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5a4410df51244db/Ceilidh ^0 Moor/"/>
    </mc:Choice>
  </mc:AlternateContent>
  <xr:revisionPtr revIDLastSave="44" documentId="8_{86F3A522-9484-4F2B-8780-1EEB148241C7}" xr6:coauthVersionLast="47" xr6:coauthVersionMax="47" xr10:uidLastSave="{675BAE25-0255-468B-A433-AB8173278758}"/>
  <bookViews>
    <workbookView xWindow="-120" yWindow="-120" windowWidth="29040" windowHeight="15720" tabRatio="783" xr2:uid="{00000000-000D-0000-FFFF-FFFF00000000}"/>
  </bookViews>
  <sheets>
    <sheet name="Home" sheetId="2" r:id="rId1"/>
    <sheet name="Simple Checklist" sheetId="3" r:id="rId2"/>
    <sheet name="Cover" sheetId="18" r:id="rId3"/>
    <sheet name="Adv Checklist" sheetId="4" r:id="rId4"/>
    <sheet name="Cost Estimator" sheetId="6" r:id="rId5"/>
    <sheet name="Budget" sheetId="7" r:id="rId6"/>
    <sheet name="Advanced Budget" sheetId="19" r:id="rId7"/>
    <sheet name="Vendors &amp; Quotes" sheetId="5" r:id="rId8"/>
    <sheet name="Guest List" sheetId="8" r:id="rId9"/>
    <sheet name="Seating Chart" sheetId="9" r:id="rId10"/>
    <sheet name="To Do List" sheetId="11" r:id="rId11"/>
    <sheet name="Month" sheetId="12" r:id="rId12"/>
    <sheet name="Week" sheetId="13" r:id="rId13"/>
    <sheet name="Day 30min" sheetId="14" r:id="rId14"/>
    <sheet name="Day 15min" sheetId="15" r:id="rId15"/>
  </sheets>
  <definedNames>
    <definedName name="My_Wedding_Checklist" localSheetId="1">'Simple Checklist'!$A$1</definedName>
    <definedName name="_xlnm.Print_Area" localSheetId="3">'Adv Checklist'!$A$1:$K$51</definedName>
    <definedName name="_xlnm.Print_Area" localSheetId="6">'Advanced Budget'!$A$1:$G$179</definedName>
    <definedName name="_xlnm.Print_Area" localSheetId="5">Budget!$A$1:$G$95</definedName>
    <definedName name="_xlnm.Print_Area" localSheetId="4">'Cost Estimator'!$A$1:$E$19</definedName>
    <definedName name="_xlnm.Print_Area" localSheetId="2">Cover!$A$1:$F$21</definedName>
    <definedName name="_xlnm.Print_Area" localSheetId="14">'Day 15min'!$A$1:$B$50</definedName>
    <definedName name="_xlnm.Print_Area" localSheetId="13">'Day 30min'!$A$1:$B$32</definedName>
    <definedName name="_xlnm.Print_Area" localSheetId="8">'Guest List'!$A$1:$U$306</definedName>
    <definedName name="_xlnm.Print_Area" localSheetId="0">Home!$A$1:$F$17</definedName>
    <definedName name="_xlnm.Print_Area" localSheetId="11">Month!$A$1:$G$21</definedName>
    <definedName name="_xlnm.Print_Area" localSheetId="9">'Seating Chart'!$A$1:$E$32</definedName>
    <definedName name="_xlnm.Print_Area" localSheetId="1">'Simple Checklist'!$A$1:$H$48</definedName>
    <definedName name="_xlnm.Print_Area" localSheetId="10">'To Do List'!$A$1:$B$25</definedName>
    <definedName name="_xlnm.Print_Area" localSheetId="7">'Vendors &amp; Quotes'!$A$1:$G$32</definedName>
    <definedName name="_xlnm.Print_Area" localSheetId="12">Week!$A$1:$AK$57</definedName>
    <definedName name="_xlnm.Print_Titles" localSheetId="5">Budget!$1:$2</definedName>
    <definedName name="_xlnm.Print_Titles" localSheetId="8">'Guest List'!$A:$A</definedName>
    <definedName name="valuevx">42.314159</definedName>
    <definedName name="vertex42_copyright" hidden="1">"© 2023 Vertex42 LLC"</definedName>
    <definedName name="vertex42_id" hidden="1">"wedding-planner.xlsx"</definedName>
    <definedName name="vertex42_title" hidden="1">"Wedding Planner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19" l="1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7" i="19"/>
  <c r="D1" i="7"/>
  <c r="D1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G20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G140" i="19"/>
  <c r="G139" i="19"/>
  <c r="G138" i="19"/>
  <c r="D140" i="19"/>
  <c r="D139" i="19"/>
  <c r="D138" i="19"/>
  <c r="G133" i="19"/>
  <c r="G132" i="19"/>
  <c r="G131" i="19"/>
  <c r="D133" i="19"/>
  <c r="D132" i="19"/>
  <c r="D131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G92" i="19"/>
  <c r="G91" i="19"/>
  <c r="G90" i="19"/>
  <c r="G89" i="19"/>
  <c r="G88" i="19"/>
  <c r="G87" i="19"/>
  <c r="G86" i="19"/>
  <c r="G85" i="19"/>
  <c r="G84" i="19"/>
  <c r="G83" i="19"/>
  <c r="D92" i="19"/>
  <c r="D91" i="19"/>
  <c r="D90" i="19"/>
  <c r="D89" i="19"/>
  <c r="D88" i="19"/>
  <c r="D87" i="19"/>
  <c r="D86" i="19"/>
  <c r="D85" i="19"/>
  <c r="D84" i="19"/>
  <c r="D83" i="19"/>
  <c r="G78" i="19"/>
  <c r="G77" i="19"/>
  <c r="G76" i="19"/>
  <c r="G75" i="19"/>
  <c r="G74" i="19"/>
  <c r="G73" i="19"/>
  <c r="G79" i="19" s="1"/>
  <c r="D78" i="19"/>
  <c r="D77" i="19"/>
  <c r="D76" i="19"/>
  <c r="D75" i="19"/>
  <c r="D74" i="19"/>
  <c r="D73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G49" i="19"/>
  <c r="G48" i="19"/>
  <c r="G47" i="19"/>
  <c r="G46" i="19"/>
  <c r="G45" i="19"/>
  <c r="G44" i="19"/>
  <c r="D49" i="19"/>
  <c r="D48" i="19"/>
  <c r="D47" i="19"/>
  <c r="D46" i="19"/>
  <c r="D45" i="19"/>
  <c r="D44" i="19"/>
  <c r="G39" i="19"/>
  <c r="G38" i="19"/>
  <c r="G37" i="19"/>
  <c r="G36" i="19"/>
  <c r="G35" i="19"/>
  <c r="G34" i="19"/>
  <c r="G33" i="19"/>
  <c r="G32" i="19"/>
  <c r="G31" i="19"/>
  <c r="D39" i="19"/>
  <c r="D38" i="19"/>
  <c r="D37" i="19"/>
  <c r="D36" i="19"/>
  <c r="D35" i="19"/>
  <c r="D34" i="19"/>
  <c r="D33" i="19"/>
  <c r="D32" i="19"/>
  <c r="D31" i="19"/>
  <c r="G26" i="19"/>
  <c r="G25" i="19"/>
  <c r="G24" i="19"/>
  <c r="G23" i="19"/>
  <c r="G22" i="19"/>
  <c r="G21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A134" i="19"/>
  <c r="A178" i="19"/>
  <c r="A160" i="19"/>
  <c r="A141" i="19"/>
  <c r="A127" i="19"/>
  <c r="A93" i="19"/>
  <c r="A79" i="19"/>
  <c r="A69" i="19"/>
  <c r="A50" i="19"/>
  <c r="A40" i="19"/>
  <c r="A27" i="19"/>
  <c r="A5" i="15"/>
  <c r="A9" i="15" s="1"/>
  <c r="A13" i="15" s="1"/>
  <c r="A17" i="15" s="1"/>
  <c r="A21" i="15" s="1"/>
  <c r="A25" i="15" s="1"/>
  <c r="A29" i="15" s="1"/>
  <c r="A33" i="15" s="1"/>
  <c r="A37" i="15" s="1"/>
  <c r="A41" i="15" s="1"/>
  <c r="A45" i="15" s="1"/>
  <c r="A47" i="15" s="1"/>
  <c r="A49" i="15" s="1"/>
  <c r="A5" i="14"/>
  <c r="A7" i="14" s="1"/>
  <c r="A9" i="14" s="1"/>
  <c r="A11" i="14" s="1"/>
  <c r="A13" i="14" s="1"/>
  <c r="A15" i="14" s="1"/>
  <c r="A17" i="14" s="1"/>
  <c r="A19" i="14" s="1"/>
  <c r="A21" i="14" s="1"/>
  <c r="A23" i="14" s="1"/>
  <c r="A25" i="14" s="1"/>
  <c r="A27" i="14" s="1"/>
  <c r="A29" i="14" s="1"/>
  <c r="A31" i="14" s="1"/>
  <c r="D160" i="19" l="1"/>
  <c r="D141" i="19"/>
  <c r="D40" i="19"/>
  <c r="G160" i="19"/>
  <c r="G40" i="19"/>
  <c r="G178" i="19"/>
  <c r="D93" i="19"/>
  <c r="D134" i="19"/>
  <c r="D69" i="19"/>
  <c r="G141" i="19"/>
  <c r="G134" i="19"/>
  <c r="D50" i="19"/>
  <c r="D27" i="19"/>
  <c r="D178" i="19"/>
  <c r="G127" i="19"/>
  <c r="D127" i="19"/>
  <c r="G93" i="19"/>
  <c r="D79" i="19"/>
  <c r="G69" i="19"/>
  <c r="G50" i="19"/>
  <c r="G27" i="19"/>
  <c r="AN23" i="13" a="1"/>
  <c r="AN23" i="13" s="1"/>
  <c r="A12" i="13"/>
  <c r="A16" i="13" s="1"/>
  <c r="A20" i="13" s="1"/>
  <c r="A24" i="13" s="1"/>
  <c r="A28" i="13" s="1"/>
  <c r="A32" i="13" s="1"/>
  <c r="A36" i="13" s="1"/>
  <c r="A40" i="13" s="1"/>
  <c r="A44" i="13" s="1"/>
  <c r="A48" i="13" s="1"/>
  <c r="A52" i="13" s="1"/>
  <c r="A54" i="13" s="1"/>
  <c r="A56" i="13" s="1"/>
  <c r="C9" i="13"/>
  <c r="H9" i="13" s="1"/>
  <c r="M9" i="13" s="1"/>
  <c r="R9" i="13" s="1"/>
  <c r="W9" i="13" s="1"/>
  <c r="AB9" i="13" s="1"/>
  <c r="AG9" i="13" s="1"/>
  <c r="A4" i="13"/>
  <c r="O1" i="13"/>
  <c r="J15" i="12"/>
  <c r="S6" i="8"/>
  <c r="P6" i="8"/>
  <c r="M6" i="8"/>
  <c r="C94" i="7"/>
  <c r="B94" i="7"/>
  <c r="A94" i="7"/>
  <c r="G88" i="7"/>
  <c r="F88" i="7"/>
  <c r="E88" i="7"/>
  <c r="C80" i="7"/>
  <c r="B80" i="7"/>
  <c r="A80" i="7"/>
  <c r="G70" i="7"/>
  <c r="F70" i="7"/>
  <c r="E70" i="7"/>
  <c r="C70" i="7"/>
  <c r="B70" i="7"/>
  <c r="A70" i="7"/>
  <c r="G51" i="7"/>
  <c r="F51" i="7"/>
  <c r="E51" i="7"/>
  <c r="C51" i="7"/>
  <c r="B51" i="7"/>
  <c r="A51" i="7"/>
  <c r="G44" i="7"/>
  <c r="F44" i="7"/>
  <c r="E44" i="7"/>
  <c r="C40" i="7"/>
  <c r="B40" i="7"/>
  <c r="A40" i="7"/>
  <c r="G37" i="7"/>
  <c r="F37" i="7"/>
  <c r="E37" i="7"/>
  <c r="C26" i="7"/>
  <c r="B26" i="7"/>
  <c r="A26" i="7"/>
  <c r="E19" i="6"/>
  <c r="C19" i="6"/>
  <c r="B19" i="6" s="1"/>
  <c r="B18" i="6"/>
  <c r="B17" i="6"/>
  <c r="B16" i="6"/>
  <c r="F89" i="7" s="1"/>
  <c r="B15" i="6"/>
  <c r="B14" i="6"/>
  <c r="B13" i="6"/>
  <c r="B12" i="6"/>
  <c r="B11" i="6"/>
  <c r="B10" i="6"/>
  <c r="B41" i="7" s="1"/>
  <c r="B9" i="6"/>
  <c r="B27" i="7" s="1"/>
  <c r="B8" i="6"/>
  <c r="F38" i="7" s="1"/>
  <c r="N26" i="4"/>
  <c r="D4" i="19" l="1"/>
  <c r="G4" i="19"/>
  <c r="F45" i="7"/>
  <c r="D135" i="19"/>
  <c r="D179" i="19"/>
  <c r="D28" i="19"/>
  <c r="B81" i="7"/>
  <c r="D80" i="19"/>
  <c r="D41" i="19"/>
  <c r="B95" i="7"/>
  <c r="D94" i="19"/>
  <c r="F52" i="7"/>
  <c r="D142" i="19"/>
  <c r="B52" i="7"/>
  <c r="D51" i="19"/>
  <c r="B71" i="7"/>
  <c r="D70" i="19"/>
  <c r="D128" i="19"/>
  <c r="F71" i="7"/>
  <c r="D161" i="19"/>
  <c r="A5" i="12"/>
  <c r="B5" i="12" s="1"/>
  <c r="C5" i="12" s="1"/>
  <c r="D5" i="12" s="1"/>
  <c r="E5" i="12" s="1"/>
  <c r="F5" i="12" s="1"/>
  <c r="G5" i="12" s="1"/>
  <c r="A8" i="12" s="1"/>
  <c r="A4" i="12" s="1"/>
  <c r="A1" i="12"/>
  <c r="B3" i="7"/>
  <c r="F3" i="7"/>
  <c r="O3" i="13"/>
  <c r="P3" i="13" s="1"/>
  <c r="Q3" i="13" s="1"/>
  <c r="R3" i="13" s="1"/>
  <c r="S3" i="13" s="1"/>
  <c r="T3" i="13" s="1"/>
  <c r="U3" i="13" s="1"/>
  <c r="O4" i="13" s="1"/>
  <c r="P4" i="13" s="1"/>
  <c r="Q4" i="13" s="1"/>
  <c r="R4" i="13" s="1"/>
  <c r="S4" i="13" s="1"/>
  <c r="T4" i="13" s="1"/>
  <c r="U4" i="13" s="1"/>
  <c r="O5" i="13" s="1"/>
  <c r="P5" i="13" s="1"/>
  <c r="Q5" i="13" s="1"/>
  <c r="R5" i="13" s="1"/>
  <c r="S5" i="13" s="1"/>
  <c r="T5" i="13" s="1"/>
  <c r="U5" i="13" s="1"/>
  <c r="O6" i="13" s="1"/>
  <c r="P6" i="13" s="1"/>
  <c r="Q6" i="13" s="1"/>
  <c r="R6" i="13" s="1"/>
  <c r="S6" i="13" s="1"/>
  <c r="T6" i="13" s="1"/>
  <c r="U6" i="13" s="1"/>
  <c r="O7" i="13" s="1"/>
  <c r="P7" i="13" s="1"/>
  <c r="Q7" i="13" s="1"/>
  <c r="R7" i="13" s="1"/>
  <c r="S7" i="13" s="1"/>
  <c r="T7" i="13" s="1"/>
  <c r="U7" i="13" s="1"/>
  <c r="O8" i="13" s="1"/>
  <c r="P8" i="13" s="1"/>
  <c r="Q8" i="13" s="1"/>
  <c r="R8" i="13" s="1"/>
  <c r="S8" i="13" s="1"/>
  <c r="T8" i="13" s="1"/>
  <c r="U8" i="13" s="1"/>
  <c r="AH2" i="13"/>
  <c r="Y2" i="13"/>
  <c r="P2" i="13"/>
  <c r="AG2" i="13"/>
  <c r="X2" i="13"/>
  <c r="O2" i="13"/>
  <c r="AF2" i="13"/>
  <c r="W2" i="13"/>
  <c r="T2" i="13"/>
  <c r="AE2" i="13"/>
  <c r="U2" i="13"/>
  <c r="AC2" i="13"/>
  <c r="AK2" i="13"/>
  <c r="AB2" i="13"/>
  <c r="S2" i="13"/>
  <c r="AJ2" i="13"/>
  <c r="AA2" i="13"/>
  <c r="R2" i="13"/>
  <c r="AI2" i="13"/>
  <c r="Z2" i="13"/>
  <c r="Q2" i="13"/>
  <c r="W1" i="13"/>
  <c r="B8" i="12" l="1"/>
  <c r="C8" i="12" s="1"/>
  <c r="AE1" i="13"/>
  <c r="AE3" i="13" s="1"/>
  <c r="AF3" i="13" s="1"/>
  <c r="AG3" i="13" s="1"/>
  <c r="AH3" i="13" s="1"/>
  <c r="AI3" i="13" s="1"/>
  <c r="AJ3" i="13" s="1"/>
  <c r="AK3" i="13" s="1"/>
  <c r="AE4" i="13" s="1"/>
  <c r="AF4" i="13" s="1"/>
  <c r="AG4" i="13" s="1"/>
  <c r="AH4" i="13" s="1"/>
  <c r="AI4" i="13" s="1"/>
  <c r="AJ4" i="13" s="1"/>
  <c r="AK4" i="13" s="1"/>
  <c r="AE5" i="13" s="1"/>
  <c r="AF5" i="13" s="1"/>
  <c r="AG5" i="13" s="1"/>
  <c r="AH5" i="13" s="1"/>
  <c r="AI5" i="13" s="1"/>
  <c r="AJ5" i="13" s="1"/>
  <c r="AK5" i="13" s="1"/>
  <c r="AE6" i="13" s="1"/>
  <c r="AF6" i="13" s="1"/>
  <c r="AG6" i="13" s="1"/>
  <c r="AH6" i="13" s="1"/>
  <c r="AI6" i="13" s="1"/>
  <c r="AJ6" i="13" s="1"/>
  <c r="AK6" i="13" s="1"/>
  <c r="AE7" i="13" s="1"/>
  <c r="AF7" i="13" s="1"/>
  <c r="AG7" i="13" s="1"/>
  <c r="AH7" i="13" s="1"/>
  <c r="AI7" i="13" s="1"/>
  <c r="AJ7" i="13" s="1"/>
  <c r="AK7" i="13" s="1"/>
  <c r="AE8" i="13" s="1"/>
  <c r="AF8" i="13" s="1"/>
  <c r="AG8" i="13" s="1"/>
  <c r="AH8" i="13" s="1"/>
  <c r="AI8" i="13" s="1"/>
  <c r="AJ8" i="13" s="1"/>
  <c r="AK8" i="13" s="1"/>
  <c r="W3" i="13"/>
  <c r="X3" i="13" s="1"/>
  <c r="Y3" i="13" s="1"/>
  <c r="Z3" i="13" s="1"/>
  <c r="AA3" i="13" s="1"/>
  <c r="AB3" i="13" s="1"/>
  <c r="AC3" i="13" s="1"/>
  <c r="W4" i="13" s="1"/>
  <c r="X4" i="13" s="1"/>
  <c r="Y4" i="13" s="1"/>
  <c r="Z4" i="13" s="1"/>
  <c r="AA4" i="13" s="1"/>
  <c r="AB4" i="13" s="1"/>
  <c r="AC4" i="13" s="1"/>
  <c r="W5" i="13" s="1"/>
  <c r="X5" i="13" s="1"/>
  <c r="Y5" i="13" s="1"/>
  <c r="Z5" i="13" s="1"/>
  <c r="AA5" i="13" s="1"/>
  <c r="AB5" i="13" s="1"/>
  <c r="AC5" i="13" s="1"/>
  <c r="W6" i="13" s="1"/>
  <c r="X6" i="13" s="1"/>
  <c r="Y6" i="13" s="1"/>
  <c r="Z6" i="13" s="1"/>
  <c r="AA6" i="13" s="1"/>
  <c r="AB6" i="13" s="1"/>
  <c r="AC6" i="13" s="1"/>
  <c r="W7" i="13" s="1"/>
  <c r="X7" i="13" s="1"/>
  <c r="Y7" i="13" s="1"/>
  <c r="Z7" i="13" s="1"/>
  <c r="AA7" i="13" s="1"/>
  <c r="AB7" i="13" s="1"/>
  <c r="AC7" i="13" s="1"/>
  <c r="W8" i="13" s="1"/>
  <c r="X8" i="13" s="1"/>
  <c r="Y8" i="13" s="1"/>
  <c r="Z8" i="13" s="1"/>
  <c r="AA8" i="13" s="1"/>
  <c r="AB8" i="13" s="1"/>
  <c r="AC8" i="13" s="1"/>
  <c r="B4" i="12"/>
  <c r="D8" i="12" l="1"/>
  <c r="C4" i="12"/>
  <c r="D4" i="12" l="1"/>
  <c r="E8" i="12"/>
  <c r="E4" i="12" l="1"/>
  <c r="F8" i="12"/>
  <c r="F4" i="12" l="1"/>
  <c r="G8" i="12"/>
  <c r="G4" i="12" l="1"/>
  <c r="A11" i="12"/>
  <c r="B11" i="12" s="1"/>
  <c r="C11" i="12" s="1"/>
  <c r="D11" i="12" s="1"/>
  <c r="E11" i="12" s="1"/>
  <c r="F11" i="12" s="1"/>
  <c r="G11" i="12" s="1"/>
  <c r="A14" i="12" s="1"/>
  <c r="B14" i="12" s="1"/>
  <c r="C14" i="12" s="1"/>
  <c r="D14" i="12" s="1"/>
  <c r="E14" i="12" s="1"/>
  <c r="F14" i="12" s="1"/>
  <c r="G14" i="12" s="1"/>
  <c r="A17" i="12" s="1"/>
  <c r="B17" i="12" s="1"/>
  <c r="C17" i="12" s="1"/>
  <c r="D17" i="12" s="1"/>
  <c r="E17" i="12" s="1"/>
  <c r="F17" i="12" s="1"/>
  <c r="G17" i="12" s="1"/>
  <c r="A20" i="12" s="1"/>
  <c r="B2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Burley</author>
  </authors>
  <commentList>
    <comment ref="H5" authorId="0" shapeId="0" xr:uid="{92CB2506-41A5-4495-9650-BEA4B2B82643}">
      <text>
        <r>
          <rPr>
            <sz val="9"/>
            <color indexed="81"/>
            <rFont val="Tahoma"/>
            <family val="2"/>
          </rPr>
          <t>Ceilidh &amp; Moor Barn Rental for Day is $4,000</t>
        </r>
      </text>
    </comment>
    <comment ref="H7" authorId="0" shapeId="0" xr:uid="{83C3A73E-73C7-4BD8-BB23-266227D72D8B}">
      <text>
        <r>
          <rPr>
            <sz val="9"/>
            <color indexed="81"/>
            <rFont val="Tahoma"/>
            <family val="2"/>
          </rPr>
          <t>Included in Ceilidh &amp; Moor Barn Rental</t>
        </r>
      </text>
    </comment>
    <comment ref="H22" authorId="0" shapeId="0" xr:uid="{4F6FE433-2FED-47AF-A7C7-78857B2474FE}">
      <text>
        <r>
          <rPr>
            <sz val="9"/>
            <color indexed="81"/>
            <rFont val="Tahoma"/>
            <family val="2"/>
          </rPr>
          <t xml:space="preserve">Included in Ceilidh &amp; Moor Barn Rental
</t>
        </r>
      </text>
    </comment>
    <comment ref="H26" authorId="0" shapeId="0" xr:uid="{21A3082F-742D-4D38-9BF5-F3730A47E48A}">
      <text>
        <r>
          <rPr>
            <sz val="9"/>
            <color indexed="81"/>
            <rFont val="Tahoma"/>
            <family val="2"/>
          </rPr>
          <t>Included in Ceilidh &amp; Moor Barn Rental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Burley</author>
  </authors>
  <commentList>
    <comment ref="B4" authorId="0" shapeId="0" xr:uid="{CA1FEAC3-5900-4707-B8BA-AA766B047647}">
      <text>
        <r>
          <rPr>
            <b/>
            <sz val="9"/>
            <color indexed="81"/>
            <rFont val="Tahoma"/>
            <charset val="1"/>
          </rPr>
          <t>Ceildih &amp; Moor</t>
        </r>
        <r>
          <rPr>
            <sz val="9"/>
            <color indexed="81"/>
            <rFont val="Tahoma"/>
            <charset val="1"/>
          </rPr>
          <t xml:space="preserve">
Enter a estimated target budget for your event.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Burley</author>
  </authors>
  <commentList>
    <comment ref="A97" authorId="0" shapeId="0" xr:uid="{57933C1B-D7B2-421B-8184-3128D4525754}">
      <text>
        <r>
          <rPr>
            <b/>
            <sz val="9"/>
            <color indexed="81"/>
            <rFont val="Tahoma"/>
            <family val="2"/>
          </rPr>
          <t>Ceilidh &amp; Moor - $4,000</t>
        </r>
      </text>
    </comment>
    <comment ref="A116" authorId="0" shapeId="0" xr:uid="{EE627B8D-E13D-4078-825A-4A0B78921A8C}">
      <text>
        <r>
          <rPr>
            <b/>
            <sz val="9"/>
            <color indexed="81"/>
            <rFont val="Tahoma"/>
            <family val="2"/>
          </rPr>
          <t>Include in Ceilidh &amp; Moor Event Fee</t>
        </r>
      </text>
    </comment>
    <comment ref="A117" authorId="0" shapeId="0" xr:uid="{A5283DA3-3E92-4B88-9A2E-53209A02ACAA}">
      <text>
        <r>
          <rPr>
            <b/>
            <sz val="9"/>
            <color indexed="81"/>
            <rFont val="Tahoma"/>
            <family val="2"/>
          </rPr>
          <t>Include in Ceilidh &amp; Moor Event Fee</t>
        </r>
      </text>
    </comment>
    <comment ref="A121" authorId="0" shapeId="0" xr:uid="{8CB60B8E-94AE-4B5D-8AFE-30C113D70CD0}">
      <text>
        <r>
          <rPr>
            <b/>
            <sz val="9"/>
            <color indexed="81"/>
            <rFont val="Tahoma"/>
            <family val="2"/>
          </rPr>
          <t>Include in Ceilidh &amp; Moor Event Fee</t>
        </r>
      </text>
    </comment>
    <comment ref="A146" authorId="0" shapeId="0" xr:uid="{D06ABBE3-5CCA-461B-A65E-5C36AC0B48FE}">
      <text>
        <r>
          <rPr>
            <b/>
            <sz val="9"/>
            <color indexed="81"/>
            <rFont val="Tahoma"/>
            <family val="2"/>
          </rPr>
          <t>Include in Ceilidh &amp; Moor Event Fee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<sst xmlns="http://schemas.openxmlformats.org/spreadsheetml/2006/main" count="1456" uniqueCount="655">
  <si>
    <t>Quick Navigation</t>
  </si>
  <si>
    <t>~ Click on a link below to quickly go to that worksheet ~</t>
  </si>
  <si>
    <t>Budgeting</t>
  </si>
  <si>
    <t>Manage Guests</t>
  </si>
  <si>
    <t>Cost Estimator</t>
  </si>
  <si>
    <t>Guest List</t>
  </si>
  <si>
    <t>Budget Details</t>
  </si>
  <si>
    <t>Seating Chart</t>
  </si>
  <si>
    <t>Advanced Budget</t>
  </si>
  <si>
    <t>Vendors &amp; Quotes</t>
  </si>
  <si>
    <t>Checklists &amp; To Dos</t>
  </si>
  <si>
    <t>Scheduling</t>
  </si>
  <si>
    <t>Simple Checklist</t>
  </si>
  <si>
    <t>Month Calendar</t>
  </si>
  <si>
    <t>Advanced Checklist</t>
  </si>
  <si>
    <t>Wedding Week Schedule</t>
  </si>
  <si>
    <r>
      <t>Wedding Day Schedule</t>
    </r>
    <r>
      <rPr>
        <u/>
        <sz val="12"/>
        <color theme="10"/>
        <rFont val="Georgia"/>
        <family val="1"/>
        <scheme val="minor"/>
      </rPr>
      <t xml:space="preserve"> (30 min)</t>
    </r>
  </si>
  <si>
    <t>To Do List</t>
  </si>
  <si>
    <r>
      <t>Wedding Day Schedule</t>
    </r>
    <r>
      <rPr>
        <u/>
        <sz val="12"/>
        <color theme="10"/>
        <rFont val="Georgia"/>
        <family val="1"/>
        <scheme val="minor"/>
      </rPr>
      <t xml:space="preserve"> (15 min)</t>
    </r>
  </si>
  <si>
    <t>Wedding</t>
  </si>
  <si>
    <t>Planner</t>
  </si>
  <si>
    <t>Name &amp; Name  |  00 . 00 . 0000</t>
  </si>
  <si>
    <t>Wedding Planner Name</t>
  </si>
  <si>
    <t>Phone: (000) 000-0000</t>
  </si>
  <si>
    <t>email: planner@businessname.com</t>
  </si>
  <si>
    <t>Apparel</t>
  </si>
  <si>
    <t>Reception</t>
  </si>
  <si>
    <t>Ceremony</t>
  </si>
  <si>
    <t>Gown</t>
  </si>
  <si>
    <t>[42]</t>
  </si>
  <si>
    <t>Location fee</t>
  </si>
  <si>
    <t>Clergy</t>
  </si>
  <si>
    <t>Bridal Shoes</t>
  </si>
  <si>
    <t>Caterer</t>
  </si>
  <si>
    <t>Bridal slip</t>
  </si>
  <si>
    <t>Food</t>
  </si>
  <si>
    <t>Alter/arch decorations</t>
  </si>
  <si>
    <t>Lingerie</t>
  </si>
  <si>
    <t>Baker</t>
  </si>
  <si>
    <t>Chair/pew rental</t>
  </si>
  <si>
    <t>Hosiery</t>
  </si>
  <si>
    <t>Musician</t>
  </si>
  <si>
    <t>Pew/chair decorations</t>
  </si>
  <si>
    <t>Jewelry</t>
  </si>
  <si>
    <t>Bar tender</t>
  </si>
  <si>
    <t>Guest book/pen</t>
  </si>
  <si>
    <t>Bridal Headpiece/veil</t>
  </si>
  <si>
    <t>Liquor</t>
  </si>
  <si>
    <t>Ring bearer pillow</t>
  </si>
  <si>
    <t>Bridal gloves</t>
  </si>
  <si>
    <t>Security</t>
  </si>
  <si>
    <t>Flower girl basket</t>
  </si>
  <si>
    <t>Bridesmaid dresses</t>
  </si>
  <si>
    <t>Wedding cake</t>
  </si>
  <si>
    <t>Unity candle</t>
  </si>
  <si>
    <t>Bridesmaid accessories</t>
  </si>
  <si>
    <t>Groom's cake</t>
  </si>
  <si>
    <t>Aisle runner</t>
  </si>
  <si>
    <t>Bridesmaid shoes</t>
  </si>
  <si>
    <t>Cake knife</t>
  </si>
  <si>
    <t>Ushers</t>
  </si>
  <si>
    <t>Groom's tux</t>
  </si>
  <si>
    <t>Cake decorations</t>
  </si>
  <si>
    <t>Gratuity</t>
  </si>
  <si>
    <t>Groomsmen tuxes</t>
  </si>
  <si>
    <t>Servers</t>
  </si>
  <si>
    <t>Transportation</t>
  </si>
  <si>
    <t>Garters</t>
  </si>
  <si>
    <t>Table decorations</t>
  </si>
  <si>
    <t>Childcare</t>
  </si>
  <si>
    <t>Gown preservation</t>
  </si>
  <si>
    <t>Other decorations</t>
  </si>
  <si>
    <t>Rehearsal dinner</t>
  </si>
  <si>
    <t>Alterations</t>
  </si>
  <si>
    <t>Dishes</t>
  </si>
  <si>
    <t>Going-away outfit</t>
  </si>
  <si>
    <t>Glassware</t>
  </si>
  <si>
    <t>Bartender</t>
  </si>
  <si>
    <t>Honeymoon clothes</t>
  </si>
  <si>
    <t>Napkins</t>
  </si>
  <si>
    <t>Children's apparel</t>
  </si>
  <si>
    <t>Linens</t>
  </si>
  <si>
    <t>Tables/chairs</t>
  </si>
  <si>
    <t>Flowers</t>
  </si>
  <si>
    <t>Tables</t>
  </si>
  <si>
    <t>Decorations</t>
  </si>
  <si>
    <t>Brides bouquet</t>
  </si>
  <si>
    <t>Chairs</t>
  </si>
  <si>
    <t>Bridesmaids bouquets</t>
  </si>
  <si>
    <t>Guest book</t>
  </si>
  <si>
    <t>Music</t>
  </si>
  <si>
    <t>Corsages</t>
  </si>
  <si>
    <t>Entertainment</t>
  </si>
  <si>
    <t>Sound system</t>
  </si>
  <si>
    <t>Boutonnière</t>
  </si>
  <si>
    <t>Rice/Rose petals/bubbles</t>
  </si>
  <si>
    <t>Guest parking</t>
  </si>
  <si>
    <t>Reception centerpieces</t>
  </si>
  <si>
    <t>Parking</t>
  </si>
  <si>
    <t>Altarpiece</t>
  </si>
  <si>
    <t>Gratuities</t>
  </si>
  <si>
    <t>Centerpieces</t>
  </si>
  <si>
    <t>Pew/chair bows</t>
  </si>
  <si>
    <t>Limousine/Carriage</t>
  </si>
  <si>
    <t>Toss bouquet</t>
  </si>
  <si>
    <t>Flower girls' flowers</t>
  </si>
  <si>
    <t>Stationery</t>
  </si>
  <si>
    <t>Balloons</t>
  </si>
  <si>
    <t>Photography</t>
  </si>
  <si>
    <t>Invitations</t>
  </si>
  <si>
    <t>Gifts &amp; Favors</t>
  </si>
  <si>
    <t>Bridal portraits</t>
  </si>
  <si>
    <t>Announcements</t>
  </si>
  <si>
    <t>Attendant gifts</t>
  </si>
  <si>
    <t>Map/direction cards</t>
  </si>
  <si>
    <t>Gift for fiancee</t>
  </si>
  <si>
    <t>Reply cards</t>
  </si>
  <si>
    <t>Favors</t>
  </si>
  <si>
    <t>Photo albums</t>
  </si>
  <si>
    <t>Ceremony cards</t>
  </si>
  <si>
    <t>Miscellaneous</t>
  </si>
  <si>
    <t>Engagement portraits</t>
  </si>
  <si>
    <t>Save the date cards</t>
  </si>
  <si>
    <t>Marriage license</t>
  </si>
  <si>
    <t>Videography</t>
  </si>
  <si>
    <t>Postage</t>
  </si>
  <si>
    <t>Bridesmaids' luncheon</t>
  </si>
  <si>
    <t>Rings</t>
  </si>
  <si>
    <t>Calligrapher</t>
  </si>
  <si>
    <t>Hairdresser</t>
  </si>
  <si>
    <t>Wedding bands</t>
  </si>
  <si>
    <t>Newspaper announcement</t>
  </si>
  <si>
    <t>Manicure/pedicure</t>
  </si>
  <si>
    <t>Engagement ring</t>
  </si>
  <si>
    <t>Thank you notes</t>
  </si>
  <si>
    <t>Manicure/pedicure for attendants</t>
  </si>
  <si>
    <t>Engraving</t>
  </si>
  <si>
    <t>Rehearsal dinner invitations</t>
  </si>
  <si>
    <t xml:space="preserve">Make-up </t>
  </si>
  <si>
    <t>Honeymoon</t>
  </si>
  <si>
    <t>Bridesmaid luncheon invitations</t>
  </si>
  <si>
    <t>Wedding planner/organizer</t>
  </si>
  <si>
    <t>Air fare</t>
  </si>
  <si>
    <t>Bachelor party invitations</t>
  </si>
  <si>
    <t>Consultant/coordinator</t>
  </si>
  <si>
    <t>Accommodations</t>
  </si>
  <si>
    <t>Wedding programs</t>
  </si>
  <si>
    <t>Hotel for guests</t>
  </si>
  <si>
    <t>Rental Car</t>
  </si>
  <si>
    <t>Address labels</t>
  </si>
  <si>
    <t>Bride:</t>
  </si>
  <si>
    <t>[Enter Bride's Name]</t>
  </si>
  <si>
    <t>Wedding Date:</t>
  </si>
  <si>
    <t>[Enter Date]</t>
  </si>
  <si>
    <t>Groom:</t>
  </si>
  <si>
    <t>[Enter Groom's Name]</t>
  </si>
  <si>
    <t>Rehearsal Date:</t>
  </si>
  <si>
    <t>HOW TO USE THIS TEMPLATE</t>
  </si>
  <si>
    <t>✔</t>
  </si>
  <si>
    <t>Altar/arch decorations</t>
  </si>
  <si>
    <t>★ Column</t>
  </si>
  <si>
    <t>★</t>
  </si>
  <si>
    <t>Bridal headpiece/veil</t>
  </si>
  <si>
    <t xml:space="preserve">A column for marking priority items. </t>
  </si>
  <si>
    <t>Bridal lingerie</t>
  </si>
  <si>
    <t>Cake</t>
  </si>
  <si>
    <t>Conditional formatting changes the</t>
  </si>
  <si>
    <t>Bridal shoes</t>
  </si>
  <si>
    <t>Cake - decorations</t>
  </si>
  <si>
    <t>Clergy / Officiant</t>
  </si>
  <si>
    <t>background color of these items.</t>
  </si>
  <si>
    <t>Cake - knife</t>
  </si>
  <si>
    <t>⚑</t>
  </si>
  <si>
    <t>★ Options</t>
  </si>
  <si>
    <t>Decorations - Other</t>
  </si>
  <si>
    <t>!</t>
  </si>
  <si>
    <t>Decorations - Table</t>
  </si>
  <si>
    <t>✔ Column</t>
  </si>
  <si>
    <t>A column to mark completed items.</t>
  </si>
  <si>
    <t>Groom's tux and shoes</t>
  </si>
  <si>
    <t>Rehearsal Dinner</t>
  </si>
  <si>
    <t>A checkmark or the current date are</t>
  </si>
  <si>
    <t>included as a drop-down option</t>
  </si>
  <si>
    <t>✔ Options</t>
  </si>
  <si>
    <t>Crossed Out Items</t>
  </si>
  <si>
    <t>Conditional formatting crosses out</t>
  </si>
  <si>
    <t>Parking / Valet</t>
  </si>
  <si>
    <t>items when completed.</t>
  </si>
  <si>
    <t>Throw away bouquet</t>
  </si>
  <si>
    <t>Photography &amp; Filming</t>
  </si>
  <si>
    <t>Cards - Ceremony</t>
  </si>
  <si>
    <t>Cards - Map/direction</t>
  </si>
  <si>
    <t>Cards - Reply</t>
  </si>
  <si>
    <t>Bride's journal / diary</t>
  </si>
  <si>
    <t>Cards - Save the date</t>
  </si>
  <si>
    <t>Invitations - Bachelor party</t>
  </si>
  <si>
    <t>Invitations - Bridesmaid luncheon</t>
  </si>
  <si>
    <t>Invitations - Rehearsal dinner</t>
  </si>
  <si>
    <t>Limo / Rental car</t>
  </si>
  <si>
    <t>Wedding Cost Estimator</t>
  </si>
  <si>
    <t>Allowable Budget</t>
  </si>
  <si>
    <t>..</t>
  </si>
  <si>
    <t>Estimate</t>
  </si>
  <si>
    <t>%</t>
  </si>
  <si>
    <t>Default*</t>
  </si>
  <si>
    <t>1. Set an allowable budget amount</t>
  </si>
  <si>
    <t>2. Adjust the percentages as needed</t>
  </si>
  <si>
    <t>3. Make the percentages total to 100%</t>
  </si>
  <si>
    <t>Photography / Video</t>
  </si>
  <si>
    <t>4. Transfer the amounts to the Budget worksheet (done automatically)</t>
  </si>
  <si>
    <t>*Note: The Default % values are only rough suggestions to get you started</t>
  </si>
  <si>
    <t>Misc</t>
  </si>
  <si>
    <t>Total</t>
  </si>
  <si>
    <t>Total Estimated Expense</t>
  </si>
  <si>
    <t>Total Actual Expense</t>
  </si>
  <si>
    <t>Estimated</t>
  </si>
  <si>
    <t xml:space="preserve">Actual </t>
  </si>
  <si>
    <t>Est. Amount</t>
  </si>
  <si>
    <t>Actual Amount</t>
  </si>
  <si>
    <r>
      <t xml:space="preserve">1. Use the </t>
    </r>
    <r>
      <rPr>
        <b/>
        <sz val="9"/>
        <color theme="1" tint="0.34998626667073579"/>
        <rFont val="Arial"/>
        <family val="2"/>
      </rPr>
      <t>Cost Estimator</t>
    </r>
    <r>
      <rPr>
        <sz val="9"/>
        <color theme="1" tint="0.34998626667073579"/>
        <rFont val="Arial"/>
        <family val="2"/>
      </rPr>
      <t xml:space="preserve"> worksheet to set </t>
    </r>
  </si>
  <si>
    <t>the estimated budget for each category,</t>
  </si>
  <si>
    <t>listed below the word "Estimated"</t>
  </si>
  <si>
    <t xml:space="preserve">2. Record estimated amounts for each item </t>
  </si>
  <si>
    <t>in each category, trying to stay below the</t>
  </si>
  <si>
    <t>Estimated budget</t>
  </si>
  <si>
    <t>3. When you make a purchase, add the amount</t>
  </si>
  <si>
    <t>to the Actual column</t>
  </si>
  <si>
    <t>4. Try to make the Total for each category equal</t>
  </si>
  <si>
    <t>to or less than the Estimated (budgeted) amount</t>
  </si>
  <si>
    <t>From Estimator</t>
  </si>
  <si>
    <t>Altar decorations</t>
  </si>
  <si>
    <t>Arch or canopy</t>
  </si>
  <si>
    <t>Other</t>
  </si>
  <si>
    <t>Total Expense</t>
  </si>
  <si>
    <t>Unit Cost</t>
  </si>
  <si>
    <t>Est Qty</t>
  </si>
  <si>
    <t>Actual Qty</t>
  </si>
  <si>
    <t>1. Use the Cost Estimator worksheet to set the estimated</t>
  </si>
  <si>
    <t xml:space="preserve"> budget for each major category.</t>
  </si>
  <si>
    <t>2. To add new categories: Insert row(s) and then copy the formulas</t>
  </si>
  <si>
    <t>down in the Amount columns. Verify that totals include the new row(s).</t>
  </si>
  <si>
    <t xml:space="preserve">3. Record estimated amounts for each item in each category, </t>
  </si>
  <si>
    <t>trying to stay below the Estimated budget.</t>
  </si>
  <si>
    <t xml:space="preserve">4. When you make a purchase, enter the actual unit cost </t>
  </si>
  <si>
    <t>and quantity in the Actual columns.</t>
  </si>
  <si>
    <t>The calculated Amount assumes a Qty of 1 if the Qty is blank.</t>
  </si>
  <si>
    <t>Groomsmen ties</t>
  </si>
  <si>
    <t>From Estimator:</t>
  </si>
  <si>
    <t>Name</t>
  </si>
  <si>
    <t>Phone</t>
  </si>
  <si>
    <t>Email</t>
  </si>
  <si>
    <t>Quote</t>
  </si>
  <si>
    <t>Qty</t>
  </si>
  <si>
    <t>Notes</t>
  </si>
  <si>
    <t>✓</t>
  </si>
  <si>
    <t>Catering</t>
  </si>
  <si>
    <t>Wedding Guest List</t>
  </si>
  <si>
    <t>Events</t>
  </si>
  <si>
    <t>Dinner</t>
  </si>
  <si>
    <t>Cost per Person</t>
  </si>
  <si>
    <t>Total Invited</t>
  </si>
  <si>
    <t>Total Attending</t>
  </si>
  <si>
    <t>Total Cost</t>
  </si>
  <si>
    <t>Street Address</t>
  </si>
  <si>
    <t>City</t>
  </si>
  <si>
    <t>ST</t>
  </si>
  <si>
    <t>ZIP</t>
  </si>
  <si>
    <t>√
Invited</t>
  </si>
  <si>
    <t>√
RSVP</t>
  </si>
  <si>
    <t>#
Invited</t>
  </si>
  <si>
    <t>#
Attending</t>
  </si>
  <si>
    <t>Seat</t>
  </si>
  <si>
    <t>Gift Description</t>
  </si>
  <si>
    <t>Description</t>
  </si>
  <si>
    <t>Filling out the guest information</t>
  </si>
  <si>
    <t>Beyond entering guest details, you can track which guests you have</t>
  </si>
  <si>
    <t>invited and which have RSVP'd. The seat column can help you fill out</t>
  </si>
  <si>
    <r>
      <t xml:space="preserve">the </t>
    </r>
    <r>
      <rPr>
        <b/>
        <sz val="9"/>
        <color theme="1" tint="0.34998626667073579"/>
        <rFont val="Arial"/>
        <family val="2"/>
      </rPr>
      <t>Seating Chart</t>
    </r>
    <r>
      <rPr>
        <sz val="9"/>
        <color theme="1" tint="0.34998626667073579"/>
        <rFont val="Arial"/>
        <family val="2"/>
      </rPr>
      <t xml:space="preserve"> worksheet. As you enter how many people per guest</t>
    </r>
  </si>
  <si>
    <t>are invited and attending, the event cost area will update (see below).</t>
  </si>
  <si>
    <t>Calculating total costs for events</t>
  </si>
  <si>
    <t>Enter the Cost per Person for each event. The Total Invited and</t>
  </si>
  <si>
    <t>Total Attending is entered automatically by filling out the guest list</t>
  </si>
  <si>
    <t>columns "# Invited" and "# Attending."</t>
  </si>
  <si>
    <t>Insert new rows above this line</t>
  </si>
  <si>
    <t>Find Your Seat</t>
  </si>
  <si>
    <t>one</t>
  </si>
  <si>
    <t>two</t>
  </si>
  <si>
    <t>three</t>
  </si>
  <si>
    <r>
      <t xml:space="preserve">Using the "Seat" column in the </t>
    </r>
    <r>
      <rPr>
        <b/>
        <sz val="9"/>
        <color theme="1" tint="0.34998626667073579"/>
        <rFont val="Arial"/>
        <family val="2"/>
      </rPr>
      <t>Guest List</t>
    </r>
    <r>
      <rPr>
        <sz val="9"/>
        <color theme="1" tint="0.34998626667073579"/>
        <rFont val="Arial"/>
        <family val="2"/>
      </rPr>
      <t xml:space="preserve"> worksheet,</t>
    </r>
  </si>
  <si>
    <t>replace the placeholder names with your guests,</t>
  </si>
  <si>
    <t>then print and display at your event to help</t>
  </si>
  <si>
    <t>your guests find their seat.</t>
  </si>
  <si>
    <t>four</t>
  </si>
  <si>
    <t>five</t>
  </si>
  <si>
    <t>six</t>
  </si>
  <si>
    <t>seven</t>
  </si>
  <si>
    <t>eight</t>
  </si>
  <si>
    <t>nine</t>
  </si>
  <si>
    <t>Most Important</t>
  </si>
  <si>
    <t>Sunday</t>
  </si>
  <si>
    <r>
      <rPr>
        <b/>
        <sz val="9"/>
        <color rgb="FF434343"/>
        <rFont val="Arial"/>
        <family val="2"/>
      </rPr>
      <t>Year:</t>
    </r>
    <r>
      <rPr>
        <sz val="9"/>
        <color rgb="FF434343"/>
        <rFont val="Arial"/>
        <family val="2"/>
      </rPr>
      <t xml:space="preserve"> Enter the year below</t>
    </r>
  </si>
  <si>
    <r>
      <rPr>
        <b/>
        <sz val="9"/>
        <color rgb="FF434343"/>
        <rFont val="Arial"/>
        <family val="2"/>
      </rPr>
      <t xml:space="preserve">Month: </t>
    </r>
    <r>
      <rPr>
        <sz val="9"/>
        <color rgb="FF434343"/>
        <rFont val="Arial"/>
        <family val="2"/>
      </rPr>
      <t>Enter the month number</t>
    </r>
  </si>
  <si>
    <r>
      <rPr>
        <b/>
        <sz val="9"/>
        <color rgb="FF434343"/>
        <rFont val="Arial"/>
        <family val="2"/>
      </rPr>
      <t>Start Day:</t>
    </r>
    <r>
      <rPr>
        <sz val="9"/>
        <color rgb="FF434343"/>
        <rFont val="Arial"/>
        <family val="2"/>
      </rPr>
      <t xml:space="preserve"> Enter the start day</t>
    </r>
  </si>
  <si>
    <t>1=Sun, 2=Mon</t>
  </si>
  <si>
    <r>
      <rPr>
        <b/>
        <i/>
        <sz val="9"/>
        <color theme="0" tint="-0.34998626667073579"/>
        <rFont val="Arial"/>
        <family val="2"/>
      </rPr>
      <t xml:space="preserve">Date: </t>
    </r>
    <r>
      <rPr>
        <i/>
        <sz val="9"/>
        <color theme="0" tint="-0.34998626667073579"/>
        <rFont val="Arial"/>
        <family val="2"/>
      </rPr>
      <t>Don't edit this</t>
    </r>
  </si>
  <si>
    <t>notes</t>
  </si>
  <si>
    <t>Wedding Week</t>
  </si>
  <si>
    <t>{42}</t>
  </si>
  <si>
    <t>1. Customize the hours</t>
  </si>
  <si>
    <r>
      <t xml:space="preserve">◄ Enter the Start Time in </t>
    </r>
    <r>
      <rPr>
        <b/>
        <sz val="9"/>
        <color theme="1" tint="0.34998626667073579"/>
        <rFont val="Arial"/>
        <family val="2"/>
      </rPr>
      <t>cell A10</t>
    </r>
    <r>
      <rPr>
        <sz val="9"/>
        <color theme="1" tint="0.34998626667073579"/>
        <rFont val="Arial"/>
        <family val="2"/>
      </rPr>
      <t xml:space="preserve"> as "7:00 AM"</t>
    </r>
  </si>
  <si>
    <t>:30</t>
  </si>
  <si>
    <t xml:space="preserve">  The other hours will adjust automatically</t>
  </si>
  <si>
    <t>:15</t>
  </si>
  <si>
    <t>2. Customize the Dates</t>
  </si>
  <si>
    <t>Enter the Start Date</t>
  </si>
  <si>
    <t>:45</t>
  </si>
  <si>
    <t>Start Day (for mini months)</t>
  </si>
  <si>
    <t>Wedding Day</t>
  </si>
  <si>
    <r>
      <t xml:space="preserve">Enter the Start Time in </t>
    </r>
    <r>
      <rPr>
        <b/>
        <sz val="9"/>
        <color theme="1" tint="0.34998626667073579"/>
        <rFont val="Arial"/>
        <family val="2"/>
      </rPr>
      <t>cell A3</t>
    </r>
    <r>
      <rPr>
        <sz val="9"/>
        <color theme="1" tint="0.34998626667073579"/>
        <rFont val="Arial"/>
        <family val="2"/>
      </rPr>
      <t xml:space="preserve"> as "7:00 AM"</t>
    </r>
  </si>
  <si>
    <t>Guest 1</t>
  </si>
  <si>
    <t>Guest 2</t>
  </si>
  <si>
    <t>Guest 3</t>
  </si>
  <si>
    <t>Guest 4</t>
  </si>
  <si>
    <t>Guest Address 1</t>
  </si>
  <si>
    <t>Guest Address 2</t>
  </si>
  <si>
    <t>Guest Address 3</t>
  </si>
  <si>
    <t>Guest Address 4</t>
  </si>
  <si>
    <t>City 1</t>
  </si>
  <si>
    <t>City 2</t>
  </si>
  <si>
    <t>City 3</t>
  </si>
  <si>
    <t>City 4</t>
  </si>
  <si>
    <t>Ceilidh &amp; Moor Events Barn</t>
  </si>
  <si>
    <t>(315) 244-2082</t>
  </si>
  <si>
    <t>lorna.burley@gmail.com</t>
  </si>
  <si>
    <t>Guest 5</t>
  </si>
  <si>
    <t>Guest 6</t>
  </si>
  <si>
    <t>Guest 7</t>
  </si>
  <si>
    <t>Guest 8</t>
  </si>
  <si>
    <t>Guest 9</t>
  </si>
  <si>
    <t>Guest 10</t>
  </si>
  <si>
    <t>Guest 11</t>
  </si>
  <si>
    <t>Guest 12</t>
  </si>
  <si>
    <t>Guest 13</t>
  </si>
  <si>
    <t>Guest 14</t>
  </si>
  <si>
    <t>Guest 15</t>
  </si>
  <si>
    <t>Guest 16</t>
  </si>
  <si>
    <t>Guest 17</t>
  </si>
  <si>
    <t>Guest 18</t>
  </si>
  <si>
    <t>Guest 19</t>
  </si>
  <si>
    <t>Guest 20</t>
  </si>
  <si>
    <t>Guest 21</t>
  </si>
  <si>
    <t>Guest 22</t>
  </si>
  <si>
    <t>Guest 23</t>
  </si>
  <si>
    <t>Guest 24</t>
  </si>
  <si>
    <t>Guest 25</t>
  </si>
  <si>
    <t>Guest 26</t>
  </si>
  <si>
    <t>Guest 27</t>
  </si>
  <si>
    <t>Guest 28</t>
  </si>
  <si>
    <t>Guest 29</t>
  </si>
  <si>
    <t>Guest 30</t>
  </si>
  <si>
    <t>Guest 31</t>
  </si>
  <si>
    <t>Guest 32</t>
  </si>
  <si>
    <t>Guest 33</t>
  </si>
  <si>
    <t>Guest 34</t>
  </si>
  <si>
    <t>Guest 35</t>
  </si>
  <si>
    <t>Guest 36</t>
  </si>
  <si>
    <t>Guest 37</t>
  </si>
  <si>
    <t>Guest 38</t>
  </si>
  <si>
    <t>Guest 39</t>
  </si>
  <si>
    <t>Guest 40</t>
  </si>
  <si>
    <t>Guest 41</t>
  </si>
  <si>
    <t>Guest 42</t>
  </si>
  <si>
    <t>Guest 43</t>
  </si>
  <si>
    <t>Guest 44</t>
  </si>
  <si>
    <t>Guest 45</t>
  </si>
  <si>
    <t>Guest 46</t>
  </si>
  <si>
    <t>Guest 47</t>
  </si>
  <si>
    <t>Guest 48</t>
  </si>
  <si>
    <t>Guest 49</t>
  </si>
  <si>
    <t>Guest 50</t>
  </si>
  <si>
    <t>Guest 51</t>
  </si>
  <si>
    <t>Guest 52</t>
  </si>
  <si>
    <t>Guest 53</t>
  </si>
  <si>
    <t>Guest 54</t>
  </si>
  <si>
    <t>Guest 55</t>
  </si>
  <si>
    <t>Guest 56</t>
  </si>
  <si>
    <t>Guest 57</t>
  </si>
  <si>
    <t>Guest 58</t>
  </si>
  <si>
    <t>Guest 59</t>
  </si>
  <si>
    <t>Guest 60</t>
  </si>
  <si>
    <t>Guest 61</t>
  </si>
  <si>
    <t>Guest 62</t>
  </si>
  <si>
    <t>Guest 63</t>
  </si>
  <si>
    <t>Guest 64</t>
  </si>
  <si>
    <t>Guest 65</t>
  </si>
  <si>
    <t>Guest 66</t>
  </si>
  <si>
    <t>Guest 67</t>
  </si>
  <si>
    <t>Guest 68</t>
  </si>
  <si>
    <t>Guest 69</t>
  </si>
  <si>
    <t>Guest 70</t>
  </si>
  <si>
    <t>Guest 71</t>
  </si>
  <si>
    <t>Guest 72</t>
  </si>
  <si>
    <t>Ten</t>
  </si>
  <si>
    <t>Eleven</t>
  </si>
  <si>
    <t>Twelve</t>
  </si>
  <si>
    <t>Guest 73</t>
  </si>
  <si>
    <t>Guest 74</t>
  </si>
  <si>
    <t>Guest 75</t>
  </si>
  <si>
    <t>Guest 76</t>
  </si>
  <si>
    <t>Guest 77</t>
  </si>
  <si>
    <t>Guest 78</t>
  </si>
  <si>
    <t>Guest 79</t>
  </si>
  <si>
    <t>Guest 80</t>
  </si>
  <si>
    <t>Guest 81</t>
  </si>
  <si>
    <t>Guest 82</t>
  </si>
  <si>
    <t>Guest 83</t>
  </si>
  <si>
    <t>Guest 84</t>
  </si>
  <si>
    <t>Guest 85</t>
  </si>
  <si>
    <t>Guest 86</t>
  </si>
  <si>
    <t>Guest 87</t>
  </si>
  <si>
    <t>Guest 88</t>
  </si>
  <si>
    <t>Guest 89</t>
  </si>
  <si>
    <t>Guest 90</t>
  </si>
  <si>
    <t>Guest 91</t>
  </si>
  <si>
    <t>Guest 92</t>
  </si>
  <si>
    <t>Guest 93</t>
  </si>
  <si>
    <t>Guest 94</t>
  </si>
  <si>
    <t>Guest 95</t>
  </si>
  <si>
    <t>Guest 96</t>
  </si>
  <si>
    <t>Thirteen</t>
  </si>
  <si>
    <t>Fourteen</t>
  </si>
  <si>
    <t>Fifteen</t>
  </si>
  <si>
    <t>Guest 97</t>
  </si>
  <si>
    <t>Guest 98</t>
  </si>
  <si>
    <t>Guest 99</t>
  </si>
  <si>
    <t>Guest 100</t>
  </si>
  <si>
    <t>Guest 101</t>
  </si>
  <si>
    <t>Guest 102</t>
  </si>
  <si>
    <t>Guest 103</t>
  </si>
  <si>
    <t>Guest 104</t>
  </si>
  <si>
    <t>Guest 105</t>
  </si>
  <si>
    <t>Guest 106</t>
  </si>
  <si>
    <t>Guest 107</t>
  </si>
  <si>
    <t>Guest 108</t>
  </si>
  <si>
    <t>Guest 109</t>
  </si>
  <si>
    <t>Guest 110</t>
  </si>
  <si>
    <t>Guest 111</t>
  </si>
  <si>
    <t>Guest 112</t>
  </si>
  <si>
    <t>Guest 113</t>
  </si>
  <si>
    <t>Guest 114</t>
  </si>
  <si>
    <t>Guest 115</t>
  </si>
  <si>
    <t>Guest 116</t>
  </si>
  <si>
    <t>Guest 117</t>
  </si>
  <si>
    <t>Guest 118</t>
  </si>
  <si>
    <t>Guest 119</t>
  </si>
  <si>
    <t>Guest 120</t>
  </si>
  <si>
    <t>Sixteen</t>
  </si>
  <si>
    <t>Guest 121</t>
  </si>
  <si>
    <t>Guest 122</t>
  </si>
  <si>
    <t>Guest 123</t>
  </si>
  <si>
    <t>Guest 124</t>
  </si>
  <si>
    <t>Guest 125</t>
  </si>
  <si>
    <t>Guest 126</t>
  </si>
  <si>
    <t>Guest 127</t>
  </si>
  <si>
    <t>Guest 128</t>
  </si>
  <si>
    <t>Input  Cell</t>
  </si>
  <si>
    <t>Guest 129</t>
  </si>
  <si>
    <t>Guest 130</t>
  </si>
  <si>
    <t>Guest 131</t>
  </si>
  <si>
    <t>Guest 132</t>
  </si>
  <si>
    <t>Guest 133</t>
  </si>
  <si>
    <t>Guest 134</t>
  </si>
  <si>
    <t>Guest 135</t>
  </si>
  <si>
    <t>Guest 136</t>
  </si>
  <si>
    <t>Guest 137</t>
  </si>
  <si>
    <t>Guest 138</t>
  </si>
  <si>
    <t>Guest 139</t>
  </si>
  <si>
    <t>Guest 140</t>
  </si>
  <si>
    <t>Guest 141</t>
  </si>
  <si>
    <t>Guest 142</t>
  </si>
  <si>
    <t>Guest 143</t>
  </si>
  <si>
    <t>Guest 144</t>
  </si>
  <si>
    <t>Guest 145</t>
  </si>
  <si>
    <t>Guest 146</t>
  </si>
  <si>
    <t>Guest 147</t>
  </si>
  <si>
    <t>Guest 148</t>
  </si>
  <si>
    <t>Guest 149</t>
  </si>
  <si>
    <t>Guest 150</t>
  </si>
  <si>
    <t>Guest 151</t>
  </si>
  <si>
    <t>Guest 152</t>
  </si>
  <si>
    <t>Guest 153</t>
  </si>
  <si>
    <t>Guest 154</t>
  </si>
  <si>
    <t>Guest 155</t>
  </si>
  <si>
    <t>Guest 156</t>
  </si>
  <si>
    <t>Guest 157</t>
  </si>
  <si>
    <t>Guest 158</t>
  </si>
  <si>
    <t>Guest 159</t>
  </si>
  <si>
    <t>Guest 160</t>
  </si>
  <si>
    <t>Guest 161</t>
  </si>
  <si>
    <t>Guest 162</t>
  </si>
  <si>
    <t>Guest 163</t>
  </si>
  <si>
    <t>Guest 164</t>
  </si>
  <si>
    <t>Guest 165</t>
  </si>
  <si>
    <t>Guest 166</t>
  </si>
  <si>
    <t>Guest 167</t>
  </si>
  <si>
    <t>Guest 168</t>
  </si>
  <si>
    <t>Guest 169</t>
  </si>
  <si>
    <t>Guest 170</t>
  </si>
  <si>
    <t>Guest 171</t>
  </si>
  <si>
    <t>Guest 172</t>
  </si>
  <si>
    <t>Guest 173</t>
  </si>
  <si>
    <t>Guest 174</t>
  </si>
  <si>
    <t>Guest 175</t>
  </si>
  <si>
    <t>Guest 176</t>
  </si>
  <si>
    <t>Guest 177</t>
  </si>
  <si>
    <t>Guest 178</t>
  </si>
  <si>
    <t>Guest 179</t>
  </si>
  <si>
    <t>Guest 180</t>
  </si>
  <si>
    <t>Guest 181</t>
  </si>
  <si>
    <t>Guest 182</t>
  </si>
  <si>
    <t>Guest 183</t>
  </si>
  <si>
    <t>Guest 184</t>
  </si>
  <si>
    <t>Guest 185</t>
  </si>
  <si>
    <t>Guest 186</t>
  </si>
  <si>
    <t>Guest 187</t>
  </si>
  <si>
    <t>Guest 188</t>
  </si>
  <si>
    <t>Guest 189</t>
  </si>
  <si>
    <t>Guest 190</t>
  </si>
  <si>
    <t>Guest 191</t>
  </si>
  <si>
    <t>Guest 192</t>
  </si>
  <si>
    <t>Guest 193</t>
  </si>
  <si>
    <t>Guest 194</t>
  </si>
  <si>
    <t>Guest 195</t>
  </si>
  <si>
    <t>Guest 196</t>
  </si>
  <si>
    <t>Guest 197</t>
  </si>
  <si>
    <t>Guest 198</t>
  </si>
  <si>
    <t>Guest 199</t>
  </si>
  <si>
    <t>Guest 200</t>
  </si>
  <si>
    <t>Guest 201</t>
  </si>
  <si>
    <t>Guest 202</t>
  </si>
  <si>
    <t>Guest 203</t>
  </si>
  <si>
    <t>Guest 204</t>
  </si>
  <si>
    <t>Guest 205</t>
  </si>
  <si>
    <t>Guest 206</t>
  </si>
  <si>
    <t>Guest 207</t>
  </si>
  <si>
    <t>Guest 208</t>
  </si>
  <si>
    <t>Guest 209</t>
  </si>
  <si>
    <t>Guest 210</t>
  </si>
  <si>
    <t>Guest 211</t>
  </si>
  <si>
    <t>Guest 212</t>
  </si>
  <si>
    <t>Guest 213</t>
  </si>
  <si>
    <t>Guest 214</t>
  </si>
  <si>
    <t>Guest 215</t>
  </si>
  <si>
    <t>Guest 216</t>
  </si>
  <si>
    <t>Guest 217</t>
  </si>
  <si>
    <t>Guest 218</t>
  </si>
  <si>
    <t>Guest 219</t>
  </si>
  <si>
    <t>Guest 220</t>
  </si>
  <si>
    <t>Guest 221</t>
  </si>
  <si>
    <t>Guest 222</t>
  </si>
  <si>
    <t>Guest 223</t>
  </si>
  <si>
    <t>Guest 224</t>
  </si>
  <si>
    <t>Guest 225</t>
  </si>
  <si>
    <t>Guest 226</t>
  </si>
  <si>
    <t>Guest 227</t>
  </si>
  <si>
    <t>Guest 228</t>
  </si>
  <si>
    <t>Guest 229</t>
  </si>
  <si>
    <t>Guest 230</t>
  </si>
  <si>
    <t>Guest 231</t>
  </si>
  <si>
    <t>Guest 232</t>
  </si>
  <si>
    <t>Guest 233</t>
  </si>
  <si>
    <t>Guest 234</t>
  </si>
  <si>
    <t>Guest 235</t>
  </si>
  <si>
    <t>Guest 236</t>
  </si>
  <si>
    <t>Guest 237</t>
  </si>
  <si>
    <t>Guest 238</t>
  </si>
  <si>
    <t>Guest 239</t>
  </si>
  <si>
    <t>Guest 240</t>
  </si>
  <si>
    <t>Guest 241</t>
  </si>
  <si>
    <t>Guest 242</t>
  </si>
  <si>
    <t>Guest 243</t>
  </si>
  <si>
    <t>Guest 244</t>
  </si>
  <si>
    <t>Guest 245</t>
  </si>
  <si>
    <t>Guest 246</t>
  </si>
  <si>
    <t>Guest 247</t>
  </si>
  <si>
    <t>Guest 248</t>
  </si>
  <si>
    <t>Guest 249</t>
  </si>
  <si>
    <t>Guest 250</t>
  </si>
  <si>
    <t>Guest 251</t>
  </si>
  <si>
    <t>Guest 252</t>
  </si>
  <si>
    <t>Guest 253</t>
  </si>
  <si>
    <t>Guest 254</t>
  </si>
  <si>
    <t>Guest 255</t>
  </si>
  <si>
    <t>Guest 256</t>
  </si>
  <si>
    <t>Guest 257</t>
  </si>
  <si>
    <t>Guest 258</t>
  </si>
  <si>
    <t>Guest 259</t>
  </si>
  <si>
    <t>Guest 260</t>
  </si>
  <si>
    <t>Guest 261</t>
  </si>
  <si>
    <t>Guest 262</t>
  </si>
  <si>
    <t>Guest 263</t>
  </si>
  <si>
    <t>Guest 264</t>
  </si>
  <si>
    <t>Guest 265</t>
  </si>
  <si>
    <t>Guest 266</t>
  </si>
  <si>
    <t>Guest 267</t>
  </si>
  <si>
    <t>Guest 268</t>
  </si>
  <si>
    <t>Guest 269</t>
  </si>
  <si>
    <t>Guest 270</t>
  </si>
  <si>
    <t>Guest 271</t>
  </si>
  <si>
    <t>Guest 272</t>
  </si>
  <si>
    <t>Guest 273</t>
  </si>
  <si>
    <t>Guest 274</t>
  </si>
  <si>
    <t>Guest 275</t>
  </si>
  <si>
    <t>Guest 276</t>
  </si>
  <si>
    <t>Guest 277</t>
  </si>
  <si>
    <t>Guest 278</t>
  </si>
  <si>
    <t>Guest 279</t>
  </si>
  <si>
    <t>Guest 280</t>
  </si>
  <si>
    <t>Guest 281</t>
  </si>
  <si>
    <t>Guest 282</t>
  </si>
  <si>
    <t>Guest 283</t>
  </si>
  <si>
    <t>Guest 284</t>
  </si>
  <si>
    <t>Guest 285</t>
  </si>
  <si>
    <t>Guest 286</t>
  </si>
  <si>
    <t>Guest 287</t>
  </si>
  <si>
    <t>Guest 288</t>
  </si>
  <si>
    <t>Guest 289</t>
  </si>
  <si>
    <t>Guest 290</t>
  </si>
  <si>
    <t>Guest 291</t>
  </si>
  <si>
    <t>Guest 292</t>
  </si>
  <si>
    <t>Guest 293</t>
  </si>
  <si>
    <t>Guest 294</t>
  </si>
  <si>
    <t>Guest 295</t>
  </si>
  <si>
    <t>Guest 296</t>
  </si>
  <si>
    <t>Guest 297</t>
  </si>
  <si>
    <t>Guest 298</t>
  </si>
  <si>
    <t>Seated Capacity @ Ceilidh &amp; Moor is 129, Mingle-Event capacity is 298</t>
  </si>
  <si>
    <t>x</t>
  </si>
  <si>
    <t>Wedding Checklist</t>
  </si>
  <si>
    <t>Wedding Budget</t>
  </si>
  <si>
    <t>Salmon</t>
  </si>
  <si>
    <t>Vegetarian</t>
  </si>
  <si>
    <t>Chicken</t>
  </si>
  <si>
    <t>Diet Restrictions Drop Down</t>
  </si>
  <si>
    <t>Meal Option</t>
  </si>
  <si>
    <t>Post Event</t>
  </si>
  <si>
    <t>Thank You Sent</t>
  </si>
  <si>
    <t>Gift or Money</t>
  </si>
  <si>
    <t>Description of Gift</t>
  </si>
  <si>
    <t>New Toaster</t>
  </si>
  <si>
    <t>Gift Registry Item</t>
  </si>
  <si>
    <t>Jack &amp; Diane  |  09 . 01 . 2024</t>
  </si>
  <si>
    <t>Ceilidh &amp; Moor Wedding Planner</t>
  </si>
  <si>
    <t>HOME</t>
  </si>
  <si>
    <t>Use the Home TEXT Hyperlink to return to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</si>
</sst>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&quot;/&quot;d"/>
    <numFmt numFmtId="165" formatCode="&quot;$&quot;#,##0.00"/>
    <numFmt numFmtId="166" formatCode="#,##0.00;\(#,##0.00\)"/>
    <numFmt numFmtId="167" formatCode="&quot;$&quot;#,##0;&quot;$&quot;\(#,##0\)"/>
    <numFmt numFmtId="168" formatCode="&quot;$&quot;#,##0.00\ ;&quot;$&quot;\(#,##0.00\)"/>
    <numFmt numFmtId="169" formatCode="d"/>
    <numFmt numFmtId="170" formatCode="mmmm\ yyyy"/>
    <numFmt numFmtId="171" formatCode="dddd&quot;, &quot;d"/>
    <numFmt numFmtId="172" formatCode="h\ a/p&quot;m&quot;"/>
  </numFmts>
  <fonts count="183" x14ac:knownFonts="1">
    <font>
      <sz val="10"/>
      <color rgb="FF000000"/>
      <name val="Georgia"/>
      <scheme val="minor"/>
    </font>
    <font>
      <sz val="10"/>
      <color rgb="FF434343"/>
      <name val="EB Garamond"/>
    </font>
    <font>
      <sz val="8"/>
      <color rgb="FFC5B358"/>
      <name val="EB Garamond"/>
    </font>
    <font>
      <sz val="8"/>
      <color rgb="FF434343"/>
      <name val="EB Garamond"/>
    </font>
    <font>
      <sz val="10"/>
      <color theme="1"/>
      <name val="EB Garamond"/>
    </font>
    <font>
      <i/>
      <sz val="32"/>
      <color theme="4"/>
      <name val="Georgia"/>
      <family val="1"/>
      <scheme val="minor"/>
    </font>
    <font>
      <sz val="10"/>
      <color rgb="FF000000"/>
      <name val="Georgia"/>
      <family val="1"/>
      <scheme val="minor"/>
    </font>
    <font>
      <i/>
      <sz val="31"/>
      <color theme="1"/>
      <name val="Georgia"/>
      <family val="1"/>
      <scheme val="minor"/>
    </font>
    <font>
      <i/>
      <sz val="14"/>
      <color theme="1"/>
      <name val="Georgia"/>
      <family val="1"/>
      <scheme val="minor"/>
    </font>
    <font>
      <i/>
      <sz val="24"/>
      <color theme="1"/>
      <name val="Georgia"/>
      <family val="1"/>
      <scheme val="minor"/>
    </font>
    <font>
      <i/>
      <sz val="12"/>
      <color theme="1"/>
      <name val="Georgia"/>
      <family val="1"/>
      <scheme val="minor"/>
    </font>
    <font>
      <sz val="8"/>
      <color theme="1"/>
      <name val="Georgia"/>
      <family val="1"/>
      <scheme val="minor"/>
    </font>
    <font>
      <u/>
      <sz val="8"/>
      <color theme="1"/>
      <name val="Georgia"/>
      <family val="1"/>
      <scheme val="minor"/>
    </font>
    <font>
      <sz val="10"/>
      <name val="Georgia"/>
      <family val="1"/>
      <scheme val="minor"/>
    </font>
    <font>
      <sz val="9"/>
      <color theme="9"/>
      <name val="Georgia"/>
      <family val="1"/>
      <scheme val="minor"/>
    </font>
    <font>
      <sz val="9"/>
      <color theme="1"/>
      <name val="Georgia"/>
      <family val="1"/>
      <scheme val="minor"/>
    </font>
    <font>
      <sz val="26"/>
      <color rgb="FF434343"/>
      <name val="Georgia"/>
      <family val="1"/>
      <scheme val="minor"/>
    </font>
    <font>
      <i/>
      <sz val="10"/>
      <color rgb="FF434343"/>
      <name val="Georgia"/>
      <family val="1"/>
      <scheme val="minor"/>
    </font>
    <font>
      <sz val="9"/>
      <color rgb="FF434343"/>
      <name val="Georgia"/>
      <family val="1"/>
      <scheme val="minor"/>
    </font>
    <font>
      <i/>
      <sz val="10"/>
      <color theme="5"/>
      <name val="Georgia"/>
      <family val="1"/>
      <scheme val="minor"/>
    </font>
    <font>
      <sz val="8"/>
      <color theme="5"/>
      <name val="Georgia"/>
      <family val="1"/>
      <scheme val="minor"/>
    </font>
    <font>
      <sz val="8"/>
      <color rgb="FF434343"/>
      <name val="Georgia"/>
      <family val="1"/>
      <scheme val="minor"/>
    </font>
    <font>
      <sz val="8"/>
      <color rgb="FFFFFFFF"/>
      <name val="Georgia"/>
      <family val="1"/>
      <scheme val="minor"/>
    </font>
    <font>
      <sz val="10"/>
      <color theme="1"/>
      <name val="Georgia"/>
      <family val="1"/>
      <scheme val="minor"/>
    </font>
    <font>
      <sz val="10"/>
      <color rgb="FFFFFFFF"/>
      <name val="Georgia"/>
      <family val="1"/>
      <scheme val="minor"/>
    </font>
    <font>
      <i/>
      <sz val="14"/>
      <color rgb="FFFFFFFF"/>
      <name val="Georgia"/>
      <family val="1"/>
      <scheme val="minor"/>
    </font>
    <font>
      <sz val="10"/>
      <color rgb="FF434343"/>
      <name val="Georgia"/>
      <family val="1"/>
      <scheme val="minor"/>
    </font>
    <font>
      <sz val="14"/>
      <color rgb="FFA99B52"/>
      <name val="Georgia"/>
      <family val="1"/>
      <scheme val="minor"/>
    </font>
    <font>
      <sz val="14"/>
      <color rgb="FFC5B358"/>
      <name val="Georgia"/>
      <family val="1"/>
      <scheme val="minor"/>
    </font>
    <font>
      <sz val="14"/>
      <color rgb="FF434343"/>
      <name val="Georgia"/>
      <family val="1"/>
      <scheme val="minor"/>
    </font>
    <font>
      <sz val="12"/>
      <color theme="5"/>
      <name val="Georgia"/>
      <family val="1"/>
      <scheme val="minor"/>
    </font>
    <font>
      <i/>
      <sz val="12"/>
      <color theme="5"/>
      <name val="Georgia"/>
      <family val="1"/>
      <scheme val="minor"/>
    </font>
    <font>
      <sz val="12"/>
      <color rgb="FF434343"/>
      <name val="Georgia"/>
      <family val="1"/>
      <scheme val="minor"/>
    </font>
    <font>
      <sz val="11"/>
      <color rgb="FF434343"/>
      <name val="Georgia"/>
      <family val="1"/>
      <scheme val="minor"/>
    </font>
    <font>
      <sz val="10"/>
      <color theme="5"/>
      <name val="Georgia"/>
      <family val="1"/>
      <scheme val="minor"/>
    </font>
    <font>
      <sz val="10"/>
      <color theme="4"/>
      <name val="Georgia"/>
      <family val="1"/>
      <scheme val="minor"/>
    </font>
    <font>
      <sz val="1"/>
      <color rgb="FFFFFFFF"/>
      <name val="Georgia"/>
      <family val="1"/>
      <scheme val="minor"/>
    </font>
    <font>
      <i/>
      <sz val="8"/>
      <color rgb="FF000000"/>
      <name val="Georgia"/>
      <family val="1"/>
      <scheme val="minor"/>
    </font>
    <font>
      <i/>
      <sz val="12"/>
      <color rgb="FF000000"/>
      <name val="Georgia"/>
      <family val="1"/>
      <scheme val="minor"/>
    </font>
    <font>
      <i/>
      <sz val="31"/>
      <color rgb="FFFFFFFF"/>
      <name val="Georgia"/>
      <family val="1"/>
      <scheme val="minor"/>
    </font>
    <font>
      <i/>
      <sz val="14"/>
      <color rgb="FF000000"/>
      <name val="Georgia"/>
      <family val="1"/>
      <scheme val="minor"/>
    </font>
    <font>
      <sz val="12"/>
      <color rgb="FF000000"/>
      <name val="Georgia"/>
      <family val="1"/>
      <scheme val="minor"/>
    </font>
    <font>
      <b/>
      <sz val="12"/>
      <color rgb="FF000000"/>
      <name val="Georgia"/>
      <family val="1"/>
      <scheme val="minor"/>
    </font>
    <font>
      <sz val="11"/>
      <color theme="4"/>
      <name val="Georgia"/>
      <family val="1"/>
      <scheme val="minor"/>
    </font>
    <font>
      <i/>
      <sz val="36"/>
      <color rgb="FF434343"/>
      <name val="Georgia"/>
      <family val="1"/>
      <scheme val="minor"/>
    </font>
    <font>
      <i/>
      <sz val="28"/>
      <color rgb="FF434343"/>
      <name val="Georgia"/>
      <family val="1"/>
      <scheme val="minor"/>
    </font>
    <font>
      <i/>
      <sz val="16"/>
      <color theme="5"/>
      <name val="Georgia"/>
      <family val="1"/>
      <scheme val="minor"/>
    </font>
    <font>
      <i/>
      <sz val="14"/>
      <color rgb="FFA99B52"/>
      <name val="Georgia"/>
      <family val="1"/>
      <scheme val="minor"/>
    </font>
    <font>
      <b/>
      <sz val="11"/>
      <color rgb="FF434343"/>
      <name val="Georgia"/>
      <family val="1"/>
      <scheme val="minor"/>
    </font>
    <font>
      <i/>
      <sz val="11"/>
      <color theme="1"/>
      <name val="Georgia"/>
      <family val="1"/>
      <scheme val="minor"/>
    </font>
    <font>
      <sz val="11"/>
      <color theme="1"/>
      <name val="Georgia"/>
      <family val="1"/>
      <scheme val="minor"/>
    </font>
    <font>
      <i/>
      <sz val="7"/>
      <color rgb="FF666666"/>
      <name val="Georgia"/>
      <family val="1"/>
      <scheme val="minor"/>
    </font>
    <font>
      <i/>
      <sz val="32"/>
      <color rgb="FF434343"/>
      <name val="Georgia"/>
      <family val="1"/>
      <scheme val="minor"/>
    </font>
    <font>
      <i/>
      <sz val="7"/>
      <color rgb="FFFFFFFF"/>
      <name val="Georgia"/>
      <family val="1"/>
      <scheme val="minor"/>
    </font>
    <font>
      <sz val="9"/>
      <color rgb="FF666666"/>
      <name val="Georgia"/>
      <family val="1"/>
      <scheme val="minor"/>
    </font>
    <font>
      <i/>
      <sz val="9"/>
      <color theme="5"/>
      <name val="Georgia"/>
      <family val="1"/>
      <scheme val="minor"/>
    </font>
    <font>
      <b/>
      <sz val="10"/>
      <color rgb="FF000000"/>
      <name val="Georgia"/>
      <family val="1"/>
      <scheme val="minor"/>
    </font>
    <font>
      <b/>
      <sz val="14"/>
      <color rgb="FF434343"/>
      <name val="Georgia"/>
      <family val="1"/>
      <scheme val="minor"/>
    </font>
    <font>
      <b/>
      <sz val="14"/>
      <color theme="5"/>
      <name val="Georgia"/>
      <family val="1"/>
      <scheme val="minor"/>
    </font>
    <font>
      <b/>
      <sz val="12"/>
      <color rgb="FF434343"/>
      <name val="Georgia"/>
      <family val="1"/>
      <scheme val="minor"/>
    </font>
    <font>
      <u/>
      <sz val="10"/>
      <color theme="10"/>
      <name val="Georgia"/>
      <family val="1"/>
      <scheme val="minor"/>
    </font>
    <font>
      <i/>
      <sz val="3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32"/>
      <color theme="5"/>
      <name val="Georgia"/>
      <family val="1"/>
      <scheme val="minor"/>
    </font>
    <font>
      <sz val="11"/>
      <color rgb="FF434343"/>
      <name val="Arial"/>
      <family val="2"/>
    </font>
    <font>
      <sz val="9"/>
      <color rgb="FF434343"/>
      <name val="Arial"/>
      <family val="2"/>
    </font>
    <font>
      <sz val="10"/>
      <color rgb="FF434343"/>
      <name val="Arial"/>
      <family val="2"/>
    </font>
    <font>
      <i/>
      <sz val="9"/>
      <color rgb="FF434343"/>
      <name val="Arial"/>
      <family val="2"/>
    </font>
    <font>
      <sz val="9"/>
      <color rgb="FF000000"/>
      <name val="Arial"/>
      <family val="2"/>
    </font>
    <font>
      <i/>
      <sz val="19"/>
      <color theme="5"/>
      <name val="Georgia"/>
      <family val="1"/>
      <scheme val="minor"/>
    </font>
    <font>
      <b/>
      <sz val="11"/>
      <color rgb="FF434343"/>
      <name val="Arial"/>
      <family val="2"/>
    </font>
    <font>
      <b/>
      <i/>
      <sz val="9"/>
      <color rgb="FF434343"/>
      <name val="Arial"/>
      <family val="2"/>
    </font>
    <font>
      <b/>
      <sz val="9"/>
      <color rgb="FF434343"/>
      <name val="Arial"/>
      <family val="2"/>
    </font>
    <font>
      <sz val="9"/>
      <color theme="1"/>
      <name val="Arial"/>
      <family val="2"/>
    </font>
    <font>
      <sz val="10"/>
      <color theme="1" tint="0.499984740745262"/>
      <name val="Georgia"/>
      <family val="1"/>
      <scheme val="minor"/>
    </font>
    <font>
      <sz val="9"/>
      <color rgb="FFC5B358"/>
      <name val="Arial"/>
      <family val="2"/>
    </font>
    <font>
      <sz val="9"/>
      <color theme="0"/>
      <name val="Arial"/>
      <family val="2"/>
    </font>
    <font>
      <b/>
      <strike/>
      <sz val="11"/>
      <color rgb="FF434343"/>
      <name val="Arial"/>
      <family val="2"/>
    </font>
    <font>
      <u/>
      <sz val="10"/>
      <color rgb="FF0070C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theme="1" tint="0.499984740745262"/>
      <name val="Arial"/>
      <family val="2"/>
    </font>
    <font>
      <i/>
      <sz val="9"/>
      <color theme="0" tint="-0.34998626667073579"/>
      <name val="Arial"/>
      <family val="2"/>
    </font>
    <font>
      <b/>
      <i/>
      <sz val="9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i/>
      <sz val="9"/>
      <color theme="0" tint="-0.499984740745262"/>
      <name val="Arial"/>
      <family val="2"/>
    </font>
    <font>
      <b/>
      <i/>
      <sz val="11"/>
      <color theme="5"/>
      <name val="Georgia"/>
      <family val="1"/>
      <scheme val="minor"/>
    </font>
    <font>
      <b/>
      <sz val="10"/>
      <color theme="5"/>
      <name val="Georgia"/>
      <family val="1"/>
      <scheme val="minor"/>
    </font>
    <font>
      <b/>
      <sz val="9"/>
      <color theme="5"/>
      <name val="Georgia"/>
      <family val="1"/>
      <scheme val="minor"/>
    </font>
    <font>
      <i/>
      <sz val="68"/>
      <color theme="5"/>
      <name val="Georgia"/>
      <family val="1"/>
      <scheme val="minor"/>
    </font>
    <font>
      <i/>
      <sz val="24"/>
      <color theme="4"/>
      <name val="Georgia"/>
      <family val="1"/>
      <scheme val="minor"/>
    </font>
    <font>
      <sz val="11"/>
      <color theme="1" tint="0.34998626667073579"/>
      <name val="Georgia"/>
      <family val="1"/>
      <scheme val="minor"/>
    </font>
    <font>
      <i/>
      <sz val="9"/>
      <color rgb="FF434343"/>
      <name val="Georgia"/>
      <family val="1"/>
      <scheme val="minor"/>
    </font>
    <font>
      <b/>
      <i/>
      <sz val="10"/>
      <color theme="5"/>
      <name val="Georgia"/>
      <family val="1"/>
      <scheme val="minor"/>
    </font>
    <font>
      <b/>
      <sz val="10"/>
      <name val="Georgia"/>
      <family val="1"/>
      <scheme val="minor"/>
    </font>
    <font>
      <b/>
      <i/>
      <sz val="14"/>
      <color rgb="FFFFFFFF"/>
      <name val="Georgia"/>
      <family val="1"/>
      <scheme val="minor"/>
    </font>
    <font>
      <b/>
      <i/>
      <sz val="12"/>
      <color rgb="FFFFFFFF"/>
      <name val="Georgia"/>
      <family val="1"/>
      <scheme val="minor"/>
    </font>
    <font>
      <b/>
      <i/>
      <sz val="10"/>
      <color rgb="FFFFFFFF"/>
      <name val="Georgia"/>
      <family val="1"/>
      <scheme val="minor"/>
    </font>
    <font>
      <b/>
      <i/>
      <sz val="9"/>
      <color rgb="FFFFFFFF"/>
      <name val="Georgia"/>
      <family val="1"/>
      <scheme val="minor"/>
    </font>
    <font>
      <sz val="14"/>
      <color theme="5"/>
      <name val="Georgia"/>
      <family val="1"/>
      <scheme val="minor"/>
    </font>
    <font>
      <sz val="8.5"/>
      <color rgb="FF000000"/>
      <name val="Georgia"/>
      <family val="1"/>
      <scheme val="minor"/>
    </font>
    <font>
      <sz val="8.5"/>
      <color theme="1" tint="0.499984740745262"/>
      <name val="Georgia"/>
      <family val="1"/>
      <scheme val="minor"/>
    </font>
    <font>
      <sz val="8.5"/>
      <color theme="0" tint="-0.499984740745262"/>
      <name val="Arial"/>
      <family val="2"/>
    </font>
    <font>
      <u/>
      <sz val="8.5"/>
      <color rgb="FF0070C0"/>
      <name val="Arial"/>
      <family val="2"/>
    </font>
    <font>
      <i/>
      <sz val="9"/>
      <color rgb="FFFFFFFF"/>
      <name val="Georgia"/>
      <family val="1"/>
      <scheme val="minor"/>
    </font>
    <font>
      <sz val="31"/>
      <color theme="4"/>
      <name val="Georgia"/>
      <family val="1"/>
      <scheme val="minor"/>
    </font>
    <font>
      <i/>
      <sz val="15"/>
      <color theme="5"/>
      <name val="Georgia"/>
      <family val="1"/>
      <scheme val="minor"/>
    </font>
    <font>
      <sz val="15"/>
      <name val="Georgia"/>
      <family val="1"/>
      <scheme val="minor"/>
    </font>
    <font>
      <sz val="9"/>
      <name val="Georgia"/>
      <family val="1"/>
      <scheme val="minor"/>
    </font>
    <font>
      <b/>
      <i/>
      <sz val="14"/>
      <color theme="5" tint="0.59999389629810485"/>
      <name val="Georgia"/>
      <family val="1"/>
      <scheme val="minor"/>
    </font>
    <font>
      <sz val="14"/>
      <color theme="1" tint="0.249977111117893"/>
      <name val="Georgia"/>
      <family val="1"/>
      <scheme val="minor"/>
    </font>
    <font>
      <i/>
      <sz val="14"/>
      <color theme="1" tint="0.249977111117893"/>
      <name val="Georgia"/>
      <family val="1"/>
      <scheme val="minor"/>
    </font>
    <font>
      <sz val="10"/>
      <color theme="1" tint="0.249977111117893"/>
      <name val="Georgia"/>
      <family val="1"/>
      <scheme val="minor"/>
    </font>
    <font>
      <sz val="9"/>
      <color theme="1" tint="0.249977111117893"/>
      <name val="Georgia"/>
      <family val="1"/>
      <scheme val="minor"/>
    </font>
    <font>
      <sz val="12"/>
      <color theme="1" tint="0.249977111117893"/>
      <name val="Georgia"/>
      <family val="1"/>
      <scheme val="minor"/>
    </font>
    <font>
      <b/>
      <sz val="12"/>
      <color theme="1" tint="0.249977111117893"/>
      <name val="Georgia"/>
      <family val="1"/>
      <scheme val="minor"/>
    </font>
    <font>
      <i/>
      <sz val="19"/>
      <color theme="1" tint="0.249977111117893"/>
      <name val="Georgia"/>
      <family val="1"/>
      <scheme val="minor"/>
    </font>
    <font>
      <sz val="9"/>
      <color theme="1" tint="0.34998626667073579"/>
      <name val="Georgia"/>
      <family val="1"/>
      <scheme val="minor"/>
    </font>
    <font>
      <sz val="1"/>
      <color theme="1" tint="0.249977111117893"/>
      <name val="Georgia"/>
      <family val="1"/>
      <scheme val="minor"/>
    </font>
    <font>
      <i/>
      <sz val="16"/>
      <color theme="1" tint="0.249977111117893"/>
      <name val="Georgia"/>
      <family val="1"/>
      <scheme val="minor"/>
    </font>
    <font>
      <sz val="11"/>
      <color theme="1" tint="0.249977111117893"/>
      <name val="Georgia"/>
      <family val="1"/>
      <scheme val="minor"/>
    </font>
    <font>
      <sz val="8"/>
      <color theme="1" tint="0.249977111117893"/>
      <name val="Georgia"/>
      <family val="1"/>
      <scheme val="minor"/>
    </font>
    <font>
      <b/>
      <sz val="9"/>
      <color theme="1" tint="0.249977111117893"/>
      <name val="Georgia"/>
      <family val="1"/>
      <scheme val="minor"/>
    </font>
    <font>
      <b/>
      <sz val="14"/>
      <color theme="1" tint="0.249977111117893"/>
      <name val="Georgia"/>
      <family val="1"/>
      <scheme val="minor"/>
    </font>
    <font>
      <b/>
      <sz val="10"/>
      <color theme="1" tint="0.249977111117893"/>
      <name val="Georgia"/>
      <family val="1"/>
      <scheme val="minor"/>
    </font>
    <font>
      <sz val="8.5"/>
      <color theme="1" tint="0.249977111117893"/>
      <name val="Georgia"/>
      <family val="1"/>
      <scheme val="minor"/>
    </font>
    <font>
      <i/>
      <sz val="31"/>
      <color theme="5"/>
      <name val="Georgia"/>
      <family val="1"/>
      <scheme val="minor"/>
    </font>
    <font>
      <sz val="31"/>
      <color theme="5"/>
      <name val="Georgia"/>
      <family val="1"/>
      <scheme val="minor"/>
    </font>
    <font>
      <i/>
      <sz val="8"/>
      <color theme="1" tint="0.34998626667073579"/>
      <name val="Georgia"/>
      <family val="1"/>
      <scheme val="minor"/>
    </font>
    <font>
      <i/>
      <sz val="10"/>
      <color theme="1" tint="0.249977111117893"/>
      <name val="Georgia"/>
      <family val="1"/>
      <scheme val="minor"/>
    </font>
    <font>
      <i/>
      <sz val="6"/>
      <color theme="1" tint="0.249977111117893"/>
      <name val="Georgia"/>
      <family val="1"/>
      <scheme val="minor"/>
    </font>
    <font>
      <i/>
      <sz val="7"/>
      <color theme="1" tint="0.249977111117893"/>
      <name val="Georgia"/>
      <family val="1"/>
      <scheme val="minor"/>
    </font>
    <font>
      <i/>
      <sz val="9"/>
      <color theme="1" tint="0.249977111117893"/>
      <name val="Georgia"/>
      <family val="1"/>
      <scheme val="minor"/>
    </font>
    <font>
      <sz val="8.5"/>
      <color theme="1" tint="0.34998626667073579"/>
      <name val="Georgia"/>
      <family val="1"/>
      <scheme val="minor"/>
    </font>
    <font>
      <i/>
      <sz val="18"/>
      <color theme="1" tint="0.499984740745262"/>
      <name val="Georgia"/>
      <family val="1"/>
      <scheme val="minor"/>
    </font>
    <font>
      <sz val="8"/>
      <color theme="0"/>
      <name val="Georgia"/>
      <family val="1"/>
      <scheme val="minor"/>
    </font>
    <font>
      <sz val="5"/>
      <color theme="0"/>
      <name val="Georgia"/>
      <family val="1"/>
      <scheme val="minor"/>
    </font>
    <font>
      <i/>
      <sz val="7"/>
      <color theme="0"/>
      <name val="Georgia"/>
      <family val="1"/>
      <scheme val="minor"/>
    </font>
    <font>
      <b/>
      <sz val="10"/>
      <color rgb="FF3969AD"/>
      <name val="Arial Narrow"/>
      <family val="2"/>
    </font>
    <font>
      <b/>
      <u/>
      <sz val="12"/>
      <color theme="10"/>
      <name val="Georgia"/>
      <family val="1"/>
      <scheme val="minor"/>
    </font>
    <font>
      <b/>
      <sz val="14"/>
      <color theme="1" tint="0.499984740745262"/>
      <name val="Georgia"/>
      <family val="1"/>
      <scheme val="minor"/>
    </font>
    <font>
      <i/>
      <sz val="14"/>
      <color theme="1" tint="0.499984740745262"/>
      <name val="Georgia"/>
      <family val="1"/>
      <scheme val="minor"/>
    </font>
    <font>
      <i/>
      <sz val="36"/>
      <color theme="5"/>
      <name val="Georgia"/>
      <family val="1"/>
      <scheme val="minor"/>
    </font>
    <font>
      <i/>
      <sz val="18"/>
      <color theme="4"/>
      <name val="Georgia"/>
      <family val="1"/>
      <scheme val="minor"/>
    </font>
    <font>
      <b/>
      <i/>
      <sz val="16"/>
      <color theme="5" tint="-0.249977111117893"/>
      <name val="Georgia"/>
      <family val="1"/>
      <scheme val="minor"/>
    </font>
    <font>
      <b/>
      <sz val="8"/>
      <color theme="5"/>
      <name val="Arial"/>
      <family val="2"/>
    </font>
    <font>
      <i/>
      <sz val="12"/>
      <color theme="1" tint="0.34998626667073579"/>
      <name val="Georgia"/>
      <family val="1"/>
      <scheme val="minor"/>
    </font>
    <font>
      <i/>
      <sz val="12"/>
      <color theme="5" tint="-0.249977111117893"/>
      <name val="Georgia"/>
      <family val="1"/>
      <scheme val="minor"/>
    </font>
    <font>
      <b/>
      <i/>
      <sz val="16"/>
      <color theme="1" tint="0.249977111117893"/>
      <name val="Georgia"/>
      <family val="1"/>
      <scheme val="minor"/>
    </font>
    <font>
      <i/>
      <sz val="14"/>
      <color rgb="FF434343"/>
      <name val="Georgia"/>
      <family val="1"/>
      <scheme val="minor"/>
    </font>
    <font>
      <b/>
      <sz val="14"/>
      <color rgb="FF000000"/>
      <name val="Georgia"/>
      <family val="1"/>
      <scheme val="minor"/>
    </font>
    <font>
      <b/>
      <sz val="10"/>
      <color theme="1"/>
      <name val="Georgia"/>
      <family val="1"/>
      <scheme val="minor"/>
    </font>
    <font>
      <b/>
      <sz val="14"/>
      <color theme="4" tint="-0.249977111117893"/>
      <name val="Georgia"/>
      <family val="1"/>
      <scheme val="minor"/>
    </font>
    <font>
      <sz val="10"/>
      <color theme="4" tint="-0.499984740745262"/>
      <name val="Georgia"/>
      <family val="1"/>
      <scheme val="minor"/>
    </font>
    <font>
      <b/>
      <sz val="10"/>
      <color theme="4" tint="-0.499984740745262"/>
      <name val="Georgia"/>
      <family val="1"/>
      <scheme val="minor"/>
    </font>
    <font>
      <i/>
      <sz val="10"/>
      <color theme="4" tint="-0.499984740745262"/>
      <name val="Georgia"/>
      <family val="1"/>
      <scheme val="minor"/>
    </font>
    <font>
      <i/>
      <sz val="10"/>
      <color theme="1" tint="0.34998626667073579"/>
      <name val="Georgia"/>
      <family val="1"/>
      <scheme val="minor"/>
    </font>
    <font>
      <i/>
      <sz val="32"/>
      <name val="Georgia"/>
      <family val="1"/>
      <scheme val="minor"/>
    </font>
    <font>
      <i/>
      <sz val="10"/>
      <name val="Georgia"/>
      <family val="1"/>
      <scheme val="minor"/>
    </font>
    <font>
      <i/>
      <sz val="32"/>
      <color theme="4" tint="-0.499984740745262"/>
      <name val="Georgia"/>
      <family val="1"/>
      <scheme val="minor"/>
    </font>
    <font>
      <sz val="14"/>
      <color theme="4" tint="-0.499984740745262"/>
      <name val="Georgia"/>
      <family val="1"/>
      <scheme val="minor"/>
    </font>
    <font>
      <sz val="14"/>
      <color theme="1"/>
      <name val="Georgia"/>
      <family val="1"/>
      <scheme val="minor"/>
    </font>
    <font>
      <i/>
      <sz val="10"/>
      <color theme="1"/>
      <name val="Georgia"/>
      <family val="1"/>
      <scheme val="minor"/>
    </font>
    <font>
      <i/>
      <sz val="14"/>
      <color theme="4" tint="-0.499984740745262"/>
      <name val="Georgia"/>
      <family val="1"/>
      <scheme val="minor"/>
    </font>
    <font>
      <i/>
      <sz val="8"/>
      <color theme="1"/>
      <name val="Georgia"/>
      <family val="1"/>
      <scheme val="minor"/>
    </font>
    <font>
      <i/>
      <sz val="8"/>
      <color theme="4" tint="-0.499984740745262"/>
      <name val="Georgia"/>
      <family val="1"/>
      <scheme val="minor"/>
    </font>
    <font>
      <sz val="10"/>
      <color theme="1" tint="0.34998626667073579"/>
      <name val="Georgia"/>
      <family val="1"/>
      <scheme val="minor"/>
    </font>
    <font>
      <i/>
      <sz val="30"/>
      <color theme="5"/>
      <name val="Georgia"/>
      <family val="1"/>
      <scheme val="minor"/>
    </font>
    <font>
      <i/>
      <sz val="12"/>
      <color rgb="FF434343"/>
      <name val="Georgia"/>
      <family val="1"/>
      <scheme val="minor"/>
    </font>
    <font>
      <sz val="12"/>
      <name val="Georgia"/>
      <family val="1"/>
      <scheme val="minor"/>
    </font>
    <font>
      <i/>
      <sz val="12"/>
      <color theme="4" tint="-0.499984740745262"/>
      <name val="Georgia"/>
      <family val="1"/>
      <scheme val="minor"/>
    </font>
    <font>
      <sz val="12"/>
      <color theme="4" tint="-0.499984740745262"/>
      <name val="Georgia"/>
      <family val="1"/>
      <scheme val="minor"/>
    </font>
    <font>
      <b/>
      <sz val="10"/>
      <color theme="1" tint="0.14999847407452621"/>
      <name val="Georgia"/>
      <family val="1"/>
      <scheme val="minor"/>
    </font>
    <font>
      <u/>
      <sz val="12"/>
      <color theme="10"/>
      <name val="Georgia"/>
      <family val="1"/>
      <scheme val="minor"/>
    </font>
    <font>
      <sz val="10"/>
      <color rgb="FF000000"/>
      <name val="Georgia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Georgia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20"/>
      <color theme="10"/>
      <name val="Georgia"/>
      <family val="1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 tint="-0.14999847407452621"/>
        <bgColor rgb="FFEEEEEE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5"/>
        <bgColor rgb="FF434343"/>
      </patternFill>
    </fill>
    <fill>
      <patternFill patternType="solid">
        <fgColor theme="5" tint="0.79998168889431442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4" tint="0.79998168889431442"/>
        <bgColor rgb="FFF3F3F3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EEEE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2B2B2"/>
      </right>
      <top style="thin">
        <color rgb="FFB7B7B7"/>
      </top>
      <bottom/>
      <diagonal/>
    </border>
    <border>
      <left style="thin">
        <color rgb="FFB2B2B2"/>
      </left>
      <right style="thin">
        <color rgb="FFB2B2B2"/>
      </right>
      <top style="thin">
        <color rgb="FFB7B7B7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2B2B2"/>
      </right>
      <top/>
      <bottom style="thin">
        <color rgb="FF8D9B80"/>
      </bottom>
      <diagonal/>
    </border>
    <border>
      <left/>
      <right/>
      <top/>
      <bottom style="thin">
        <color rgb="FFB2B2B2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 style="hair">
        <color rgb="FFBFBFBF"/>
      </bottom>
      <diagonal/>
    </border>
    <border>
      <left/>
      <right/>
      <top style="thin">
        <color rgb="FFB7B7B7"/>
      </top>
      <bottom style="hair">
        <color rgb="FFBFBFBF"/>
      </bottom>
      <diagonal/>
    </border>
    <border>
      <left/>
      <right style="thin">
        <color rgb="FFB7B7B7"/>
      </right>
      <top style="thin">
        <color rgb="FFB7B7B7"/>
      </top>
      <bottom style="hair">
        <color rgb="FFBFBFBF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/>
      <top style="hair">
        <color rgb="FFBFBFBF"/>
      </top>
      <bottom style="thin">
        <color rgb="FFB7B7B7"/>
      </bottom>
      <diagonal/>
    </border>
    <border>
      <left/>
      <right/>
      <top style="hair">
        <color rgb="FFBFBFBF"/>
      </top>
      <bottom style="thin">
        <color rgb="FFB7B7B7"/>
      </bottom>
      <diagonal/>
    </border>
    <border>
      <left/>
      <right style="thin">
        <color rgb="FFB7B7B7"/>
      </right>
      <top style="hair">
        <color rgb="FFBFBFBF"/>
      </top>
      <bottom style="thin">
        <color rgb="FFB7B7B7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thin">
        <color rgb="FFB7B7B7"/>
      </right>
      <top style="hair">
        <color rgb="FFBFBFBF"/>
      </top>
      <bottom style="hair">
        <color rgb="FFBFBFBF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hair">
        <color rgb="FFBFBFBF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hair">
        <color rgb="FFBFBFBF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hair">
        <color rgb="FFBFBFBF"/>
      </top>
      <bottom style="hair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7B7B7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7B7B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 style="medium">
        <color indexed="64"/>
      </right>
      <top style="thin">
        <color rgb="FFB7B7B7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/>
      <top style="medium">
        <color indexed="64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medium">
        <color indexed="64"/>
      </bottom>
      <diagonal/>
    </border>
  </borders>
  <cellStyleXfs count="3">
    <xf numFmtId="0" fontId="0" fillId="0" borderId="0"/>
    <xf numFmtId="0" fontId="60" fillId="0" borderId="0" applyNumberFormat="0" applyFill="0" applyBorder="0" applyAlignment="0" applyProtection="0"/>
    <xf numFmtId="44" fontId="176" fillId="0" borderId="0" applyFont="0" applyFill="0" applyBorder="0" applyAlignment="0" applyProtection="0"/>
  </cellStyleXfs>
  <cellXfs count="480">
    <xf numFmtId="0" fontId="0" fillId="0" borderId="0" xfId="0"/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5" fillId="5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4" fillId="0" borderId="0" xfId="0" applyFont="1"/>
    <xf numFmtId="0" fontId="26" fillId="0" borderId="6" xfId="0" applyFont="1" applyBorder="1" applyAlignment="1">
      <alignment vertical="center"/>
    </xf>
    <xf numFmtId="166" fontId="26" fillId="0" borderId="0" xfId="0" applyNumberFormat="1" applyFont="1" applyAlignment="1">
      <alignment vertical="center"/>
    </xf>
    <xf numFmtId="0" fontId="35" fillId="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4" fillId="0" borderId="15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5" fillId="5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3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/>
    <xf numFmtId="0" fontId="42" fillId="5" borderId="13" xfId="0" applyFont="1" applyFill="1" applyBorder="1" applyAlignment="1">
      <alignment horizontal="left" vertical="center"/>
    </xf>
    <xf numFmtId="0" fontId="41" fillId="5" borderId="13" xfId="0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169" fontId="25" fillId="4" borderId="3" xfId="0" applyNumberFormat="1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69" fontId="4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9" fontId="51" fillId="0" borderId="0" xfId="0" applyNumberFormat="1" applyFont="1" applyAlignment="1">
      <alignment horizontal="center" vertical="center" shrinkToFit="1"/>
    </xf>
    <xf numFmtId="0" fontId="52" fillId="0" borderId="0" xfId="0" applyFont="1" applyAlignment="1">
      <alignment vertical="top"/>
    </xf>
    <xf numFmtId="0" fontId="53" fillId="0" borderId="0" xfId="0" applyFont="1" applyAlignment="1">
      <alignment vertical="center" shrinkToFit="1"/>
    </xf>
    <xf numFmtId="169" fontId="5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9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/>
    <xf numFmtId="0" fontId="6" fillId="0" borderId="0" xfId="0" applyFont="1" applyAlignment="1">
      <alignment vertical="top"/>
    </xf>
    <xf numFmtId="0" fontId="13" fillId="0" borderId="2" xfId="0" applyFont="1" applyBorder="1"/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/>
    <xf numFmtId="0" fontId="68" fillId="0" borderId="0" xfId="0" applyFont="1"/>
    <xf numFmtId="0" fontId="67" fillId="9" borderId="0" xfId="0" applyFont="1" applyFill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65" fillId="9" borderId="0" xfId="0" applyFont="1" applyFill="1" applyAlignment="1">
      <alignment horizontal="center"/>
    </xf>
    <xf numFmtId="0" fontId="68" fillId="10" borderId="0" xfId="0" applyFont="1" applyFill="1"/>
    <xf numFmtId="0" fontId="65" fillId="9" borderId="0" xfId="0" applyFont="1" applyFill="1" applyAlignment="1">
      <alignment horizontal="center" vertical="center"/>
    </xf>
    <xf numFmtId="0" fontId="71" fillId="9" borderId="0" xfId="0" applyFont="1" applyFill="1" applyAlignment="1">
      <alignment horizontal="center" vertical="center"/>
    </xf>
    <xf numFmtId="0" fontId="72" fillId="9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9" borderId="0" xfId="0" applyFont="1" applyFill="1" applyAlignment="1">
      <alignment horizontal="center" vertical="top"/>
    </xf>
    <xf numFmtId="0" fontId="73" fillId="0" borderId="0" xfId="0" applyFont="1" applyAlignment="1">
      <alignment vertical="center"/>
    </xf>
    <xf numFmtId="0" fontId="74" fillId="0" borderId="0" xfId="0" applyFont="1"/>
    <xf numFmtId="0" fontId="65" fillId="0" borderId="2" xfId="0" applyFont="1" applyBorder="1" applyAlignment="1">
      <alignment horizontal="center" vertical="center"/>
    </xf>
    <xf numFmtId="14" fontId="65" fillId="0" borderId="2" xfId="0" applyNumberFormat="1" applyFont="1" applyBorder="1" applyAlignment="1">
      <alignment horizontal="center" vertical="center"/>
    </xf>
    <xf numFmtId="0" fontId="76" fillId="11" borderId="2" xfId="0" applyFont="1" applyFill="1" applyBorder="1" applyAlignment="1">
      <alignment horizontal="center" vertical="center" shrinkToFit="1"/>
    </xf>
    <xf numFmtId="0" fontId="65" fillId="2" borderId="0" xfId="0" applyFont="1" applyFill="1" applyAlignment="1">
      <alignment horizontal="left" vertical="center" indent="1"/>
    </xf>
    <xf numFmtId="0" fontId="65" fillId="2" borderId="0" xfId="0" applyFont="1" applyFill="1" applyAlignment="1">
      <alignment horizontal="left" indent="1"/>
    </xf>
    <xf numFmtId="0" fontId="64" fillId="2" borderId="0" xfId="0" applyFont="1" applyFill="1" applyAlignment="1">
      <alignment horizontal="left" indent="1"/>
    </xf>
    <xf numFmtId="0" fontId="68" fillId="0" borderId="0" xfId="0" applyFont="1" applyAlignment="1">
      <alignment horizontal="left" indent="1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vertical="center"/>
    </xf>
    <xf numFmtId="0" fontId="65" fillId="0" borderId="0" xfId="0" applyFont="1"/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right" vertical="center"/>
    </xf>
    <xf numFmtId="166" fontId="65" fillId="0" borderId="0" xfId="0" applyNumberFormat="1" applyFont="1" applyAlignment="1">
      <alignment vertical="center"/>
    </xf>
    <xf numFmtId="0" fontId="67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0" fillId="0" borderId="0" xfId="0" applyFont="1" applyAlignment="1">
      <alignment horizontal="left" vertical="center" indent="1"/>
    </xf>
    <xf numFmtId="0" fontId="7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0" fillId="2" borderId="0" xfId="0" applyFont="1" applyFill="1" applyAlignment="1">
      <alignment horizontal="left" indent="1"/>
    </xf>
    <xf numFmtId="0" fontId="77" fillId="2" borderId="0" xfId="0" applyFont="1" applyFill="1" applyAlignment="1">
      <alignment horizontal="left" vertical="center" indent="1"/>
    </xf>
    <xf numFmtId="0" fontId="78" fillId="0" borderId="0" xfId="1" applyFont="1" applyAlignment="1">
      <alignment horizontal="left" vertical="top"/>
    </xf>
    <xf numFmtId="0" fontId="78" fillId="0" borderId="0" xfId="1" applyFont="1" applyAlignment="1">
      <alignment horizontal="left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vertical="center" wrapText="1"/>
    </xf>
    <xf numFmtId="0" fontId="81" fillId="0" borderId="0" xfId="0" applyFont="1" applyAlignment="1">
      <alignment vertical="top"/>
    </xf>
    <xf numFmtId="0" fontId="81" fillId="0" borderId="0" xfId="0" applyFont="1" applyAlignment="1">
      <alignment vertical="center"/>
    </xf>
    <xf numFmtId="0" fontId="81" fillId="0" borderId="0" xfId="0" applyFont="1"/>
    <xf numFmtId="0" fontId="79" fillId="0" borderId="0" xfId="0" applyFont="1" applyAlignment="1">
      <alignment vertical="top" wrapText="1"/>
    </xf>
    <xf numFmtId="0" fontId="82" fillId="9" borderId="0" xfId="0" applyFont="1" applyFill="1" applyAlignment="1">
      <alignment horizontal="center" vertical="center"/>
    </xf>
    <xf numFmtId="14" fontId="82" fillId="9" borderId="0" xfId="0" applyNumberFormat="1" applyFont="1" applyFill="1" applyAlignment="1">
      <alignment horizontal="center" vertical="center"/>
    </xf>
    <xf numFmtId="0" fontId="85" fillId="0" borderId="0" xfId="0" applyFont="1"/>
    <xf numFmtId="0" fontId="85" fillId="0" borderId="0" xfId="0" applyFont="1" applyAlignment="1">
      <alignment horizontal="left" vertical="center"/>
    </xf>
    <xf numFmtId="0" fontId="85" fillId="10" borderId="0" xfId="0" applyFont="1" applyFill="1" applyAlignment="1">
      <alignment vertical="center"/>
    </xf>
    <xf numFmtId="0" fontId="85" fillId="9" borderId="0" xfId="0" applyFont="1" applyFill="1" applyAlignment="1">
      <alignment horizontal="center" vertical="center"/>
    </xf>
    <xf numFmtId="0" fontId="85" fillId="10" borderId="0" xfId="0" applyFont="1" applyFill="1"/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0" fillId="0" borderId="0" xfId="0" applyFont="1"/>
    <xf numFmtId="0" fontId="86" fillId="0" borderId="0" xfId="0" applyFont="1"/>
    <xf numFmtId="14" fontId="79" fillId="0" borderId="3" xfId="0" applyNumberFormat="1" applyFont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86" fillId="0" borderId="0" xfId="0" applyFont="1" applyAlignment="1">
      <alignment vertical="top"/>
    </xf>
    <xf numFmtId="0" fontId="87" fillId="0" borderId="0" xfId="0" applyFont="1" applyAlignment="1">
      <alignment horizontal="left" vertical="center"/>
    </xf>
    <xf numFmtId="9" fontId="58" fillId="12" borderId="0" xfId="0" applyNumberFormat="1" applyFont="1" applyFill="1" applyAlignment="1">
      <alignment horizontal="center" vertical="center"/>
    </xf>
    <xf numFmtId="0" fontId="90" fillId="0" borderId="0" xfId="0" applyFont="1" applyAlignment="1">
      <alignment vertical="center"/>
    </xf>
    <xf numFmtId="0" fontId="98" fillId="4" borderId="0" xfId="0" applyFont="1" applyFill="1" applyAlignment="1">
      <alignment vertical="center"/>
    </xf>
    <xf numFmtId="0" fontId="100" fillId="16" borderId="0" xfId="0" applyFont="1" applyFill="1" applyAlignment="1">
      <alignment horizontal="center" vertical="center"/>
    </xf>
    <xf numFmtId="0" fontId="100" fillId="16" borderId="0" xfId="0" applyFont="1" applyFill="1" applyAlignment="1">
      <alignment horizontal="left" vertical="center"/>
    </xf>
    <xf numFmtId="9" fontId="101" fillId="12" borderId="3" xfId="0" applyNumberFormat="1" applyFont="1" applyFill="1" applyBorder="1" applyAlignment="1">
      <alignment horizontal="center" vertical="center"/>
    </xf>
    <xf numFmtId="0" fontId="95" fillId="0" borderId="1" xfId="0" applyFont="1" applyBorder="1" applyAlignment="1">
      <alignment vertical="center"/>
    </xf>
    <xf numFmtId="0" fontId="102" fillId="0" borderId="0" xfId="0" applyFont="1"/>
    <xf numFmtId="0" fontId="103" fillId="0" borderId="0" xfId="0" applyFont="1"/>
    <xf numFmtId="0" fontId="104" fillId="0" borderId="0" xfId="0" applyFont="1" applyAlignment="1">
      <alignment vertical="center"/>
    </xf>
    <xf numFmtId="0" fontId="105" fillId="0" borderId="0" xfId="1" applyFont="1" applyAlignment="1">
      <alignment horizontal="left" vertical="top"/>
    </xf>
    <xf numFmtId="0" fontId="53" fillId="7" borderId="0" xfId="0" applyFont="1" applyFill="1" applyAlignment="1">
      <alignment horizontal="center" vertical="center" wrapText="1"/>
    </xf>
    <xf numFmtId="0" fontId="106" fillId="7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 wrapText="1"/>
    </xf>
    <xf numFmtId="0" fontId="106" fillId="8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107" fillId="0" borderId="0" xfId="0" applyFont="1" applyAlignment="1">
      <alignment vertical="top"/>
    </xf>
    <xf numFmtId="18" fontId="55" fillId="0" borderId="35" xfId="0" applyNumberFormat="1" applyFont="1" applyBorder="1" applyAlignment="1">
      <alignment horizontal="right" vertical="top"/>
    </xf>
    <xf numFmtId="18" fontId="55" fillId="3" borderId="35" xfId="0" applyNumberFormat="1" applyFont="1" applyFill="1" applyBorder="1" applyAlignment="1">
      <alignment horizontal="right" vertical="top"/>
    </xf>
    <xf numFmtId="18" fontId="55" fillId="0" borderId="46" xfId="0" applyNumberFormat="1" applyFont="1" applyBorder="1" applyAlignment="1">
      <alignment horizontal="right" vertical="top"/>
    </xf>
    <xf numFmtId="18" fontId="55" fillId="12" borderId="46" xfId="0" applyNumberFormat="1" applyFont="1" applyFill="1" applyBorder="1" applyAlignment="1">
      <alignment horizontal="right" vertical="top"/>
    </xf>
    <xf numFmtId="18" fontId="55" fillId="12" borderId="35" xfId="0" applyNumberFormat="1" applyFont="1" applyFill="1" applyBorder="1" applyAlignment="1">
      <alignment horizontal="right" vertical="top"/>
    </xf>
    <xf numFmtId="172" fontId="108" fillId="10" borderId="33" xfId="0" applyNumberFormat="1" applyFont="1" applyFill="1" applyBorder="1" applyAlignment="1">
      <alignment vertical="top"/>
    </xf>
    <xf numFmtId="172" fontId="109" fillId="10" borderId="35" xfId="0" applyNumberFormat="1" applyFont="1" applyFill="1" applyBorder="1"/>
    <xf numFmtId="172" fontId="108" fillId="0" borderId="33" xfId="0" applyNumberFormat="1" applyFont="1" applyBorder="1" applyAlignment="1">
      <alignment vertical="top"/>
    </xf>
    <xf numFmtId="172" fontId="109" fillId="0" borderId="35" xfId="0" applyNumberFormat="1" applyFont="1" applyBorder="1"/>
    <xf numFmtId="0" fontId="53" fillId="6" borderId="0" xfId="0" applyFont="1" applyFill="1" applyAlignment="1">
      <alignment horizontal="center" vertical="center" wrapText="1"/>
    </xf>
    <xf numFmtId="0" fontId="99" fillId="6" borderId="0" xfId="0" applyFont="1" applyFill="1" applyAlignment="1">
      <alignment horizontal="center" vertical="center"/>
    </xf>
    <xf numFmtId="0" fontId="111" fillId="4" borderId="0" xfId="0" applyFont="1" applyFill="1" applyAlignment="1">
      <alignment horizontal="center" vertical="center"/>
    </xf>
    <xf numFmtId="0" fontId="116" fillId="17" borderId="48" xfId="0" applyFont="1" applyFill="1" applyBorder="1" applyAlignment="1">
      <alignment horizontal="center" vertical="center"/>
    </xf>
    <xf numFmtId="0" fontId="116" fillId="17" borderId="47" xfId="0" applyFont="1" applyFill="1" applyBorder="1" applyAlignment="1">
      <alignment horizontal="left" vertical="center" wrapText="1"/>
    </xf>
    <xf numFmtId="0" fontId="117" fillId="5" borderId="0" xfId="0" applyFont="1" applyFill="1" applyAlignment="1">
      <alignment horizontal="left" vertical="center"/>
    </xf>
    <xf numFmtId="0" fontId="116" fillId="5" borderId="0" xfId="0" applyFont="1" applyFill="1" applyAlignment="1">
      <alignment vertical="center"/>
    </xf>
    <xf numFmtId="0" fontId="116" fillId="5" borderId="3" xfId="0" applyFont="1" applyFill="1" applyBorder="1" applyAlignment="1">
      <alignment horizontal="center" vertical="center"/>
    </xf>
    <xf numFmtId="0" fontId="116" fillId="5" borderId="16" xfId="0" applyFont="1" applyFill="1" applyBorder="1" applyAlignment="1">
      <alignment horizontal="left" vertical="center" wrapText="1"/>
    </xf>
    <xf numFmtId="0" fontId="115" fillId="0" borderId="41" xfId="0" applyFont="1" applyBorder="1" applyAlignment="1">
      <alignment horizontal="center" vertical="center"/>
    </xf>
    <xf numFmtId="0" fontId="115" fillId="0" borderId="2" xfId="0" applyFont="1" applyBorder="1" applyAlignment="1">
      <alignment horizontal="left" vertical="center" indent="1"/>
    </xf>
    <xf numFmtId="0" fontId="115" fillId="0" borderId="0" xfId="0" applyFont="1" applyAlignment="1">
      <alignment vertical="center"/>
    </xf>
    <xf numFmtId="0" fontId="115" fillId="0" borderId="38" xfId="0" applyFont="1" applyBorder="1" applyAlignment="1">
      <alignment horizontal="center" vertical="center"/>
    </xf>
    <xf numFmtId="0" fontId="115" fillId="0" borderId="0" xfId="0" applyFont="1" applyAlignment="1">
      <alignment horizontal="left" vertical="center" indent="1"/>
    </xf>
    <xf numFmtId="0" fontId="120" fillId="0" borderId="0" xfId="0" applyFont="1" applyAlignment="1">
      <alignment vertical="center"/>
    </xf>
    <xf numFmtId="0" fontId="115" fillId="0" borderId="40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43" fontId="123" fillId="0" borderId="43" xfId="0" applyNumberFormat="1" applyFont="1" applyBorder="1" applyAlignment="1">
      <alignment horizontal="center" vertical="center"/>
    </xf>
    <xf numFmtId="164" fontId="123" fillId="0" borderId="43" xfId="0" applyNumberFormat="1" applyFont="1" applyBorder="1" applyAlignment="1">
      <alignment horizontal="center" vertical="center" shrinkToFit="1"/>
    </xf>
    <xf numFmtId="0" fontId="123" fillId="0" borderId="43" xfId="0" applyFont="1" applyBorder="1" applyAlignment="1">
      <alignment horizontal="left" vertical="center" shrinkToFit="1"/>
    </xf>
    <xf numFmtId="0" fontId="123" fillId="0" borderId="43" xfId="0" applyFont="1" applyBorder="1" applyAlignment="1">
      <alignment horizontal="center" vertical="center" shrinkToFit="1"/>
    </xf>
    <xf numFmtId="43" fontId="123" fillId="0" borderId="44" xfId="0" applyNumberFormat="1" applyFont="1" applyBorder="1" applyAlignment="1">
      <alignment horizontal="center" vertical="center"/>
    </xf>
    <xf numFmtId="164" fontId="123" fillId="0" borderId="44" xfId="0" applyNumberFormat="1" applyFont="1" applyBorder="1" applyAlignment="1">
      <alignment horizontal="center" vertical="center" shrinkToFit="1"/>
    </xf>
    <xf numFmtId="0" fontId="123" fillId="0" borderId="44" xfId="0" applyFont="1" applyBorder="1" applyAlignment="1">
      <alignment horizontal="left" vertical="center" shrinkToFit="1"/>
    </xf>
    <xf numFmtId="43" fontId="123" fillId="0" borderId="45" xfId="0" applyNumberFormat="1" applyFont="1" applyBorder="1" applyAlignment="1">
      <alignment horizontal="center" vertical="center"/>
    </xf>
    <xf numFmtId="164" fontId="123" fillId="0" borderId="45" xfId="0" applyNumberFormat="1" applyFont="1" applyBorder="1" applyAlignment="1">
      <alignment horizontal="center" vertical="center" shrinkToFit="1"/>
    </xf>
    <xf numFmtId="0" fontId="123" fillId="0" borderId="45" xfId="0" applyFont="1" applyBorder="1" applyAlignment="1">
      <alignment horizontal="left" vertical="center" shrinkToFit="1"/>
    </xf>
    <xf numFmtId="0" fontId="123" fillId="0" borderId="43" xfId="0" applyFont="1" applyBorder="1" applyAlignment="1">
      <alignment horizontal="left" vertical="center"/>
    </xf>
    <xf numFmtId="0" fontId="123" fillId="0" borderId="0" xfId="0" applyFont="1" applyAlignment="1">
      <alignment vertical="center" shrinkToFit="1"/>
    </xf>
    <xf numFmtId="0" fontId="124" fillId="0" borderId="3" xfId="0" applyFont="1" applyBorder="1" applyAlignment="1">
      <alignment horizontal="center" vertical="center"/>
    </xf>
    <xf numFmtId="0" fontId="115" fillId="0" borderId="3" xfId="0" applyFont="1" applyBorder="1" applyAlignment="1">
      <alignment horizontal="left" vertical="center"/>
    </xf>
    <xf numFmtId="165" fontId="115" fillId="0" borderId="3" xfId="0" applyNumberFormat="1" applyFont="1" applyBorder="1" applyAlignment="1">
      <alignment horizontal="center" vertical="center"/>
    </xf>
    <xf numFmtId="0" fontId="115" fillId="0" borderId="3" xfId="0" applyFont="1" applyBorder="1" applyAlignment="1">
      <alignment horizontal="center" vertical="center"/>
    </xf>
    <xf numFmtId="0" fontId="125" fillId="15" borderId="0" xfId="0" applyFont="1" applyFill="1" applyAlignment="1">
      <alignment horizontal="right" vertical="center"/>
    </xf>
    <xf numFmtId="0" fontId="114" fillId="0" borderId="7" xfId="0" applyFont="1" applyBorder="1" applyAlignment="1">
      <alignment vertical="center" shrinkToFit="1"/>
    </xf>
    <xf numFmtId="0" fontId="126" fillId="14" borderId="13" xfId="0" applyFont="1" applyFill="1" applyBorder="1" applyAlignment="1">
      <alignment horizontal="right" vertical="center"/>
    </xf>
    <xf numFmtId="0" fontId="114" fillId="0" borderId="4" xfId="0" applyFont="1" applyBorder="1" applyAlignment="1">
      <alignment vertical="center" shrinkToFit="1"/>
    </xf>
    <xf numFmtId="0" fontId="114" fillId="0" borderId="9" xfId="0" applyFont="1" applyBorder="1" applyAlignment="1">
      <alignment vertical="center" shrinkToFit="1"/>
    </xf>
    <xf numFmtId="0" fontId="115" fillId="0" borderId="7" xfId="0" applyFont="1" applyBorder="1" applyAlignment="1">
      <alignment vertical="center" shrinkToFit="1"/>
    </xf>
    <xf numFmtId="0" fontId="114" fillId="0" borderId="14" xfId="0" applyFont="1" applyBorder="1" applyAlignment="1">
      <alignment vertical="center" shrinkToFit="1"/>
    </xf>
    <xf numFmtId="0" fontId="115" fillId="0" borderId="0" xfId="0" applyFont="1"/>
    <xf numFmtId="0" fontId="115" fillId="0" borderId="0" xfId="0" applyFont="1" applyAlignment="1">
      <alignment horizontal="right" vertical="center"/>
    </xf>
    <xf numFmtId="168" fontId="114" fillId="0" borderId="3" xfId="0" applyNumberFormat="1" applyFont="1" applyBorder="1" applyAlignment="1">
      <alignment horizontal="center" vertical="center"/>
    </xf>
    <xf numFmtId="0" fontId="115" fillId="2" borderId="0" xfId="0" applyFont="1" applyFill="1" applyAlignment="1">
      <alignment horizontal="center" vertical="center"/>
    </xf>
    <xf numFmtId="168" fontId="115" fillId="2" borderId="0" xfId="0" applyNumberFormat="1" applyFont="1" applyFill="1" applyAlignment="1">
      <alignment horizontal="center" vertical="center"/>
    </xf>
    <xf numFmtId="0" fontId="127" fillId="0" borderId="3" xfId="0" applyFont="1" applyBorder="1" applyAlignment="1">
      <alignment horizontal="left" vertical="center" shrinkToFit="1"/>
    </xf>
    <xf numFmtId="0" fontId="127" fillId="0" borderId="3" xfId="0" applyFont="1" applyBorder="1" applyAlignment="1">
      <alignment horizontal="center" vertical="center" shrinkToFit="1"/>
    </xf>
    <xf numFmtId="0" fontId="127" fillId="0" borderId="3" xfId="0" applyFont="1" applyBorder="1" applyAlignment="1">
      <alignment horizontal="center" vertical="center"/>
    </xf>
    <xf numFmtId="0" fontId="127" fillId="0" borderId="3" xfId="0" applyFont="1" applyBorder="1" applyAlignment="1">
      <alignment horizontal="left" vertical="center"/>
    </xf>
    <xf numFmtId="0" fontId="114" fillId="0" borderId="0" xfId="0" applyFont="1"/>
    <xf numFmtId="0" fontId="113" fillId="12" borderId="0" xfId="0" applyFont="1" applyFill="1" applyAlignment="1">
      <alignment horizontal="center" vertical="center"/>
    </xf>
    <xf numFmtId="0" fontId="122" fillId="0" borderId="3" xfId="0" applyFont="1" applyBorder="1" applyAlignment="1">
      <alignment horizontal="left" vertical="top" wrapText="1"/>
    </xf>
    <xf numFmtId="0" fontId="130" fillId="0" borderId="0" xfId="0" applyFont="1" applyAlignment="1">
      <alignment horizontal="left" vertical="center"/>
    </xf>
    <xf numFmtId="0" fontId="131" fillId="0" borderId="0" xfId="0" applyFont="1"/>
    <xf numFmtId="0" fontId="132" fillId="0" borderId="0" xfId="0" applyFont="1" applyAlignment="1">
      <alignment shrinkToFit="1"/>
    </xf>
    <xf numFmtId="169" fontId="133" fillId="0" borderId="0" xfId="0" applyNumberFormat="1" applyFont="1" applyAlignment="1">
      <alignment horizontal="center" vertical="center" shrinkToFit="1"/>
    </xf>
    <xf numFmtId="0" fontId="133" fillId="0" borderId="0" xfId="0" applyFont="1" applyAlignment="1">
      <alignment vertical="center" shrinkToFit="1"/>
    </xf>
    <xf numFmtId="0" fontId="134" fillId="0" borderId="0" xfId="0" applyFont="1"/>
    <xf numFmtId="0" fontId="115" fillId="12" borderId="34" xfId="0" applyFont="1" applyFill="1" applyBorder="1" applyAlignment="1">
      <alignment horizontal="left" vertical="center"/>
    </xf>
    <xf numFmtId="0" fontId="115" fillId="12" borderId="36" xfId="0" applyFont="1" applyFill="1" applyBorder="1" applyAlignment="1">
      <alignment horizontal="left" vertical="center"/>
    </xf>
    <xf numFmtId="0" fontId="115" fillId="0" borderId="34" xfId="0" applyFont="1" applyBorder="1" applyAlignment="1">
      <alignment horizontal="left" vertical="center"/>
    </xf>
    <xf numFmtId="0" fontId="115" fillId="0" borderId="36" xfId="0" applyFont="1" applyBorder="1" applyAlignment="1">
      <alignment horizontal="left" vertical="center"/>
    </xf>
    <xf numFmtId="0" fontId="116" fillId="12" borderId="34" xfId="0" applyFont="1" applyFill="1" applyBorder="1" applyAlignment="1">
      <alignment horizontal="left" vertical="center"/>
    </xf>
    <xf numFmtId="0" fontId="116" fillId="12" borderId="36" xfId="0" applyFont="1" applyFill="1" applyBorder="1" applyAlignment="1">
      <alignment horizontal="left" vertical="center"/>
    </xf>
    <xf numFmtId="0" fontId="116" fillId="0" borderId="34" xfId="0" applyFont="1" applyBorder="1" applyAlignment="1">
      <alignment horizontal="left" vertical="center"/>
    </xf>
    <xf numFmtId="0" fontId="116" fillId="0" borderId="36" xfId="0" applyFont="1" applyBorder="1" applyAlignment="1">
      <alignment horizontal="left" vertical="center"/>
    </xf>
    <xf numFmtId="0" fontId="115" fillId="0" borderId="37" xfId="0" applyFont="1" applyBorder="1" applyAlignment="1">
      <alignment horizontal="left" vertical="center"/>
    </xf>
    <xf numFmtId="0" fontId="115" fillId="12" borderId="37" xfId="0" applyFont="1" applyFill="1" applyBorder="1" applyAlignment="1">
      <alignment horizontal="left" vertical="center"/>
    </xf>
    <xf numFmtId="0" fontId="115" fillId="3" borderId="34" xfId="0" applyFont="1" applyFill="1" applyBorder="1" applyAlignment="1">
      <alignment horizontal="left" vertical="center"/>
    </xf>
    <xf numFmtId="0" fontId="115" fillId="3" borderId="37" xfId="0" applyFont="1" applyFill="1" applyBorder="1" applyAlignment="1">
      <alignment horizontal="left" vertical="center"/>
    </xf>
    <xf numFmtId="0" fontId="115" fillId="3" borderId="36" xfId="0" applyFont="1" applyFill="1" applyBorder="1" applyAlignment="1">
      <alignment horizontal="left" vertical="center"/>
    </xf>
    <xf numFmtId="0" fontId="135" fillId="0" borderId="0" xfId="0" applyFont="1"/>
    <xf numFmtId="0" fontId="86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119" fillId="0" borderId="0" xfId="0" applyFont="1"/>
    <xf numFmtId="0" fontId="137" fillId="0" borderId="0" xfId="0" applyFont="1" applyAlignment="1">
      <alignment vertical="center"/>
    </xf>
    <xf numFmtId="0" fontId="138" fillId="0" borderId="0" xfId="0" applyFont="1" applyAlignment="1">
      <alignment vertical="center" shrinkToFit="1"/>
    </xf>
    <xf numFmtId="172" fontId="31" fillId="12" borderId="33" xfId="0" applyNumberFormat="1" applyFont="1" applyFill="1" applyBorder="1" applyAlignment="1">
      <alignment horizontal="right" shrinkToFit="1"/>
    </xf>
    <xf numFmtId="172" fontId="31" fillId="13" borderId="33" xfId="0" applyNumberFormat="1" applyFont="1" applyFill="1" applyBorder="1" applyAlignment="1">
      <alignment horizontal="right" shrinkToFit="1"/>
    </xf>
    <xf numFmtId="0" fontId="139" fillId="0" borderId="0" xfId="0" applyFont="1" applyAlignment="1">
      <alignment horizontal="center" vertical="center"/>
    </xf>
    <xf numFmtId="0" fontId="55" fillId="12" borderId="23" xfId="0" applyFont="1" applyFill="1" applyBorder="1" applyAlignment="1">
      <alignment horizontal="right" vertical="center" shrinkToFit="1"/>
    </xf>
    <xf numFmtId="18" fontId="55" fillId="12" borderId="24" xfId="0" applyNumberFormat="1" applyFont="1" applyFill="1" applyBorder="1" applyAlignment="1">
      <alignment horizontal="right" vertical="center"/>
    </xf>
    <xf numFmtId="0" fontId="55" fillId="0" borderId="28" xfId="0" applyFont="1" applyBorder="1" applyAlignment="1">
      <alignment horizontal="right" vertical="center" shrinkToFit="1"/>
    </xf>
    <xf numFmtId="18" fontId="55" fillId="0" borderId="29" xfId="0" applyNumberFormat="1" applyFont="1" applyBorder="1" applyAlignment="1">
      <alignment horizontal="right" vertical="center"/>
    </xf>
    <xf numFmtId="0" fontId="55" fillId="0" borderId="23" xfId="0" applyFont="1" applyBorder="1" applyAlignment="1">
      <alignment horizontal="right" vertical="center" shrinkToFit="1"/>
    </xf>
    <xf numFmtId="18" fontId="55" fillId="0" borderId="24" xfId="0" applyNumberFormat="1" applyFont="1" applyBorder="1" applyAlignment="1">
      <alignment horizontal="right" vertical="center"/>
    </xf>
    <xf numFmtId="0" fontId="55" fillId="12" borderId="28" xfId="0" applyFont="1" applyFill="1" applyBorder="1" applyAlignment="1">
      <alignment horizontal="right" vertical="center" shrinkToFit="1"/>
    </xf>
    <xf numFmtId="18" fontId="55" fillId="12" borderId="29" xfId="0" applyNumberFormat="1" applyFont="1" applyFill="1" applyBorder="1" applyAlignment="1">
      <alignment horizontal="right" vertical="center"/>
    </xf>
    <xf numFmtId="0" fontId="140" fillId="0" borderId="0" xfId="0" applyFont="1"/>
    <xf numFmtId="0" fontId="140" fillId="0" borderId="0" xfId="0" applyFont="1" applyAlignment="1">
      <alignment vertical="center"/>
    </xf>
    <xf numFmtId="0" fontId="141" fillId="0" borderId="0" xfId="1" applyFont="1" applyAlignment="1">
      <alignment horizontal="left" vertical="center"/>
    </xf>
    <xf numFmtId="0" fontId="141" fillId="0" borderId="0" xfId="1" applyFont="1" applyAlignment="1">
      <alignment vertical="center"/>
    </xf>
    <xf numFmtId="0" fontId="142" fillId="0" borderId="0" xfId="0" applyFont="1"/>
    <xf numFmtId="0" fontId="146" fillId="0" borderId="0" xfId="0" applyFont="1"/>
    <xf numFmtId="0" fontId="92" fillId="0" borderId="0" xfId="0" applyFont="1" applyAlignment="1">
      <alignment horizontal="center"/>
    </xf>
    <xf numFmtId="0" fontId="147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49" fillId="0" borderId="2" xfId="0" applyFont="1" applyBorder="1" applyAlignment="1">
      <alignment horizontal="center" vertical="center"/>
    </xf>
    <xf numFmtId="0" fontId="148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52" fillId="0" borderId="0" xfId="0" applyFont="1"/>
    <xf numFmtId="0" fontId="153" fillId="14" borderId="13" xfId="0" applyFont="1" applyFill="1" applyBorder="1" applyAlignment="1">
      <alignment horizontal="right" vertical="center"/>
    </xf>
    <xf numFmtId="0" fontId="155" fillId="0" borderId="0" xfId="0" applyFont="1"/>
    <xf numFmtId="0" fontId="155" fillId="0" borderId="0" xfId="0" applyFont="1" applyAlignment="1">
      <alignment vertical="center"/>
    </xf>
    <xf numFmtId="0" fontId="155" fillId="0" borderId="0" xfId="0" applyFont="1" applyAlignment="1">
      <alignment horizontal="right" vertical="center"/>
    </xf>
    <xf numFmtId="166" fontId="156" fillId="23" borderId="13" xfId="0" applyNumberFormat="1" applyFont="1" applyFill="1" applyBorder="1" applyAlignment="1">
      <alignment vertical="center"/>
    </xf>
    <xf numFmtId="0" fontId="158" fillId="19" borderId="2" xfId="0" applyFont="1" applyFill="1" applyBorder="1" applyAlignment="1">
      <alignment horizontal="right" vertical="center"/>
    </xf>
    <xf numFmtId="0" fontId="158" fillId="10" borderId="2" xfId="0" applyFont="1" applyFill="1" applyBorder="1" applyAlignment="1">
      <alignment horizontal="right" vertical="center"/>
    </xf>
    <xf numFmtId="166" fontId="158" fillId="0" borderId="2" xfId="0" applyNumberFormat="1" applyFont="1" applyBorder="1" applyAlignment="1">
      <alignment vertical="center"/>
    </xf>
    <xf numFmtId="43" fontId="158" fillId="0" borderId="2" xfId="0" applyNumberFormat="1" applyFont="1" applyBorder="1" applyAlignment="1">
      <alignment vertical="center"/>
    </xf>
    <xf numFmtId="0" fontId="158" fillId="0" borderId="0" xfId="0" applyFont="1"/>
    <xf numFmtId="0" fontId="88" fillId="0" borderId="1" xfId="0" applyFont="1" applyBorder="1" applyAlignment="1">
      <alignment vertical="center"/>
    </xf>
    <xf numFmtId="0" fontId="15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0" fillId="0" borderId="0" xfId="0" applyFont="1" applyAlignment="1">
      <alignment horizontal="right" vertical="center"/>
    </xf>
    <xf numFmtId="0" fontId="160" fillId="0" borderId="15" xfId="0" applyFont="1" applyBorder="1" applyAlignment="1">
      <alignment horizontal="right" vertical="center"/>
    </xf>
    <xf numFmtId="0" fontId="13" fillId="0" borderId="0" xfId="0" applyFont="1"/>
    <xf numFmtId="0" fontId="161" fillId="0" borderId="0" xfId="0" applyFont="1" applyAlignment="1">
      <alignment horizontal="left" vertical="center"/>
    </xf>
    <xf numFmtId="0" fontId="157" fillId="0" borderId="0" xfId="0" applyFont="1" applyAlignment="1">
      <alignment horizontal="right" vertical="center"/>
    </xf>
    <xf numFmtId="0" fontId="157" fillId="0" borderId="15" xfId="0" applyFont="1" applyBorder="1" applyAlignment="1">
      <alignment horizontal="right" vertical="center"/>
    </xf>
    <xf numFmtId="0" fontId="164" fillId="0" borderId="15" xfId="0" applyFont="1" applyBorder="1" applyAlignment="1">
      <alignment horizontal="right" vertical="center"/>
    </xf>
    <xf numFmtId="0" fontId="163" fillId="18" borderId="0" xfId="0" applyFont="1" applyFill="1" applyAlignment="1">
      <alignment vertical="center"/>
    </xf>
    <xf numFmtId="0" fontId="8" fillId="18" borderId="0" xfId="0" applyFont="1" applyFill="1" applyAlignment="1">
      <alignment horizontal="center" vertical="center"/>
    </xf>
    <xf numFmtId="0" fontId="163" fillId="18" borderId="0" xfId="0" applyFont="1" applyFill="1"/>
    <xf numFmtId="0" fontId="165" fillId="22" borderId="0" xfId="0" applyFont="1" applyFill="1" applyAlignment="1">
      <alignment horizontal="right" vertical="center"/>
    </xf>
    <xf numFmtId="0" fontId="165" fillId="22" borderId="0" xfId="0" applyFont="1" applyFill="1" applyAlignment="1">
      <alignment horizontal="center" vertical="center"/>
    </xf>
    <xf numFmtId="0" fontId="162" fillId="22" borderId="0" xfId="0" applyFont="1" applyFill="1"/>
    <xf numFmtId="167" fontId="162" fillId="20" borderId="1" xfId="0" applyNumberFormat="1" applyFont="1" applyFill="1" applyBorder="1" applyAlignment="1">
      <alignment horizontal="right" vertical="center"/>
    </xf>
    <xf numFmtId="0" fontId="166" fillId="18" borderId="1" xfId="0" applyFont="1" applyFill="1" applyBorder="1" applyAlignment="1">
      <alignment horizontal="center" vertical="center"/>
    </xf>
    <xf numFmtId="0" fontId="167" fillId="22" borderId="1" xfId="0" applyFont="1" applyFill="1" applyBorder="1" applyAlignment="1">
      <alignment horizontal="center" vertical="center"/>
    </xf>
    <xf numFmtId="0" fontId="151" fillId="12" borderId="1" xfId="0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right" vertical="center"/>
    </xf>
    <xf numFmtId="0" fontId="128" fillId="0" borderId="0" xfId="0" applyFont="1" applyAlignment="1">
      <alignment horizontal="left" vertical="center"/>
    </xf>
    <xf numFmtId="0" fontId="128" fillId="5" borderId="0" xfId="0" applyFont="1" applyFill="1" applyAlignment="1">
      <alignment horizontal="left" vertical="center"/>
    </xf>
    <xf numFmtId="0" fontId="128" fillId="5" borderId="0" xfId="0" applyFont="1" applyFill="1" applyAlignment="1">
      <alignment vertical="top"/>
    </xf>
    <xf numFmtId="0" fontId="128" fillId="0" borderId="0" xfId="0" applyFont="1" applyAlignment="1">
      <alignment vertical="top"/>
    </xf>
    <xf numFmtId="0" fontId="26" fillId="11" borderId="0" xfId="0" applyFont="1" applyFill="1" applyAlignment="1">
      <alignment vertical="center"/>
    </xf>
    <xf numFmtId="0" fontId="9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28" fillId="11" borderId="0" xfId="0" applyFont="1" applyFill="1" applyAlignment="1">
      <alignment vertical="center"/>
    </xf>
    <xf numFmtId="0" fontId="170" fillId="12" borderId="1" xfId="0" applyFont="1" applyFill="1" applyBorder="1" applyAlignment="1">
      <alignment horizontal="right" vertical="center"/>
    </xf>
    <xf numFmtId="0" fontId="32" fillId="12" borderId="1" xfId="0" applyFont="1" applyFill="1" applyBorder="1" applyAlignment="1">
      <alignment horizontal="right" vertical="center"/>
    </xf>
    <xf numFmtId="0" fontId="172" fillId="20" borderId="1" xfId="0" applyFont="1" applyFill="1" applyBorder="1" applyAlignment="1">
      <alignment horizontal="right" vertical="center"/>
    </xf>
    <xf numFmtId="0" fontId="164" fillId="18" borderId="0" xfId="0" applyFont="1" applyFill="1" applyAlignment="1">
      <alignment horizontal="center" vertical="center"/>
    </xf>
    <xf numFmtId="0" fontId="157" fillId="22" borderId="0" xfId="0" applyFont="1" applyFill="1" applyAlignment="1">
      <alignment horizontal="center" vertical="center"/>
    </xf>
    <xf numFmtId="0" fontId="166" fillId="0" borderId="1" xfId="0" applyFont="1" applyBorder="1" applyAlignment="1">
      <alignment horizontal="center" vertical="center"/>
    </xf>
    <xf numFmtId="0" fontId="167" fillId="0" borderId="1" xfId="0" applyFont="1" applyBorder="1" applyAlignment="1">
      <alignment horizontal="center" vertical="center"/>
    </xf>
    <xf numFmtId="0" fontId="174" fillId="14" borderId="13" xfId="0" applyFont="1" applyFill="1" applyBorder="1" applyAlignment="1">
      <alignment horizontal="right" vertical="center"/>
    </xf>
    <xf numFmtId="0" fontId="128" fillId="0" borderId="2" xfId="0" applyFont="1" applyBorder="1" applyAlignment="1">
      <alignment vertical="center"/>
    </xf>
    <xf numFmtId="0" fontId="94" fillId="3" borderId="13" xfId="0" applyFont="1" applyFill="1" applyBorder="1" applyAlignment="1">
      <alignment vertical="center"/>
    </xf>
    <xf numFmtId="0" fontId="94" fillId="3" borderId="13" xfId="0" applyFont="1" applyFill="1" applyBorder="1" applyAlignment="1">
      <alignment horizontal="right" vertical="center"/>
    </xf>
    <xf numFmtId="0" fontId="94" fillId="3" borderId="13" xfId="0" applyFont="1" applyFill="1" applyBorder="1" applyAlignment="1">
      <alignment horizontal="left" vertical="center"/>
    </xf>
    <xf numFmtId="0" fontId="94" fillId="3" borderId="10" xfId="0" applyFont="1" applyFill="1" applyBorder="1" applyAlignment="1">
      <alignment vertical="center"/>
    </xf>
    <xf numFmtId="0" fontId="94" fillId="3" borderId="10" xfId="0" applyFont="1" applyFill="1" applyBorder="1" applyAlignment="1">
      <alignment horizontal="right" vertical="center"/>
    </xf>
    <xf numFmtId="0" fontId="94" fillId="3" borderId="10" xfId="0" applyFont="1" applyFill="1" applyBorder="1" applyAlignment="1">
      <alignment horizontal="left" vertical="center"/>
    </xf>
    <xf numFmtId="0" fontId="132" fillId="0" borderId="10" xfId="0" applyFont="1" applyBorder="1" applyAlignment="1">
      <alignment horizontal="center" shrinkToFit="1"/>
    </xf>
    <xf numFmtId="44" fontId="96" fillId="14" borderId="13" xfId="2" applyFont="1" applyFill="1" applyBorder="1" applyAlignment="1">
      <alignment vertical="center"/>
    </xf>
    <xf numFmtId="44" fontId="156" fillId="23" borderId="13" xfId="2" applyFont="1" applyFill="1" applyBorder="1" applyAlignment="1">
      <alignment vertical="center"/>
    </xf>
    <xf numFmtId="44" fontId="168" fillId="10" borderId="2" xfId="2" applyFont="1" applyFill="1" applyBorder="1" applyAlignment="1">
      <alignment vertical="center"/>
    </xf>
    <xf numFmtId="44" fontId="155" fillId="0" borderId="0" xfId="2" applyFont="1" applyAlignment="1">
      <alignment vertical="center"/>
    </xf>
    <xf numFmtId="44" fontId="23" fillId="12" borderId="11" xfId="2" applyFont="1" applyFill="1" applyBorder="1" applyAlignment="1">
      <alignment vertical="center"/>
    </xf>
    <xf numFmtId="44" fontId="153" fillId="14" borderId="13" xfId="2" applyFont="1" applyFill="1" applyBorder="1" applyAlignment="1">
      <alignment vertical="center"/>
    </xf>
    <xf numFmtId="44" fontId="163" fillId="12" borderId="1" xfId="2" applyFont="1" applyFill="1" applyBorder="1" applyAlignment="1">
      <alignment horizontal="right" vertical="center" indent="1"/>
    </xf>
    <xf numFmtId="44" fontId="23" fillId="0" borderId="0" xfId="2" applyFont="1"/>
    <xf numFmtId="44" fontId="166" fillId="18" borderId="1" xfId="2" applyFont="1" applyFill="1" applyBorder="1" applyAlignment="1">
      <alignment horizontal="center" vertical="center"/>
    </xf>
    <xf numFmtId="44" fontId="23" fillId="0" borderId="0" xfId="2" applyFont="1" applyAlignment="1">
      <alignment vertical="center"/>
    </xf>
    <xf numFmtId="44" fontId="23" fillId="0" borderId="0" xfId="2" applyFont="1" applyAlignment="1">
      <alignment horizontal="right" vertical="center"/>
    </xf>
    <xf numFmtId="0" fontId="60" fillId="0" borderId="3" xfId="1" applyBorder="1" applyAlignment="1">
      <alignment horizontal="left" vertical="center"/>
    </xf>
    <xf numFmtId="15" fontId="115" fillId="0" borderId="3" xfId="0" applyNumberFormat="1" applyFont="1" applyBorder="1" applyAlignment="1">
      <alignment horizontal="left" vertical="center"/>
    </xf>
    <xf numFmtId="0" fontId="6" fillId="25" borderId="50" xfId="0" applyFont="1" applyFill="1" applyBorder="1"/>
    <xf numFmtId="0" fontId="29" fillId="0" borderId="2" xfId="0" applyFont="1" applyBorder="1" applyAlignment="1">
      <alignment vertical="center"/>
    </xf>
    <xf numFmtId="0" fontId="138" fillId="0" borderId="2" xfId="0" applyFont="1" applyBorder="1" applyAlignment="1">
      <alignment vertical="center" shrinkToFit="1"/>
    </xf>
    <xf numFmtId="9" fontId="58" fillId="25" borderId="55" xfId="0" applyNumberFormat="1" applyFont="1" applyFill="1" applyBorder="1" applyAlignment="1" applyProtection="1">
      <alignment horizontal="center" vertical="center"/>
      <protection locked="0"/>
    </xf>
    <xf numFmtId="9" fontId="58" fillId="25" borderId="56" xfId="0" applyNumberFormat="1" applyFont="1" applyFill="1" applyBorder="1" applyAlignment="1" applyProtection="1">
      <alignment horizontal="center" vertical="center"/>
      <protection locked="0"/>
    </xf>
    <xf numFmtId="9" fontId="58" fillId="25" borderId="57" xfId="0" applyNumberFormat="1" applyFont="1" applyFill="1" applyBorder="1" applyAlignment="1" applyProtection="1">
      <alignment horizontal="center" vertical="center"/>
      <protection locked="0"/>
    </xf>
    <xf numFmtId="9" fontId="125" fillId="15" borderId="51" xfId="0" applyNumberFormat="1" applyFont="1" applyFill="1" applyBorder="1" applyAlignment="1">
      <alignment horizontal="center" vertical="center"/>
    </xf>
    <xf numFmtId="44" fontId="13" fillId="25" borderId="11" xfId="2" applyFont="1" applyFill="1" applyBorder="1" applyAlignment="1">
      <alignment vertical="center"/>
    </xf>
    <xf numFmtId="44" fontId="155" fillId="26" borderId="11" xfId="2" applyFont="1" applyFill="1" applyBorder="1" applyAlignment="1">
      <alignment vertical="center"/>
    </xf>
    <xf numFmtId="44" fontId="23" fillId="25" borderId="11" xfId="2" applyFont="1" applyFill="1" applyBorder="1" applyAlignment="1">
      <alignment vertical="center"/>
    </xf>
    <xf numFmtId="44" fontId="155" fillId="25" borderId="11" xfId="2" applyFont="1" applyFill="1" applyBorder="1" applyAlignment="1">
      <alignment vertical="center"/>
    </xf>
    <xf numFmtId="44" fontId="13" fillId="25" borderId="5" xfId="2" applyFont="1" applyFill="1" applyBorder="1" applyAlignment="1">
      <alignment vertical="center"/>
    </xf>
    <xf numFmtId="44" fontId="155" fillId="25" borderId="5" xfId="2" applyFont="1" applyFill="1" applyBorder="1" applyAlignment="1">
      <alignment vertical="center"/>
    </xf>
    <xf numFmtId="44" fontId="23" fillId="25" borderId="5" xfId="2" applyFont="1" applyFill="1" applyBorder="1" applyAlignment="1">
      <alignment vertical="center"/>
    </xf>
    <xf numFmtId="0" fontId="127" fillId="0" borderId="2" xfId="0" applyFont="1" applyBorder="1" applyAlignment="1">
      <alignment horizontal="left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/>
    </xf>
    <xf numFmtId="0" fontId="127" fillId="0" borderId="2" xfId="0" applyFont="1" applyBorder="1" applyAlignment="1">
      <alignment horizontal="left" vertical="center"/>
    </xf>
    <xf numFmtId="0" fontId="127" fillId="0" borderId="35" xfId="0" applyFont="1" applyBorder="1" applyAlignment="1">
      <alignment horizontal="left" vertical="center" shrinkToFit="1"/>
    </xf>
    <xf numFmtId="0" fontId="127" fillId="0" borderId="35" xfId="0" applyFont="1" applyBorder="1" applyAlignment="1">
      <alignment horizontal="center" vertical="center" shrinkToFit="1"/>
    </xf>
    <xf numFmtId="0" fontId="127" fillId="0" borderId="35" xfId="0" applyFont="1" applyBorder="1" applyAlignment="1">
      <alignment horizontal="center" vertical="center"/>
    </xf>
    <xf numFmtId="0" fontId="127" fillId="0" borderId="35" xfId="0" applyFont="1" applyBorder="1" applyAlignment="1">
      <alignment horizontal="left" vertical="center"/>
    </xf>
    <xf numFmtId="0" fontId="127" fillId="0" borderId="58" xfId="0" applyFont="1" applyBorder="1" applyAlignment="1">
      <alignment horizontal="left" vertical="center" shrinkToFit="1"/>
    </xf>
    <xf numFmtId="0" fontId="127" fillId="0" borderId="59" xfId="0" applyFont="1" applyBorder="1" applyAlignment="1">
      <alignment horizontal="center" vertical="center" shrinkToFit="1"/>
    </xf>
    <xf numFmtId="0" fontId="127" fillId="0" borderId="59" xfId="0" applyFont="1" applyBorder="1" applyAlignment="1">
      <alignment horizontal="left" vertical="center" shrinkToFit="1"/>
    </xf>
    <xf numFmtId="0" fontId="127" fillId="0" borderId="59" xfId="0" applyFont="1" applyBorder="1" applyAlignment="1">
      <alignment horizontal="center" vertical="center"/>
    </xf>
    <xf numFmtId="0" fontId="127" fillId="0" borderId="59" xfId="0" quotePrefix="1" applyFont="1" applyBorder="1" applyAlignment="1">
      <alignment horizontal="center" vertical="center"/>
    </xf>
    <xf numFmtId="0" fontId="127" fillId="0" borderId="59" xfId="0" applyFont="1" applyBorder="1" applyAlignment="1">
      <alignment horizontal="left" vertical="center"/>
    </xf>
    <xf numFmtId="0" fontId="127" fillId="0" borderId="61" xfId="0" applyFont="1" applyBorder="1" applyAlignment="1">
      <alignment horizontal="left" vertical="center" shrinkToFit="1"/>
    </xf>
    <xf numFmtId="0" fontId="127" fillId="0" borderId="62" xfId="0" applyFont="1" applyBorder="1" applyAlignment="1">
      <alignment horizontal="left" vertical="center"/>
    </xf>
    <xf numFmtId="0" fontId="127" fillId="0" borderId="63" xfId="0" applyFont="1" applyBorder="1" applyAlignment="1">
      <alignment horizontal="left" vertical="center" shrinkToFit="1"/>
    </xf>
    <xf numFmtId="0" fontId="127" fillId="0" borderId="64" xfId="0" applyFont="1" applyBorder="1" applyAlignment="1">
      <alignment horizontal="center" vertical="center" shrinkToFit="1"/>
    </xf>
    <xf numFmtId="0" fontId="127" fillId="0" borderId="64" xfId="0" applyFont="1" applyBorder="1" applyAlignment="1">
      <alignment horizontal="left" vertical="center" shrinkToFit="1"/>
    </xf>
    <xf numFmtId="0" fontId="127" fillId="0" borderId="64" xfId="0" applyFont="1" applyBorder="1" applyAlignment="1">
      <alignment horizontal="center" vertical="center"/>
    </xf>
    <xf numFmtId="0" fontId="127" fillId="0" borderId="64" xfId="0" applyFont="1" applyBorder="1" applyAlignment="1">
      <alignment horizontal="left" vertical="center"/>
    </xf>
    <xf numFmtId="0" fontId="127" fillId="0" borderId="65" xfId="0" applyFont="1" applyBorder="1" applyAlignment="1">
      <alignment horizontal="left" vertical="center"/>
    </xf>
    <xf numFmtId="0" fontId="153" fillId="0" borderId="0" xfId="0" applyFont="1" applyAlignment="1">
      <alignment horizontal="left"/>
    </xf>
    <xf numFmtId="44" fontId="155" fillId="21" borderId="11" xfId="2" applyFont="1" applyFill="1" applyBorder="1" applyAlignment="1">
      <alignment vertical="center"/>
    </xf>
    <xf numFmtId="44" fontId="155" fillId="20" borderId="11" xfId="2" applyFont="1" applyFill="1" applyBorder="1" applyAlignment="1">
      <alignment vertical="center"/>
    </xf>
    <xf numFmtId="44" fontId="112" fillId="12" borderId="52" xfId="2" applyFont="1" applyFill="1" applyBorder="1" applyAlignment="1">
      <alignment vertical="center"/>
    </xf>
    <xf numFmtId="44" fontId="112" fillId="12" borderId="53" xfId="2" applyFont="1" applyFill="1" applyBorder="1" applyAlignment="1">
      <alignment vertical="center"/>
    </xf>
    <xf numFmtId="44" fontId="112" fillId="12" borderId="54" xfId="2" applyFont="1" applyFill="1" applyBorder="1" applyAlignment="1">
      <alignment vertical="center"/>
    </xf>
    <xf numFmtId="44" fontId="125" fillId="15" borderId="0" xfId="2" applyFont="1" applyFill="1" applyAlignment="1">
      <alignment vertical="center"/>
    </xf>
    <xf numFmtId="44" fontId="154" fillId="25" borderId="51" xfId="2" applyFont="1" applyFill="1" applyBorder="1" applyAlignment="1" applyProtection="1">
      <alignment horizontal="center" vertical="center"/>
      <protection locked="0"/>
    </xf>
    <xf numFmtId="0" fontId="23" fillId="25" borderId="11" xfId="0" applyFont="1" applyFill="1" applyBorder="1" applyAlignment="1">
      <alignment horizontal="center" vertical="center"/>
    </xf>
    <xf numFmtId="0" fontId="155" fillId="26" borderId="11" xfId="0" applyFont="1" applyFill="1" applyBorder="1" applyAlignment="1">
      <alignment horizontal="center" vertical="center"/>
    </xf>
    <xf numFmtId="44" fontId="155" fillId="26" borderId="8" xfId="2" applyFont="1" applyFill="1" applyBorder="1" applyAlignment="1">
      <alignment vertical="center"/>
    </xf>
    <xf numFmtId="0" fontId="155" fillId="26" borderId="8" xfId="0" applyFont="1" applyFill="1" applyBorder="1" applyAlignment="1">
      <alignment horizontal="center" vertical="center"/>
    </xf>
    <xf numFmtId="0" fontId="155" fillId="26" borderId="12" xfId="0" applyFont="1" applyFill="1" applyBorder="1" applyAlignment="1">
      <alignment horizontal="center" vertical="center"/>
    </xf>
    <xf numFmtId="44" fontId="155" fillId="26" borderId="12" xfId="2" applyFont="1" applyFill="1" applyBorder="1" applyAlignment="1">
      <alignment vertical="center"/>
    </xf>
    <xf numFmtId="44" fontId="162" fillId="20" borderId="1" xfId="2" applyFont="1" applyFill="1" applyBorder="1" applyAlignment="1">
      <alignment horizontal="right" vertical="center" indent="1"/>
    </xf>
    <xf numFmtId="0" fontId="85" fillId="25" borderId="50" xfId="0" applyFont="1" applyFill="1" applyBorder="1" applyAlignment="1">
      <alignment vertical="center"/>
    </xf>
    <xf numFmtId="0" fontId="84" fillId="0" borderId="0" xfId="0" applyFont="1" applyAlignment="1">
      <alignment vertical="center"/>
    </xf>
    <xf numFmtId="0" fontId="127" fillId="0" borderId="66" xfId="0" applyFont="1" applyBorder="1" applyAlignment="1">
      <alignment horizontal="center" vertical="center"/>
    </xf>
    <xf numFmtId="0" fontId="127" fillId="0" borderId="16" xfId="0" applyFont="1" applyBorder="1" applyAlignment="1">
      <alignment horizontal="center" vertical="center"/>
    </xf>
    <xf numFmtId="0" fontId="127" fillId="0" borderId="67" xfId="0" applyFont="1" applyBorder="1" applyAlignment="1">
      <alignment horizontal="center" vertical="center"/>
    </xf>
    <xf numFmtId="168" fontId="114" fillId="0" borderId="2" xfId="0" applyNumberFormat="1" applyFont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8" fontId="115" fillId="0" borderId="0" xfId="0" applyNumberFormat="1" applyFont="1" applyAlignment="1">
      <alignment horizontal="center" vertical="center"/>
    </xf>
    <xf numFmtId="0" fontId="42" fillId="27" borderId="0" xfId="0" applyFont="1" applyFill="1"/>
    <xf numFmtId="6" fontId="127" fillId="0" borderId="60" xfId="0" applyNumberFormat="1" applyFont="1" applyBorder="1" applyAlignment="1">
      <alignment horizontal="left" vertical="center"/>
    </xf>
    <xf numFmtId="6" fontId="127" fillId="0" borderId="62" xfId="0" applyNumberFormat="1" applyFont="1" applyBorder="1" applyAlignment="1">
      <alignment horizontal="left" vertical="center"/>
    </xf>
    <xf numFmtId="0" fontId="182" fillId="0" borderId="0" xfId="1" applyFont="1" applyAlignment="1">
      <alignment horizontal="center" vertical="center"/>
    </xf>
    <xf numFmtId="0" fontId="149" fillId="0" borderId="49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0" fontId="145" fillId="0" borderId="2" xfId="0" applyFont="1" applyBorder="1" applyAlignment="1">
      <alignment horizontal="center" vertical="top"/>
    </xf>
    <xf numFmtId="0" fontId="88" fillId="0" borderId="42" xfId="0" applyFont="1" applyBorder="1" applyAlignment="1">
      <alignment horizontal="center" vertical="center"/>
    </xf>
    <xf numFmtId="0" fontId="89" fillId="0" borderId="42" xfId="0" applyFont="1" applyBorder="1"/>
    <xf numFmtId="0" fontId="11" fillId="0" borderId="0" xfId="0" applyFont="1" applyAlignment="1">
      <alignment vertical="center"/>
    </xf>
    <xf numFmtId="0" fontId="6" fillId="0" borderId="0" xfId="0" applyFont="1"/>
    <xf numFmtId="0" fontId="113" fillId="0" borderId="0" xfId="0" applyFont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50" fillId="0" borderId="0" xfId="0" applyFont="1" applyAlignment="1">
      <alignment horizontal="center" vertical="center"/>
    </xf>
    <xf numFmtId="0" fontId="92" fillId="0" borderId="2" xfId="0" applyFont="1" applyBorder="1" applyAlignment="1">
      <alignment horizontal="center" vertical="top"/>
    </xf>
    <xf numFmtId="0" fontId="95" fillId="0" borderId="42" xfId="0" applyFont="1" applyBorder="1" applyAlignment="1">
      <alignment horizontal="center" vertical="center" shrinkToFit="1"/>
    </xf>
    <xf numFmtId="0" fontId="96" fillId="0" borderId="42" xfId="0" applyFont="1" applyBorder="1"/>
    <xf numFmtId="0" fontId="21" fillId="0" borderId="0" xfId="0" applyFont="1" applyAlignment="1">
      <alignment horizontal="left" vertical="center"/>
    </xf>
    <xf numFmtId="43" fontId="171" fillId="12" borderId="1" xfId="0" applyNumberFormat="1" applyFont="1" applyFill="1" applyBorder="1" applyAlignment="1">
      <alignment horizontal="center" vertical="center"/>
    </xf>
    <xf numFmtId="43" fontId="173" fillId="20" borderId="1" xfId="0" applyNumberFormat="1" applyFont="1" applyFill="1" applyBorder="1" applyAlignment="1">
      <alignment horizontal="center" vertical="center"/>
    </xf>
    <xf numFmtId="44" fontId="128" fillId="0" borderId="0" xfId="2" applyFont="1" applyAlignment="1">
      <alignment horizontal="center" vertical="center"/>
    </xf>
    <xf numFmtId="0" fontId="98" fillId="7" borderId="0" xfId="0" applyFont="1" applyFill="1" applyAlignment="1">
      <alignment horizontal="center" vertical="center"/>
    </xf>
    <xf numFmtId="0" fontId="42" fillId="0" borderId="0" xfId="0" applyFont="1"/>
    <xf numFmtId="0" fontId="98" fillId="8" borderId="0" xfId="0" applyFont="1" applyFill="1" applyAlignment="1">
      <alignment horizontal="center" vertical="center"/>
    </xf>
    <xf numFmtId="0" fontId="42" fillId="24" borderId="0" xfId="0" applyFont="1" applyFill="1"/>
    <xf numFmtId="0" fontId="98" fillId="7" borderId="2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129" fillId="0" borderId="0" xfId="0" applyFont="1"/>
    <xf numFmtId="0" fontId="136" fillId="0" borderId="0" xfId="0" applyFont="1" applyAlignment="1">
      <alignment horizontal="center" vertical="center"/>
    </xf>
    <xf numFmtId="0" fontId="74" fillId="0" borderId="0" xfId="0" applyFont="1"/>
    <xf numFmtId="0" fontId="69" fillId="0" borderId="0" xfId="0" applyFont="1" applyAlignment="1">
      <alignment horizontal="left" vertical="center"/>
    </xf>
    <xf numFmtId="0" fontId="34" fillId="0" borderId="0" xfId="0" applyFont="1"/>
    <xf numFmtId="0" fontId="118" fillId="0" borderId="10" xfId="0" applyFont="1" applyBorder="1" applyAlignment="1">
      <alignment horizontal="left" vertical="center"/>
    </xf>
    <xf numFmtId="0" fontId="114" fillId="0" borderId="10" xfId="0" applyFont="1" applyBorder="1"/>
    <xf numFmtId="0" fontId="45" fillId="0" borderId="0" xfId="0" applyFont="1" applyAlignment="1">
      <alignment horizontal="right" vertical="center"/>
    </xf>
    <xf numFmtId="0" fontId="25" fillId="4" borderId="16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17" xfId="0" applyFont="1" applyBorder="1"/>
    <xf numFmtId="0" fontId="93" fillId="0" borderId="16" xfId="0" applyFont="1" applyBorder="1" applyAlignment="1">
      <alignment horizontal="left" vertical="top" wrapText="1"/>
    </xf>
    <xf numFmtId="0" fontId="93" fillId="0" borderId="1" xfId="0" applyFont="1" applyBorder="1"/>
    <xf numFmtId="0" fontId="93" fillId="0" borderId="17" xfId="0" applyFont="1" applyBorder="1"/>
    <xf numFmtId="0" fontId="65" fillId="0" borderId="0" xfId="0" applyFont="1" applyAlignment="1">
      <alignment horizontal="center" vertical="center"/>
    </xf>
    <xf numFmtId="0" fontId="68" fillId="0" borderId="0" xfId="0" applyFont="1"/>
    <xf numFmtId="0" fontId="115" fillId="0" borderId="30" xfId="0" applyFont="1" applyBorder="1" applyAlignment="1">
      <alignment horizontal="center" vertical="center"/>
    </xf>
    <xf numFmtId="0" fontId="114" fillId="0" borderId="31" xfId="0" applyFont="1" applyBorder="1"/>
    <xf numFmtId="0" fontId="114" fillId="0" borderId="32" xfId="0" applyFont="1" applyBorder="1"/>
    <xf numFmtId="0" fontId="115" fillId="0" borderId="25" xfId="0" applyFont="1" applyBorder="1" applyAlignment="1">
      <alignment horizontal="center" vertical="center"/>
    </xf>
    <xf numFmtId="0" fontId="114" fillId="0" borderId="26" xfId="0" applyFont="1" applyBorder="1"/>
    <xf numFmtId="0" fontId="114" fillId="0" borderId="27" xfId="0" applyFont="1" applyBorder="1"/>
    <xf numFmtId="172" fontId="55" fillId="12" borderId="18" xfId="0" applyNumberFormat="1" applyFont="1" applyFill="1" applyBorder="1" applyAlignment="1">
      <alignment horizontal="right" vertical="center" shrinkToFit="1"/>
    </xf>
    <xf numFmtId="172" fontId="110" fillId="10" borderId="19" xfId="0" applyNumberFormat="1" applyFont="1" applyFill="1" applyBorder="1" applyAlignment="1">
      <alignment horizontal="right"/>
    </xf>
    <xf numFmtId="0" fontId="115" fillId="12" borderId="20" xfId="0" applyFont="1" applyFill="1" applyBorder="1" applyAlignment="1">
      <alignment horizontal="center" vertical="center"/>
    </xf>
    <xf numFmtId="0" fontId="114" fillId="10" borderId="21" xfId="0" applyFont="1" applyFill="1" applyBorder="1"/>
    <xf numFmtId="0" fontId="114" fillId="10" borderId="22" xfId="0" applyFont="1" applyFill="1" applyBorder="1"/>
    <xf numFmtId="0" fontId="115" fillId="12" borderId="30" xfId="0" applyFont="1" applyFill="1" applyBorder="1" applyAlignment="1">
      <alignment horizontal="center" vertical="center"/>
    </xf>
    <xf numFmtId="0" fontId="114" fillId="10" borderId="31" xfId="0" applyFont="1" applyFill="1" applyBorder="1"/>
    <xf numFmtId="0" fontId="114" fillId="10" borderId="32" xfId="0" applyFont="1" applyFill="1" applyBorder="1"/>
    <xf numFmtId="0" fontId="115" fillId="12" borderId="25" xfId="0" applyFont="1" applyFill="1" applyBorder="1" applyAlignment="1">
      <alignment horizontal="center" vertical="center"/>
    </xf>
    <xf numFmtId="0" fontId="114" fillId="10" borderId="26" xfId="0" applyFont="1" applyFill="1" applyBorder="1"/>
    <xf numFmtId="0" fontId="114" fillId="10" borderId="27" xfId="0" applyFont="1" applyFill="1" applyBorder="1"/>
    <xf numFmtId="0" fontId="115" fillId="0" borderId="20" xfId="0" applyFont="1" applyBorder="1" applyAlignment="1">
      <alignment horizontal="center" vertical="center"/>
    </xf>
    <xf numFmtId="0" fontId="114" fillId="0" borderId="21" xfId="0" applyFont="1" applyBorder="1"/>
    <xf numFmtId="0" fontId="114" fillId="0" borderId="22" xfId="0" applyFont="1" applyBorder="1"/>
    <xf numFmtId="172" fontId="55" fillId="0" borderId="18" xfId="0" applyNumberFormat="1" applyFont="1" applyBorder="1" applyAlignment="1">
      <alignment horizontal="right" vertical="center" shrinkToFit="1"/>
    </xf>
    <xf numFmtId="172" fontId="110" fillId="0" borderId="19" xfId="0" applyNumberFormat="1" applyFont="1" applyBorder="1" applyAlignment="1">
      <alignment horizontal="right"/>
    </xf>
    <xf numFmtId="171" fontId="19" fillId="0" borderId="0" xfId="0" applyNumberFormat="1" applyFont="1" applyAlignment="1">
      <alignment horizontal="center" vertical="center"/>
    </xf>
    <xf numFmtId="170" fontId="131" fillId="0" borderId="0" xfId="0" applyNumberFormat="1" applyFont="1" applyAlignment="1">
      <alignment horizontal="center" shrinkToFit="1"/>
    </xf>
    <xf numFmtId="0" fontId="114" fillId="0" borderId="0" xfId="0" applyFont="1"/>
    <xf numFmtId="0" fontId="169" fillId="0" borderId="0" xfId="0" applyFont="1" applyAlignment="1">
      <alignment horizontal="center" vertical="top"/>
    </xf>
  </cellXfs>
  <cellStyles count="3">
    <cellStyle name="Currency" xfId="2" builtinId="4"/>
    <cellStyle name="Hyperlink" xfId="1" builtinId="8"/>
    <cellStyle name="Normal" xfId="0" builtinId="0"/>
  </cellStyles>
  <dxfs count="40">
    <dxf>
      <font>
        <color rgb="FFFFFFFF"/>
      </font>
      <fill>
        <patternFill patternType="solid">
          <fgColor theme="4"/>
          <bgColor theme="4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  <border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color rgb="FF999999"/>
      </font>
      <fill>
        <patternFill patternType="solid">
          <fgColor rgb="FFF3F3F3"/>
          <bgColor rgb="FFF3F3F3"/>
        </patternFill>
      </fill>
    </dxf>
    <dxf>
      <font>
        <strike/>
        <color rgb="FF999999"/>
      </font>
      <fill>
        <patternFill patternType="none"/>
      </fill>
    </dxf>
    <dxf>
      <font>
        <strike/>
        <color rgb="FF999999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/>
      </fill>
    </dxf>
    <dxf>
      <font>
        <strike/>
        <color rgb="FFCCCCCC"/>
      </font>
      <fill>
        <patternFill patternType="none"/>
      </fill>
    </dxf>
    <dxf>
      <font>
        <b/>
      </font>
      <fill>
        <patternFill patternType="solid">
          <fgColor rgb="FFEFEFEF"/>
          <bgColor rgb="FFEFEFEF"/>
        </patternFill>
      </fill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/>
      </border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8.5"/>
        <color theme="1" tint="0.249977111117893"/>
        <name val="Georgia"/>
        <family val="1"/>
        <scheme val="minor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Guest List-style" pivot="0" count="3" xr9:uid="{00000000-0011-0000-FFFF-FFFF00000000}">
      <tableStyleElement type="headerRow" dxfId="39"/>
      <tableStyleElement type="firstRowStripe" dxfId="38"/>
      <tableStyleElement type="secondRowStripe" dxfId="37"/>
    </tableStyle>
  </tableStyles>
  <colors>
    <mruColors>
      <color rgb="FF3969AD"/>
      <color rgb="FF697A5C"/>
      <color rgb="FF34568C"/>
      <color rgb="FF094BB7"/>
      <color rgb="FF869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247656</xdr:colOff>
      <xdr:row>5</xdr:row>
      <xdr:rowOff>42865</xdr:rowOff>
    </xdr:from>
    <xdr:to>
      <xdr:col>1</xdr:col>
      <xdr:colOff>811466</xdr:colOff>
      <xdr:row>7</xdr:row>
      <xdr:rowOff>88508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EFAA59-527F-C77D-029C-8C5DF338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33431" y="1738315"/>
          <a:ext cx="563810" cy="61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261938</xdr:colOff>
      <xdr:row>11</xdr:row>
      <xdr:rowOff>28570</xdr:rowOff>
    </xdr:from>
    <xdr:to>
      <xdr:col>1</xdr:col>
      <xdr:colOff>840986</xdr:colOff>
      <xdr:row>13</xdr:row>
      <xdr:rowOff>81832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7609DB-6DCB-1CCE-50E3-ACC3C7FB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47713" y="3438520"/>
          <a:ext cx="579048" cy="624762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247652</xdr:colOff>
      <xdr:row>5</xdr:row>
      <xdr:rowOff>23815</xdr:rowOff>
    </xdr:from>
    <xdr:to>
      <xdr:col>3</xdr:col>
      <xdr:colOff>834318</xdr:colOff>
      <xdr:row>7</xdr:row>
      <xdr:rowOff>107553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95F36C7-79EA-C353-48BE-DD35CC3D6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814765" y="1719265"/>
          <a:ext cx="586666" cy="655238"/>
        </a:xfrm>
        <a:prstGeom prst="rect">
          <a:avLst/>
        </a:prstGeom>
      </xdr:spPr>
    </xdr:pic>
    <xdr:clientData/>
  </xdr:twoCellAnchor>
  <xdr:twoCellAnchor editAs="oneCell">
    <xdr:from>
      <xdr:col>3</xdr:col>
      <xdr:colOff>304798</xdr:colOff>
      <xdr:row>10</xdr:row>
      <xdr:rowOff>280988</xdr:rowOff>
    </xdr:from>
    <xdr:to>
      <xdr:col>3</xdr:col>
      <xdr:colOff>800036</xdr:colOff>
      <xdr:row>12</xdr:row>
      <xdr:rowOff>258059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99EA670-2F83-0ADE-D18C-993DF5B9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871911" y="3405188"/>
          <a:ext cx="495238" cy="5485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U306" headerRowCount="0" headerRowDxfId="36" dataDxfId="35" totalsRowDxfId="34">
  <tableColumns count="21">
    <tableColumn id="1" xr3:uid="{00000000-0010-0000-0000-000001000000}" name="Column1" dataDxfId="33"/>
    <tableColumn id="2" xr3:uid="{00000000-0010-0000-0000-000002000000}" name="Column2" dataDxfId="32"/>
    <tableColumn id="3" xr3:uid="{00000000-0010-0000-0000-000003000000}" name="Column3" dataDxfId="31"/>
    <tableColumn id="4" xr3:uid="{00000000-0010-0000-0000-000004000000}" name="Column4" dataDxfId="30"/>
    <tableColumn id="5" xr3:uid="{00000000-0010-0000-0000-000005000000}" name="Column5" dataDxfId="29"/>
    <tableColumn id="6" xr3:uid="{00000000-0010-0000-0000-000006000000}" name="Column6" dataDxfId="28"/>
    <tableColumn id="7" xr3:uid="{00000000-0010-0000-0000-000007000000}" name="Column7" dataDxfId="27"/>
    <tableColumn id="8" xr3:uid="{00000000-0010-0000-0000-000008000000}" name="Column8" dataDxfId="26"/>
    <tableColumn id="9" xr3:uid="{00000000-0010-0000-0000-000009000000}" name="Column9" dataDxfId="25"/>
    <tableColumn id="10" xr3:uid="{00000000-0010-0000-0000-00000A000000}" name="Column10" dataDxfId="24"/>
    <tableColumn id="11" xr3:uid="{00000000-0010-0000-0000-00000B000000}" name="Column11" dataDxfId="23"/>
    <tableColumn id="12" xr3:uid="{00000000-0010-0000-0000-00000C000000}" name="Column12" dataDxfId="22"/>
    <tableColumn id="13" xr3:uid="{00000000-0010-0000-0000-00000D000000}" name="Column13" dataDxfId="21"/>
    <tableColumn id="14" xr3:uid="{00000000-0010-0000-0000-00000E000000}" name="Column14" dataDxfId="20"/>
    <tableColumn id="15" xr3:uid="{00000000-0010-0000-0000-00000F000000}" name="Column15" dataDxfId="19"/>
    <tableColumn id="16" xr3:uid="{00000000-0010-0000-0000-000010000000}" name="Column16" dataDxfId="18"/>
    <tableColumn id="17" xr3:uid="{00000000-0010-0000-0000-000011000000}" name="Column17" dataDxfId="17"/>
    <tableColumn id="18" xr3:uid="{00000000-0010-0000-0000-000012000000}" name="Column18" dataDxfId="16"/>
    <tableColumn id="20" xr3:uid="{735D52B1-B4EE-40B9-9DE4-00A381E3AD87}" name="Column20" dataDxfId="15"/>
    <tableColumn id="21" xr3:uid="{DE4F766E-4134-4FDC-8C9B-35D339AA9E0E}" name="Column21" dataDxfId="14"/>
    <tableColumn id="19" xr3:uid="{00000000-0010-0000-0000-000013000000}" name="Column19" dataDxfId="13"/>
  </tableColumns>
  <tableStyleInfo name="Guest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6">
      <a:majorFont>
        <a:latin typeface="Garamond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lorna.burley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9"/>
  <sheetViews>
    <sheetView showGridLines="0" tabSelected="1" workbookViewId="0">
      <selection activeCell="H8" sqref="H8"/>
    </sheetView>
  </sheetViews>
  <sheetFormatPr defaultColWidth="12.6640625" defaultRowHeight="15.75" customHeight="1" x14ac:dyDescent="0.2"/>
  <cols>
    <col min="1" max="1" width="6" style="5" customWidth="1"/>
    <col min="2" max="2" width="10.6640625" style="5" customWidth="1"/>
    <col min="3" max="3" width="27.44140625" style="5" customWidth="1"/>
    <col min="4" max="4" width="10.6640625" style="5" customWidth="1"/>
    <col min="5" max="5" width="27.44140625" style="5" customWidth="1"/>
    <col min="6" max="6" width="6" style="5" customWidth="1"/>
    <col min="7" max="7" width="10.6640625" style="5" customWidth="1"/>
    <col min="8" max="8" width="40.6640625" style="106" customWidth="1"/>
    <col min="9" max="16384" width="12.6640625" style="5"/>
  </cols>
  <sheetData>
    <row r="1" spans="1:8" ht="47.45" customHeight="1" x14ac:dyDescent="0.2">
      <c r="A1" s="6"/>
      <c r="B1" s="414" t="s">
        <v>652</v>
      </c>
      <c r="C1" s="414"/>
      <c r="D1" s="414"/>
      <c r="E1" s="414"/>
      <c r="F1" s="414"/>
      <c r="H1" s="87"/>
    </row>
    <row r="2" spans="1:8" ht="22.5" customHeight="1" x14ac:dyDescent="0.2">
      <c r="A2" s="7"/>
      <c r="B2" s="415" t="s">
        <v>0</v>
      </c>
      <c r="C2" s="415"/>
      <c r="D2" s="415"/>
      <c r="E2" s="415"/>
      <c r="F2" s="415"/>
      <c r="H2" s="129"/>
    </row>
    <row r="3" spans="1:8" ht="22.5" customHeight="1" x14ac:dyDescent="0.2">
      <c r="A3" s="7"/>
      <c r="B3" s="7"/>
      <c r="C3" s="7"/>
      <c r="D3" s="7"/>
      <c r="E3" s="7"/>
      <c r="F3" s="7"/>
      <c r="H3" s="132"/>
    </row>
    <row r="4" spans="1:8" s="276" customFormat="1" ht="22.5" customHeight="1" x14ac:dyDescent="0.2">
      <c r="A4" s="275"/>
      <c r="B4" s="413" t="s">
        <v>1</v>
      </c>
      <c r="C4" s="413"/>
      <c r="D4" s="413"/>
      <c r="E4" s="413"/>
      <c r="F4" s="413"/>
      <c r="H4" s="131"/>
    </row>
    <row r="5" spans="1:8" s="276" customFormat="1" ht="22.5" customHeight="1" x14ac:dyDescent="0.2">
      <c r="A5" s="275"/>
      <c r="B5" s="277"/>
      <c r="C5" s="277"/>
      <c r="D5" s="277"/>
      <c r="E5" s="277"/>
      <c r="F5" s="277"/>
      <c r="H5" s="131"/>
    </row>
    <row r="6" spans="1:8" ht="22.5" customHeight="1" x14ac:dyDescent="0.3">
      <c r="C6" s="272" t="s">
        <v>2</v>
      </c>
      <c r="D6" s="7"/>
      <c r="E6" s="272" t="s">
        <v>3</v>
      </c>
      <c r="F6" s="271"/>
      <c r="H6" s="130"/>
    </row>
    <row r="7" spans="1:8" ht="22.5" customHeight="1" x14ac:dyDescent="0.2">
      <c r="C7" s="269" t="s">
        <v>4</v>
      </c>
      <c r="D7" s="7"/>
      <c r="E7" s="270" t="s">
        <v>5</v>
      </c>
      <c r="F7" s="270"/>
    </row>
    <row r="8" spans="1:8" ht="22.5" customHeight="1" x14ac:dyDescent="0.2">
      <c r="C8" s="270" t="s">
        <v>6</v>
      </c>
      <c r="D8" s="7"/>
      <c r="E8" s="270" t="s">
        <v>7</v>
      </c>
      <c r="F8" s="270"/>
    </row>
    <row r="9" spans="1:8" ht="22.5" customHeight="1" x14ac:dyDescent="0.2">
      <c r="C9" s="270" t="s">
        <v>8</v>
      </c>
      <c r="D9" s="7"/>
      <c r="E9" s="7"/>
      <c r="F9" s="7"/>
    </row>
    <row r="10" spans="1:8" ht="22.5" customHeight="1" x14ac:dyDescent="0.2">
      <c r="C10" s="270" t="s">
        <v>9</v>
      </c>
      <c r="D10" s="7"/>
      <c r="E10" s="7"/>
      <c r="F10" s="7"/>
    </row>
    <row r="11" spans="1:8" ht="22.5" customHeight="1" x14ac:dyDescent="0.2">
      <c r="D11" s="7"/>
      <c r="E11" s="7"/>
      <c r="F11" s="7"/>
    </row>
    <row r="12" spans="1:8" ht="22.5" customHeight="1" x14ac:dyDescent="0.3">
      <c r="C12" s="272" t="s">
        <v>10</v>
      </c>
      <c r="E12" s="272" t="s">
        <v>11</v>
      </c>
      <c r="F12" s="271"/>
    </row>
    <row r="13" spans="1:8" ht="22.5" customHeight="1" x14ac:dyDescent="0.2">
      <c r="C13" s="269" t="s">
        <v>12</v>
      </c>
      <c r="E13" s="270" t="s">
        <v>13</v>
      </c>
      <c r="F13" s="270"/>
    </row>
    <row r="14" spans="1:8" ht="22.5" customHeight="1" x14ac:dyDescent="0.2">
      <c r="C14" s="270" t="s">
        <v>14</v>
      </c>
      <c r="E14" s="270" t="s">
        <v>15</v>
      </c>
      <c r="F14" s="270"/>
    </row>
    <row r="15" spans="1:8" ht="22.5" customHeight="1" x14ac:dyDescent="0.2">
      <c r="C15" s="270"/>
      <c r="E15" s="270" t="s">
        <v>16</v>
      </c>
      <c r="F15" s="270"/>
    </row>
    <row r="16" spans="1:8" ht="22.5" customHeight="1" x14ac:dyDescent="0.2">
      <c r="C16" s="270" t="s">
        <v>17</v>
      </c>
      <c r="E16" s="270" t="s">
        <v>18</v>
      </c>
      <c r="F16" s="270"/>
    </row>
    <row r="17" spans="1:6" ht="22.5" customHeight="1" x14ac:dyDescent="0.2">
      <c r="A17" s="7"/>
      <c r="B17" s="7"/>
      <c r="C17" s="7"/>
      <c r="D17" s="7"/>
      <c r="E17" s="7"/>
      <c r="F17" s="7"/>
    </row>
    <row r="18" spans="1:6" ht="22.5" customHeight="1" x14ac:dyDescent="0.2">
      <c r="A18" s="7"/>
      <c r="B18" s="412" t="s">
        <v>653</v>
      </c>
      <c r="C18" s="278" t="s">
        <v>654</v>
      </c>
      <c r="D18" s="278"/>
      <c r="E18" s="278"/>
      <c r="F18" s="278"/>
    </row>
    <row r="19" spans="1:6" ht="22.5" customHeight="1" x14ac:dyDescent="0.2">
      <c r="A19" s="7"/>
      <c r="B19" s="7"/>
      <c r="C19" s="7"/>
      <c r="D19" s="7"/>
      <c r="E19" s="7"/>
      <c r="F19" s="7"/>
    </row>
    <row r="20" spans="1:6" ht="22.5" customHeight="1" x14ac:dyDescent="0.2">
      <c r="A20" s="7"/>
      <c r="B20" s="7"/>
      <c r="C20" s="7"/>
      <c r="D20" s="7"/>
      <c r="E20" s="7"/>
      <c r="F20" s="7"/>
    </row>
    <row r="21" spans="1:6" ht="22.5" customHeight="1" x14ac:dyDescent="0.2">
      <c r="A21" s="7"/>
      <c r="B21" s="7"/>
      <c r="C21" s="7"/>
      <c r="D21" s="7"/>
      <c r="E21" s="7"/>
      <c r="F21" s="7"/>
    </row>
    <row r="22" spans="1:6" ht="22.5" customHeight="1" x14ac:dyDescent="0.2">
      <c r="A22" s="7"/>
      <c r="B22" s="7"/>
      <c r="C22" s="7"/>
      <c r="D22" s="7"/>
      <c r="E22" s="7"/>
      <c r="F22" s="7"/>
    </row>
    <row r="23" spans="1:6" ht="22.5" customHeight="1" x14ac:dyDescent="0.2">
      <c r="A23" s="7"/>
      <c r="B23" s="7"/>
      <c r="C23" s="7"/>
      <c r="D23" s="7"/>
      <c r="E23" s="7"/>
      <c r="F23" s="7"/>
    </row>
    <row r="24" spans="1:6" ht="22.5" customHeight="1" x14ac:dyDescent="0.2">
      <c r="A24" s="10"/>
      <c r="B24" s="10"/>
      <c r="C24" s="10"/>
      <c r="D24" s="10"/>
      <c r="E24" s="10"/>
      <c r="F24" s="10"/>
    </row>
    <row r="25" spans="1:6" ht="22.5" customHeight="1" x14ac:dyDescent="0.2">
      <c r="A25" s="10"/>
      <c r="B25" s="10"/>
      <c r="C25" s="10"/>
      <c r="D25" s="10"/>
      <c r="E25" s="10"/>
      <c r="F25" s="10"/>
    </row>
    <row r="26" spans="1:6" ht="22.5" customHeight="1" x14ac:dyDescent="0.2">
      <c r="A26" s="10"/>
      <c r="B26" s="10"/>
      <c r="C26" s="10"/>
      <c r="D26" s="10"/>
      <c r="E26" s="10"/>
      <c r="F26" s="10"/>
    </row>
    <row r="27" spans="1:6" ht="22.5" customHeight="1" x14ac:dyDescent="0.2">
      <c r="A27" s="10"/>
      <c r="B27" s="10"/>
      <c r="C27" s="10"/>
      <c r="D27" s="10"/>
      <c r="E27" s="10"/>
      <c r="F27" s="10"/>
    </row>
    <row r="28" spans="1:6" ht="15" x14ac:dyDescent="0.2">
      <c r="A28" s="10"/>
      <c r="B28" s="10"/>
      <c r="C28" s="10"/>
      <c r="D28" s="10"/>
      <c r="E28" s="10"/>
      <c r="F28" s="10"/>
    </row>
    <row r="29" spans="1:6" ht="15" x14ac:dyDescent="0.2">
      <c r="A29" s="10"/>
      <c r="B29" s="10"/>
      <c r="C29" s="10"/>
      <c r="D29" s="10"/>
      <c r="E29" s="10"/>
      <c r="F29" s="10"/>
    </row>
  </sheetData>
  <mergeCells count="3">
    <mergeCell ref="B4:F4"/>
    <mergeCell ref="B1:F1"/>
    <mergeCell ref="B2:F2"/>
  </mergeCells>
  <hyperlinks>
    <hyperlink ref="C13" location="'Simple Checklist'!A1" display="Simple Checklist" xr:uid="{54E11ED2-BA24-4A82-ADC6-3A826B2D909A}"/>
    <hyperlink ref="C14" location="'Adv Checklist'!A1" display="Advanced Checklist" xr:uid="{9EF4E87E-9362-4453-83B1-C029FF85627C}"/>
    <hyperlink ref="C7" location="'Cost Estimator'!A1" display="Cost Estimator" xr:uid="{D7AAFA43-ED41-480D-B993-0AFB5DA14E53}"/>
    <hyperlink ref="C8" location="Budget!A1" display="Budget" xr:uid="{63737699-5430-4759-9FE9-F3AA8B04C0CD}"/>
    <hyperlink ref="C9" location="'Advanced Budget'!A1" display="Advanced Budget" xr:uid="{A23F3BA7-8F12-476D-BB1C-5D6068655B26}"/>
    <hyperlink ref="E7" location="'Guest List'!A1" display="Guest List" xr:uid="{6EE3C7A2-DED5-484B-BECE-D87194451154}"/>
    <hyperlink ref="E8" location="'Seating Chart'!A1" display="Seating Chart" xr:uid="{323BA7C7-CD98-49B6-87CC-22429DA305D9}"/>
    <hyperlink ref="C16" location="'To Do List'!A1" display="To Do List" xr:uid="{F59FD8F9-FA11-4232-A781-B92427A004C9}"/>
    <hyperlink ref="E13" location="Month!A1" display="Month Calendar" xr:uid="{29F12F68-46C8-4B38-878A-E4B7A2673439}"/>
    <hyperlink ref="E14" location="Week!A1" display="Wedding Week Schedule" xr:uid="{E2C8A547-812E-441F-BD54-389815E63455}"/>
    <hyperlink ref="E15" location="'Day 30min'!A1" display="Wedding Day Schedule (30 min)" xr:uid="{D1C76561-62A5-4A28-8D3B-4A5BD9FC70C6}"/>
    <hyperlink ref="E16" location="'Day 15min'!A1" display="Wedding Day Schedule (15 min)" xr:uid="{90C499C3-82FF-4F52-9391-D820E542D0DB}"/>
    <hyperlink ref="C10" location="'Vendors &amp; Quotes'!A1" display="Vendors &amp; Quotes" xr:uid="{816FE2E4-4346-4AD4-A848-E67FC52A2B3A}"/>
    <hyperlink ref="B18" location="Home!A1" display="HOME" xr:uid="{E7A8F1BD-2189-4A48-BC26-F2723FA8C125}"/>
  </hyperlinks>
  <printOptions horizontalCentered="1" verticalCentered="1"/>
  <pageMargins left="0.25" right="0.25" top="0.25" bottom="0.25" header="0" footer="0"/>
  <pageSetup pageOrder="overThenDown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48"/>
  <sheetViews>
    <sheetView showGridLines="0" zoomScaleNormal="100" workbookViewId="0">
      <pane ySplit="2" topLeftCell="A3" activePane="bottomLeft" state="frozen"/>
      <selection pane="bottomLeft" activeCell="I1" sqref="I1"/>
    </sheetView>
  </sheetViews>
  <sheetFormatPr defaultColWidth="12.6640625" defaultRowHeight="15.75" customHeight="1" x14ac:dyDescent="0.2"/>
  <cols>
    <col min="1" max="1" width="2.6640625" style="5" customWidth="1"/>
    <col min="2" max="2" width="22.6640625" style="5" customWidth="1"/>
    <col min="3" max="3" width="4.6640625" style="5" customWidth="1"/>
    <col min="4" max="4" width="2.6640625" style="5" customWidth="1"/>
    <col min="5" max="5" width="22.6640625" style="5" customWidth="1"/>
    <col min="6" max="6" width="4.6640625" style="5" customWidth="1"/>
    <col min="7" max="7" width="2.6640625" style="5" customWidth="1"/>
    <col min="8" max="8" width="22.6640625" style="5" customWidth="1"/>
    <col min="9" max="9" width="10.6640625" style="5" customWidth="1"/>
    <col min="10" max="10" width="40.6640625" style="106" customWidth="1"/>
    <col min="11" max="16384" width="12.6640625" style="5"/>
  </cols>
  <sheetData>
    <row r="1" spans="1:10" ht="45" customHeight="1" x14ac:dyDescent="0.2">
      <c r="A1" s="313" t="s">
        <v>638</v>
      </c>
      <c r="B1" s="4"/>
      <c r="C1" s="4"/>
      <c r="D1" s="4"/>
      <c r="E1" s="4"/>
      <c r="F1" s="4"/>
      <c r="G1" s="4"/>
      <c r="H1" s="4"/>
      <c r="I1" s="412" t="s">
        <v>653</v>
      </c>
      <c r="J1" s="87"/>
    </row>
    <row r="2" spans="1:10" ht="13.5" customHeight="1" x14ac:dyDescent="0.2">
      <c r="A2" s="418"/>
      <c r="B2" s="419"/>
      <c r="C2" s="11"/>
      <c r="D2" s="11"/>
      <c r="E2" s="11"/>
      <c r="F2" s="11"/>
      <c r="G2" s="11"/>
      <c r="H2" s="12"/>
      <c r="J2" s="129"/>
    </row>
    <row r="3" spans="1:10" ht="15" customHeight="1" x14ac:dyDescent="0.2">
      <c r="A3" s="416" t="s">
        <v>25</v>
      </c>
      <c r="B3" s="417"/>
      <c r="C3" s="84"/>
      <c r="D3" s="416" t="s">
        <v>26</v>
      </c>
      <c r="E3" s="417"/>
      <c r="F3" s="153"/>
      <c r="G3" s="416" t="s">
        <v>27</v>
      </c>
      <c r="H3" s="417"/>
      <c r="J3" s="132"/>
    </row>
    <row r="4" spans="1:10" ht="15" customHeight="1" x14ac:dyDescent="0.2">
      <c r="A4" s="187"/>
      <c r="B4" s="188" t="s">
        <v>28</v>
      </c>
      <c r="C4" s="254" t="s">
        <v>29</v>
      </c>
      <c r="D4" s="190" t="s">
        <v>637</v>
      </c>
      <c r="E4" s="191" t="s">
        <v>30</v>
      </c>
      <c r="F4" s="189"/>
      <c r="G4" s="187"/>
      <c r="H4" s="188" t="s">
        <v>31</v>
      </c>
    </row>
    <row r="5" spans="1:10" ht="15" customHeight="1" x14ac:dyDescent="0.2">
      <c r="A5" s="190"/>
      <c r="B5" s="191" t="s">
        <v>32</v>
      </c>
      <c r="C5" s="189"/>
      <c r="D5" s="190"/>
      <c r="E5" s="191" t="s">
        <v>33</v>
      </c>
      <c r="F5" s="189"/>
      <c r="G5" s="193" t="s">
        <v>637</v>
      </c>
      <c r="H5" s="191" t="s">
        <v>30</v>
      </c>
    </row>
    <row r="6" spans="1:10" ht="15" customHeight="1" x14ac:dyDescent="0.2">
      <c r="A6" s="190"/>
      <c r="B6" s="191" t="s">
        <v>34</v>
      </c>
      <c r="C6" s="189"/>
      <c r="D6" s="190"/>
      <c r="E6" s="191" t="s">
        <v>35</v>
      </c>
      <c r="F6" s="189"/>
      <c r="G6" s="193"/>
      <c r="H6" s="191" t="s">
        <v>36</v>
      </c>
      <c r="J6" s="267"/>
    </row>
    <row r="7" spans="1:10" ht="15" customHeight="1" x14ac:dyDescent="0.2">
      <c r="A7" s="190"/>
      <c r="B7" s="191" t="s">
        <v>37</v>
      </c>
      <c r="C7" s="189"/>
      <c r="D7" s="190"/>
      <c r="E7" s="191" t="s">
        <v>38</v>
      </c>
      <c r="F7" s="189"/>
      <c r="G7" s="193" t="s">
        <v>637</v>
      </c>
      <c r="H7" s="191" t="s">
        <v>39</v>
      </c>
      <c r="J7" s="143"/>
    </row>
    <row r="8" spans="1:10" ht="15" customHeight="1" x14ac:dyDescent="0.2">
      <c r="A8" s="190"/>
      <c r="B8" s="191" t="s">
        <v>40</v>
      </c>
      <c r="C8" s="189"/>
      <c r="D8" s="190"/>
      <c r="E8" s="191" t="s">
        <v>41</v>
      </c>
      <c r="F8" s="189"/>
      <c r="G8" s="190"/>
      <c r="H8" s="191" t="s">
        <v>42</v>
      </c>
      <c r="J8" s="143"/>
    </row>
    <row r="9" spans="1:10" ht="15" customHeight="1" x14ac:dyDescent="0.2">
      <c r="A9" s="190"/>
      <c r="B9" s="191" t="s">
        <v>43</v>
      </c>
      <c r="C9" s="189"/>
      <c r="D9" s="190"/>
      <c r="E9" s="191" t="s">
        <v>44</v>
      </c>
      <c r="F9" s="189"/>
      <c r="G9" s="194"/>
      <c r="H9" s="191" t="s">
        <v>45</v>
      </c>
      <c r="J9" s="143"/>
    </row>
    <row r="10" spans="1:10" ht="15" customHeight="1" x14ac:dyDescent="0.2">
      <c r="A10" s="190"/>
      <c r="B10" s="191" t="s">
        <v>46</v>
      </c>
      <c r="C10" s="189"/>
      <c r="D10" s="190"/>
      <c r="E10" s="191" t="s">
        <v>47</v>
      </c>
      <c r="F10" s="189"/>
      <c r="G10" s="193"/>
      <c r="H10" s="191" t="s">
        <v>48</v>
      </c>
    </row>
    <row r="11" spans="1:10" ht="15" customHeight="1" x14ac:dyDescent="0.2">
      <c r="A11" s="190"/>
      <c r="B11" s="191" t="s">
        <v>49</v>
      </c>
      <c r="C11" s="189"/>
      <c r="D11" s="190"/>
      <c r="E11" s="191" t="s">
        <v>50</v>
      </c>
      <c r="F11" s="189"/>
      <c r="G11" s="190"/>
      <c r="H11" s="191" t="s">
        <v>51</v>
      </c>
    </row>
    <row r="12" spans="1:10" ht="15" customHeight="1" x14ac:dyDescent="0.2">
      <c r="A12" s="190"/>
      <c r="B12" s="191" t="s">
        <v>52</v>
      </c>
      <c r="C12" s="189"/>
      <c r="D12" s="190"/>
      <c r="E12" s="191" t="s">
        <v>53</v>
      </c>
      <c r="F12" s="189"/>
      <c r="G12" s="194"/>
      <c r="H12" s="191" t="s">
        <v>54</v>
      </c>
    </row>
    <row r="13" spans="1:10" ht="15" customHeight="1" x14ac:dyDescent="0.2">
      <c r="A13" s="190"/>
      <c r="B13" s="191" t="s">
        <v>55</v>
      </c>
      <c r="C13" s="189"/>
      <c r="D13" s="190"/>
      <c r="E13" s="191" t="s">
        <v>56</v>
      </c>
      <c r="F13" s="192" t="s">
        <v>29</v>
      </c>
      <c r="G13" s="193"/>
      <c r="H13" s="191" t="s">
        <v>57</v>
      </c>
    </row>
    <row r="14" spans="1:10" ht="15" customHeight="1" x14ac:dyDescent="0.2">
      <c r="A14" s="190"/>
      <c r="B14" s="191" t="s">
        <v>58</v>
      </c>
      <c r="C14" s="189"/>
      <c r="D14" s="190"/>
      <c r="E14" s="191" t="s">
        <v>59</v>
      </c>
      <c r="F14" s="189"/>
      <c r="G14" s="193"/>
      <c r="H14" s="191" t="s">
        <v>60</v>
      </c>
      <c r="J14" s="88"/>
    </row>
    <row r="15" spans="1:10" ht="15" customHeight="1" x14ac:dyDescent="0.2">
      <c r="A15" s="190"/>
      <c r="B15" s="191" t="s">
        <v>61</v>
      </c>
      <c r="C15" s="189"/>
      <c r="D15" s="190"/>
      <c r="E15" s="191" t="s">
        <v>62</v>
      </c>
      <c r="F15" s="189"/>
      <c r="G15" s="193"/>
      <c r="H15" s="191" t="s">
        <v>63</v>
      </c>
      <c r="J15" s="128"/>
    </row>
    <row r="16" spans="1:10" ht="15" customHeight="1" x14ac:dyDescent="0.2">
      <c r="A16" s="190"/>
      <c r="B16" s="191" t="s">
        <v>64</v>
      </c>
      <c r="C16" s="189"/>
      <c r="D16" s="190"/>
      <c r="E16" s="191" t="s">
        <v>65</v>
      </c>
      <c r="F16" s="189"/>
      <c r="G16" s="193"/>
      <c r="H16" s="191" t="s">
        <v>66</v>
      </c>
      <c r="J16" s="128"/>
    </row>
    <row r="17" spans="1:10" ht="15" customHeight="1" x14ac:dyDescent="0.2">
      <c r="A17" s="190"/>
      <c r="B17" s="191" t="s">
        <v>67</v>
      </c>
      <c r="C17" s="189"/>
      <c r="D17" s="190"/>
      <c r="E17" s="191" t="s">
        <v>68</v>
      </c>
      <c r="F17" s="189"/>
      <c r="G17" s="190"/>
      <c r="H17" s="191" t="s">
        <v>69</v>
      </c>
      <c r="J17" s="128"/>
    </row>
    <row r="18" spans="1:10" ht="15" customHeight="1" x14ac:dyDescent="0.2">
      <c r="A18" s="190"/>
      <c r="B18" s="191" t="s">
        <v>70</v>
      </c>
      <c r="C18" s="189"/>
      <c r="D18" s="190"/>
      <c r="E18" s="191" t="s">
        <v>71</v>
      </c>
      <c r="F18" s="189"/>
      <c r="G18" s="416" t="s">
        <v>72</v>
      </c>
      <c r="H18" s="417"/>
      <c r="J18" s="128"/>
    </row>
    <row r="19" spans="1:10" ht="15" customHeight="1" x14ac:dyDescent="0.2">
      <c r="A19" s="190"/>
      <c r="B19" s="191" t="s">
        <v>73</v>
      </c>
      <c r="C19" s="189"/>
      <c r="D19" s="190"/>
      <c r="E19" s="191" t="s">
        <v>74</v>
      </c>
      <c r="F19" s="189"/>
      <c r="G19" s="190"/>
      <c r="H19" s="191" t="s">
        <v>33</v>
      </c>
      <c r="J19" s="128"/>
    </row>
    <row r="20" spans="1:10" ht="15" customHeight="1" x14ac:dyDescent="0.2">
      <c r="A20" s="190"/>
      <c r="B20" s="191" t="s">
        <v>75</v>
      </c>
      <c r="C20" s="189"/>
      <c r="D20" s="190"/>
      <c r="E20" s="191" t="s">
        <v>76</v>
      </c>
      <c r="F20" s="189"/>
      <c r="G20" s="190"/>
      <c r="H20" s="191" t="s">
        <v>77</v>
      </c>
      <c r="J20" s="128"/>
    </row>
    <row r="21" spans="1:10" ht="15" customHeight="1" x14ac:dyDescent="0.2">
      <c r="A21" s="190"/>
      <c r="B21" s="191" t="s">
        <v>78</v>
      </c>
      <c r="C21" s="189"/>
      <c r="D21" s="190"/>
      <c r="E21" s="191" t="s">
        <v>79</v>
      </c>
      <c r="F21" s="189"/>
      <c r="G21" s="190"/>
      <c r="H21" s="191" t="s">
        <v>47</v>
      </c>
    </row>
    <row r="22" spans="1:10" ht="15" customHeight="1" x14ac:dyDescent="0.2">
      <c r="A22" s="190"/>
      <c r="B22" s="191" t="s">
        <v>80</v>
      </c>
      <c r="C22" s="189"/>
      <c r="D22" s="190"/>
      <c r="E22" s="191" t="s">
        <v>81</v>
      </c>
      <c r="F22" s="189"/>
      <c r="G22" s="190" t="s">
        <v>637</v>
      </c>
      <c r="H22" s="191" t="s">
        <v>82</v>
      </c>
    </row>
    <row r="23" spans="1:10" ht="15" customHeight="1" x14ac:dyDescent="0.2">
      <c r="A23" s="416" t="s">
        <v>83</v>
      </c>
      <c r="B23" s="417"/>
      <c r="C23" s="13"/>
      <c r="D23" s="190" t="s">
        <v>637</v>
      </c>
      <c r="E23" s="191" t="s">
        <v>84</v>
      </c>
      <c r="F23" s="13"/>
      <c r="G23" s="190"/>
      <c r="H23" s="191" t="s">
        <v>85</v>
      </c>
    </row>
    <row r="24" spans="1:10" ht="15" customHeight="1" x14ac:dyDescent="0.2">
      <c r="A24" s="190"/>
      <c r="B24" s="191" t="s">
        <v>86</v>
      </c>
      <c r="C24" s="189"/>
      <c r="D24" s="190" t="s">
        <v>637</v>
      </c>
      <c r="E24" s="191" t="s">
        <v>87</v>
      </c>
      <c r="F24" s="189"/>
      <c r="G24" s="190"/>
      <c r="H24" s="191" t="s">
        <v>50</v>
      </c>
    </row>
    <row r="25" spans="1:10" ht="15" customHeight="1" x14ac:dyDescent="0.2">
      <c r="A25" s="190"/>
      <c r="B25" s="191" t="s">
        <v>88</v>
      </c>
      <c r="C25" s="189"/>
      <c r="D25" s="190"/>
      <c r="E25" s="191" t="s">
        <v>89</v>
      </c>
      <c r="F25" s="189"/>
      <c r="G25" s="190"/>
      <c r="H25" s="191" t="s">
        <v>90</v>
      </c>
    </row>
    <row r="26" spans="1:10" ht="15" customHeight="1" x14ac:dyDescent="0.2">
      <c r="A26" s="190"/>
      <c r="B26" s="191" t="s">
        <v>91</v>
      </c>
      <c r="C26" s="189"/>
      <c r="D26" s="190"/>
      <c r="E26" s="191" t="s">
        <v>92</v>
      </c>
      <c r="F26" s="189"/>
      <c r="G26" s="190" t="s">
        <v>637</v>
      </c>
      <c r="H26" s="191" t="s">
        <v>93</v>
      </c>
    </row>
    <row r="27" spans="1:10" ht="15" customHeight="1" x14ac:dyDescent="0.2">
      <c r="A27" s="190"/>
      <c r="B27" s="191" t="s">
        <v>94</v>
      </c>
      <c r="C27" s="189"/>
      <c r="D27" s="190"/>
      <c r="E27" s="191" t="s">
        <v>95</v>
      </c>
      <c r="F27" s="189"/>
      <c r="G27" s="190"/>
      <c r="H27" s="191" t="s">
        <v>96</v>
      </c>
    </row>
    <row r="28" spans="1:10" ht="15" customHeight="1" x14ac:dyDescent="0.2">
      <c r="A28" s="190"/>
      <c r="B28" s="191" t="s">
        <v>97</v>
      </c>
      <c r="C28" s="189"/>
      <c r="D28" s="190" t="s">
        <v>637</v>
      </c>
      <c r="E28" s="191" t="s">
        <v>98</v>
      </c>
      <c r="F28" s="189"/>
      <c r="G28" s="190"/>
      <c r="H28" s="191" t="s">
        <v>74</v>
      </c>
    </row>
    <row r="29" spans="1:10" ht="15" customHeight="1" x14ac:dyDescent="0.2">
      <c r="A29" s="190"/>
      <c r="B29" s="191" t="s">
        <v>99</v>
      </c>
      <c r="C29" s="189"/>
      <c r="D29" s="190"/>
      <c r="E29" s="191" t="s">
        <v>100</v>
      </c>
      <c r="F29" s="189"/>
      <c r="G29" s="190"/>
      <c r="H29" s="191" t="s">
        <v>101</v>
      </c>
    </row>
    <row r="30" spans="1:10" ht="15" customHeight="1" x14ac:dyDescent="0.2">
      <c r="A30" s="190"/>
      <c r="B30" s="191" t="s">
        <v>102</v>
      </c>
      <c r="C30" s="189"/>
      <c r="D30" s="190"/>
      <c r="E30" s="191" t="s">
        <v>103</v>
      </c>
      <c r="F30" s="189"/>
      <c r="G30" s="190"/>
      <c r="H30" s="191" t="s">
        <v>81</v>
      </c>
    </row>
    <row r="31" spans="1:10" ht="15" customHeight="1" x14ac:dyDescent="0.2">
      <c r="A31" s="190"/>
      <c r="B31" s="191" t="s">
        <v>104</v>
      </c>
      <c r="C31" s="189"/>
      <c r="D31" s="190"/>
      <c r="E31" s="191" t="s">
        <v>66</v>
      </c>
      <c r="F31" s="189"/>
      <c r="G31" s="190"/>
      <c r="H31" s="191" t="s">
        <v>35</v>
      </c>
    </row>
    <row r="32" spans="1:10" ht="15" customHeight="1" x14ac:dyDescent="0.2">
      <c r="A32" s="14"/>
      <c r="B32" s="149" t="s">
        <v>105</v>
      </c>
      <c r="C32" s="13"/>
      <c r="D32" s="190"/>
      <c r="E32" s="191" t="s">
        <v>69</v>
      </c>
      <c r="F32" s="13"/>
      <c r="G32" s="190"/>
      <c r="H32" s="191" t="s">
        <v>65</v>
      </c>
    </row>
    <row r="33" spans="1:8" ht="15" customHeight="1" x14ac:dyDescent="0.2">
      <c r="A33" s="416" t="s">
        <v>106</v>
      </c>
      <c r="B33" s="417"/>
      <c r="C33" s="13"/>
      <c r="D33" s="190"/>
      <c r="E33" s="191" t="s">
        <v>107</v>
      </c>
      <c r="F33" s="13"/>
      <c r="G33" s="416" t="s">
        <v>108</v>
      </c>
      <c r="H33" s="417"/>
    </row>
    <row r="34" spans="1:8" ht="15" customHeight="1" x14ac:dyDescent="0.2">
      <c r="A34" s="190"/>
      <c r="B34" s="191" t="s">
        <v>109</v>
      </c>
      <c r="C34" s="189"/>
      <c r="D34" s="416" t="s">
        <v>110</v>
      </c>
      <c r="E34" s="417"/>
      <c r="F34" s="13"/>
      <c r="G34" s="190"/>
      <c r="H34" s="191" t="s">
        <v>111</v>
      </c>
    </row>
    <row r="35" spans="1:8" ht="15" customHeight="1" x14ac:dyDescent="0.2">
      <c r="A35" s="190"/>
      <c r="B35" s="191" t="s">
        <v>112</v>
      </c>
      <c r="C35" s="189"/>
      <c r="D35" s="190"/>
      <c r="E35" s="191" t="s">
        <v>113</v>
      </c>
      <c r="F35" s="13"/>
      <c r="G35" s="190"/>
      <c r="H35" s="191" t="s">
        <v>26</v>
      </c>
    </row>
    <row r="36" spans="1:8" ht="15" customHeight="1" x14ac:dyDescent="0.2">
      <c r="A36" s="190"/>
      <c r="B36" s="191" t="s">
        <v>114</v>
      </c>
      <c r="C36" s="189"/>
      <c r="D36" s="190"/>
      <c r="E36" s="191" t="s">
        <v>115</v>
      </c>
      <c r="F36" s="13"/>
      <c r="G36" s="190"/>
      <c r="H36" s="191" t="s">
        <v>27</v>
      </c>
    </row>
    <row r="37" spans="1:8" ht="15" customHeight="1" x14ac:dyDescent="0.2">
      <c r="A37" s="190"/>
      <c r="B37" s="191" t="s">
        <v>116</v>
      </c>
      <c r="C37" s="189"/>
      <c r="D37" s="190"/>
      <c r="E37" s="191" t="s">
        <v>117</v>
      </c>
      <c r="F37" s="13"/>
      <c r="G37" s="190"/>
      <c r="H37" s="191" t="s">
        <v>118</v>
      </c>
    </row>
    <row r="38" spans="1:8" ht="15" customHeight="1" x14ac:dyDescent="0.2">
      <c r="A38" s="190"/>
      <c r="B38" s="191" t="s">
        <v>119</v>
      </c>
      <c r="C38" s="189"/>
      <c r="D38" s="416" t="s">
        <v>120</v>
      </c>
      <c r="E38" s="417"/>
      <c r="F38" s="13"/>
      <c r="G38" s="190"/>
      <c r="H38" s="191" t="s">
        <v>121</v>
      </c>
    </row>
    <row r="39" spans="1:8" ht="15" customHeight="1" x14ac:dyDescent="0.2">
      <c r="A39" s="190"/>
      <c r="B39" s="191" t="s">
        <v>122</v>
      </c>
      <c r="C39" s="189"/>
      <c r="D39" s="190"/>
      <c r="E39" s="191" t="s">
        <v>123</v>
      </c>
      <c r="F39" s="13"/>
      <c r="G39" s="190"/>
      <c r="H39" s="191" t="s">
        <v>124</v>
      </c>
    </row>
    <row r="40" spans="1:8" ht="15" customHeight="1" x14ac:dyDescent="0.2">
      <c r="A40" s="190"/>
      <c r="B40" s="191" t="s">
        <v>125</v>
      </c>
      <c r="C40" s="189"/>
      <c r="D40" s="190"/>
      <c r="E40" s="191" t="s">
        <v>126</v>
      </c>
      <c r="F40" s="13"/>
      <c r="G40" s="416" t="s">
        <v>127</v>
      </c>
      <c r="H40" s="417"/>
    </row>
    <row r="41" spans="1:8" ht="15" customHeight="1" x14ac:dyDescent="0.2">
      <c r="A41" s="190"/>
      <c r="B41" s="191" t="s">
        <v>128</v>
      </c>
      <c r="C41" s="189"/>
      <c r="D41" s="190"/>
      <c r="E41" s="191" t="s">
        <v>129</v>
      </c>
      <c r="F41" s="13"/>
      <c r="G41" s="190"/>
      <c r="H41" s="191" t="s">
        <v>130</v>
      </c>
    </row>
    <row r="42" spans="1:8" ht="15" customHeight="1" x14ac:dyDescent="0.2">
      <c r="A42" s="190"/>
      <c r="B42" s="191" t="s">
        <v>131</v>
      </c>
      <c r="C42" s="189"/>
      <c r="D42" s="190"/>
      <c r="E42" s="191" t="s">
        <v>132</v>
      </c>
      <c r="F42" s="13"/>
      <c r="G42" s="190"/>
      <c r="H42" s="191" t="s">
        <v>133</v>
      </c>
    </row>
    <row r="43" spans="1:8" ht="15" customHeight="1" x14ac:dyDescent="0.2">
      <c r="A43" s="190"/>
      <c r="B43" s="191" t="s">
        <v>134</v>
      </c>
      <c r="C43" s="189"/>
      <c r="D43" s="190"/>
      <c r="E43" s="191" t="s">
        <v>135</v>
      </c>
      <c r="F43" s="13"/>
      <c r="G43" s="190"/>
      <c r="H43" s="191" t="s">
        <v>136</v>
      </c>
    </row>
    <row r="44" spans="1:8" ht="15" customHeight="1" x14ac:dyDescent="0.2">
      <c r="A44" s="190"/>
      <c r="B44" s="191" t="s">
        <v>137</v>
      </c>
      <c r="C44" s="189"/>
      <c r="D44" s="190"/>
      <c r="E44" s="191" t="s">
        <v>138</v>
      </c>
      <c r="F44" s="13"/>
      <c r="G44" s="416" t="s">
        <v>139</v>
      </c>
      <c r="H44" s="417"/>
    </row>
    <row r="45" spans="1:8" ht="15" customHeight="1" x14ac:dyDescent="0.2">
      <c r="A45" s="190"/>
      <c r="B45" s="191" t="s">
        <v>140</v>
      </c>
      <c r="C45" s="189"/>
      <c r="D45" s="190"/>
      <c r="E45" s="191" t="s">
        <v>141</v>
      </c>
      <c r="F45" s="13"/>
      <c r="G45" s="190"/>
      <c r="H45" s="191" t="s">
        <v>142</v>
      </c>
    </row>
    <row r="46" spans="1:8" ht="15" customHeight="1" x14ac:dyDescent="0.2">
      <c r="A46" s="190"/>
      <c r="B46" s="191" t="s">
        <v>143</v>
      </c>
      <c r="C46" s="189"/>
      <c r="D46" s="190"/>
      <c r="E46" s="191" t="s">
        <v>144</v>
      </c>
      <c r="F46" s="13"/>
      <c r="G46" s="190"/>
      <c r="H46" s="191" t="s">
        <v>145</v>
      </c>
    </row>
    <row r="47" spans="1:8" ht="15" customHeight="1" x14ac:dyDescent="0.2">
      <c r="A47" s="190"/>
      <c r="B47" s="191" t="s">
        <v>146</v>
      </c>
      <c r="C47" s="189"/>
      <c r="D47" s="190"/>
      <c r="E47" s="191" t="s">
        <v>147</v>
      </c>
      <c r="F47" s="13"/>
      <c r="G47" s="190"/>
      <c r="H47" s="191" t="s">
        <v>148</v>
      </c>
    </row>
    <row r="48" spans="1:8" ht="15" customHeight="1" x14ac:dyDescent="0.2">
      <c r="A48" s="190"/>
      <c r="B48" s="191" t="s">
        <v>149</v>
      </c>
      <c r="C48" s="189"/>
      <c r="D48" s="190"/>
      <c r="E48" s="191"/>
      <c r="F48" s="13"/>
      <c r="G48" s="190"/>
      <c r="H48" s="191" t="s">
        <v>92</v>
      </c>
    </row>
  </sheetData>
  <mergeCells count="12">
    <mergeCell ref="D34:E34"/>
    <mergeCell ref="D38:E38"/>
    <mergeCell ref="A23:B23"/>
    <mergeCell ref="A33:B33"/>
    <mergeCell ref="A2:B2"/>
    <mergeCell ref="A3:B3"/>
    <mergeCell ref="D3:E3"/>
    <mergeCell ref="G40:H40"/>
    <mergeCell ref="G44:H44"/>
    <mergeCell ref="G3:H3"/>
    <mergeCell ref="G18:H18"/>
    <mergeCell ref="G33:H33"/>
  </mergeCells>
  <hyperlinks>
    <hyperlink ref="I1" location="Home!A1" display="HOME" xr:uid="{64174642-4953-4626-9382-C4CA2BEC3D71}"/>
  </hyperlinks>
  <printOptions horizontalCentered="1"/>
  <pageMargins left="0.5" right="0.25" top="0.35" bottom="0.3" header="0" footer="0.2"/>
  <pageSetup pageOrder="overThenDown" orientation="portrait" cellComments="atEnd" r:id="rId1"/>
  <headerFooter>
    <oddFooter>&amp;A&amp;RPage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2F63-0713-4BDA-B5F2-1BF1807DCDD5}">
  <sheetPr>
    <outlinePr summaryBelow="0" summaryRight="0"/>
    <pageSetUpPr fitToPage="1"/>
  </sheetPr>
  <dimension ref="A1:H33"/>
  <sheetViews>
    <sheetView showGridLines="0" workbookViewId="0">
      <selection activeCell="G1" sqref="G1"/>
    </sheetView>
  </sheetViews>
  <sheetFormatPr defaultColWidth="12.6640625" defaultRowHeight="15.75" customHeight="1" x14ac:dyDescent="0.2"/>
  <cols>
    <col min="1" max="1" width="6" style="5" customWidth="1"/>
    <col min="2" max="2" width="10.6640625" style="5" customWidth="1"/>
    <col min="3" max="3" width="27.44140625" style="5" customWidth="1"/>
    <col min="4" max="4" width="10.6640625" style="5" customWidth="1"/>
    <col min="5" max="5" width="27.44140625" style="5" customWidth="1"/>
    <col min="6" max="6" width="6" style="5" customWidth="1"/>
    <col min="7" max="7" width="10.6640625" style="5" customWidth="1"/>
    <col min="8" max="8" width="40.6640625" style="106" customWidth="1"/>
    <col min="9" max="16384" width="12.6640625" style="5"/>
  </cols>
  <sheetData>
    <row r="1" spans="1:8" ht="45" customHeight="1" x14ac:dyDescent="0.2">
      <c r="A1" s="6"/>
      <c r="B1" s="6"/>
      <c r="C1" s="6"/>
      <c r="D1" s="6"/>
      <c r="E1" s="6"/>
      <c r="F1" s="6"/>
      <c r="G1" s="412" t="s">
        <v>653</v>
      </c>
      <c r="H1" s="87"/>
    </row>
    <row r="2" spans="1:8" ht="22.5" customHeight="1" x14ac:dyDescent="0.2">
      <c r="A2" s="7"/>
      <c r="B2" s="7"/>
      <c r="C2" s="7"/>
      <c r="D2" s="7"/>
      <c r="E2" s="7"/>
      <c r="F2" s="7"/>
      <c r="H2" s="129"/>
    </row>
    <row r="3" spans="1:8" ht="22.5" customHeight="1" x14ac:dyDescent="0.2">
      <c r="A3" s="7"/>
      <c r="B3" s="7"/>
      <c r="C3" s="7"/>
      <c r="D3" s="7"/>
      <c r="E3" s="7"/>
      <c r="F3" s="7"/>
      <c r="H3" s="132"/>
    </row>
    <row r="4" spans="1:8" ht="59.25" customHeight="1" x14ac:dyDescent="0.4">
      <c r="A4" s="8"/>
      <c r="B4" s="8"/>
      <c r="C4" s="273"/>
      <c r="D4" s="8"/>
      <c r="E4" s="8"/>
      <c r="F4" s="8"/>
      <c r="H4" s="267"/>
    </row>
    <row r="5" spans="1:8" ht="86.25" customHeight="1" x14ac:dyDescent="0.2">
      <c r="A5" s="7"/>
      <c r="B5" s="421" t="s">
        <v>19</v>
      </c>
      <c r="C5" s="421"/>
      <c r="D5" s="421"/>
      <c r="E5" s="421"/>
      <c r="F5" s="7"/>
      <c r="H5" s="135"/>
    </row>
    <row r="6" spans="1:8" ht="59.25" customHeight="1" x14ac:dyDescent="0.2">
      <c r="A6" s="9"/>
      <c r="B6" s="425" t="s">
        <v>20</v>
      </c>
      <c r="C6" s="425"/>
      <c r="D6" s="425"/>
      <c r="E6" s="425"/>
      <c r="F6" s="9"/>
      <c r="H6" s="131"/>
    </row>
    <row r="7" spans="1:8" ht="22.5" customHeight="1" x14ac:dyDescent="0.2">
      <c r="A7" s="422" t="s">
        <v>651</v>
      </c>
      <c r="B7" s="422"/>
      <c r="C7" s="422"/>
      <c r="D7" s="422"/>
      <c r="E7" s="422"/>
      <c r="F7" s="422"/>
      <c r="H7" s="130"/>
    </row>
    <row r="8" spans="1:8" ht="22.5" customHeight="1" x14ac:dyDescent="0.2">
      <c r="A8" s="422"/>
      <c r="B8" s="422"/>
      <c r="C8" s="422"/>
      <c r="D8" s="422"/>
      <c r="E8" s="422"/>
      <c r="F8" s="422"/>
    </row>
    <row r="9" spans="1:8" ht="22.5" customHeight="1" x14ac:dyDescent="0.2">
      <c r="A9" s="423"/>
      <c r="B9" s="423"/>
      <c r="C9" s="423"/>
      <c r="D9" s="423"/>
      <c r="E9" s="423"/>
      <c r="F9" s="423"/>
    </row>
    <row r="10" spans="1:8" ht="22.5" customHeight="1" x14ac:dyDescent="0.2">
      <c r="A10" s="424" t="s">
        <v>22</v>
      </c>
      <c r="B10" s="424"/>
      <c r="C10" s="424"/>
      <c r="D10" s="424"/>
      <c r="E10" s="424"/>
      <c r="F10" s="424"/>
    </row>
    <row r="11" spans="1:8" ht="22.5" customHeight="1" x14ac:dyDescent="0.2">
      <c r="A11" s="420" t="s">
        <v>23</v>
      </c>
      <c r="B11" s="420"/>
      <c r="C11" s="420"/>
      <c r="D11" s="420"/>
      <c r="E11" s="420"/>
      <c r="F11" s="420"/>
    </row>
    <row r="12" spans="1:8" ht="22.5" customHeight="1" x14ac:dyDescent="0.2">
      <c r="A12" s="420" t="s">
        <v>24</v>
      </c>
      <c r="B12" s="420"/>
      <c r="C12" s="420"/>
      <c r="D12" s="420"/>
      <c r="E12" s="420"/>
      <c r="F12" s="420"/>
    </row>
    <row r="13" spans="1:8" ht="22.5" customHeight="1" x14ac:dyDescent="0.2">
      <c r="C13" s="270"/>
      <c r="D13" s="7"/>
      <c r="E13" s="7"/>
      <c r="F13" s="7"/>
    </row>
    <row r="14" spans="1:8" ht="22.5" customHeight="1" x14ac:dyDescent="0.2">
      <c r="D14" s="7"/>
      <c r="E14" s="7"/>
      <c r="F14" s="7"/>
    </row>
    <row r="15" spans="1:8" ht="22.5" customHeight="1" x14ac:dyDescent="0.2">
      <c r="D15" s="7"/>
      <c r="E15" s="7"/>
      <c r="F15" s="7"/>
    </row>
    <row r="16" spans="1:8" ht="22.5" customHeight="1" x14ac:dyDescent="0.25">
      <c r="C16" s="271"/>
      <c r="E16" s="271"/>
      <c r="F16" s="271"/>
    </row>
    <row r="17" spans="1:6" ht="22.5" customHeight="1" x14ac:dyDescent="0.2">
      <c r="C17" s="269"/>
      <c r="E17" s="270"/>
      <c r="F17" s="270"/>
    </row>
    <row r="18" spans="1:6" ht="22.5" customHeight="1" x14ac:dyDescent="0.2">
      <c r="C18" s="269"/>
      <c r="E18" s="270"/>
      <c r="F18" s="270"/>
    </row>
    <row r="19" spans="1:6" ht="22.5" customHeight="1" x14ac:dyDescent="0.2">
      <c r="C19" s="270"/>
      <c r="E19" s="270"/>
      <c r="F19" s="270"/>
    </row>
    <row r="20" spans="1:6" ht="22.5" customHeight="1" x14ac:dyDescent="0.2">
      <c r="C20" s="270"/>
      <c r="E20" s="270"/>
      <c r="F20" s="270"/>
    </row>
    <row r="21" spans="1:6" ht="22.5" customHeight="1" x14ac:dyDescent="0.2">
      <c r="A21" s="7"/>
      <c r="B21" s="7"/>
      <c r="C21" s="7"/>
      <c r="D21" s="7"/>
      <c r="E21" s="7"/>
      <c r="F21" s="7"/>
    </row>
    <row r="22" spans="1:6" ht="22.5" customHeight="1" x14ac:dyDescent="0.2">
      <c r="A22" s="7"/>
      <c r="B22" s="7"/>
      <c r="C22" s="7"/>
      <c r="D22" s="7"/>
      <c r="E22" s="7"/>
      <c r="F22" s="7"/>
    </row>
    <row r="23" spans="1:6" ht="22.5" customHeight="1" x14ac:dyDescent="0.2">
      <c r="A23" s="7"/>
      <c r="B23" s="7"/>
      <c r="C23" s="7"/>
      <c r="D23" s="7"/>
      <c r="E23" s="7"/>
      <c r="F23" s="7"/>
    </row>
    <row r="24" spans="1:6" ht="22.5" customHeight="1" x14ac:dyDescent="0.2">
      <c r="A24" s="7"/>
      <c r="B24" s="7"/>
      <c r="C24" s="7"/>
      <c r="D24" s="7"/>
      <c r="E24" s="7"/>
      <c r="F24" s="7"/>
    </row>
    <row r="25" spans="1:6" ht="22.5" customHeight="1" x14ac:dyDescent="0.2">
      <c r="A25" s="7"/>
      <c r="B25" s="7"/>
      <c r="C25" s="7"/>
      <c r="D25" s="7"/>
      <c r="E25" s="7"/>
      <c r="F25" s="7"/>
    </row>
    <row r="26" spans="1:6" ht="22.5" customHeight="1" x14ac:dyDescent="0.2">
      <c r="A26" s="7"/>
      <c r="B26" s="7"/>
      <c r="C26" s="7"/>
      <c r="D26" s="7"/>
      <c r="E26" s="7"/>
      <c r="F26" s="7"/>
    </row>
    <row r="27" spans="1:6" ht="22.5" customHeight="1" x14ac:dyDescent="0.2">
      <c r="A27" s="7"/>
      <c r="B27" s="7"/>
      <c r="C27" s="7"/>
      <c r="D27" s="7"/>
      <c r="E27" s="7"/>
      <c r="F27" s="7"/>
    </row>
    <row r="28" spans="1:6" ht="22.5" customHeight="1" x14ac:dyDescent="0.2">
      <c r="A28" s="10"/>
      <c r="B28" s="10"/>
      <c r="C28" s="10"/>
      <c r="D28" s="10"/>
      <c r="E28" s="10"/>
      <c r="F28" s="10"/>
    </row>
    <row r="29" spans="1:6" ht="22.5" customHeight="1" x14ac:dyDescent="0.2">
      <c r="A29" s="10"/>
      <c r="B29" s="10"/>
      <c r="C29" s="10"/>
      <c r="D29" s="10"/>
      <c r="E29" s="10"/>
      <c r="F29" s="10"/>
    </row>
    <row r="30" spans="1:6" ht="22.5" customHeight="1" x14ac:dyDescent="0.2">
      <c r="A30" s="10"/>
      <c r="B30" s="10"/>
      <c r="C30" s="10"/>
      <c r="D30" s="10"/>
      <c r="E30" s="10"/>
      <c r="F30" s="10"/>
    </row>
    <row r="31" spans="1:6" ht="22.5" customHeight="1" x14ac:dyDescent="0.2">
      <c r="A31" s="10"/>
      <c r="B31" s="10"/>
      <c r="C31" s="10"/>
      <c r="D31" s="10"/>
      <c r="E31" s="10"/>
      <c r="F31" s="10"/>
    </row>
    <row r="32" spans="1:6" ht="15" x14ac:dyDescent="0.2">
      <c r="A32" s="10"/>
      <c r="B32" s="10"/>
      <c r="C32" s="10"/>
      <c r="D32" s="10"/>
      <c r="E32" s="10"/>
      <c r="F32" s="10"/>
    </row>
    <row r="33" spans="1:6" ht="15" x14ac:dyDescent="0.2">
      <c r="A33" s="10"/>
      <c r="B33" s="10"/>
      <c r="C33" s="10"/>
      <c r="D33" s="10"/>
      <c r="E33" s="10"/>
      <c r="F33" s="10"/>
    </row>
  </sheetData>
  <mergeCells count="8">
    <mergeCell ref="A11:F11"/>
    <mergeCell ref="A12:F12"/>
    <mergeCell ref="B5:E5"/>
    <mergeCell ref="A7:F7"/>
    <mergeCell ref="A9:F9"/>
    <mergeCell ref="A8:F8"/>
    <mergeCell ref="A10:F10"/>
    <mergeCell ref="B6:E6"/>
  </mergeCells>
  <hyperlinks>
    <hyperlink ref="G1" location="Home!A1" display="HOME" xr:uid="{B1FB5489-8CBC-4171-9154-70550B53F25F}"/>
  </hyperlinks>
  <printOptions horizontalCentered="1" verticalCentered="1"/>
  <pageMargins left="0.25" right="0.25" top="0.25" bottom="0.25" header="0" footer="0"/>
  <pageSetup pageOrder="overThenDown" orientation="portrait" cellComments="atEnd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showGridLines="0" zoomScaleNormal="100" workbookViewId="0">
      <pane ySplit="4" topLeftCell="A5" activePane="bottomLeft" state="frozen"/>
      <selection pane="bottomLeft" activeCell="L1" sqref="L1"/>
    </sheetView>
  </sheetViews>
  <sheetFormatPr defaultColWidth="12.6640625" defaultRowHeight="15.75" customHeight="1" x14ac:dyDescent="0.2"/>
  <cols>
    <col min="1" max="1" width="2.6640625" style="5" customWidth="1"/>
    <col min="2" max="2" width="3.44140625" style="5" customWidth="1"/>
    <col min="3" max="3" width="20.6640625" style="5" customWidth="1"/>
    <col min="4" max="4" width="3.6640625" style="5" customWidth="1"/>
    <col min="5" max="5" width="2.21875" style="5" customWidth="1"/>
    <col min="6" max="6" width="3.44140625" style="5" customWidth="1"/>
    <col min="7" max="7" width="20.6640625" style="5" customWidth="1"/>
    <col min="8" max="8" width="3.6640625" style="5" customWidth="1"/>
    <col min="9" max="9" width="2.21875" style="5" customWidth="1"/>
    <col min="10" max="10" width="3.44140625" style="5" customWidth="1"/>
    <col min="11" max="11" width="20.6640625" style="5" customWidth="1"/>
    <col min="12" max="12" width="10.6640625" customWidth="1"/>
    <col min="13" max="13" width="5.6640625" style="113" customWidth="1"/>
    <col min="14" max="14" width="30.6640625" style="92" customWidth="1"/>
    <col min="15" max="15" width="5.6640625" style="92" customWidth="1"/>
  </cols>
  <sheetData>
    <row r="1" spans="1:15" ht="45" customHeight="1" x14ac:dyDescent="0.2">
      <c r="A1" s="329" t="s">
        <v>638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412" t="s">
        <v>653</v>
      </c>
      <c r="M1" s="87"/>
      <c r="N1" s="115"/>
      <c r="O1" s="115"/>
    </row>
    <row r="2" spans="1:15" ht="8.1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5"/>
      <c r="N2" s="115"/>
      <c r="O2" s="115"/>
    </row>
    <row r="3" spans="1:15" ht="15" customHeight="1" x14ac:dyDescent="0.2">
      <c r="A3" s="330"/>
      <c r="B3" s="331" t="s">
        <v>150</v>
      </c>
      <c r="C3" s="332" t="s">
        <v>151</v>
      </c>
      <c r="D3" s="332"/>
      <c r="E3" s="332"/>
      <c r="F3" s="332"/>
      <c r="G3" s="330"/>
      <c r="H3" s="330"/>
      <c r="I3" s="330"/>
      <c r="J3" s="331" t="s">
        <v>152</v>
      </c>
      <c r="K3" s="332" t="s">
        <v>153</v>
      </c>
      <c r="L3" s="1"/>
      <c r="M3" s="129"/>
      <c r="N3" s="116"/>
      <c r="O3" s="115"/>
    </row>
    <row r="4" spans="1:15" ht="15" customHeight="1" x14ac:dyDescent="0.2">
      <c r="A4" s="333"/>
      <c r="B4" s="334" t="s">
        <v>154</v>
      </c>
      <c r="C4" s="335" t="s">
        <v>155</v>
      </c>
      <c r="D4" s="335"/>
      <c r="E4" s="335"/>
      <c r="F4" s="335"/>
      <c r="G4" s="333"/>
      <c r="H4" s="333"/>
      <c r="I4" s="333"/>
      <c r="J4" s="334" t="s">
        <v>156</v>
      </c>
      <c r="K4" s="335" t="s">
        <v>153</v>
      </c>
      <c r="L4" s="1"/>
      <c r="M4" s="132"/>
      <c r="N4" s="116"/>
      <c r="O4" s="115"/>
    </row>
    <row r="5" spans="1:15" ht="14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22"/>
      <c r="M5" s="123"/>
      <c r="N5" s="124"/>
      <c r="O5" s="124"/>
    </row>
    <row r="6" spans="1:15" ht="14.25" customHeight="1" x14ac:dyDescent="0.2">
      <c r="A6" s="426" t="s">
        <v>25</v>
      </c>
      <c r="B6" s="427"/>
      <c r="C6" s="427"/>
      <c r="D6" s="16"/>
      <c r="E6" s="426" t="s">
        <v>26</v>
      </c>
      <c r="F6" s="427"/>
      <c r="G6" s="427"/>
      <c r="H6" s="16"/>
      <c r="I6" s="426" t="s">
        <v>27</v>
      </c>
      <c r="J6" s="427"/>
      <c r="K6" s="427"/>
      <c r="L6" s="125"/>
      <c r="M6" s="267" t="s">
        <v>157</v>
      </c>
      <c r="N6" s="124"/>
      <c r="O6" s="124"/>
    </row>
    <row r="7" spans="1:15" ht="14.25" customHeight="1" x14ac:dyDescent="0.2">
      <c r="A7" s="196" t="s">
        <v>161</v>
      </c>
      <c r="B7" s="197" t="s">
        <v>158</v>
      </c>
      <c r="C7" s="198" t="s">
        <v>73</v>
      </c>
      <c r="D7" s="207"/>
      <c r="E7" s="196"/>
      <c r="F7" s="197"/>
      <c r="G7" s="198" t="s">
        <v>38</v>
      </c>
      <c r="H7" s="207"/>
      <c r="I7" s="196"/>
      <c r="J7" s="197"/>
      <c r="K7" s="198" t="s">
        <v>57</v>
      </c>
      <c r="L7" s="2"/>
      <c r="M7" s="112"/>
      <c r="N7" s="90"/>
      <c r="O7" s="90"/>
    </row>
    <row r="8" spans="1:15" ht="14.25" customHeight="1" x14ac:dyDescent="0.25">
      <c r="A8" s="196"/>
      <c r="B8" s="199"/>
      <c r="C8" s="198" t="s">
        <v>49</v>
      </c>
      <c r="D8" s="207"/>
      <c r="E8" s="196"/>
      <c r="F8" s="197"/>
      <c r="G8" s="198" t="s">
        <v>107</v>
      </c>
      <c r="H8" s="255" t="s">
        <v>29</v>
      </c>
      <c r="I8" s="196"/>
      <c r="J8" s="197"/>
      <c r="K8" s="198" t="s">
        <v>159</v>
      </c>
      <c r="L8" s="2"/>
      <c r="M8" s="126" t="s">
        <v>160</v>
      </c>
      <c r="N8" s="90"/>
      <c r="O8" s="90"/>
    </row>
    <row r="9" spans="1:15" ht="14.25" customHeight="1" x14ac:dyDescent="0.2">
      <c r="A9" s="196"/>
      <c r="B9" s="197"/>
      <c r="C9" s="198" t="s">
        <v>162</v>
      </c>
      <c r="D9" s="207"/>
      <c r="E9" s="196"/>
      <c r="F9" s="197"/>
      <c r="G9" s="198" t="s">
        <v>44</v>
      </c>
      <c r="H9" s="207"/>
      <c r="I9" s="196"/>
      <c r="J9" s="197"/>
      <c r="K9" s="198" t="s">
        <v>39</v>
      </c>
      <c r="L9" s="2"/>
      <c r="M9" s="111" t="s">
        <v>163</v>
      </c>
      <c r="N9" s="90"/>
      <c r="O9" s="90"/>
    </row>
    <row r="10" spans="1:15" ht="14.25" customHeight="1" x14ac:dyDescent="0.2">
      <c r="A10" s="196"/>
      <c r="B10" s="197"/>
      <c r="C10" s="198" t="s">
        <v>164</v>
      </c>
      <c r="D10" s="207"/>
      <c r="E10" s="196"/>
      <c r="F10" s="197"/>
      <c r="G10" s="198" t="s">
        <v>165</v>
      </c>
      <c r="H10" s="207"/>
      <c r="I10" s="196"/>
      <c r="J10" s="197"/>
      <c r="K10" s="198" t="s">
        <v>69</v>
      </c>
      <c r="L10" s="2"/>
      <c r="M10" s="111" t="s">
        <v>166</v>
      </c>
      <c r="N10" s="90"/>
      <c r="O10" s="90"/>
    </row>
    <row r="11" spans="1:15" ht="14.25" customHeight="1" x14ac:dyDescent="0.2">
      <c r="A11" s="196"/>
      <c r="B11" s="197"/>
      <c r="C11" s="198" t="s">
        <v>167</v>
      </c>
      <c r="D11" s="207"/>
      <c r="E11" s="196"/>
      <c r="F11" s="197"/>
      <c r="G11" s="198" t="s">
        <v>168</v>
      </c>
      <c r="H11" s="207"/>
      <c r="I11" s="196"/>
      <c r="J11" s="197"/>
      <c r="K11" s="198" t="s">
        <v>169</v>
      </c>
      <c r="L11" s="2"/>
      <c r="M11" s="111" t="s">
        <v>170</v>
      </c>
      <c r="N11" s="90"/>
      <c r="O11" s="90"/>
    </row>
    <row r="12" spans="1:15" ht="14.25" customHeight="1" x14ac:dyDescent="0.2">
      <c r="A12" s="196"/>
      <c r="B12" s="197"/>
      <c r="C12" s="198" t="s">
        <v>34</v>
      </c>
      <c r="D12" s="207"/>
      <c r="E12" s="196"/>
      <c r="F12" s="197"/>
      <c r="G12" s="198" t="s">
        <v>171</v>
      </c>
      <c r="H12" s="207"/>
      <c r="I12" s="196"/>
      <c r="J12" s="197"/>
      <c r="K12" s="198" t="s">
        <v>51</v>
      </c>
      <c r="L12" s="2"/>
      <c r="M12" s="111"/>
      <c r="N12" s="91"/>
      <c r="O12" s="91"/>
    </row>
    <row r="13" spans="1:15" ht="14.25" customHeight="1" x14ac:dyDescent="0.2">
      <c r="A13" s="196"/>
      <c r="B13" s="197"/>
      <c r="C13" s="198" t="s">
        <v>55</v>
      </c>
      <c r="D13" s="207"/>
      <c r="E13" s="196"/>
      <c r="F13" s="197"/>
      <c r="G13" s="198" t="s">
        <v>33</v>
      </c>
      <c r="H13" s="207"/>
      <c r="I13" s="196"/>
      <c r="J13" s="197"/>
      <c r="K13" s="198" t="s">
        <v>63</v>
      </c>
      <c r="L13" s="2"/>
      <c r="M13" s="111"/>
      <c r="N13" s="109" t="s">
        <v>173</v>
      </c>
      <c r="O13" s="90"/>
    </row>
    <row r="14" spans="1:15" ht="14.25" customHeight="1" x14ac:dyDescent="0.2">
      <c r="A14" s="196"/>
      <c r="B14" s="197"/>
      <c r="C14" s="198" t="s">
        <v>52</v>
      </c>
      <c r="D14" s="207"/>
      <c r="E14" s="196"/>
      <c r="F14" s="197"/>
      <c r="G14" s="198" t="s">
        <v>87</v>
      </c>
      <c r="H14" s="207"/>
      <c r="I14" s="196"/>
      <c r="J14" s="197"/>
      <c r="K14" s="198" t="s">
        <v>45</v>
      </c>
      <c r="L14" s="2"/>
      <c r="M14" s="111"/>
      <c r="N14" s="107" t="s">
        <v>161</v>
      </c>
      <c r="O14" s="90"/>
    </row>
    <row r="15" spans="1:15" ht="14.25" customHeight="1" x14ac:dyDescent="0.2">
      <c r="A15" s="196"/>
      <c r="B15" s="197"/>
      <c r="C15" s="198" t="s">
        <v>58</v>
      </c>
      <c r="D15" s="207"/>
      <c r="E15" s="196"/>
      <c r="F15" s="197"/>
      <c r="G15" s="198" t="s">
        <v>69</v>
      </c>
      <c r="H15" s="207"/>
      <c r="I15" s="196"/>
      <c r="J15" s="197"/>
      <c r="K15" s="198" t="s">
        <v>30</v>
      </c>
      <c r="L15" s="2"/>
      <c r="M15" s="111"/>
      <c r="N15" s="108" t="s">
        <v>172</v>
      </c>
      <c r="O15" s="90"/>
    </row>
    <row r="16" spans="1:15" ht="14.25" customHeight="1" x14ac:dyDescent="0.2">
      <c r="A16" s="196"/>
      <c r="B16" s="197"/>
      <c r="C16" s="198" t="s">
        <v>80</v>
      </c>
      <c r="D16" s="207"/>
      <c r="E16" s="196"/>
      <c r="F16" s="197"/>
      <c r="G16" s="198" t="s">
        <v>174</v>
      </c>
      <c r="H16" s="207"/>
      <c r="I16" s="196"/>
      <c r="J16" s="197"/>
      <c r="K16" s="198" t="s">
        <v>42</v>
      </c>
      <c r="L16" s="2"/>
      <c r="M16" s="111"/>
      <c r="N16" s="108" t="s">
        <v>175</v>
      </c>
      <c r="O16" s="90"/>
    </row>
    <row r="17" spans="1:15" ht="14.25" customHeight="1" x14ac:dyDescent="0.2">
      <c r="A17" s="196"/>
      <c r="B17" s="197"/>
      <c r="C17" s="198" t="s">
        <v>67</v>
      </c>
      <c r="D17" s="207"/>
      <c r="E17" s="196"/>
      <c r="F17" s="197"/>
      <c r="G17" s="198" t="s">
        <v>176</v>
      </c>
      <c r="H17" s="207"/>
      <c r="I17" s="196"/>
      <c r="J17" s="197"/>
      <c r="K17" s="198" t="s">
        <v>48</v>
      </c>
      <c r="L17" s="2"/>
      <c r="M17" s="111"/>
      <c r="N17" s="90"/>
      <c r="O17" s="90"/>
    </row>
    <row r="18" spans="1:15" ht="14.25" customHeight="1" x14ac:dyDescent="0.2">
      <c r="A18" s="196"/>
      <c r="B18" s="197"/>
      <c r="C18" s="198" t="s">
        <v>75</v>
      </c>
      <c r="D18" s="207"/>
      <c r="E18" s="196"/>
      <c r="F18" s="197"/>
      <c r="G18" s="198" t="s">
        <v>74</v>
      </c>
      <c r="H18" s="207"/>
      <c r="I18" s="196"/>
      <c r="J18" s="197"/>
      <c r="K18" s="198" t="s">
        <v>66</v>
      </c>
      <c r="L18" s="2"/>
      <c r="M18" s="111"/>
      <c r="N18" s="90"/>
      <c r="O18" s="90"/>
    </row>
    <row r="19" spans="1:15" ht="14.25" customHeight="1" x14ac:dyDescent="0.25">
      <c r="A19" s="196"/>
      <c r="B19" s="197"/>
      <c r="C19" s="198" t="s">
        <v>28</v>
      </c>
      <c r="D19" s="207"/>
      <c r="E19" s="196"/>
      <c r="F19" s="197"/>
      <c r="G19" s="198" t="s">
        <v>92</v>
      </c>
      <c r="H19" s="207"/>
      <c r="I19" s="196"/>
      <c r="J19" s="197"/>
      <c r="K19" s="198" t="s">
        <v>54</v>
      </c>
      <c r="L19" s="2"/>
      <c r="M19" s="126" t="s">
        <v>177</v>
      </c>
      <c r="N19" s="90"/>
      <c r="O19" s="90"/>
    </row>
    <row r="20" spans="1:15" ht="14.25" customHeight="1" x14ac:dyDescent="0.2">
      <c r="A20" s="196"/>
      <c r="B20" s="197"/>
      <c r="C20" s="198" t="s">
        <v>70</v>
      </c>
      <c r="D20" s="207"/>
      <c r="E20" s="196"/>
      <c r="F20" s="197">
        <v>45016</v>
      </c>
      <c r="G20" s="198" t="s">
        <v>35</v>
      </c>
      <c r="H20" s="207"/>
      <c r="I20" s="196"/>
      <c r="J20" s="197"/>
      <c r="K20" s="198" t="s">
        <v>60</v>
      </c>
      <c r="L20" s="2"/>
      <c r="M20" s="111" t="s">
        <v>178</v>
      </c>
      <c r="N20" s="90"/>
      <c r="O20" s="90"/>
    </row>
    <row r="21" spans="1:15" ht="14.25" customHeight="1" x14ac:dyDescent="0.2">
      <c r="A21" s="196"/>
      <c r="B21" s="197"/>
      <c r="C21" s="198" t="s">
        <v>179</v>
      </c>
      <c r="D21" s="17"/>
      <c r="E21" s="196"/>
      <c r="F21" s="197"/>
      <c r="G21" s="198" t="s">
        <v>76</v>
      </c>
      <c r="H21" s="17"/>
      <c r="I21" s="426" t="s">
        <v>180</v>
      </c>
      <c r="J21" s="426"/>
      <c r="K21" s="426"/>
      <c r="L21" s="2"/>
      <c r="M21" s="111" t="s">
        <v>181</v>
      </c>
      <c r="N21" s="91"/>
      <c r="O21" s="90"/>
    </row>
    <row r="22" spans="1:15" ht="14.25" customHeight="1" x14ac:dyDescent="0.2">
      <c r="A22" s="196"/>
      <c r="B22" s="197"/>
      <c r="C22" s="198" t="s">
        <v>64</v>
      </c>
      <c r="D22" s="17"/>
      <c r="E22" s="196"/>
      <c r="F22" s="197"/>
      <c r="G22" s="198" t="s">
        <v>100</v>
      </c>
      <c r="H22" s="17"/>
      <c r="I22" s="196"/>
      <c r="J22" s="197"/>
      <c r="K22" s="198" t="s">
        <v>77</v>
      </c>
      <c r="L22" s="2"/>
      <c r="M22" s="111" t="s">
        <v>182</v>
      </c>
      <c r="N22" s="91"/>
      <c r="O22" s="90"/>
    </row>
    <row r="23" spans="1:15" ht="14.25" customHeight="1" x14ac:dyDescent="0.2">
      <c r="A23" s="196"/>
      <c r="B23" s="197"/>
      <c r="C23" s="198" t="s">
        <v>78</v>
      </c>
      <c r="D23" s="17"/>
      <c r="E23" s="196"/>
      <c r="F23" s="197"/>
      <c r="G23" s="198" t="s">
        <v>56</v>
      </c>
      <c r="H23" s="17"/>
      <c r="I23" s="196"/>
      <c r="J23" s="197"/>
      <c r="K23" s="198" t="s">
        <v>33</v>
      </c>
      <c r="L23" s="2"/>
      <c r="M23" s="111"/>
      <c r="N23" s="90"/>
      <c r="O23" s="90"/>
    </row>
    <row r="24" spans="1:15" ht="14.25" customHeight="1" x14ac:dyDescent="0.2">
      <c r="A24" s="196"/>
      <c r="B24" s="197"/>
      <c r="C24" s="198" t="s">
        <v>40</v>
      </c>
      <c r="D24" s="17"/>
      <c r="E24" s="196"/>
      <c r="F24" s="197"/>
      <c r="G24" s="198" t="s">
        <v>89</v>
      </c>
      <c r="H24" s="17"/>
      <c r="I24" s="196"/>
      <c r="J24" s="197"/>
      <c r="K24" s="198" t="s">
        <v>101</v>
      </c>
      <c r="L24" s="2"/>
      <c r="M24" s="111"/>
      <c r="N24" s="109" t="s">
        <v>183</v>
      </c>
      <c r="O24" s="90"/>
    </row>
    <row r="25" spans="1:15" ht="14.25" customHeight="1" x14ac:dyDescent="0.2">
      <c r="A25" s="196"/>
      <c r="B25" s="197"/>
      <c r="C25" s="198" t="s">
        <v>43</v>
      </c>
      <c r="D25" s="17"/>
      <c r="E25" s="196"/>
      <c r="F25" s="197"/>
      <c r="G25" s="198" t="s">
        <v>103</v>
      </c>
      <c r="H25" s="17"/>
      <c r="I25" s="196"/>
      <c r="J25" s="197"/>
      <c r="K25" s="198" t="s">
        <v>85</v>
      </c>
      <c r="L25" s="2"/>
      <c r="M25" s="111"/>
      <c r="N25" s="107" t="s">
        <v>158</v>
      </c>
      <c r="O25" s="90"/>
    </row>
    <row r="26" spans="1:15" ht="14.25" customHeight="1" x14ac:dyDescent="0.2">
      <c r="A26" s="426" t="s">
        <v>83</v>
      </c>
      <c r="B26" s="427"/>
      <c r="C26" s="427"/>
      <c r="D26" s="17"/>
      <c r="E26" s="196"/>
      <c r="F26" s="197"/>
      <c r="G26" s="198" t="s">
        <v>81</v>
      </c>
      <c r="H26" s="17"/>
      <c r="I26" s="196"/>
      <c r="J26" s="197"/>
      <c r="K26" s="198" t="s">
        <v>74</v>
      </c>
      <c r="L26" s="2"/>
      <c r="M26" s="111"/>
      <c r="N26" s="108">
        <f ca="1">TODAY()</f>
        <v>45371</v>
      </c>
      <c r="O26" s="90"/>
    </row>
    <row r="27" spans="1:15" ht="14.25" customHeight="1" x14ac:dyDescent="0.2">
      <c r="A27" s="196"/>
      <c r="B27" s="197"/>
      <c r="C27" s="198" t="s">
        <v>99</v>
      </c>
      <c r="D27" s="17"/>
      <c r="E27" s="196"/>
      <c r="F27" s="197"/>
      <c r="G27" s="198" t="s">
        <v>47</v>
      </c>
      <c r="H27" s="18" t="s">
        <v>29</v>
      </c>
      <c r="I27" s="196"/>
      <c r="J27" s="197"/>
      <c r="K27" s="198" t="s">
        <v>35</v>
      </c>
      <c r="L27" s="2"/>
      <c r="M27" s="110"/>
      <c r="N27" s="90"/>
      <c r="O27" s="90"/>
    </row>
    <row r="28" spans="1:15" ht="14.25" customHeight="1" x14ac:dyDescent="0.2">
      <c r="A28" s="196"/>
      <c r="B28" s="197"/>
      <c r="C28" s="198" t="s">
        <v>94</v>
      </c>
      <c r="D28" s="17"/>
      <c r="E28" s="196"/>
      <c r="F28" s="197"/>
      <c r="G28" s="198" t="s">
        <v>30</v>
      </c>
      <c r="H28" s="17"/>
      <c r="I28" s="196"/>
      <c r="J28" s="197"/>
      <c r="K28" s="198" t="s">
        <v>96</v>
      </c>
      <c r="L28" s="2"/>
      <c r="M28" s="110"/>
      <c r="N28" s="90"/>
      <c r="O28" s="90"/>
    </row>
    <row r="29" spans="1:15" ht="14.25" customHeight="1" x14ac:dyDescent="0.2">
      <c r="A29" s="196"/>
      <c r="B29" s="197"/>
      <c r="C29" s="198" t="s">
        <v>86</v>
      </c>
      <c r="D29" s="17"/>
      <c r="E29" s="196"/>
      <c r="F29" s="197"/>
      <c r="G29" s="198" t="s">
        <v>41</v>
      </c>
      <c r="H29" s="17"/>
      <c r="I29" s="196"/>
      <c r="J29" s="197"/>
      <c r="K29" s="198" t="s">
        <v>81</v>
      </c>
      <c r="L29" s="2"/>
      <c r="M29" s="127" t="s">
        <v>184</v>
      </c>
      <c r="N29" s="90"/>
      <c r="O29" s="90"/>
    </row>
    <row r="30" spans="1:15" ht="14.25" customHeight="1" x14ac:dyDescent="0.2">
      <c r="A30" s="196"/>
      <c r="B30" s="197"/>
      <c r="C30" s="198" t="s">
        <v>88</v>
      </c>
      <c r="D30" s="17"/>
      <c r="E30" s="196"/>
      <c r="F30" s="197"/>
      <c r="G30" s="198" t="s">
        <v>79</v>
      </c>
      <c r="H30" s="17"/>
      <c r="I30" s="196"/>
      <c r="J30" s="197"/>
      <c r="K30" s="198" t="s">
        <v>47</v>
      </c>
      <c r="L30" s="2"/>
      <c r="M30" s="111" t="s">
        <v>185</v>
      </c>
      <c r="N30" s="90"/>
      <c r="O30" s="90"/>
    </row>
    <row r="31" spans="1:15" ht="14.25" customHeight="1" x14ac:dyDescent="0.2">
      <c r="A31" s="196"/>
      <c r="B31" s="197"/>
      <c r="C31" s="198" t="s">
        <v>91</v>
      </c>
      <c r="D31" s="17"/>
      <c r="E31" s="196"/>
      <c r="F31" s="197"/>
      <c r="G31" s="198" t="s">
        <v>186</v>
      </c>
      <c r="H31" s="17"/>
      <c r="I31" s="196"/>
      <c r="J31" s="197"/>
      <c r="K31" s="198" t="s">
        <v>90</v>
      </c>
      <c r="L31" s="2"/>
      <c r="M31" s="111" t="s">
        <v>187</v>
      </c>
      <c r="N31" s="90"/>
      <c r="O31" s="90"/>
    </row>
    <row r="32" spans="1:15" ht="14.25" customHeight="1" x14ac:dyDescent="0.2">
      <c r="A32" s="196"/>
      <c r="B32" s="197"/>
      <c r="C32" s="198" t="s">
        <v>105</v>
      </c>
      <c r="D32" s="17"/>
      <c r="E32" s="196"/>
      <c r="F32" s="197"/>
      <c r="G32" s="198" t="s">
        <v>95</v>
      </c>
      <c r="H32" s="17"/>
      <c r="I32" s="196"/>
      <c r="J32" s="197"/>
      <c r="K32" s="198" t="s">
        <v>50</v>
      </c>
      <c r="L32" s="2"/>
      <c r="M32" s="110"/>
      <c r="N32" s="90"/>
      <c r="O32" s="90"/>
    </row>
    <row r="33" spans="1:15" ht="14.25" customHeight="1" x14ac:dyDescent="0.2">
      <c r="A33" s="196"/>
      <c r="B33" s="197"/>
      <c r="C33" s="198" t="s">
        <v>102</v>
      </c>
      <c r="D33" s="17"/>
      <c r="E33" s="196"/>
      <c r="F33" s="197"/>
      <c r="G33" s="198" t="s">
        <v>50</v>
      </c>
      <c r="H33" s="17"/>
      <c r="I33" s="196"/>
      <c r="J33" s="197"/>
      <c r="K33" s="198" t="s">
        <v>65</v>
      </c>
      <c r="L33" s="2"/>
      <c r="M33" s="110"/>
      <c r="N33" s="90"/>
      <c r="O33" s="90"/>
    </row>
    <row r="34" spans="1:15" ht="14.25" customHeight="1" x14ac:dyDescent="0.2">
      <c r="A34" s="196"/>
      <c r="B34" s="197"/>
      <c r="C34" s="198" t="s">
        <v>97</v>
      </c>
      <c r="D34" s="17"/>
      <c r="E34" s="196"/>
      <c r="F34" s="197"/>
      <c r="G34" s="198" t="s">
        <v>65</v>
      </c>
      <c r="H34" s="17"/>
      <c r="I34" s="196"/>
      <c r="J34" s="197"/>
      <c r="K34" s="198" t="s">
        <v>93</v>
      </c>
      <c r="L34" s="2"/>
      <c r="M34" s="110"/>
      <c r="N34" s="90"/>
      <c r="O34" s="90"/>
    </row>
    <row r="35" spans="1:15" ht="14.25" customHeight="1" x14ac:dyDescent="0.2">
      <c r="A35" s="200"/>
      <c r="B35" s="201"/>
      <c r="C35" s="202" t="s">
        <v>188</v>
      </c>
      <c r="D35" s="17"/>
      <c r="E35" s="196"/>
      <c r="F35" s="197"/>
      <c r="G35" s="198" t="s">
        <v>84</v>
      </c>
      <c r="H35" s="17"/>
      <c r="I35" s="196"/>
      <c r="J35" s="197"/>
      <c r="K35" s="198" t="s">
        <v>82</v>
      </c>
      <c r="L35" s="2"/>
      <c r="M35" s="88"/>
      <c r="N35" s="115"/>
      <c r="O35" s="115"/>
    </row>
    <row r="36" spans="1:15" ht="14.25" customHeight="1" x14ac:dyDescent="0.2">
      <c r="A36" s="426" t="s">
        <v>106</v>
      </c>
      <c r="B36" s="427"/>
      <c r="C36" s="427"/>
      <c r="D36" s="17"/>
      <c r="E36" s="196"/>
      <c r="F36" s="197"/>
      <c r="G36" s="198" t="s">
        <v>66</v>
      </c>
      <c r="H36" s="17"/>
      <c r="I36" s="426" t="s">
        <v>189</v>
      </c>
      <c r="J36" s="427"/>
      <c r="K36" s="427"/>
      <c r="L36" s="2"/>
      <c r="M36" s="128"/>
      <c r="N36" s="115"/>
      <c r="O36" s="115"/>
    </row>
    <row r="37" spans="1:15" ht="14.25" customHeight="1" x14ac:dyDescent="0.2">
      <c r="A37" s="203"/>
      <c r="B37" s="204"/>
      <c r="C37" s="205" t="s">
        <v>149</v>
      </c>
      <c r="D37" s="17"/>
      <c r="E37" s="426" t="s">
        <v>110</v>
      </c>
      <c r="F37" s="427"/>
      <c r="G37" s="427"/>
      <c r="H37" s="17"/>
      <c r="I37" s="196"/>
      <c r="J37" s="197"/>
      <c r="K37" s="198" t="s">
        <v>111</v>
      </c>
      <c r="L37" s="2"/>
      <c r="M37" s="128"/>
      <c r="N37" s="115"/>
      <c r="O37" s="115"/>
    </row>
    <row r="38" spans="1:15" ht="14.25" customHeight="1" x14ac:dyDescent="0.2">
      <c r="A38" s="196"/>
      <c r="B38" s="197"/>
      <c r="C38" s="198" t="s">
        <v>112</v>
      </c>
      <c r="D38" s="17"/>
      <c r="E38" s="196"/>
      <c r="F38" s="197"/>
      <c r="G38" s="198" t="s">
        <v>113</v>
      </c>
      <c r="H38" s="17"/>
      <c r="I38" s="196"/>
      <c r="J38" s="197"/>
      <c r="K38" s="198" t="s">
        <v>27</v>
      </c>
      <c r="L38" s="2"/>
      <c r="M38" s="128"/>
      <c r="N38" s="115"/>
      <c r="O38" s="115"/>
    </row>
    <row r="39" spans="1:15" ht="14.25" customHeight="1" x14ac:dyDescent="0.2">
      <c r="A39" s="196"/>
      <c r="B39" s="197"/>
      <c r="C39" s="198" t="s">
        <v>128</v>
      </c>
      <c r="D39" s="17"/>
      <c r="E39" s="196"/>
      <c r="F39" s="197"/>
      <c r="G39" s="198" t="s">
        <v>117</v>
      </c>
      <c r="H39" s="17"/>
      <c r="I39" s="196"/>
      <c r="J39" s="197"/>
      <c r="K39" s="198" t="s">
        <v>121</v>
      </c>
      <c r="L39" s="2"/>
      <c r="M39" s="128"/>
      <c r="N39" s="115"/>
      <c r="O39" s="115"/>
    </row>
    <row r="40" spans="1:15" ht="14.25" customHeight="1" x14ac:dyDescent="0.2">
      <c r="A40" s="196"/>
      <c r="B40" s="197"/>
      <c r="C40" s="198" t="s">
        <v>190</v>
      </c>
      <c r="D40" s="17"/>
      <c r="E40" s="196"/>
      <c r="F40" s="197"/>
      <c r="G40" s="198" t="s">
        <v>115</v>
      </c>
      <c r="H40" s="17"/>
      <c r="I40" s="196"/>
      <c r="J40" s="197"/>
      <c r="K40" s="198" t="s">
        <v>118</v>
      </c>
      <c r="L40" s="2"/>
      <c r="M40" s="128"/>
      <c r="N40" s="115"/>
      <c r="O40" s="115"/>
    </row>
    <row r="41" spans="1:15" ht="14.25" customHeight="1" x14ac:dyDescent="0.2">
      <c r="A41" s="196"/>
      <c r="B41" s="197"/>
      <c r="C41" s="198" t="s">
        <v>191</v>
      </c>
      <c r="D41" s="17"/>
      <c r="E41" s="426" t="s">
        <v>120</v>
      </c>
      <c r="F41" s="427"/>
      <c r="G41" s="427"/>
      <c r="H41" s="17"/>
      <c r="I41" s="196"/>
      <c r="J41" s="197"/>
      <c r="K41" s="198" t="s">
        <v>26</v>
      </c>
      <c r="L41" s="2"/>
      <c r="M41" s="128"/>
      <c r="N41" s="115"/>
      <c r="O41" s="115"/>
    </row>
    <row r="42" spans="1:15" ht="14.25" customHeight="1" x14ac:dyDescent="0.2">
      <c r="A42" s="196"/>
      <c r="B42" s="197"/>
      <c r="C42" s="198" t="s">
        <v>192</v>
      </c>
      <c r="D42" s="17"/>
      <c r="E42" s="196"/>
      <c r="F42" s="197"/>
      <c r="G42" s="198" t="s">
        <v>193</v>
      </c>
      <c r="H42" s="17"/>
      <c r="I42" s="196"/>
      <c r="J42" s="197"/>
      <c r="K42" s="198" t="s">
        <v>124</v>
      </c>
      <c r="L42" s="2"/>
      <c r="M42" s="114"/>
      <c r="N42" s="115"/>
      <c r="O42" s="115"/>
    </row>
    <row r="43" spans="1:15" ht="14.25" customHeight="1" x14ac:dyDescent="0.2">
      <c r="A43" s="196"/>
      <c r="B43" s="199"/>
      <c r="C43" s="198" t="s">
        <v>194</v>
      </c>
      <c r="D43" s="17"/>
      <c r="E43" s="196"/>
      <c r="F43" s="197"/>
      <c r="G43" s="198" t="s">
        <v>126</v>
      </c>
      <c r="H43" s="17"/>
      <c r="I43" s="426" t="s">
        <v>127</v>
      </c>
      <c r="J43" s="427"/>
      <c r="K43" s="427"/>
      <c r="L43" s="2"/>
      <c r="N43" s="115"/>
      <c r="O43" s="115"/>
    </row>
    <row r="44" spans="1:15" ht="14.25" customHeight="1" x14ac:dyDescent="0.2">
      <c r="A44" s="196"/>
      <c r="B44" s="197"/>
      <c r="C44" s="198" t="s">
        <v>195</v>
      </c>
      <c r="D44" s="17"/>
      <c r="E44" s="196"/>
      <c r="F44" s="197"/>
      <c r="G44" s="198" t="s">
        <v>144</v>
      </c>
      <c r="H44" s="17"/>
      <c r="I44" s="196"/>
      <c r="J44" s="197"/>
      <c r="K44" s="198" t="s">
        <v>133</v>
      </c>
      <c r="L44" s="2"/>
      <c r="M44" s="114"/>
      <c r="N44" s="115"/>
      <c r="O44" s="115"/>
    </row>
    <row r="45" spans="1:15" ht="14.25" customHeight="1" x14ac:dyDescent="0.2">
      <c r="A45" s="196"/>
      <c r="B45" s="197"/>
      <c r="C45" s="198" t="s">
        <v>196</v>
      </c>
      <c r="D45" s="17"/>
      <c r="E45" s="196"/>
      <c r="F45" s="197"/>
      <c r="G45" s="198" t="s">
        <v>129</v>
      </c>
      <c r="H45" s="17"/>
      <c r="I45" s="196"/>
      <c r="J45" s="197"/>
      <c r="K45" s="198" t="s">
        <v>136</v>
      </c>
      <c r="L45" s="2"/>
      <c r="M45" s="114"/>
      <c r="N45" s="115"/>
      <c r="O45" s="115"/>
    </row>
    <row r="46" spans="1:15" ht="14.25" customHeight="1" x14ac:dyDescent="0.2">
      <c r="A46" s="196"/>
      <c r="B46" s="197"/>
      <c r="C46" s="206" t="s">
        <v>197</v>
      </c>
      <c r="D46" s="17"/>
      <c r="E46" s="196"/>
      <c r="F46" s="197"/>
      <c r="G46" s="198" t="s">
        <v>147</v>
      </c>
      <c r="H46" s="17"/>
      <c r="I46" s="196"/>
      <c r="J46" s="197"/>
      <c r="K46" s="198" t="s">
        <v>130</v>
      </c>
      <c r="L46" s="2"/>
      <c r="M46" s="114"/>
      <c r="N46" s="115"/>
      <c r="O46" s="115"/>
    </row>
    <row r="47" spans="1:15" ht="14.25" customHeight="1" x14ac:dyDescent="0.2">
      <c r="A47" s="196"/>
      <c r="B47" s="197"/>
      <c r="C47" s="198" t="s">
        <v>131</v>
      </c>
      <c r="D47" s="17"/>
      <c r="E47" s="196"/>
      <c r="F47" s="197"/>
      <c r="G47" s="198" t="s">
        <v>138</v>
      </c>
      <c r="H47" s="17"/>
      <c r="I47" s="426" t="s">
        <v>139</v>
      </c>
      <c r="J47" s="427"/>
      <c r="K47" s="427"/>
      <c r="L47" s="2"/>
      <c r="M47" s="114"/>
      <c r="N47" s="115"/>
      <c r="O47" s="115"/>
    </row>
    <row r="48" spans="1:15" ht="14.25" customHeight="1" x14ac:dyDescent="0.2">
      <c r="A48" s="196"/>
      <c r="B48" s="197"/>
      <c r="C48" s="198" t="s">
        <v>125</v>
      </c>
      <c r="D48" s="17"/>
      <c r="E48" s="196"/>
      <c r="F48" s="197"/>
      <c r="G48" s="198" t="s">
        <v>132</v>
      </c>
      <c r="H48" s="17"/>
      <c r="I48" s="196"/>
      <c r="J48" s="197"/>
      <c r="K48" s="198" t="s">
        <v>145</v>
      </c>
      <c r="L48" s="2"/>
      <c r="M48" s="114"/>
      <c r="N48" s="115"/>
      <c r="O48" s="115"/>
    </row>
    <row r="49" spans="1:15" ht="14.25" customHeight="1" x14ac:dyDescent="0.2">
      <c r="A49" s="196"/>
      <c r="B49" s="197"/>
      <c r="C49" s="198" t="s">
        <v>134</v>
      </c>
      <c r="D49" s="17"/>
      <c r="E49" s="196"/>
      <c r="F49" s="197"/>
      <c r="G49" s="206" t="s">
        <v>135</v>
      </c>
      <c r="H49" s="17"/>
      <c r="I49" s="196"/>
      <c r="J49" s="197"/>
      <c r="K49" s="198" t="s">
        <v>142</v>
      </c>
      <c r="L49" s="2"/>
      <c r="M49" s="114"/>
      <c r="N49" s="115"/>
      <c r="O49" s="115"/>
    </row>
    <row r="50" spans="1:15" ht="14.25" customHeight="1" x14ac:dyDescent="0.2">
      <c r="A50" s="196"/>
      <c r="B50" s="197"/>
      <c r="C50" s="198" t="s">
        <v>146</v>
      </c>
      <c r="D50" s="17"/>
      <c r="E50" s="196"/>
      <c r="F50" s="197"/>
      <c r="G50" s="198" t="s">
        <v>123</v>
      </c>
      <c r="H50" s="17"/>
      <c r="I50" s="196"/>
      <c r="J50" s="197"/>
      <c r="K50" s="198" t="s">
        <v>92</v>
      </c>
      <c r="L50" s="2"/>
      <c r="M50" s="114"/>
      <c r="N50" s="115"/>
      <c r="O50" s="115"/>
    </row>
    <row r="51" spans="1:15" ht="14.25" customHeight="1" x14ac:dyDescent="0.2">
      <c r="A51" s="196"/>
      <c r="B51" s="197"/>
      <c r="C51" s="198"/>
      <c r="D51" s="17"/>
      <c r="E51" s="196"/>
      <c r="F51" s="197"/>
      <c r="G51" s="198" t="s">
        <v>141</v>
      </c>
      <c r="H51" s="17"/>
      <c r="I51" s="196"/>
      <c r="J51" s="197"/>
      <c r="K51" s="198" t="s">
        <v>198</v>
      </c>
      <c r="L51" s="2"/>
      <c r="M51" s="114"/>
      <c r="N51" s="115"/>
      <c r="O51" s="115"/>
    </row>
    <row r="52" spans="1:15" ht="14.2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"/>
      <c r="M52" s="114"/>
      <c r="N52" s="115"/>
      <c r="O52" s="115"/>
    </row>
  </sheetData>
  <mergeCells count="11">
    <mergeCell ref="E37:G37"/>
    <mergeCell ref="E41:G41"/>
    <mergeCell ref="I43:K43"/>
    <mergeCell ref="I47:K47"/>
    <mergeCell ref="A6:C6"/>
    <mergeCell ref="E6:G6"/>
    <mergeCell ref="I6:K6"/>
    <mergeCell ref="I21:K21"/>
    <mergeCell ref="A26:C26"/>
    <mergeCell ref="A36:C36"/>
    <mergeCell ref="I36:K36"/>
  </mergeCells>
  <conditionalFormatting sqref="K7:K20 C7:C25 G7:G36 K22:K35 C27:C35 K37:K42 C37:C51 G38:G40 G42:G51 K44:K46 K48:K51">
    <cfRule type="expression" dxfId="12" priority="1">
      <formula>NOT(ISBLANK(A7))</formula>
    </cfRule>
    <cfRule type="expression" dxfId="11" priority="2">
      <formula>NOT(ISBLANK(B7))</formula>
    </cfRule>
  </conditionalFormatting>
  <dataValidations count="2">
    <dataValidation type="list" allowBlank="1" sqref="J7:J20 J48:J51 F42:F51 B37:B51 J44:J46 J37:J42 F38:F40 F7:F36 J22:J35 B27:B35 B7:B25" xr:uid="{00000000-0002-0000-0300-000000000000}">
      <formula1>$N$25:$N$26</formula1>
    </dataValidation>
    <dataValidation type="list" allowBlank="1" sqref="I7:I20 I48:I51 E42:E51 A37:A51 I44:I46 I37:I42 E38:E40 E7:E36 I22:I35 A27:A35 A7:A25" xr:uid="{00000000-0002-0000-0300-000001000000}">
      <formula1>$N$14:$N$16</formula1>
    </dataValidation>
  </dataValidations>
  <hyperlinks>
    <hyperlink ref="L1" location="Home!A1" display="HOME" xr:uid="{05BB5275-990E-4C1C-85DA-D397C2EBAB11}"/>
  </hyperlinks>
  <printOptions horizontalCentered="1"/>
  <pageMargins left="0.5" right="0.25" top="0.35" bottom="0.3" header="0" footer="0.2"/>
  <pageSetup orientation="portrait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83"/>
  <sheetViews>
    <sheetView showGridLines="0" workbookViewId="0">
      <pane ySplit="5" topLeftCell="A7" activePane="bottomLeft" state="frozen"/>
      <selection pane="bottomLeft" activeCell="F1" sqref="F1"/>
    </sheetView>
  </sheetViews>
  <sheetFormatPr defaultColWidth="12.6640625" defaultRowHeight="15.75" customHeight="1" x14ac:dyDescent="0.2"/>
  <cols>
    <col min="1" max="1" width="28.6640625" style="5" customWidth="1"/>
    <col min="2" max="2" width="20.6640625" style="5" customWidth="1"/>
    <col min="3" max="3" width="10.6640625" style="5" customWidth="1"/>
    <col min="4" max="4" width="12.6640625" style="5" customWidth="1"/>
    <col min="5" max="6" width="10.6640625" style="5" customWidth="1"/>
    <col min="7" max="7" width="40.6640625" style="92" customWidth="1"/>
    <col min="8" max="16384" width="12.6640625" style="5"/>
  </cols>
  <sheetData>
    <row r="1" spans="1:7" ht="45" customHeight="1" x14ac:dyDescent="0.2">
      <c r="A1" s="313" t="s">
        <v>199</v>
      </c>
      <c r="B1" s="4"/>
      <c r="C1" s="4"/>
      <c r="D1" s="4"/>
      <c r="E1" s="4"/>
      <c r="F1" s="412" t="s">
        <v>653</v>
      </c>
      <c r="G1" s="87"/>
    </row>
    <row r="2" spans="1:7" ht="12.75" x14ac:dyDescent="0.2">
      <c r="A2" s="428"/>
      <c r="B2" s="419"/>
      <c r="C2" s="419"/>
      <c r="D2" s="26"/>
      <c r="E2" s="26"/>
      <c r="G2" s="129"/>
    </row>
    <row r="3" spans="1:7" ht="3.75" customHeight="1" thickBot="1" x14ac:dyDescent="0.25">
      <c r="A3" s="317"/>
      <c r="B3" s="317"/>
      <c r="C3" s="317"/>
      <c r="D3" s="317"/>
      <c r="E3" s="317"/>
      <c r="F3" s="26"/>
    </row>
    <row r="4" spans="1:7" ht="26.25" customHeight="1" thickBot="1" x14ac:dyDescent="0.25">
      <c r="A4" s="318" t="s">
        <v>200</v>
      </c>
      <c r="B4" s="393">
        <v>22000</v>
      </c>
      <c r="C4" s="319"/>
      <c r="D4" s="319"/>
      <c r="E4" s="320"/>
      <c r="F4" s="27"/>
      <c r="G4" s="132"/>
    </row>
    <row r="5" spans="1:7" ht="3.75" customHeight="1" x14ac:dyDescent="0.2">
      <c r="A5" s="317"/>
      <c r="B5" s="317"/>
      <c r="C5" s="317"/>
      <c r="D5" s="317"/>
      <c r="E5" s="317"/>
      <c r="F5" s="26"/>
      <c r="G5" s="115"/>
    </row>
    <row r="6" spans="1:7" ht="12.75" x14ac:dyDescent="0.2">
      <c r="A6" s="26"/>
      <c r="B6" s="26"/>
      <c r="C6" s="26"/>
      <c r="D6" s="26"/>
      <c r="E6" s="26"/>
      <c r="F6" s="26"/>
      <c r="G6" s="118" t="s">
        <v>201</v>
      </c>
    </row>
    <row r="7" spans="1:7" ht="18" customHeight="1" thickBot="1" x14ac:dyDescent="0.25">
      <c r="A7" s="28"/>
      <c r="B7" s="29" t="s">
        <v>202</v>
      </c>
      <c r="C7" s="30" t="s">
        <v>203</v>
      </c>
      <c r="D7" s="31"/>
      <c r="E7" s="32" t="s">
        <v>204</v>
      </c>
      <c r="F7" s="26"/>
      <c r="G7" s="267" t="s">
        <v>157</v>
      </c>
    </row>
    <row r="8" spans="1:7" ht="30" customHeight="1" x14ac:dyDescent="0.2">
      <c r="A8" s="79" t="s">
        <v>26</v>
      </c>
      <c r="B8" s="389">
        <f t="shared" ref="B8:B19" si="0">C8*$B$4</f>
        <v>12100.000000000002</v>
      </c>
      <c r="C8" s="353">
        <v>0.55000000000000004</v>
      </c>
      <c r="D8" s="351"/>
      <c r="E8" s="157">
        <v>0.55000000000000004</v>
      </c>
      <c r="F8" s="33"/>
      <c r="G8" s="139" t="s">
        <v>205</v>
      </c>
    </row>
    <row r="9" spans="1:7" ht="30" customHeight="1" x14ac:dyDescent="0.2">
      <c r="A9" s="80" t="s">
        <v>25</v>
      </c>
      <c r="B9" s="390">
        <f t="shared" si="0"/>
        <v>2200</v>
      </c>
      <c r="C9" s="354">
        <v>0.1</v>
      </c>
      <c r="D9" s="351"/>
      <c r="E9" s="157">
        <v>0.1</v>
      </c>
      <c r="F9" s="33"/>
      <c r="G9" s="139" t="s">
        <v>206</v>
      </c>
    </row>
    <row r="10" spans="1:7" ht="30" customHeight="1" x14ac:dyDescent="0.2">
      <c r="A10" s="80" t="s">
        <v>83</v>
      </c>
      <c r="B10" s="390">
        <f t="shared" si="0"/>
        <v>1760</v>
      </c>
      <c r="C10" s="354">
        <v>0.08</v>
      </c>
      <c r="D10" s="351"/>
      <c r="E10" s="157">
        <v>0.08</v>
      </c>
      <c r="F10" s="33"/>
      <c r="G10" s="139" t="s">
        <v>207</v>
      </c>
    </row>
    <row r="11" spans="1:7" ht="30" customHeight="1" x14ac:dyDescent="0.2">
      <c r="A11" s="80" t="s">
        <v>208</v>
      </c>
      <c r="B11" s="390">
        <f t="shared" si="0"/>
        <v>1100</v>
      </c>
      <c r="C11" s="354">
        <v>0.05</v>
      </c>
      <c r="D11" s="351"/>
      <c r="E11" s="157">
        <v>0.1</v>
      </c>
      <c r="F11" s="33"/>
      <c r="G11" s="139" t="s">
        <v>209</v>
      </c>
    </row>
    <row r="12" spans="1:7" ht="30" customHeight="1" x14ac:dyDescent="0.2">
      <c r="A12" s="80" t="s">
        <v>27</v>
      </c>
      <c r="B12" s="390">
        <f t="shared" si="0"/>
        <v>660</v>
      </c>
      <c r="C12" s="354">
        <v>0.03</v>
      </c>
      <c r="D12" s="351"/>
      <c r="E12" s="157">
        <v>0.03</v>
      </c>
      <c r="F12" s="33"/>
      <c r="G12" s="251" t="s">
        <v>210</v>
      </c>
    </row>
    <row r="13" spans="1:7" ht="30" customHeight="1" x14ac:dyDescent="0.2">
      <c r="A13" s="80" t="s">
        <v>106</v>
      </c>
      <c r="B13" s="390">
        <f t="shared" si="0"/>
        <v>660</v>
      </c>
      <c r="C13" s="354">
        <v>0.03</v>
      </c>
      <c r="D13" s="351"/>
      <c r="E13" s="157">
        <v>0.03</v>
      </c>
      <c r="F13" s="33"/>
      <c r="G13" s="117"/>
    </row>
    <row r="14" spans="1:7" ht="30" customHeight="1" x14ac:dyDescent="0.2">
      <c r="A14" s="80" t="s">
        <v>127</v>
      </c>
      <c r="B14" s="390">
        <f t="shared" si="0"/>
        <v>660</v>
      </c>
      <c r="C14" s="354">
        <v>0.03</v>
      </c>
      <c r="D14" s="351"/>
      <c r="E14" s="157">
        <v>0.03</v>
      </c>
      <c r="F14" s="33"/>
      <c r="G14" s="117"/>
    </row>
    <row r="15" spans="1:7" ht="30" customHeight="1" x14ac:dyDescent="0.2">
      <c r="A15" s="80" t="s">
        <v>110</v>
      </c>
      <c r="B15" s="390">
        <f t="shared" si="0"/>
        <v>660</v>
      </c>
      <c r="C15" s="354">
        <v>0.03</v>
      </c>
      <c r="D15" s="351"/>
      <c r="E15" s="157">
        <v>0.03</v>
      </c>
      <c r="F15" s="33"/>
      <c r="G15" s="128"/>
    </row>
    <row r="16" spans="1:7" ht="30" customHeight="1" x14ac:dyDescent="0.2">
      <c r="A16" s="80" t="s">
        <v>72</v>
      </c>
      <c r="B16" s="390">
        <f t="shared" si="0"/>
        <v>1100</v>
      </c>
      <c r="C16" s="354">
        <v>0.05</v>
      </c>
      <c r="D16" s="351"/>
      <c r="E16" s="157">
        <v>0</v>
      </c>
      <c r="F16" s="33"/>
      <c r="G16" s="128"/>
    </row>
    <row r="17" spans="1:7" ht="30" customHeight="1" x14ac:dyDescent="0.2">
      <c r="A17" s="80" t="s">
        <v>139</v>
      </c>
      <c r="B17" s="390">
        <f t="shared" si="0"/>
        <v>0</v>
      </c>
      <c r="C17" s="354">
        <v>0</v>
      </c>
      <c r="D17" s="351"/>
      <c r="E17" s="157">
        <v>0</v>
      </c>
      <c r="F17" s="33"/>
      <c r="G17" s="128"/>
    </row>
    <row r="18" spans="1:7" ht="30" customHeight="1" thickBot="1" x14ac:dyDescent="0.25">
      <c r="A18" s="81" t="s">
        <v>211</v>
      </c>
      <c r="B18" s="391">
        <f t="shared" si="0"/>
        <v>1100</v>
      </c>
      <c r="C18" s="355">
        <v>0.05</v>
      </c>
      <c r="D18" s="352" t="s">
        <v>29</v>
      </c>
      <c r="E18" s="157">
        <v>0.05</v>
      </c>
      <c r="F18" s="33"/>
      <c r="G18" s="128"/>
    </row>
    <row r="19" spans="1:7" s="84" customFormat="1" ht="30" customHeight="1" thickBot="1" x14ac:dyDescent="0.25">
      <c r="A19" s="212" t="s">
        <v>212</v>
      </c>
      <c r="B19" s="392">
        <f t="shared" si="0"/>
        <v>22000.000000000004</v>
      </c>
      <c r="C19" s="356">
        <f>SUM(C8:C18)</f>
        <v>1.0000000000000002</v>
      </c>
      <c r="D19" s="82"/>
      <c r="E19" s="152">
        <f>SUM(E8:E18)</f>
        <v>1</v>
      </c>
      <c r="F19" s="83"/>
      <c r="G19" s="128"/>
    </row>
    <row r="20" spans="1:7" ht="15.75" customHeight="1" x14ac:dyDescent="0.2">
      <c r="G20" s="128"/>
    </row>
    <row r="21" spans="1:7" ht="15.75" customHeight="1" x14ac:dyDescent="0.2">
      <c r="A21" s="350"/>
      <c r="B21" s="5" t="s">
        <v>465</v>
      </c>
      <c r="G21" s="119"/>
    </row>
    <row r="22" spans="1:7" ht="15.75" customHeight="1" x14ac:dyDescent="0.2">
      <c r="G22" s="119"/>
    </row>
    <row r="23" spans="1:7" ht="15.75" customHeight="1" x14ac:dyDescent="0.2">
      <c r="G23" s="119"/>
    </row>
    <row r="24" spans="1:7" ht="15.75" customHeight="1" x14ac:dyDescent="0.2">
      <c r="G24" s="119"/>
    </row>
    <row r="25" spans="1:7" ht="15.75" customHeight="1" x14ac:dyDescent="0.2">
      <c r="G25" s="119"/>
    </row>
    <row r="26" spans="1:7" ht="15.75" customHeight="1" x14ac:dyDescent="0.2">
      <c r="G26" s="119"/>
    </row>
    <row r="27" spans="1:7" ht="15.75" customHeight="1" x14ac:dyDescent="0.2">
      <c r="G27" s="115"/>
    </row>
    <row r="28" spans="1:7" ht="15.75" customHeight="1" x14ac:dyDescent="0.2">
      <c r="G28" s="118"/>
    </row>
    <row r="29" spans="1:7" ht="15.75" customHeight="1" x14ac:dyDescent="0.2">
      <c r="G29" s="115"/>
    </row>
    <row r="30" spans="1:7" ht="15.75" customHeight="1" x14ac:dyDescent="0.2">
      <c r="G30" s="119"/>
    </row>
    <row r="31" spans="1:7" ht="15.75" customHeight="1" x14ac:dyDescent="0.2">
      <c r="G31" s="119"/>
    </row>
    <row r="32" spans="1:7" ht="15.75" customHeight="1" x14ac:dyDescent="0.2">
      <c r="G32" s="119"/>
    </row>
    <row r="33" spans="7:7" ht="15.75" customHeight="1" x14ac:dyDescent="0.2">
      <c r="G33" s="119"/>
    </row>
    <row r="34" spans="7:7" ht="15.75" customHeight="1" x14ac:dyDescent="0.2">
      <c r="G34" s="115"/>
    </row>
    <row r="35" spans="7:7" ht="15.75" customHeight="1" x14ac:dyDescent="0.2">
      <c r="G35" s="118"/>
    </row>
    <row r="36" spans="7:7" ht="15.75" customHeight="1" x14ac:dyDescent="0.2">
      <c r="G36" s="115"/>
    </row>
    <row r="37" spans="7:7" ht="15.75" customHeight="1" x14ac:dyDescent="0.2">
      <c r="G37" s="119"/>
    </row>
    <row r="38" spans="7:7" ht="15.75" customHeight="1" x14ac:dyDescent="0.2">
      <c r="G38" s="119"/>
    </row>
    <row r="39" spans="7:7" ht="15.75" customHeight="1" x14ac:dyDescent="0.2">
      <c r="G39" s="119"/>
    </row>
    <row r="40" spans="7:7" ht="15.75" customHeight="1" x14ac:dyDescent="0.2">
      <c r="G40" s="119"/>
    </row>
    <row r="41" spans="7:7" ht="15.75" customHeight="1" x14ac:dyDescent="0.2">
      <c r="G41" s="115"/>
    </row>
    <row r="42" spans="7:7" ht="15.75" customHeight="1" x14ac:dyDescent="0.2">
      <c r="G42" s="120"/>
    </row>
    <row r="43" spans="7:7" ht="15.75" customHeight="1" x14ac:dyDescent="0.2">
      <c r="G43" s="115"/>
    </row>
    <row r="44" spans="7:7" ht="15.75" customHeight="1" x14ac:dyDescent="0.2">
      <c r="G44" s="119"/>
    </row>
    <row r="45" spans="7:7" ht="15.75" customHeight="1" x14ac:dyDescent="0.2">
      <c r="G45" s="119"/>
    </row>
    <row r="46" spans="7:7" ht="15.75" customHeight="1" x14ac:dyDescent="0.2">
      <c r="G46" s="119"/>
    </row>
    <row r="47" spans="7:7" ht="15.75" customHeight="1" x14ac:dyDescent="0.2">
      <c r="G47" s="119"/>
    </row>
    <row r="48" spans="7:7" ht="15.75" customHeight="1" x14ac:dyDescent="0.2">
      <c r="G48" s="119"/>
    </row>
    <row r="49" spans="7:7" ht="15.75" customHeight="1" x14ac:dyDescent="0.2">
      <c r="G49" s="119"/>
    </row>
    <row r="50" spans="7:7" ht="15.75" customHeight="1" x14ac:dyDescent="0.2">
      <c r="G50" s="119"/>
    </row>
    <row r="51" spans="7:7" ht="15.75" customHeight="1" x14ac:dyDescent="0.2">
      <c r="G51" s="119"/>
    </row>
    <row r="52" spans="7:7" ht="15.75" customHeight="1" x14ac:dyDescent="0.2">
      <c r="G52" s="119"/>
    </row>
    <row r="53" spans="7:7" ht="15.75" customHeight="1" x14ac:dyDescent="0.2">
      <c r="G53" s="119"/>
    </row>
    <row r="54" spans="7:7" ht="15.75" customHeight="1" x14ac:dyDescent="0.2">
      <c r="G54" s="119"/>
    </row>
    <row r="55" spans="7:7" ht="15.75" customHeight="1" x14ac:dyDescent="0.2">
      <c r="G55" s="119"/>
    </row>
    <row r="56" spans="7:7" ht="15.75" customHeight="1" x14ac:dyDescent="0.2">
      <c r="G56" s="119"/>
    </row>
    <row r="57" spans="7:7" ht="15.75" customHeight="1" x14ac:dyDescent="0.2">
      <c r="G57" s="119"/>
    </row>
    <row r="58" spans="7:7" ht="15.75" customHeight="1" x14ac:dyDescent="0.2">
      <c r="G58" s="119"/>
    </row>
    <row r="59" spans="7:7" ht="15.75" customHeight="1" x14ac:dyDescent="0.2">
      <c r="G59" s="119"/>
    </row>
    <row r="60" spans="7:7" ht="15.75" customHeight="1" x14ac:dyDescent="0.2">
      <c r="G60" s="115"/>
    </row>
    <row r="61" spans="7:7" ht="15.75" customHeight="1" x14ac:dyDescent="0.2">
      <c r="G61" s="118"/>
    </row>
    <row r="62" spans="7:7" ht="15.75" customHeight="1" x14ac:dyDescent="0.2">
      <c r="G62" s="115"/>
    </row>
    <row r="63" spans="7:7" ht="15.75" customHeight="1" x14ac:dyDescent="0.2">
      <c r="G63" s="119"/>
    </row>
    <row r="64" spans="7:7" ht="15.75" customHeight="1" x14ac:dyDescent="0.2">
      <c r="G64" s="119"/>
    </row>
    <row r="65" spans="7:7" ht="15.75" customHeight="1" x14ac:dyDescent="0.2">
      <c r="G65" s="119"/>
    </row>
    <row r="66" spans="7:7" ht="15.75" customHeight="1" x14ac:dyDescent="0.2">
      <c r="G66" s="119"/>
    </row>
    <row r="67" spans="7:7" ht="15.75" customHeight="1" x14ac:dyDescent="0.2">
      <c r="G67" s="119"/>
    </row>
    <row r="68" spans="7:7" ht="15.75" customHeight="1" x14ac:dyDescent="0.2">
      <c r="G68" s="119"/>
    </row>
    <row r="69" spans="7:7" ht="15.75" customHeight="1" x14ac:dyDescent="0.2">
      <c r="G69" s="119"/>
    </row>
    <row r="70" spans="7:7" ht="15.75" customHeight="1" x14ac:dyDescent="0.2">
      <c r="G70" s="119"/>
    </row>
    <row r="71" spans="7:7" ht="15.75" customHeight="1" x14ac:dyDescent="0.2">
      <c r="G71" s="119"/>
    </row>
    <row r="72" spans="7:7" ht="15.75" customHeight="1" x14ac:dyDescent="0.2">
      <c r="G72" s="119"/>
    </row>
    <row r="73" spans="7:7" ht="15.75" customHeight="1" x14ac:dyDescent="0.2">
      <c r="G73" s="119"/>
    </row>
    <row r="74" spans="7:7" ht="15.75" customHeight="1" x14ac:dyDescent="0.2">
      <c r="G74" s="119"/>
    </row>
    <row r="75" spans="7:7" ht="15.75" customHeight="1" x14ac:dyDescent="0.2">
      <c r="G75" s="119"/>
    </row>
    <row r="76" spans="7:7" ht="15.75" customHeight="1" x14ac:dyDescent="0.2">
      <c r="G76" s="119"/>
    </row>
    <row r="77" spans="7:7" ht="15.75" customHeight="1" x14ac:dyDescent="0.2">
      <c r="G77" s="119"/>
    </row>
    <row r="78" spans="7:7" ht="15.75" customHeight="1" x14ac:dyDescent="0.2">
      <c r="G78" s="115"/>
    </row>
    <row r="79" spans="7:7" ht="15.75" customHeight="1" x14ac:dyDescent="0.2">
      <c r="G79" s="115"/>
    </row>
    <row r="80" spans="7:7" ht="15.75" customHeight="1" x14ac:dyDescent="0.2">
      <c r="G80" s="115"/>
    </row>
    <row r="81" spans="7:7" ht="15.75" customHeight="1" x14ac:dyDescent="0.2">
      <c r="G81" s="115"/>
    </row>
    <row r="82" spans="7:7" ht="15.75" customHeight="1" x14ac:dyDescent="0.2">
      <c r="G82" s="115"/>
    </row>
    <row r="83" spans="7:7" ht="15.75" customHeight="1" x14ac:dyDescent="0.2">
      <c r="G83" s="115"/>
    </row>
  </sheetData>
  <mergeCells count="1">
    <mergeCell ref="A2:C2"/>
  </mergeCells>
  <conditionalFormatting sqref="A4">
    <cfRule type="containsText" dxfId="10" priority="4" operator="containsText" text="Vertex42">
      <formula>NOT(ISERROR(SEARCH(("Vertex42"),(A4))))</formula>
    </cfRule>
  </conditionalFormatting>
  <conditionalFormatting sqref="C19">
    <cfRule type="cellIs" dxfId="9" priority="1" operator="equal">
      <formula>1</formula>
    </cfRule>
    <cfRule type="cellIs" dxfId="8" priority="2" operator="lessThan">
      <formula>1</formula>
    </cfRule>
    <cfRule type="cellIs" dxfId="7" priority="3" operator="greaterThan">
      <formula>1</formula>
    </cfRule>
  </conditionalFormatting>
  <hyperlinks>
    <hyperlink ref="F1" location="Home!A1" display="HOME" xr:uid="{97EC70A5-836F-4344-9651-D66AAF20B8D1}"/>
  </hyperlinks>
  <printOptions horizontalCentered="1"/>
  <pageMargins left="0.5" right="0.25" top="0.35" bottom="0.3" header="0" footer="0.2"/>
  <pageSetup pageOrder="overThenDown" orientation="portrait" cellComments="atEnd" r:id="rId1"/>
  <headerFooter>
    <oddFooter>&amp;A&amp;RPage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95"/>
  <sheetViews>
    <sheetView showGridLines="0" workbookViewId="0">
      <pane ySplit="5" topLeftCell="A49" activePane="bottomLeft" state="frozen"/>
      <selection pane="bottomLeft" activeCell="H1" sqref="H1"/>
    </sheetView>
  </sheetViews>
  <sheetFormatPr defaultColWidth="12.6640625" defaultRowHeight="15.75" customHeight="1" x14ac:dyDescent="0.2"/>
  <cols>
    <col min="1" max="1" width="22.6640625" style="5" customWidth="1"/>
    <col min="2" max="2" width="9.77734375" style="297" bestFit="1" customWidth="1"/>
    <col min="3" max="3" width="10.5546875" style="283" customWidth="1"/>
    <col min="4" max="4" width="5.6640625" style="5" customWidth="1"/>
    <col min="5" max="5" width="22.6640625" style="5" customWidth="1"/>
    <col min="6" max="6" width="10.5546875" style="48" bestFit="1" customWidth="1"/>
    <col min="7" max="7" width="10.77734375" style="283" bestFit="1" customWidth="1"/>
    <col min="8" max="8" width="10.6640625" style="5" customWidth="1"/>
    <col min="9" max="9" width="40.6640625" style="92" customWidth="1"/>
    <col min="10" max="16384" width="12.6640625" style="5"/>
  </cols>
  <sheetData>
    <row r="1" spans="1:9" ht="45" customHeight="1" x14ac:dyDescent="0.2">
      <c r="A1" s="313" t="s">
        <v>639</v>
      </c>
      <c r="B1" s="293"/>
      <c r="C1" s="298"/>
      <c r="D1" s="431">
        <f>('Cost Estimator'!B4)</f>
        <v>22000</v>
      </c>
      <c r="E1" s="431"/>
      <c r="F1" s="431"/>
      <c r="G1" s="431"/>
      <c r="H1" s="412" t="s">
        <v>653</v>
      </c>
      <c r="I1" s="87"/>
    </row>
    <row r="2" spans="1:9" ht="12.75" x14ac:dyDescent="0.2">
      <c r="A2" s="26"/>
      <c r="B2" s="294"/>
      <c r="C2" s="284"/>
      <c r="D2" s="26"/>
      <c r="E2" s="26"/>
      <c r="F2" s="47"/>
      <c r="G2" s="284"/>
      <c r="I2" s="129"/>
    </row>
    <row r="3" spans="1:9" ht="20.100000000000001" customHeight="1" x14ac:dyDescent="0.2">
      <c r="A3" s="321" t="s">
        <v>213</v>
      </c>
      <c r="B3" s="429">
        <f>B26+B40+B70+F51+B51+F44+B80+B94+F88+F37+F70</f>
        <v>4000</v>
      </c>
      <c r="C3" s="429"/>
      <c r="D3" s="322"/>
      <c r="E3" s="323" t="s">
        <v>214</v>
      </c>
      <c r="F3" s="430">
        <f>C26+C40+C70+G51+C51+G44+C80+C94+G88+G37+G70</f>
        <v>4000</v>
      </c>
      <c r="G3" s="430"/>
      <c r="H3" s="26"/>
      <c r="I3" s="132"/>
    </row>
    <row r="4" spans="1:9" ht="10.15" customHeight="1" x14ac:dyDescent="0.2">
      <c r="A4" s="26"/>
      <c r="B4" s="294"/>
      <c r="C4" s="284"/>
      <c r="D4" s="26"/>
      <c r="E4" s="26"/>
      <c r="F4" s="47"/>
      <c r="G4" s="284"/>
      <c r="H4" s="26"/>
      <c r="I4" s="115"/>
    </row>
    <row r="5" spans="1:9" ht="14.1" customHeight="1" x14ac:dyDescent="0.2">
      <c r="A5" s="34"/>
      <c r="B5" s="324" t="s">
        <v>215</v>
      </c>
      <c r="C5" s="325" t="s">
        <v>216</v>
      </c>
      <c r="D5" s="31"/>
      <c r="E5" s="31"/>
      <c r="F5" s="324" t="s">
        <v>215</v>
      </c>
      <c r="G5" s="325" t="s">
        <v>216</v>
      </c>
      <c r="H5" s="36"/>
      <c r="I5" s="118"/>
    </row>
    <row r="6" spans="1:9" ht="13.5" customHeight="1" x14ac:dyDescent="0.2">
      <c r="A6" s="158" t="s">
        <v>25</v>
      </c>
      <c r="B6" s="326" t="s">
        <v>217</v>
      </c>
      <c r="C6" s="327" t="s">
        <v>218</v>
      </c>
      <c r="D6" s="37"/>
      <c r="E6" s="158" t="s">
        <v>26</v>
      </c>
      <c r="F6" s="326" t="s">
        <v>217</v>
      </c>
      <c r="G6" s="327" t="s">
        <v>218</v>
      </c>
      <c r="H6" s="26"/>
      <c r="I6" s="267" t="s">
        <v>157</v>
      </c>
    </row>
    <row r="7" spans="1:9" ht="12.75" x14ac:dyDescent="0.2">
      <c r="A7" s="213" t="s">
        <v>28</v>
      </c>
      <c r="B7" s="357">
        <v>0</v>
      </c>
      <c r="C7" s="358">
        <v>0</v>
      </c>
      <c r="D7" s="38"/>
      <c r="E7" s="213" t="s">
        <v>30</v>
      </c>
      <c r="F7" s="359">
        <v>4000</v>
      </c>
      <c r="G7" s="360">
        <v>4000</v>
      </c>
      <c r="H7" s="39"/>
      <c r="I7" s="139" t="s">
        <v>219</v>
      </c>
    </row>
    <row r="8" spans="1:9" ht="12.75" x14ac:dyDescent="0.2">
      <c r="A8" s="213" t="s">
        <v>32</v>
      </c>
      <c r="B8" s="357">
        <v>0</v>
      </c>
      <c r="C8" s="358">
        <v>0</v>
      </c>
      <c r="D8" s="40"/>
      <c r="E8" s="213" t="s">
        <v>33</v>
      </c>
      <c r="F8" s="359">
        <v>0</v>
      </c>
      <c r="G8" s="360">
        <v>0</v>
      </c>
      <c r="H8" s="39"/>
      <c r="I8" s="138" t="s">
        <v>220</v>
      </c>
    </row>
    <row r="9" spans="1:9" ht="12.75" x14ac:dyDescent="0.2">
      <c r="A9" s="213" t="s">
        <v>34</v>
      </c>
      <c r="B9" s="357">
        <v>0</v>
      </c>
      <c r="C9" s="358">
        <v>0</v>
      </c>
      <c r="D9" s="38"/>
      <c r="E9" s="213" t="s">
        <v>35</v>
      </c>
      <c r="F9" s="359">
        <v>0</v>
      </c>
      <c r="G9" s="360">
        <v>0</v>
      </c>
      <c r="H9" s="39"/>
      <c r="I9" s="139" t="s">
        <v>221</v>
      </c>
    </row>
    <row r="10" spans="1:9" ht="12.75" x14ac:dyDescent="0.2">
      <c r="A10" s="213" t="s">
        <v>37</v>
      </c>
      <c r="B10" s="357">
        <v>0</v>
      </c>
      <c r="C10" s="358">
        <v>0</v>
      </c>
      <c r="D10" s="255" t="s">
        <v>29</v>
      </c>
      <c r="E10" s="213" t="s">
        <v>38</v>
      </c>
      <c r="F10" s="359">
        <v>0</v>
      </c>
      <c r="G10" s="360">
        <v>0</v>
      </c>
      <c r="H10" s="39"/>
      <c r="I10" s="138"/>
    </row>
    <row r="11" spans="1:9" ht="12.75" x14ac:dyDescent="0.2">
      <c r="A11" s="213" t="s">
        <v>40</v>
      </c>
      <c r="B11" s="357">
        <v>0</v>
      </c>
      <c r="C11" s="358">
        <v>0</v>
      </c>
      <c r="D11" s="38"/>
      <c r="E11" s="213" t="s">
        <v>41</v>
      </c>
      <c r="F11" s="359">
        <v>0</v>
      </c>
      <c r="G11" s="360">
        <v>0</v>
      </c>
      <c r="H11" s="39"/>
      <c r="I11" s="139" t="s">
        <v>222</v>
      </c>
    </row>
    <row r="12" spans="1:9" ht="12.75" x14ac:dyDescent="0.2">
      <c r="A12" s="213" t="s">
        <v>43</v>
      </c>
      <c r="B12" s="357">
        <v>0</v>
      </c>
      <c r="C12" s="358">
        <v>0</v>
      </c>
      <c r="D12" s="38"/>
      <c r="E12" s="213" t="s">
        <v>44</v>
      </c>
      <c r="F12" s="359">
        <v>0</v>
      </c>
      <c r="G12" s="360">
        <v>0</v>
      </c>
      <c r="H12" s="39"/>
      <c r="I12" s="139" t="s">
        <v>223</v>
      </c>
    </row>
    <row r="13" spans="1:9" ht="12.75" x14ac:dyDescent="0.2">
      <c r="A13" s="213" t="s">
        <v>46</v>
      </c>
      <c r="B13" s="357">
        <v>0</v>
      </c>
      <c r="C13" s="358">
        <v>0</v>
      </c>
      <c r="D13" s="38"/>
      <c r="E13" s="213" t="s">
        <v>47</v>
      </c>
      <c r="F13" s="359">
        <v>0</v>
      </c>
      <c r="G13" s="360">
        <v>0</v>
      </c>
      <c r="H13" s="39"/>
      <c r="I13" s="138" t="s">
        <v>224</v>
      </c>
    </row>
    <row r="14" spans="1:9" ht="12.75" x14ac:dyDescent="0.2">
      <c r="A14" s="213" t="s">
        <v>49</v>
      </c>
      <c r="B14" s="357">
        <v>0</v>
      </c>
      <c r="C14" s="358">
        <v>0</v>
      </c>
      <c r="D14" s="38"/>
      <c r="E14" s="213" t="s">
        <v>50</v>
      </c>
      <c r="F14" s="359">
        <v>0</v>
      </c>
      <c r="G14" s="360">
        <v>0</v>
      </c>
      <c r="H14" s="39"/>
      <c r="I14" s="138"/>
    </row>
    <row r="15" spans="1:9" ht="12.75" x14ac:dyDescent="0.2">
      <c r="A15" s="213" t="s">
        <v>52</v>
      </c>
      <c r="B15" s="357">
        <v>0</v>
      </c>
      <c r="C15" s="358">
        <v>0</v>
      </c>
      <c r="D15" s="38"/>
      <c r="E15" s="213" t="s">
        <v>53</v>
      </c>
      <c r="F15" s="359">
        <v>0</v>
      </c>
      <c r="G15" s="360">
        <v>0</v>
      </c>
      <c r="H15" s="39"/>
      <c r="I15" s="139" t="s">
        <v>225</v>
      </c>
    </row>
    <row r="16" spans="1:9" ht="12.75" x14ac:dyDescent="0.2">
      <c r="A16" s="213" t="s">
        <v>55</v>
      </c>
      <c r="B16" s="357">
        <v>0</v>
      </c>
      <c r="C16" s="358">
        <v>0</v>
      </c>
      <c r="D16" s="38"/>
      <c r="E16" s="213" t="s">
        <v>56</v>
      </c>
      <c r="F16" s="359">
        <v>0</v>
      </c>
      <c r="G16" s="360">
        <v>0</v>
      </c>
      <c r="H16" s="39"/>
      <c r="I16" s="139" t="s">
        <v>226</v>
      </c>
    </row>
    <row r="17" spans="1:9" ht="12.75" x14ac:dyDescent="0.2">
      <c r="A17" s="213" t="s">
        <v>58</v>
      </c>
      <c r="B17" s="357">
        <v>0</v>
      </c>
      <c r="C17" s="358">
        <v>0</v>
      </c>
      <c r="D17" s="38"/>
      <c r="E17" s="213" t="s">
        <v>59</v>
      </c>
      <c r="F17" s="359">
        <v>0</v>
      </c>
      <c r="G17" s="360">
        <v>0</v>
      </c>
      <c r="H17" s="39"/>
      <c r="I17" s="138"/>
    </row>
    <row r="18" spans="1:9" ht="12.75" x14ac:dyDescent="0.2">
      <c r="A18" s="213" t="s">
        <v>61</v>
      </c>
      <c r="B18" s="357">
        <v>0</v>
      </c>
      <c r="C18" s="358">
        <v>0</v>
      </c>
      <c r="D18" s="38"/>
      <c r="E18" s="213" t="s">
        <v>62</v>
      </c>
      <c r="F18" s="359">
        <v>0</v>
      </c>
      <c r="G18" s="360">
        <v>0</v>
      </c>
      <c r="H18" s="39"/>
      <c r="I18" s="139" t="s">
        <v>227</v>
      </c>
    </row>
    <row r="19" spans="1:9" ht="12.75" x14ac:dyDescent="0.2">
      <c r="A19" s="213" t="s">
        <v>64</v>
      </c>
      <c r="B19" s="357">
        <v>0</v>
      </c>
      <c r="C19" s="358">
        <v>0</v>
      </c>
      <c r="D19" s="38"/>
      <c r="E19" s="213" t="s">
        <v>65</v>
      </c>
      <c r="F19" s="359">
        <v>0</v>
      </c>
      <c r="G19" s="360">
        <v>0</v>
      </c>
      <c r="H19" s="39"/>
      <c r="I19" s="139" t="s">
        <v>228</v>
      </c>
    </row>
    <row r="20" spans="1:9" ht="13.5" customHeight="1" x14ac:dyDescent="0.2">
      <c r="A20" s="213" t="s">
        <v>67</v>
      </c>
      <c r="B20" s="357">
        <v>0</v>
      </c>
      <c r="C20" s="358">
        <v>0</v>
      </c>
      <c r="D20" s="38"/>
      <c r="E20" s="213" t="s">
        <v>68</v>
      </c>
      <c r="F20" s="359">
        <v>0</v>
      </c>
      <c r="G20" s="360">
        <v>0</v>
      </c>
      <c r="H20" s="39"/>
    </row>
    <row r="21" spans="1:9" ht="13.5" customHeight="1" x14ac:dyDescent="0.2">
      <c r="A21" s="213" t="s">
        <v>70</v>
      </c>
      <c r="B21" s="357">
        <v>0</v>
      </c>
      <c r="C21" s="358">
        <v>0</v>
      </c>
      <c r="D21" s="38"/>
      <c r="E21" s="213" t="s">
        <v>71</v>
      </c>
      <c r="F21" s="359">
        <v>0</v>
      </c>
      <c r="G21" s="360">
        <v>0</v>
      </c>
      <c r="H21" s="39"/>
    </row>
    <row r="22" spans="1:9" ht="12.75" x14ac:dyDescent="0.2">
      <c r="A22" s="213" t="s">
        <v>73</v>
      </c>
      <c r="B22" s="357">
        <v>0</v>
      </c>
      <c r="C22" s="358">
        <v>0</v>
      </c>
      <c r="D22" s="38"/>
      <c r="E22" s="213" t="s">
        <v>74</v>
      </c>
      <c r="F22" s="359">
        <v>0</v>
      </c>
      <c r="G22" s="360">
        <v>0</v>
      </c>
      <c r="H22" s="39"/>
    </row>
    <row r="23" spans="1:9" ht="12.75" x14ac:dyDescent="0.2">
      <c r="A23" s="213" t="s">
        <v>75</v>
      </c>
      <c r="B23" s="357">
        <v>0</v>
      </c>
      <c r="C23" s="358">
        <v>0</v>
      </c>
      <c r="D23" s="38"/>
      <c r="E23" s="213" t="s">
        <v>76</v>
      </c>
      <c r="F23" s="359">
        <v>0</v>
      </c>
      <c r="G23" s="360">
        <v>0</v>
      </c>
      <c r="H23" s="39"/>
    </row>
    <row r="24" spans="1:9" ht="13.5" customHeight="1" x14ac:dyDescent="0.2">
      <c r="A24" s="213" t="s">
        <v>78</v>
      </c>
      <c r="B24" s="357">
        <v>0</v>
      </c>
      <c r="C24" s="358">
        <v>0</v>
      </c>
      <c r="D24" s="38"/>
      <c r="E24" s="213" t="s">
        <v>79</v>
      </c>
      <c r="F24" s="359">
        <v>0</v>
      </c>
      <c r="G24" s="360">
        <v>0</v>
      </c>
      <c r="H24" s="39"/>
      <c r="I24" s="119"/>
    </row>
    <row r="25" spans="1:9" ht="13.5" customHeight="1" x14ac:dyDescent="0.2">
      <c r="A25" s="213" t="s">
        <v>80</v>
      </c>
      <c r="B25" s="357">
        <v>0</v>
      </c>
      <c r="C25" s="358">
        <v>0</v>
      </c>
      <c r="D25" s="38"/>
      <c r="E25" s="213" t="s">
        <v>81</v>
      </c>
      <c r="F25" s="359">
        <v>0</v>
      </c>
      <c r="G25" s="360">
        <v>0</v>
      </c>
      <c r="H25" s="39"/>
      <c r="I25" s="119"/>
    </row>
    <row r="26" spans="1:9" ht="13.5" customHeight="1" x14ac:dyDescent="0.2">
      <c r="A26" s="328" t="str">
        <f>"Total "&amp;A6</f>
        <v>Total Apparel</v>
      </c>
      <c r="B26" s="337">
        <f t="shared" ref="B26:C26" si="0">SUM(B7:B25)</f>
        <v>0</v>
      </c>
      <c r="C26" s="338">
        <f t="shared" si="0"/>
        <v>0</v>
      </c>
      <c r="D26" s="26"/>
      <c r="E26" s="213" t="s">
        <v>84</v>
      </c>
      <c r="F26" s="359">
        <v>0</v>
      </c>
      <c r="G26" s="360">
        <v>0</v>
      </c>
      <c r="H26" s="39"/>
      <c r="I26" s="106"/>
    </row>
    <row r="27" spans="1:9" ht="12.75" x14ac:dyDescent="0.2">
      <c r="A27" s="288" t="s">
        <v>229</v>
      </c>
      <c r="B27" s="339">
        <f>'Cost Estimator'!B9</f>
        <v>2200</v>
      </c>
      <c r="C27" s="284"/>
      <c r="D27" s="26"/>
      <c r="E27" s="213" t="s">
        <v>87</v>
      </c>
      <c r="F27" s="359">
        <v>0</v>
      </c>
      <c r="G27" s="360">
        <v>0</v>
      </c>
      <c r="H27" s="39"/>
      <c r="I27" s="88"/>
    </row>
    <row r="28" spans="1:9" ht="12.75" x14ac:dyDescent="0.2">
      <c r="A28" s="26"/>
      <c r="B28" s="294"/>
      <c r="C28" s="284"/>
      <c r="D28" s="26"/>
      <c r="E28" s="213" t="s">
        <v>89</v>
      </c>
      <c r="F28" s="359">
        <v>0</v>
      </c>
      <c r="G28" s="360">
        <v>0</v>
      </c>
      <c r="H28" s="39"/>
      <c r="I28" s="128"/>
    </row>
    <row r="29" spans="1:9" ht="13.5" customHeight="1" x14ac:dyDescent="0.2">
      <c r="A29" s="34"/>
      <c r="B29" s="295"/>
      <c r="C29" s="299"/>
      <c r="D29" s="26"/>
      <c r="E29" s="213" t="s">
        <v>92</v>
      </c>
      <c r="F29" s="359">
        <v>0</v>
      </c>
      <c r="G29" s="360">
        <v>0</v>
      </c>
      <c r="H29" s="39"/>
      <c r="I29" s="128"/>
    </row>
    <row r="30" spans="1:9" ht="12.75" x14ac:dyDescent="0.2">
      <c r="A30" s="158" t="s">
        <v>83</v>
      </c>
      <c r="B30" s="326" t="s">
        <v>217</v>
      </c>
      <c r="C30" s="327" t="s">
        <v>218</v>
      </c>
      <c r="D30" s="41"/>
      <c r="E30" s="213" t="s">
        <v>95</v>
      </c>
      <c r="F30" s="359">
        <v>0</v>
      </c>
      <c r="G30" s="360">
        <v>0</v>
      </c>
      <c r="H30" s="39"/>
      <c r="I30" s="128"/>
    </row>
    <row r="31" spans="1:9" ht="12.75" x14ac:dyDescent="0.2">
      <c r="A31" s="215" t="s">
        <v>86</v>
      </c>
      <c r="B31" s="361">
        <v>0</v>
      </c>
      <c r="C31" s="362">
        <v>0</v>
      </c>
      <c r="D31" s="38"/>
      <c r="E31" s="213" t="s">
        <v>98</v>
      </c>
      <c r="F31" s="359">
        <v>0</v>
      </c>
      <c r="G31" s="360">
        <v>0</v>
      </c>
      <c r="H31" s="39"/>
      <c r="I31" s="128"/>
    </row>
    <row r="32" spans="1:9" ht="12.75" x14ac:dyDescent="0.2">
      <c r="A32" s="213" t="s">
        <v>88</v>
      </c>
      <c r="B32" s="361">
        <v>0</v>
      </c>
      <c r="C32" s="362">
        <v>0</v>
      </c>
      <c r="D32" s="38"/>
      <c r="E32" s="213" t="s">
        <v>100</v>
      </c>
      <c r="F32" s="359">
        <v>0</v>
      </c>
      <c r="G32" s="360">
        <v>0</v>
      </c>
      <c r="H32" s="39"/>
      <c r="I32" s="128"/>
    </row>
    <row r="33" spans="1:9" ht="12.75" x14ac:dyDescent="0.2">
      <c r="A33" s="213" t="s">
        <v>91</v>
      </c>
      <c r="B33" s="361">
        <v>0</v>
      </c>
      <c r="C33" s="362">
        <v>0</v>
      </c>
      <c r="D33" s="38"/>
      <c r="E33" s="213" t="s">
        <v>103</v>
      </c>
      <c r="F33" s="359">
        <v>0</v>
      </c>
      <c r="G33" s="360">
        <v>0</v>
      </c>
      <c r="H33" s="39"/>
      <c r="I33" s="128"/>
    </row>
    <row r="34" spans="1:9" ht="12.75" x14ac:dyDescent="0.2">
      <c r="A34" s="213" t="s">
        <v>94</v>
      </c>
      <c r="B34" s="361">
        <v>0</v>
      </c>
      <c r="C34" s="362">
        <v>0</v>
      </c>
      <c r="D34" s="38"/>
      <c r="E34" s="213" t="s">
        <v>66</v>
      </c>
      <c r="F34" s="359">
        <v>0</v>
      </c>
      <c r="G34" s="360">
        <v>0</v>
      </c>
      <c r="H34" s="39"/>
    </row>
    <row r="35" spans="1:9" ht="12.75" x14ac:dyDescent="0.2">
      <c r="A35" s="213" t="s">
        <v>97</v>
      </c>
      <c r="B35" s="361">
        <v>0</v>
      </c>
      <c r="C35" s="362">
        <v>0</v>
      </c>
      <c r="D35" s="38"/>
      <c r="E35" s="213" t="s">
        <v>69</v>
      </c>
      <c r="F35" s="359">
        <v>0</v>
      </c>
      <c r="G35" s="360">
        <v>0</v>
      </c>
      <c r="H35" s="39"/>
      <c r="I35" s="119"/>
    </row>
    <row r="36" spans="1:9" ht="12.75" x14ac:dyDescent="0.2">
      <c r="A36" s="213" t="s">
        <v>99</v>
      </c>
      <c r="B36" s="361">
        <v>0</v>
      </c>
      <c r="C36" s="362">
        <v>0</v>
      </c>
      <c r="D36" s="38"/>
      <c r="E36" s="218" t="s">
        <v>107</v>
      </c>
      <c r="F36" s="359">
        <v>0</v>
      </c>
      <c r="G36" s="360">
        <v>0</v>
      </c>
      <c r="H36" s="39"/>
      <c r="I36" s="119"/>
    </row>
    <row r="37" spans="1:9" ht="12.75" x14ac:dyDescent="0.2">
      <c r="A37" s="213" t="s">
        <v>102</v>
      </c>
      <c r="B37" s="361">
        <v>0</v>
      </c>
      <c r="C37" s="362">
        <v>0</v>
      </c>
      <c r="D37" s="38"/>
      <c r="E37" s="328" t="str">
        <f>"Total "&amp;E6</f>
        <v>Total Reception</v>
      </c>
      <c r="F37" s="337">
        <f t="shared" ref="F37:G37" si="1">SUM(F7:F36)</f>
        <v>4000</v>
      </c>
      <c r="G37" s="338">
        <f t="shared" si="1"/>
        <v>4000</v>
      </c>
      <c r="H37" s="39"/>
      <c r="I37" s="119"/>
    </row>
    <row r="38" spans="1:9" ht="13.5" customHeight="1" x14ac:dyDescent="0.2">
      <c r="A38" s="213" t="s">
        <v>104</v>
      </c>
      <c r="B38" s="361">
        <v>0</v>
      </c>
      <c r="C38" s="362">
        <v>0</v>
      </c>
      <c r="D38" s="38"/>
      <c r="E38" s="288" t="s">
        <v>229</v>
      </c>
      <c r="F38" s="339">
        <f>'Cost Estimator'!B8</f>
        <v>12100.000000000002</v>
      </c>
      <c r="G38" s="284"/>
      <c r="H38" s="26"/>
      <c r="I38" s="115"/>
    </row>
    <row r="39" spans="1:9" ht="13.5" customHeight="1" x14ac:dyDescent="0.2">
      <c r="A39" s="216" t="s">
        <v>105</v>
      </c>
      <c r="B39" s="361">
        <v>0</v>
      </c>
      <c r="C39" s="362">
        <v>0</v>
      </c>
      <c r="D39" s="26"/>
      <c r="E39" s="42"/>
      <c r="F39" s="301"/>
      <c r="G39" s="300"/>
      <c r="H39" s="36"/>
      <c r="I39" s="118"/>
    </row>
    <row r="40" spans="1:9" ht="12.75" x14ac:dyDescent="0.2">
      <c r="A40" s="328" t="str">
        <f>"Total "&amp;A30</f>
        <v>Total Flowers</v>
      </c>
      <c r="B40" s="337">
        <f t="shared" ref="B40:C40" si="2">SUM(B31:B39)</f>
        <v>0</v>
      </c>
      <c r="C40" s="338">
        <f t="shared" si="2"/>
        <v>0</v>
      </c>
      <c r="D40" s="26"/>
      <c r="E40" s="158" t="s">
        <v>127</v>
      </c>
      <c r="F40" s="326" t="s">
        <v>217</v>
      </c>
      <c r="G40" s="327" t="s">
        <v>218</v>
      </c>
      <c r="H40" s="26"/>
      <c r="I40" s="115"/>
    </row>
    <row r="41" spans="1:9" ht="12.75" x14ac:dyDescent="0.2">
      <c r="A41" s="288" t="s">
        <v>229</v>
      </c>
      <c r="B41" s="339">
        <f>'Cost Estimator'!B10</f>
        <v>1760</v>
      </c>
      <c r="C41" s="284"/>
      <c r="D41" s="26"/>
      <c r="E41" s="215" t="s">
        <v>130</v>
      </c>
      <c r="F41" s="363">
        <v>0</v>
      </c>
      <c r="G41" s="362">
        <v>0</v>
      </c>
      <c r="H41" s="39"/>
      <c r="I41" s="119"/>
    </row>
    <row r="42" spans="1:9" ht="13.5" customHeight="1" x14ac:dyDescent="0.2">
      <c r="A42" s="26"/>
      <c r="B42" s="294"/>
      <c r="C42" s="284"/>
      <c r="D42" s="26"/>
      <c r="E42" s="213" t="s">
        <v>133</v>
      </c>
      <c r="F42" s="363">
        <v>0</v>
      </c>
      <c r="G42" s="362">
        <v>0</v>
      </c>
      <c r="H42" s="39"/>
      <c r="I42" s="119"/>
    </row>
    <row r="43" spans="1:9" ht="12.75" x14ac:dyDescent="0.2">
      <c r="A43" s="42"/>
      <c r="B43" s="296"/>
      <c r="C43" s="300"/>
      <c r="D43" s="26"/>
      <c r="E43" s="216" t="s">
        <v>136</v>
      </c>
      <c r="F43" s="363">
        <v>0</v>
      </c>
      <c r="G43" s="362">
        <v>0</v>
      </c>
      <c r="H43" s="39"/>
      <c r="I43" s="119"/>
    </row>
    <row r="44" spans="1:9" ht="12.75" x14ac:dyDescent="0.2">
      <c r="A44" s="158" t="s">
        <v>208</v>
      </c>
      <c r="B44" s="326" t="s">
        <v>217</v>
      </c>
      <c r="C44" s="327" t="s">
        <v>218</v>
      </c>
      <c r="D44" s="41"/>
      <c r="E44" s="328" t="str">
        <f>"Total "&amp;E40</f>
        <v>Total Rings</v>
      </c>
      <c r="F44" s="337">
        <f t="shared" ref="F44:G44" si="3">SUM(F41:F43)</f>
        <v>0</v>
      </c>
      <c r="G44" s="338">
        <f t="shared" si="3"/>
        <v>0</v>
      </c>
      <c r="H44" s="39"/>
      <c r="I44" s="119"/>
    </row>
    <row r="45" spans="1:9" ht="12.75" x14ac:dyDescent="0.2">
      <c r="A45" s="215" t="s">
        <v>111</v>
      </c>
      <c r="B45" s="361">
        <v>0</v>
      </c>
      <c r="C45" s="362">
        <v>0</v>
      </c>
      <c r="D45" s="38"/>
      <c r="E45" s="288" t="s">
        <v>229</v>
      </c>
      <c r="F45" s="339">
        <f>'Cost Estimator'!B14</f>
        <v>660</v>
      </c>
      <c r="G45" s="284"/>
      <c r="H45" s="26"/>
      <c r="I45" s="115"/>
    </row>
    <row r="46" spans="1:9" ht="12.75" x14ac:dyDescent="0.2">
      <c r="A46" s="213" t="s">
        <v>26</v>
      </c>
      <c r="B46" s="361">
        <v>0</v>
      </c>
      <c r="C46" s="362">
        <v>0</v>
      </c>
      <c r="D46" s="38"/>
      <c r="E46" s="42"/>
      <c r="F46" s="301"/>
      <c r="G46" s="300"/>
      <c r="H46" s="36"/>
      <c r="I46" s="118"/>
    </row>
    <row r="47" spans="1:9" ht="13.5" customHeight="1" x14ac:dyDescent="0.2">
      <c r="A47" s="213" t="s">
        <v>27</v>
      </c>
      <c r="B47" s="361">
        <v>0</v>
      </c>
      <c r="C47" s="362">
        <v>0</v>
      </c>
      <c r="D47" s="38"/>
      <c r="E47" s="158" t="s">
        <v>110</v>
      </c>
      <c r="F47" s="326" t="s">
        <v>217</v>
      </c>
      <c r="G47" s="327" t="s">
        <v>218</v>
      </c>
      <c r="H47" s="26"/>
      <c r="I47" s="115"/>
    </row>
    <row r="48" spans="1:9" ht="13.5" customHeight="1" x14ac:dyDescent="0.2">
      <c r="A48" s="213" t="s">
        <v>118</v>
      </c>
      <c r="B48" s="361">
        <v>0</v>
      </c>
      <c r="C48" s="362">
        <v>0</v>
      </c>
      <c r="D48" s="38"/>
      <c r="E48" s="215" t="s">
        <v>113</v>
      </c>
      <c r="F48" s="363">
        <v>0</v>
      </c>
      <c r="G48" s="362">
        <v>0</v>
      </c>
      <c r="H48" s="39"/>
      <c r="I48" s="119"/>
    </row>
    <row r="49" spans="1:9" ht="13.5" customHeight="1" x14ac:dyDescent="0.2">
      <c r="A49" s="213" t="s">
        <v>121</v>
      </c>
      <c r="B49" s="361">
        <v>0</v>
      </c>
      <c r="C49" s="362">
        <v>0</v>
      </c>
      <c r="D49" s="26"/>
      <c r="E49" s="213" t="s">
        <v>115</v>
      </c>
      <c r="F49" s="363">
        <v>0</v>
      </c>
      <c r="G49" s="362">
        <v>0</v>
      </c>
      <c r="H49" s="39"/>
      <c r="I49" s="119"/>
    </row>
    <row r="50" spans="1:9" ht="12.75" x14ac:dyDescent="0.2">
      <c r="A50" s="216" t="s">
        <v>124</v>
      </c>
      <c r="B50" s="361">
        <v>0</v>
      </c>
      <c r="C50" s="362">
        <v>0</v>
      </c>
      <c r="D50" s="26"/>
      <c r="E50" s="216" t="s">
        <v>117</v>
      </c>
      <c r="F50" s="363">
        <v>0</v>
      </c>
      <c r="G50" s="362">
        <v>0</v>
      </c>
      <c r="H50" s="39"/>
      <c r="I50" s="119"/>
    </row>
    <row r="51" spans="1:9" ht="12.75" x14ac:dyDescent="0.2">
      <c r="A51" s="328" t="str">
        <f>"Total "&amp;A44</f>
        <v>Total Photography / Video</v>
      </c>
      <c r="B51" s="337">
        <f t="shared" ref="B51:C51" si="4">SUM(B45:B50)</f>
        <v>0</v>
      </c>
      <c r="C51" s="338">
        <f t="shared" si="4"/>
        <v>0</v>
      </c>
      <c r="D51" s="26"/>
      <c r="E51" s="328" t="str">
        <f>"Total "&amp;E47</f>
        <v>Total Gifts &amp; Favors</v>
      </c>
      <c r="F51" s="337">
        <f t="shared" ref="F51:G51" si="5">SUM(F48:F50)</f>
        <v>0</v>
      </c>
      <c r="G51" s="338">
        <f t="shared" si="5"/>
        <v>0</v>
      </c>
      <c r="H51" s="39"/>
      <c r="I51" s="119"/>
    </row>
    <row r="52" spans="1:9" ht="13.5" customHeight="1" x14ac:dyDescent="0.2">
      <c r="A52" s="288" t="s">
        <v>229</v>
      </c>
      <c r="B52" s="339">
        <f>'Cost Estimator'!B11</f>
        <v>1100</v>
      </c>
      <c r="C52" s="284"/>
      <c r="D52" s="26"/>
      <c r="E52" s="288" t="s">
        <v>229</v>
      </c>
      <c r="F52" s="339">
        <f>'Cost Estimator'!B15</f>
        <v>660</v>
      </c>
      <c r="G52" s="340"/>
      <c r="H52" s="26"/>
      <c r="I52" s="115"/>
    </row>
    <row r="53" spans="1:9" ht="12.75" x14ac:dyDescent="0.2">
      <c r="A53" s="43"/>
      <c r="B53" s="296"/>
      <c r="C53" s="300"/>
      <c r="D53" s="31"/>
      <c r="E53" s="43"/>
      <c r="F53" s="301"/>
      <c r="G53" s="300"/>
      <c r="H53" s="44"/>
      <c r="I53" s="120"/>
    </row>
    <row r="54" spans="1:9" ht="12.75" x14ac:dyDescent="0.2">
      <c r="A54" s="158" t="s">
        <v>106</v>
      </c>
      <c r="B54" s="326" t="s">
        <v>217</v>
      </c>
      <c r="C54" s="327" t="s">
        <v>218</v>
      </c>
      <c r="D54" s="34"/>
      <c r="E54" s="158" t="s">
        <v>27</v>
      </c>
      <c r="F54" s="326" t="s">
        <v>217</v>
      </c>
      <c r="G54" s="327" t="s">
        <v>218</v>
      </c>
      <c r="H54" s="26"/>
      <c r="I54" s="115"/>
    </row>
    <row r="55" spans="1:9" ht="12.75" x14ac:dyDescent="0.2">
      <c r="A55" s="215" t="s">
        <v>109</v>
      </c>
      <c r="B55" s="361">
        <v>0</v>
      </c>
      <c r="C55" s="362">
        <v>0</v>
      </c>
      <c r="D55" s="38"/>
      <c r="E55" s="215" t="s">
        <v>31</v>
      </c>
      <c r="F55" s="363">
        <v>0</v>
      </c>
      <c r="G55" s="362">
        <v>0</v>
      </c>
      <c r="H55" s="39"/>
      <c r="I55" s="119"/>
    </row>
    <row r="56" spans="1:9" ht="12.75" x14ac:dyDescent="0.2">
      <c r="A56" s="213" t="s">
        <v>112</v>
      </c>
      <c r="B56" s="361">
        <v>0</v>
      </c>
      <c r="C56" s="362">
        <v>0</v>
      </c>
      <c r="D56" s="38"/>
      <c r="E56" s="213" t="s">
        <v>30</v>
      </c>
      <c r="F56" s="363">
        <v>0</v>
      </c>
      <c r="G56" s="362">
        <v>0</v>
      </c>
      <c r="H56" s="39"/>
      <c r="I56" s="119"/>
    </row>
    <row r="57" spans="1:9" ht="12.75" x14ac:dyDescent="0.2">
      <c r="A57" s="213" t="s">
        <v>114</v>
      </c>
      <c r="B57" s="361">
        <v>0</v>
      </c>
      <c r="C57" s="362">
        <v>0</v>
      </c>
      <c r="D57" s="38"/>
      <c r="E57" s="213" t="s">
        <v>230</v>
      </c>
      <c r="F57" s="363">
        <v>0</v>
      </c>
      <c r="G57" s="362">
        <v>0</v>
      </c>
      <c r="H57" s="39"/>
      <c r="I57" s="119"/>
    </row>
    <row r="58" spans="1:9" ht="12.75" x14ac:dyDescent="0.2">
      <c r="A58" s="213" t="s">
        <v>116</v>
      </c>
      <c r="B58" s="361">
        <v>0</v>
      </c>
      <c r="C58" s="362">
        <v>0</v>
      </c>
      <c r="D58" s="38"/>
      <c r="E58" s="213" t="s">
        <v>231</v>
      </c>
      <c r="F58" s="363">
        <v>0</v>
      </c>
      <c r="G58" s="362">
        <v>0</v>
      </c>
      <c r="H58" s="39"/>
      <c r="I58" s="119"/>
    </row>
    <row r="59" spans="1:9" ht="12.75" x14ac:dyDescent="0.2">
      <c r="A59" s="213" t="s">
        <v>119</v>
      </c>
      <c r="B59" s="361">
        <v>0</v>
      </c>
      <c r="C59" s="362">
        <v>0</v>
      </c>
      <c r="D59" s="38"/>
      <c r="E59" s="213" t="s">
        <v>39</v>
      </c>
      <c r="F59" s="363">
        <v>0</v>
      </c>
      <c r="G59" s="362">
        <v>0</v>
      </c>
      <c r="H59" s="39"/>
      <c r="I59" s="119"/>
    </row>
    <row r="60" spans="1:9" ht="12.75" x14ac:dyDescent="0.2">
      <c r="A60" s="213" t="s">
        <v>122</v>
      </c>
      <c r="B60" s="361">
        <v>0</v>
      </c>
      <c r="C60" s="362">
        <v>0</v>
      </c>
      <c r="D60" s="38"/>
      <c r="E60" s="213" t="s">
        <v>42</v>
      </c>
      <c r="F60" s="363">
        <v>0</v>
      </c>
      <c r="G60" s="362">
        <v>0</v>
      </c>
      <c r="H60" s="39"/>
      <c r="I60" s="119"/>
    </row>
    <row r="61" spans="1:9" ht="12.75" x14ac:dyDescent="0.2">
      <c r="A61" s="213" t="s">
        <v>125</v>
      </c>
      <c r="B61" s="361">
        <v>0</v>
      </c>
      <c r="C61" s="362">
        <v>0</v>
      </c>
      <c r="D61" s="38"/>
      <c r="E61" s="213" t="s">
        <v>45</v>
      </c>
      <c r="F61" s="363">
        <v>0</v>
      </c>
      <c r="G61" s="362">
        <v>0</v>
      </c>
      <c r="H61" s="39"/>
      <c r="I61" s="119"/>
    </row>
    <row r="62" spans="1:9" ht="12.75" x14ac:dyDescent="0.2">
      <c r="A62" s="213" t="s">
        <v>128</v>
      </c>
      <c r="B62" s="361">
        <v>0</v>
      </c>
      <c r="C62" s="362">
        <v>0</v>
      </c>
      <c r="D62" s="38"/>
      <c r="E62" s="213" t="s">
        <v>48</v>
      </c>
      <c r="F62" s="363">
        <v>0</v>
      </c>
      <c r="G62" s="362">
        <v>0</v>
      </c>
      <c r="H62" s="39"/>
      <c r="I62" s="119"/>
    </row>
    <row r="63" spans="1:9" ht="12.75" x14ac:dyDescent="0.2">
      <c r="A63" s="213" t="s">
        <v>131</v>
      </c>
      <c r="B63" s="361">
        <v>0</v>
      </c>
      <c r="C63" s="362">
        <v>0</v>
      </c>
      <c r="D63" s="38"/>
      <c r="E63" s="213" t="s">
        <v>51</v>
      </c>
      <c r="F63" s="363">
        <v>0</v>
      </c>
      <c r="G63" s="362">
        <v>0</v>
      </c>
      <c r="H63" s="39"/>
      <c r="I63" s="119"/>
    </row>
    <row r="64" spans="1:9" ht="12.75" x14ac:dyDescent="0.2">
      <c r="A64" s="213" t="s">
        <v>134</v>
      </c>
      <c r="B64" s="361">
        <v>0</v>
      </c>
      <c r="C64" s="362">
        <v>0</v>
      </c>
      <c r="D64" s="38"/>
      <c r="E64" s="213" t="s">
        <v>54</v>
      </c>
      <c r="F64" s="363">
        <v>0</v>
      </c>
      <c r="G64" s="362">
        <v>0</v>
      </c>
      <c r="H64" s="39"/>
      <c r="I64" s="119"/>
    </row>
    <row r="65" spans="1:9" ht="12.75" x14ac:dyDescent="0.2">
      <c r="A65" s="213" t="s">
        <v>137</v>
      </c>
      <c r="B65" s="361">
        <v>0</v>
      </c>
      <c r="C65" s="362">
        <v>0</v>
      </c>
      <c r="D65" s="38"/>
      <c r="E65" s="213" t="s">
        <v>57</v>
      </c>
      <c r="F65" s="363">
        <v>0</v>
      </c>
      <c r="G65" s="362">
        <v>0</v>
      </c>
      <c r="H65" s="39"/>
      <c r="I65" s="119"/>
    </row>
    <row r="66" spans="1:9" ht="12.75" x14ac:dyDescent="0.2">
      <c r="A66" s="217" t="s">
        <v>140</v>
      </c>
      <c r="B66" s="361">
        <v>0</v>
      </c>
      <c r="C66" s="362">
        <v>0</v>
      </c>
      <c r="D66" s="38"/>
      <c r="E66" s="213" t="s">
        <v>60</v>
      </c>
      <c r="F66" s="363">
        <v>0</v>
      </c>
      <c r="G66" s="362">
        <v>0</v>
      </c>
      <c r="H66" s="39"/>
      <c r="I66" s="119"/>
    </row>
    <row r="67" spans="1:9" ht="13.5" customHeight="1" x14ac:dyDescent="0.2">
      <c r="A67" s="213" t="s">
        <v>143</v>
      </c>
      <c r="B67" s="361">
        <v>0</v>
      </c>
      <c r="C67" s="362">
        <v>0</v>
      </c>
      <c r="D67" s="38"/>
      <c r="E67" s="213" t="s">
        <v>63</v>
      </c>
      <c r="F67" s="363">
        <v>0</v>
      </c>
      <c r="G67" s="362">
        <v>0</v>
      </c>
      <c r="H67" s="39"/>
      <c r="I67" s="119"/>
    </row>
    <row r="68" spans="1:9" ht="13.5" customHeight="1" x14ac:dyDescent="0.2">
      <c r="A68" s="213" t="s">
        <v>146</v>
      </c>
      <c r="B68" s="361">
        <v>0</v>
      </c>
      <c r="C68" s="362">
        <v>0</v>
      </c>
      <c r="D68" s="26"/>
      <c r="E68" s="213" t="s">
        <v>66</v>
      </c>
      <c r="F68" s="363">
        <v>0</v>
      </c>
      <c r="G68" s="362">
        <v>0</v>
      </c>
      <c r="H68" s="39"/>
      <c r="I68" s="119"/>
    </row>
    <row r="69" spans="1:9" ht="12.75" x14ac:dyDescent="0.2">
      <c r="A69" s="216" t="s">
        <v>149</v>
      </c>
      <c r="B69" s="361">
        <v>0</v>
      </c>
      <c r="C69" s="362">
        <v>0</v>
      </c>
      <c r="D69" s="26"/>
      <c r="E69" s="216" t="s">
        <v>69</v>
      </c>
      <c r="F69" s="363">
        <v>0</v>
      </c>
      <c r="G69" s="362">
        <v>0</v>
      </c>
      <c r="H69" s="39"/>
      <c r="I69" s="119"/>
    </row>
    <row r="70" spans="1:9" ht="12.75" x14ac:dyDescent="0.2">
      <c r="A70" s="328" t="str">
        <f>"Total "&amp;A54</f>
        <v>Total Stationery</v>
      </c>
      <c r="B70" s="337">
        <f t="shared" ref="B70:C70" si="6">SUM(B55:B69)</f>
        <v>0</v>
      </c>
      <c r="C70" s="338">
        <f t="shared" si="6"/>
        <v>0</v>
      </c>
      <c r="D70" s="26"/>
      <c r="E70" s="328" t="str">
        <f>"Total "&amp;E54</f>
        <v>Total Ceremony</v>
      </c>
      <c r="F70" s="337">
        <f t="shared" ref="F70:G70" si="7">SUM(F55:F69)</f>
        <v>0</v>
      </c>
      <c r="G70" s="338">
        <f t="shared" si="7"/>
        <v>0</v>
      </c>
      <c r="H70" s="39"/>
      <c r="I70" s="119"/>
    </row>
    <row r="71" spans="1:9" ht="13.5" customHeight="1" x14ac:dyDescent="0.2">
      <c r="A71" s="288" t="s">
        <v>229</v>
      </c>
      <c r="B71" s="339">
        <f>'Cost Estimator'!B13</f>
        <v>660</v>
      </c>
      <c r="C71" s="340"/>
      <c r="D71" s="26"/>
      <c r="E71" s="288" t="s">
        <v>229</v>
      </c>
      <c r="F71" s="339">
        <f>'Cost Estimator'!B12</f>
        <v>660</v>
      </c>
      <c r="G71" s="340"/>
      <c r="H71" s="26"/>
      <c r="I71" s="115"/>
    </row>
    <row r="72" spans="1:9" ht="12.75" x14ac:dyDescent="0.2">
      <c r="A72" s="42"/>
      <c r="B72" s="296"/>
      <c r="C72" s="300"/>
      <c r="D72" s="34"/>
      <c r="E72" s="42"/>
      <c r="F72" s="301"/>
      <c r="G72" s="300"/>
      <c r="H72" s="36"/>
      <c r="I72" s="118"/>
    </row>
    <row r="73" spans="1:9" ht="12.75" x14ac:dyDescent="0.2">
      <c r="A73" s="158" t="s">
        <v>139</v>
      </c>
      <c r="B73" s="326" t="s">
        <v>217</v>
      </c>
      <c r="C73" s="327" t="s">
        <v>218</v>
      </c>
      <c r="D73" s="34"/>
      <c r="E73" s="158" t="s">
        <v>72</v>
      </c>
      <c r="F73" s="326" t="s">
        <v>217</v>
      </c>
      <c r="G73" s="327" t="s">
        <v>218</v>
      </c>
      <c r="H73" s="26"/>
      <c r="I73" s="115"/>
    </row>
    <row r="74" spans="1:9" ht="12.75" x14ac:dyDescent="0.2">
      <c r="A74" s="215" t="s">
        <v>142</v>
      </c>
      <c r="B74" s="361">
        <v>0</v>
      </c>
      <c r="C74" s="362">
        <v>0</v>
      </c>
      <c r="D74" s="26"/>
      <c r="E74" s="215" t="s">
        <v>33</v>
      </c>
      <c r="F74" s="363">
        <v>0</v>
      </c>
      <c r="G74" s="362">
        <v>0</v>
      </c>
      <c r="H74" s="39"/>
      <c r="I74" s="119"/>
    </row>
    <row r="75" spans="1:9" ht="12.75" x14ac:dyDescent="0.2">
      <c r="A75" s="213" t="s">
        <v>145</v>
      </c>
      <c r="B75" s="361">
        <v>0</v>
      </c>
      <c r="C75" s="362">
        <v>0</v>
      </c>
      <c r="D75" s="26"/>
      <c r="E75" s="213" t="s">
        <v>77</v>
      </c>
      <c r="F75" s="363">
        <v>0</v>
      </c>
      <c r="G75" s="362">
        <v>0</v>
      </c>
      <c r="H75" s="39"/>
      <c r="I75" s="119"/>
    </row>
    <row r="76" spans="1:9" ht="12.75" x14ac:dyDescent="0.2">
      <c r="A76" s="213" t="s">
        <v>148</v>
      </c>
      <c r="B76" s="361">
        <v>0</v>
      </c>
      <c r="C76" s="362">
        <v>0</v>
      </c>
      <c r="D76" s="26"/>
      <c r="E76" s="213" t="s">
        <v>47</v>
      </c>
      <c r="F76" s="363">
        <v>0</v>
      </c>
      <c r="G76" s="362">
        <v>0</v>
      </c>
      <c r="H76" s="39"/>
      <c r="I76" s="119"/>
    </row>
    <row r="77" spans="1:9" ht="12.75" x14ac:dyDescent="0.2">
      <c r="A77" s="213" t="s">
        <v>92</v>
      </c>
      <c r="B77" s="361">
        <v>0</v>
      </c>
      <c r="C77" s="362">
        <v>0</v>
      </c>
      <c r="D77" s="26"/>
      <c r="E77" s="213" t="s">
        <v>82</v>
      </c>
      <c r="F77" s="363">
        <v>0</v>
      </c>
      <c r="G77" s="362">
        <v>0</v>
      </c>
      <c r="H77" s="39"/>
      <c r="I77" s="119"/>
    </row>
    <row r="78" spans="1:9" ht="12.75" x14ac:dyDescent="0.2">
      <c r="A78" s="213" t="s">
        <v>211</v>
      </c>
      <c r="B78" s="361">
        <v>0</v>
      </c>
      <c r="C78" s="362">
        <v>0</v>
      </c>
      <c r="D78" s="26"/>
      <c r="E78" s="213" t="s">
        <v>85</v>
      </c>
      <c r="F78" s="363">
        <v>0</v>
      </c>
      <c r="G78" s="362">
        <v>0</v>
      </c>
      <c r="H78" s="39"/>
      <c r="I78" s="119"/>
    </row>
    <row r="79" spans="1:9" ht="12.75" x14ac:dyDescent="0.2">
      <c r="A79" s="216" t="s">
        <v>232</v>
      </c>
      <c r="B79" s="361">
        <v>0</v>
      </c>
      <c r="C79" s="362">
        <v>0</v>
      </c>
      <c r="D79" s="26"/>
      <c r="E79" s="213" t="s">
        <v>50</v>
      </c>
      <c r="F79" s="363">
        <v>0</v>
      </c>
      <c r="G79" s="362">
        <v>0</v>
      </c>
      <c r="H79" s="39"/>
      <c r="I79" s="119"/>
    </row>
    <row r="80" spans="1:9" ht="12.75" x14ac:dyDescent="0.2">
      <c r="A80" s="328" t="str">
        <f>"Total "&amp;A73</f>
        <v>Total Honeymoon</v>
      </c>
      <c r="B80" s="337">
        <f t="shared" ref="B80:C80" si="8">SUM(B74:B79)</f>
        <v>0</v>
      </c>
      <c r="C80" s="338">
        <f t="shared" si="8"/>
        <v>0</v>
      </c>
      <c r="D80" s="26"/>
      <c r="E80" s="213" t="s">
        <v>90</v>
      </c>
      <c r="F80" s="363">
        <v>0</v>
      </c>
      <c r="G80" s="362">
        <v>0</v>
      </c>
      <c r="H80" s="39"/>
      <c r="I80" s="119"/>
    </row>
    <row r="81" spans="1:9" ht="12.75" x14ac:dyDescent="0.2">
      <c r="A81" s="288" t="s">
        <v>229</v>
      </c>
      <c r="B81" s="339">
        <f>'Cost Estimator'!B17</f>
        <v>0</v>
      </c>
      <c r="C81" s="284"/>
      <c r="D81" s="26"/>
      <c r="E81" s="213" t="s">
        <v>93</v>
      </c>
      <c r="F81" s="363">
        <v>0</v>
      </c>
      <c r="G81" s="362">
        <v>0</v>
      </c>
      <c r="H81" s="39"/>
      <c r="I81" s="119"/>
    </row>
    <row r="82" spans="1:9" ht="12.75" x14ac:dyDescent="0.2">
      <c r="A82" s="34"/>
      <c r="B82" s="296"/>
      <c r="C82" s="299"/>
      <c r="D82" s="26"/>
      <c r="E82" s="213" t="s">
        <v>96</v>
      </c>
      <c r="F82" s="363">
        <v>0</v>
      </c>
      <c r="G82" s="362">
        <v>0</v>
      </c>
      <c r="H82" s="39"/>
      <c r="I82" s="119"/>
    </row>
    <row r="83" spans="1:9" ht="13.5" customHeight="1" x14ac:dyDescent="0.2">
      <c r="A83" s="158" t="s">
        <v>211</v>
      </c>
      <c r="B83" s="326" t="s">
        <v>217</v>
      </c>
      <c r="C83" s="327" t="s">
        <v>218</v>
      </c>
      <c r="D83" s="26"/>
      <c r="E83" s="213" t="s">
        <v>74</v>
      </c>
      <c r="F83" s="363">
        <v>0</v>
      </c>
      <c r="G83" s="362">
        <v>0</v>
      </c>
      <c r="H83" s="39"/>
      <c r="I83" s="119"/>
    </row>
    <row r="84" spans="1:9" ht="12.75" x14ac:dyDescent="0.2">
      <c r="A84" s="215" t="s">
        <v>123</v>
      </c>
      <c r="B84" s="361">
        <v>0</v>
      </c>
      <c r="C84" s="362">
        <v>0</v>
      </c>
      <c r="D84" s="38"/>
      <c r="E84" s="213" t="s">
        <v>101</v>
      </c>
      <c r="F84" s="363">
        <v>0</v>
      </c>
      <c r="G84" s="362">
        <v>0</v>
      </c>
      <c r="H84" s="39"/>
      <c r="I84" s="119"/>
    </row>
    <row r="85" spans="1:9" ht="12.75" x14ac:dyDescent="0.2">
      <c r="A85" s="213" t="s">
        <v>126</v>
      </c>
      <c r="B85" s="361">
        <v>0</v>
      </c>
      <c r="C85" s="362">
        <v>0</v>
      </c>
      <c r="D85" s="38"/>
      <c r="E85" s="213" t="s">
        <v>81</v>
      </c>
      <c r="F85" s="363">
        <v>0</v>
      </c>
      <c r="G85" s="362">
        <v>0</v>
      </c>
      <c r="H85" s="39"/>
      <c r="I85" s="119"/>
    </row>
    <row r="86" spans="1:9" ht="12.75" x14ac:dyDescent="0.2">
      <c r="A86" s="213" t="s">
        <v>129</v>
      </c>
      <c r="B86" s="361">
        <v>0</v>
      </c>
      <c r="C86" s="362">
        <v>0</v>
      </c>
      <c r="D86" s="38"/>
      <c r="E86" s="213" t="s">
        <v>35</v>
      </c>
      <c r="F86" s="363">
        <v>0</v>
      </c>
      <c r="G86" s="362">
        <v>0</v>
      </c>
      <c r="H86" s="39"/>
      <c r="I86" s="119"/>
    </row>
    <row r="87" spans="1:9" ht="13.5" customHeight="1" x14ac:dyDescent="0.2">
      <c r="A87" s="213" t="s">
        <v>132</v>
      </c>
      <c r="B87" s="361">
        <v>0</v>
      </c>
      <c r="C87" s="362">
        <v>0</v>
      </c>
      <c r="D87" s="38"/>
      <c r="E87" s="216" t="s">
        <v>65</v>
      </c>
      <c r="F87" s="363">
        <v>0</v>
      </c>
      <c r="G87" s="362">
        <v>0</v>
      </c>
      <c r="H87" s="39"/>
      <c r="I87" s="119"/>
    </row>
    <row r="88" spans="1:9" ht="13.5" customHeight="1" x14ac:dyDescent="0.2">
      <c r="A88" s="217" t="s">
        <v>135</v>
      </c>
      <c r="B88" s="361">
        <v>0</v>
      </c>
      <c r="C88" s="362">
        <v>0</v>
      </c>
      <c r="D88" s="38"/>
      <c r="E88" s="328" t="str">
        <f>"Total "&amp;E73</f>
        <v>Total Rehearsal dinner</v>
      </c>
      <c r="F88" s="337">
        <f t="shared" ref="F88:G88" si="9">SUM(F74:F87)</f>
        <v>0</v>
      </c>
      <c r="G88" s="338">
        <f t="shared" si="9"/>
        <v>0</v>
      </c>
      <c r="H88" s="39"/>
      <c r="I88" s="119"/>
    </row>
    <row r="89" spans="1:9" ht="12.75" x14ac:dyDescent="0.2">
      <c r="A89" s="213" t="s">
        <v>138</v>
      </c>
      <c r="B89" s="361">
        <v>0</v>
      </c>
      <c r="C89" s="362">
        <v>0</v>
      </c>
      <c r="D89" s="38"/>
      <c r="E89" s="288" t="s">
        <v>229</v>
      </c>
      <c r="F89" s="339">
        <f>'Cost Estimator'!B16</f>
        <v>1100</v>
      </c>
      <c r="G89" s="340"/>
      <c r="H89" s="26"/>
      <c r="I89" s="115"/>
    </row>
    <row r="90" spans="1:9" ht="12.75" x14ac:dyDescent="0.2">
      <c r="A90" s="213" t="s">
        <v>141</v>
      </c>
      <c r="B90" s="361">
        <v>0</v>
      </c>
      <c r="C90" s="362">
        <v>0</v>
      </c>
      <c r="D90" s="38"/>
      <c r="E90" s="26"/>
      <c r="F90" s="47"/>
      <c r="G90" s="284"/>
      <c r="H90" s="26"/>
      <c r="I90" s="115"/>
    </row>
    <row r="91" spans="1:9" ht="13.5" customHeight="1" x14ac:dyDescent="0.2">
      <c r="A91" s="213" t="s">
        <v>144</v>
      </c>
      <c r="B91" s="361">
        <v>0</v>
      </c>
      <c r="C91" s="362">
        <v>0</v>
      </c>
      <c r="D91" s="38"/>
      <c r="E91" s="26"/>
      <c r="F91" s="47"/>
      <c r="G91" s="284"/>
      <c r="H91" s="26"/>
      <c r="I91" s="115"/>
    </row>
    <row r="92" spans="1:9" ht="12.75" x14ac:dyDescent="0.2">
      <c r="A92" s="213" t="s">
        <v>147</v>
      </c>
      <c r="B92" s="361">
        <v>0</v>
      </c>
      <c r="C92" s="362">
        <v>0</v>
      </c>
      <c r="D92" s="38"/>
      <c r="E92" s="26"/>
      <c r="F92" s="47"/>
      <c r="G92" s="284"/>
      <c r="H92" s="26"/>
      <c r="I92" s="115"/>
    </row>
    <row r="93" spans="1:9" ht="13.5" customHeight="1" x14ac:dyDescent="0.2">
      <c r="A93" s="216" t="s">
        <v>232</v>
      </c>
      <c r="B93" s="361">
        <v>0</v>
      </c>
      <c r="C93" s="362">
        <v>0</v>
      </c>
      <c r="D93" s="38"/>
      <c r="E93" s="26"/>
      <c r="F93" s="47"/>
      <c r="G93" s="284"/>
      <c r="H93" s="26"/>
      <c r="I93" s="115"/>
    </row>
    <row r="94" spans="1:9" ht="13.5" customHeight="1" x14ac:dyDescent="0.2">
      <c r="A94" s="328" t="str">
        <f>"Total "&amp;A83</f>
        <v>Total Misc</v>
      </c>
      <c r="B94" s="337">
        <f t="shared" ref="B94:C94" si="10">SUM(B84:B93)</f>
        <v>0</v>
      </c>
      <c r="C94" s="338">
        <f t="shared" si="10"/>
        <v>0</v>
      </c>
      <c r="D94" s="26"/>
      <c r="E94" s="26"/>
      <c r="F94" s="47"/>
      <c r="G94" s="284"/>
      <c r="H94" s="26"/>
      <c r="I94" s="115"/>
    </row>
    <row r="95" spans="1:9" ht="15.75" customHeight="1" x14ac:dyDescent="0.2">
      <c r="A95" s="288" t="s">
        <v>229</v>
      </c>
      <c r="B95" s="339">
        <f>'Cost Estimator'!B18</f>
        <v>1100</v>
      </c>
      <c r="C95" s="340"/>
    </row>
  </sheetData>
  <mergeCells count="3">
    <mergeCell ref="B3:C3"/>
    <mergeCell ref="F3:G3"/>
    <mergeCell ref="D1:G1"/>
  </mergeCells>
  <hyperlinks>
    <hyperlink ref="H1" location="Home!A1" display="HOME" xr:uid="{659882AB-D6AC-4ECF-B187-5ED8975FFDC9}"/>
  </hyperlinks>
  <printOptions horizontalCentered="1"/>
  <pageMargins left="0.5" right="0.25" top="0.35" bottom="0.3" header="0" footer="0.2"/>
  <pageSetup scale="98" fitToHeight="0" pageOrder="overThenDown" orientation="portrait" r:id="rId1"/>
  <headerFooter>
    <oddFooter>Page &amp;P&amp;R&amp;A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F1E6-242C-4199-9A8E-F9F6FDFFBA2F}">
  <sheetPr>
    <pageSetUpPr fitToPage="1"/>
  </sheetPr>
  <dimension ref="A1:I194"/>
  <sheetViews>
    <sheetView showGridLines="0" zoomScaleNormal="100" workbookViewId="0">
      <pane ySplit="3" topLeftCell="A4" activePane="bottomLeft" state="frozen"/>
      <selection pane="bottomLeft" activeCell="H1" sqref="H1"/>
    </sheetView>
  </sheetViews>
  <sheetFormatPr defaultRowHeight="12.75" x14ac:dyDescent="0.2"/>
  <cols>
    <col min="1" max="1" width="24.6640625" customWidth="1"/>
    <col min="2" max="3" width="10.6640625" style="48" customWidth="1"/>
    <col min="4" max="4" width="14.88671875" style="48" bestFit="1" customWidth="1"/>
    <col min="5" max="6" width="10.6640625" style="283" customWidth="1"/>
    <col min="7" max="7" width="14.88671875" style="283" bestFit="1" customWidth="1"/>
    <col min="8" max="8" width="10.6640625" customWidth="1"/>
    <col min="9" max="9" width="44.109375" customWidth="1"/>
  </cols>
  <sheetData>
    <row r="1" spans="1:9" ht="45" customHeight="1" x14ac:dyDescent="0.2">
      <c r="A1" s="313" t="s">
        <v>639</v>
      </c>
      <c r="D1" s="431">
        <f>('Cost Estimator'!B4)</f>
        <v>22000</v>
      </c>
      <c r="E1" s="431"/>
      <c r="F1" s="431"/>
      <c r="G1" s="431"/>
      <c r="H1" s="412" t="s">
        <v>653</v>
      </c>
      <c r="I1" s="87"/>
    </row>
    <row r="2" spans="1:9" x14ac:dyDescent="0.2">
      <c r="H2" s="5"/>
      <c r="I2" s="129"/>
    </row>
    <row r="3" spans="1:9" s="281" customFormat="1" ht="20.100000000000001" customHeight="1" x14ac:dyDescent="0.25">
      <c r="A3" s="280"/>
      <c r="B3" s="302"/>
      <c r="C3" s="303" t="s">
        <v>215</v>
      </c>
      <c r="D3" s="304"/>
      <c r="E3" s="305"/>
      <c r="F3" s="306" t="s">
        <v>216</v>
      </c>
      <c r="G3" s="307"/>
      <c r="H3" s="26"/>
      <c r="I3" s="132"/>
    </row>
    <row r="4" spans="1:9" s="279" customFormat="1" ht="20.100000000000001" customHeight="1" x14ac:dyDescent="0.2">
      <c r="A4" s="311" t="s">
        <v>233</v>
      </c>
      <c r="B4" s="312"/>
      <c r="C4" s="312"/>
      <c r="D4" s="343">
        <f>D27+D40+D50+D69+D79+D93+D127+D134+D141+D160+D178</f>
        <v>0</v>
      </c>
      <c r="E4" s="308"/>
      <c r="F4" s="308"/>
      <c r="G4" s="400">
        <f>G27+G40+G50+G69+G79+G93+G127+G134+G141+G160+G178</f>
        <v>0</v>
      </c>
      <c r="H4" s="35"/>
      <c r="I4" s="117"/>
    </row>
    <row r="5" spans="1:9" ht="16.149999999999999" customHeight="1" x14ac:dyDescent="0.2">
      <c r="A5" s="26"/>
      <c r="B5" s="47"/>
      <c r="D5" s="344"/>
      <c r="E5" s="284"/>
      <c r="F5" s="284"/>
      <c r="G5" s="284"/>
    </row>
    <row r="6" spans="1:9" ht="16.149999999999999" customHeight="1" x14ac:dyDescent="0.2">
      <c r="A6" s="292" t="s">
        <v>25</v>
      </c>
      <c r="B6" s="309" t="s">
        <v>234</v>
      </c>
      <c r="C6" s="309" t="s">
        <v>235</v>
      </c>
      <c r="D6" s="345" t="s">
        <v>217</v>
      </c>
      <c r="E6" s="310" t="s">
        <v>234</v>
      </c>
      <c r="F6" s="310" t="s">
        <v>236</v>
      </c>
      <c r="G6" s="310" t="s">
        <v>218</v>
      </c>
      <c r="I6" s="267" t="s">
        <v>157</v>
      </c>
    </row>
    <row r="7" spans="1:9" ht="16.149999999999999" customHeight="1" x14ac:dyDescent="0.2">
      <c r="A7" s="213" t="s">
        <v>28</v>
      </c>
      <c r="B7" s="359">
        <v>0</v>
      </c>
      <c r="C7" s="394"/>
      <c r="D7" s="341">
        <f t="shared" ref="D7:D26" si="0">B7*IF(C7="",1,C7)</f>
        <v>0</v>
      </c>
      <c r="E7" s="358">
        <v>0</v>
      </c>
      <c r="F7" s="395"/>
      <c r="G7" s="387">
        <f t="shared" ref="G7:G26" si="1">E7*IF(F7="",1,F7)</f>
        <v>0</v>
      </c>
      <c r="I7" s="139" t="s">
        <v>237</v>
      </c>
    </row>
    <row r="8" spans="1:9" ht="16.149999999999999" customHeight="1" x14ac:dyDescent="0.2">
      <c r="A8" s="213" t="s">
        <v>32</v>
      </c>
      <c r="B8" s="359">
        <v>0</v>
      </c>
      <c r="C8" s="394"/>
      <c r="D8" s="341">
        <f t="shared" si="0"/>
        <v>0</v>
      </c>
      <c r="E8" s="396">
        <v>0</v>
      </c>
      <c r="F8" s="397"/>
      <c r="G8" s="387">
        <f t="shared" si="1"/>
        <v>0</v>
      </c>
      <c r="I8" s="139" t="s">
        <v>238</v>
      </c>
    </row>
    <row r="9" spans="1:9" ht="16.149999999999999" customHeight="1" x14ac:dyDescent="0.2">
      <c r="A9" s="213" t="s">
        <v>34</v>
      </c>
      <c r="B9" s="359">
        <v>0</v>
      </c>
      <c r="C9" s="394"/>
      <c r="D9" s="341">
        <f t="shared" si="0"/>
        <v>0</v>
      </c>
      <c r="E9" s="396">
        <v>0</v>
      </c>
      <c r="F9" s="397"/>
      <c r="G9" s="387">
        <f t="shared" si="1"/>
        <v>0</v>
      </c>
    </row>
    <row r="10" spans="1:9" ht="16.149999999999999" customHeight="1" x14ac:dyDescent="0.2">
      <c r="A10" s="213" t="s">
        <v>37</v>
      </c>
      <c r="B10" s="359">
        <v>0</v>
      </c>
      <c r="C10" s="394"/>
      <c r="D10" s="341">
        <f t="shared" si="0"/>
        <v>0</v>
      </c>
      <c r="E10" s="396">
        <v>0</v>
      </c>
      <c r="F10" s="397"/>
      <c r="G10" s="387">
        <f t="shared" si="1"/>
        <v>0</v>
      </c>
      <c r="I10" s="139" t="s">
        <v>239</v>
      </c>
    </row>
    <row r="11" spans="1:9" ht="16.149999999999999" customHeight="1" x14ac:dyDescent="0.2">
      <c r="A11" s="213" t="s">
        <v>40</v>
      </c>
      <c r="B11" s="359">
        <v>0</v>
      </c>
      <c r="C11" s="394"/>
      <c r="D11" s="341">
        <f t="shared" si="0"/>
        <v>0</v>
      </c>
      <c r="E11" s="396">
        <v>0</v>
      </c>
      <c r="F11" s="397"/>
      <c r="G11" s="387">
        <f t="shared" si="1"/>
        <v>0</v>
      </c>
      <c r="I11" s="139" t="s">
        <v>240</v>
      </c>
    </row>
    <row r="12" spans="1:9" ht="16.149999999999999" customHeight="1" x14ac:dyDescent="0.2">
      <c r="A12" s="213" t="s">
        <v>43</v>
      </c>
      <c r="B12" s="359">
        <v>0</v>
      </c>
      <c r="C12" s="394"/>
      <c r="D12" s="341">
        <f t="shared" si="0"/>
        <v>0</v>
      </c>
      <c r="E12" s="396">
        <v>0</v>
      </c>
      <c r="F12" s="397"/>
      <c r="G12" s="387">
        <f t="shared" si="1"/>
        <v>0</v>
      </c>
    </row>
    <row r="13" spans="1:9" ht="16.149999999999999" customHeight="1" x14ac:dyDescent="0.2">
      <c r="A13" s="213" t="s">
        <v>46</v>
      </c>
      <c r="B13" s="359">
        <v>0</v>
      </c>
      <c r="C13" s="394"/>
      <c r="D13" s="341">
        <f t="shared" si="0"/>
        <v>0</v>
      </c>
      <c r="E13" s="396">
        <v>0</v>
      </c>
      <c r="F13" s="397"/>
      <c r="G13" s="387">
        <f t="shared" si="1"/>
        <v>0</v>
      </c>
      <c r="I13" s="139" t="s">
        <v>241</v>
      </c>
    </row>
    <row r="14" spans="1:9" ht="16.149999999999999" customHeight="1" x14ac:dyDescent="0.2">
      <c r="A14" s="213" t="s">
        <v>49</v>
      </c>
      <c r="B14" s="359">
        <v>0</v>
      </c>
      <c r="C14" s="394"/>
      <c r="D14" s="341">
        <f t="shared" si="0"/>
        <v>0</v>
      </c>
      <c r="E14" s="396">
        <v>0</v>
      </c>
      <c r="F14" s="397"/>
      <c r="G14" s="387">
        <f t="shared" si="1"/>
        <v>0</v>
      </c>
      <c r="I14" s="139" t="s">
        <v>242</v>
      </c>
    </row>
    <row r="15" spans="1:9" ht="16.149999999999999" customHeight="1" x14ac:dyDescent="0.2">
      <c r="A15" s="213" t="s">
        <v>52</v>
      </c>
      <c r="B15" s="359">
        <v>0</v>
      </c>
      <c r="C15" s="394"/>
      <c r="D15" s="341">
        <f t="shared" si="0"/>
        <v>0</v>
      </c>
      <c r="E15" s="396">
        <v>0</v>
      </c>
      <c r="F15" s="397"/>
      <c r="G15" s="387">
        <f t="shared" si="1"/>
        <v>0</v>
      </c>
    </row>
    <row r="16" spans="1:9" ht="16.149999999999999" customHeight="1" x14ac:dyDescent="0.2">
      <c r="A16" s="213" t="s">
        <v>55</v>
      </c>
      <c r="B16" s="359">
        <v>0</v>
      </c>
      <c r="C16" s="394"/>
      <c r="D16" s="341">
        <f t="shared" si="0"/>
        <v>0</v>
      </c>
      <c r="E16" s="396">
        <v>0</v>
      </c>
      <c r="F16" s="397"/>
      <c r="G16" s="387">
        <f t="shared" si="1"/>
        <v>0</v>
      </c>
      <c r="I16" s="139" t="s">
        <v>243</v>
      </c>
    </row>
    <row r="17" spans="1:9" ht="16.149999999999999" customHeight="1" x14ac:dyDescent="0.2">
      <c r="A17" s="213" t="s">
        <v>58</v>
      </c>
      <c r="B17" s="359">
        <v>0</v>
      </c>
      <c r="C17" s="394"/>
      <c r="D17" s="341">
        <f t="shared" si="0"/>
        <v>0</v>
      </c>
      <c r="E17" s="396">
        <v>0</v>
      </c>
      <c r="F17" s="397"/>
      <c r="G17" s="387">
        <f t="shared" si="1"/>
        <v>0</v>
      </c>
      <c r="I17" s="139" t="s">
        <v>244</v>
      </c>
    </row>
    <row r="18" spans="1:9" ht="16.149999999999999" customHeight="1" x14ac:dyDescent="0.2">
      <c r="A18" s="213" t="s">
        <v>61</v>
      </c>
      <c r="B18" s="359">
        <v>0</v>
      </c>
      <c r="C18" s="394"/>
      <c r="D18" s="341">
        <f t="shared" si="0"/>
        <v>0</v>
      </c>
      <c r="E18" s="396">
        <v>0</v>
      </c>
      <c r="F18" s="397"/>
      <c r="G18" s="387">
        <f t="shared" si="1"/>
        <v>0</v>
      </c>
    </row>
    <row r="19" spans="1:9" ht="16.149999999999999" customHeight="1" x14ac:dyDescent="0.2">
      <c r="A19" s="213" t="s">
        <v>64</v>
      </c>
      <c r="B19" s="359">
        <v>0</v>
      </c>
      <c r="C19" s="394"/>
      <c r="D19" s="341">
        <f t="shared" si="0"/>
        <v>0</v>
      </c>
      <c r="E19" s="396">
        <v>0</v>
      </c>
      <c r="F19" s="397"/>
      <c r="G19" s="387">
        <f t="shared" si="1"/>
        <v>0</v>
      </c>
      <c r="I19" s="139" t="s">
        <v>245</v>
      </c>
    </row>
    <row r="20" spans="1:9" ht="16.149999999999999" customHeight="1" x14ac:dyDescent="0.2">
      <c r="A20" s="213" t="s">
        <v>246</v>
      </c>
      <c r="B20" s="359">
        <v>0</v>
      </c>
      <c r="C20" s="394"/>
      <c r="D20" s="341">
        <f t="shared" si="0"/>
        <v>0</v>
      </c>
      <c r="E20" s="396">
        <v>0</v>
      </c>
      <c r="F20" s="397"/>
      <c r="G20" s="387">
        <f t="shared" ref="G20" si="2">E20*IF(F20="",1,F20)</f>
        <v>0</v>
      </c>
    </row>
    <row r="21" spans="1:9" ht="16.149999999999999" customHeight="1" x14ac:dyDescent="0.2">
      <c r="A21" s="213" t="s">
        <v>67</v>
      </c>
      <c r="B21" s="359">
        <v>0</v>
      </c>
      <c r="C21" s="394"/>
      <c r="D21" s="341">
        <f t="shared" si="0"/>
        <v>0</v>
      </c>
      <c r="E21" s="396">
        <v>0</v>
      </c>
      <c r="F21" s="397"/>
      <c r="G21" s="387">
        <f t="shared" si="1"/>
        <v>0</v>
      </c>
    </row>
    <row r="22" spans="1:9" ht="16.149999999999999" customHeight="1" x14ac:dyDescent="0.2">
      <c r="A22" s="213" t="s">
        <v>70</v>
      </c>
      <c r="B22" s="359">
        <v>0</v>
      </c>
      <c r="C22" s="394"/>
      <c r="D22" s="341">
        <f t="shared" si="0"/>
        <v>0</v>
      </c>
      <c r="E22" s="396">
        <v>0</v>
      </c>
      <c r="F22" s="397"/>
      <c r="G22" s="387">
        <f t="shared" si="1"/>
        <v>0</v>
      </c>
    </row>
    <row r="23" spans="1:9" ht="16.149999999999999" customHeight="1" x14ac:dyDescent="0.2">
      <c r="A23" s="213" t="s">
        <v>73</v>
      </c>
      <c r="B23" s="359">
        <v>0</v>
      </c>
      <c r="C23" s="394"/>
      <c r="D23" s="341">
        <f t="shared" si="0"/>
        <v>0</v>
      </c>
      <c r="E23" s="396">
        <v>0</v>
      </c>
      <c r="F23" s="397"/>
      <c r="G23" s="387">
        <f t="shared" si="1"/>
        <v>0</v>
      </c>
    </row>
    <row r="24" spans="1:9" ht="16.149999999999999" customHeight="1" x14ac:dyDescent="0.2">
      <c r="A24" s="213" t="s">
        <v>75</v>
      </c>
      <c r="B24" s="359">
        <v>0</v>
      </c>
      <c r="C24" s="394"/>
      <c r="D24" s="341">
        <f t="shared" si="0"/>
        <v>0</v>
      </c>
      <c r="E24" s="396">
        <v>0</v>
      </c>
      <c r="F24" s="397"/>
      <c r="G24" s="387">
        <f t="shared" si="1"/>
        <v>0</v>
      </c>
    </row>
    <row r="25" spans="1:9" ht="16.149999999999999" customHeight="1" x14ac:dyDescent="0.2">
      <c r="A25" s="213" t="s">
        <v>78</v>
      </c>
      <c r="B25" s="359">
        <v>0</v>
      </c>
      <c r="C25" s="394"/>
      <c r="D25" s="341">
        <f t="shared" si="0"/>
        <v>0</v>
      </c>
      <c r="E25" s="396">
        <v>0</v>
      </c>
      <c r="F25" s="397"/>
      <c r="G25" s="387">
        <f t="shared" si="1"/>
        <v>0</v>
      </c>
    </row>
    <row r="26" spans="1:9" ht="16.149999999999999" customHeight="1" x14ac:dyDescent="0.2">
      <c r="A26" s="213" t="s">
        <v>80</v>
      </c>
      <c r="B26" s="359">
        <v>0</v>
      </c>
      <c r="C26" s="394"/>
      <c r="D26" s="341">
        <f t="shared" si="0"/>
        <v>0</v>
      </c>
      <c r="E26" s="399">
        <v>0</v>
      </c>
      <c r="F26" s="398"/>
      <c r="G26" s="387">
        <f t="shared" si="1"/>
        <v>0</v>
      </c>
    </row>
    <row r="27" spans="1:9" ht="16.149999999999999" customHeight="1" x14ac:dyDescent="0.2">
      <c r="A27" s="214" t="str">
        <f>"Total "&amp;A6</f>
        <v>Total Apparel</v>
      </c>
      <c r="B27" s="282"/>
      <c r="C27" s="282"/>
      <c r="D27" s="342">
        <f>SUM(D7:D26)</f>
        <v>0</v>
      </c>
      <c r="E27" s="286"/>
      <c r="F27" s="286"/>
      <c r="G27" s="338">
        <f>SUM(G7:G26)</f>
        <v>0</v>
      </c>
    </row>
    <row r="28" spans="1:9" s="291" customFormat="1" ht="16.149999999999999" customHeight="1" x14ac:dyDescent="0.2">
      <c r="A28" s="287"/>
      <c r="B28" s="287"/>
      <c r="C28" s="288" t="s">
        <v>247</v>
      </c>
      <c r="D28" s="339">
        <f>'Cost Estimator'!B9</f>
        <v>2200</v>
      </c>
      <c r="E28" s="289"/>
      <c r="F28" s="289"/>
      <c r="G28" s="290"/>
    </row>
    <row r="29" spans="1:9" ht="16.149999999999999" customHeight="1" x14ac:dyDescent="0.2">
      <c r="A29" s="26"/>
      <c r="B29" s="47"/>
      <c r="C29" s="47"/>
      <c r="D29" s="346"/>
      <c r="E29" s="284"/>
      <c r="F29" s="284"/>
      <c r="G29" s="284"/>
    </row>
    <row r="30" spans="1:9" ht="16.149999999999999" customHeight="1" x14ac:dyDescent="0.2">
      <c r="A30" s="292" t="s">
        <v>83</v>
      </c>
      <c r="B30" s="309" t="s">
        <v>234</v>
      </c>
      <c r="C30" s="309" t="s">
        <v>235</v>
      </c>
      <c r="D30" s="345" t="s">
        <v>217</v>
      </c>
      <c r="E30" s="310" t="s">
        <v>234</v>
      </c>
      <c r="F30" s="310" t="s">
        <v>236</v>
      </c>
      <c r="G30" s="310" t="s">
        <v>218</v>
      </c>
    </row>
    <row r="31" spans="1:9" ht="16.149999999999999" customHeight="1" x14ac:dyDescent="0.2">
      <c r="A31" s="215" t="s">
        <v>86</v>
      </c>
      <c r="B31" s="359">
        <v>0</v>
      </c>
      <c r="C31" s="394"/>
      <c r="D31" s="341">
        <f t="shared" ref="D31:D39" si="3">B31*IF(C31="",1,C31)</f>
        <v>0</v>
      </c>
      <c r="E31" s="396">
        <v>0</v>
      </c>
      <c r="F31" s="397"/>
      <c r="G31" s="388">
        <f t="shared" ref="G31:G39" si="4">E31*IF(F31="",1,F31)</f>
        <v>0</v>
      </c>
    </row>
    <row r="32" spans="1:9" ht="16.149999999999999" customHeight="1" x14ac:dyDescent="0.2">
      <c r="A32" s="213" t="s">
        <v>88</v>
      </c>
      <c r="B32" s="359">
        <v>0</v>
      </c>
      <c r="C32" s="394"/>
      <c r="D32" s="341">
        <f t="shared" si="3"/>
        <v>0</v>
      </c>
      <c r="E32" s="396">
        <v>0</v>
      </c>
      <c r="F32" s="397"/>
      <c r="G32" s="388">
        <f t="shared" si="4"/>
        <v>0</v>
      </c>
    </row>
    <row r="33" spans="1:7" ht="16.149999999999999" customHeight="1" x14ac:dyDescent="0.2">
      <c r="A33" s="213" t="s">
        <v>91</v>
      </c>
      <c r="B33" s="359">
        <v>0</v>
      </c>
      <c r="C33" s="394"/>
      <c r="D33" s="341">
        <f t="shared" si="3"/>
        <v>0</v>
      </c>
      <c r="E33" s="396">
        <v>0</v>
      </c>
      <c r="F33" s="397"/>
      <c r="G33" s="388">
        <f t="shared" si="4"/>
        <v>0</v>
      </c>
    </row>
    <row r="34" spans="1:7" ht="16.149999999999999" customHeight="1" x14ac:dyDescent="0.2">
      <c r="A34" s="213" t="s">
        <v>94</v>
      </c>
      <c r="B34" s="359">
        <v>0</v>
      </c>
      <c r="C34" s="394"/>
      <c r="D34" s="341">
        <f t="shared" si="3"/>
        <v>0</v>
      </c>
      <c r="E34" s="396">
        <v>0</v>
      </c>
      <c r="F34" s="397"/>
      <c r="G34" s="388">
        <f t="shared" si="4"/>
        <v>0</v>
      </c>
    </row>
    <row r="35" spans="1:7" ht="16.149999999999999" customHeight="1" x14ac:dyDescent="0.2">
      <c r="A35" s="213" t="s">
        <v>97</v>
      </c>
      <c r="B35" s="359">
        <v>0</v>
      </c>
      <c r="C35" s="394"/>
      <c r="D35" s="341">
        <f t="shared" si="3"/>
        <v>0</v>
      </c>
      <c r="E35" s="396">
        <v>0</v>
      </c>
      <c r="F35" s="397"/>
      <c r="G35" s="388">
        <f t="shared" si="4"/>
        <v>0</v>
      </c>
    </row>
    <row r="36" spans="1:7" ht="16.149999999999999" customHeight="1" x14ac:dyDescent="0.2">
      <c r="A36" s="213" t="s">
        <v>99</v>
      </c>
      <c r="B36" s="359">
        <v>0</v>
      </c>
      <c r="C36" s="394"/>
      <c r="D36" s="341">
        <f t="shared" si="3"/>
        <v>0</v>
      </c>
      <c r="E36" s="396">
        <v>0</v>
      </c>
      <c r="F36" s="397"/>
      <c r="G36" s="388">
        <f t="shared" si="4"/>
        <v>0</v>
      </c>
    </row>
    <row r="37" spans="1:7" ht="16.149999999999999" customHeight="1" x14ac:dyDescent="0.2">
      <c r="A37" s="213" t="s">
        <v>102</v>
      </c>
      <c r="B37" s="359">
        <v>0</v>
      </c>
      <c r="C37" s="394"/>
      <c r="D37" s="341">
        <f t="shared" si="3"/>
        <v>0</v>
      </c>
      <c r="E37" s="396">
        <v>0</v>
      </c>
      <c r="F37" s="397"/>
      <c r="G37" s="388">
        <f t="shared" si="4"/>
        <v>0</v>
      </c>
    </row>
    <row r="38" spans="1:7" ht="16.149999999999999" customHeight="1" x14ac:dyDescent="0.2">
      <c r="A38" s="213" t="s">
        <v>104</v>
      </c>
      <c r="B38" s="359">
        <v>0</v>
      </c>
      <c r="C38" s="394"/>
      <c r="D38" s="341">
        <f t="shared" si="3"/>
        <v>0</v>
      </c>
      <c r="E38" s="396">
        <v>0</v>
      </c>
      <c r="F38" s="397"/>
      <c r="G38" s="388">
        <f t="shared" si="4"/>
        <v>0</v>
      </c>
    </row>
    <row r="39" spans="1:7" ht="16.149999999999999" customHeight="1" x14ac:dyDescent="0.2">
      <c r="A39" s="216" t="s">
        <v>105</v>
      </c>
      <c r="B39" s="359">
        <v>0</v>
      </c>
      <c r="C39" s="394"/>
      <c r="D39" s="341">
        <f t="shared" si="3"/>
        <v>0</v>
      </c>
      <c r="E39" s="396">
        <v>0</v>
      </c>
      <c r="F39" s="397"/>
      <c r="G39" s="388">
        <f t="shared" si="4"/>
        <v>0</v>
      </c>
    </row>
    <row r="40" spans="1:7" ht="16.149999999999999" customHeight="1" x14ac:dyDescent="0.2">
      <c r="A40" s="214" t="str">
        <f>"Total "&amp;A30</f>
        <v>Total Flowers</v>
      </c>
      <c r="B40" s="282"/>
      <c r="C40" s="282"/>
      <c r="D40" s="342">
        <f>SUM(D31:D39)</f>
        <v>0</v>
      </c>
      <c r="E40" s="286"/>
      <c r="F40" s="286"/>
      <c r="G40" s="338">
        <f>SUM(G31:G39)</f>
        <v>0</v>
      </c>
    </row>
    <row r="41" spans="1:7" s="291" customFormat="1" ht="16.149999999999999" customHeight="1" x14ac:dyDescent="0.2">
      <c r="A41" s="287"/>
      <c r="B41" s="287"/>
      <c r="C41" s="288" t="s">
        <v>247</v>
      </c>
      <c r="D41" s="339">
        <f>'Cost Estimator'!B10</f>
        <v>1760</v>
      </c>
      <c r="E41" s="289"/>
      <c r="F41" s="289"/>
      <c r="G41" s="290"/>
    </row>
    <row r="42" spans="1:7" ht="16.149999999999999" customHeight="1" x14ac:dyDescent="0.2">
      <c r="A42" s="26"/>
      <c r="B42" s="47"/>
      <c r="C42" s="47"/>
      <c r="D42" s="346"/>
      <c r="E42" s="284"/>
      <c r="F42" s="284"/>
      <c r="G42" s="284"/>
    </row>
    <row r="43" spans="1:7" ht="16.149999999999999" customHeight="1" x14ac:dyDescent="0.2">
      <c r="A43" s="292" t="s">
        <v>208</v>
      </c>
      <c r="B43" s="309" t="s">
        <v>234</v>
      </c>
      <c r="C43" s="309" t="s">
        <v>235</v>
      </c>
      <c r="D43" s="345" t="s">
        <v>217</v>
      </c>
      <c r="E43" s="310" t="s">
        <v>234</v>
      </c>
      <c r="F43" s="310" t="s">
        <v>236</v>
      </c>
      <c r="G43" s="310" t="s">
        <v>218</v>
      </c>
    </row>
    <row r="44" spans="1:7" ht="16.149999999999999" customHeight="1" x14ac:dyDescent="0.2">
      <c r="A44" s="215" t="s">
        <v>111</v>
      </c>
      <c r="B44" s="359">
        <v>0</v>
      </c>
      <c r="C44" s="394"/>
      <c r="D44" s="341">
        <f t="shared" ref="D44:D49" si="5">B44*IF(C44="",1,C44)</f>
        <v>0</v>
      </c>
      <c r="E44" s="359">
        <v>0</v>
      </c>
      <c r="F44" s="397"/>
      <c r="G44" s="388">
        <f t="shared" ref="G44:G49" si="6">E44*IF(F44="",1,F44)</f>
        <v>0</v>
      </c>
    </row>
    <row r="45" spans="1:7" ht="16.149999999999999" customHeight="1" x14ac:dyDescent="0.2">
      <c r="A45" s="213" t="s">
        <v>26</v>
      </c>
      <c r="B45" s="359">
        <v>0</v>
      </c>
      <c r="C45" s="394"/>
      <c r="D45" s="341">
        <f t="shared" si="5"/>
        <v>0</v>
      </c>
      <c r="E45" s="359">
        <v>0</v>
      </c>
      <c r="F45" s="397"/>
      <c r="G45" s="388">
        <f t="shared" si="6"/>
        <v>0</v>
      </c>
    </row>
    <row r="46" spans="1:7" ht="16.149999999999999" customHeight="1" x14ac:dyDescent="0.2">
      <c r="A46" s="213" t="s">
        <v>27</v>
      </c>
      <c r="B46" s="359">
        <v>0</v>
      </c>
      <c r="C46" s="394"/>
      <c r="D46" s="341">
        <f t="shared" si="5"/>
        <v>0</v>
      </c>
      <c r="E46" s="359">
        <v>0</v>
      </c>
      <c r="F46" s="397"/>
      <c r="G46" s="388">
        <f t="shared" si="6"/>
        <v>0</v>
      </c>
    </row>
    <row r="47" spans="1:7" ht="16.149999999999999" customHeight="1" x14ac:dyDescent="0.2">
      <c r="A47" s="213" t="s">
        <v>118</v>
      </c>
      <c r="B47" s="359">
        <v>0</v>
      </c>
      <c r="C47" s="394"/>
      <c r="D47" s="341">
        <f t="shared" si="5"/>
        <v>0</v>
      </c>
      <c r="E47" s="359">
        <v>0</v>
      </c>
      <c r="F47" s="397"/>
      <c r="G47" s="388">
        <f t="shared" si="6"/>
        <v>0</v>
      </c>
    </row>
    <row r="48" spans="1:7" ht="16.149999999999999" customHeight="1" x14ac:dyDescent="0.2">
      <c r="A48" s="213" t="s">
        <v>121</v>
      </c>
      <c r="B48" s="359">
        <v>0</v>
      </c>
      <c r="C48" s="394"/>
      <c r="D48" s="341">
        <f t="shared" si="5"/>
        <v>0</v>
      </c>
      <c r="E48" s="359">
        <v>0</v>
      </c>
      <c r="F48" s="397"/>
      <c r="G48" s="388">
        <f t="shared" si="6"/>
        <v>0</v>
      </c>
    </row>
    <row r="49" spans="1:7" ht="16.149999999999999" customHeight="1" x14ac:dyDescent="0.2">
      <c r="A49" s="216" t="s">
        <v>124</v>
      </c>
      <c r="B49" s="359">
        <v>0</v>
      </c>
      <c r="C49" s="394"/>
      <c r="D49" s="341">
        <f t="shared" si="5"/>
        <v>0</v>
      </c>
      <c r="E49" s="396">
        <v>0</v>
      </c>
      <c r="F49" s="397"/>
      <c r="G49" s="388">
        <f t="shared" si="6"/>
        <v>0</v>
      </c>
    </row>
    <row r="50" spans="1:7" ht="16.149999999999999" customHeight="1" x14ac:dyDescent="0.2">
      <c r="A50" s="214" t="str">
        <f>"Total "&amp;A43</f>
        <v>Total Photography / Video</v>
      </c>
      <c r="B50" s="282"/>
      <c r="C50" s="282"/>
      <c r="D50" s="342">
        <f>SUM(D44:D49)</f>
        <v>0</v>
      </c>
      <c r="E50" s="286"/>
      <c r="F50" s="286"/>
      <c r="G50" s="338">
        <f>SUM(G44:G49)</f>
        <v>0</v>
      </c>
    </row>
    <row r="51" spans="1:7" s="291" customFormat="1" ht="16.149999999999999" customHeight="1" x14ac:dyDescent="0.2">
      <c r="A51" s="287"/>
      <c r="B51" s="287"/>
      <c r="C51" s="288" t="s">
        <v>247</v>
      </c>
      <c r="D51" s="339">
        <f>'Cost Estimator'!B11</f>
        <v>1100</v>
      </c>
      <c r="E51" s="289"/>
      <c r="F51" s="289"/>
      <c r="G51" s="290"/>
    </row>
    <row r="52" spans="1:7" ht="16.149999999999999" customHeight="1" x14ac:dyDescent="0.2">
      <c r="A52" s="26"/>
      <c r="B52" s="47"/>
      <c r="C52" s="47"/>
      <c r="D52" s="346"/>
      <c r="E52" s="284"/>
      <c r="F52" s="284"/>
      <c r="G52" s="284"/>
    </row>
    <row r="53" spans="1:7" ht="16.149999999999999" customHeight="1" x14ac:dyDescent="0.2">
      <c r="A53" s="292" t="s">
        <v>106</v>
      </c>
      <c r="B53" s="309" t="s">
        <v>234</v>
      </c>
      <c r="C53" s="309" t="s">
        <v>235</v>
      </c>
      <c r="D53" s="345" t="s">
        <v>217</v>
      </c>
      <c r="E53" s="310" t="s">
        <v>234</v>
      </c>
      <c r="F53" s="310" t="s">
        <v>236</v>
      </c>
      <c r="G53" s="310" t="s">
        <v>218</v>
      </c>
    </row>
    <row r="54" spans="1:7" ht="16.149999999999999" customHeight="1" x14ac:dyDescent="0.2">
      <c r="A54" s="215" t="s">
        <v>109</v>
      </c>
      <c r="B54" s="359">
        <v>0</v>
      </c>
      <c r="C54" s="394"/>
      <c r="D54" s="341">
        <f t="shared" ref="D54:D68" si="7">B54*IF(C54="",1,C54)</f>
        <v>0</v>
      </c>
      <c r="E54" s="359">
        <v>0</v>
      </c>
      <c r="F54" s="397"/>
      <c r="G54" s="388">
        <f t="shared" ref="G54:G68" si="8">E54*IF(F54="",1,F54)</f>
        <v>0</v>
      </c>
    </row>
    <row r="55" spans="1:7" ht="16.149999999999999" customHeight="1" x14ac:dyDescent="0.2">
      <c r="A55" s="213" t="s">
        <v>112</v>
      </c>
      <c r="B55" s="359">
        <v>0</v>
      </c>
      <c r="C55" s="394"/>
      <c r="D55" s="341">
        <f t="shared" si="7"/>
        <v>0</v>
      </c>
      <c r="E55" s="359">
        <v>0</v>
      </c>
      <c r="F55" s="397"/>
      <c r="G55" s="388">
        <f t="shared" si="8"/>
        <v>0</v>
      </c>
    </row>
    <row r="56" spans="1:7" ht="16.149999999999999" customHeight="1" x14ac:dyDescent="0.2">
      <c r="A56" s="213" t="s">
        <v>114</v>
      </c>
      <c r="B56" s="359">
        <v>0</v>
      </c>
      <c r="C56" s="394"/>
      <c r="D56" s="341">
        <f t="shared" si="7"/>
        <v>0</v>
      </c>
      <c r="E56" s="359">
        <v>0</v>
      </c>
      <c r="F56" s="397"/>
      <c r="G56" s="388">
        <f t="shared" si="8"/>
        <v>0</v>
      </c>
    </row>
    <row r="57" spans="1:7" ht="16.149999999999999" customHeight="1" x14ac:dyDescent="0.2">
      <c r="A57" s="213" t="s">
        <v>116</v>
      </c>
      <c r="B57" s="359">
        <v>0</v>
      </c>
      <c r="C57" s="394"/>
      <c r="D57" s="341">
        <f t="shared" si="7"/>
        <v>0</v>
      </c>
      <c r="E57" s="359">
        <v>0</v>
      </c>
      <c r="F57" s="397"/>
      <c r="G57" s="388">
        <f t="shared" si="8"/>
        <v>0</v>
      </c>
    </row>
    <row r="58" spans="1:7" ht="16.149999999999999" customHeight="1" x14ac:dyDescent="0.2">
      <c r="A58" s="213" t="s">
        <v>119</v>
      </c>
      <c r="B58" s="359">
        <v>0</v>
      </c>
      <c r="C58" s="394"/>
      <c r="D58" s="341">
        <f t="shared" si="7"/>
        <v>0</v>
      </c>
      <c r="E58" s="359">
        <v>0</v>
      </c>
      <c r="F58" s="397"/>
      <c r="G58" s="388">
        <f t="shared" si="8"/>
        <v>0</v>
      </c>
    </row>
    <row r="59" spans="1:7" ht="16.149999999999999" customHeight="1" x14ac:dyDescent="0.2">
      <c r="A59" s="213" t="s">
        <v>122</v>
      </c>
      <c r="B59" s="359">
        <v>0</v>
      </c>
      <c r="C59" s="394"/>
      <c r="D59" s="341">
        <f t="shared" si="7"/>
        <v>0</v>
      </c>
      <c r="E59" s="359">
        <v>0</v>
      </c>
      <c r="F59" s="397"/>
      <c r="G59" s="388">
        <f t="shared" si="8"/>
        <v>0</v>
      </c>
    </row>
    <row r="60" spans="1:7" ht="16.149999999999999" customHeight="1" x14ac:dyDescent="0.2">
      <c r="A60" s="213" t="s">
        <v>125</v>
      </c>
      <c r="B60" s="359">
        <v>0</v>
      </c>
      <c r="C60" s="394"/>
      <c r="D60" s="341">
        <f t="shared" si="7"/>
        <v>0</v>
      </c>
      <c r="E60" s="359">
        <v>0</v>
      </c>
      <c r="F60" s="397"/>
      <c r="G60" s="388">
        <f t="shared" si="8"/>
        <v>0</v>
      </c>
    </row>
    <row r="61" spans="1:7" ht="16.149999999999999" customHeight="1" x14ac:dyDescent="0.2">
      <c r="A61" s="213" t="s">
        <v>128</v>
      </c>
      <c r="B61" s="359">
        <v>0</v>
      </c>
      <c r="C61" s="394"/>
      <c r="D61" s="341">
        <f t="shared" si="7"/>
        <v>0</v>
      </c>
      <c r="E61" s="359">
        <v>0</v>
      </c>
      <c r="F61" s="397"/>
      <c r="G61" s="388">
        <f t="shared" si="8"/>
        <v>0</v>
      </c>
    </row>
    <row r="62" spans="1:7" ht="16.149999999999999" customHeight="1" x14ac:dyDescent="0.2">
      <c r="A62" s="213" t="s">
        <v>131</v>
      </c>
      <c r="B62" s="359">
        <v>0</v>
      </c>
      <c r="C62" s="394"/>
      <c r="D62" s="341">
        <f t="shared" si="7"/>
        <v>0</v>
      </c>
      <c r="E62" s="359">
        <v>0</v>
      </c>
      <c r="F62" s="397"/>
      <c r="G62" s="388">
        <f t="shared" si="8"/>
        <v>0</v>
      </c>
    </row>
    <row r="63" spans="1:7" ht="16.149999999999999" customHeight="1" x14ac:dyDescent="0.2">
      <c r="A63" s="213" t="s">
        <v>134</v>
      </c>
      <c r="B63" s="359">
        <v>0</v>
      </c>
      <c r="C63" s="394"/>
      <c r="D63" s="341">
        <f t="shared" si="7"/>
        <v>0</v>
      </c>
      <c r="E63" s="359">
        <v>0</v>
      </c>
      <c r="F63" s="397"/>
      <c r="G63" s="388">
        <f t="shared" si="8"/>
        <v>0</v>
      </c>
    </row>
    <row r="64" spans="1:7" ht="16.149999999999999" customHeight="1" x14ac:dyDescent="0.2">
      <c r="A64" s="213" t="s">
        <v>137</v>
      </c>
      <c r="B64" s="359">
        <v>0</v>
      </c>
      <c r="C64" s="394"/>
      <c r="D64" s="341">
        <f t="shared" si="7"/>
        <v>0</v>
      </c>
      <c r="E64" s="359">
        <v>0</v>
      </c>
      <c r="F64" s="397"/>
      <c r="G64" s="388">
        <f t="shared" si="8"/>
        <v>0</v>
      </c>
    </row>
    <row r="65" spans="1:7" ht="16.149999999999999" customHeight="1" x14ac:dyDescent="0.2">
      <c r="A65" s="213" t="s">
        <v>140</v>
      </c>
      <c r="B65" s="359">
        <v>0</v>
      </c>
      <c r="C65" s="394"/>
      <c r="D65" s="341">
        <f t="shared" si="7"/>
        <v>0</v>
      </c>
      <c r="E65" s="359">
        <v>0</v>
      </c>
      <c r="F65" s="397"/>
      <c r="G65" s="388">
        <f t="shared" si="8"/>
        <v>0</v>
      </c>
    </row>
    <row r="66" spans="1:7" ht="16.149999999999999" customHeight="1" x14ac:dyDescent="0.2">
      <c r="A66" s="213" t="s">
        <v>143</v>
      </c>
      <c r="B66" s="359">
        <v>0</v>
      </c>
      <c r="C66" s="394"/>
      <c r="D66" s="341">
        <f t="shared" si="7"/>
        <v>0</v>
      </c>
      <c r="E66" s="359">
        <v>0</v>
      </c>
      <c r="F66" s="397"/>
      <c r="G66" s="388">
        <f t="shared" si="8"/>
        <v>0</v>
      </c>
    </row>
    <row r="67" spans="1:7" ht="16.149999999999999" customHeight="1" x14ac:dyDescent="0.2">
      <c r="A67" s="213" t="s">
        <v>146</v>
      </c>
      <c r="B67" s="359">
        <v>0</v>
      </c>
      <c r="C67" s="394"/>
      <c r="D67" s="341">
        <f t="shared" si="7"/>
        <v>0</v>
      </c>
      <c r="E67" s="359">
        <v>0</v>
      </c>
      <c r="F67" s="397"/>
      <c r="G67" s="388">
        <f t="shared" si="8"/>
        <v>0</v>
      </c>
    </row>
    <row r="68" spans="1:7" ht="16.149999999999999" customHeight="1" x14ac:dyDescent="0.2">
      <c r="A68" s="216" t="s">
        <v>149</v>
      </c>
      <c r="B68" s="359">
        <v>0</v>
      </c>
      <c r="C68" s="394"/>
      <c r="D68" s="341">
        <f t="shared" si="7"/>
        <v>0</v>
      </c>
      <c r="E68" s="359">
        <v>0</v>
      </c>
      <c r="F68" s="397"/>
      <c r="G68" s="388">
        <f t="shared" si="8"/>
        <v>0</v>
      </c>
    </row>
    <row r="69" spans="1:7" ht="16.149999999999999" customHeight="1" x14ac:dyDescent="0.2">
      <c r="A69" s="214" t="str">
        <f>"Total "&amp;A53</f>
        <v>Total Stationery</v>
      </c>
      <c r="B69" s="282"/>
      <c r="C69" s="282"/>
      <c r="D69" s="342">
        <f>SUM(D54:D68)</f>
        <v>0</v>
      </c>
      <c r="E69" s="286"/>
      <c r="F69" s="286"/>
      <c r="G69" s="338">
        <f>SUM(G54:G68)</f>
        <v>0</v>
      </c>
    </row>
    <row r="70" spans="1:7" s="291" customFormat="1" ht="16.149999999999999" customHeight="1" x14ac:dyDescent="0.2">
      <c r="A70" s="287"/>
      <c r="B70" s="287"/>
      <c r="C70" s="288" t="s">
        <v>247</v>
      </c>
      <c r="D70" s="339">
        <f>'Cost Estimator'!B13</f>
        <v>660</v>
      </c>
      <c r="E70" s="289"/>
      <c r="F70" s="289"/>
      <c r="G70" s="290"/>
    </row>
    <row r="71" spans="1:7" ht="16.149999999999999" customHeight="1" x14ac:dyDescent="0.2">
      <c r="A71" s="26"/>
      <c r="B71" s="47"/>
      <c r="C71" s="47"/>
      <c r="D71" s="346"/>
      <c r="E71" s="284"/>
      <c r="F71" s="284"/>
      <c r="G71" s="284"/>
    </row>
    <row r="72" spans="1:7" ht="16.149999999999999" customHeight="1" x14ac:dyDescent="0.2">
      <c r="A72" s="292" t="s">
        <v>139</v>
      </c>
      <c r="B72" s="309" t="s">
        <v>234</v>
      </c>
      <c r="C72" s="309" t="s">
        <v>235</v>
      </c>
      <c r="D72" s="345" t="s">
        <v>217</v>
      </c>
      <c r="E72" s="310" t="s">
        <v>234</v>
      </c>
      <c r="F72" s="310" t="s">
        <v>236</v>
      </c>
      <c r="G72" s="310" t="s">
        <v>218</v>
      </c>
    </row>
    <row r="73" spans="1:7" ht="16.149999999999999" customHeight="1" x14ac:dyDescent="0.2">
      <c r="A73" s="215" t="s">
        <v>142</v>
      </c>
      <c r="B73" s="359">
        <v>0</v>
      </c>
      <c r="C73" s="394"/>
      <c r="D73" s="341">
        <f t="shared" ref="D73:D78" si="9">B73*IF(C73="",1,C73)</f>
        <v>0</v>
      </c>
      <c r="E73" s="359">
        <v>0</v>
      </c>
      <c r="F73" s="397"/>
      <c r="G73" s="388">
        <f t="shared" ref="G73:G78" si="10">E73*IF(F73="",1,F73)</f>
        <v>0</v>
      </c>
    </row>
    <row r="74" spans="1:7" ht="16.149999999999999" customHeight="1" x14ac:dyDescent="0.2">
      <c r="A74" s="213" t="s">
        <v>145</v>
      </c>
      <c r="B74" s="359">
        <v>0</v>
      </c>
      <c r="C74" s="394"/>
      <c r="D74" s="341">
        <f t="shared" si="9"/>
        <v>0</v>
      </c>
      <c r="E74" s="359">
        <v>0</v>
      </c>
      <c r="F74" s="397"/>
      <c r="G74" s="388">
        <f t="shared" si="10"/>
        <v>0</v>
      </c>
    </row>
    <row r="75" spans="1:7" ht="16.149999999999999" customHeight="1" x14ac:dyDescent="0.2">
      <c r="A75" s="213" t="s">
        <v>148</v>
      </c>
      <c r="B75" s="359">
        <v>0</v>
      </c>
      <c r="C75" s="394"/>
      <c r="D75" s="341">
        <f t="shared" si="9"/>
        <v>0</v>
      </c>
      <c r="E75" s="359">
        <v>0</v>
      </c>
      <c r="F75" s="397"/>
      <c r="G75" s="388">
        <f t="shared" si="10"/>
        <v>0</v>
      </c>
    </row>
    <row r="76" spans="1:7" ht="16.149999999999999" customHeight="1" x14ac:dyDescent="0.2">
      <c r="A76" s="213" t="s">
        <v>92</v>
      </c>
      <c r="B76" s="359">
        <v>0</v>
      </c>
      <c r="C76" s="394"/>
      <c r="D76" s="341">
        <f t="shared" si="9"/>
        <v>0</v>
      </c>
      <c r="E76" s="359">
        <v>0</v>
      </c>
      <c r="F76" s="397"/>
      <c r="G76" s="388">
        <f t="shared" si="10"/>
        <v>0</v>
      </c>
    </row>
    <row r="77" spans="1:7" ht="16.149999999999999" customHeight="1" x14ac:dyDescent="0.2">
      <c r="A77" s="213" t="s">
        <v>211</v>
      </c>
      <c r="B77" s="359">
        <v>0</v>
      </c>
      <c r="C77" s="394"/>
      <c r="D77" s="341">
        <f t="shared" si="9"/>
        <v>0</v>
      </c>
      <c r="E77" s="359">
        <v>0</v>
      </c>
      <c r="F77" s="397"/>
      <c r="G77" s="388">
        <f t="shared" si="10"/>
        <v>0</v>
      </c>
    </row>
    <row r="78" spans="1:7" ht="16.149999999999999" customHeight="1" x14ac:dyDescent="0.2">
      <c r="A78" s="216" t="s">
        <v>232</v>
      </c>
      <c r="B78" s="359">
        <v>0</v>
      </c>
      <c r="C78" s="394"/>
      <c r="D78" s="341">
        <f t="shared" si="9"/>
        <v>0</v>
      </c>
      <c r="E78" s="359">
        <v>0</v>
      </c>
      <c r="F78" s="397"/>
      <c r="G78" s="388">
        <f t="shared" si="10"/>
        <v>0</v>
      </c>
    </row>
    <row r="79" spans="1:7" ht="16.149999999999999" customHeight="1" x14ac:dyDescent="0.2">
      <c r="A79" s="214" t="str">
        <f>"Total "&amp;A72</f>
        <v>Total Honeymoon</v>
      </c>
      <c r="B79" s="282"/>
      <c r="C79" s="282"/>
      <c r="D79" s="342">
        <f>SUM(D73:D78)</f>
        <v>0</v>
      </c>
      <c r="E79" s="286"/>
      <c r="F79" s="286"/>
      <c r="G79" s="338">
        <f>SUM(G73:G78)</f>
        <v>0</v>
      </c>
    </row>
    <row r="80" spans="1:7" s="291" customFormat="1" ht="16.149999999999999" customHeight="1" x14ac:dyDescent="0.2">
      <c r="A80" s="287"/>
      <c r="B80" s="287"/>
      <c r="C80" s="288" t="s">
        <v>247</v>
      </c>
      <c r="D80" s="339">
        <f>'Cost Estimator'!B17</f>
        <v>0</v>
      </c>
      <c r="E80" s="289"/>
      <c r="F80" s="289"/>
      <c r="G80" s="290"/>
    </row>
    <row r="81" spans="1:7" ht="16.149999999999999" customHeight="1" x14ac:dyDescent="0.2">
      <c r="A81" s="26"/>
      <c r="B81" s="47"/>
      <c r="C81" s="47"/>
      <c r="D81" s="347"/>
      <c r="E81" s="285"/>
      <c r="F81" s="285"/>
      <c r="G81" s="285"/>
    </row>
    <row r="82" spans="1:7" ht="16.149999999999999" customHeight="1" x14ac:dyDescent="0.2">
      <c r="A82" s="292" t="s">
        <v>211</v>
      </c>
      <c r="B82" s="309" t="s">
        <v>234</v>
      </c>
      <c r="C82" s="309" t="s">
        <v>235</v>
      </c>
      <c r="D82" s="345" t="s">
        <v>217</v>
      </c>
      <c r="E82" s="310" t="s">
        <v>234</v>
      </c>
      <c r="F82" s="310" t="s">
        <v>236</v>
      </c>
      <c r="G82" s="310" t="s">
        <v>218</v>
      </c>
    </row>
    <row r="83" spans="1:7" ht="16.149999999999999" customHeight="1" x14ac:dyDescent="0.2">
      <c r="A83" s="215" t="s">
        <v>123</v>
      </c>
      <c r="B83" s="359">
        <v>0</v>
      </c>
      <c r="C83" s="394"/>
      <c r="D83" s="341">
        <f t="shared" ref="D83:D92" si="11">B83*IF(C83="",1,C83)</f>
        <v>0</v>
      </c>
      <c r="E83" s="359">
        <v>0</v>
      </c>
      <c r="F83" s="397"/>
      <c r="G83" s="388">
        <f t="shared" ref="G83:G92" si="12">E83*IF(F83="",1,F83)</f>
        <v>0</v>
      </c>
    </row>
    <row r="84" spans="1:7" ht="16.149999999999999" customHeight="1" x14ac:dyDescent="0.2">
      <c r="A84" s="213" t="s">
        <v>126</v>
      </c>
      <c r="B84" s="359">
        <v>0</v>
      </c>
      <c r="C84" s="394"/>
      <c r="D84" s="341">
        <f t="shared" si="11"/>
        <v>0</v>
      </c>
      <c r="E84" s="359">
        <v>0</v>
      </c>
      <c r="F84" s="397"/>
      <c r="G84" s="388">
        <f t="shared" si="12"/>
        <v>0</v>
      </c>
    </row>
    <row r="85" spans="1:7" ht="16.149999999999999" customHeight="1" x14ac:dyDescent="0.2">
      <c r="A85" s="213" t="s">
        <v>129</v>
      </c>
      <c r="B85" s="359">
        <v>0</v>
      </c>
      <c r="C85" s="394"/>
      <c r="D85" s="341">
        <f t="shared" si="11"/>
        <v>0</v>
      </c>
      <c r="E85" s="359">
        <v>0</v>
      </c>
      <c r="F85" s="397"/>
      <c r="G85" s="388">
        <f t="shared" si="12"/>
        <v>0</v>
      </c>
    </row>
    <row r="86" spans="1:7" ht="16.149999999999999" customHeight="1" x14ac:dyDescent="0.2">
      <c r="A86" s="213" t="s">
        <v>132</v>
      </c>
      <c r="B86" s="359">
        <v>0</v>
      </c>
      <c r="C86" s="394"/>
      <c r="D86" s="341">
        <f t="shared" si="11"/>
        <v>0</v>
      </c>
      <c r="E86" s="359">
        <v>0</v>
      </c>
      <c r="F86" s="397"/>
      <c r="G86" s="388">
        <f t="shared" si="12"/>
        <v>0</v>
      </c>
    </row>
    <row r="87" spans="1:7" ht="16.149999999999999" customHeight="1" x14ac:dyDescent="0.2">
      <c r="A87" s="213" t="s">
        <v>135</v>
      </c>
      <c r="B87" s="359">
        <v>0</v>
      </c>
      <c r="C87" s="394"/>
      <c r="D87" s="341">
        <f t="shared" si="11"/>
        <v>0</v>
      </c>
      <c r="E87" s="359">
        <v>0</v>
      </c>
      <c r="F87" s="397"/>
      <c r="G87" s="388">
        <f t="shared" si="12"/>
        <v>0</v>
      </c>
    </row>
    <row r="88" spans="1:7" ht="16.149999999999999" customHeight="1" x14ac:dyDescent="0.2">
      <c r="A88" s="213" t="s">
        <v>138</v>
      </c>
      <c r="B88" s="359">
        <v>0</v>
      </c>
      <c r="C88" s="394"/>
      <c r="D88" s="341">
        <f t="shared" si="11"/>
        <v>0</v>
      </c>
      <c r="E88" s="359">
        <v>0</v>
      </c>
      <c r="F88" s="397"/>
      <c r="G88" s="388">
        <f t="shared" si="12"/>
        <v>0</v>
      </c>
    </row>
    <row r="89" spans="1:7" ht="16.149999999999999" customHeight="1" x14ac:dyDescent="0.2">
      <c r="A89" s="213" t="s">
        <v>141</v>
      </c>
      <c r="B89" s="359">
        <v>0</v>
      </c>
      <c r="C89" s="394"/>
      <c r="D89" s="341">
        <f t="shared" si="11"/>
        <v>0</v>
      </c>
      <c r="E89" s="359">
        <v>0</v>
      </c>
      <c r="F89" s="397"/>
      <c r="G89" s="388">
        <f t="shared" si="12"/>
        <v>0</v>
      </c>
    </row>
    <row r="90" spans="1:7" ht="16.149999999999999" customHeight="1" x14ac:dyDescent="0.2">
      <c r="A90" s="213" t="s">
        <v>144</v>
      </c>
      <c r="B90" s="359">
        <v>0</v>
      </c>
      <c r="C90" s="394"/>
      <c r="D90" s="341">
        <f t="shared" si="11"/>
        <v>0</v>
      </c>
      <c r="E90" s="359">
        <v>0</v>
      </c>
      <c r="F90" s="397"/>
      <c r="G90" s="388">
        <f t="shared" si="12"/>
        <v>0</v>
      </c>
    </row>
    <row r="91" spans="1:7" ht="16.149999999999999" customHeight="1" x14ac:dyDescent="0.2">
      <c r="A91" s="213" t="s">
        <v>147</v>
      </c>
      <c r="B91" s="359">
        <v>0</v>
      </c>
      <c r="C91" s="394"/>
      <c r="D91" s="341">
        <f t="shared" si="11"/>
        <v>0</v>
      </c>
      <c r="E91" s="359">
        <v>0</v>
      </c>
      <c r="F91" s="397"/>
      <c r="G91" s="388">
        <f t="shared" si="12"/>
        <v>0</v>
      </c>
    </row>
    <row r="92" spans="1:7" ht="16.149999999999999" customHeight="1" x14ac:dyDescent="0.2">
      <c r="A92" s="216" t="s">
        <v>232</v>
      </c>
      <c r="B92" s="359">
        <v>0</v>
      </c>
      <c r="C92" s="394"/>
      <c r="D92" s="341">
        <f t="shared" si="11"/>
        <v>0</v>
      </c>
      <c r="E92" s="359">
        <v>0</v>
      </c>
      <c r="F92" s="397"/>
      <c r="G92" s="388">
        <f t="shared" si="12"/>
        <v>0</v>
      </c>
    </row>
    <row r="93" spans="1:7" ht="16.149999999999999" customHeight="1" x14ac:dyDescent="0.2">
      <c r="A93" s="214" t="str">
        <f>"Total "&amp;A82</f>
        <v>Total Misc</v>
      </c>
      <c r="B93" s="282"/>
      <c r="C93" s="282"/>
      <c r="D93" s="342">
        <f>SUM(D83:D92)</f>
        <v>0</v>
      </c>
      <c r="E93" s="286"/>
      <c r="F93" s="286"/>
      <c r="G93" s="338">
        <f>SUM(G83:G92)</f>
        <v>0</v>
      </c>
    </row>
    <row r="94" spans="1:7" s="291" customFormat="1" ht="16.149999999999999" customHeight="1" x14ac:dyDescent="0.2">
      <c r="A94" s="287"/>
      <c r="B94" s="287"/>
      <c r="C94" s="288" t="s">
        <v>247</v>
      </c>
      <c r="D94" s="339">
        <f>'Cost Estimator'!B18</f>
        <v>1100</v>
      </c>
      <c r="E94" s="289"/>
      <c r="F94" s="289"/>
      <c r="G94" s="290"/>
    </row>
    <row r="95" spans="1:7" ht="16.149999999999999" customHeight="1" x14ac:dyDescent="0.2">
      <c r="D95" s="344"/>
    </row>
    <row r="96" spans="1:7" ht="16.149999999999999" customHeight="1" x14ac:dyDescent="0.2">
      <c r="A96" s="292" t="s">
        <v>26</v>
      </c>
      <c r="B96" s="309" t="s">
        <v>234</v>
      </c>
      <c r="C96" s="309" t="s">
        <v>235</v>
      </c>
      <c r="D96" s="345" t="s">
        <v>217</v>
      </c>
      <c r="E96" s="310" t="s">
        <v>234</v>
      </c>
      <c r="F96" s="310" t="s">
        <v>236</v>
      </c>
      <c r="G96" s="310" t="s">
        <v>218</v>
      </c>
    </row>
    <row r="97" spans="1:7" ht="16.149999999999999" customHeight="1" x14ac:dyDescent="0.2">
      <c r="A97" s="213" t="s">
        <v>30</v>
      </c>
      <c r="B97" s="359">
        <v>0</v>
      </c>
      <c r="C97" s="394"/>
      <c r="D97" s="341">
        <f t="shared" ref="D97:D126" si="13">B97*IF(C97="",1,C97)</f>
        <v>0</v>
      </c>
      <c r="E97" s="359">
        <v>0</v>
      </c>
      <c r="F97" s="397"/>
      <c r="G97" s="388">
        <f t="shared" ref="G97:G126" si="14">E97*IF(F97="",1,F97)</f>
        <v>0</v>
      </c>
    </row>
    <row r="98" spans="1:7" ht="16.149999999999999" customHeight="1" x14ac:dyDescent="0.2">
      <c r="A98" s="213" t="s">
        <v>33</v>
      </c>
      <c r="B98" s="359">
        <v>0</v>
      </c>
      <c r="C98" s="394"/>
      <c r="D98" s="341">
        <f t="shared" si="13"/>
        <v>0</v>
      </c>
      <c r="E98" s="359">
        <v>0</v>
      </c>
      <c r="F98" s="397"/>
      <c r="G98" s="388">
        <f t="shared" si="14"/>
        <v>0</v>
      </c>
    </row>
    <row r="99" spans="1:7" ht="16.149999999999999" customHeight="1" x14ac:dyDescent="0.2">
      <c r="A99" s="213" t="s">
        <v>35</v>
      </c>
      <c r="B99" s="359">
        <v>0</v>
      </c>
      <c r="C99" s="394"/>
      <c r="D99" s="341">
        <f t="shared" si="13"/>
        <v>0</v>
      </c>
      <c r="E99" s="359">
        <v>0</v>
      </c>
      <c r="F99" s="397"/>
      <c r="G99" s="388">
        <f t="shared" si="14"/>
        <v>0</v>
      </c>
    </row>
    <row r="100" spans="1:7" ht="16.149999999999999" customHeight="1" x14ac:dyDescent="0.2">
      <c r="A100" s="213" t="s">
        <v>38</v>
      </c>
      <c r="B100" s="359">
        <v>0</v>
      </c>
      <c r="C100" s="394"/>
      <c r="D100" s="341">
        <f t="shared" si="13"/>
        <v>0</v>
      </c>
      <c r="E100" s="359">
        <v>0</v>
      </c>
      <c r="F100" s="397"/>
      <c r="G100" s="388">
        <f t="shared" si="14"/>
        <v>0</v>
      </c>
    </row>
    <row r="101" spans="1:7" ht="16.149999999999999" customHeight="1" x14ac:dyDescent="0.2">
      <c r="A101" s="213" t="s">
        <v>41</v>
      </c>
      <c r="B101" s="359">
        <v>0</v>
      </c>
      <c r="C101" s="394"/>
      <c r="D101" s="341">
        <f t="shared" si="13"/>
        <v>0</v>
      </c>
      <c r="E101" s="359">
        <v>0</v>
      </c>
      <c r="F101" s="397"/>
      <c r="G101" s="388">
        <f t="shared" si="14"/>
        <v>0</v>
      </c>
    </row>
    <row r="102" spans="1:7" ht="16.149999999999999" customHeight="1" x14ac:dyDescent="0.2">
      <c r="A102" s="213" t="s">
        <v>44</v>
      </c>
      <c r="B102" s="359">
        <v>0</v>
      </c>
      <c r="C102" s="394"/>
      <c r="D102" s="341">
        <f t="shared" si="13"/>
        <v>0</v>
      </c>
      <c r="E102" s="359">
        <v>0</v>
      </c>
      <c r="F102" s="397"/>
      <c r="G102" s="388">
        <f t="shared" si="14"/>
        <v>0</v>
      </c>
    </row>
    <row r="103" spans="1:7" ht="16.149999999999999" customHeight="1" x14ac:dyDescent="0.2">
      <c r="A103" s="213" t="s">
        <v>47</v>
      </c>
      <c r="B103" s="359">
        <v>0</v>
      </c>
      <c r="C103" s="394"/>
      <c r="D103" s="341">
        <f t="shared" si="13"/>
        <v>0</v>
      </c>
      <c r="E103" s="359">
        <v>0</v>
      </c>
      <c r="F103" s="397"/>
      <c r="G103" s="388">
        <f t="shared" si="14"/>
        <v>0</v>
      </c>
    </row>
    <row r="104" spans="1:7" ht="16.149999999999999" customHeight="1" x14ac:dyDescent="0.2">
      <c r="A104" s="213" t="s">
        <v>50</v>
      </c>
      <c r="B104" s="359">
        <v>0</v>
      </c>
      <c r="C104" s="394"/>
      <c r="D104" s="341">
        <f t="shared" si="13"/>
        <v>0</v>
      </c>
      <c r="E104" s="359">
        <v>0</v>
      </c>
      <c r="F104" s="397"/>
      <c r="G104" s="388">
        <f t="shared" si="14"/>
        <v>0</v>
      </c>
    </row>
    <row r="105" spans="1:7" ht="16.149999999999999" customHeight="1" x14ac:dyDescent="0.2">
      <c r="A105" s="213" t="s">
        <v>53</v>
      </c>
      <c r="B105" s="359">
        <v>0</v>
      </c>
      <c r="C105" s="394"/>
      <c r="D105" s="341">
        <f t="shared" si="13"/>
        <v>0</v>
      </c>
      <c r="E105" s="359">
        <v>0</v>
      </c>
      <c r="F105" s="397"/>
      <c r="G105" s="388">
        <f t="shared" si="14"/>
        <v>0</v>
      </c>
    </row>
    <row r="106" spans="1:7" ht="16.149999999999999" customHeight="1" x14ac:dyDescent="0.2">
      <c r="A106" s="213" t="s">
        <v>56</v>
      </c>
      <c r="B106" s="359">
        <v>0</v>
      </c>
      <c r="C106" s="394"/>
      <c r="D106" s="341">
        <f t="shared" si="13"/>
        <v>0</v>
      </c>
      <c r="E106" s="359">
        <v>0</v>
      </c>
      <c r="F106" s="397"/>
      <c r="G106" s="388">
        <f t="shared" si="14"/>
        <v>0</v>
      </c>
    </row>
    <row r="107" spans="1:7" ht="16.149999999999999" customHeight="1" x14ac:dyDescent="0.2">
      <c r="A107" s="213" t="s">
        <v>59</v>
      </c>
      <c r="B107" s="359">
        <v>0</v>
      </c>
      <c r="C107" s="394"/>
      <c r="D107" s="341">
        <f t="shared" si="13"/>
        <v>0</v>
      </c>
      <c r="E107" s="359">
        <v>0</v>
      </c>
      <c r="F107" s="397"/>
      <c r="G107" s="388">
        <f t="shared" si="14"/>
        <v>0</v>
      </c>
    </row>
    <row r="108" spans="1:7" ht="16.149999999999999" customHeight="1" x14ac:dyDescent="0.2">
      <c r="A108" s="213" t="s">
        <v>62</v>
      </c>
      <c r="B108" s="359">
        <v>0</v>
      </c>
      <c r="C108" s="394"/>
      <c r="D108" s="341">
        <f t="shared" si="13"/>
        <v>0</v>
      </c>
      <c r="E108" s="359">
        <v>0</v>
      </c>
      <c r="F108" s="397"/>
      <c r="G108" s="388">
        <f t="shared" si="14"/>
        <v>0</v>
      </c>
    </row>
    <row r="109" spans="1:7" ht="16.149999999999999" customHeight="1" x14ac:dyDescent="0.2">
      <c r="A109" s="213" t="s">
        <v>65</v>
      </c>
      <c r="B109" s="359">
        <v>0</v>
      </c>
      <c r="C109" s="394"/>
      <c r="D109" s="341">
        <f t="shared" si="13"/>
        <v>0</v>
      </c>
      <c r="E109" s="359">
        <v>0</v>
      </c>
      <c r="F109" s="397"/>
      <c r="G109" s="388">
        <f t="shared" si="14"/>
        <v>0</v>
      </c>
    </row>
    <row r="110" spans="1:7" ht="16.149999999999999" customHeight="1" x14ac:dyDescent="0.2">
      <c r="A110" s="213" t="s">
        <v>68</v>
      </c>
      <c r="B110" s="359">
        <v>0</v>
      </c>
      <c r="C110" s="394"/>
      <c r="D110" s="341">
        <f t="shared" si="13"/>
        <v>0</v>
      </c>
      <c r="E110" s="359">
        <v>0</v>
      </c>
      <c r="F110" s="397"/>
      <c r="G110" s="388">
        <f t="shared" si="14"/>
        <v>0</v>
      </c>
    </row>
    <row r="111" spans="1:7" ht="16.149999999999999" customHeight="1" x14ac:dyDescent="0.2">
      <c r="A111" s="213" t="s">
        <v>71</v>
      </c>
      <c r="B111" s="359">
        <v>0</v>
      </c>
      <c r="C111" s="394"/>
      <c r="D111" s="341">
        <f t="shared" si="13"/>
        <v>0</v>
      </c>
      <c r="E111" s="359">
        <v>0</v>
      </c>
      <c r="F111" s="397"/>
      <c r="G111" s="388">
        <f t="shared" si="14"/>
        <v>0</v>
      </c>
    </row>
    <row r="112" spans="1:7" ht="16.149999999999999" customHeight="1" x14ac:dyDescent="0.2">
      <c r="A112" s="213" t="s">
        <v>74</v>
      </c>
      <c r="B112" s="359">
        <v>0</v>
      </c>
      <c r="C112" s="394"/>
      <c r="D112" s="341">
        <f t="shared" si="13"/>
        <v>0</v>
      </c>
      <c r="E112" s="359">
        <v>0</v>
      </c>
      <c r="F112" s="397"/>
      <c r="G112" s="388">
        <f t="shared" si="14"/>
        <v>0</v>
      </c>
    </row>
    <row r="113" spans="1:7" ht="16.149999999999999" customHeight="1" x14ac:dyDescent="0.2">
      <c r="A113" s="213" t="s">
        <v>76</v>
      </c>
      <c r="B113" s="359">
        <v>0</v>
      </c>
      <c r="C113" s="394"/>
      <c r="D113" s="341">
        <f t="shared" si="13"/>
        <v>0</v>
      </c>
      <c r="E113" s="359">
        <v>0</v>
      </c>
      <c r="F113" s="397"/>
      <c r="G113" s="388">
        <f t="shared" si="14"/>
        <v>0</v>
      </c>
    </row>
    <row r="114" spans="1:7" ht="16.149999999999999" customHeight="1" x14ac:dyDescent="0.2">
      <c r="A114" s="213" t="s">
        <v>79</v>
      </c>
      <c r="B114" s="359">
        <v>0</v>
      </c>
      <c r="C114" s="394"/>
      <c r="D114" s="341">
        <f t="shared" si="13"/>
        <v>0</v>
      </c>
      <c r="E114" s="359">
        <v>0</v>
      </c>
      <c r="F114" s="397"/>
      <c r="G114" s="388">
        <f t="shared" si="14"/>
        <v>0</v>
      </c>
    </row>
    <row r="115" spans="1:7" ht="16.149999999999999" customHeight="1" x14ac:dyDescent="0.2">
      <c r="A115" s="213" t="s">
        <v>81</v>
      </c>
      <c r="B115" s="359">
        <v>0</v>
      </c>
      <c r="C115" s="394"/>
      <c r="D115" s="341">
        <f t="shared" si="13"/>
        <v>0</v>
      </c>
      <c r="E115" s="359">
        <v>0</v>
      </c>
      <c r="F115" s="397"/>
      <c r="G115" s="388">
        <f t="shared" si="14"/>
        <v>0</v>
      </c>
    </row>
    <row r="116" spans="1:7" ht="16.149999999999999" customHeight="1" x14ac:dyDescent="0.2">
      <c r="A116" s="213" t="s">
        <v>84</v>
      </c>
      <c r="B116" s="359">
        <v>0</v>
      </c>
      <c r="C116" s="394"/>
      <c r="D116" s="341">
        <f t="shared" si="13"/>
        <v>0</v>
      </c>
      <c r="E116" s="359">
        <v>0</v>
      </c>
      <c r="F116" s="397"/>
      <c r="G116" s="388">
        <f t="shared" si="14"/>
        <v>0</v>
      </c>
    </row>
    <row r="117" spans="1:7" ht="16.149999999999999" customHeight="1" x14ac:dyDescent="0.2">
      <c r="A117" s="213" t="s">
        <v>87</v>
      </c>
      <c r="B117" s="359">
        <v>0</v>
      </c>
      <c r="C117" s="394"/>
      <c r="D117" s="341">
        <f t="shared" si="13"/>
        <v>0</v>
      </c>
      <c r="E117" s="359">
        <v>0</v>
      </c>
      <c r="F117" s="397"/>
      <c r="G117" s="388">
        <f t="shared" si="14"/>
        <v>0</v>
      </c>
    </row>
    <row r="118" spans="1:7" ht="16.149999999999999" customHeight="1" x14ac:dyDescent="0.2">
      <c r="A118" s="213" t="s">
        <v>89</v>
      </c>
      <c r="B118" s="359">
        <v>0</v>
      </c>
      <c r="C118" s="394"/>
      <c r="D118" s="341">
        <f t="shared" si="13"/>
        <v>0</v>
      </c>
      <c r="E118" s="359">
        <v>0</v>
      </c>
      <c r="F118" s="397"/>
      <c r="G118" s="388">
        <f t="shared" si="14"/>
        <v>0</v>
      </c>
    </row>
    <row r="119" spans="1:7" ht="16.149999999999999" customHeight="1" x14ac:dyDescent="0.2">
      <c r="A119" s="213" t="s">
        <v>92</v>
      </c>
      <c r="B119" s="359">
        <v>0</v>
      </c>
      <c r="C119" s="394"/>
      <c r="D119" s="341">
        <f t="shared" si="13"/>
        <v>0</v>
      </c>
      <c r="E119" s="359">
        <v>0</v>
      </c>
      <c r="F119" s="397"/>
      <c r="G119" s="388">
        <f t="shared" si="14"/>
        <v>0</v>
      </c>
    </row>
    <row r="120" spans="1:7" ht="16.149999999999999" customHeight="1" x14ac:dyDescent="0.2">
      <c r="A120" s="213" t="s">
        <v>95</v>
      </c>
      <c r="B120" s="359">
        <v>0</v>
      </c>
      <c r="C120" s="394"/>
      <c r="D120" s="341">
        <f t="shared" si="13"/>
        <v>0</v>
      </c>
      <c r="E120" s="359">
        <v>0</v>
      </c>
      <c r="F120" s="397"/>
      <c r="G120" s="388">
        <f t="shared" si="14"/>
        <v>0</v>
      </c>
    </row>
    <row r="121" spans="1:7" ht="16.149999999999999" customHeight="1" x14ac:dyDescent="0.2">
      <c r="A121" s="213" t="s">
        <v>98</v>
      </c>
      <c r="B121" s="359">
        <v>0</v>
      </c>
      <c r="C121" s="394"/>
      <c r="D121" s="341">
        <f t="shared" si="13"/>
        <v>0</v>
      </c>
      <c r="E121" s="359">
        <v>0</v>
      </c>
      <c r="F121" s="397"/>
      <c r="G121" s="388">
        <f t="shared" si="14"/>
        <v>0</v>
      </c>
    </row>
    <row r="122" spans="1:7" ht="16.149999999999999" customHeight="1" x14ac:dyDescent="0.2">
      <c r="A122" s="213" t="s">
        <v>100</v>
      </c>
      <c r="B122" s="359">
        <v>0</v>
      </c>
      <c r="C122" s="394"/>
      <c r="D122" s="341">
        <f t="shared" si="13"/>
        <v>0</v>
      </c>
      <c r="E122" s="359">
        <v>0</v>
      </c>
      <c r="F122" s="397"/>
      <c r="G122" s="388">
        <f t="shared" si="14"/>
        <v>0</v>
      </c>
    </row>
    <row r="123" spans="1:7" ht="16.149999999999999" customHeight="1" x14ac:dyDescent="0.2">
      <c r="A123" s="213" t="s">
        <v>103</v>
      </c>
      <c r="B123" s="359">
        <v>0</v>
      </c>
      <c r="C123" s="394"/>
      <c r="D123" s="341">
        <f t="shared" si="13"/>
        <v>0</v>
      </c>
      <c r="E123" s="359">
        <v>0</v>
      </c>
      <c r="F123" s="397"/>
      <c r="G123" s="388">
        <f t="shared" si="14"/>
        <v>0</v>
      </c>
    </row>
    <row r="124" spans="1:7" ht="16.149999999999999" customHeight="1" x14ac:dyDescent="0.2">
      <c r="A124" s="213" t="s">
        <v>66</v>
      </c>
      <c r="B124" s="359">
        <v>0</v>
      </c>
      <c r="C124" s="394"/>
      <c r="D124" s="341">
        <f t="shared" si="13"/>
        <v>0</v>
      </c>
      <c r="E124" s="359">
        <v>0</v>
      </c>
      <c r="F124" s="397"/>
      <c r="G124" s="388">
        <f t="shared" si="14"/>
        <v>0</v>
      </c>
    </row>
    <row r="125" spans="1:7" ht="16.149999999999999" customHeight="1" x14ac:dyDescent="0.2">
      <c r="A125" s="213" t="s">
        <v>69</v>
      </c>
      <c r="B125" s="359">
        <v>0</v>
      </c>
      <c r="C125" s="394"/>
      <c r="D125" s="341">
        <f t="shared" si="13"/>
        <v>0</v>
      </c>
      <c r="E125" s="359">
        <v>0</v>
      </c>
      <c r="F125" s="397"/>
      <c r="G125" s="388">
        <f t="shared" si="14"/>
        <v>0</v>
      </c>
    </row>
    <row r="126" spans="1:7" ht="16.149999999999999" customHeight="1" x14ac:dyDescent="0.2">
      <c r="A126" s="218" t="s">
        <v>107</v>
      </c>
      <c r="B126" s="359">
        <v>0</v>
      </c>
      <c r="C126" s="394"/>
      <c r="D126" s="341">
        <f t="shared" si="13"/>
        <v>0</v>
      </c>
      <c r="E126" s="359">
        <v>0</v>
      </c>
      <c r="F126" s="397"/>
      <c r="G126" s="388">
        <f t="shared" si="14"/>
        <v>0</v>
      </c>
    </row>
    <row r="127" spans="1:7" ht="16.149999999999999" customHeight="1" x14ac:dyDescent="0.2">
      <c r="A127" s="214" t="str">
        <f>"Total "&amp;A96</f>
        <v>Total Reception</v>
      </c>
      <c r="B127" s="282"/>
      <c r="C127" s="282"/>
      <c r="D127" s="342">
        <f>SUM(D97:D126)</f>
        <v>0</v>
      </c>
      <c r="E127" s="286"/>
      <c r="F127" s="286"/>
      <c r="G127" s="338">
        <f>SUM(G97:G126)</f>
        <v>0</v>
      </c>
    </row>
    <row r="128" spans="1:7" s="291" customFormat="1" ht="16.149999999999999" customHeight="1" x14ac:dyDescent="0.2">
      <c r="A128" s="287"/>
      <c r="B128" s="287"/>
      <c r="C128" s="288" t="s">
        <v>247</v>
      </c>
      <c r="D128" s="339">
        <f>'Cost Estimator'!B8</f>
        <v>12100.000000000002</v>
      </c>
      <c r="E128" s="289"/>
      <c r="F128" s="289"/>
      <c r="G128" s="290"/>
    </row>
    <row r="129" spans="1:7" ht="16.149999999999999" customHeight="1" x14ac:dyDescent="0.2">
      <c r="A129" s="26"/>
      <c r="B129" s="47"/>
      <c r="C129" s="47"/>
      <c r="D129" s="47"/>
      <c r="E129" s="284"/>
      <c r="F129" s="284"/>
      <c r="G129" s="284"/>
    </row>
    <row r="130" spans="1:7" ht="16.149999999999999" customHeight="1" x14ac:dyDescent="0.2">
      <c r="A130" s="292" t="s">
        <v>127</v>
      </c>
      <c r="B130" s="309" t="s">
        <v>234</v>
      </c>
      <c r="C130" s="309" t="s">
        <v>235</v>
      </c>
      <c r="D130" s="309" t="s">
        <v>217</v>
      </c>
      <c r="E130" s="310" t="s">
        <v>234</v>
      </c>
      <c r="F130" s="310" t="s">
        <v>236</v>
      </c>
      <c r="G130" s="310" t="s">
        <v>218</v>
      </c>
    </row>
    <row r="131" spans="1:7" ht="16.149999999999999" customHeight="1" x14ac:dyDescent="0.2">
      <c r="A131" s="215" t="s">
        <v>130</v>
      </c>
      <c r="B131" s="359">
        <v>0</v>
      </c>
      <c r="C131" s="394"/>
      <c r="D131" s="341">
        <f t="shared" ref="D131:D133" si="15">B131*IF(C131="",1,C131)</f>
        <v>0</v>
      </c>
      <c r="E131" s="359">
        <v>0</v>
      </c>
      <c r="F131" s="397"/>
      <c r="G131" s="388">
        <f t="shared" ref="G131:G133" si="16">E131*IF(F131="",1,F131)</f>
        <v>0</v>
      </c>
    </row>
    <row r="132" spans="1:7" ht="16.149999999999999" customHeight="1" x14ac:dyDescent="0.2">
      <c r="A132" s="213" t="s">
        <v>133</v>
      </c>
      <c r="B132" s="359">
        <v>0</v>
      </c>
      <c r="C132" s="394"/>
      <c r="D132" s="341">
        <f t="shared" si="15"/>
        <v>0</v>
      </c>
      <c r="E132" s="359">
        <v>0</v>
      </c>
      <c r="F132" s="397"/>
      <c r="G132" s="388">
        <f t="shared" si="16"/>
        <v>0</v>
      </c>
    </row>
    <row r="133" spans="1:7" ht="16.149999999999999" customHeight="1" x14ac:dyDescent="0.2">
      <c r="A133" s="216" t="s">
        <v>136</v>
      </c>
      <c r="B133" s="359">
        <v>0</v>
      </c>
      <c r="C133" s="394"/>
      <c r="D133" s="341">
        <f t="shared" si="15"/>
        <v>0</v>
      </c>
      <c r="E133" s="359">
        <v>0</v>
      </c>
      <c r="F133" s="397"/>
      <c r="G133" s="388">
        <f t="shared" si="16"/>
        <v>0</v>
      </c>
    </row>
    <row r="134" spans="1:7" ht="16.149999999999999" customHeight="1" x14ac:dyDescent="0.2">
      <c r="A134" s="214" t="str">
        <f>"Total "&amp;A130</f>
        <v>Total Rings</v>
      </c>
      <c r="B134" s="282"/>
      <c r="C134" s="282"/>
      <c r="D134" s="342">
        <f>SUM(D131:D133)</f>
        <v>0</v>
      </c>
      <c r="E134" s="286"/>
      <c r="F134" s="286"/>
      <c r="G134" s="338">
        <f>SUM(G131:G133)</f>
        <v>0</v>
      </c>
    </row>
    <row r="135" spans="1:7" s="291" customFormat="1" ht="16.149999999999999" customHeight="1" x14ac:dyDescent="0.2">
      <c r="A135" s="287"/>
      <c r="B135" s="287"/>
      <c r="C135" s="288" t="s">
        <v>247</v>
      </c>
      <c r="D135" s="339">
        <f>'Cost Estimator'!B14</f>
        <v>660</v>
      </c>
      <c r="E135" s="289"/>
      <c r="F135" s="289"/>
      <c r="G135" s="290"/>
    </row>
    <row r="136" spans="1:7" ht="16.149999999999999" customHeight="1" x14ac:dyDescent="0.2">
      <c r="A136" s="26"/>
      <c r="B136" s="47"/>
      <c r="C136" s="47"/>
      <c r="D136" s="47"/>
      <c r="E136" s="284"/>
      <c r="F136" s="284"/>
      <c r="G136" s="284"/>
    </row>
    <row r="137" spans="1:7" ht="16.149999999999999" customHeight="1" x14ac:dyDescent="0.2">
      <c r="A137" s="292" t="s">
        <v>110</v>
      </c>
      <c r="B137" s="309" t="s">
        <v>234</v>
      </c>
      <c r="C137" s="309" t="s">
        <v>235</v>
      </c>
      <c r="D137" s="309" t="s">
        <v>217</v>
      </c>
      <c r="E137" s="310" t="s">
        <v>234</v>
      </c>
      <c r="F137" s="310" t="s">
        <v>236</v>
      </c>
      <c r="G137" s="310" t="s">
        <v>218</v>
      </c>
    </row>
    <row r="138" spans="1:7" ht="16.149999999999999" customHeight="1" x14ac:dyDescent="0.2">
      <c r="A138" s="215" t="s">
        <v>113</v>
      </c>
      <c r="B138" s="359">
        <v>0</v>
      </c>
      <c r="C138" s="394"/>
      <c r="D138" s="341">
        <f t="shared" ref="D138:D140" si="17">B138*IF(C138="",1,C138)</f>
        <v>0</v>
      </c>
      <c r="E138" s="359">
        <v>0</v>
      </c>
      <c r="F138" s="397"/>
      <c r="G138" s="388">
        <f t="shared" ref="G138:G140" si="18">E138*IF(F138="",1,F138)</f>
        <v>0</v>
      </c>
    </row>
    <row r="139" spans="1:7" ht="16.149999999999999" customHeight="1" x14ac:dyDescent="0.2">
      <c r="A139" s="213" t="s">
        <v>115</v>
      </c>
      <c r="B139" s="359">
        <v>0</v>
      </c>
      <c r="C139" s="394"/>
      <c r="D139" s="341">
        <f t="shared" si="17"/>
        <v>0</v>
      </c>
      <c r="E139" s="359">
        <v>0</v>
      </c>
      <c r="F139" s="397"/>
      <c r="G139" s="388">
        <f t="shared" si="18"/>
        <v>0</v>
      </c>
    </row>
    <row r="140" spans="1:7" ht="16.149999999999999" customHeight="1" x14ac:dyDescent="0.2">
      <c r="A140" s="216" t="s">
        <v>117</v>
      </c>
      <c r="B140" s="359">
        <v>0</v>
      </c>
      <c r="C140" s="394"/>
      <c r="D140" s="341">
        <f t="shared" si="17"/>
        <v>0</v>
      </c>
      <c r="E140" s="359">
        <v>0</v>
      </c>
      <c r="F140" s="397"/>
      <c r="G140" s="388">
        <f t="shared" si="18"/>
        <v>0</v>
      </c>
    </row>
    <row r="141" spans="1:7" ht="16.149999999999999" customHeight="1" x14ac:dyDescent="0.2">
      <c r="A141" s="214" t="str">
        <f>"Total "&amp;A137</f>
        <v>Total Gifts &amp; Favors</v>
      </c>
      <c r="B141" s="282"/>
      <c r="C141" s="282"/>
      <c r="D141" s="342">
        <f>SUM(D138:D140)</f>
        <v>0</v>
      </c>
      <c r="E141" s="286"/>
      <c r="F141" s="286"/>
      <c r="G141" s="338">
        <f>SUM(G138:G140)</f>
        <v>0</v>
      </c>
    </row>
    <row r="142" spans="1:7" s="291" customFormat="1" ht="16.149999999999999" customHeight="1" x14ac:dyDescent="0.2">
      <c r="A142" s="287"/>
      <c r="B142" s="287"/>
      <c r="C142" s="288" t="s">
        <v>247</v>
      </c>
      <c r="D142" s="339">
        <f>'Cost Estimator'!B15</f>
        <v>660</v>
      </c>
      <c r="E142" s="289"/>
      <c r="F142" s="289"/>
      <c r="G142" s="290"/>
    </row>
    <row r="143" spans="1:7" ht="16.149999999999999" customHeight="1" x14ac:dyDescent="0.2">
      <c r="A143" s="26"/>
      <c r="B143" s="47"/>
      <c r="C143" s="47"/>
      <c r="D143" s="47"/>
      <c r="E143" s="284"/>
      <c r="F143" s="284"/>
      <c r="G143" s="284"/>
    </row>
    <row r="144" spans="1:7" ht="16.149999999999999" customHeight="1" x14ac:dyDescent="0.2">
      <c r="A144" s="292" t="s">
        <v>27</v>
      </c>
      <c r="B144" s="309" t="s">
        <v>234</v>
      </c>
      <c r="C144" s="309" t="s">
        <v>235</v>
      </c>
      <c r="D144" s="309" t="s">
        <v>217</v>
      </c>
      <c r="E144" s="310" t="s">
        <v>234</v>
      </c>
      <c r="F144" s="310" t="s">
        <v>236</v>
      </c>
      <c r="G144" s="310" t="s">
        <v>218</v>
      </c>
    </row>
    <row r="145" spans="1:7" ht="16.149999999999999" customHeight="1" x14ac:dyDescent="0.2">
      <c r="A145" s="215" t="s">
        <v>31</v>
      </c>
      <c r="B145" s="359">
        <v>0</v>
      </c>
      <c r="C145" s="394"/>
      <c r="D145" s="341">
        <f t="shared" ref="D145:D159" si="19">B145*IF(C145="",1,C145)</f>
        <v>0</v>
      </c>
      <c r="E145" s="359">
        <v>0</v>
      </c>
      <c r="F145" s="397"/>
      <c r="G145" s="388">
        <f t="shared" ref="G145:G159" si="20">E145*IF(F145="",1,F145)</f>
        <v>0</v>
      </c>
    </row>
    <row r="146" spans="1:7" ht="16.149999999999999" customHeight="1" x14ac:dyDescent="0.2">
      <c r="A146" s="213" t="s">
        <v>30</v>
      </c>
      <c r="B146" s="359">
        <v>0</v>
      </c>
      <c r="C146" s="394"/>
      <c r="D146" s="341">
        <f t="shared" si="19"/>
        <v>0</v>
      </c>
      <c r="E146" s="359">
        <v>0</v>
      </c>
      <c r="F146" s="397"/>
      <c r="G146" s="388">
        <f t="shared" si="20"/>
        <v>0</v>
      </c>
    </row>
    <row r="147" spans="1:7" ht="16.149999999999999" customHeight="1" x14ac:dyDescent="0.2">
      <c r="A147" s="213" t="s">
        <v>230</v>
      </c>
      <c r="B147" s="359">
        <v>0</v>
      </c>
      <c r="C147" s="394"/>
      <c r="D147" s="341">
        <f t="shared" si="19"/>
        <v>0</v>
      </c>
      <c r="E147" s="359">
        <v>0</v>
      </c>
      <c r="F147" s="397"/>
      <c r="G147" s="388">
        <f t="shared" si="20"/>
        <v>0</v>
      </c>
    </row>
    <row r="148" spans="1:7" ht="16.149999999999999" customHeight="1" x14ac:dyDescent="0.2">
      <c r="A148" s="213" t="s">
        <v>231</v>
      </c>
      <c r="B148" s="359">
        <v>0</v>
      </c>
      <c r="C148" s="394"/>
      <c r="D148" s="341">
        <f t="shared" si="19"/>
        <v>0</v>
      </c>
      <c r="E148" s="359">
        <v>0</v>
      </c>
      <c r="F148" s="397"/>
      <c r="G148" s="388">
        <f t="shared" si="20"/>
        <v>0</v>
      </c>
    </row>
    <row r="149" spans="1:7" ht="16.149999999999999" customHeight="1" x14ac:dyDescent="0.2">
      <c r="A149" s="213" t="s">
        <v>39</v>
      </c>
      <c r="B149" s="359">
        <v>0</v>
      </c>
      <c r="C149" s="394"/>
      <c r="D149" s="341">
        <f t="shared" si="19"/>
        <v>0</v>
      </c>
      <c r="E149" s="359">
        <v>0</v>
      </c>
      <c r="F149" s="397"/>
      <c r="G149" s="388">
        <f t="shared" si="20"/>
        <v>0</v>
      </c>
    </row>
    <row r="150" spans="1:7" ht="16.149999999999999" customHeight="1" x14ac:dyDescent="0.2">
      <c r="A150" s="213" t="s">
        <v>42</v>
      </c>
      <c r="B150" s="359">
        <v>0</v>
      </c>
      <c r="C150" s="394"/>
      <c r="D150" s="341">
        <f t="shared" si="19"/>
        <v>0</v>
      </c>
      <c r="E150" s="359">
        <v>0</v>
      </c>
      <c r="F150" s="397"/>
      <c r="G150" s="388">
        <f t="shared" si="20"/>
        <v>0</v>
      </c>
    </row>
    <row r="151" spans="1:7" ht="16.149999999999999" customHeight="1" x14ac:dyDescent="0.2">
      <c r="A151" s="213" t="s">
        <v>45</v>
      </c>
      <c r="B151" s="359">
        <v>0</v>
      </c>
      <c r="C151" s="394"/>
      <c r="D151" s="341">
        <f t="shared" si="19"/>
        <v>0</v>
      </c>
      <c r="E151" s="359">
        <v>0</v>
      </c>
      <c r="F151" s="397"/>
      <c r="G151" s="388">
        <f t="shared" si="20"/>
        <v>0</v>
      </c>
    </row>
    <row r="152" spans="1:7" ht="16.149999999999999" customHeight="1" x14ac:dyDescent="0.2">
      <c r="A152" s="213" t="s">
        <v>48</v>
      </c>
      <c r="B152" s="359">
        <v>0</v>
      </c>
      <c r="C152" s="394"/>
      <c r="D152" s="341">
        <f t="shared" si="19"/>
        <v>0</v>
      </c>
      <c r="E152" s="359">
        <v>0</v>
      </c>
      <c r="F152" s="397"/>
      <c r="G152" s="388">
        <f t="shared" si="20"/>
        <v>0</v>
      </c>
    </row>
    <row r="153" spans="1:7" ht="16.149999999999999" customHeight="1" x14ac:dyDescent="0.2">
      <c r="A153" s="213" t="s">
        <v>51</v>
      </c>
      <c r="B153" s="359">
        <v>0</v>
      </c>
      <c r="C153" s="394"/>
      <c r="D153" s="341">
        <f t="shared" si="19"/>
        <v>0</v>
      </c>
      <c r="E153" s="359">
        <v>0</v>
      </c>
      <c r="F153" s="397"/>
      <c r="G153" s="388">
        <f t="shared" si="20"/>
        <v>0</v>
      </c>
    </row>
    <row r="154" spans="1:7" ht="16.149999999999999" customHeight="1" x14ac:dyDescent="0.2">
      <c r="A154" s="213" t="s">
        <v>54</v>
      </c>
      <c r="B154" s="359">
        <v>0</v>
      </c>
      <c r="C154" s="394"/>
      <c r="D154" s="341">
        <f t="shared" si="19"/>
        <v>0</v>
      </c>
      <c r="E154" s="359">
        <v>0</v>
      </c>
      <c r="F154" s="397"/>
      <c r="G154" s="388">
        <f t="shared" si="20"/>
        <v>0</v>
      </c>
    </row>
    <row r="155" spans="1:7" ht="16.149999999999999" customHeight="1" x14ac:dyDescent="0.2">
      <c r="A155" s="213" t="s">
        <v>57</v>
      </c>
      <c r="B155" s="359">
        <v>0</v>
      </c>
      <c r="C155" s="394"/>
      <c r="D155" s="341">
        <f t="shared" si="19"/>
        <v>0</v>
      </c>
      <c r="E155" s="359">
        <v>0</v>
      </c>
      <c r="F155" s="397"/>
      <c r="G155" s="388">
        <f t="shared" si="20"/>
        <v>0</v>
      </c>
    </row>
    <row r="156" spans="1:7" ht="16.149999999999999" customHeight="1" x14ac:dyDescent="0.2">
      <c r="A156" s="213" t="s">
        <v>60</v>
      </c>
      <c r="B156" s="359">
        <v>0</v>
      </c>
      <c r="C156" s="394"/>
      <c r="D156" s="341">
        <f t="shared" si="19"/>
        <v>0</v>
      </c>
      <c r="E156" s="359">
        <v>0</v>
      </c>
      <c r="F156" s="397"/>
      <c r="G156" s="388">
        <f t="shared" si="20"/>
        <v>0</v>
      </c>
    </row>
    <row r="157" spans="1:7" ht="16.149999999999999" customHeight="1" x14ac:dyDescent="0.2">
      <c r="A157" s="213" t="s">
        <v>63</v>
      </c>
      <c r="B157" s="359">
        <v>0</v>
      </c>
      <c r="C157" s="394"/>
      <c r="D157" s="341">
        <f t="shared" si="19"/>
        <v>0</v>
      </c>
      <c r="E157" s="359">
        <v>0</v>
      </c>
      <c r="F157" s="397"/>
      <c r="G157" s="388">
        <f t="shared" si="20"/>
        <v>0</v>
      </c>
    </row>
    <row r="158" spans="1:7" ht="16.149999999999999" customHeight="1" x14ac:dyDescent="0.2">
      <c r="A158" s="213" t="s">
        <v>66</v>
      </c>
      <c r="B158" s="359">
        <v>0</v>
      </c>
      <c r="C158" s="394"/>
      <c r="D158" s="341">
        <f t="shared" si="19"/>
        <v>0</v>
      </c>
      <c r="E158" s="359">
        <v>0</v>
      </c>
      <c r="F158" s="397"/>
      <c r="G158" s="388">
        <f t="shared" si="20"/>
        <v>0</v>
      </c>
    </row>
    <row r="159" spans="1:7" ht="16.149999999999999" customHeight="1" x14ac:dyDescent="0.2">
      <c r="A159" s="216" t="s">
        <v>69</v>
      </c>
      <c r="B159" s="359">
        <v>0</v>
      </c>
      <c r="C159" s="394"/>
      <c r="D159" s="341">
        <f t="shared" si="19"/>
        <v>0</v>
      </c>
      <c r="E159" s="396">
        <v>0</v>
      </c>
      <c r="F159" s="397"/>
      <c r="G159" s="388">
        <f t="shared" si="20"/>
        <v>0</v>
      </c>
    </row>
    <row r="160" spans="1:7" ht="16.149999999999999" customHeight="1" x14ac:dyDescent="0.2">
      <c r="A160" s="214" t="str">
        <f>"Total "&amp;A144</f>
        <v>Total Ceremony</v>
      </c>
      <c r="B160" s="282"/>
      <c r="C160" s="282"/>
      <c r="D160" s="342">
        <f>SUM(D145:D159)</f>
        <v>0</v>
      </c>
      <c r="E160" s="286"/>
      <c r="F160" s="286"/>
      <c r="G160" s="338">
        <f>SUM(G145:G159)</f>
        <v>0</v>
      </c>
    </row>
    <row r="161" spans="1:7" s="291" customFormat="1" ht="16.149999999999999" customHeight="1" x14ac:dyDescent="0.2">
      <c r="A161" s="287"/>
      <c r="B161" s="287"/>
      <c r="C161" s="288" t="s">
        <v>247</v>
      </c>
      <c r="D161" s="339">
        <f>'Cost Estimator'!B12</f>
        <v>660</v>
      </c>
      <c r="E161" s="289"/>
      <c r="F161" s="289"/>
      <c r="G161" s="290"/>
    </row>
    <row r="162" spans="1:7" ht="16.149999999999999" customHeight="1" x14ac:dyDescent="0.2">
      <c r="A162" s="26"/>
      <c r="B162" s="47"/>
      <c r="C162" s="47"/>
      <c r="D162" s="47"/>
      <c r="E162" s="284"/>
      <c r="F162" s="284"/>
      <c r="G162" s="284"/>
    </row>
    <row r="163" spans="1:7" ht="16.149999999999999" customHeight="1" x14ac:dyDescent="0.2">
      <c r="A163" s="292" t="s">
        <v>72</v>
      </c>
      <c r="B163" s="309" t="s">
        <v>234</v>
      </c>
      <c r="C163" s="309" t="s">
        <v>235</v>
      </c>
      <c r="D163" s="309" t="s">
        <v>217</v>
      </c>
      <c r="E163" s="310" t="s">
        <v>234</v>
      </c>
      <c r="F163" s="310" t="s">
        <v>236</v>
      </c>
      <c r="G163" s="310" t="s">
        <v>218</v>
      </c>
    </row>
    <row r="164" spans="1:7" ht="16.149999999999999" customHeight="1" x14ac:dyDescent="0.2">
      <c r="A164" s="215" t="s">
        <v>33</v>
      </c>
      <c r="B164" s="359">
        <v>0</v>
      </c>
      <c r="C164" s="394"/>
      <c r="D164" s="341">
        <f t="shared" ref="D164:D177" si="21">B164*IF(C164="",1,C164)</f>
        <v>0</v>
      </c>
      <c r="E164" s="396">
        <v>0</v>
      </c>
      <c r="F164" s="397"/>
      <c r="G164" s="388">
        <f t="shared" ref="G164:G177" si="22">E164*IF(F164="",1,F164)</f>
        <v>0</v>
      </c>
    </row>
    <row r="165" spans="1:7" ht="16.149999999999999" customHeight="1" x14ac:dyDescent="0.2">
      <c r="A165" s="213" t="s">
        <v>77</v>
      </c>
      <c r="B165" s="359">
        <v>0</v>
      </c>
      <c r="C165" s="394"/>
      <c r="D165" s="341">
        <f t="shared" si="21"/>
        <v>0</v>
      </c>
      <c r="E165" s="396">
        <v>0</v>
      </c>
      <c r="F165" s="397"/>
      <c r="G165" s="388">
        <f t="shared" si="22"/>
        <v>0</v>
      </c>
    </row>
    <row r="166" spans="1:7" ht="16.149999999999999" customHeight="1" x14ac:dyDescent="0.2">
      <c r="A166" s="213" t="s">
        <v>47</v>
      </c>
      <c r="B166" s="359">
        <v>0</v>
      </c>
      <c r="C166" s="394"/>
      <c r="D166" s="341">
        <f t="shared" si="21"/>
        <v>0</v>
      </c>
      <c r="E166" s="396">
        <v>0</v>
      </c>
      <c r="F166" s="397"/>
      <c r="G166" s="388">
        <f t="shared" si="22"/>
        <v>0</v>
      </c>
    </row>
    <row r="167" spans="1:7" ht="16.149999999999999" customHeight="1" x14ac:dyDescent="0.2">
      <c r="A167" s="213" t="s">
        <v>82</v>
      </c>
      <c r="B167" s="359">
        <v>0</v>
      </c>
      <c r="C167" s="394"/>
      <c r="D167" s="341">
        <f t="shared" si="21"/>
        <v>0</v>
      </c>
      <c r="E167" s="396">
        <v>0</v>
      </c>
      <c r="F167" s="397"/>
      <c r="G167" s="388">
        <f t="shared" si="22"/>
        <v>0</v>
      </c>
    </row>
    <row r="168" spans="1:7" ht="16.149999999999999" customHeight="1" x14ac:dyDescent="0.2">
      <c r="A168" s="213" t="s">
        <v>85</v>
      </c>
      <c r="B168" s="359">
        <v>0</v>
      </c>
      <c r="C168" s="394"/>
      <c r="D168" s="341">
        <f t="shared" si="21"/>
        <v>0</v>
      </c>
      <c r="E168" s="396">
        <v>0</v>
      </c>
      <c r="F168" s="397"/>
      <c r="G168" s="388">
        <f t="shared" si="22"/>
        <v>0</v>
      </c>
    </row>
    <row r="169" spans="1:7" ht="16.149999999999999" customHeight="1" x14ac:dyDescent="0.2">
      <c r="A169" s="213" t="s">
        <v>50</v>
      </c>
      <c r="B169" s="359">
        <v>0</v>
      </c>
      <c r="C169" s="394"/>
      <c r="D169" s="341">
        <f t="shared" si="21"/>
        <v>0</v>
      </c>
      <c r="E169" s="396">
        <v>0</v>
      </c>
      <c r="F169" s="397"/>
      <c r="G169" s="388">
        <f t="shared" si="22"/>
        <v>0</v>
      </c>
    </row>
    <row r="170" spans="1:7" ht="16.149999999999999" customHeight="1" x14ac:dyDescent="0.2">
      <c r="A170" s="213" t="s">
        <v>90</v>
      </c>
      <c r="B170" s="359">
        <v>0</v>
      </c>
      <c r="C170" s="394"/>
      <c r="D170" s="341">
        <f t="shared" si="21"/>
        <v>0</v>
      </c>
      <c r="E170" s="396">
        <v>0</v>
      </c>
      <c r="F170" s="397"/>
      <c r="G170" s="388">
        <f t="shared" si="22"/>
        <v>0</v>
      </c>
    </row>
    <row r="171" spans="1:7" ht="16.149999999999999" customHeight="1" x14ac:dyDescent="0.2">
      <c r="A171" s="213" t="s">
        <v>93</v>
      </c>
      <c r="B171" s="359">
        <v>0</v>
      </c>
      <c r="C171" s="394"/>
      <c r="D171" s="341">
        <f t="shared" si="21"/>
        <v>0</v>
      </c>
      <c r="E171" s="396">
        <v>0</v>
      </c>
      <c r="F171" s="397"/>
      <c r="G171" s="388">
        <f t="shared" si="22"/>
        <v>0</v>
      </c>
    </row>
    <row r="172" spans="1:7" ht="16.149999999999999" customHeight="1" x14ac:dyDescent="0.2">
      <c r="A172" s="213" t="s">
        <v>96</v>
      </c>
      <c r="B172" s="359">
        <v>0</v>
      </c>
      <c r="C172" s="394"/>
      <c r="D172" s="341">
        <f t="shared" si="21"/>
        <v>0</v>
      </c>
      <c r="E172" s="396">
        <v>0</v>
      </c>
      <c r="F172" s="397"/>
      <c r="G172" s="388">
        <f t="shared" si="22"/>
        <v>0</v>
      </c>
    </row>
    <row r="173" spans="1:7" ht="16.149999999999999" customHeight="1" x14ac:dyDescent="0.2">
      <c r="A173" s="213" t="s">
        <v>74</v>
      </c>
      <c r="B173" s="359">
        <v>0</v>
      </c>
      <c r="C173" s="394"/>
      <c r="D173" s="341">
        <f t="shared" si="21"/>
        <v>0</v>
      </c>
      <c r="E173" s="396">
        <v>0</v>
      </c>
      <c r="F173" s="397"/>
      <c r="G173" s="388">
        <f t="shared" si="22"/>
        <v>0</v>
      </c>
    </row>
    <row r="174" spans="1:7" ht="16.149999999999999" customHeight="1" x14ac:dyDescent="0.2">
      <c r="A174" s="213" t="s">
        <v>101</v>
      </c>
      <c r="B174" s="359">
        <v>0</v>
      </c>
      <c r="C174" s="394"/>
      <c r="D174" s="341">
        <f t="shared" si="21"/>
        <v>0</v>
      </c>
      <c r="E174" s="396">
        <v>0</v>
      </c>
      <c r="F174" s="397"/>
      <c r="G174" s="388">
        <f t="shared" si="22"/>
        <v>0</v>
      </c>
    </row>
    <row r="175" spans="1:7" ht="16.149999999999999" customHeight="1" x14ac:dyDescent="0.2">
      <c r="A175" s="213" t="s">
        <v>81</v>
      </c>
      <c r="B175" s="359">
        <v>0</v>
      </c>
      <c r="C175" s="394"/>
      <c r="D175" s="341">
        <f t="shared" si="21"/>
        <v>0</v>
      </c>
      <c r="E175" s="396">
        <v>0</v>
      </c>
      <c r="F175" s="397"/>
      <c r="G175" s="388">
        <f t="shared" si="22"/>
        <v>0</v>
      </c>
    </row>
    <row r="176" spans="1:7" ht="16.149999999999999" customHeight="1" x14ac:dyDescent="0.2">
      <c r="A176" s="213" t="s">
        <v>35</v>
      </c>
      <c r="B176" s="359">
        <v>0</v>
      </c>
      <c r="C176" s="394"/>
      <c r="D176" s="341">
        <f t="shared" si="21"/>
        <v>0</v>
      </c>
      <c r="E176" s="396">
        <v>0</v>
      </c>
      <c r="F176" s="397"/>
      <c r="G176" s="388">
        <f t="shared" si="22"/>
        <v>0</v>
      </c>
    </row>
    <row r="177" spans="1:7" ht="16.149999999999999" customHeight="1" x14ac:dyDescent="0.2">
      <c r="A177" s="216" t="s">
        <v>65</v>
      </c>
      <c r="B177" s="359">
        <v>0</v>
      </c>
      <c r="C177" s="394"/>
      <c r="D177" s="341">
        <f t="shared" si="21"/>
        <v>0</v>
      </c>
      <c r="E177" s="396">
        <v>0</v>
      </c>
      <c r="F177" s="397"/>
      <c r="G177" s="388">
        <f t="shared" si="22"/>
        <v>0</v>
      </c>
    </row>
    <row r="178" spans="1:7" ht="16.149999999999999" customHeight="1" x14ac:dyDescent="0.2">
      <c r="A178" s="214" t="str">
        <f>"Total "&amp;A163</f>
        <v>Total Rehearsal dinner</v>
      </c>
      <c r="B178" s="282"/>
      <c r="C178" s="282"/>
      <c r="D178" s="342">
        <f>SUM(D164:D177)</f>
        <v>0</v>
      </c>
      <c r="E178" s="286"/>
      <c r="F178" s="286"/>
      <c r="G178" s="338">
        <f>SUM(G164:G177)</f>
        <v>0</v>
      </c>
    </row>
    <row r="179" spans="1:7" s="291" customFormat="1" ht="16.149999999999999" customHeight="1" x14ac:dyDescent="0.2">
      <c r="A179" s="287"/>
      <c r="B179" s="287"/>
      <c r="C179" s="288" t="s">
        <v>247</v>
      </c>
      <c r="D179" s="339">
        <f>'Cost Estimator'!B16</f>
        <v>1100</v>
      </c>
      <c r="E179" s="289"/>
      <c r="F179" s="289"/>
      <c r="G179" s="290"/>
    </row>
    <row r="180" spans="1:7" ht="16.149999999999999" customHeight="1" x14ac:dyDescent="0.2"/>
    <row r="181" spans="1:7" ht="16.149999999999999" customHeight="1" x14ac:dyDescent="0.2"/>
    <row r="182" spans="1:7" ht="16.149999999999999" customHeight="1" x14ac:dyDescent="0.2"/>
    <row r="183" spans="1:7" ht="16.149999999999999" customHeight="1" x14ac:dyDescent="0.2"/>
    <row r="184" spans="1:7" ht="16.149999999999999" customHeight="1" x14ac:dyDescent="0.2"/>
    <row r="185" spans="1:7" ht="16.149999999999999" customHeight="1" x14ac:dyDescent="0.2"/>
    <row r="186" spans="1:7" ht="16.149999999999999" customHeight="1" x14ac:dyDescent="0.2"/>
    <row r="187" spans="1:7" ht="16.149999999999999" customHeight="1" x14ac:dyDescent="0.2"/>
    <row r="188" spans="1:7" ht="16.149999999999999" customHeight="1" x14ac:dyDescent="0.2"/>
    <row r="189" spans="1:7" ht="16.149999999999999" customHeight="1" x14ac:dyDescent="0.2"/>
    <row r="190" spans="1:7" ht="16.149999999999999" customHeight="1" x14ac:dyDescent="0.2"/>
    <row r="191" spans="1:7" ht="16.149999999999999" customHeight="1" x14ac:dyDescent="0.2"/>
    <row r="192" spans="1:7" ht="16.149999999999999" customHeight="1" x14ac:dyDescent="0.2"/>
    <row r="193" ht="16.149999999999999" customHeight="1" x14ac:dyDescent="0.2"/>
    <row r="194" ht="16.149999999999999" customHeight="1" x14ac:dyDescent="0.2"/>
  </sheetData>
  <mergeCells count="1">
    <mergeCell ref="D1:G1"/>
  </mergeCells>
  <hyperlinks>
    <hyperlink ref="H1" location="Home!A1" display="HOME" xr:uid="{FFF22C49-37BD-4E39-A049-7AF794B74EA3}"/>
  </hyperlinks>
  <printOptions horizontalCentered="1"/>
  <pageMargins left="0.5" right="0.25" top="0.35" bottom="0.3" header="0.3" footer="0.2"/>
  <pageSetup scale="93" fitToHeight="0" orientation="portrait" horizontalDpi="4294967293" r:id="rId1"/>
  <headerFooter>
    <oddFooter>&amp;A&amp;RPage &amp;P</oddFooter>
  </headerFooter>
  <rowBreaks count="3" manualBreakCount="3">
    <brk id="41" max="16383" man="1"/>
    <brk id="81" max="16383" man="1"/>
    <brk id="16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I33"/>
  <sheetViews>
    <sheetView showGridLines="0" zoomScaleNormal="100" workbookViewId="0">
      <pane ySplit="3" topLeftCell="A4" activePane="bottomLeft" state="frozen"/>
      <selection pane="bottomLeft" activeCell="H1" sqref="H1"/>
    </sheetView>
  </sheetViews>
  <sheetFormatPr defaultColWidth="12.6640625" defaultRowHeight="15.75" customHeight="1" x14ac:dyDescent="0.2"/>
  <cols>
    <col min="1" max="1" width="3.6640625" style="5" customWidth="1"/>
    <col min="2" max="2" width="18.6640625" style="5" customWidth="1"/>
    <col min="3" max="3" width="12.6640625" style="5" customWidth="1"/>
    <col min="4" max="4" width="20.6640625" style="5" customWidth="1"/>
    <col min="5" max="5" width="8.6640625" style="5" customWidth="1"/>
    <col min="6" max="6" width="4.6640625" style="5" customWidth="1"/>
    <col min="7" max="7" width="17.6640625" style="5" customWidth="1"/>
    <col min="8" max="8" width="10.6640625" style="5" customWidth="1"/>
    <col min="9" max="9" width="40.6640625" style="5" customWidth="1"/>
    <col min="10" max="16384" width="12.6640625" style="5"/>
  </cols>
  <sheetData>
    <row r="1" spans="1:9" ht="45" customHeight="1" x14ac:dyDescent="0.5">
      <c r="A1" s="314" t="s">
        <v>9</v>
      </c>
      <c r="B1" s="20"/>
      <c r="C1" s="20"/>
      <c r="D1" s="20"/>
      <c r="F1" s="21"/>
      <c r="G1" s="22"/>
      <c r="H1" s="412" t="s">
        <v>653</v>
      </c>
      <c r="I1" s="87"/>
    </row>
    <row r="2" spans="1:9" ht="18" customHeight="1" x14ac:dyDescent="0.2">
      <c r="A2" s="21"/>
      <c r="B2" s="22"/>
      <c r="C2" s="22"/>
      <c r="D2" s="22"/>
      <c r="E2" s="21"/>
      <c r="F2" s="21"/>
      <c r="G2" s="22"/>
      <c r="I2" s="129"/>
    </row>
    <row r="3" spans="1:9" ht="22.5" customHeight="1" x14ac:dyDescent="0.2">
      <c r="A3" s="155"/>
      <c r="B3" s="156" t="s">
        <v>248</v>
      </c>
      <c r="C3" s="156" t="s">
        <v>249</v>
      </c>
      <c r="D3" s="156" t="s">
        <v>250</v>
      </c>
      <c r="E3" s="155" t="s">
        <v>251</v>
      </c>
      <c r="F3" s="155" t="s">
        <v>252</v>
      </c>
      <c r="G3" s="156" t="s">
        <v>253</v>
      </c>
      <c r="I3" s="132"/>
    </row>
    <row r="4" spans="1:9" ht="22.5" customHeight="1" x14ac:dyDescent="0.2">
      <c r="A4" s="180" t="s">
        <v>254</v>
      </c>
      <c r="B4" s="154" t="s">
        <v>27</v>
      </c>
      <c r="C4" s="24"/>
      <c r="D4" s="24"/>
      <c r="E4" s="23"/>
      <c r="F4" s="23"/>
      <c r="G4" s="24"/>
    </row>
    <row r="5" spans="1:9" ht="22.5" customHeight="1" x14ac:dyDescent="0.2">
      <c r="A5" s="208" t="s">
        <v>254</v>
      </c>
      <c r="B5" s="209" t="s">
        <v>331</v>
      </c>
      <c r="C5" s="209" t="s">
        <v>332</v>
      </c>
      <c r="D5" s="348" t="s">
        <v>333</v>
      </c>
      <c r="E5" s="210">
        <v>4000</v>
      </c>
      <c r="F5" s="211">
        <v>1</v>
      </c>
      <c r="G5" s="349">
        <v>45479</v>
      </c>
    </row>
    <row r="6" spans="1:9" ht="22.5" customHeight="1" x14ac:dyDescent="0.2">
      <c r="A6" s="208"/>
      <c r="B6" s="209"/>
      <c r="C6" s="209"/>
      <c r="D6" s="209"/>
      <c r="E6" s="210"/>
      <c r="F6" s="211"/>
      <c r="G6" s="209"/>
    </row>
    <row r="7" spans="1:9" ht="22.5" customHeight="1" x14ac:dyDescent="0.2">
      <c r="A7" s="211"/>
      <c r="B7" s="209"/>
      <c r="C7" s="209"/>
      <c r="D7" s="209"/>
      <c r="E7" s="210"/>
      <c r="F7" s="211"/>
      <c r="G7" s="209"/>
    </row>
    <row r="8" spans="1:9" ht="22.5" customHeight="1" x14ac:dyDescent="0.2">
      <c r="A8" s="211"/>
      <c r="B8" s="209"/>
      <c r="C8" s="209"/>
      <c r="D8" s="209"/>
      <c r="E8" s="210"/>
      <c r="F8" s="211"/>
      <c r="G8" s="209"/>
    </row>
    <row r="9" spans="1:9" ht="22.5" customHeight="1" x14ac:dyDescent="0.2">
      <c r="A9" s="7"/>
      <c r="B9" s="25"/>
      <c r="C9" s="25"/>
      <c r="D9" s="25"/>
      <c r="E9" s="7"/>
      <c r="F9" s="255" t="s">
        <v>29</v>
      </c>
      <c r="G9" s="25"/>
    </row>
    <row r="10" spans="1:9" ht="22.5" customHeight="1" x14ac:dyDescent="0.2">
      <c r="A10" s="180" t="s">
        <v>254</v>
      </c>
      <c r="B10" s="154" t="s">
        <v>83</v>
      </c>
      <c r="C10" s="24"/>
      <c r="D10" s="24"/>
      <c r="E10" s="23"/>
      <c r="F10" s="23"/>
      <c r="G10" s="24"/>
    </row>
    <row r="11" spans="1:9" ht="22.5" customHeight="1" x14ac:dyDescent="0.2">
      <c r="A11" s="211"/>
      <c r="B11" s="209"/>
      <c r="C11" s="209"/>
      <c r="D11" s="209"/>
      <c r="E11" s="210"/>
      <c r="F11" s="211"/>
      <c r="G11" s="209"/>
    </row>
    <row r="12" spans="1:9" ht="22.5" customHeight="1" x14ac:dyDescent="0.2">
      <c r="A12" s="211"/>
      <c r="B12" s="209"/>
      <c r="C12" s="209"/>
      <c r="D12" s="209"/>
      <c r="E12" s="210"/>
      <c r="F12" s="211"/>
      <c r="G12" s="209"/>
    </row>
    <row r="13" spans="1:9" ht="22.5" customHeight="1" x14ac:dyDescent="0.2">
      <c r="A13" s="211"/>
      <c r="B13" s="209"/>
      <c r="C13" s="209"/>
      <c r="D13" s="209"/>
      <c r="E13" s="210"/>
      <c r="F13" s="211"/>
      <c r="G13" s="209"/>
    </row>
    <row r="14" spans="1:9" ht="22.5" customHeight="1" x14ac:dyDescent="0.2">
      <c r="A14" s="211"/>
      <c r="B14" s="209"/>
      <c r="C14" s="209"/>
      <c r="D14" s="209"/>
      <c r="E14" s="210"/>
      <c r="F14" s="211"/>
      <c r="G14" s="209"/>
    </row>
    <row r="15" spans="1:9" ht="22.5" customHeight="1" x14ac:dyDescent="0.2">
      <c r="A15" s="7"/>
      <c r="B15" s="25"/>
      <c r="C15" s="25"/>
      <c r="D15" s="25"/>
      <c r="E15" s="7"/>
      <c r="F15" s="7"/>
      <c r="G15" s="25"/>
    </row>
    <row r="16" spans="1:9" ht="22.5" customHeight="1" x14ac:dyDescent="0.2">
      <c r="A16" s="180" t="s">
        <v>254</v>
      </c>
      <c r="B16" s="154" t="s">
        <v>108</v>
      </c>
      <c r="C16" s="24"/>
      <c r="D16" s="24"/>
      <c r="E16" s="23"/>
      <c r="F16" s="23"/>
      <c r="G16" s="24"/>
      <c r="I16" s="88"/>
    </row>
    <row r="17" spans="1:9" ht="22.5" customHeight="1" x14ac:dyDescent="0.2">
      <c r="A17" s="211"/>
      <c r="B17" s="209"/>
      <c r="C17" s="209"/>
      <c r="D17" s="209"/>
      <c r="E17" s="210"/>
      <c r="F17" s="211"/>
      <c r="G17" s="209"/>
      <c r="I17" s="128"/>
    </row>
    <row r="18" spans="1:9" ht="22.5" customHeight="1" x14ac:dyDescent="0.2">
      <c r="A18" s="211"/>
      <c r="B18" s="209"/>
      <c r="C18" s="209"/>
      <c r="D18" s="209"/>
      <c r="E18" s="210"/>
      <c r="F18" s="211"/>
      <c r="G18" s="209"/>
      <c r="I18" s="128"/>
    </row>
    <row r="19" spans="1:9" ht="22.5" customHeight="1" x14ac:dyDescent="0.2">
      <c r="A19" s="211"/>
      <c r="B19" s="209"/>
      <c r="C19" s="209"/>
      <c r="D19" s="209"/>
      <c r="E19" s="210"/>
      <c r="F19" s="211"/>
      <c r="G19" s="209"/>
      <c r="I19" s="128"/>
    </row>
    <row r="20" spans="1:9" ht="22.5" customHeight="1" x14ac:dyDescent="0.2">
      <c r="A20" s="211"/>
      <c r="B20" s="209"/>
      <c r="C20" s="209"/>
      <c r="D20" s="209"/>
      <c r="E20" s="210"/>
      <c r="F20" s="211"/>
      <c r="G20" s="209"/>
      <c r="I20" s="128"/>
    </row>
    <row r="21" spans="1:9" ht="22.5" customHeight="1" x14ac:dyDescent="0.2">
      <c r="A21" s="7"/>
      <c r="B21" s="25"/>
      <c r="C21" s="25"/>
      <c r="D21" s="25"/>
      <c r="E21" s="7"/>
      <c r="F21" s="7"/>
      <c r="G21" s="25"/>
      <c r="I21" s="128"/>
    </row>
    <row r="22" spans="1:9" ht="22.5" customHeight="1" x14ac:dyDescent="0.2">
      <c r="A22" s="180" t="s">
        <v>254</v>
      </c>
      <c r="B22" s="154" t="s">
        <v>255</v>
      </c>
      <c r="C22" s="24"/>
      <c r="D22" s="24"/>
      <c r="E22" s="23"/>
      <c r="F22" s="23"/>
      <c r="G22" s="24"/>
      <c r="I22" s="128"/>
    </row>
    <row r="23" spans="1:9" ht="22.5" customHeight="1" x14ac:dyDescent="0.2">
      <c r="A23" s="211"/>
      <c r="B23" s="209"/>
      <c r="C23" s="209"/>
      <c r="D23" s="209"/>
      <c r="E23" s="210"/>
      <c r="F23" s="211"/>
      <c r="G23" s="209"/>
      <c r="I23" s="128"/>
    </row>
    <row r="24" spans="1:9" ht="22.5" customHeight="1" x14ac:dyDescent="0.2">
      <c r="A24" s="211"/>
      <c r="B24" s="209"/>
      <c r="C24" s="209"/>
      <c r="D24" s="209"/>
      <c r="E24" s="210"/>
      <c r="F24" s="211"/>
      <c r="G24" s="209"/>
    </row>
    <row r="25" spans="1:9" ht="22.5" customHeight="1" x14ac:dyDescent="0.2">
      <c r="A25" s="211"/>
      <c r="B25" s="209"/>
      <c r="C25" s="209"/>
      <c r="D25" s="209"/>
      <c r="E25" s="210"/>
      <c r="F25" s="211"/>
      <c r="G25" s="209"/>
    </row>
    <row r="26" spans="1:9" ht="22.5" customHeight="1" x14ac:dyDescent="0.2">
      <c r="A26" s="211"/>
      <c r="B26" s="209"/>
      <c r="C26" s="209"/>
      <c r="D26" s="209"/>
      <c r="E26" s="210"/>
      <c r="F26" s="211"/>
      <c r="G26" s="209"/>
    </row>
    <row r="27" spans="1:9" ht="22.5" customHeight="1" x14ac:dyDescent="0.2">
      <c r="A27" s="7"/>
      <c r="B27" s="25"/>
      <c r="C27" s="25"/>
      <c r="D27" s="25"/>
      <c r="E27" s="7"/>
      <c r="F27" s="7"/>
      <c r="G27" s="25"/>
    </row>
    <row r="28" spans="1:9" ht="22.5" customHeight="1" x14ac:dyDescent="0.2">
      <c r="A28" s="180" t="s">
        <v>254</v>
      </c>
      <c r="B28" s="154" t="s">
        <v>232</v>
      </c>
      <c r="C28" s="24"/>
      <c r="D28" s="24"/>
      <c r="E28" s="23"/>
      <c r="F28" s="23"/>
      <c r="G28" s="24"/>
    </row>
    <row r="29" spans="1:9" ht="22.5" customHeight="1" x14ac:dyDescent="0.2">
      <c r="A29" s="211"/>
      <c r="B29" s="209"/>
      <c r="C29" s="209"/>
      <c r="D29" s="209"/>
      <c r="E29" s="210"/>
      <c r="F29" s="211"/>
      <c r="G29" s="209"/>
    </row>
    <row r="30" spans="1:9" ht="22.5" customHeight="1" x14ac:dyDescent="0.2">
      <c r="A30" s="211"/>
      <c r="B30" s="209"/>
      <c r="C30" s="209"/>
      <c r="D30" s="209"/>
      <c r="E30" s="210"/>
      <c r="F30" s="211"/>
      <c r="G30" s="209"/>
    </row>
    <row r="31" spans="1:9" ht="22.5" customHeight="1" x14ac:dyDescent="0.2">
      <c r="A31" s="211"/>
      <c r="B31" s="209"/>
      <c r="C31" s="209"/>
      <c r="D31" s="209"/>
      <c r="E31" s="210"/>
      <c r="F31" s="211"/>
      <c r="G31" s="209"/>
    </row>
    <row r="32" spans="1:9" ht="22.5" customHeight="1" x14ac:dyDescent="0.2">
      <c r="A32" s="211"/>
      <c r="B32" s="209"/>
      <c r="C32" s="209"/>
      <c r="D32" s="209"/>
      <c r="E32" s="210"/>
      <c r="F32" s="211"/>
      <c r="G32" s="209"/>
    </row>
    <row r="33" spans="1:7" ht="22.5" customHeight="1" x14ac:dyDescent="0.2">
      <c r="A33" s="7"/>
      <c r="B33" s="25"/>
      <c r="C33" s="25"/>
      <c r="D33" s="25"/>
      <c r="E33" s="7"/>
      <c r="F33" s="7"/>
      <c r="G33" s="25"/>
    </row>
  </sheetData>
  <hyperlinks>
    <hyperlink ref="D5" r:id="rId1" xr:uid="{1CF55958-4B2F-4AA9-94A3-55A43BAA08B9}"/>
    <hyperlink ref="H1" location="Home!A1" display="HOME" xr:uid="{FB07C6D4-3814-437A-88ED-C4F766E41AA4}"/>
  </hyperlinks>
  <printOptions horizontalCentered="1"/>
  <pageMargins left="0.5" right="0.25" top="0.35" bottom="0.3" header="0" footer="0.2"/>
  <pageSetup fitToHeight="0" pageOrder="overThenDown" orientation="portrait" cellComments="atEnd" r:id="rId2"/>
  <headerFoot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309"/>
  <sheetViews>
    <sheetView showGridLines="0" workbookViewId="0">
      <pane ySplit="7" topLeftCell="A8" activePane="bottomLeft" state="frozen"/>
      <selection pane="bottomLeft" activeCell="V1" sqref="V1"/>
    </sheetView>
  </sheetViews>
  <sheetFormatPr defaultColWidth="12.6640625" defaultRowHeight="15.75" customHeight="1" x14ac:dyDescent="0.2"/>
  <cols>
    <col min="1" max="1" width="12.6640625" style="5" customWidth="1"/>
    <col min="2" max="2" width="10.6640625" style="5" customWidth="1"/>
    <col min="3" max="4" width="17.6640625" style="5" customWidth="1"/>
    <col min="5" max="5" width="11.6640625" style="5" customWidth="1"/>
    <col min="6" max="6" width="4.6640625" style="5" customWidth="1"/>
    <col min="7" max="7" width="5.6640625" style="5" customWidth="1"/>
    <col min="8" max="10" width="4.6640625" style="5" customWidth="1"/>
    <col min="11" max="11" width="6.109375" style="5" customWidth="1"/>
    <col min="12" max="12" width="4.6640625" style="5" customWidth="1"/>
    <col min="13" max="13" width="13.6640625" style="5" customWidth="1"/>
    <col min="14" max="14" width="4.6640625" style="5" customWidth="1"/>
    <col min="15" max="15" width="6.109375" style="5" customWidth="1"/>
    <col min="16" max="16" width="13.6640625" style="5" customWidth="1"/>
    <col min="17" max="17" width="4.6640625" style="5" customWidth="1"/>
    <col min="18" max="18" width="6.109375" style="5" customWidth="1"/>
    <col min="19" max="19" width="10.21875" style="5" customWidth="1"/>
    <col min="20" max="20" width="11.21875" style="5" customWidth="1"/>
    <col min="21" max="21" width="13.5546875" style="5" bestFit="1" customWidth="1"/>
    <col min="22" max="22" width="10.6640625" style="5" customWidth="1"/>
    <col min="23" max="23" width="40.6640625" style="5" customWidth="1"/>
    <col min="24" max="16384" width="12.6640625" style="5"/>
  </cols>
  <sheetData>
    <row r="1" spans="1:23" s="85" customFormat="1" ht="45" customHeight="1" x14ac:dyDescent="0.2">
      <c r="A1" s="274"/>
      <c r="B1" s="315" t="s">
        <v>256</v>
      </c>
      <c r="D1" s="168"/>
      <c r="E1" s="168"/>
      <c r="F1" s="168"/>
      <c r="G1" s="168"/>
      <c r="H1" s="168"/>
      <c r="I1" s="168"/>
      <c r="J1" s="315" t="s">
        <v>257</v>
      </c>
      <c r="K1" s="168"/>
      <c r="L1" s="168"/>
      <c r="M1" s="168"/>
      <c r="N1" s="168"/>
      <c r="O1" s="168"/>
      <c r="P1" s="168"/>
      <c r="V1" s="412" t="s">
        <v>653</v>
      </c>
      <c r="W1" s="87"/>
    </row>
    <row r="2" spans="1:23" ht="20.100000000000001" customHeight="1" x14ac:dyDescent="0.5">
      <c r="A2" s="45"/>
      <c r="B2" s="45"/>
      <c r="E2" s="22"/>
      <c r="F2" s="21"/>
      <c r="G2" s="46"/>
      <c r="H2" s="47"/>
      <c r="I2" s="47"/>
      <c r="J2" s="432" t="s">
        <v>258</v>
      </c>
      <c r="K2" s="433"/>
      <c r="L2" s="433"/>
      <c r="M2" s="433"/>
      <c r="N2" s="434" t="s">
        <v>27</v>
      </c>
      <c r="O2" s="435"/>
      <c r="P2" s="435"/>
      <c r="Q2" s="436" t="s">
        <v>26</v>
      </c>
      <c r="R2" s="436"/>
      <c r="S2" s="436"/>
      <c r="T2" s="409" t="s">
        <v>645</v>
      </c>
      <c r="U2" s="409" t="s">
        <v>647</v>
      </c>
      <c r="W2" s="129"/>
    </row>
    <row r="3" spans="1:23" ht="16.149999999999999" customHeight="1" x14ac:dyDescent="0.5">
      <c r="A3" s="45"/>
      <c r="E3" s="22"/>
      <c r="F3" s="21"/>
      <c r="G3" s="46"/>
      <c r="H3" s="47"/>
      <c r="I3" s="47"/>
      <c r="J3" s="219"/>
      <c r="K3" s="219"/>
      <c r="L3" s="220" t="s">
        <v>259</v>
      </c>
      <c r="M3" s="221">
        <v>50</v>
      </c>
      <c r="N3" s="189"/>
      <c r="O3" s="220" t="s">
        <v>259</v>
      </c>
      <c r="P3" s="221">
        <v>5</v>
      </c>
      <c r="Q3" s="189"/>
      <c r="R3" s="220" t="s">
        <v>259</v>
      </c>
      <c r="S3" s="221">
        <v>30</v>
      </c>
      <c r="T3" s="406"/>
      <c r="W3" s="132"/>
    </row>
    <row r="4" spans="1:23" ht="16.149999999999999" customHeight="1" x14ac:dyDescent="0.2">
      <c r="A4" s="386" t="s">
        <v>636</v>
      </c>
      <c r="B4" s="21"/>
      <c r="C4" s="21"/>
      <c r="D4" s="22"/>
      <c r="E4" s="22"/>
      <c r="F4" s="255" t="s">
        <v>29</v>
      </c>
      <c r="G4" s="46"/>
      <c r="H4" s="47"/>
      <c r="I4" s="49" t="s">
        <v>29</v>
      </c>
      <c r="J4" s="219"/>
      <c r="K4" s="219"/>
      <c r="L4" s="220" t="s">
        <v>260</v>
      </c>
      <c r="M4" s="222">
        <v>30</v>
      </c>
      <c r="N4" s="189"/>
      <c r="O4" s="220" t="s">
        <v>260</v>
      </c>
      <c r="P4" s="222">
        <v>120</v>
      </c>
      <c r="Q4" s="189"/>
      <c r="R4" s="220" t="s">
        <v>260</v>
      </c>
      <c r="S4" s="222">
        <v>125</v>
      </c>
      <c r="T4" s="407"/>
    </row>
    <row r="5" spans="1:23" ht="16.149999999999999" customHeight="1" x14ac:dyDescent="0.2">
      <c r="A5" s="22"/>
      <c r="B5" s="21"/>
      <c r="C5" s="21"/>
      <c r="D5" s="22"/>
      <c r="E5" s="22"/>
      <c r="F5" s="21"/>
      <c r="G5" s="46"/>
      <c r="H5" s="47"/>
      <c r="I5" s="47"/>
      <c r="J5" s="219"/>
      <c r="K5" s="219"/>
      <c r="L5" s="220" t="s">
        <v>261</v>
      </c>
      <c r="M5" s="222">
        <v>30</v>
      </c>
      <c r="N5" s="189"/>
      <c r="O5" s="220" t="s">
        <v>261</v>
      </c>
      <c r="P5" s="222">
        <v>80</v>
      </c>
      <c r="Q5" s="189"/>
      <c r="R5" s="220" t="s">
        <v>261</v>
      </c>
      <c r="S5" s="222">
        <v>100</v>
      </c>
      <c r="T5" s="407"/>
    </row>
    <row r="6" spans="1:23" ht="16.149999999999999" customHeight="1" x14ac:dyDescent="0.2">
      <c r="A6" s="22"/>
      <c r="B6" s="21"/>
      <c r="C6" s="21"/>
      <c r="D6" s="22"/>
      <c r="E6" s="22"/>
      <c r="F6" s="21"/>
      <c r="G6" s="46"/>
      <c r="H6" s="47"/>
      <c r="I6" s="47"/>
      <c r="J6" s="219"/>
      <c r="K6" s="219"/>
      <c r="L6" s="220" t="s">
        <v>262</v>
      </c>
      <c r="M6" s="223">
        <f>M3*M5</f>
        <v>1500</v>
      </c>
      <c r="N6" s="189"/>
      <c r="O6" s="220" t="s">
        <v>262</v>
      </c>
      <c r="P6" s="223">
        <f>P3*P5</f>
        <v>400</v>
      </c>
      <c r="Q6" s="189"/>
      <c r="R6" s="220" t="s">
        <v>262</v>
      </c>
      <c r="S6" s="223">
        <f>S3*S5</f>
        <v>3000</v>
      </c>
      <c r="T6" s="408"/>
      <c r="W6" s="118"/>
    </row>
    <row r="7" spans="1:23" s="167" customFormat="1" ht="20.100000000000001" customHeight="1" thickBot="1" x14ac:dyDescent="0.25">
      <c r="A7" s="179" t="s">
        <v>248</v>
      </c>
      <c r="B7" s="179" t="s">
        <v>249</v>
      </c>
      <c r="C7" s="179" t="s">
        <v>250</v>
      </c>
      <c r="D7" s="179" t="s">
        <v>263</v>
      </c>
      <c r="E7" s="179" t="s">
        <v>264</v>
      </c>
      <c r="F7" s="179" t="s">
        <v>265</v>
      </c>
      <c r="G7" s="179" t="s">
        <v>266</v>
      </c>
      <c r="H7" s="178" t="s">
        <v>267</v>
      </c>
      <c r="I7" s="178" t="s">
        <v>268</v>
      </c>
      <c r="J7" s="163" t="s">
        <v>269</v>
      </c>
      <c r="K7" s="163" t="s">
        <v>270</v>
      </c>
      <c r="L7" s="164" t="s">
        <v>271</v>
      </c>
      <c r="M7" s="164" t="s">
        <v>644</v>
      </c>
      <c r="N7" s="165" t="s">
        <v>269</v>
      </c>
      <c r="O7" s="165" t="s">
        <v>270</v>
      </c>
      <c r="P7" s="166" t="s">
        <v>272</v>
      </c>
      <c r="Q7" s="163" t="s">
        <v>269</v>
      </c>
      <c r="R7" s="163" t="s">
        <v>270</v>
      </c>
      <c r="S7" s="164" t="s">
        <v>273</v>
      </c>
      <c r="T7" s="164" t="s">
        <v>646</v>
      </c>
      <c r="U7" s="164" t="s">
        <v>648</v>
      </c>
      <c r="W7" s="268"/>
    </row>
    <row r="8" spans="1:23" s="159" customFormat="1" ht="17.100000000000001" customHeight="1" x14ac:dyDescent="0.2">
      <c r="A8" s="372" t="s">
        <v>319</v>
      </c>
      <c r="B8" s="373"/>
      <c r="C8" s="373"/>
      <c r="D8" s="374" t="s">
        <v>323</v>
      </c>
      <c r="E8" s="374" t="s">
        <v>327</v>
      </c>
      <c r="F8" s="375"/>
      <c r="G8" s="375"/>
      <c r="H8" s="376" t="s">
        <v>254</v>
      </c>
      <c r="I8" s="375"/>
      <c r="J8" s="375">
        <v>2</v>
      </c>
      <c r="K8" s="375">
        <v>1</v>
      </c>
      <c r="L8" s="375"/>
      <c r="M8" s="377" t="s">
        <v>640</v>
      </c>
      <c r="N8" s="375">
        <v>2</v>
      </c>
      <c r="O8" s="375">
        <v>1</v>
      </c>
      <c r="P8" s="377"/>
      <c r="Q8" s="375">
        <v>2</v>
      </c>
      <c r="R8" s="375">
        <v>1</v>
      </c>
      <c r="S8" s="403"/>
      <c r="T8" s="403" t="s">
        <v>637</v>
      </c>
      <c r="U8" s="410">
        <v>100</v>
      </c>
      <c r="W8" s="268" t="s">
        <v>157</v>
      </c>
    </row>
    <row r="9" spans="1:23" s="159" customFormat="1" ht="17.100000000000001" customHeight="1" x14ac:dyDescent="0.2">
      <c r="A9" s="378" t="s">
        <v>320</v>
      </c>
      <c r="B9" s="225"/>
      <c r="C9" s="225"/>
      <c r="D9" s="224" t="s">
        <v>324</v>
      </c>
      <c r="E9" s="224" t="s">
        <v>328</v>
      </c>
      <c r="F9" s="226"/>
      <c r="G9" s="226"/>
      <c r="H9" s="226"/>
      <c r="I9" s="226"/>
      <c r="J9" s="226">
        <v>1</v>
      </c>
      <c r="K9" s="226">
        <v>1</v>
      </c>
      <c r="L9" s="226"/>
      <c r="M9" s="227" t="s">
        <v>642</v>
      </c>
      <c r="N9" s="226">
        <v>2</v>
      </c>
      <c r="O9" s="226">
        <v>2</v>
      </c>
      <c r="P9" s="227"/>
      <c r="Q9" s="226">
        <v>2</v>
      </c>
      <c r="R9" s="226">
        <v>1</v>
      </c>
      <c r="S9" s="404"/>
      <c r="T9" s="404"/>
      <c r="U9" s="379" t="s">
        <v>649</v>
      </c>
      <c r="W9" s="252" t="s">
        <v>274</v>
      </c>
    </row>
    <row r="10" spans="1:23" s="159" customFormat="1" ht="17.100000000000001" customHeight="1" x14ac:dyDescent="0.2">
      <c r="A10" s="378" t="s">
        <v>321</v>
      </c>
      <c r="B10" s="225"/>
      <c r="C10" s="225"/>
      <c r="D10" s="224" t="s">
        <v>325</v>
      </c>
      <c r="E10" s="224" t="s">
        <v>329</v>
      </c>
      <c r="F10" s="226"/>
      <c r="G10" s="226"/>
      <c r="H10" s="226"/>
      <c r="I10" s="226"/>
      <c r="J10" s="226">
        <v>1</v>
      </c>
      <c r="K10" s="226">
        <v>1</v>
      </c>
      <c r="L10" s="226"/>
      <c r="M10" s="227" t="s">
        <v>641</v>
      </c>
      <c r="N10" s="226">
        <v>1</v>
      </c>
      <c r="O10" s="226">
        <v>1</v>
      </c>
      <c r="P10" s="227"/>
      <c r="Q10" s="226">
        <v>1</v>
      </c>
      <c r="R10" s="226">
        <v>1</v>
      </c>
      <c r="S10" s="404"/>
      <c r="T10" s="404"/>
      <c r="U10" s="379" t="s">
        <v>650</v>
      </c>
      <c r="W10" s="143" t="s">
        <v>275</v>
      </c>
    </row>
    <row r="11" spans="1:23" s="159" customFormat="1" ht="17.100000000000001" customHeight="1" x14ac:dyDescent="0.2">
      <c r="A11" s="378" t="s">
        <v>322</v>
      </c>
      <c r="B11" s="225"/>
      <c r="C11" s="225"/>
      <c r="D11" s="224" t="s">
        <v>326</v>
      </c>
      <c r="E11" s="224" t="s">
        <v>330</v>
      </c>
      <c r="F11" s="226"/>
      <c r="G11" s="226"/>
      <c r="H11" s="226"/>
      <c r="I11" s="226"/>
      <c r="J11" s="226">
        <v>3</v>
      </c>
      <c r="K11" s="226">
        <v>2</v>
      </c>
      <c r="L11" s="226"/>
      <c r="M11" s="227" t="s">
        <v>640</v>
      </c>
      <c r="N11" s="226">
        <v>3</v>
      </c>
      <c r="O11" s="226">
        <v>2</v>
      </c>
      <c r="P11" s="227"/>
      <c r="Q11" s="226">
        <v>3</v>
      </c>
      <c r="R11" s="226">
        <v>3</v>
      </c>
      <c r="S11" s="404"/>
      <c r="T11" s="404"/>
      <c r="U11" s="411">
        <v>50</v>
      </c>
      <c r="W11" s="143" t="s">
        <v>276</v>
      </c>
    </row>
    <row r="12" spans="1:23" s="159" customFormat="1" ht="17.100000000000001" customHeight="1" x14ac:dyDescent="0.2">
      <c r="A12" s="378" t="s">
        <v>334</v>
      </c>
      <c r="B12" s="225"/>
      <c r="C12" s="225"/>
      <c r="D12" s="224"/>
      <c r="E12" s="224"/>
      <c r="F12" s="226"/>
      <c r="G12" s="226"/>
      <c r="H12" s="226"/>
      <c r="I12" s="226"/>
      <c r="J12" s="226"/>
      <c r="K12" s="226"/>
      <c r="L12" s="226"/>
      <c r="M12" s="227"/>
      <c r="N12" s="226"/>
      <c r="O12" s="226"/>
      <c r="P12" s="227"/>
      <c r="Q12" s="226"/>
      <c r="R12" s="226"/>
      <c r="S12" s="404"/>
      <c r="T12" s="404"/>
      <c r="U12" s="379"/>
      <c r="W12" s="143" t="s">
        <v>277</v>
      </c>
    </row>
    <row r="13" spans="1:23" s="159" customFormat="1" ht="17.100000000000001" customHeight="1" x14ac:dyDescent="0.2">
      <c r="A13" s="378" t="s">
        <v>335</v>
      </c>
      <c r="B13" s="225"/>
      <c r="C13" s="225"/>
      <c r="D13" s="224"/>
      <c r="E13" s="224"/>
      <c r="F13" s="226"/>
      <c r="G13" s="226"/>
      <c r="H13" s="226"/>
      <c r="I13" s="226"/>
      <c r="J13" s="226"/>
      <c r="K13" s="226"/>
      <c r="L13" s="226"/>
      <c r="M13" s="227"/>
      <c r="N13" s="226"/>
      <c r="O13" s="226"/>
      <c r="P13" s="227"/>
      <c r="Q13" s="226"/>
      <c r="R13" s="226"/>
      <c r="S13" s="404"/>
      <c r="T13" s="404"/>
      <c r="U13" s="379"/>
      <c r="W13" s="143" t="s">
        <v>278</v>
      </c>
    </row>
    <row r="14" spans="1:23" s="159" customFormat="1" ht="17.100000000000001" customHeight="1" x14ac:dyDescent="0.2">
      <c r="A14" s="378" t="s">
        <v>336</v>
      </c>
      <c r="B14" s="225"/>
      <c r="C14" s="225"/>
      <c r="D14" s="224"/>
      <c r="E14" s="224"/>
      <c r="F14" s="226"/>
      <c r="G14" s="226"/>
      <c r="H14" s="226"/>
      <c r="I14" s="226"/>
      <c r="J14" s="226"/>
      <c r="K14" s="226"/>
      <c r="L14" s="226"/>
      <c r="M14" s="227"/>
      <c r="N14" s="226"/>
      <c r="O14" s="226"/>
      <c r="P14" s="227"/>
      <c r="Q14" s="226"/>
      <c r="R14" s="226"/>
      <c r="S14" s="404"/>
      <c r="T14" s="404"/>
      <c r="U14" s="379"/>
      <c r="W14" s="253"/>
    </row>
    <row r="15" spans="1:23" s="159" customFormat="1" ht="17.100000000000001" customHeight="1" x14ac:dyDescent="0.2">
      <c r="A15" s="378" t="s">
        <v>337</v>
      </c>
      <c r="B15" s="225"/>
      <c r="C15" s="225"/>
      <c r="D15" s="224"/>
      <c r="E15" s="224"/>
      <c r="F15" s="226"/>
      <c r="G15" s="226"/>
      <c r="H15" s="226"/>
      <c r="I15" s="226"/>
      <c r="J15" s="226"/>
      <c r="K15" s="226"/>
      <c r="L15" s="226"/>
      <c r="M15" s="227"/>
      <c r="N15" s="226"/>
      <c r="O15" s="226"/>
      <c r="P15" s="227"/>
      <c r="Q15" s="226"/>
      <c r="R15" s="226"/>
      <c r="S15" s="404"/>
      <c r="T15" s="404"/>
      <c r="U15" s="379"/>
      <c r="W15" s="252" t="s">
        <v>279</v>
      </c>
    </row>
    <row r="16" spans="1:23" s="159" customFormat="1" ht="17.100000000000001" customHeight="1" x14ac:dyDescent="0.2">
      <c r="A16" s="378" t="s">
        <v>338</v>
      </c>
      <c r="B16" s="225"/>
      <c r="C16" s="225"/>
      <c r="D16" s="224"/>
      <c r="E16" s="224"/>
      <c r="F16" s="226"/>
      <c r="G16" s="226"/>
      <c r="H16" s="226"/>
      <c r="I16" s="226"/>
      <c r="J16" s="226"/>
      <c r="K16" s="226"/>
      <c r="L16" s="226"/>
      <c r="M16" s="227"/>
      <c r="N16" s="226"/>
      <c r="O16" s="226"/>
      <c r="P16" s="227"/>
      <c r="Q16" s="226"/>
      <c r="R16" s="226"/>
      <c r="S16" s="404"/>
      <c r="T16" s="404"/>
      <c r="U16" s="379"/>
      <c r="W16" s="143" t="s">
        <v>280</v>
      </c>
    </row>
    <row r="17" spans="1:23" s="159" customFormat="1" ht="17.100000000000001" customHeight="1" x14ac:dyDescent="0.2">
      <c r="A17" s="378" t="s">
        <v>339</v>
      </c>
      <c r="B17" s="225"/>
      <c r="C17" s="225"/>
      <c r="D17" s="224"/>
      <c r="E17" s="224"/>
      <c r="F17" s="226"/>
      <c r="G17" s="226"/>
      <c r="H17" s="226"/>
      <c r="I17" s="226"/>
      <c r="J17" s="226"/>
      <c r="K17" s="226"/>
      <c r="L17" s="226"/>
      <c r="M17" s="227"/>
      <c r="N17" s="226"/>
      <c r="O17" s="226"/>
      <c r="P17" s="227"/>
      <c r="Q17" s="226"/>
      <c r="R17" s="226"/>
      <c r="S17" s="404"/>
      <c r="T17" s="404"/>
      <c r="U17" s="379"/>
      <c r="W17" s="139" t="s">
        <v>281</v>
      </c>
    </row>
    <row r="18" spans="1:23" s="159" customFormat="1" ht="17.100000000000001" customHeight="1" x14ac:dyDescent="0.2">
      <c r="A18" s="378" t="s">
        <v>340</v>
      </c>
      <c r="B18" s="225"/>
      <c r="C18" s="225"/>
      <c r="D18" s="224"/>
      <c r="E18" s="224"/>
      <c r="F18" s="226"/>
      <c r="G18" s="226"/>
      <c r="H18" s="226"/>
      <c r="I18" s="226"/>
      <c r="J18" s="226"/>
      <c r="K18" s="226"/>
      <c r="L18" s="226"/>
      <c r="M18" s="227"/>
      <c r="N18" s="226"/>
      <c r="O18" s="226"/>
      <c r="P18" s="227"/>
      <c r="Q18" s="226"/>
      <c r="R18" s="226"/>
      <c r="S18" s="404"/>
      <c r="T18" s="404"/>
      <c r="U18" s="379"/>
      <c r="W18" s="143" t="s">
        <v>282</v>
      </c>
    </row>
    <row r="19" spans="1:23" s="159" customFormat="1" ht="17.100000000000001" customHeight="1" x14ac:dyDescent="0.2">
      <c r="A19" s="378" t="s">
        <v>341</v>
      </c>
      <c r="B19" s="225"/>
      <c r="C19" s="225"/>
      <c r="D19" s="224"/>
      <c r="E19" s="224"/>
      <c r="F19" s="226"/>
      <c r="G19" s="226"/>
      <c r="H19" s="226"/>
      <c r="I19" s="226"/>
      <c r="J19" s="226"/>
      <c r="K19" s="226"/>
      <c r="L19" s="226"/>
      <c r="M19" s="227"/>
      <c r="N19" s="226"/>
      <c r="O19" s="226"/>
      <c r="P19" s="227"/>
      <c r="Q19" s="226"/>
      <c r="R19" s="226"/>
      <c r="S19" s="404"/>
      <c r="T19" s="404"/>
      <c r="U19" s="379"/>
      <c r="W19" s="252"/>
    </row>
    <row r="20" spans="1:23" s="159" customFormat="1" ht="17.100000000000001" customHeight="1" x14ac:dyDescent="0.2">
      <c r="A20" s="378" t="s">
        <v>342</v>
      </c>
      <c r="B20" s="225"/>
      <c r="C20" s="225"/>
      <c r="D20" s="224"/>
      <c r="E20" s="224"/>
      <c r="F20" s="226"/>
      <c r="G20" s="226"/>
      <c r="H20" s="226"/>
      <c r="I20" s="226"/>
      <c r="J20" s="226"/>
      <c r="K20" s="226"/>
      <c r="L20" s="226"/>
      <c r="M20" s="227"/>
      <c r="N20" s="226"/>
      <c r="O20" s="226"/>
      <c r="P20" s="227"/>
      <c r="Q20" s="226"/>
      <c r="R20" s="226"/>
      <c r="S20" s="404"/>
      <c r="T20" s="404"/>
      <c r="U20" s="379"/>
      <c r="W20" s="402" t="s">
        <v>643</v>
      </c>
    </row>
    <row r="21" spans="1:23" s="159" customFormat="1" ht="17.100000000000001" customHeight="1" x14ac:dyDescent="0.2">
      <c r="A21" s="378" t="s">
        <v>343</v>
      </c>
      <c r="B21" s="225"/>
      <c r="C21" s="225"/>
      <c r="D21" s="224"/>
      <c r="E21" s="224"/>
      <c r="F21" s="226"/>
      <c r="G21" s="226"/>
      <c r="H21" s="226"/>
      <c r="I21" s="226"/>
      <c r="J21" s="226"/>
      <c r="K21" s="226"/>
      <c r="L21" s="226"/>
      <c r="M21" s="227"/>
      <c r="N21" s="226"/>
      <c r="O21" s="226"/>
      <c r="P21" s="227"/>
      <c r="Q21" s="226"/>
      <c r="R21" s="226"/>
      <c r="S21" s="404"/>
      <c r="T21" s="404"/>
      <c r="U21" s="379"/>
      <c r="W21" s="401" t="s">
        <v>640</v>
      </c>
    </row>
    <row r="22" spans="1:23" s="159" customFormat="1" ht="17.100000000000001" customHeight="1" x14ac:dyDescent="0.2">
      <c r="A22" s="378" t="s">
        <v>344</v>
      </c>
      <c r="B22" s="225"/>
      <c r="C22" s="225"/>
      <c r="D22" s="224"/>
      <c r="E22" s="224"/>
      <c r="F22" s="226"/>
      <c r="G22" s="226"/>
      <c r="H22" s="226"/>
      <c r="I22" s="226"/>
      <c r="J22" s="226"/>
      <c r="K22" s="226"/>
      <c r="L22" s="226"/>
      <c r="M22" s="227"/>
      <c r="N22" s="226"/>
      <c r="O22" s="226"/>
      <c r="P22" s="227"/>
      <c r="Q22" s="226"/>
      <c r="R22" s="226"/>
      <c r="S22" s="404"/>
      <c r="T22" s="404"/>
      <c r="U22" s="379"/>
      <c r="W22" s="401" t="s">
        <v>642</v>
      </c>
    </row>
    <row r="23" spans="1:23" s="159" customFormat="1" ht="17.100000000000001" customHeight="1" x14ac:dyDescent="0.2">
      <c r="A23" s="378" t="s">
        <v>345</v>
      </c>
      <c r="B23" s="225"/>
      <c r="C23" s="225"/>
      <c r="D23" s="224"/>
      <c r="E23" s="224"/>
      <c r="F23" s="226"/>
      <c r="G23" s="226"/>
      <c r="H23" s="226"/>
      <c r="I23" s="226"/>
      <c r="J23" s="226"/>
      <c r="K23" s="226"/>
      <c r="L23" s="226"/>
      <c r="M23" s="227"/>
      <c r="N23" s="226"/>
      <c r="O23" s="226"/>
      <c r="P23" s="227"/>
      <c r="Q23" s="226"/>
      <c r="R23" s="226"/>
      <c r="S23" s="404"/>
      <c r="T23" s="404"/>
      <c r="U23" s="379"/>
      <c r="W23" s="401" t="s">
        <v>641</v>
      </c>
    </row>
    <row r="24" spans="1:23" s="159" customFormat="1" ht="17.100000000000001" customHeight="1" x14ac:dyDescent="0.2">
      <c r="A24" s="378" t="s">
        <v>346</v>
      </c>
      <c r="B24" s="225"/>
      <c r="C24" s="225"/>
      <c r="D24" s="224"/>
      <c r="E24" s="224"/>
      <c r="F24" s="226"/>
      <c r="G24" s="226"/>
      <c r="H24" s="226"/>
      <c r="I24" s="226"/>
      <c r="J24" s="226"/>
      <c r="K24" s="226"/>
      <c r="L24" s="226"/>
      <c r="M24" s="227"/>
      <c r="N24" s="226"/>
      <c r="O24" s="226"/>
      <c r="P24" s="227"/>
      <c r="Q24" s="226"/>
      <c r="R24" s="226"/>
      <c r="S24" s="404"/>
      <c r="T24" s="404"/>
      <c r="U24" s="379"/>
      <c r="W24" s="143"/>
    </row>
    <row r="25" spans="1:23" s="159" customFormat="1" ht="17.100000000000001" customHeight="1" x14ac:dyDescent="0.2">
      <c r="A25" s="378" t="s">
        <v>347</v>
      </c>
      <c r="B25" s="225"/>
      <c r="C25" s="225"/>
      <c r="D25" s="224"/>
      <c r="E25" s="224"/>
      <c r="F25" s="226"/>
      <c r="G25" s="226"/>
      <c r="H25" s="226"/>
      <c r="I25" s="226"/>
      <c r="J25" s="226"/>
      <c r="K25" s="226"/>
      <c r="L25" s="226"/>
      <c r="M25" s="227"/>
      <c r="N25" s="226"/>
      <c r="O25" s="226"/>
      <c r="P25" s="227"/>
      <c r="Q25" s="226"/>
      <c r="R25" s="226"/>
      <c r="S25" s="404"/>
      <c r="T25" s="404"/>
      <c r="U25" s="379"/>
      <c r="W25" s="143"/>
    </row>
    <row r="26" spans="1:23" s="159" customFormat="1" ht="17.100000000000001" customHeight="1" x14ac:dyDescent="0.2">
      <c r="A26" s="378" t="s">
        <v>348</v>
      </c>
      <c r="B26" s="225"/>
      <c r="C26" s="225"/>
      <c r="D26" s="224"/>
      <c r="E26" s="224"/>
      <c r="F26" s="226"/>
      <c r="G26" s="226"/>
      <c r="H26" s="226"/>
      <c r="I26" s="226"/>
      <c r="J26" s="226"/>
      <c r="K26" s="226"/>
      <c r="L26" s="226"/>
      <c r="M26" s="227"/>
      <c r="N26" s="226"/>
      <c r="O26" s="226"/>
      <c r="P26" s="227"/>
      <c r="Q26" s="226"/>
      <c r="R26" s="226"/>
      <c r="S26" s="404"/>
      <c r="T26" s="404"/>
      <c r="U26" s="379"/>
      <c r="W26" s="143"/>
    </row>
    <row r="27" spans="1:23" s="159" customFormat="1" ht="17.100000000000001" customHeight="1" x14ac:dyDescent="0.2">
      <c r="A27" s="378" t="s">
        <v>349</v>
      </c>
      <c r="B27" s="225"/>
      <c r="C27" s="225"/>
      <c r="D27" s="224"/>
      <c r="E27" s="224"/>
      <c r="F27" s="226"/>
      <c r="G27" s="226"/>
      <c r="H27" s="226"/>
      <c r="I27" s="226"/>
      <c r="J27" s="226"/>
      <c r="K27" s="226"/>
      <c r="L27" s="226"/>
      <c r="M27" s="227"/>
      <c r="N27" s="226"/>
      <c r="O27" s="226"/>
      <c r="P27" s="227"/>
      <c r="Q27" s="226"/>
      <c r="R27" s="226"/>
      <c r="S27" s="404"/>
      <c r="T27" s="404"/>
      <c r="U27" s="379"/>
      <c r="W27" s="143"/>
    </row>
    <row r="28" spans="1:23" s="159" customFormat="1" ht="17.100000000000001" customHeight="1" x14ac:dyDescent="0.2">
      <c r="A28" s="378" t="s">
        <v>350</v>
      </c>
      <c r="B28" s="225"/>
      <c r="C28" s="225"/>
      <c r="D28" s="224"/>
      <c r="E28" s="224"/>
      <c r="F28" s="226"/>
      <c r="G28" s="226"/>
      <c r="H28" s="226"/>
      <c r="I28" s="226"/>
      <c r="J28" s="226"/>
      <c r="K28" s="226"/>
      <c r="L28" s="226"/>
      <c r="M28" s="227"/>
      <c r="N28" s="226"/>
      <c r="O28" s="226"/>
      <c r="P28" s="227"/>
      <c r="Q28" s="226"/>
      <c r="R28" s="226"/>
      <c r="S28" s="404"/>
      <c r="T28" s="404"/>
      <c r="U28" s="379"/>
      <c r="W28" s="143"/>
    </row>
    <row r="29" spans="1:23" s="159" customFormat="1" ht="17.100000000000001" customHeight="1" x14ac:dyDescent="0.2">
      <c r="A29" s="378" t="s">
        <v>351</v>
      </c>
      <c r="B29" s="225"/>
      <c r="C29" s="225"/>
      <c r="D29" s="224"/>
      <c r="E29" s="224"/>
      <c r="F29" s="226"/>
      <c r="G29" s="226"/>
      <c r="H29" s="226"/>
      <c r="I29" s="226"/>
      <c r="J29" s="226"/>
      <c r="K29" s="226"/>
      <c r="L29" s="226"/>
      <c r="M29" s="227"/>
      <c r="N29" s="226"/>
      <c r="O29" s="226"/>
      <c r="P29" s="227"/>
      <c r="Q29" s="226"/>
      <c r="R29" s="226"/>
      <c r="S29" s="404"/>
      <c r="T29" s="404"/>
      <c r="U29" s="379"/>
      <c r="W29" s="143"/>
    </row>
    <row r="30" spans="1:23" s="159" customFormat="1" ht="17.100000000000001" customHeight="1" x14ac:dyDescent="0.2">
      <c r="A30" s="378" t="s">
        <v>352</v>
      </c>
      <c r="B30" s="225"/>
      <c r="C30" s="225"/>
      <c r="D30" s="224"/>
      <c r="E30" s="224"/>
      <c r="F30" s="226"/>
      <c r="G30" s="226"/>
      <c r="H30" s="226"/>
      <c r="I30" s="226"/>
      <c r="J30" s="226"/>
      <c r="K30" s="226"/>
      <c r="L30" s="226"/>
      <c r="M30" s="227"/>
      <c r="N30" s="226"/>
      <c r="O30" s="226"/>
      <c r="P30" s="227"/>
      <c r="Q30" s="226"/>
      <c r="R30" s="226"/>
      <c r="S30" s="404"/>
      <c r="T30" s="404"/>
      <c r="U30" s="379"/>
      <c r="W30" s="143"/>
    </row>
    <row r="31" spans="1:23" s="159" customFormat="1" ht="17.100000000000001" customHeight="1" x14ac:dyDescent="0.2">
      <c r="A31" s="378" t="s">
        <v>353</v>
      </c>
      <c r="B31" s="225"/>
      <c r="C31" s="225"/>
      <c r="D31" s="224"/>
      <c r="E31" s="224"/>
      <c r="F31" s="226"/>
      <c r="G31" s="226"/>
      <c r="H31" s="226"/>
      <c r="I31" s="226"/>
      <c r="J31" s="226"/>
      <c r="K31" s="226"/>
      <c r="L31" s="226"/>
      <c r="M31" s="227"/>
      <c r="N31" s="226"/>
      <c r="O31" s="226"/>
      <c r="P31" s="227"/>
      <c r="Q31" s="226"/>
      <c r="R31" s="226"/>
      <c r="S31" s="404"/>
      <c r="T31" s="404"/>
      <c r="U31" s="379"/>
      <c r="W31" s="143"/>
    </row>
    <row r="32" spans="1:23" s="159" customFormat="1" ht="17.100000000000001" customHeight="1" x14ac:dyDescent="0.2">
      <c r="A32" s="378" t="s">
        <v>354</v>
      </c>
      <c r="B32" s="225"/>
      <c r="C32" s="225"/>
      <c r="D32" s="224"/>
      <c r="E32" s="224"/>
      <c r="F32" s="226"/>
      <c r="G32" s="226"/>
      <c r="H32" s="226"/>
      <c r="I32" s="226"/>
      <c r="J32" s="226"/>
      <c r="K32" s="226"/>
      <c r="L32" s="226"/>
      <c r="M32" s="227"/>
      <c r="N32" s="226"/>
      <c r="O32" s="226"/>
      <c r="P32" s="227"/>
      <c r="Q32" s="226"/>
      <c r="R32" s="226"/>
      <c r="S32" s="404"/>
      <c r="T32" s="404"/>
      <c r="U32" s="379"/>
      <c r="W32" s="143"/>
    </row>
    <row r="33" spans="1:23" s="159" customFormat="1" ht="17.100000000000001" customHeight="1" x14ac:dyDescent="0.2">
      <c r="A33" s="378" t="s">
        <v>355</v>
      </c>
      <c r="B33" s="225"/>
      <c r="C33" s="225"/>
      <c r="D33" s="224"/>
      <c r="E33" s="224"/>
      <c r="F33" s="226"/>
      <c r="G33" s="226"/>
      <c r="H33" s="226"/>
      <c r="I33" s="226"/>
      <c r="J33" s="226"/>
      <c r="K33" s="226"/>
      <c r="L33" s="226"/>
      <c r="M33" s="227"/>
      <c r="N33" s="226"/>
      <c r="O33" s="226"/>
      <c r="P33" s="227"/>
      <c r="Q33" s="226"/>
      <c r="R33" s="226"/>
      <c r="S33" s="404"/>
      <c r="T33" s="404"/>
      <c r="U33" s="379"/>
      <c r="W33" s="143"/>
    </row>
    <row r="34" spans="1:23" s="159" customFormat="1" ht="17.100000000000001" customHeight="1" x14ac:dyDescent="0.2">
      <c r="A34" s="378" t="s">
        <v>356</v>
      </c>
      <c r="B34" s="225"/>
      <c r="C34" s="225"/>
      <c r="D34" s="224"/>
      <c r="E34" s="224"/>
      <c r="F34" s="226"/>
      <c r="G34" s="226"/>
      <c r="H34" s="226"/>
      <c r="I34" s="226"/>
      <c r="J34" s="226"/>
      <c r="K34" s="226"/>
      <c r="L34" s="226"/>
      <c r="M34" s="227"/>
      <c r="N34" s="226"/>
      <c r="O34" s="226"/>
      <c r="P34" s="227"/>
      <c r="Q34" s="226"/>
      <c r="R34" s="226"/>
      <c r="S34" s="404"/>
      <c r="T34" s="404"/>
      <c r="U34" s="379"/>
      <c r="W34" s="143"/>
    </row>
    <row r="35" spans="1:23" s="159" customFormat="1" ht="17.100000000000001" customHeight="1" x14ac:dyDescent="0.2">
      <c r="A35" s="378" t="s">
        <v>357</v>
      </c>
      <c r="B35" s="225"/>
      <c r="C35" s="225"/>
      <c r="D35" s="224"/>
      <c r="E35" s="224"/>
      <c r="F35" s="226"/>
      <c r="G35" s="226"/>
      <c r="H35" s="226"/>
      <c r="I35" s="226"/>
      <c r="J35" s="226"/>
      <c r="K35" s="226"/>
      <c r="L35" s="226"/>
      <c r="M35" s="227"/>
      <c r="N35" s="226"/>
      <c r="O35" s="226"/>
      <c r="P35" s="227"/>
      <c r="Q35" s="226"/>
      <c r="R35" s="226"/>
      <c r="S35" s="404"/>
      <c r="T35" s="404"/>
      <c r="U35" s="379"/>
      <c r="W35" s="143"/>
    </row>
    <row r="36" spans="1:23" s="159" customFormat="1" ht="17.100000000000001" customHeight="1" x14ac:dyDescent="0.2">
      <c r="A36" s="378" t="s">
        <v>358</v>
      </c>
      <c r="B36" s="225"/>
      <c r="C36" s="225"/>
      <c r="D36" s="224"/>
      <c r="E36" s="224"/>
      <c r="F36" s="226"/>
      <c r="G36" s="226"/>
      <c r="H36" s="226"/>
      <c r="I36" s="226"/>
      <c r="J36" s="226"/>
      <c r="K36" s="226"/>
      <c r="L36" s="226"/>
      <c r="M36" s="227"/>
      <c r="N36" s="226"/>
      <c r="O36" s="226"/>
      <c r="P36" s="227"/>
      <c r="Q36" s="226"/>
      <c r="R36" s="226"/>
      <c r="S36" s="404"/>
      <c r="T36" s="404"/>
      <c r="U36" s="379"/>
      <c r="W36" s="143"/>
    </row>
    <row r="37" spans="1:23" s="159" customFormat="1" ht="17.100000000000001" customHeight="1" x14ac:dyDescent="0.2">
      <c r="A37" s="378" t="s">
        <v>359</v>
      </c>
      <c r="B37" s="225"/>
      <c r="C37" s="225"/>
      <c r="D37" s="224"/>
      <c r="E37" s="224"/>
      <c r="F37" s="226"/>
      <c r="G37" s="226"/>
      <c r="H37" s="226"/>
      <c r="I37" s="226"/>
      <c r="J37" s="226"/>
      <c r="K37" s="226"/>
      <c r="L37" s="226"/>
      <c r="M37" s="227"/>
      <c r="N37" s="226"/>
      <c r="O37" s="226"/>
      <c r="P37" s="227"/>
      <c r="Q37" s="226"/>
      <c r="R37" s="226"/>
      <c r="S37" s="404"/>
      <c r="T37" s="404"/>
      <c r="U37" s="379"/>
      <c r="W37" s="143"/>
    </row>
    <row r="38" spans="1:23" s="159" customFormat="1" ht="17.100000000000001" customHeight="1" x14ac:dyDescent="0.2">
      <c r="A38" s="378" t="s">
        <v>360</v>
      </c>
      <c r="B38" s="225"/>
      <c r="C38" s="225"/>
      <c r="D38" s="224"/>
      <c r="E38" s="224"/>
      <c r="F38" s="226"/>
      <c r="G38" s="226"/>
      <c r="H38" s="226"/>
      <c r="I38" s="226"/>
      <c r="J38" s="226"/>
      <c r="K38" s="226"/>
      <c r="L38" s="226"/>
      <c r="M38" s="227"/>
      <c r="N38" s="226"/>
      <c r="O38" s="226"/>
      <c r="P38" s="227"/>
      <c r="Q38" s="226"/>
      <c r="R38" s="226"/>
      <c r="S38" s="404"/>
      <c r="T38" s="404"/>
      <c r="U38" s="379"/>
      <c r="W38" s="143"/>
    </row>
    <row r="39" spans="1:23" s="159" customFormat="1" ht="17.100000000000001" customHeight="1" x14ac:dyDescent="0.2">
      <c r="A39" s="378" t="s">
        <v>361</v>
      </c>
      <c r="B39" s="225"/>
      <c r="C39" s="225"/>
      <c r="D39" s="224"/>
      <c r="E39" s="224"/>
      <c r="F39" s="226"/>
      <c r="G39" s="226"/>
      <c r="H39" s="226"/>
      <c r="I39" s="226"/>
      <c r="J39" s="226"/>
      <c r="K39" s="226"/>
      <c r="L39" s="226"/>
      <c r="M39" s="227"/>
      <c r="N39" s="226"/>
      <c r="O39" s="226"/>
      <c r="P39" s="227"/>
      <c r="Q39" s="226"/>
      <c r="R39" s="226"/>
      <c r="S39" s="404"/>
      <c r="T39" s="404"/>
      <c r="U39" s="379"/>
      <c r="W39" s="143"/>
    </row>
    <row r="40" spans="1:23" s="159" customFormat="1" ht="17.100000000000001" customHeight="1" x14ac:dyDescent="0.2">
      <c r="A40" s="378" t="s">
        <v>362</v>
      </c>
      <c r="B40" s="225"/>
      <c r="C40" s="225"/>
      <c r="D40" s="224"/>
      <c r="E40" s="224"/>
      <c r="F40" s="226"/>
      <c r="G40" s="226"/>
      <c r="H40" s="226"/>
      <c r="I40" s="226"/>
      <c r="J40" s="226"/>
      <c r="K40" s="226"/>
      <c r="L40" s="226"/>
      <c r="M40" s="227"/>
      <c r="N40" s="226"/>
      <c r="O40" s="226"/>
      <c r="P40" s="227"/>
      <c r="Q40" s="226"/>
      <c r="R40" s="226"/>
      <c r="S40" s="404"/>
      <c r="T40" s="404"/>
      <c r="U40" s="379"/>
      <c r="W40" s="143"/>
    </row>
    <row r="41" spans="1:23" s="159" customFormat="1" ht="17.100000000000001" customHeight="1" x14ac:dyDescent="0.2">
      <c r="A41" s="378" t="s">
        <v>363</v>
      </c>
      <c r="B41" s="225"/>
      <c r="C41" s="225"/>
      <c r="D41" s="224"/>
      <c r="E41" s="224"/>
      <c r="F41" s="226"/>
      <c r="G41" s="226"/>
      <c r="H41" s="226"/>
      <c r="I41" s="226"/>
      <c r="J41" s="226"/>
      <c r="K41" s="226"/>
      <c r="L41" s="226"/>
      <c r="M41" s="227"/>
      <c r="N41" s="226"/>
      <c r="O41" s="226"/>
      <c r="P41" s="227"/>
      <c r="Q41" s="226"/>
      <c r="R41" s="226"/>
      <c r="S41" s="404"/>
      <c r="T41" s="404"/>
      <c r="U41" s="379"/>
      <c r="W41" s="143"/>
    </row>
    <row r="42" spans="1:23" s="159" customFormat="1" ht="17.100000000000001" customHeight="1" x14ac:dyDescent="0.2">
      <c r="A42" s="378" t="s">
        <v>364</v>
      </c>
      <c r="B42" s="225"/>
      <c r="C42" s="225"/>
      <c r="D42" s="224"/>
      <c r="E42" s="224"/>
      <c r="F42" s="226"/>
      <c r="G42" s="226"/>
      <c r="H42" s="226"/>
      <c r="I42" s="226"/>
      <c r="J42" s="226"/>
      <c r="K42" s="226"/>
      <c r="L42" s="226"/>
      <c r="M42" s="227"/>
      <c r="N42" s="226"/>
      <c r="O42" s="226"/>
      <c r="P42" s="227"/>
      <c r="Q42" s="226"/>
      <c r="R42" s="226"/>
      <c r="S42" s="404"/>
      <c r="T42" s="404"/>
      <c r="U42" s="379"/>
      <c r="W42" s="143"/>
    </row>
    <row r="43" spans="1:23" s="159" customFormat="1" ht="17.100000000000001" customHeight="1" x14ac:dyDescent="0.2">
      <c r="A43" s="378" t="s">
        <v>365</v>
      </c>
      <c r="B43" s="225"/>
      <c r="C43" s="225"/>
      <c r="D43" s="224"/>
      <c r="E43" s="224"/>
      <c r="F43" s="226"/>
      <c r="G43" s="226"/>
      <c r="H43" s="226"/>
      <c r="I43" s="226"/>
      <c r="J43" s="226"/>
      <c r="K43" s="226"/>
      <c r="L43" s="226"/>
      <c r="M43" s="227"/>
      <c r="N43" s="226"/>
      <c r="O43" s="226"/>
      <c r="P43" s="227"/>
      <c r="Q43" s="226"/>
      <c r="R43" s="226"/>
      <c r="S43" s="404"/>
      <c r="T43" s="404"/>
      <c r="U43" s="379"/>
      <c r="W43" s="143"/>
    </row>
    <row r="44" spans="1:23" s="159" customFormat="1" ht="17.100000000000001" customHeight="1" x14ac:dyDescent="0.2">
      <c r="A44" s="378" t="s">
        <v>366</v>
      </c>
      <c r="B44" s="225"/>
      <c r="C44" s="225"/>
      <c r="D44" s="224"/>
      <c r="E44" s="224"/>
      <c r="F44" s="226"/>
      <c r="G44" s="226"/>
      <c r="H44" s="226"/>
      <c r="I44" s="226"/>
      <c r="J44" s="226"/>
      <c r="K44" s="226"/>
      <c r="L44" s="226"/>
      <c r="M44" s="227"/>
      <c r="N44" s="226"/>
      <c r="O44" s="226"/>
      <c r="P44" s="227"/>
      <c r="Q44" s="226"/>
      <c r="R44" s="226"/>
      <c r="S44" s="404"/>
      <c r="T44" s="404"/>
      <c r="U44" s="379"/>
      <c r="W44" s="143"/>
    </row>
    <row r="45" spans="1:23" s="159" customFormat="1" ht="17.100000000000001" customHeight="1" x14ac:dyDescent="0.2">
      <c r="A45" s="378" t="s">
        <v>367</v>
      </c>
      <c r="B45" s="225"/>
      <c r="C45" s="225"/>
      <c r="D45" s="224"/>
      <c r="E45" s="224"/>
      <c r="F45" s="226"/>
      <c r="G45" s="226"/>
      <c r="H45" s="226"/>
      <c r="I45" s="226"/>
      <c r="J45" s="226"/>
      <c r="K45" s="226"/>
      <c r="L45" s="226"/>
      <c r="M45" s="227"/>
      <c r="N45" s="226"/>
      <c r="O45" s="226"/>
      <c r="P45" s="227"/>
      <c r="Q45" s="226"/>
      <c r="R45" s="226"/>
      <c r="S45" s="404"/>
      <c r="T45" s="404"/>
      <c r="U45" s="379"/>
      <c r="W45" s="143"/>
    </row>
    <row r="46" spans="1:23" s="159" customFormat="1" ht="17.100000000000001" customHeight="1" x14ac:dyDescent="0.2">
      <c r="A46" s="378" t="s">
        <v>368</v>
      </c>
      <c r="B46" s="225"/>
      <c r="C46" s="225"/>
      <c r="D46" s="224"/>
      <c r="E46" s="224"/>
      <c r="F46" s="226"/>
      <c r="G46" s="226"/>
      <c r="H46" s="226"/>
      <c r="I46" s="226"/>
      <c r="J46" s="226"/>
      <c r="K46" s="226"/>
      <c r="L46" s="226"/>
      <c r="M46" s="227"/>
      <c r="N46" s="226"/>
      <c r="O46" s="226"/>
      <c r="P46" s="227"/>
      <c r="Q46" s="226"/>
      <c r="R46" s="226"/>
      <c r="S46" s="404"/>
      <c r="T46" s="404"/>
      <c r="U46" s="379"/>
      <c r="W46" s="143"/>
    </row>
    <row r="47" spans="1:23" s="159" customFormat="1" ht="17.100000000000001" customHeight="1" x14ac:dyDescent="0.2">
      <c r="A47" s="378" t="s">
        <v>369</v>
      </c>
      <c r="B47" s="225"/>
      <c r="C47" s="225"/>
      <c r="D47" s="224"/>
      <c r="E47" s="224"/>
      <c r="F47" s="226"/>
      <c r="G47" s="226"/>
      <c r="H47" s="226"/>
      <c r="I47" s="226"/>
      <c r="J47" s="226"/>
      <c r="K47" s="226"/>
      <c r="L47" s="226"/>
      <c r="M47" s="227"/>
      <c r="N47" s="226"/>
      <c r="O47" s="226"/>
      <c r="P47" s="227"/>
      <c r="Q47" s="226"/>
      <c r="R47" s="226"/>
      <c r="S47" s="404"/>
      <c r="T47" s="404"/>
      <c r="U47" s="379"/>
      <c r="W47" s="143"/>
    </row>
    <row r="48" spans="1:23" s="159" customFormat="1" ht="17.100000000000001" customHeight="1" x14ac:dyDescent="0.2">
      <c r="A48" s="378" t="s">
        <v>370</v>
      </c>
      <c r="B48" s="225"/>
      <c r="C48" s="225"/>
      <c r="D48" s="224"/>
      <c r="E48" s="224"/>
      <c r="F48" s="226"/>
      <c r="G48" s="226"/>
      <c r="H48" s="226"/>
      <c r="I48" s="226"/>
      <c r="J48" s="226"/>
      <c r="K48" s="226"/>
      <c r="L48" s="226"/>
      <c r="M48" s="227"/>
      <c r="N48" s="226"/>
      <c r="O48" s="226"/>
      <c r="P48" s="227"/>
      <c r="Q48" s="226"/>
      <c r="R48" s="226"/>
      <c r="S48" s="404"/>
      <c r="T48" s="404"/>
      <c r="U48" s="379"/>
      <c r="W48" s="143"/>
    </row>
    <row r="49" spans="1:23" s="159" customFormat="1" ht="17.100000000000001" customHeight="1" x14ac:dyDescent="0.2">
      <c r="A49" s="378" t="s">
        <v>371</v>
      </c>
      <c r="B49" s="225"/>
      <c r="C49" s="225"/>
      <c r="D49" s="224"/>
      <c r="E49" s="224"/>
      <c r="F49" s="226"/>
      <c r="G49" s="226"/>
      <c r="H49" s="226"/>
      <c r="I49" s="226"/>
      <c r="J49" s="226"/>
      <c r="K49" s="226"/>
      <c r="L49" s="226"/>
      <c r="M49" s="227"/>
      <c r="N49" s="226"/>
      <c r="O49" s="226"/>
      <c r="P49" s="227"/>
      <c r="Q49" s="226"/>
      <c r="R49" s="226"/>
      <c r="S49" s="404"/>
      <c r="T49" s="404"/>
      <c r="U49" s="379"/>
      <c r="W49" s="143"/>
    </row>
    <row r="50" spans="1:23" s="159" customFormat="1" ht="17.100000000000001" customHeight="1" x14ac:dyDescent="0.2">
      <c r="A50" s="378" t="s">
        <v>372</v>
      </c>
      <c r="B50" s="225"/>
      <c r="C50" s="225"/>
      <c r="D50" s="224"/>
      <c r="E50" s="224"/>
      <c r="F50" s="226"/>
      <c r="G50" s="226"/>
      <c r="H50" s="226"/>
      <c r="I50" s="226"/>
      <c r="J50" s="226"/>
      <c r="K50" s="226"/>
      <c r="L50" s="226"/>
      <c r="M50" s="227"/>
      <c r="N50" s="226"/>
      <c r="O50" s="226"/>
      <c r="P50" s="227"/>
      <c r="Q50" s="226"/>
      <c r="R50" s="226"/>
      <c r="S50" s="404"/>
      <c r="T50" s="404"/>
      <c r="U50" s="379"/>
      <c r="W50" s="143"/>
    </row>
    <row r="51" spans="1:23" s="159" customFormat="1" ht="17.100000000000001" customHeight="1" x14ac:dyDescent="0.2">
      <c r="A51" s="378" t="s">
        <v>373</v>
      </c>
      <c r="B51" s="225"/>
      <c r="C51" s="225"/>
      <c r="D51" s="224"/>
      <c r="E51" s="224"/>
      <c r="F51" s="226"/>
      <c r="G51" s="226"/>
      <c r="H51" s="226"/>
      <c r="I51" s="226"/>
      <c r="J51" s="226"/>
      <c r="K51" s="226"/>
      <c r="L51" s="226"/>
      <c r="M51" s="227"/>
      <c r="N51" s="226"/>
      <c r="O51" s="226"/>
      <c r="P51" s="227"/>
      <c r="Q51" s="226"/>
      <c r="R51" s="226"/>
      <c r="S51" s="404"/>
      <c r="T51" s="404"/>
      <c r="U51" s="379"/>
      <c r="W51" s="143"/>
    </row>
    <row r="52" spans="1:23" s="159" customFormat="1" ht="17.100000000000001" customHeight="1" x14ac:dyDescent="0.2">
      <c r="A52" s="378" t="s">
        <v>374</v>
      </c>
      <c r="B52" s="225"/>
      <c r="C52" s="225"/>
      <c r="D52" s="224"/>
      <c r="E52" s="224"/>
      <c r="F52" s="226"/>
      <c r="G52" s="226"/>
      <c r="H52" s="226"/>
      <c r="I52" s="226"/>
      <c r="J52" s="226"/>
      <c r="K52" s="226"/>
      <c r="L52" s="226"/>
      <c r="M52" s="227"/>
      <c r="N52" s="226"/>
      <c r="O52" s="226"/>
      <c r="P52" s="227"/>
      <c r="Q52" s="226"/>
      <c r="R52" s="226"/>
      <c r="S52" s="404"/>
      <c r="T52" s="404"/>
      <c r="U52" s="379"/>
      <c r="W52" s="143"/>
    </row>
    <row r="53" spans="1:23" s="159" customFormat="1" ht="17.100000000000001" customHeight="1" x14ac:dyDescent="0.2">
      <c r="A53" s="378" t="s">
        <v>375</v>
      </c>
      <c r="B53" s="225"/>
      <c r="C53" s="225"/>
      <c r="D53" s="224"/>
      <c r="E53" s="224"/>
      <c r="F53" s="226"/>
      <c r="G53" s="226"/>
      <c r="H53" s="226"/>
      <c r="I53" s="226"/>
      <c r="J53" s="226"/>
      <c r="K53" s="226"/>
      <c r="L53" s="226"/>
      <c r="M53" s="227"/>
      <c r="N53" s="226"/>
      <c r="O53" s="226"/>
      <c r="P53" s="227"/>
      <c r="Q53" s="226"/>
      <c r="R53" s="226"/>
      <c r="S53" s="404"/>
      <c r="T53" s="404"/>
      <c r="U53" s="379"/>
      <c r="W53" s="143"/>
    </row>
    <row r="54" spans="1:23" s="159" customFormat="1" ht="17.100000000000001" customHeight="1" x14ac:dyDescent="0.2">
      <c r="A54" s="378" t="s">
        <v>376</v>
      </c>
      <c r="B54" s="225"/>
      <c r="C54" s="225"/>
      <c r="D54" s="224"/>
      <c r="E54" s="224"/>
      <c r="F54" s="226"/>
      <c r="G54" s="226"/>
      <c r="H54" s="226"/>
      <c r="I54" s="226"/>
      <c r="J54" s="226"/>
      <c r="K54" s="226"/>
      <c r="L54" s="226"/>
      <c r="M54" s="227"/>
      <c r="N54" s="226"/>
      <c r="O54" s="226"/>
      <c r="P54" s="227"/>
      <c r="Q54" s="226"/>
      <c r="R54" s="226"/>
      <c r="S54" s="404"/>
      <c r="T54" s="404"/>
      <c r="U54" s="379"/>
      <c r="W54" s="143"/>
    </row>
    <row r="55" spans="1:23" s="159" customFormat="1" ht="17.100000000000001" customHeight="1" x14ac:dyDescent="0.2">
      <c r="A55" s="378" t="s">
        <v>377</v>
      </c>
      <c r="B55" s="225"/>
      <c r="C55" s="225"/>
      <c r="D55" s="224"/>
      <c r="E55" s="224"/>
      <c r="F55" s="226"/>
      <c r="G55" s="226"/>
      <c r="H55" s="226"/>
      <c r="I55" s="226"/>
      <c r="J55" s="226"/>
      <c r="K55" s="226"/>
      <c r="L55" s="226"/>
      <c r="M55" s="227"/>
      <c r="N55" s="226"/>
      <c r="O55" s="226"/>
      <c r="P55" s="227"/>
      <c r="Q55" s="226"/>
      <c r="R55" s="226"/>
      <c r="S55" s="404"/>
      <c r="T55" s="404"/>
      <c r="U55" s="379"/>
      <c r="W55" s="143"/>
    </row>
    <row r="56" spans="1:23" s="159" customFormat="1" ht="17.100000000000001" customHeight="1" x14ac:dyDescent="0.2">
      <c r="A56" s="378" t="s">
        <v>378</v>
      </c>
      <c r="B56" s="225"/>
      <c r="C56" s="225"/>
      <c r="D56" s="224"/>
      <c r="E56" s="224"/>
      <c r="F56" s="226"/>
      <c r="G56" s="226"/>
      <c r="H56" s="226"/>
      <c r="I56" s="226"/>
      <c r="J56" s="226"/>
      <c r="K56" s="226"/>
      <c r="L56" s="226"/>
      <c r="M56" s="227"/>
      <c r="N56" s="226"/>
      <c r="O56" s="226"/>
      <c r="P56" s="227"/>
      <c r="Q56" s="226"/>
      <c r="R56" s="226"/>
      <c r="S56" s="404"/>
      <c r="T56" s="404"/>
      <c r="U56" s="379"/>
      <c r="W56" s="143"/>
    </row>
    <row r="57" spans="1:23" s="159" customFormat="1" ht="17.100000000000001" customHeight="1" x14ac:dyDescent="0.2">
      <c r="A57" s="378" t="s">
        <v>379</v>
      </c>
      <c r="B57" s="225"/>
      <c r="C57" s="225"/>
      <c r="D57" s="224"/>
      <c r="E57" s="224"/>
      <c r="F57" s="226"/>
      <c r="G57" s="226"/>
      <c r="H57" s="226"/>
      <c r="I57" s="226"/>
      <c r="J57" s="226"/>
      <c r="K57" s="226"/>
      <c r="L57" s="226"/>
      <c r="M57" s="227"/>
      <c r="N57" s="226"/>
      <c r="O57" s="226"/>
      <c r="P57" s="227"/>
      <c r="Q57" s="226"/>
      <c r="R57" s="226"/>
      <c r="S57" s="404"/>
      <c r="T57" s="404"/>
      <c r="U57" s="379"/>
      <c r="W57" s="143"/>
    </row>
    <row r="58" spans="1:23" s="159" customFormat="1" ht="17.100000000000001" customHeight="1" x14ac:dyDescent="0.2">
      <c r="A58" s="378" t="s">
        <v>380</v>
      </c>
      <c r="B58" s="225"/>
      <c r="C58" s="225"/>
      <c r="D58" s="224"/>
      <c r="E58" s="224"/>
      <c r="F58" s="226"/>
      <c r="G58" s="226"/>
      <c r="H58" s="226"/>
      <c r="I58" s="226"/>
      <c r="J58" s="226"/>
      <c r="K58" s="226"/>
      <c r="L58" s="226"/>
      <c r="M58" s="227"/>
      <c r="N58" s="226"/>
      <c r="O58" s="226"/>
      <c r="P58" s="227"/>
      <c r="Q58" s="226"/>
      <c r="R58" s="226"/>
      <c r="S58" s="404"/>
      <c r="T58" s="404"/>
      <c r="U58" s="379"/>
      <c r="W58" s="143"/>
    </row>
    <row r="59" spans="1:23" s="159" customFormat="1" ht="17.100000000000001" customHeight="1" x14ac:dyDescent="0.2">
      <c r="A59" s="378" t="s">
        <v>381</v>
      </c>
      <c r="B59" s="225"/>
      <c r="C59" s="225"/>
      <c r="D59" s="224"/>
      <c r="E59" s="224"/>
      <c r="F59" s="226"/>
      <c r="G59" s="226"/>
      <c r="H59" s="226"/>
      <c r="I59" s="226"/>
      <c r="J59" s="226"/>
      <c r="K59" s="226"/>
      <c r="L59" s="226"/>
      <c r="M59" s="227"/>
      <c r="N59" s="226"/>
      <c r="O59" s="226"/>
      <c r="P59" s="227"/>
      <c r="Q59" s="226"/>
      <c r="R59" s="226"/>
      <c r="S59" s="404"/>
      <c r="T59" s="404"/>
      <c r="U59" s="379"/>
      <c r="W59" s="143"/>
    </row>
    <row r="60" spans="1:23" s="159" customFormat="1" ht="17.100000000000001" customHeight="1" x14ac:dyDescent="0.2">
      <c r="A60" s="378" t="s">
        <v>382</v>
      </c>
      <c r="B60" s="225"/>
      <c r="C60" s="225"/>
      <c r="D60" s="224"/>
      <c r="E60" s="224"/>
      <c r="F60" s="226"/>
      <c r="G60" s="226"/>
      <c r="H60" s="226"/>
      <c r="I60" s="226"/>
      <c r="J60" s="226"/>
      <c r="K60" s="226"/>
      <c r="L60" s="226"/>
      <c r="M60" s="227"/>
      <c r="N60" s="226"/>
      <c r="O60" s="226"/>
      <c r="P60" s="227"/>
      <c r="Q60" s="226"/>
      <c r="R60" s="226"/>
      <c r="S60" s="404"/>
      <c r="T60" s="404"/>
      <c r="U60" s="379"/>
      <c r="W60" s="143"/>
    </row>
    <row r="61" spans="1:23" s="159" customFormat="1" ht="17.100000000000001" customHeight="1" x14ac:dyDescent="0.2">
      <c r="A61" s="378" t="s">
        <v>383</v>
      </c>
      <c r="B61" s="225"/>
      <c r="C61" s="225"/>
      <c r="D61" s="224"/>
      <c r="E61" s="224"/>
      <c r="F61" s="226"/>
      <c r="G61" s="226"/>
      <c r="H61" s="226"/>
      <c r="I61" s="226"/>
      <c r="J61" s="226"/>
      <c r="K61" s="226"/>
      <c r="L61" s="226"/>
      <c r="M61" s="227"/>
      <c r="N61" s="226"/>
      <c r="O61" s="226"/>
      <c r="P61" s="227"/>
      <c r="Q61" s="226"/>
      <c r="R61" s="226"/>
      <c r="S61" s="404"/>
      <c r="T61" s="404"/>
      <c r="U61" s="379"/>
      <c r="W61" s="143"/>
    </row>
    <row r="62" spans="1:23" s="159" customFormat="1" ht="17.100000000000001" customHeight="1" x14ac:dyDescent="0.2">
      <c r="A62" s="378" t="s">
        <v>384</v>
      </c>
      <c r="B62" s="225"/>
      <c r="C62" s="225"/>
      <c r="D62" s="224"/>
      <c r="E62" s="224"/>
      <c r="F62" s="226"/>
      <c r="G62" s="226"/>
      <c r="H62" s="226"/>
      <c r="I62" s="226"/>
      <c r="J62" s="226"/>
      <c r="K62" s="226"/>
      <c r="L62" s="226"/>
      <c r="M62" s="227"/>
      <c r="N62" s="226"/>
      <c r="O62" s="226"/>
      <c r="P62" s="227"/>
      <c r="Q62" s="226"/>
      <c r="R62" s="226"/>
      <c r="S62" s="404"/>
      <c r="T62" s="404"/>
      <c r="U62" s="379"/>
      <c r="W62" s="143"/>
    </row>
    <row r="63" spans="1:23" s="159" customFormat="1" ht="17.100000000000001" customHeight="1" x14ac:dyDescent="0.2">
      <c r="A63" s="378" t="s">
        <v>385</v>
      </c>
      <c r="B63" s="225"/>
      <c r="C63" s="225"/>
      <c r="D63" s="224"/>
      <c r="E63" s="224"/>
      <c r="F63" s="226"/>
      <c r="G63" s="226"/>
      <c r="H63" s="226"/>
      <c r="I63" s="226"/>
      <c r="J63" s="226"/>
      <c r="K63" s="226"/>
      <c r="L63" s="226"/>
      <c r="M63" s="227"/>
      <c r="N63" s="226"/>
      <c r="O63" s="226"/>
      <c r="P63" s="227"/>
      <c r="Q63" s="226"/>
      <c r="R63" s="226"/>
      <c r="S63" s="404"/>
      <c r="T63" s="404"/>
      <c r="U63" s="379"/>
      <c r="W63" s="143"/>
    </row>
    <row r="64" spans="1:23" s="159" customFormat="1" ht="17.100000000000001" customHeight="1" x14ac:dyDescent="0.2">
      <c r="A64" s="378" t="s">
        <v>386</v>
      </c>
      <c r="B64" s="225"/>
      <c r="C64" s="225"/>
      <c r="D64" s="224"/>
      <c r="E64" s="224"/>
      <c r="F64" s="226"/>
      <c r="G64" s="226"/>
      <c r="H64" s="226"/>
      <c r="I64" s="226"/>
      <c r="J64" s="226"/>
      <c r="K64" s="226"/>
      <c r="L64" s="226"/>
      <c r="M64" s="227"/>
      <c r="N64" s="226"/>
      <c r="O64" s="226"/>
      <c r="P64" s="227"/>
      <c r="Q64" s="226"/>
      <c r="R64" s="226"/>
      <c r="S64" s="404"/>
      <c r="T64" s="404"/>
      <c r="U64" s="379"/>
      <c r="W64" s="143"/>
    </row>
    <row r="65" spans="1:23" s="159" customFormat="1" ht="17.100000000000001" customHeight="1" x14ac:dyDescent="0.2">
      <c r="A65" s="378" t="s">
        <v>387</v>
      </c>
      <c r="B65" s="225"/>
      <c r="C65" s="225"/>
      <c r="D65" s="224"/>
      <c r="E65" s="224"/>
      <c r="F65" s="226"/>
      <c r="G65" s="226"/>
      <c r="H65" s="226"/>
      <c r="I65" s="226"/>
      <c r="J65" s="226"/>
      <c r="K65" s="226"/>
      <c r="L65" s="226"/>
      <c r="M65" s="227"/>
      <c r="N65" s="226"/>
      <c r="O65" s="226"/>
      <c r="P65" s="227"/>
      <c r="Q65" s="226"/>
      <c r="R65" s="226"/>
      <c r="S65" s="404"/>
      <c r="T65" s="404"/>
      <c r="U65" s="379"/>
      <c r="W65" s="143"/>
    </row>
    <row r="66" spans="1:23" s="159" customFormat="1" ht="17.100000000000001" customHeight="1" x14ac:dyDescent="0.2">
      <c r="A66" s="378" t="s">
        <v>388</v>
      </c>
      <c r="B66" s="225"/>
      <c r="C66" s="225"/>
      <c r="D66" s="224"/>
      <c r="E66" s="224"/>
      <c r="F66" s="226"/>
      <c r="G66" s="226"/>
      <c r="H66" s="226"/>
      <c r="I66" s="226"/>
      <c r="J66" s="226"/>
      <c r="K66" s="226"/>
      <c r="L66" s="226"/>
      <c r="M66" s="227"/>
      <c r="N66" s="226"/>
      <c r="O66" s="226"/>
      <c r="P66" s="227"/>
      <c r="Q66" s="226"/>
      <c r="R66" s="226"/>
      <c r="S66" s="404"/>
      <c r="T66" s="404"/>
      <c r="U66" s="379"/>
      <c r="W66" s="143"/>
    </row>
    <row r="67" spans="1:23" s="159" customFormat="1" ht="17.100000000000001" customHeight="1" x14ac:dyDescent="0.2">
      <c r="A67" s="378" t="s">
        <v>389</v>
      </c>
      <c r="B67" s="225"/>
      <c r="C67" s="225"/>
      <c r="D67" s="224"/>
      <c r="E67" s="224"/>
      <c r="F67" s="226"/>
      <c r="G67" s="226"/>
      <c r="H67" s="226"/>
      <c r="I67" s="226"/>
      <c r="J67" s="226"/>
      <c r="K67" s="226"/>
      <c r="L67" s="226"/>
      <c r="M67" s="227"/>
      <c r="N67" s="226"/>
      <c r="O67" s="226"/>
      <c r="P67" s="227"/>
      <c r="Q67" s="226"/>
      <c r="R67" s="226"/>
      <c r="S67" s="404"/>
      <c r="T67" s="404"/>
      <c r="U67" s="379"/>
      <c r="W67" s="143"/>
    </row>
    <row r="68" spans="1:23" s="159" customFormat="1" ht="17.100000000000001" customHeight="1" x14ac:dyDescent="0.2">
      <c r="A68" s="378" t="s">
        <v>390</v>
      </c>
      <c r="B68" s="225"/>
      <c r="C68" s="225"/>
      <c r="D68" s="224"/>
      <c r="E68" s="224"/>
      <c r="F68" s="226"/>
      <c r="G68" s="226"/>
      <c r="H68" s="226"/>
      <c r="I68" s="226"/>
      <c r="J68" s="226"/>
      <c r="K68" s="226"/>
      <c r="L68" s="226"/>
      <c r="M68" s="227"/>
      <c r="N68" s="226"/>
      <c r="O68" s="226"/>
      <c r="P68" s="227"/>
      <c r="Q68" s="226"/>
      <c r="R68" s="226"/>
      <c r="S68" s="404"/>
      <c r="T68" s="404"/>
      <c r="U68" s="379"/>
      <c r="W68" s="143"/>
    </row>
    <row r="69" spans="1:23" s="159" customFormat="1" ht="17.100000000000001" customHeight="1" x14ac:dyDescent="0.2">
      <c r="A69" s="378" t="s">
        <v>391</v>
      </c>
      <c r="B69" s="225"/>
      <c r="C69" s="225"/>
      <c r="D69" s="224"/>
      <c r="E69" s="224"/>
      <c r="F69" s="226"/>
      <c r="G69" s="226"/>
      <c r="H69" s="226"/>
      <c r="I69" s="226"/>
      <c r="J69" s="226"/>
      <c r="K69" s="226"/>
      <c r="L69" s="226"/>
      <c r="M69" s="227"/>
      <c r="N69" s="226"/>
      <c r="O69" s="226"/>
      <c r="P69" s="227"/>
      <c r="Q69" s="226"/>
      <c r="R69" s="226"/>
      <c r="S69" s="404"/>
      <c r="T69" s="404"/>
      <c r="U69" s="379"/>
      <c r="W69" s="143"/>
    </row>
    <row r="70" spans="1:23" s="159" customFormat="1" ht="17.100000000000001" customHeight="1" x14ac:dyDescent="0.2">
      <c r="A70" s="378" t="s">
        <v>392</v>
      </c>
      <c r="B70" s="225"/>
      <c r="C70" s="225"/>
      <c r="D70" s="224"/>
      <c r="E70" s="224"/>
      <c r="F70" s="226"/>
      <c r="G70" s="226"/>
      <c r="H70" s="226"/>
      <c r="I70" s="226"/>
      <c r="J70" s="226"/>
      <c r="K70" s="226"/>
      <c r="L70" s="226"/>
      <c r="M70" s="227"/>
      <c r="N70" s="226"/>
      <c r="O70" s="226"/>
      <c r="P70" s="227"/>
      <c r="Q70" s="226"/>
      <c r="R70" s="226"/>
      <c r="S70" s="404"/>
      <c r="T70" s="404"/>
      <c r="U70" s="379"/>
      <c r="W70" s="143"/>
    </row>
    <row r="71" spans="1:23" s="159" customFormat="1" ht="17.100000000000001" customHeight="1" x14ac:dyDescent="0.2">
      <c r="A71" s="378" t="s">
        <v>393</v>
      </c>
      <c r="B71" s="225"/>
      <c r="C71" s="225"/>
      <c r="D71" s="224"/>
      <c r="E71" s="224"/>
      <c r="F71" s="226"/>
      <c r="G71" s="226"/>
      <c r="H71" s="226"/>
      <c r="I71" s="226"/>
      <c r="J71" s="226"/>
      <c r="K71" s="226"/>
      <c r="L71" s="226"/>
      <c r="M71" s="227"/>
      <c r="N71" s="226"/>
      <c r="O71" s="226"/>
      <c r="P71" s="227"/>
      <c r="Q71" s="226"/>
      <c r="R71" s="226"/>
      <c r="S71" s="404"/>
      <c r="T71" s="404"/>
      <c r="U71" s="379"/>
      <c r="W71" s="143"/>
    </row>
    <row r="72" spans="1:23" s="159" customFormat="1" ht="17.100000000000001" customHeight="1" x14ac:dyDescent="0.2">
      <c r="A72" s="378" t="s">
        <v>394</v>
      </c>
      <c r="B72" s="225"/>
      <c r="C72" s="225"/>
      <c r="D72" s="224"/>
      <c r="E72" s="224"/>
      <c r="F72" s="226"/>
      <c r="G72" s="226"/>
      <c r="H72" s="226"/>
      <c r="I72" s="226"/>
      <c r="J72" s="226"/>
      <c r="K72" s="226"/>
      <c r="L72" s="226"/>
      <c r="M72" s="227"/>
      <c r="N72" s="226"/>
      <c r="O72" s="226"/>
      <c r="P72" s="227"/>
      <c r="Q72" s="226"/>
      <c r="R72" s="226"/>
      <c r="S72" s="404"/>
      <c r="T72" s="404"/>
      <c r="U72" s="379"/>
      <c r="W72" s="143"/>
    </row>
    <row r="73" spans="1:23" s="159" customFormat="1" ht="17.100000000000001" customHeight="1" x14ac:dyDescent="0.2">
      <c r="A73" s="378" t="s">
        <v>395</v>
      </c>
      <c r="B73" s="225"/>
      <c r="C73" s="225"/>
      <c r="D73" s="224"/>
      <c r="E73" s="224"/>
      <c r="F73" s="226"/>
      <c r="G73" s="226"/>
      <c r="H73" s="226"/>
      <c r="I73" s="226"/>
      <c r="J73" s="226"/>
      <c r="K73" s="226"/>
      <c r="L73" s="226"/>
      <c r="M73" s="227"/>
      <c r="N73" s="226"/>
      <c r="O73" s="226"/>
      <c r="P73" s="227"/>
      <c r="Q73" s="226"/>
      <c r="R73" s="226"/>
      <c r="S73" s="404"/>
      <c r="T73" s="404"/>
      <c r="U73" s="379"/>
      <c r="W73" s="143"/>
    </row>
    <row r="74" spans="1:23" s="159" customFormat="1" ht="17.100000000000001" customHeight="1" x14ac:dyDescent="0.2">
      <c r="A74" s="378" t="s">
        <v>396</v>
      </c>
      <c r="B74" s="225"/>
      <c r="C74" s="225"/>
      <c r="D74" s="224"/>
      <c r="E74" s="224"/>
      <c r="F74" s="226"/>
      <c r="G74" s="226"/>
      <c r="H74" s="226"/>
      <c r="I74" s="226"/>
      <c r="J74" s="226"/>
      <c r="K74" s="226"/>
      <c r="L74" s="226"/>
      <c r="M74" s="227"/>
      <c r="N74" s="226"/>
      <c r="O74" s="226"/>
      <c r="P74" s="227"/>
      <c r="Q74" s="226"/>
      <c r="R74" s="226"/>
      <c r="S74" s="404"/>
      <c r="T74" s="404"/>
      <c r="U74" s="379"/>
      <c r="W74" s="143"/>
    </row>
    <row r="75" spans="1:23" s="159" customFormat="1" ht="17.100000000000001" customHeight="1" x14ac:dyDescent="0.2">
      <c r="A75" s="378" t="s">
        <v>397</v>
      </c>
      <c r="B75" s="225"/>
      <c r="C75" s="225"/>
      <c r="D75" s="224"/>
      <c r="E75" s="224"/>
      <c r="F75" s="226"/>
      <c r="G75" s="226"/>
      <c r="H75" s="226"/>
      <c r="I75" s="226"/>
      <c r="J75" s="226"/>
      <c r="K75" s="226"/>
      <c r="L75" s="226"/>
      <c r="M75" s="227"/>
      <c r="N75" s="226"/>
      <c r="O75" s="226"/>
      <c r="P75" s="227"/>
      <c r="Q75" s="226"/>
      <c r="R75" s="226"/>
      <c r="S75" s="404"/>
      <c r="T75" s="404"/>
      <c r="U75" s="379"/>
      <c r="W75" s="143"/>
    </row>
    <row r="76" spans="1:23" s="159" customFormat="1" ht="17.100000000000001" customHeight="1" x14ac:dyDescent="0.2">
      <c r="A76" s="378" t="s">
        <v>398</v>
      </c>
      <c r="B76" s="225"/>
      <c r="C76" s="225"/>
      <c r="D76" s="224"/>
      <c r="E76" s="224"/>
      <c r="F76" s="226"/>
      <c r="G76" s="226"/>
      <c r="H76" s="226"/>
      <c r="I76" s="226"/>
      <c r="J76" s="226"/>
      <c r="K76" s="226"/>
      <c r="L76" s="226"/>
      <c r="M76" s="227"/>
      <c r="N76" s="226"/>
      <c r="O76" s="226"/>
      <c r="P76" s="227"/>
      <c r="Q76" s="226"/>
      <c r="R76" s="226"/>
      <c r="S76" s="404"/>
      <c r="T76" s="404"/>
      <c r="U76" s="379"/>
      <c r="W76" s="143"/>
    </row>
    <row r="77" spans="1:23" s="159" customFormat="1" ht="17.100000000000001" customHeight="1" x14ac:dyDescent="0.2">
      <c r="A77" s="378" t="s">
        <v>399</v>
      </c>
      <c r="B77" s="225"/>
      <c r="C77" s="225"/>
      <c r="D77" s="224"/>
      <c r="E77" s="224"/>
      <c r="F77" s="226"/>
      <c r="G77" s="226"/>
      <c r="H77" s="226"/>
      <c r="I77" s="226"/>
      <c r="J77" s="226"/>
      <c r="K77" s="226"/>
      <c r="L77" s="226"/>
      <c r="M77" s="227"/>
      <c r="N77" s="226"/>
      <c r="O77" s="226"/>
      <c r="P77" s="227"/>
      <c r="Q77" s="226"/>
      <c r="R77" s="226"/>
      <c r="S77" s="404"/>
      <c r="T77" s="404"/>
      <c r="U77" s="379"/>
      <c r="W77" s="143"/>
    </row>
    <row r="78" spans="1:23" s="159" customFormat="1" ht="17.100000000000001" customHeight="1" x14ac:dyDescent="0.2">
      <c r="A78" s="378" t="s">
        <v>400</v>
      </c>
      <c r="B78" s="225"/>
      <c r="C78" s="225"/>
      <c r="D78" s="224"/>
      <c r="E78" s="224"/>
      <c r="F78" s="226"/>
      <c r="G78" s="226"/>
      <c r="H78" s="226"/>
      <c r="I78" s="226"/>
      <c r="J78" s="226"/>
      <c r="K78" s="226"/>
      <c r="L78" s="226"/>
      <c r="M78" s="227"/>
      <c r="N78" s="226"/>
      <c r="O78" s="226"/>
      <c r="P78" s="227"/>
      <c r="Q78" s="226"/>
      <c r="R78" s="226"/>
      <c r="S78" s="404"/>
      <c r="T78" s="404"/>
      <c r="U78" s="379"/>
      <c r="W78" s="143"/>
    </row>
    <row r="79" spans="1:23" s="159" customFormat="1" ht="17.100000000000001" customHeight="1" x14ac:dyDescent="0.2">
      <c r="A79" s="378" t="s">
        <v>401</v>
      </c>
      <c r="B79" s="225"/>
      <c r="C79" s="225"/>
      <c r="D79" s="224"/>
      <c r="E79" s="224"/>
      <c r="F79" s="226"/>
      <c r="G79" s="226"/>
      <c r="H79" s="226"/>
      <c r="I79" s="226"/>
      <c r="J79" s="226"/>
      <c r="K79" s="226"/>
      <c r="L79" s="226"/>
      <c r="M79" s="227"/>
      <c r="N79" s="226"/>
      <c r="O79" s="226"/>
      <c r="P79" s="227"/>
      <c r="Q79" s="226"/>
      <c r="R79" s="226"/>
      <c r="S79" s="404"/>
      <c r="T79" s="404"/>
      <c r="U79" s="379"/>
      <c r="W79" s="143"/>
    </row>
    <row r="80" spans="1:23" s="159" customFormat="1" ht="17.100000000000001" customHeight="1" x14ac:dyDescent="0.2">
      <c r="A80" s="378" t="s">
        <v>405</v>
      </c>
      <c r="B80" s="225"/>
      <c r="C80" s="225"/>
      <c r="D80" s="224"/>
      <c r="E80" s="224"/>
      <c r="F80" s="226"/>
      <c r="G80" s="226"/>
      <c r="H80" s="226"/>
      <c r="I80" s="226"/>
      <c r="J80" s="226"/>
      <c r="K80" s="226"/>
      <c r="L80" s="226"/>
      <c r="M80" s="227"/>
      <c r="N80" s="226"/>
      <c r="O80" s="226"/>
      <c r="P80" s="227"/>
      <c r="Q80" s="226"/>
      <c r="R80" s="226"/>
      <c r="S80" s="404"/>
      <c r="T80" s="404"/>
      <c r="U80" s="379"/>
      <c r="W80" s="143"/>
    </row>
    <row r="81" spans="1:23" s="159" customFormat="1" ht="17.100000000000001" customHeight="1" x14ac:dyDescent="0.2">
      <c r="A81" s="378" t="s">
        <v>406</v>
      </c>
      <c r="B81" s="225"/>
      <c r="C81" s="225"/>
      <c r="D81" s="224"/>
      <c r="E81" s="224"/>
      <c r="F81" s="226"/>
      <c r="G81" s="226"/>
      <c r="H81" s="226"/>
      <c r="I81" s="226"/>
      <c r="J81" s="226"/>
      <c r="K81" s="226"/>
      <c r="L81" s="226"/>
      <c r="M81" s="227"/>
      <c r="N81" s="226"/>
      <c r="O81" s="226"/>
      <c r="P81" s="227"/>
      <c r="Q81" s="226"/>
      <c r="R81" s="226"/>
      <c r="S81" s="404"/>
      <c r="T81" s="404"/>
      <c r="U81" s="379"/>
      <c r="W81" s="143"/>
    </row>
    <row r="82" spans="1:23" s="159" customFormat="1" ht="17.100000000000001" customHeight="1" x14ac:dyDescent="0.2">
      <c r="A82" s="378" t="s">
        <v>407</v>
      </c>
      <c r="B82" s="225"/>
      <c r="C82" s="225"/>
      <c r="D82" s="224"/>
      <c r="E82" s="224"/>
      <c r="F82" s="226"/>
      <c r="G82" s="226"/>
      <c r="H82" s="226"/>
      <c r="I82" s="226"/>
      <c r="J82" s="226"/>
      <c r="K82" s="226"/>
      <c r="L82" s="226"/>
      <c r="M82" s="227"/>
      <c r="N82" s="226"/>
      <c r="O82" s="226"/>
      <c r="P82" s="227"/>
      <c r="Q82" s="226"/>
      <c r="R82" s="226"/>
      <c r="S82" s="404"/>
      <c r="T82" s="404"/>
      <c r="U82" s="379"/>
      <c r="W82" s="143"/>
    </row>
    <row r="83" spans="1:23" s="159" customFormat="1" ht="17.100000000000001" customHeight="1" x14ac:dyDescent="0.2">
      <c r="A83" s="378" t="s">
        <v>408</v>
      </c>
      <c r="B83" s="225"/>
      <c r="C83" s="225"/>
      <c r="D83" s="224"/>
      <c r="E83" s="224"/>
      <c r="F83" s="226"/>
      <c r="G83" s="226"/>
      <c r="H83" s="226"/>
      <c r="I83" s="226"/>
      <c r="J83" s="226"/>
      <c r="K83" s="226"/>
      <c r="L83" s="226"/>
      <c r="M83" s="227"/>
      <c r="N83" s="226"/>
      <c r="O83" s="226"/>
      <c r="P83" s="227"/>
      <c r="Q83" s="226"/>
      <c r="R83" s="226"/>
      <c r="S83" s="404"/>
      <c r="T83" s="404"/>
      <c r="U83" s="379"/>
      <c r="W83" s="143"/>
    </row>
    <row r="84" spans="1:23" s="159" customFormat="1" ht="17.100000000000001" customHeight="1" x14ac:dyDescent="0.2">
      <c r="A84" s="378" t="s">
        <v>409</v>
      </c>
      <c r="B84" s="225"/>
      <c r="C84" s="225"/>
      <c r="D84" s="224"/>
      <c r="E84" s="224"/>
      <c r="F84" s="226"/>
      <c r="G84" s="226"/>
      <c r="H84" s="226"/>
      <c r="I84" s="226"/>
      <c r="J84" s="226"/>
      <c r="K84" s="226"/>
      <c r="L84" s="226"/>
      <c r="M84" s="227"/>
      <c r="N84" s="226"/>
      <c r="O84" s="226"/>
      <c r="P84" s="227"/>
      <c r="Q84" s="226"/>
      <c r="R84" s="226"/>
      <c r="S84" s="404"/>
      <c r="T84" s="404"/>
      <c r="U84" s="379"/>
      <c r="W84" s="143"/>
    </row>
    <row r="85" spans="1:23" s="159" customFormat="1" ht="17.100000000000001" customHeight="1" x14ac:dyDescent="0.2">
      <c r="A85" s="378" t="s">
        <v>410</v>
      </c>
      <c r="B85" s="225"/>
      <c r="C85" s="225"/>
      <c r="D85" s="224"/>
      <c r="E85" s="224"/>
      <c r="F85" s="226"/>
      <c r="G85" s="226"/>
      <c r="H85" s="226"/>
      <c r="I85" s="226"/>
      <c r="J85" s="226"/>
      <c r="K85" s="226"/>
      <c r="L85" s="226"/>
      <c r="M85" s="227"/>
      <c r="N85" s="226"/>
      <c r="O85" s="226"/>
      <c r="P85" s="227"/>
      <c r="Q85" s="226"/>
      <c r="R85" s="226"/>
      <c r="S85" s="404"/>
      <c r="T85" s="404"/>
      <c r="U85" s="379"/>
      <c r="W85" s="143"/>
    </row>
    <row r="86" spans="1:23" s="159" customFormat="1" ht="17.100000000000001" customHeight="1" x14ac:dyDescent="0.2">
      <c r="A86" s="378" t="s">
        <v>411</v>
      </c>
      <c r="B86" s="225"/>
      <c r="C86" s="225"/>
      <c r="D86" s="224"/>
      <c r="E86" s="224"/>
      <c r="F86" s="226"/>
      <c r="G86" s="226"/>
      <c r="H86" s="226"/>
      <c r="I86" s="226"/>
      <c r="J86" s="226"/>
      <c r="K86" s="226"/>
      <c r="L86" s="226"/>
      <c r="M86" s="227"/>
      <c r="N86" s="226"/>
      <c r="O86" s="226"/>
      <c r="P86" s="227"/>
      <c r="Q86" s="226"/>
      <c r="R86" s="226"/>
      <c r="S86" s="404"/>
      <c r="T86" s="404"/>
      <c r="U86" s="379"/>
      <c r="W86" s="143"/>
    </row>
    <row r="87" spans="1:23" s="159" customFormat="1" ht="17.100000000000001" customHeight="1" x14ac:dyDescent="0.2">
      <c r="A87" s="378" t="s">
        <v>412</v>
      </c>
      <c r="B87" s="225"/>
      <c r="C87" s="225"/>
      <c r="D87" s="224"/>
      <c r="E87" s="224"/>
      <c r="F87" s="226"/>
      <c r="G87" s="226"/>
      <c r="H87" s="226"/>
      <c r="I87" s="226"/>
      <c r="J87" s="226"/>
      <c r="K87" s="226"/>
      <c r="L87" s="226"/>
      <c r="M87" s="227"/>
      <c r="N87" s="226"/>
      <c r="O87" s="226"/>
      <c r="P87" s="227"/>
      <c r="Q87" s="226"/>
      <c r="R87" s="226"/>
      <c r="S87" s="404"/>
      <c r="T87" s="404"/>
      <c r="U87" s="379"/>
      <c r="W87" s="143"/>
    </row>
    <row r="88" spans="1:23" s="159" customFormat="1" ht="17.100000000000001" customHeight="1" x14ac:dyDescent="0.2">
      <c r="A88" s="378" t="s">
        <v>413</v>
      </c>
      <c r="B88" s="225"/>
      <c r="C88" s="225"/>
      <c r="D88" s="224"/>
      <c r="E88" s="224"/>
      <c r="F88" s="226"/>
      <c r="G88" s="226"/>
      <c r="H88" s="226"/>
      <c r="I88" s="226"/>
      <c r="J88" s="226"/>
      <c r="K88" s="226"/>
      <c r="L88" s="226"/>
      <c r="M88" s="227"/>
      <c r="N88" s="226"/>
      <c r="O88" s="226"/>
      <c r="P88" s="227"/>
      <c r="Q88" s="226"/>
      <c r="R88" s="226"/>
      <c r="S88" s="404"/>
      <c r="T88" s="404"/>
      <c r="U88" s="379"/>
      <c r="W88" s="143"/>
    </row>
    <row r="89" spans="1:23" s="159" customFormat="1" ht="17.100000000000001" customHeight="1" x14ac:dyDescent="0.2">
      <c r="A89" s="378" t="s">
        <v>414</v>
      </c>
      <c r="B89" s="225"/>
      <c r="C89" s="225"/>
      <c r="D89" s="224"/>
      <c r="E89" s="224"/>
      <c r="F89" s="226"/>
      <c r="G89" s="226"/>
      <c r="H89" s="226"/>
      <c r="I89" s="226"/>
      <c r="J89" s="226"/>
      <c r="K89" s="226"/>
      <c r="L89" s="226"/>
      <c r="M89" s="227"/>
      <c r="N89" s="226"/>
      <c r="O89" s="226"/>
      <c r="P89" s="227"/>
      <c r="Q89" s="226"/>
      <c r="R89" s="226"/>
      <c r="S89" s="404"/>
      <c r="T89" s="404"/>
      <c r="U89" s="379"/>
      <c r="W89" s="143"/>
    </row>
    <row r="90" spans="1:23" s="159" customFormat="1" ht="17.100000000000001" customHeight="1" x14ac:dyDescent="0.2">
      <c r="A90" s="378" t="s">
        <v>415</v>
      </c>
      <c r="B90" s="225"/>
      <c r="C90" s="225"/>
      <c r="D90" s="224"/>
      <c r="E90" s="224"/>
      <c r="F90" s="226"/>
      <c r="G90" s="226"/>
      <c r="H90" s="226"/>
      <c r="I90" s="226"/>
      <c r="J90" s="226"/>
      <c r="K90" s="226"/>
      <c r="L90" s="226"/>
      <c r="M90" s="227"/>
      <c r="N90" s="226"/>
      <c r="O90" s="226"/>
      <c r="P90" s="227"/>
      <c r="Q90" s="226"/>
      <c r="R90" s="226"/>
      <c r="S90" s="404"/>
      <c r="T90" s="404"/>
      <c r="U90" s="379"/>
      <c r="W90" s="143"/>
    </row>
    <row r="91" spans="1:23" s="159" customFormat="1" ht="17.100000000000001" customHeight="1" x14ac:dyDescent="0.2">
      <c r="A91" s="378" t="s">
        <v>416</v>
      </c>
      <c r="B91" s="225"/>
      <c r="C91" s="225"/>
      <c r="D91" s="224"/>
      <c r="E91" s="224"/>
      <c r="F91" s="226"/>
      <c r="G91" s="226"/>
      <c r="H91" s="226"/>
      <c r="I91" s="226"/>
      <c r="J91" s="226"/>
      <c r="K91" s="226"/>
      <c r="L91" s="226"/>
      <c r="M91" s="227"/>
      <c r="N91" s="226"/>
      <c r="O91" s="226"/>
      <c r="P91" s="227"/>
      <c r="Q91" s="226"/>
      <c r="R91" s="226"/>
      <c r="S91" s="404"/>
      <c r="T91" s="404"/>
      <c r="U91" s="379"/>
      <c r="W91" s="143"/>
    </row>
    <row r="92" spans="1:23" s="159" customFormat="1" ht="17.100000000000001" customHeight="1" x14ac:dyDescent="0.2">
      <c r="A92" s="378" t="s">
        <v>417</v>
      </c>
      <c r="B92" s="225"/>
      <c r="C92" s="225"/>
      <c r="D92" s="224"/>
      <c r="E92" s="224"/>
      <c r="F92" s="226"/>
      <c r="G92" s="226"/>
      <c r="H92" s="226"/>
      <c r="I92" s="226"/>
      <c r="J92" s="226"/>
      <c r="K92" s="226"/>
      <c r="L92" s="226"/>
      <c r="M92" s="227"/>
      <c r="N92" s="226"/>
      <c r="O92" s="226"/>
      <c r="P92" s="227"/>
      <c r="Q92" s="226"/>
      <c r="R92" s="226"/>
      <c r="S92" s="404"/>
      <c r="T92" s="404"/>
      <c r="U92" s="379"/>
      <c r="W92" s="143"/>
    </row>
    <row r="93" spans="1:23" s="159" customFormat="1" ht="17.100000000000001" customHeight="1" x14ac:dyDescent="0.2">
      <c r="A93" s="378" t="s">
        <v>418</v>
      </c>
      <c r="B93" s="225"/>
      <c r="C93" s="225"/>
      <c r="D93" s="224"/>
      <c r="E93" s="224"/>
      <c r="F93" s="226"/>
      <c r="G93" s="226"/>
      <c r="H93" s="226"/>
      <c r="I93" s="226"/>
      <c r="J93" s="226"/>
      <c r="K93" s="226"/>
      <c r="L93" s="226"/>
      <c r="M93" s="227"/>
      <c r="N93" s="226"/>
      <c r="O93" s="226"/>
      <c r="P93" s="227"/>
      <c r="Q93" s="226"/>
      <c r="R93" s="226"/>
      <c r="S93" s="404"/>
      <c r="T93" s="404"/>
      <c r="U93" s="379"/>
      <c r="W93" s="143"/>
    </row>
    <row r="94" spans="1:23" s="159" customFormat="1" ht="17.100000000000001" customHeight="1" x14ac:dyDescent="0.2">
      <c r="A94" s="378" t="s">
        <v>419</v>
      </c>
      <c r="B94" s="225"/>
      <c r="C94" s="225"/>
      <c r="D94" s="224"/>
      <c r="E94" s="224"/>
      <c r="F94" s="226"/>
      <c r="G94" s="226"/>
      <c r="H94" s="226"/>
      <c r="I94" s="226"/>
      <c r="J94" s="226"/>
      <c r="K94" s="226"/>
      <c r="L94" s="226"/>
      <c r="M94" s="227"/>
      <c r="N94" s="226"/>
      <c r="O94" s="226"/>
      <c r="P94" s="227"/>
      <c r="Q94" s="226"/>
      <c r="R94" s="226"/>
      <c r="S94" s="404"/>
      <c r="T94" s="404"/>
      <c r="U94" s="379"/>
      <c r="W94" s="143"/>
    </row>
    <row r="95" spans="1:23" s="159" customFormat="1" ht="17.100000000000001" customHeight="1" x14ac:dyDescent="0.2">
      <c r="A95" s="378" t="s">
        <v>420</v>
      </c>
      <c r="B95" s="225"/>
      <c r="C95" s="225"/>
      <c r="D95" s="224"/>
      <c r="E95" s="224"/>
      <c r="F95" s="226"/>
      <c r="G95" s="226"/>
      <c r="H95" s="226"/>
      <c r="I95" s="226"/>
      <c r="J95" s="226"/>
      <c r="K95" s="226"/>
      <c r="L95" s="226"/>
      <c r="M95" s="227"/>
      <c r="N95" s="226"/>
      <c r="O95" s="226"/>
      <c r="P95" s="227"/>
      <c r="Q95" s="226"/>
      <c r="R95" s="226"/>
      <c r="S95" s="404"/>
      <c r="T95" s="404"/>
      <c r="U95" s="379"/>
      <c r="W95" s="143"/>
    </row>
    <row r="96" spans="1:23" s="159" customFormat="1" ht="17.100000000000001" customHeight="1" x14ac:dyDescent="0.2">
      <c r="A96" s="378" t="s">
        <v>421</v>
      </c>
      <c r="B96" s="225"/>
      <c r="C96" s="225"/>
      <c r="D96" s="224"/>
      <c r="E96" s="224"/>
      <c r="F96" s="226"/>
      <c r="G96" s="226"/>
      <c r="H96" s="226"/>
      <c r="I96" s="226"/>
      <c r="J96" s="226"/>
      <c r="K96" s="226"/>
      <c r="L96" s="226"/>
      <c r="M96" s="227"/>
      <c r="N96" s="226"/>
      <c r="O96" s="226"/>
      <c r="P96" s="227"/>
      <c r="Q96" s="226"/>
      <c r="R96" s="226"/>
      <c r="S96" s="404"/>
      <c r="T96" s="404"/>
      <c r="U96" s="379"/>
      <c r="W96" s="143"/>
    </row>
    <row r="97" spans="1:23" s="159" customFormat="1" ht="17.100000000000001" customHeight="1" x14ac:dyDescent="0.2">
      <c r="A97" s="378" t="s">
        <v>422</v>
      </c>
      <c r="B97" s="225"/>
      <c r="C97" s="225"/>
      <c r="D97" s="224"/>
      <c r="E97" s="224"/>
      <c r="F97" s="226"/>
      <c r="G97" s="226"/>
      <c r="H97" s="226"/>
      <c r="I97" s="226"/>
      <c r="J97" s="226"/>
      <c r="K97" s="226"/>
      <c r="L97" s="226"/>
      <c r="M97" s="227"/>
      <c r="N97" s="226"/>
      <c r="O97" s="226"/>
      <c r="P97" s="227"/>
      <c r="Q97" s="226"/>
      <c r="R97" s="226"/>
      <c r="S97" s="404"/>
      <c r="T97" s="404"/>
      <c r="U97" s="379"/>
      <c r="W97" s="143"/>
    </row>
    <row r="98" spans="1:23" s="159" customFormat="1" ht="17.100000000000001" customHeight="1" x14ac:dyDescent="0.2">
      <c r="A98" s="378" t="s">
        <v>423</v>
      </c>
      <c r="B98" s="225"/>
      <c r="C98" s="225"/>
      <c r="D98" s="224"/>
      <c r="E98" s="224"/>
      <c r="F98" s="226"/>
      <c r="G98" s="226"/>
      <c r="H98" s="226"/>
      <c r="I98" s="226"/>
      <c r="J98" s="226"/>
      <c r="K98" s="226"/>
      <c r="L98" s="226"/>
      <c r="M98" s="227"/>
      <c r="N98" s="226"/>
      <c r="O98" s="226"/>
      <c r="P98" s="227"/>
      <c r="Q98" s="226"/>
      <c r="R98" s="226"/>
      <c r="S98" s="404"/>
      <c r="T98" s="404"/>
      <c r="U98" s="379"/>
      <c r="W98" s="143"/>
    </row>
    <row r="99" spans="1:23" s="159" customFormat="1" ht="17.100000000000001" customHeight="1" x14ac:dyDescent="0.2">
      <c r="A99" s="378" t="s">
        <v>424</v>
      </c>
      <c r="B99" s="225"/>
      <c r="C99" s="225"/>
      <c r="D99" s="224"/>
      <c r="E99" s="224"/>
      <c r="F99" s="226"/>
      <c r="G99" s="226"/>
      <c r="H99" s="226"/>
      <c r="I99" s="226"/>
      <c r="J99" s="226"/>
      <c r="K99" s="226"/>
      <c r="L99" s="226"/>
      <c r="M99" s="227"/>
      <c r="N99" s="226"/>
      <c r="O99" s="226"/>
      <c r="P99" s="227"/>
      <c r="Q99" s="226"/>
      <c r="R99" s="226"/>
      <c r="S99" s="404"/>
      <c r="T99" s="404"/>
      <c r="U99" s="379"/>
      <c r="W99" s="143"/>
    </row>
    <row r="100" spans="1:23" s="159" customFormat="1" ht="17.100000000000001" customHeight="1" x14ac:dyDescent="0.2">
      <c r="A100" s="378" t="s">
        <v>425</v>
      </c>
      <c r="B100" s="225"/>
      <c r="C100" s="225"/>
      <c r="D100" s="224"/>
      <c r="E100" s="224"/>
      <c r="F100" s="226"/>
      <c r="G100" s="226"/>
      <c r="H100" s="226"/>
      <c r="I100" s="226"/>
      <c r="J100" s="226"/>
      <c r="K100" s="226"/>
      <c r="L100" s="226"/>
      <c r="M100" s="227"/>
      <c r="N100" s="226"/>
      <c r="O100" s="226"/>
      <c r="P100" s="227"/>
      <c r="Q100" s="226"/>
      <c r="R100" s="226"/>
      <c r="S100" s="404"/>
      <c r="T100" s="404"/>
      <c r="U100" s="379"/>
      <c r="W100" s="143"/>
    </row>
    <row r="101" spans="1:23" s="159" customFormat="1" ht="17.100000000000001" customHeight="1" x14ac:dyDescent="0.2">
      <c r="A101" s="378" t="s">
        <v>426</v>
      </c>
      <c r="B101" s="225"/>
      <c r="C101" s="225"/>
      <c r="D101" s="224"/>
      <c r="E101" s="224"/>
      <c r="F101" s="226"/>
      <c r="G101" s="226"/>
      <c r="H101" s="226"/>
      <c r="I101" s="226"/>
      <c r="J101" s="226"/>
      <c r="K101" s="226"/>
      <c r="L101" s="226"/>
      <c r="M101" s="227"/>
      <c r="N101" s="226"/>
      <c r="O101" s="226"/>
      <c r="P101" s="227"/>
      <c r="Q101" s="226"/>
      <c r="R101" s="226"/>
      <c r="S101" s="404"/>
      <c r="T101" s="404"/>
      <c r="U101" s="379"/>
      <c r="W101" s="143"/>
    </row>
    <row r="102" spans="1:23" s="159" customFormat="1" ht="17.100000000000001" customHeight="1" x14ac:dyDescent="0.2">
      <c r="A102" s="378" t="s">
        <v>427</v>
      </c>
      <c r="B102" s="225"/>
      <c r="C102" s="225"/>
      <c r="D102" s="224"/>
      <c r="E102" s="224"/>
      <c r="F102" s="226"/>
      <c r="G102" s="226"/>
      <c r="H102" s="226"/>
      <c r="I102" s="226"/>
      <c r="J102" s="226"/>
      <c r="K102" s="226"/>
      <c r="L102" s="226"/>
      <c r="M102" s="227"/>
      <c r="N102" s="226"/>
      <c r="O102" s="226"/>
      <c r="P102" s="227"/>
      <c r="Q102" s="226"/>
      <c r="R102" s="226"/>
      <c r="S102" s="404"/>
      <c r="T102" s="404"/>
      <c r="U102" s="379"/>
      <c r="W102" s="143"/>
    </row>
    <row r="103" spans="1:23" s="159" customFormat="1" ht="17.100000000000001" customHeight="1" x14ac:dyDescent="0.2">
      <c r="A103" s="378" t="s">
        <v>428</v>
      </c>
      <c r="B103" s="225"/>
      <c r="C103" s="225"/>
      <c r="D103" s="224"/>
      <c r="E103" s="224"/>
      <c r="F103" s="226"/>
      <c r="G103" s="226"/>
      <c r="H103" s="226"/>
      <c r="I103" s="226"/>
      <c r="J103" s="226"/>
      <c r="K103" s="226"/>
      <c r="L103" s="226"/>
      <c r="M103" s="227"/>
      <c r="N103" s="226"/>
      <c r="O103" s="226"/>
      <c r="P103" s="227"/>
      <c r="Q103" s="226"/>
      <c r="R103" s="226"/>
      <c r="S103" s="404"/>
      <c r="T103" s="404"/>
      <c r="U103" s="379"/>
      <c r="W103" s="143"/>
    </row>
    <row r="104" spans="1:23" s="159" customFormat="1" ht="17.100000000000001" customHeight="1" x14ac:dyDescent="0.2">
      <c r="A104" s="378" t="s">
        <v>432</v>
      </c>
      <c r="B104" s="225"/>
      <c r="C104" s="225"/>
      <c r="D104" s="224"/>
      <c r="E104" s="224"/>
      <c r="F104" s="226"/>
      <c r="G104" s="226"/>
      <c r="H104" s="226"/>
      <c r="I104" s="226"/>
      <c r="J104" s="226"/>
      <c r="K104" s="226"/>
      <c r="L104" s="226"/>
      <c r="M104" s="227"/>
      <c r="N104" s="226"/>
      <c r="O104" s="226"/>
      <c r="P104" s="227"/>
      <c r="Q104" s="226"/>
      <c r="R104" s="226"/>
      <c r="S104" s="404"/>
      <c r="T104" s="404"/>
      <c r="U104" s="379"/>
      <c r="W104" s="143"/>
    </row>
    <row r="105" spans="1:23" s="159" customFormat="1" ht="17.100000000000001" customHeight="1" x14ac:dyDescent="0.2">
      <c r="A105" s="378" t="s">
        <v>433</v>
      </c>
      <c r="B105" s="225"/>
      <c r="C105" s="225"/>
      <c r="D105" s="224"/>
      <c r="E105" s="224"/>
      <c r="F105" s="226"/>
      <c r="G105" s="226"/>
      <c r="H105" s="226"/>
      <c r="I105" s="226"/>
      <c r="J105" s="226"/>
      <c r="K105" s="226"/>
      <c r="L105" s="226"/>
      <c r="M105" s="227"/>
      <c r="N105" s="226"/>
      <c r="O105" s="226"/>
      <c r="P105" s="227"/>
      <c r="Q105" s="226"/>
      <c r="R105" s="226"/>
      <c r="S105" s="404"/>
      <c r="T105" s="404"/>
      <c r="U105" s="379"/>
      <c r="W105" s="143"/>
    </row>
    <row r="106" spans="1:23" s="159" customFormat="1" ht="17.100000000000001" customHeight="1" x14ac:dyDescent="0.2">
      <c r="A106" s="378" t="s">
        <v>434</v>
      </c>
      <c r="B106" s="225"/>
      <c r="C106" s="225"/>
      <c r="D106" s="224"/>
      <c r="E106" s="224"/>
      <c r="F106" s="226"/>
      <c r="G106" s="226"/>
      <c r="H106" s="226"/>
      <c r="I106" s="226"/>
      <c r="J106" s="226"/>
      <c r="K106" s="226"/>
      <c r="L106" s="226"/>
      <c r="M106" s="227"/>
      <c r="N106" s="226"/>
      <c r="O106" s="226"/>
      <c r="P106" s="227"/>
      <c r="Q106" s="226"/>
      <c r="R106" s="226"/>
      <c r="S106" s="404"/>
      <c r="T106" s="404"/>
      <c r="U106" s="379"/>
      <c r="W106" s="143"/>
    </row>
    <row r="107" spans="1:23" s="159" customFormat="1" ht="17.100000000000001" customHeight="1" x14ac:dyDescent="0.2">
      <c r="A107" s="378" t="s">
        <v>435</v>
      </c>
      <c r="B107" s="225"/>
      <c r="C107" s="225"/>
      <c r="D107" s="224"/>
      <c r="E107" s="224"/>
      <c r="F107" s="226"/>
      <c r="G107" s="226"/>
      <c r="H107" s="226"/>
      <c r="I107" s="226"/>
      <c r="J107" s="226"/>
      <c r="K107" s="226"/>
      <c r="L107" s="226"/>
      <c r="M107" s="227"/>
      <c r="N107" s="226"/>
      <c r="O107" s="226"/>
      <c r="P107" s="227"/>
      <c r="Q107" s="226"/>
      <c r="R107" s="226"/>
      <c r="S107" s="404"/>
      <c r="T107" s="404"/>
      <c r="U107" s="379"/>
      <c r="W107" s="143"/>
    </row>
    <row r="108" spans="1:23" s="159" customFormat="1" ht="17.100000000000001" customHeight="1" x14ac:dyDescent="0.2">
      <c r="A108" s="378" t="s">
        <v>436</v>
      </c>
      <c r="B108" s="225"/>
      <c r="C108" s="225"/>
      <c r="D108" s="224"/>
      <c r="E108" s="224"/>
      <c r="F108" s="226"/>
      <c r="G108" s="226"/>
      <c r="H108" s="226"/>
      <c r="I108" s="226"/>
      <c r="J108" s="226"/>
      <c r="K108" s="226"/>
      <c r="L108" s="226"/>
      <c r="M108" s="227"/>
      <c r="N108" s="226"/>
      <c r="O108" s="226"/>
      <c r="P108" s="227"/>
      <c r="Q108" s="226"/>
      <c r="R108" s="226"/>
      <c r="S108" s="404"/>
      <c r="T108" s="404"/>
      <c r="U108" s="379"/>
      <c r="W108" s="143"/>
    </row>
    <row r="109" spans="1:23" s="159" customFormat="1" ht="17.100000000000001" customHeight="1" x14ac:dyDescent="0.2">
      <c r="A109" s="378" t="s">
        <v>437</v>
      </c>
      <c r="B109" s="225"/>
      <c r="C109" s="225"/>
      <c r="D109" s="224"/>
      <c r="E109" s="224"/>
      <c r="F109" s="226"/>
      <c r="G109" s="226"/>
      <c r="H109" s="226"/>
      <c r="I109" s="226"/>
      <c r="J109" s="226"/>
      <c r="K109" s="226"/>
      <c r="L109" s="226"/>
      <c r="M109" s="227"/>
      <c r="N109" s="226"/>
      <c r="O109" s="226"/>
      <c r="P109" s="227"/>
      <c r="Q109" s="226"/>
      <c r="R109" s="226"/>
      <c r="S109" s="404"/>
      <c r="T109" s="404"/>
      <c r="U109" s="379"/>
      <c r="W109" s="143"/>
    </row>
    <row r="110" spans="1:23" s="159" customFormat="1" ht="17.100000000000001" customHeight="1" x14ac:dyDescent="0.2">
      <c r="A110" s="378" t="s">
        <v>438</v>
      </c>
      <c r="B110" s="225"/>
      <c r="C110" s="225"/>
      <c r="D110" s="224"/>
      <c r="E110" s="224"/>
      <c r="F110" s="226"/>
      <c r="G110" s="226"/>
      <c r="H110" s="226"/>
      <c r="I110" s="226"/>
      <c r="J110" s="226"/>
      <c r="K110" s="226"/>
      <c r="L110" s="226"/>
      <c r="M110" s="227"/>
      <c r="N110" s="226"/>
      <c r="O110" s="226"/>
      <c r="P110" s="227"/>
      <c r="Q110" s="226"/>
      <c r="R110" s="226"/>
      <c r="S110" s="404"/>
      <c r="T110" s="404"/>
      <c r="U110" s="379"/>
      <c r="W110" s="143"/>
    </row>
    <row r="111" spans="1:23" s="159" customFormat="1" ht="17.100000000000001" customHeight="1" x14ac:dyDescent="0.2">
      <c r="A111" s="378" t="s">
        <v>439</v>
      </c>
      <c r="B111" s="225"/>
      <c r="C111" s="225"/>
      <c r="D111" s="224"/>
      <c r="E111" s="224"/>
      <c r="F111" s="226"/>
      <c r="G111" s="226"/>
      <c r="H111" s="226"/>
      <c r="I111" s="226"/>
      <c r="J111" s="226"/>
      <c r="K111" s="226"/>
      <c r="L111" s="226"/>
      <c r="M111" s="227"/>
      <c r="N111" s="226"/>
      <c r="O111" s="226"/>
      <c r="P111" s="227"/>
      <c r="Q111" s="226"/>
      <c r="R111" s="226"/>
      <c r="S111" s="404"/>
      <c r="T111" s="404"/>
      <c r="U111" s="379"/>
      <c r="W111" s="143"/>
    </row>
    <row r="112" spans="1:23" s="159" customFormat="1" ht="17.100000000000001" customHeight="1" x14ac:dyDescent="0.2">
      <c r="A112" s="378" t="s">
        <v>440</v>
      </c>
      <c r="B112" s="225"/>
      <c r="C112" s="225"/>
      <c r="D112" s="224"/>
      <c r="E112" s="224"/>
      <c r="F112" s="226"/>
      <c r="G112" s="226"/>
      <c r="H112" s="226"/>
      <c r="I112" s="226"/>
      <c r="J112" s="226"/>
      <c r="K112" s="226"/>
      <c r="L112" s="226"/>
      <c r="M112" s="227"/>
      <c r="N112" s="226"/>
      <c r="O112" s="226"/>
      <c r="P112" s="227"/>
      <c r="Q112" s="226"/>
      <c r="R112" s="226"/>
      <c r="S112" s="404"/>
      <c r="T112" s="404"/>
      <c r="U112" s="379"/>
      <c r="W112" s="143"/>
    </row>
    <row r="113" spans="1:23" s="159" customFormat="1" ht="17.100000000000001" customHeight="1" x14ac:dyDescent="0.2">
      <c r="A113" s="378" t="s">
        <v>441</v>
      </c>
      <c r="B113" s="225"/>
      <c r="C113" s="225"/>
      <c r="D113" s="224"/>
      <c r="E113" s="224"/>
      <c r="F113" s="226"/>
      <c r="G113" s="226"/>
      <c r="H113" s="226"/>
      <c r="I113" s="226"/>
      <c r="J113" s="226"/>
      <c r="K113" s="226"/>
      <c r="L113" s="226"/>
      <c r="M113" s="227"/>
      <c r="N113" s="226"/>
      <c r="O113" s="226"/>
      <c r="P113" s="227"/>
      <c r="Q113" s="226"/>
      <c r="R113" s="226"/>
      <c r="S113" s="404"/>
      <c r="T113" s="404"/>
      <c r="U113" s="379"/>
      <c r="W113" s="143"/>
    </row>
    <row r="114" spans="1:23" s="159" customFormat="1" ht="17.100000000000001" customHeight="1" x14ac:dyDescent="0.2">
      <c r="A114" s="378" t="s">
        <v>442</v>
      </c>
      <c r="B114" s="225"/>
      <c r="C114" s="225"/>
      <c r="D114" s="224"/>
      <c r="E114" s="224"/>
      <c r="F114" s="226"/>
      <c r="G114" s="226"/>
      <c r="H114" s="226"/>
      <c r="I114" s="226"/>
      <c r="J114" s="226"/>
      <c r="K114" s="226"/>
      <c r="L114" s="226"/>
      <c r="M114" s="227"/>
      <c r="N114" s="226"/>
      <c r="O114" s="226"/>
      <c r="P114" s="227"/>
      <c r="Q114" s="226"/>
      <c r="R114" s="226"/>
      <c r="S114" s="404"/>
      <c r="T114" s="404"/>
      <c r="U114" s="379"/>
      <c r="W114" s="143"/>
    </row>
    <row r="115" spans="1:23" s="159" customFormat="1" ht="17.100000000000001" customHeight="1" x14ac:dyDescent="0.2">
      <c r="A115" s="378" t="s">
        <v>443</v>
      </c>
      <c r="B115" s="225"/>
      <c r="C115" s="225"/>
      <c r="D115" s="224"/>
      <c r="E115" s="224"/>
      <c r="F115" s="226"/>
      <c r="G115" s="226"/>
      <c r="H115" s="226"/>
      <c r="I115" s="226"/>
      <c r="J115" s="226"/>
      <c r="K115" s="226"/>
      <c r="L115" s="226"/>
      <c r="M115" s="227"/>
      <c r="N115" s="226"/>
      <c r="O115" s="226"/>
      <c r="P115" s="227"/>
      <c r="Q115" s="226"/>
      <c r="R115" s="226"/>
      <c r="S115" s="404"/>
      <c r="T115" s="404"/>
      <c r="U115" s="379"/>
      <c r="W115" s="143"/>
    </row>
    <row r="116" spans="1:23" s="159" customFormat="1" ht="17.100000000000001" customHeight="1" x14ac:dyDescent="0.2">
      <c r="A116" s="378" t="s">
        <v>444</v>
      </c>
      <c r="B116" s="225"/>
      <c r="C116" s="225"/>
      <c r="D116" s="224"/>
      <c r="E116" s="224"/>
      <c r="F116" s="226"/>
      <c r="G116" s="226"/>
      <c r="H116" s="226"/>
      <c r="I116" s="226"/>
      <c r="J116" s="226"/>
      <c r="K116" s="226"/>
      <c r="L116" s="226"/>
      <c r="M116" s="227"/>
      <c r="N116" s="226"/>
      <c r="O116" s="226"/>
      <c r="P116" s="227"/>
      <c r="Q116" s="226"/>
      <c r="R116" s="226"/>
      <c r="S116" s="404"/>
      <c r="T116" s="404"/>
      <c r="U116" s="379"/>
      <c r="W116" s="143"/>
    </row>
    <row r="117" spans="1:23" s="159" customFormat="1" ht="17.100000000000001" customHeight="1" x14ac:dyDescent="0.2">
      <c r="A117" s="378" t="s">
        <v>445</v>
      </c>
      <c r="B117" s="225"/>
      <c r="C117" s="225"/>
      <c r="D117" s="224"/>
      <c r="E117" s="224"/>
      <c r="F117" s="226"/>
      <c r="G117" s="226"/>
      <c r="H117" s="226"/>
      <c r="I117" s="226"/>
      <c r="J117" s="226"/>
      <c r="K117" s="226"/>
      <c r="L117" s="226"/>
      <c r="M117" s="227"/>
      <c r="N117" s="226"/>
      <c r="O117" s="226"/>
      <c r="P117" s="227"/>
      <c r="Q117" s="226"/>
      <c r="R117" s="226"/>
      <c r="S117" s="404"/>
      <c r="T117" s="404"/>
      <c r="U117" s="379"/>
      <c r="W117" s="143"/>
    </row>
    <row r="118" spans="1:23" s="159" customFormat="1" ht="17.100000000000001" customHeight="1" x14ac:dyDescent="0.2">
      <c r="A118" s="378" t="s">
        <v>446</v>
      </c>
      <c r="B118" s="225"/>
      <c r="C118" s="225"/>
      <c r="D118" s="224"/>
      <c r="E118" s="224"/>
      <c r="F118" s="226"/>
      <c r="G118" s="226"/>
      <c r="H118" s="226"/>
      <c r="I118" s="226"/>
      <c r="J118" s="226"/>
      <c r="K118" s="226"/>
      <c r="L118" s="226"/>
      <c r="M118" s="227"/>
      <c r="N118" s="226"/>
      <c r="O118" s="226"/>
      <c r="P118" s="227"/>
      <c r="Q118" s="226"/>
      <c r="R118" s="226"/>
      <c r="S118" s="404"/>
      <c r="T118" s="404"/>
      <c r="U118" s="379"/>
      <c r="W118" s="143"/>
    </row>
    <row r="119" spans="1:23" s="159" customFormat="1" ht="17.100000000000001" customHeight="1" x14ac:dyDescent="0.2">
      <c r="A119" s="378" t="s">
        <v>447</v>
      </c>
      <c r="B119" s="225"/>
      <c r="C119" s="225"/>
      <c r="D119" s="224"/>
      <c r="E119" s="224"/>
      <c r="F119" s="226"/>
      <c r="G119" s="226"/>
      <c r="H119" s="226"/>
      <c r="I119" s="226"/>
      <c r="J119" s="226"/>
      <c r="K119" s="226"/>
      <c r="L119" s="226"/>
      <c r="M119" s="227"/>
      <c r="N119" s="226"/>
      <c r="O119" s="226"/>
      <c r="P119" s="227"/>
      <c r="Q119" s="226"/>
      <c r="R119" s="226"/>
      <c r="S119" s="404"/>
      <c r="T119" s="404"/>
      <c r="U119" s="379"/>
      <c r="W119" s="143"/>
    </row>
    <row r="120" spans="1:23" s="159" customFormat="1" ht="17.100000000000001" customHeight="1" x14ac:dyDescent="0.2">
      <c r="A120" s="378" t="s">
        <v>448</v>
      </c>
      <c r="B120" s="225"/>
      <c r="C120" s="225"/>
      <c r="D120" s="224"/>
      <c r="E120" s="224"/>
      <c r="F120" s="226"/>
      <c r="G120" s="226"/>
      <c r="H120" s="226"/>
      <c r="I120" s="226"/>
      <c r="J120" s="226"/>
      <c r="K120" s="226"/>
      <c r="L120" s="226"/>
      <c r="M120" s="227"/>
      <c r="N120" s="226"/>
      <c r="O120" s="226"/>
      <c r="P120" s="227"/>
      <c r="Q120" s="226"/>
      <c r="R120" s="226"/>
      <c r="S120" s="404"/>
      <c r="T120" s="404"/>
      <c r="U120" s="379"/>
      <c r="W120" s="143"/>
    </row>
    <row r="121" spans="1:23" s="159" customFormat="1" ht="17.100000000000001" customHeight="1" x14ac:dyDescent="0.2">
      <c r="A121" s="378" t="s">
        <v>449</v>
      </c>
      <c r="B121" s="225"/>
      <c r="C121" s="225"/>
      <c r="D121" s="224"/>
      <c r="E121" s="224"/>
      <c r="F121" s="226"/>
      <c r="G121" s="226"/>
      <c r="H121" s="226"/>
      <c r="I121" s="226"/>
      <c r="J121" s="226"/>
      <c r="K121" s="226"/>
      <c r="L121" s="226"/>
      <c r="M121" s="227"/>
      <c r="N121" s="226"/>
      <c r="O121" s="226"/>
      <c r="P121" s="227"/>
      <c r="Q121" s="226"/>
      <c r="R121" s="226"/>
      <c r="S121" s="404"/>
      <c r="T121" s="404"/>
      <c r="U121" s="379"/>
      <c r="W121" s="143"/>
    </row>
    <row r="122" spans="1:23" s="159" customFormat="1" ht="17.100000000000001" customHeight="1" x14ac:dyDescent="0.2">
      <c r="A122" s="378" t="s">
        <v>450</v>
      </c>
      <c r="B122" s="225"/>
      <c r="C122" s="225"/>
      <c r="D122" s="224"/>
      <c r="E122" s="224"/>
      <c r="F122" s="226"/>
      <c r="G122" s="226"/>
      <c r="H122" s="226"/>
      <c r="I122" s="226"/>
      <c r="J122" s="226"/>
      <c r="K122" s="226"/>
      <c r="L122" s="226"/>
      <c r="M122" s="227"/>
      <c r="N122" s="226"/>
      <c r="O122" s="226"/>
      <c r="P122" s="227"/>
      <c r="Q122" s="226"/>
      <c r="R122" s="226"/>
      <c r="S122" s="404"/>
      <c r="T122" s="404"/>
      <c r="U122" s="379"/>
      <c r="W122" s="143"/>
    </row>
    <row r="123" spans="1:23" s="159" customFormat="1" ht="17.100000000000001" customHeight="1" x14ac:dyDescent="0.2">
      <c r="A123" s="378" t="s">
        <v>451</v>
      </c>
      <c r="B123" s="225"/>
      <c r="C123" s="225"/>
      <c r="D123" s="224"/>
      <c r="E123" s="224"/>
      <c r="F123" s="226"/>
      <c r="G123" s="226"/>
      <c r="H123" s="226"/>
      <c r="I123" s="226"/>
      <c r="J123" s="226"/>
      <c r="K123" s="226"/>
      <c r="L123" s="226"/>
      <c r="M123" s="227"/>
      <c r="N123" s="226"/>
      <c r="O123" s="226"/>
      <c r="P123" s="227"/>
      <c r="Q123" s="226"/>
      <c r="R123" s="226"/>
      <c r="S123" s="404"/>
      <c r="T123" s="404"/>
      <c r="U123" s="379"/>
      <c r="W123" s="143"/>
    </row>
    <row r="124" spans="1:23" s="159" customFormat="1" ht="17.100000000000001" customHeight="1" x14ac:dyDescent="0.2">
      <c r="A124" s="378" t="s">
        <v>452</v>
      </c>
      <c r="B124" s="225"/>
      <c r="C124" s="225"/>
      <c r="D124" s="224"/>
      <c r="E124" s="224"/>
      <c r="F124" s="226"/>
      <c r="G124" s="226"/>
      <c r="H124" s="226"/>
      <c r="I124" s="226"/>
      <c r="J124" s="226"/>
      <c r="K124" s="226"/>
      <c r="L124" s="226"/>
      <c r="M124" s="227"/>
      <c r="N124" s="226"/>
      <c r="O124" s="226"/>
      <c r="P124" s="227"/>
      <c r="Q124" s="226"/>
      <c r="R124" s="226"/>
      <c r="S124" s="404"/>
      <c r="T124" s="404"/>
      <c r="U124" s="379"/>
      <c r="W124" s="143"/>
    </row>
    <row r="125" spans="1:23" s="159" customFormat="1" ht="17.100000000000001" customHeight="1" x14ac:dyDescent="0.2">
      <c r="A125" s="378" t="s">
        <v>453</v>
      </c>
      <c r="B125" s="225"/>
      <c r="C125" s="225"/>
      <c r="D125" s="224"/>
      <c r="E125" s="224"/>
      <c r="F125" s="226"/>
      <c r="G125" s="226"/>
      <c r="H125" s="226"/>
      <c r="I125" s="226"/>
      <c r="J125" s="226"/>
      <c r="K125" s="226"/>
      <c r="L125" s="226"/>
      <c r="M125" s="227"/>
      <c r="N125" s="226"/>
      <c r="O125" s="226"/>
      <c r="P125" s="227"/>
      <c r="Q125" s="226"/>
      <c r="R125" s="226"/>
      <c r="S125" s="404"/>
      <c r="T125" s="404"/>
      <c r="U125" s="379"/>
      <c r="W125" s="143"/>
    </row>
    <row r="126" spans="1:23" s="159" customFormat="1" ht="17.100000000000001" customHeight="1" x14ac:dyDescent="0.2">
      <c r="A126" s="378" t="s">
        <v>454</v>
      </c>
      <c r="B126" s="225"/>
      <c r="C126" s="225"/>
      <c r="D126" s="224"/>
      <c r="E126" s="224"/>
      <c r="F126" s="226"/>
      <c r="G126" s="226"/>
      <c r="H126" s="226"/>
      <c r="I126" s="226"/>
      <c r="J126" s="226"/>
      <c r="K126" s="226"/>
      <c r="L126" s="226"/>
      <c r="M126" s="227"/>
      <c r="N126" s="226"/>
      <c r="O126" s="226"/>
      <c r="P126" s="227"/>
      <c r="Q126" s="226"/>
      <c r="R126" s="226"/>
      <c r="S126" s="404"/>
      <c r="T126" s="404"/>
      <c r="U126" s="379"/>
      <c r="W126" s="143"/>
    </row>
    <row r="127" spans="1:23" s="159" customFormat="1" ht="17.100000000000001" customHeight="1" x14ac:dyDescent="0.2">
      <c r="A127" s="378" t="s">
        <v>455</v>
      </c>
      <c r="B127" s="225"/>
      <c r="C127" s="225"/>
      <c r="D127" s="224"/>
      <c r="E127" s="224"/>
      <c r="F127" s="226"/>
      <c r="G127" s="226"/>
      <c r="H127" s="226"/>
      <c r="I127" s="226"/>
      <c r="J127" s="226"/>
      <c r="K127" s="226"/>
      <c r="L127" s="226"/>
      <c r="M127" s="227"/>
      <c r="N127" s="226"/>
      <c r="O127" s="226"/>
      <c r="P127" s="227"/>
      <c r="Q127" s="226"/>
      <c r="R127" s="226"/>
      <c r="S127" s="404"/>
      <c r="T127" s="404"/>
      <c r="U127" s="379"/>
      <c r="W127" s="143"/>
    </row>
    <row r="128" spans="1:23" s="159" customFormat="1" ht="17.100000000000001" customHeight="1" x14ac:dyDescent="0.2">
      <c r="A128" s="378" t="s">
        <v>457</v>
      </c>
      <c r="B128" s="225"/>
      <c r="C128" s="225"/>
      <c r="D128" s="224"/>
      <c r="E128" s="224"/>
      <c r="F128" s="226"/>
      <c r="G128" s="226"/>
      <c r="H128" s="226"/>
      <c r="I128" s="226"/>
      <c r="J128" s="226"/>
      <c r="K128" s="226"/>
      <c r="L128" s="226"/>
      <c r="M128" s="227"/>
      <c r="N128" s="226"/>
      <c r="O128" s="226"/>
      <c r="P128" s="227"/>
      <c r="Q128" s="226"/>
      <c r="R128" s="226"/>
      <c r="S128" s="404"/>
      <c r="T128" s="404"/>
      <c r="U128" s="379"/>
      <c r="W128" s="143"/>
    </row>
    <row r="129" spans="1:23" s="159" customFormat="1" ht="17.100000000000001" customHeight="1" x14ac:dyDescent="0.2">
      <c r="A129" s="378" t="s">
        <v>458</v>
      </c>
      <c r="B129" s="225"/>
      <c r="C129" s="225"/>
      <c r="D129" s="224"/>
      <c r="E129" s="224"/>
      <c r="F129" s="226"/>
      <c r="G129" s="226"/>
      <c r="H129" s="226"/>
      <c r="I129" s="226"/>
      <c r="J129" s="226"/>
      <c r="K129" s="226"/>
      <c r="L129" s="226"/>
      <c r="M129" s="227"/>
      <c r="N129" s="226"/>
      <c r="O129" s="226"/>
      <c r="P129" s="227"/>
      <c r="Q129" s="226"/>
      <c r="R129" s="226"/>
      <c r="S129" s="404"/>
      <c r="T129" s="404"/>
      <c r="U129" s="379"/>
      <c r="W129" s="143"/>
    </row>
    <row r="130" spans="1:23" s="159" customFormat="1" ht="17.100000000000001" customHeight="1" x14ac:dyDescent="0.2">
      <c r="A130" s="378" t="s">
        <v>459</v>
      </c>
      <c r="B130" s="225"/>
      <c r="C130" s="225"/>
      <c r="D130" s="224"/>
      <c r="E130" s="224"/>
      <c r="F130" s="226"/>
      <c r="G130" s="226"/>
      <c r="H130" s="226"/>
      <c r="I130" s="226"/>
      <c r="J130" s="226"/>
      <c r="K130" s="226"/>
      <c r="L130" s="226"/>
      <c r="M130" s="227"/>
      <c r="N130" s="226"/>
      <c r="O130" s="226"/>
      <c r="P130" s="227"/>
      <c r="Q130" s="226"/>
      <c r="R130" s="226"/>
      <c r="S130" s="404"/>
      <c r="T130" s="404"/>
      <c r="U130" s="379"/>
      <c r="W130" s="143"/>
    </row>
    <row r="131" spans="1:23" s="159" customFormat="1" ht="17.100000000000001" customHeight="1" x14ac:dyDescent="0.2">
      <c r="A131" s="378" t="s">
        <v>460</v>
      </c>
      <c r="B131" s="225"/>
      <c r="C131" s="225"/>
      <c r="D131" s="224"/>
      <c r="E131" s="224"/>
      <c r="F131" s="226"/>
      <c r="G131" s="226"/>
      <c r="H131" s="226"/>
      <c r="I131" s="226"/>
      <c r="J131" s="226"/>
      <c r="K131" s="226"/>
      <c r="L131" s="226"/>
      <c r="M131" s="227"/>
      <c r="N131" s="226"/>
      <c r="O131" s="226"/>
      <c r="P131" s="227"/>
      <c r="Q131" s="226"/>
      <c r="R131" s="226"/>
      <c r="S131" s="404"/>
      <c r="T131" s="404"/>
      <c r="U131" s="379"/>
      <c r="W131" s="143"/>
    </row>
    <row r="132" spans="1:23" s="159" customFormat="1" ht="17.100000000000001" customHeight="1" x14ac:dyDescent="0.2">
      <c r="A132" s="378" t="s">
        <v>461</v>
      </c>
      <c r="B132" s="225"/>
      <c r="C132" s="225"/>
      <c r="D132" s="224"/>
      <c r="E132" s="224"/>
      <c r="F132" s="226"/>
      <c r="G132" s="226"/>
      <c r="H132" s="226"/>
      <c r="I132" s="226"/>
      <c r="J132" s="226"/>
      <c r="K132" s="226"/>
      <c r="L132" s="226"/>
      <c r="M132" s="227"/>
      <c r="N132" s="226"/>
      <c r="O132" s="226"/>
      <c r="P132" s="227"/>
      <c r="Q132" s="226"/>
      <c r="R132" s="226"/>
      <c r="S132" s="404"/>
      <c r="T132" s="404"/>
      <c r="U132" s="379"/>
      <c r="W132" s="143"/>
    </row>
    <row r="133" spans="1:23" s="159" customFormat="1" ht="17.100000000000001" customHeight="1" x14ac:dyDescent="0.2">
      <c r="A133" s="378" t="s">
        <v>462</v>
      </c>
      <c r="B133" s="225"/>
      <c r="C133" s="225"/>
      <c r="D133" s="224"/>
      <c r="E133" s="224"/>
      <c r="F133" s="226"/>
      <c r="G133" s="226"/>
      <c r="H133" s="226"/>
      <c r="I133" s="226"/>
      <c r="J133" s="226"/>
      <c r="K133" s="226"/>
      <c r="L133" s="226"/>
      <c r="M133" s="227"/>
      <c r="N133" s="226"/>
      <c r="O133" s="226"/>
      <c r="P133" s="227"/>
      <c r="Q133" s="226"/>
      <c r="R133" s="226"/>
      <c r="S133" s="404"/>
      <c r="T133" s="404"/>
      <c r="U133" s="379"/>
      <c r="W133" s="143"/>
    </row>
    <row r="134" spans="1:23" s="159" customFormat="1" ht="17.100000000000001" customHeight="1" x14ac:dyDescent="0.2">
      <c r="A134" s="378" t="s">
        <v>463</v>
      </c>
      <c r="B134" s="225"/>
      <c r="C134" s="225"/>
      <c r="D134" s="224"/>
      <c r="E134" s="224"/>
      <c r="F134" s="226"/>
      <c r="G134" s="226"/>
      <c r="H134" s="226"/>
      <c r="I134" s="226"/>
      <c r="J134" s="226"/>
      <c r="K134" s="226"/>
      <c r="L134" s="226"/>
      <c r="M134" s="227"/>
      <c r="N134" s="226"/>
      <c r="O134" s="226"/>
      <c r="P134" s="227"/>
      <c r="Q134" s="226"/>
      <c r="R134" s="226"/>
      <c r="S134" s="404"/>
      <c r="T134" s="404"/>
      <c r="U134" s="379"/>
      <c r="W134" s="143"/>
    </row>
    <row r="135" spans="1:23" s="159" customFormat="1" ht="17.100000000000001" customHeight="1" x14ac:dyDescent="0.2">
      <c r="A135" s="378" t="s">
        <v>464</v>
      </c>
      <c r="B135" s="225"/>
      <c r="C135" s="225"/>
      <c r="D135" s="224"/>
      <c r="E135" s="224"/>
      <c r="F135" s="226"/>
      <c r="G135" s="226"/>
      <c r="H135" s="226"/>
      <c r="I135" s="226"/>
      <c r="J135" s="226"/>
      <c r="K135" s="226"/>
      <c r="L135" s="226"/>
      <c r="M135" s="227"/>
      <c r="N135" s="226"/>
      <c r="O135" s="226"/>
      <c r="P135" s="227"/>
      <c r="Q135" s="226"/>
      <c r="R135" s="226"/>
      <c r="S135" s="404"/>
      <c r="T135" s="404"/>
      <c r="U135" s="379"/>
      <c r="W135" s="143"/>
    </row>
    <row r="136" spans="1:23" s="159" customFormat="1" ht="17.100000000000001" customHeight="1" thickBot="1" x14ac:dyDescent="0.25">
      <c r="A136" s="380" t="s">
        <v>466</v>
      </c>
      <c r="B136" s="381"/>
      <c r="C136" s="381"/>
      <c r="D136" s="382"/>
      <c r="E136" s="382"/>
      <c r="F136" s="383"/>
      <c r="G136" s="383"/>
      <c r="H136" s="383"/>
      <c r="I136" s="383"/>
      <c r="J136" s="383"/>
      <c r="K136" s="383"/>
      <c r="L136" s="383"/>
      <c r="M136" s="384"/>
      <c r="N136" s="383"/>
      <c r="O136" s="383"/>
      <c r="P136" s="384"/>
      <c r="Q136" s="383"/>
      <c r="R136" s="383"/>
      <c r="S136" s="405"/>
      <c r="T136" s="405"/>
      <c r="U136" s="385"/>
      <c r="W136" s="143"/>
    </row>
    <row r="137" spans="1:23" s="159" customFormat="1" ht="17.100000000000001" customHeight="1" x14ac:dyDescent="0.2">
      <c r="A137" s="368" t="s">
        <v>467</v>
      </c>
      <c r="B137" s="369"/>
      <c r="C137" s="369"/>
      <c r="D137" s="368"/>
      <c r="E137" s="368"/>
      <c r="F137" s="370"/>
      <c r="G137" s="370"/>
      <c r="H137" s="370"/>
      <c r="I137" s="370"/>
      <c r="J137" s="370"/>
      <c r="K137" s="370"/>
      <c r="L137" s="370"/>
      <c r="M137" s="371"/>
      <c r="N137" s="370"/>
      <c r="O137" s="370"/>
      <c r="P137" s="371"/>
      <c r="Q137" s="370"/>
      <c r="R137" s="370"/>
      <c r="S137" s="370"/>
      <c r="T137" s="370"/>
      <c r="U137" s="371"/>
      <c r="W137" s="143"/>
    </row>
    <row r="138" spans="1:23" s="159" customFormat="1" ht="17.100000000000001" customHeight="1" x14ac:dyDescent="0.2">
      <c r="A138" s="224" t="s">
        <v>468</v>
      </c>
      <c r="B138" s="225"/>
      <c r="C138" s="225"/>
      <c r="D138" s="224"/>
      <c r="E138" s="224"/>
      <c r="F138" s="226"/>
      <c r="G138" s="226"/>
      <c r="H138" s="226"/>
      <c r="I138" s="226"/>
      <c r="J138" s="226"/>
      <c r="K138" s="226"/>
      <c r="L138" s="226"/>
      <c r="M138" s="227"/>
      <c r="N138" s="226"/>
      <c r="O138" s="226"/>
      <c r="P138" s="227"/>
      <c r="Q138" s="226"/>
      <c r="R138" s="226"/>
      <c r="S138" s="226"/>
      <c r="T138" s="226"/>
      <c r="U138" s="227"/>
      <c r="W138" s="143"/>
    </row>
    <row r="139" spans="1:23" s="159" customFormat="1" ht="17.100000000000001" customHeight="1" x14ac:dyDescent="0.2">
      <c r="A139" s="224" t="s">
        <v>469</v>
      </c>
      <c r="B139" s="225"/>
      <c r="C139" s="225"/>
      <c r="D139" s="224"/>
      <c r="E139" s="224"/>
      <c r="F139" s="226"/>
      <c r="G139" s="226"/>
      <c r="H139" s="226"/>
      <c r="I139" s="226"/>
      <c r="J139" s="226"/>
      <c r="K139" s="226"/>
      <c r="L139" s="226"/>
      <c r="M139" s="227"/>
      <c r="N139" s="226"/>
      <c r="O139" s="226"/>
      <c r="P139" s="227"/>
      <c r="Q139" s="226"/>
      <c r="R139" s="226"/>
      <c r="S139" s="226"/>
      <c r="T139" s="226"/>
      <c r="U139" s="227"/>
      <c r="W139" s="143"/>
    </row>
    <row r="140" spans="1:23" s="159" customFormat="1" ht="17.100000000000001" customHeight="1" x14ac:dyDescent="0.2">
      <c r="A140" s="224" t="s">
        <v>470</v>
      </c>
      <c r="B140" s="225"/>
      <c r="C140" s="225"/>
      <c r="D140" s="224"/>
      <c r="E140" s="224"/>
      <c r="F140" s="226"/>
      <c r="G140" s="226"/>
      <c r="H140" s="226"/>
      <c r="I140" s="226"/>
      <c r="J140" s="226"/>
      <c r="K140" s="226"/>
      <c r="L140" s="226"/>
      <c r="M140" s="227"/>
      <c r="N140" s="226"/>
      <c r="O140" s="226"/>
      <c r="P140" s="227"/>
      <c r="Q140" s="226"/>
      <c r="R140" s="226"/>
      <c r="S140" s="226"/>
      <c r="T140" s="226"/>
      <c r="U140" s="227"/>
      <c r="W140" s="143"/>
    </row>
    <row r="141" spans="1:23" s="159" customFormat="1" ht="17.100000000000001" customHeight="1" x14ac:dyDescent="0.2">
      <c r="A141" s="224" t="s">
        <v>471</v>
      </c>
      <c r="B141" s="225"/>
      <c r="C141" s="225"/>
      <c r="D141" s="224"/>
      <c r="E141" s="224"/>
      <c r="F141" s="226"/>
      <c r="G141" s="226"/>
      <c r="H141" s="226"/>
      <c r="I141" s="226"/>
      <c r="J141" s="226"/>
      <c r="K141" s="226"/>
      <c r="L141" s="226"/>
      <c r="M141" s="227"/>
      <c r="N141" s="226"/>
      <c r="O141" s="226"/>
      <c r="P141" s="227"/>
      <c r="Q141" s="226"/>
      <c r="R141" s="226"/>
      <c r="S141" s="226"/>
      <c r="T141" s="226"/>
      <c r="U141" s="227"/>
      <c r="W141" s="143"/>
    </row>
    <row r="142" spans="1:23" s="159" customFormat="1" ht="17.100000000000001" customHeight="1" x14ac:dyDescent="0.2">
      <c r="A142" s="224" t="s">
        <v>472</v>
      </c>
      <c r="B142" s="225"/>
      <c r="C142" s="225"/>
      <c r="D142" s="224"/>
      <c r="E142" s="224"/>
      <c r="F142" s="226"/>
      <c r="G142" s="226"/>
      <c r="H142" s="226"/>
      <c r="I142" s="226"/>
      <c r="J142" s="226"/>
      <c r="K142" s="226"/>
      <c r="L142" s="226"/>
      <c r="M142" s="227"/>
      <c r="N142" s="226"/>
      <c r="O142" s="226"/>
      <c r="P142" s="227"/>
      <c r="Q142" s="226"/>
      <c r="R142" s="226"/>
      <c r="S142" s="226"/>
      <c r="T142" s="226"/>
      <c r="U142" s="227"/>
      <c r="W142" s="143"/>
    </row>
    <row r="143" spans="1:23" s="159" customFormat="1" ht="17.100000000000001" customHeight="1" x14ac:dyDescent="0.2">
      <c r="A143" s="224" t="s">
        <v>473</v>
      </c>
      <c r="B143" s="225"/>
      <c r="C143" s="225"/>
      <c r="D143" s="224"/>
      <c r="E143" s="224"/>
      <c r="F143" s="226"/>
      <c r="G143" s="226"/>
      <c r="H143" s="226"/>
      <c r="I143" s="226"/>
      <c r="J143" s="226"/>
      <c r="K143" s="226"/>
      <c r="L143" s="226"/>
      <c r="M143" s="227"/>
      <c r="N143" s="226"/>
      <c r="O143" s="226"/>
      <c r="P143" s="227"/>
      <c r="Q143" s="226"/>
      <c r="R143" s="226"/>
      <c r="S143" s="226"/>
      <c r="T143" s="226"/>
      <c r="U143" s="227"/>
      <c r="W143" s="143"/>
    </row>
    <row r="144" spans="1:23" s="159" customFormat="1" ht="17.100000000000001" customHeight="1" x14ac:dyDescent="0.2">
      <c r="A144" s="224" t="s">
        <v>474</v>
      </c>
      <c r="B144" s="225"/>
      <c r="C144" s="225"/>
      <c r="D144" s="224"/>
      <c r="E144" s="224"/>
      <c r="F144" s="226"/>
      <c r="G144" s="226"/>
      <c r="H144" s="226"/>
      <c r="I144" s="226"/>
      <c r="J144" s="226"/>
      <c r="K144" s="226"/>
      <c r="L144" s="226"/>
      <c r="M144" s="227"/>
      <c r="N144" s="226"/>
      <c r="O144" s="226"/>
      <c r="P144" s="227"/>
      <c r="Q144" s="226"/>
      <c r="R144" s="226"/>
      <c r="S144" s="226"/>
      <c r="T144" s="226"/>
      <c r="U144" s="227"/>
      <c r="W144" s="143"/>
    </row>
    <row r="145" spans="1:23" s="159" customFormat="1" ht="17.100000000000001" customHeight="1" x14ac:dyDescent="0.2">
      <c r="A145" s="224" t="s">
        <v>475</v>
      </c>
      <c r="B145" s="225"/>
      <c r="C145" s="225"/>
      <c r="D145" s="224"/>
      <c r="E145" s="224"/>
      <c r="F145" s="226"/>
      <c r="G145" s="226"/>
      <c r="H145" s="226"/>
      <c r="I145" s="226"/>
      <c r="J145" s="226"/>
      <c r="K145" s="226"/>
      <c r="L145" s="226"/>
      <c r="M145" s="227"/>
      <c r="N145" s="226"/>
      <c r="O145" s="226"/>
      <c r="P145" s="227"/>
      <c r="Q145" s="226"/>
      <c r="R145" s="226"/>
      <c r="S145" s="226"/>
      <c r="T145" s="226"/>
      <c r="U145" s="227"/>
      <c r="W145" s="143"/>
    </row>
    <row r="146" spans="1:23" s="159" customFormat="1" ht="17.100000000000001" customHeight="1" x14ac:dyDescent="0.2">
      <c r="A146" s="224" t="s">
        <v>476</v>
      </c>
      <c r="B146" s="225"/>
      <c r="C146" s="225"/>
      <c r="D146" s="224"/>
      <c r="E146" s="224"/>
      <c r="F146" s="226"/>
      <c r="G146" s="226"/>
      <c r="H146" s="226"/>
      <c r="I146" s="226"/>
      <c r="J146" s="226"/>
      <c r="K146" s="226"/>
      <c r="L146" s="226"/>
      <c r="M146" s="227"/>
      <c r="N146" s="226"/>
      <c r="O146" s="226"/>
      <c r="P146" s="227"/>
      <c r="Q146" s="226"/>
      <c r="R146" s="226"/>
      <c r="S146" s="226"/>
      <c r="T146" s="226"/>
      <c r="U146" s="227"/>
      <c r="W146" s="143"/>
    </row>
    <row r="147" spans="1:23" s="159" customFormat="1" ht="17.100000000000001" customHeight="1" x14ac:dyDescent="0.2">
      <c r="A147" s="224" t="s">
        <v>477</v>
      </c>
      <c r="B147" s="225"/>
      <c r="C147" s="225"/>
      <c r="D147" s="224"/>
      <c r="E147" s="224"/>
      <c r="F147" s="226"/>
      <c r="G147" s="226"/>
      <c r="H147" s="226"/>
      <c r="I147" s="226"/>
      <c r="J147" s="226"/>
      <c r="K147" s="226"/>
      <c r="L147" s="226"/>
      <c r="M147" s="227"/>
      <c r="N147" s="226"/>
      <c r="O147" s="226"/>
      <c r="P147" s="227"/>
      <c r="Q147" s="226"/>
      <c r="R147" s="226"/>
      <c r="S147" s="226"/>
      <c r="T147" s="226"/>
      <c r="U147" s="227"/>
      <c r="W147" s="143"/>
    </row>
    <row r="148" spans="1:23" s="159" customFormat="1" ht="17.100000000000001" customHeight="1" x14ac:dyDescent="0.2">
      <c r="A148" s="224" t="s">
        <v>478</v>
      </c>
      <c r="B148" s="225"/>
      <c r="C148" s="225"/>
      <c r="D148" s="224"/>
      <c r="E148" s="224"/>
      <c r="F148" s="226"/>
      <c r="G148" s="226"/>
      <c r="H148" s="226"/>
      <c r="I148" s="226"/>
      <c r="J148" s="226"/>
      <c r="K148" s="226"/>
      <c r="L148" s="226"/>
      <c r="M148" s="227"/>
      <c r="N148" s="226"/>
      <c r="O148" s="226"/>
      <c r="P148" s="227"/>
      <c r="Q148" s="226"/>
      <c r="R148" s="226"/>
      <c r="S148" s="226"/>
      <c r="T148" s="226"/>
      <c r="U148" s="227"/>
      <c r="W148" s="143"/>
    </row>
    <row r="149" spans="1:23" s="159" customFormat="1" ht="17.100000000000001" customHeight="1" x14ac:dyDescent="0.2">
      <c r="A149" s="224" t="s">
        <v>479</v>
      </c>
      <c r="B149" s="225"/>
      <c r="C149" s="225"/>
      <c r="D149" s="224"/>
      <c r="E149" s="224"/>
      <c r="F149" s="226"/>
      <c r="G149" s="226"/>
      <c r="H149" s="226"/>
      <c r="I149" s="226"/>
      <c r="J149" s="226"/>
      <c r="K149" s="226"/>
      <c r="L149" s="226"/>
      <c r="M149" s="227"/>
      <c r="N149" s="226"/>
      <c r="O149" s="226"/>
      <c r="P149" s="227"/>
      <c r="Q149" s="226"/>
      <c r="R149" s="226"/>
      <c r="S149" s="226"/>
      <c r="T149" s="226"/>
      <c r="U149" s="227"/>
      <c r="W149" s="143"/>
    </row>
    <row r="150" spans="1:23" s="159" customFormat="1" ht="17.100000000000001" customHeight="1" x14ac:dyDescent="0.2">
      <c r="A150" s="224" t="s">
        <v>480</v>
      </c>
      <c r="B150" s="225"/>
      <c r="C150" s="225"/>
      <c r="D150" s="224"/>
      <c r="E150" s="224"/>
      <c r="F150" s="226"/>
      <c r="G150" s="226"/>
      <c r="H150" s="226"/>
      <c r="I150" s="226"/>
      <c r="J150" s="226"/>
      <c r="K150" s="226"/>
      <c r="L150" s="226"/>
      <c r="M150" s="227"/>
      <c r="N150" s="226"/>
      <c r="O150" s="226"/>
      <c r="P150" s="227"/>
      <c r="Q150" s="226"/>
      <c r="R150" s="226"/>
      <c r="S150" s="226"/>
      <c r="T150" s="226"/>
      <c r="U150" s="227"/>
      <c r="W150" s="143"/>
    </row>
    <row r="151" spans="1:23" s="159" customFormat="1" ht="17.100000000000001" customHeight="1" x14ac:dyDescent="0.2">
      <c r="A151" s="224" t="s">
        <v>481</v>
      </c>
      <c r="B151" s="225"/>
      <c r="C151" s="225"/>
      <c r="D151" s="224"/>
      <c r="E151" s="224"/>
      <c r="F151" s="226"/>
      <c r="G151" s="226"/>
      <c r="H151" s="226"/>
      <c r="I151" s="226"/>
      <c r="J151" s="226"/>
      <c r="K151" s="226"/>
      <c r="L151" s="226"/>
      <c r="M151" s="227"/>
      <c r="N151" s="226"/>
      <c r="O151" s="226"/>
      <c r="P151" s="227"/>
      <c r="Q151" s="226"/>
      <c r="R151" s="226"/>
      <c r="S151" s="226"/>
      <c r="T151" s="226"/>
      <c r="U151" s="227"/>
      <c r="W151" s="143"/>
    </row>
    <row r="152" spans="1:23" s="159" customFormat="1" ht="17.100000000000001" customHeight="1" x14ac:dyDescent="0.2">
      <c r="A152" s="224" t="s">
        <v>482</v>
      </c>
      <c r="B152" s="225"/>
      <c r="C152" s="225"/>
      <c r="D152" s="224"/>
      <c r="E152" s="224"/>
      <c r="F152" s="226"/>
      <c r="G152" s="226"/>
      <c r="H152" s="226"/>
      <c r="I152" s="226"/>
      <c r="J152" s="226"/>
      <c r="K152" s="226"/>
      <c r="L152" s="226"/>
      <c r="M152" s="227"/>
      <c r="N152" s="226"/>
      <c r="O152" s="226"/>
      <c r="P152" s="227"/>
      <c r="Q152" s="226"/>
      <c r="R152" s="226"/>
      <c r="S152" s="226"/>
      <c r="T152" s="226"/>
      <c r="U152" s="227"/>
      <c r="W152" s="143"/>
    </row>
    <row r="153" spans="1:23" s="159" customFormat="1" ht="17.100000000000001" customHeight="1" x14ac:dyDescent="0.2">
      <c r="A153" s="224" t="s">
        <v>483</v>
      </c>
      <c r="B153" s="225"/>
      <c r="C153" s="225"/>
      <c r="D153" s="224"/>
      <c r="E153" s="224"/>
      <c r="F153" s="226"/>
      <c r="G153" s="226"/>
      <c r="H153" s="226"/>
      <c r="I153" s="226"/>
      <c r="J153" s="226"/>
      <c r="K153" s="226"/>
      <c r="L153" s="226"/>
      <c r="M153" s="227"/>
      <c r="N153" s="226"/>
      <c r="O153" s="226"/>
      <c r="P153" s="227"/>
      <c r="Q153" s="226"/>
      <c r="R153" s="226"/>
      <c r="S153" s="226"/>
      <c r="T153" s="226"/>
      <c r="U153" s="227"/>
      <c r="W153" s="143"/>
    </row>
    <row r="154" spans="1:23" s="159" customFormat="1" ht="17.100000000000001" customHeight="1" x14ac:dyDescent="0.2">
      <c r="A154" s="224" t="s">
        <v>484</v>
      </c>
      <c r="B154" s="225"/>
      <c r="C154" s="225"/>
      <c r="D154" s="224"/>
      <c r="E154" s="224"/>
      <c r="F154" s="226"/>
      <c r="G154" s="226"/>
      <c r="H154" s="226"/>
      <c r="I154" s="226"/>
      <c r="J154" s="226"/>
      <c r="K154" s="226"/>
      <c r="L154" s="226"/>
      <c r="M154" s="227"/>
      <c r="N154" s="226"/>
      <c r="O154" s="226"/>
      <c r="P154" s="227"/>
      <c r="Q154" s="226"/>
      <c r="R154" s="226"/>
      <c r="S154" s="226"/>
      <c r="T154" s="226"/>
      <c r="U154" s="227"/>
      <c r="W154" s="143"/>
    </row>
    <row r="155" spans="1:23" s="159" customFormat="1" ht="17.100000000000001" customHeight="1" x14ac:dyDescent="0.2">
      <c r="A155" s="224" t="s">
        <v>485</v>
      </c>
      <c r="B155" s="225"/>
      <c r="C155" s="225"/>
      <c r="D155" s="224"/>
      <c r="E155" s="224"/>
      <c r="F155" s="226"/>
      <c r="G155" s="226"/>
      <c r="H155" s="226"/>
      <c r="I155" s="226"/>
      <c r="J155" s="226"/>
      <c r="K155" s="226"/>
      <c r="L155" s="226"/>
      <c r="M155" s="227"/>
      <c r="N155" s="226"/>
      <c r="O155" s="226"/>
      <c r="P155" s="227"/>
      <c r="Q155" s="226"/>
      <c r="R155" s="226"/>
      <c r="S155" s="226"/>
      <c r="T155" s="226"/>
      <c r="U155" s="227"/>
      <c r="W155" s="143"/>
    </row>
    <row r="156" spans="1:23" s="159" customFormat="1" ht="17.100000000000001" customHeight="1" x14ac:dyDescent="0.2">
      <c r="A156" s="224" t="s">
        <v>486</v>
      </c>
      <c r="B156" s="225"/>
      <c r="C156" s="225"/>
      <c r="D156" s="224"/>
      <c r="E156" s="224"/>
      <c r="F156" s="226"/>
      <c r="G156" s="226"/>
      <c r="H156" s="226"/>
      <c r="I156" s="226"/>
      <c r="J156" s="226"/>
      <c r="K156" s="226"/>
      <c r="L156" s="226"/>
      <c r="M156" s="227"/>
      <c r="N156" s="226"/>
      <c r="O156" s="226"/>
      <c r="P156" s="227"/>
      <c r="Q156" s="226"/>
      <c r="R156" s="226"/>
      <c r="S156" s="226"/>
      <c r="T156" s="226"/>
      <c r="U156" s="227"/>
      <c r="W156" s="143"/>
    </row>
    <row r="157" spans="1:23" s="159" customFormat="1" ht="17.100000000000001" customHeight="1" x14ac:dyDescent="0.2">
      <c r="A157" s="224" t="s">
        <v>487</v>
      </c>
      <c r="B157" s="225"/>
      <c r="C157" s="225"/>
      <c r="D157" s="224"/>
      <c r="E157" s="224"/>
      <c r="F157" s="226"/>
      <c r="G157" s="226"/>
      <c r="H157" s="226"/>
      <c r="I157" s="226"/>
      <c r="J157" s="226"/>
      <c r="K157" s="226"/>
      <c r="L157" s="226"/>
      <c r="M157" s="227"/>
      <c r="N157" s="226"/>
      <c r="O157" s="226"/>
      <c r="P157" s="227"/>
      <c r="Q157" s="226"/>
      <c r="R157" s="226"/>
      <c r="S157" s="226"/>
      <c r="T157" s="226"/>
      <c r="U157" s="227"/>
      <c r="W157" s="143"/>
    </row>
    <row r="158" spans="1:23" s="159" customFormat="1" ht="17.100000000000001" customHeight="1" x14ac:dyDescent="0.2">
      <c r="A158" s="224" t="s">
        <v>488</v>
      </c>
      <c r="B158" s="225"/>
      <c r="C158" s="225"/>
      <c r="D158" s="224"/>
      <c r="E158" s="224"/>
      <c r="F158" s="226"/>
      <c r="G158" s="226"/>
      <c r="H158" s="226"/>
      <c r="I158" s="226"/>
      <c r="J158" s="226"/>
      <c r="K158" s="226"/>
      <c r="L158" s="226"/>
      <c r="M158" s="227"/>
      <c r="N158" s="226"/>
      <c r="O158" s="226"/>
      <c r="P158" s="227"/>
      <c r="Q158" s="226"/>
      <c r="R158" s="226"/>
      <c r="S158" s="226"/>
      <c r="T158" s="226"/>
      <c r="U158" s="227"/>
      <c r="W158" s="143"/>
    </row>
    <row r="159" spans="1:23" s="159" customFormat="1" ht="17.100000000000001" customHeight="1" x14ac:dyDescent="0.2">
      <c r="A159" s="224" t="s">
        <v>489</v>
      </c>
      <c r="B159" s="225"/>
      <c r="C159" s="225"/>
      <c r="D159" s="224"/>
      <c r="E159" s="224"/>
      <c r="F159" s="226"/>
      <c r="G159" s="226"/>
      <c r="H159" s="226"/>
      <c r="I159" s="226"/>
      <c r="J159" s="226"/>
      <c r="K159" s="226"/>
      <c r="L159" s="226"/>
      <c r="M159" s="227"/>
      <c r="N159" s="226"/>
      <c r="O159" s="226"/>
      <c r="P159" s="227"/>
      <c r="Q159" s="226"/>
      <c r="R159" s="226"/>
      <c r="S159" s="226"/>
      <c r="T159" s="226"/>
      <c r="U159" s="227"/>
      <c r="W159" s="143"/>
    </row>
    <row r="160" spans="1:23" s="159" customFormat="1" ht="17.100000000000001" customHeight="1" x14ac:dyDescent="0.2">
      <c r="A160" s="224" t="s">
        <v>490</v>
      </c>
      <c r="B160" s="225"/>
      <c r="C160" s="225"/>
      <c r="D160" s="224"/>
      <c r="E160" s="224"/>
      <c r="F160" s="226"/>
      <c r="G160" s="226"/>
      <c r="H160" s="226"/>
      <c r="I160" s="226"/>
      <c r="J160" s="226"/>
      <c r="K160" s="226"/>
      <c r="L160" s="226"/>
      <c r="M160" s="227"/>
      <c r="N160" s="226"/>
      <c r="O160" s="226"/>
      <c r="P160" s="227"/>
      <c r="Q160" s="226"/>
      <c r="R160" s="226"/>
      <c r="S160" s="226"/>
      <c r="T160" s="226"/>
      <c r="U160" s="227"/>
      <c r="W160" s="143"/>
    </row>
    <row r="161" spans="1:23" s="159" customFormat="1" ht="17.100000000000001" customHeight="1" x14ac:dyDescent="0.2">
      <c r="A161" s="224" t="s">
        <v>491</v>
      </c>
      <c r="B161" s="225"/>
      <c r="C161" s="225"/>
      <c r="D161" s="224"/>
      <c r="E161" s="224"/>
      <c r="F161" s="226"/>
      <c r="G161" s="226"/>
      <c r="H161" s="226"/>
      <c r="I161" s="226"/>
      <c r="J161" s="226"/>
      <c r="K161" s="226"/>
      <c r="L161" s="226"/>
      <c r="M161" s="227"/>
      <c r="N161" s="226"/>
      <c r="O161" s="226"/>
      <c r="P161" s="227"/>
      <c r="Q161" s="226"/>
      <c r="R161" s="226"/>
      <c r="S161" s="226"/>
      <c r="T161" s="226"/>
      <c r="U161" s="227"/>
      <c r="W161" s="143"/>
    </row>
    <row r="162" spans="1:23" s="159" customFormat="1" ht="17.100000000000001" customHeight="1" x14ac:dyDescent="0.2">
      <c r="A162" s="224" t="s">
        <v>492</v>
      </c>
      <c r="B162" s="225"/>
      <c r="C162" s="225"/>
      <c r="D162" s="224"/>
      <c r="E162" s="224"/>
      <c r="F162" s="226"/>
      <c r="G162" s="226"/>
      <c r="H162" s="226"/>
      <c r="I162" s="226"/>
      <c r="J162" s="226"/>
      <c r="K162" s="226"/>
      <c r="L162" s="226"/>
      <c r="M162" s="227"/>
      <c r="N162" s="226"/>
      <c r="O162" s="226"/>
      <c r="P162" s="227"/>
      <c r="Q162" s="226"/>
      <c r="R162" s="226"/>
      <c r="S162" s="226"/>
      <c r="T162" s="226"/>
      <c r="U162" s="227"/>
      <c r="W162" s="143"/>
    </row>
    <row r="163" spans="1:23" s="159" customFormat="1" ht="17.100000000000001" customHeight="1" x14ac:dyDescent="0.2">
      <c r="A163" s="224" t="s">
        <v>493</v>
      </c>
      <c r="B163" s="225"/>
      <c r="C163" s="225"/>
      <c r="D163" s="224"/>
      <c r="E163" s="224"/>
      <c r="F163" s="226"/>
      <c r="G163" s="226"/>
      <c r="H163" s="226"/>
      <c r="I163" s="226"/>
      <c r="J163" s="226"/>
      <c r="K163" s="226"/>
      <c r="L163" s="226"/>
      <c r="M163" s="227"/>
      <c r="N163" s="226"/>
      <c r="O163" s="226"/>
      <c r="P163" s="227"/>
      <c r="Q163" s="226"/>
      <c r="R163" s="226"/>
      <c r="S163" s="226"/>
      <c r="T163" s="226"/>
      <c r="U163" s="227"/>
      <c r="W163" s="143"/>
    </row>
    <row r="164" spans="1:23" s="159" customFormat="1" ht="17.100000000000001" customHeight="1" x14ac:dyDescent="0.2">
      <c r="A164" s="224" t="s">
        <v>494</v>
      </c>
      <c r="B164" s="225"/>
      <c r="C164" s="225"/>
      <c r="D164" s="224"/>
      <c r="E164" s="224"/>
      <c r="F164" s="226"/>
      <c r="G164" s="226"/>
      <c r="H164" s="226"/>
      <c r="I164" s="226"/>
      <c r="J164" s="226"/>
      <c r="K164" s="226"/>
      <c r="L164" s="226"/>
      <c r="M164" s="227"/>
      <c r="N164" s="226"/>
      <c r="O164" s="226"/>
      <c r="P164" s="227"/>
      <c r="Q164" s="226"/>
      <c r="R164" s="226"/>
      <c r="S164" s="226"/>
      <c r="T164" s="226"/>
      <c r="U164" s="227"/>
      <c r="W164" s="143"/>
    </row>
    <row r="165" spans="1:23" s="159" customFormat="1" ht="17.100000000000001" customHeight="1" x14ac:dyDescent="0.2">
      <c r="A165" s="224" t="s">
        <v>495</v>
      </c>
      <c r="B165" s="225"/>
      <c r="C165" s="225"/>
      <c r="D165" s="224"/>
      <c r="E165" s="224"/>
      <c r="F165" s="226"/>
      <c r="G165" s="226"/>
      <c r="H165" s="226"/>
      <c r="I165" s="226"/>
      <c r="J165" s="226"/>
      <c r="K165" s="226"/>
      <c r="L165" s="226"/>
      <c r="M165" s="227"/>
      <c r="N165" s="226"/>
      <c r="O165" s="226"/>
      <c r="P165" s="227"/>
      <c r="Q165" s="226"/>
      <c r="R165" s="226"/>
      <c r="S165" s="226"/>
      <c r="T165" s="226"/>
      <c r="U165" s="227"/>
      <c r="W165" s="143"/>
    </row>
    <row r="166" spans="1:23" s="159" customFormat="1" ht="17.100000000000001" customHeight="1" x14ac:dyDescent="0.2">
      <c r="A166" s="224" t="s">
        <v>496</v>
      </c>
      <c r="B166" s="225"/>
      <c r="C166" s="225"/>
      <c r="D166" s="224"/>
      <c r="E166" s="224"/>
      <c r="F166" s="226"/>
      <c r="G166" s="226"/>
      <c r="H166" s="226"/>
      <c r="I166" s="226"/>
      <c r="J166" s="226"/>
      <c r="K166" s="226"/>
      <c r="L166" s="226"/>
      <c r="M166" s="227"/>
      <c r="N166" s="226"/>
      <c r="O166" s="226"/>
      <c r="P166" s="227"/>
      <c r="Q166" s="226"/>
      <c r="R166" s="226"/>
      <c r="S166" s="226"/>
      <c r="T166" s="226"/>
      <c r="U166" s="227"/>
      <c r="W166" s="143"/>
    </row>
    <row r="167" spans="1:23" s="159" customFormat="1" ht="17.100000000000001" customHeight="1" x14ac:dyDescent="0.2">
      <c r="A167" s="224" t="s">
        <v>497</v>
      </c>
      <c r="B167" s="225"/>
      <c r="C167" s="225"/>
      <c r="D167" s="224"/>
      <c r="E167" s="224"/>
      <c r="F167" s="226"/>
      <c r="G167" s="226"/>
      <c r="H167" s="226"/>
      <c r="I167" s="226"/>
      <c r="J167" s="226"/>
      <c r="K167" s="226"/>
      <c r="L167" s="226"/>
      <c r="M167" s="227"/>
      <c r="N167" s="226"/>
      <c r="O167" s="226"/>
      <c r="P167" s="227"/>
      <c r="Q167" s="226"/>
      <c r="R167" s="226"/>
      <c r="S167" s="226"/>
      <c r="T167" s="226"/>
      <c r="U167" s="227"/>
      <c r="W167" s="143"/>
    </row>
    <row r="168" spans="1:23" s="159" customFormat="1" ht="17.100000000000001" customHeight="1" x14ac:dyDescent="0.2">
      <c r="A168" s="224" t="s">
        <v>498</v>
      </c>
      <c r="B168" s="225"/>
      <c r="C168" s="225"/>
      <c r="D168" s="224"/>
      <c r="E168" s="224"/>
      <c r="F168" s="226"/>
      <c r="G168" s="226"/>
      <c r="H168" s="226"/>
      <c r="I168" s="226"/>
      <c r="J168" s="226"/>
      <c r="K168" s="226"/>
      <c r="L168" s="226"/>
      <c r="M168" s="227"/>
      <c r="N168" s="226"/>
      <c r="O168" s="226"/>
      <c r="P168" s="227"/>
      <c r="Q168" s="226"/>
      <c r="R168" s="226"/>
      <c r="S168" s="226"/>
      <c r="T168" s="226"/>
      <c r="U168" s="227"/>
      <c r="W168" s="143"/>
    </row>
    <row r="169" spans="1:23" s="159" customFormat="1" ht="17.100000000000001" customHeight="1" x14ac:dyDescent="0.2">
      <c r="A169" s="224" t="s">
        <v>499</v>
      </c>
      <c r="B169" s="225"/>
      <c r="C169" s="225"/>
      <c r="D169" s="224"/>
      <c r="E169" s="224"/>
      <c r="F169" s="226"/>
      <c r="G169" s="226"/>
      <c r="H169" s="226"/>
      <c r="I169" s="226"/>
      <c r="J169" s="226"/>
      <c r="K169" s="226"/>
      <c r="L169" s="226"/>
      <c r="M169" s="227"/>
      <c r="N169" s="226"/>
      <c r="O169" s="226"/>
      <c r="P169" s="227"/>
      <c r="Q169" s="226"/>
      <c r="R169" s="226"/>
      <c r="S169" s="226"/>
      <c r="T169" s="226"/>
      <c r="U169" s="227"/>
      <c r="W169" s="143"/>
    </row>
    <row r="170" spans="1:23" s="159" customFormat="1" ht="17.100000000000001" customHeight="1" x14ac:dyDescent="0.2">
      <c r="A170" s="224" t="s">
        <v>500</v>
      </c>
      <c r="B170" s="225"/>
      <c r="C170" s="225"/>
      <c r="D170" s="224"/>
      <c r="E170" s="224"/>
      <c r="F170" s="226"/>
      <c r="G170" s="226"/>
      <c r="H170" s="226"/>
      <c r="I170" s="226"/>
      <c r="J170" s="226"/>
      <c r="K170" s="226"/>
      <c r="L170" s="226"/>
      <c r="M170" s="227"/>
      <c r="N170" s="226"/>
      <c r="O170" s="226"/>
      <c r="P170" s="227"/>
      <c r="Q170" s="226"/>
      <c r="R170" s="226"/>
      <c r="S170" s="226"/>
      <c r="T170" s="226"/>
      <c r="U170" s="227"/>
      <c r="W170" s="143"/>
    </row>
    <row r="171" spans="1:23" s="159" customFormat="1" ht="17.100000000000001" customHeight="1" x14ac:dyDescent="0.2">
      <c r="A171" s="224" t="s">
        <v>501</v>
      </c>
      <c r="B171" s="225"/>
      <c r="C171" s="225"/>
      <c r="D171" s="224"/>
      <c r="E171" s="224"/>
      <c r="F171" s="226"/>
      <c r="G171" s="226"/>
      <c r="H171" s="226"/>
      <c r="I171" s="226"/>
      <c r="J171" s="226"/>
      <c r="K171" s="226"/>
      <c r="L171" s="226"/>
      <c r="M171" s="227"/>
      <c r="N171" s="226"/>
      <c r="O171" s="226"/>
      <c r="P171" s="227"/>
      <c r="Q171" s="226"/>
      <c r="R171" s="226"/>
      <c r="S171" s="226"/>
      <c r="T171" s="226"/>
      <c r="U171" s="227"/>
      <c r="W171" s="143"/>
    </row>
    <row r="172" spans="1:23" s="159" customFormat="1" ht="17.100000000000001" customHeight="1" x14ac:dyDescent="0.2">
      <c r="A172" s="224" t="s">
        <v>502</v>
      </c>
      <c r="B172" s="225"/>
      <c r="C172" s="225"/>
      <c r="D172" s="224"/>
      <c r="E172" s="224"/>
      <c r="F172" s="226"/>
      <c r="G172" s="226"/>
      <c r="H172" s="226"/>
      <c r="I172" s="226"/>
      <c r="J172" s="226"/>
      <c r="K172" s="226"/>
      <c r="L172" s="226"/>
      <c r="M172" s="227"/>
      <c r="N172" s="226"/>
      <c r="O172" s="226"/>
      <c r="P172" s="227"/>
      <c r="Q172" s="226"/>
      <c r="R172" s="226"/>
      <c r="S172" s="226"/>
      <c r="T172" s="226"/>
      <c r="U172" s="227"/>
      <c r="W172" s="143"/>
    </row>
    <row r="173" spans="1:23" s="159" customFormat="1" ht="17.100000000000001" customHeight="1" x14ac:dyDescent="0.2">
      <c r="A173" s="224" t="s">
        <v>503</v>
      </c>
      <c r="B173" s="225"/>
      <c r="C173" s="225"/>
      <c r="D173" s="224"/>
      <c r="E173" s="224"/>
      <c r="F173" s="226"/>
      <c r="G173" s="226"/>
      <c r="H173" s="226"/>
      <c r="I173" s="226"/>
      <c r="J173" s="226"/>
      <c r="K173" s="226"/>
      <c r="L173" s="226"/>
      <c r="M173" s="227"/>
      <c r="N173" s="226"/>
      <c r="O173" s="226"/>
      <c r="P173" s="227"/>
      <c r="Q173" s="226"/>
      <c r="R173" s="226"/>
      <c r="S173" s="226"/>
      <c r="T173" s="226"/>
      <c r="U173" s="227"/>
      <c r="W173" s="143"/>
    </row>
    <row r="174" spans="1:23" s="159" customFormat="1" ht="17.100000000000001" customHeight="1" x14ac:dyDescent="0.2">
      <c r="A174" s="224" t="s">
        <v>504</v>
      </c>
      <c r="B174" s="225"/>
      <c r="C174" s="225"/>
      <c r="D174" s="224"/>
      <c r="E174" s="224"/>
      <c r="F174" s="226"/>
      <c r="G174" s="226"/>
      <c r="H174" s="226"/>
      <c r="I174" s="226"/>
      <c r="J174" s="226"/>
      <c r="K174" s="226"/>
      <c r="L174" s="226"/>
      <c r="M174" s="227"/>
      <c r="N174" s="226"/>
      <c r="O174" s="226"/>
      <c r="P174" s="227"/>
      <c r="Q174" s="226"/>
      <c r="R174" s="226"/>
      <c r="S174" s="226"/>
      <c r="T174" s="226"/>
      <c r="U174" s="227"/>
      <c r="W174" s="143"/>
    </row>
    <row r="175" spans="1:23" s="159" customFormat="1" ht="17.100000000000001" customHeight="1" x14ac:dyDescent="0.2">
      <c r="A175" s="224" t="s">
        <v>505</v>
      </c>
      <c r="B175" s="225"/>
      <c r="C175" s="225"/>
      <c r="D175" s="224"/>
      <c r="E175" s="224"/>
      <c r="F175" s="226"/>
      <c r="G175" s="226"/>
      <c r="H175" s="226"/>
      <c r="I175" s="226"/>
      <c r="J175" s="226"/>
      <c r="K175" s="226"/>
      <c r="L175" s="226"/>
      <c r="M175" s="227"/>
      <c r="N175" s="226"/>
      <c r="O175" s="226"/>
      <c r="P175" s="227"/>
      <c r="Q175" s="226"/>
      <c r="R175" s="226"/>
      <c r="S175" s="226"/>
      <c r="T175" s="226"/>
      <c r="U175" s="227"/>
      <c r="W175" s="143"/>
    </row>
    <row r="176" spans="1:23" s="159" customFormat="1" ht="17.100000000000001" customHeight="1" x14ac:dyDescent="0.2">
      <c r="A176" s="224" t="s">
        <v>506</v>
      </c>
      <c r="B176" s="225"/>
      <c r="C176" s="225"/>
      <c r="D176" s="224"/>
      <c r="E176" s="224"/>
      <c r="F176" s="226"/>
      <c r="G176" s="226"/>
      <c r="H176" s="226"/>
      <c r="I176" s="226"/>
      <c r="J176" s="226"/>
      <c r="K176" s="226"/>
      <c r="L176" s="226"/>
      <c r="M176" s="227"/>
      <c r="N176" s="226"/>
      <c r="O176" s="226"/>
      <c r="P176" s="227"/>
      <c r="Q176" s="226"/>
      <c r="R176" s="226"/>
      <c r="S176" s="226"/>
      <c r="T176" s="226"/>
      <c r="U176" s="227"/>
      <c r="W176" s="143"/>
    </row>
    <row r="177" spans="1:23" s="159" customFormat="1" ht="17.100000000000001" customHeight="1" x14ac:dyDescent="0.2">
      <c r="A177" s="224" t="s">
        <v>507</v>
      </c>
      <c r="B177" s="225"/>
      <c r="C177" s="225"/>
      <c r="D177" s="224"/>
      <c r="E177" s="224"/>
      <c r="F177" s="226"/>
      <c r="G177" s="226"/>
      <c r="H177" s="226"/>
      <c r="I177" s="226"/>
      <c r="J177" s="226"/>
      <c r="K177" s="226"/>
      <c r="L177" s="226"/>
      <c r="M177" s="227"/>
      <c r="N177" s="226"/>
      <c r="O177" s="226"/>
      <c r="P177" s="227"/>
      <c r="Q177" s="226"/>
      <c r="R177" s="226"/>
      <c r="S177" s="226"/>
      <c r="T177" s="226"/>
      <c r="U177" s="227"/>
      <c r="W177" s="143"/>
    </row>
    <row r="178" spans="1:23" s="159" customFormat="1" ht="17.100000000000001" customHeight="1" x14ac:dyDescent="0.2">
      <c r="A178" s="224" t="s">
        <v>508</v>
      </c>
      <c r="B178" s="225"/>
      <c r="C178" s="225"/>
      <c r="D178" s="224"/>
      <c r="E178" s="224"/>
      <c r="F178" s="226"/>
      <c r="G178" s="226"/>
      <c r="H178" s="226"/>
      <c r="I178" s="226"/>
      <c r="J178" s="226"/>
      <c r="K178" s="226"/>
      <c r="L178" s="226"/>
      <c r="M178" s="227"/>
      <c r="N178" s="226"/>
      <c r="O178" s="226"/>
      <c r="P178" s="227"/>
      <c r="Q178" s="226"/>
      <c r="R178" s="226"/>
      <c r="S178" s="226"/>
      <c r="T178" s="226"/>
      <c r="U178" s="227"/>
      <c r="W178" s="143"/>
    </row>
    <row r="179" spans="1:23" s="159" customFormat="1" ht="17.100000000000001" customHeight="1" x14ac:dyDescent="0.2">
      <c r="A179" s="224" t="s">
        <v>509</v>
      </c>
      <c r="B179" s="225"/>
      <c r="C179" s="225"/>
      <c r="D179" s="224"/>
      <c r="E179" s="224"/>
      <c r="F179" s="226"/>
      <c r="G179" s="226"/>
      <c r="H179" s="226"/>
      <c r="I179" s="226"/>
      <c r="J179" s="226"/>
      <c r="K179" s="226"/>
      <c r="L179" s="226"/>
      <c r="M179" s="227"/>
      <c r="N179" s="226"/>
      <c r="O179" s="226"/>
      <c r="P179" s="227"/>
      <c r="Q179" s="226"/>
      <c r="R179" s="226"/>
      <c r="S179" s="226"/>
      <c r="T179" s="226"/>
      <c r="U179" s="227"/>
      <c r="W179" s="143"/>
    </row>
    <row r="180" spans="1:23" s="159" customFormat="1" ht="17.100000000000001" customHeight="1" x14ac:dyDescent="0.2">
      <c r="A180" s="224" t="s">
        <v>510</v>
      </c>
      <c r="B180" s="225"/>
      <c r="C180" s="225"/>
      <c r="D180" s="224"/>
      <c r="E180" s="224"/>
      <c r="F180" s="226"/>
      <c r="G180" s="226"/>
      <c r="H180" s="226"/>
      <c r="I180" s="226"/>
      <c r="J180" s="226"/>
      <c r="K180" s="226"/>
      <c r="L180" s="226"/>
      <c r="M180" s="227"/>
      <c r="N180" s="226"/>
      <c r="O180" s="226"/>
      <c r="P180" s="227"/>
      <c r="Q180" s="226"/>
      <c r="R180" s="226"/>
      <c r="S180" s="226"/>
      <c r="T180" s="226"/>
      <c r="U180" s="227"/>
      <c r="W180" s="143"/>
    </row>
    <row r="181" spans="1:23" s="159" customFormat="1" ht="17.100000000000001" customHeight="1" x14ac:dyDescent="0.2">
      <c r="A181" s="224" t="s">
        <v>511</v>
      </c>
      <c r="B181" s="225"/>
      <c r="C181" s="225"/>
      <c r="D181" s="224"/>
      <c r="E181" s="224"/>
      <c r="F181" s="226"/>
      <c r="G181" s="226"/>
      <c r="H181" s="226"/>
      <c r="I181" s="226"/>
      <c r="J181" s="226"/>
      <c r="K181" s="226"/>
      <c r="L181" s="226"/>
      <c r="M181" s="227"/>
      <c r="N181" s="226"/>
      <c r="O181" s="226"/>
      <c r="P181" s="227"/>
      <c r="Q181" s="226"/>
      <c r="R181" s="226"/>
      <c r="S181" s="226"/>
      <c r="T181" s="226"/>
      <c r="U181" s="227"/>
      <c r="W181" s="143"/>
    </row>
    <row r="182" spans="1:23" s="159" customFormat="1" ht="17.100000000000001" customHeight="1" x14ac:dyDescent="0.2">
      <c r="A182" s="224" t="s">
        <v>512</v>
      </c>
      <c r="B182" s="225"/>
      <c r="C182" s="225"/>
      <c r="D182" s="224"/>
      <c r="E182" s="224"/>
      <c r="F182" s="226"/>
      <c r="G182" s="226"/>
      <c r="H182" s="226"/>
      <c r="I182" s="226"/>
      <c r="J182" s="226"/>
      <c r="K182" s="226"/>
      <c r="L182" s="226"/>
      <c r="M182" s="227"/>
      <c r="N182" s="226"/>
      <c r="O182" s="226"/>
      <c r="P182" s="227"/>
      <c r="Q182" s="226"/>
      <c r="R182" s="226"/>
      <c r="S182" s="226"/>
      <c r="T182" s="226"/>
      <c r="U182" s="227"/>
      <c r="W182" s="143"/>
    </row>
    <row r="183" spans="1:23" s="159" customFormat="1" ht="17.100000000000001" customHeight="1" x14ac:dyDescent="0.2">
      <c r="A183" s="224" t="s">
        <v>513</v>
      </c>
      <c r="B183" s="225"/>
      <c r="C183" s="225"/>
      <c r="D183" s="224"/>
      <c r="E183" s="224"/>
      <c r="F183" s="226"/>
      <c r="G183" s="226"/>
      <c r="H183" s="226"/>
      <c r="I183" s="226"/>
      <c r="J183" s="226"/>
      <c r="K183" s="226"/>
      <c r="L183" s="226"/>
      <c r="M183" s="227"/>
      <c r="N183" s="226"/>
      <c r="O183" s="226"/>
      <c r="P183" s="227"/>
      <c r="Q183" s="226"/>
      <c r="R183" s="226"/>
      <c r="S183" s="226"/>
      <c r="T183" s="226"/>
      <c r="U183" s="227"/>
      <c r="W183" s="143"/>
    </row>
    <row r="184" spans="1:23" s="159" customFormat="1" ht="17.100000000000001" customHeight="1" x14ac:dyDescent="0.2">
      <c r="A184" s="224" t="s">
        <v>514</v>
      </c>
      <c r="B184" s="225"/>
      <c r="C184" s="225"/>
      <c r="D184" s="224"/>
      <c r="E184" s="224"/>
      <c r="F184" s="226"/>
      <c r="G184" s="226"/>
      <c r="H184" s="226"/>
      <c r="I184" s="226"/>
      <c r="J184" s="226"/>
      <c r="K184" s="226"/>
      <c r="L184" s="226"/>
      <c r="M184" s="227"/>
      <c r="N184" s="226"/>
      <c r="O184" s="226"/>
      <c r="P184" s="227"/>
      <c r="Q184" s="226"/>
      <c r="R184" s="226"/>
      <c r="S184" s="226"/>
      <c r="T184" s="226"/>
      <c r="U184" s="227"/>
      <c r="W184" s="143"/>
    </row>
    <row r="185" spans="1:23" s="159" customFormat="1" ht="17.100000000000001" customHeight="1" x14ac:dyDescent="0.2">
      <c r="A185" s="224" t="s">
        <v>515</v>
      </c>
      <c r="B185" s="225"/>
      <c r="C185" s="225"/>
      <c r="D185" s="224"/>
      <c r="E185" s="224"/>
      <c r="F185" s="226"/>
      <c r="G185" s="226"/>
      <c r="H185" s="226"/>
      <c r="I185" s="226"/>
      <c r="J185" s="226"/>
      <c r="K185" s="226"/>
      <c r="L185" s="226"/>
      <c r="M185" s="227"/>
      <c r="N185" s="226"/>
      <c r="O185" s="226"/>
      <c r="P185" s="227"/>
      <c r="Q185" s="226"/>
      <c r="R185" s="226"/>
      <c r="S185" s="226"/>
      <c r="T185" s="226"/>
      <c r="U185" s="227"/>
      <c r="W185" s="143"/>
    </row>
    <row r="186" spans="1:23" s="159" customFormat="1" ht="17.100000000000001" customHeight="1" x14ac:dyDescent="0.2">
      <c r="A186" s="224" t="s">
        <v>516</v>
      </c>
      <c r="B186" s="225"/>
      <c r="C186" s="225"/>
      <c r="D186" s="224"/>
      <c r="E186" s="224"/>
      <c r="F186" s="226"/>
      <c r="G186" s="226"/>
      <c r="H186" s="226"/>
      <c r="I186" s="226"/>
      <c r="J186" s="226"/>
      <c r="K186" s="226"/>
      <c r="L186" s="226"/>
      <c r="M186" s="227"/>
      <c r="N186" s="226"/>
      <c r="O186" s="226"/>
      <c r="P186" s="227"/>
      <c r="Q186" s="226"/>
      <c r="R186" s="226"/>
      <c r="S186" s="226"/>
      <c r="T186" s="226"/>
      <c r="U186" s="227"/>
      <c r="W186" s="143"/>
    </row>
    <row r="187" spans="1:23" s="159" customFormat="1" ht="17.100000000000001" customHeight="1" x14ac:dyDescent="0.2">
      <c r="A187" s="224" t="s">
        <v>517</v>
      </c>
      <c r="B187" s="225"/>
      <c r="C187" s="225"/>
      <c r="D187" s="224"/>
      <c r="E187" s="224"/>
      <c r="F187" s="226"/>
      <c r="G187" s="226"/>
      <c r="H187" s="226"/>
      <c r="I187" s="226"/>
      <c r="J187" s="226"/>
      <c r="K187" s="226"/>
      <c r="L187" s="226"/>
      <c r="M187" s="227"/>
      <c r="N187" s="226"/>
      <c r="O187" s="226"/>
      <c r="P187" s="227"/>
      <c r="Q187" s="226"/>
      <c r="R187" s="226"/>
      <c r="S187" s="226"/>
      <c r="T187" s="226"/>
      <c r="U187" s="227"/>
      <c r="W187" s="143"/>
    </row>
    <row r="188" spans="1:23" s="159" customFormat="1" ht="17.100000000000001" customHeight="1" x14ac:dyDescent="0.2">
      <c r="A188" s="224" t="s">
        <v>518</v>
      </c>
      <c r="B188" s="225"/>
      <c r="C188" s="225"/>
      <c r="D188" s="224"/>
      <c r="E188" s="224"/>
      <c r="F188" s="226"/>
      <c r="G188" s="226"/>
      <c r="H188" s="226"/>
      <c r="I188" s="226"/>
      <c r="J188" s="226"/>
      <c r="K188" s="226"/>
      <c r="L188" s="226"/>
      <c r="M188" s="227"/>
      <c r="N188" s="226"/>
      <c r="O188" s="226"/>
      <c r="P188" s="227"/>
      <c r="Q188" s="226"/>
      <c r="R188" s="226"/>
      <c r="S188" s="226"/>
      <c r="T188" s="226"/>
      <c r="U188" s="227"/>
      <c r="W188" s="143"/>
    </row>
    <row r="189" spans="1:23" s="159" customFormat="1" ht="17.100000000000001" customHeight="1" x14ac:dyDescent="0.2">
      <c r="A189" s="224" t="s">
        <v>519</v>
      </c>
      <c r="B189" s="225"/>
      <c r="C189" s="225"/>
      <c r="D189" s="224"/>
      <c r="E189" s="224"/>
      <c r="F189" s="226"/>
      <c r="G189" s="226"/>
      <c r="H189" s="226"/>
      <c r="I189" s="226"/>
      <c r="J189" s="226"/>
      <c r="K189" s="226"/>
      <c r="L189" s="226"/>
      <c r="M189" s="227"/>
      <c r="N189" s="226"/>
      <c r="O189" s="226"/>
      <c r="P189" s="227"/>
      <c r="Q189" s="226"/>
      <c r="R189" s="226"/>
      <c r="S189" s="226"/>
      <c r="T189" s="226"/>
      <c r="U189" s="227"/>
      <c r="W189" s="143"/>
    </row>
    <row r="190" spans="1:23" s="159" customFormat="1" ht="17.100000000000001" customHeight="1" x14ac:dyDescent="0.2">
      <c r="A190" s="224" t="s">
        <v>520</v>
      </c>
      <c r="B190" s="225"/>
      <c r="C190" s="225"/>
      <c r="D190" s="224"/>
      <c r="E190" s="224"/>
      <c r="F190" s="226"/>
      <c r="G190" s="226"/>
      <c r="H190" s="226"/>
      <c r="I190" s="226"/>
      <c r="J190" s="226"/>
      <c r="K190" s="226"/>
      <c r="L190" s="226"/>
      <c r="M190" s="227"/>
      <c r="N190" s="226"/>
      <c r="O190" s="226"/>
      <c r="P190" s="227"/>
      <c r="Q190" s="226"/>
      <c r="R190" s="226"/>
      <c r="S190" s="226"/>
      <c r="T190" s="226"/>
      <c r="U190" s="227"/>
      <c r="W190" s="143"/>
    </row>
    <row r="191" spans="1:23" s="159" customFormat="1" ht="17.100000000000001" customHeight="1" x14ac:dyDescent="0.2">
      <c r="A191" s="224" t="s">
        <v>521</v>
      </c>
      <c r="B191" s="225"/>
      <c r="C191" s="225"/>
      <c r="D191" s="224"/>
      <c r="E191" s="224"/>
      <c r="F191" s="226"/>
      <c r="G191" s="226"/>
      <c r="H191" s="226"/>
      <c r="I191" s="226"/>
      <c r="J191" s="226"/>
      <c r="K191" s="226"/>
      <c r="L191" s="226"/>
      <c r="M191" s="227"/>
      <c r="N191" s="226"/>
      <c r="O191" s="226"/>
      <c r="P191" s="227"/>
      <c r="Q191" s="226"/>
      <c r="R191" s="226"/>
      <c r="S191" s="226"/>
      <c r="T191" s="226"/>
      <c r="U191" s="227"/>
      <c r="W191" s="143"/>
    </row>
    <row r="192" spans="1:23" s="159" customFormat="1" ht="17.100000000000001" customHeight="1" x14ac:dyDescent="0.2">
      <c r="A192" s="224" t="s">
        <v>522</v>
      </c>
      <c r="B192" s="225"/>
      <c r="C192" s="225"/>
      <c r="D192" s="224"/>
      <c r="E192" s="224"/>
      <c r="F192" s="226"/>
      <c r="G192" s="226"/>
      <c r="H192" s="226"/>
      <c r="I192" s="226"/>
      <c r="J192" s="226"/>
      <c r="K192" s="226"/>
      <c r="L192" s="226"/>
      <c r="M192" s="227"/>
      <c r="N192" s="226"/>
      <c r="O192" s="226"/>
      <c r="P192" s="227"/>
      <c r="Q192" s="226"/>
      <c r="R192" s="226"/>
      <c r="S192" s="226"/>
      <c r="T192" s="226"/>
      <c r="U192" s="227"/>
      <c r="W192" s="143"/>
    </row>
    <row r="193" spans="1:23" s="159" customFormat="1" ht="17.100000000000001" customHeight="1" x14ac:dyDescent="0.2">
      <c r="A193" s="224" t="s">
        <v>523</v>
      </c>
      <c r="B193" s="225"/>
      <c r="C193" s="225"/>
      <c r="D193" s="224"/>
      <c r="E193" s="224"/>
      <c r="F193" s="226"/>
      <c r="G193" s="226"/>
      <c r="H193" s="226"/>
      <c r="I193" s="226"/>
      <c r="J193" s="226"/>
      <c r="K193" s="226"/>
      <c r="L193" s="226"/>
      <c r="M193" s="227"/>
      <c r="N193" s="226"/>
      <c r="O193" s="226"/>
      <c r="P193" s="227"/>
      <c r="Q193" s="226"/>
      <c r="R193" s="226"/>
      <c r="S193" s="226"/>
      <c r="T193" s="226"/>
      <c r="U193" s="227"/>
      <c r="W193" s="143"/>
    </row>
    <row r="194" spans="1:23" s="159" customFormat="1" ht="17.100000000000001" customHeight="1" x14ac:dyDescent="0.2">
      <c r="A194" s="224" t="s">
        <v>524</v>
      </c>
      <c r="B194" s="225"/>
      <c r="C194" s="225"/>
      <c r="D194" s="224"/>
      <c r="E194" s="224"/>
      <c r="F194" s="226"/>
      <c r="G194" s="226"/>
      <c r="H194" s="226"/>
      <c r="I194" s="226"/>
      <c r="J194" s="226"/>
      <c r="K194" s="226"/>
      <c r="L194" s="226"/>
      <c r="M194" s="227"/>
      <c r="N194" s="226"/>
      <c r="O194" s="226"/>
      <c r="P194" s="227"/>
      <c r="Q194" s="226"/>
      <c r="R194" s="226"/>
      <c r="S194" s="226"/>
      <c r="T194" s="226"/>
      <c r="U194" s="227"/>
      <c r="W194" s="143"/>
    </row>
    <row r="195" spans="1:23" s="159" customFormat="1" ht="17.100000000000001" customHeight="1" x14ac:dyDescent="0.2">
      <c r="A195" s="224" t="s">
        <v>525</v>
      </c>
      <c r="B195" s="225"/>
      <c r="C195" s="225"/>
      <c r="D195" s="224"/>
      <c r="E195" s="224"/>
      <c r="F195" s="226"/>
      <c r="G195" s="226"/>
      <c r="H195" s="226"/>
      <c r="I195" s="226"/>
      <c r="J195" s="226"/>
      <c r="K195" s="226"/>
      <c r="L195" s="226"/>
      <c r="M195" s="227"/>
      <c r="N195" s="226"/>
      <c r="O195" s="226"/>
      <c r="P195" s="227"/>
      <c r="Q195" s="226"/>
      <c r="R195" s="226"/>
      <c r="S195" s="226"/>
      <c r="T195" s="226"/>
      <c r="U195" s="227"/>
      <c r="W195" s="143"/>
    </row>
    <row r="196" spans="1:23" s="159" customFormat="1" ht="17.100000000000001" customHeight="1" x14ac:dyDescent="0.2">
      <c r="A196" s="224" t="s">
        <v>526</v>
      </c>
      <c r="B196" s="225"/>
      <c r="C196" s="225"/>
      <c r="D196" s="224"/>
      <c r="E196" s="224"/>
      <c r="F196" s="226"/>
      <c r="G196" s="226"/>
      <c r="H196" s="226"/>
      <c r="I196" s="226"/>
      <c r="J196" s="226"/>
      <c r="K196" s="226"/>
      <c r="L196" s="226"/>
      <c r="M196" s="227"/>
      <c r="N196" s="226"/>
      <c r="O196" s="226"/>
      <c r="P196" s="227"/>
      <c r="Q196" s="226"/>
      <c r="R196" s="226"/>
      <c r="S196" s="226"/>
      <c r="T196" s="226"/>
      <c r="U196" s="227"/>
      <c r="W196" s="143"/>
    </row>
    <row r="197" spans="1:23" s="159" customFormat="1" ht="17.100000000000001" customHeight="1" x14ac:dyDescent="0.2">
      <c r="A197" s="224" t="s">
        <v>527</v>
      </c>
      <c r="B197" s="225"/>
      <c r="C197" s="225"/>
      <c r="D197" s="224"/>
      <c r="E197" s="224"/>
      <c r="F197" s="226"/>
      <c r="G197" s="226"/>
      <c r="H197" s="226"/>
      <c r="I197" s="226"/>
      <c r="J197" s="226"/>
      <c r="K197" s="226"/>
      <c r="L197" s="226"/>
      <c r="M197" s="227"/>
      <c r="N197" s="226"/>
      <c r="O197" s="226"/>
      <c r="P197" s="227"/>
      <c r="Q197" s="226"/>
      <c r="R197" s="226"/>
      <c r="S197" s="226"/>
      <c r="T197" s="226"/>
      <c r="U197" s="227"/>
      <c r="W197" s="143"/>
    </row>
    <row r="198" spans="1:23" s="159" customFormat="1" ht="17.100000000000001" customHeight="1" x14ac:dyDescent="0.2">
      <c r="A198" s="224" t="s">
        <v>528</v>
      </c>
      <c r="B198" s="225"/>
      <c r="C198" s="225"/>
      <c r="D198" s="224"/>
      <c r="E198" s="224"/>
      <c r="F198" s="226"/>
      <c r="G198" s="226"/>
      <c r="H198" s="226"/>
      <c r="I198" s="226"/>
      <c r="J198" s="226"/>
      <c r="K198" s="226"/>
      <c r="L198" s="226"/>
      <c r="M198" s="227"/>
      <c r="N198" s="226"/>
      <c r="O198" s="226"/>
      <c r="P198" s="227"/>
      <c r="Q198" s="226"/>
      <c r="R198" s="226"/>
      <c r="S198" s="226"/>
      <c r="T198" s="226"/>
      <c r="U198" s="227"/>
      <c r="W198" s="143"/>
    </row>
    <row r="199" spans="1:23" s="159" customFormat="1" ht="17.100000000000001" customHeight="1" x14ac:dyDescent="0.2">
      <c r="A199" s="224" t="s">
        <v>529</v>
      </c>
      <c r="B199" s="225"/>
      <c r="C199" s="225"/>
      <c r="D199" s="224"/>
      <c r="E199" s="224"/>
      <c r="F199" s="226"/>
      <c r="G199" s="226"/>
      <c r="H199" s="226"/>
      <c r="I199" s="226"/>
      <c r="J199" s="226"/>
      <c r="K199" s="226"/>
      <c r="L199" s="226"/>
      <c r="M199" s="227"/>
      <c r="N199" s="226"/>
      <c r="O199" s="226"/>
      <c r="P199" s="227"/>
      <c r="Q199" s="226"/>
      <c r="R199" s="226"/>
      <c r="S199" s="226"/>
      <c r="T199" s="226"/>
      <c r="U199" s="227"/>
      <c r="W199" s="143"/>
    </row>
    <row r="200" spans="1:23" s="159" customFormat="1" ht="17.100000000000001" customHeight="1" x14ac:dyDescent="0.2">
      <c r="A200" s="224" t="s">
        <v>530</v>
      </c>
      <c r="B200" s="225"/>
      <c r="C200" s="225"/>
      <c r="D200" s="224"/>
      <c r="E200" s="224"/>
      <c r="F200" s="226"/>
      <c r="G200" s="226"/>
      <c r="H200" s="226"/>
      <c r="I200" s="226"/>
      <c r="J200" s="226"/>
      <c r="K200" s="226"/>
      <c r="L200" s="226"/>
      <c r="M200" s="227"/>
      <c r="N200" s="226"/>
      <c r="O200" s="226"/>
      <c r="P200" s="227"/>
      <c r="Q200" s="226"/>
      <c r="R200" s="226"/>
      <c r="S200" s="226"/>
      <c r="T200" s="226"/>
      <c r="U200" s="227"/>
      <c r="W200" s="143"/>
    </row>
    <row r="201" spans="1:23" s="159" customFormat="1" ht="17.100000000000001" customHeight="1" x14ac:dyDescent="0.2">
      <c r="A201" s="224" t="s">
        <v>531</v>
      </c>
      <c r="B201" s="225"/>
      <c r="C201" s="225"/>
      <c r="D201" s="224"/>
      <c r="E201" s="224"/>
      <c r="F201" s="226"/>
      <c r="G201" s="226"/>
      <c r="H201" s="226"/>
      <c r="I201" s="226"/>
      <c r="J201" s="226"/>
      <c r="K201" s="226"/>
      <c r="L201" s="226"/>
      <c r="M201" s="227"/>
      <c r="N201" s="226"/>
      <c r="O201" s="226"/>
      <c r="P201" s="227"/>
      <c r="Q201" s="226"/>
      <c r="R201" s="226"/>
      <c r="S201" s="226"/>
      <c r="T201" s="226"/>
      <c r="U201" s="227"/>
      <c r="W201" s="143"/>
    </row>
    <row r="202" spans="1:23" s="159" customFormat="1" ht="17.100000000000001" customHeight="1" x14ac:dyDescent="0.2">
      <c r="A202" s="224" t="s">
        <v>532</v>
      </c>
      <c r="B202" s="225"/>
      <c r="C202" s="225"/>
      <c r="D202" s="224"/>
      <c r="E202" s="224"/>
      <c r="F202" s="226"/>
      <c r="G202" s="226"/>
      <c r="H202" s="226"/>
      <c r="I202" s="226"/>
      <c r="J202" s="226"/>
      <c r="K202" s="226"/>
      <c r="L202" s="226"/>
      <c r="M202" s="227"/>
      <c r="N202" s="226"/>
      <c r="O202" s="226"/>
      <c r="P202" s="227"/>
      <c r="Q202" s="226"/>
      <c r="R202" s="226"/>
      <c r="S202" s="226"/>
      <c r="T202" s="226"/>
      <c r="U202" s="227"/>
      <c r="W202" s="143"/>
    </row>
    <row r="203" spans="1:23" s="159" customFormat="1" ht="17.100000000000001" customHeight="1" x14ac:dyDescent="0.2">
      <c r="A203" s="224" t="s">
        <v>533</v>
      </c>
      <c r="B203" s="225"/>
      <c r="C203" s="225"/>
      <c r="D203" s="224"/>
      <c r="E203" s="224"/>
      <c r="F203" s="226"/>
      <c r="G203" s="226"/>
      <c r="H203" s="226"/>
      <c r="I203" s="226"/>
      <c r="J203" s="226"/>
      <c r="K203" s="226"/>
      <c r="L203" s="226"/>
      <c r="M203" s="227"/>
      <c r="N203" s="226"/>
      <c r="O203" s="226"/>
      <c r="P203" s="227"/>
      <c r="Q203" s="226"/>
      <c r="R203" s="226"/>
      <c r="S203" s="226"/>
      <c r="T203" s="226"/>
      <c r="U203" s="227"/>
      <c r="W203" s="143"/>
    </row>
    <row r="204" spans="1:23" s="159" customFormat="1" ht="17.100000000000001" customHeight="1" x14ac:dyDescent="0.2">
      <c r="A204" s="224" t="s">
        <v>534</v>
      </c>
      <c r="B204" s="225"/>
      <c r="C204" s="225"/>
      <c r="D204" s="224"/>
      <c r="E204" s="224"/>
      <c r="F204" s="226"/>
      <c r="G204" s="226"/>
      <c r="H204" s="226"/>
      <c r="I204" s="226"/>
      <c r="J204" s="226"/>
      <c r="K204" s="226"/>
      <c r="L204" s="226"/>
      <c r="M204" s="227"/>
      <c r="N204" s="226"/>
      <c r="O204" s="226"/>
      <c r="P204" s="227"/>
      <c r="Q204" s="226"/>
      <c r="R204" s="226"/>
      <c r="S204" s="226"/>
      <c r="T204" s="226"/>
      <c r="U204" s="227"/>
      <c r="W204" s="143"/>
    </row>
    <row r="205" spans="1:23" s="159" customFormat="1" ht="17.100000000000001" customHeight="1" x14ac:dyDescent="0.2">
      <c r="A205" s="224" t="s">
        <v>535</v>
      </c>
      <c r="B205" s="225"/>
      <c r="C205" s="225"/>
      <c r="D205" s="224"/>
      <c r="E205" s="224"/>
      <c r="F205" s="226"/>
      <c r="G205" s="226"/>
      <c r="H205" s="226"/>
      <c r="I205" s="226"/>
      <c r="J205" s="226"/>
      <c r="K205" s="226"/>
      <c r="L205" s="226"/>
      <c r="M205" s="227"/>
      <c r="N205" s="226"/>
      <c r="O205" s="226"/>
      <c r="P205" s="227"/>
      <c r="Q205" s="226"/>
      <c r="R205" s="226"/>
      <c r="S205" s="226"/>
      <c r="T205" s="226"/>
      <c r="U205" s="227"/>
      <c r="W205" s="143"/>
    </row>
    <row r="206" spans="1:23" s="159" customFormat="1" ht="17.100000000000001" customHeight="1" x14ac:dyDescent="0.2">
      <c r="A206" s="224" t="s">
        <v>536</v>
      </c>
      <c r="B206" s="225"/>
      <c r="C206" s="225"/>
      <c r="D206" s="224"/>
      <c r="E206" s="224"/>
      <c r="F206" s="226"/>
      <c r="G206" s="226"/>
      <c r="H206" s="226"/>
      <c r="I206" s="226"/>
      <c r="J206" s="226"/>
      <c r="K206" s="226"/>
      <c r="L206" s="226"/>
      <c r="M206" s="227"/>
      <c r="N206" s="226"/>
      <c r="O206" s="226"/>
      <c r="P206" s="227"/>
      <c r="Q206" s="226"/>
      <c r="R206" s="226"/>
      <c r="S206" s="226"/>
      <c r="T206" s="226"/>
      <c r="U206" s="227"/>
      <c r="W206" s="143"/>
    </row>
    <row r="207" spans="1:23" s="159" customFormat="1" ht="17.100000000000001" customHeight="1" x14ac:dyDescent="0.2">
      <c r="A207" s="224" t="s">
        <v>537</v>
      </c>
      <c r="B207" s="225"/>
      <c r="C207" s="225"/>
      <c r="D207" s="224"/>
      <c r="E207" s="224"/>
      <c r="F207" s="226"/>
      <c r="G207" s="226"/>
      <c r="H207" s="226"/>
      <c r="I207" s="226"/>
      <c r="J207" s="226"/>
      <c r="K207" s="226"/>
      <c r="L207" s="226"/>
      <c r="M207" s="227"/>
      <c r="N207" s="226"/>
      <c r="O207" s="226"/>
      <c r="P207" s="227"/>
      <c r="Q207" s="226"/>
      <c r="R207" s="226"/>
      <c r="S207" s="226"/>
      <c r="T207" s="226"/>
      <c r="U207" s="227"/>
      <c r="W207" s="143"/>
    </row>
    <row r="208" spans="1:23" s="159" customFormat="1" ht="17.100000000000001" customHeight="1" x14ac:dyDescent="0.2">
      <c r="A208" s="224" t="s">
        <v>538</v>
      </c>
      <c r="B208" s="225"/>
      <c r="C208" s="225"/>
      <c r="D208" s="224"/>
      <c r="E208" s="224"/>
      <c r="F208" s="226"/>
      <c r="G208" s="226"/>
      <c r="H208" s="226"/>
      <c r="I208" s="226"/>
      <c r="J208" s="226"/>
      <c r="K208" s="226"/>
      <c r="L208" s="226"/>
      <c r="M208" s="227"/>
      <c r="N208" s="226"/>
      <c r="O208" s="226"/>
      <c r="P208" s="227"/>
      <c r="Q208" s="226"/>
      <c r="R208" s="226"/>
      <c r="S208" s="226"/>
      <c r="T208" s="226"/>
      <c r="U208" s="227"/>
      <c r="W208" s="143"/>
    </row>
    <row r="209" spans="1:23" s="159" customFormat="1" ht="17.100000000000001" customHeight="1" x14ac:dyDescent="0.2">
      <c r="A209" s="224" t="s">
        <v>539</v>
      </c>
      <c r="B209" s="225"/>
      <c r="C209" s="225"/>
      <c r="D209" s="224"/>
      <c r="E209" s="224"/>
      <c r="F209" s="226"/>
      <c r="G209" s="226"/>
      <c r="H209" s="226"/>
      <c r="I209" s="226"/>
      <c r="J209" s="226"/>
      <c r="K209" s="226"/>
      <c r="L209" s="226"/>
      <c r="M209" s="227"/>
      <c r="N209" s="226"/>
      <c r="O209" s="226"/>
      <c r="P209" s="227"/>
      <c r="Q209" s="226"/>
      <c r="R209" s="226"/>
      <c r="S209" s="226"/>
      <c r="T209" s="226"/>
      <c r="U209" s="227"/>
      <c r="W209" s="143"/>
    </row>
    <row r="210" spans="1:23" s="159" customFormat="1" ht="17.100000000000001" customHeight="1" x14ac:dyDescent="0.2">
      <c r="A210" s="224" t="s">
        <v>540</v>
      </c>
      <c r="B210" s="225"/>
      <c r="C210" s="225"/>
      <c r="D210" s="224"/>
      <c r="E210" s="224"/>
      <c r="F210" s="226"/>
      <c r="G210" s="226"/>
      <c r="H210" s="226"/>
      <c r="I210" s="226"/>
      <c r="J210" s="226"/>
      <c r="K210" s="226"/>
      <c r="L210" s="226"/>
      <c r="M210" s="227"/>
      <c r="N210" s="226"/>
      <c r="O210" s="226"/>
      <c r="P210" s="227"/>
      <c r="Q210" s="226"/>
      <c r="R210" s="226"/>
      <c r="S210" s="226"/>
      <c r="T210" s="226"/>
      <c r="U210" s="227"/>
      <c r="W210" s="143"/>
    </row>
    <row r="211" spans="1:23" s="159" customFormat="1" ht="17.100000000000001" customHeight="1" x14ac:dyDescent="0.2">
      <c r="A211" s="224" t="s">
        <v>541</v>
      </c>
      <c r="B211" s="225"/>
      <c r="C211" s="225"/>
      <c r="D211" s="224"/>
      <c r="E211" s="224"/>
      <c r="F211" s="226"/>
      <c r="G211" s="226"/>
      <c r="H211" s="226"/>
      <c r="I211" s="226"/>
      <c r="J211" s="226"/>
      <c r="K211" s="226"/>
      <c r="L211" s="226"/>
      <c r="M211" s="227"/>
      <c r="N211" s="226"/>
      <c r="O211" s="226"/>
      <c r="P211" s="227"/>
      <c r="Q211" s="226"/>
      <c r="R211" s="226"/>
      <c r="S211" s="226"/>
      <c r="T211" s="226"/>
      <c r="U211" s="227"/>
      <c r="W211" s="143"/>
    </row>
    <row r="212" spans="1:23" s="159" customFormat="1" ht="17.100000000000001" customHeight="1" x14ac:dyDescent="0.2">
      <c r="A212" s="224" t="s">
        <v>542</v>
      </c>
      <c r="B212" s="225"/>
      <c r="C212" s="225"/>
      <c r="D212" s="224"/>
      <c r="E212" s="224"/>
      <c r="F212" s="226"/>
      <c r="G212" s="226"/>
      <c r="H212" s="226"/>
      <c r="I212" s="226"/>
      <c r="J212" s="226"/>
      <c r="K212" s="226"/>
      <c r="L212" s="226"/>
      <c r="M212" s="227"/>
      <c r="N212" s="226"/>
      <c r="O212" s="226"/>
      <c r="P212" s="227"/>
      <c r="Q212" s="226"/>
      <c r="R212" s="226"/>
      <c r="S212" s="226"/>
      <c r="T212" s="226"/>
      <c r="U212" s="227"/>
      <c r="W212" s="143"/>
    </row>
    <row r="213" spans="1:23" s="159" customFormat="1" ht="17.100000000000001" customHeight="1" x14ac:dyDescent="0.2">
      <c r="A213" s="224" t="s">
        <v>543</v>
      </c>
      <c r="B213" s="225"/>
      <c r="C213" s="225"/>
      <c r="D213" s="224"/>
      <c r="E213" s="224"/>
      <c r="F213" s="226"/>
      <c r="G213" s="226"/>
      <c r="H213" s="226"/>
      <c r="I213" s="226"/>
      <c r="J213" s="226"/>
      <c r="K213" s="226"/>
      <c r="L213" s="226"/>
      <c r="M213" s="227"/>
      <c r="N213" s="226"/>
      <c r="O213" s="226"/>
      <c r="P213" s="227"/>
      <c r="Q213" s="226"/>
      <c r="R213" s="226"/>
      <c r="S213" s="226"/>
      <c r="T213" s="226"/>
      <c r="U213" s="227"/>
      <c r="W213" s="143"/>
    </row>
    <row r="214" spans="1:23" s="159" customFormat="1" ht="17.100000000000001" customHeight="1" x14ac:dyDescent="0.2">
      <c r="A214" s="224" t="s">
        <v>544</v>
      </c>
      <c r="B214" s="225"/>
      <c r="C214" s="225"/>
      <c r="D214" s="224"/>
      <c r="E214" s="224"/>
      <c r="F214" s="226"/>
      <c r="G214" s="226"/>
      <c r="H214" s="226"/>
      <c r="I214" s="226"/>
      <c r="J214" s="226"/>
      <c r="K214" s="226"/>
      <c r="L214" s="226"/>
      <c r="M214" s="227"/>
      <c r="N214" s="226"/>
      <c r="O214" s="226"/>
      <c r="P214" s="227"/>
      <c r="Q214" s="226"/>
      <c r="R214" s="226"/>
      <c r="S214" s="226"/>
      <c r="T214" s="226"/>
      <c r="U214" s="227"/>
      <c r="W214" s="143"/>
    </row>
    <row r="215" spans="1:23" s="159" customFormat="1" ht="17.100000000000001" customHeight="1" x14ac:dyDescent="0.2">
      <c r="A215" s="224" t="s">
        <v>545</v>
      </c>
      <c r="B215" s="225"/>
      <c r="C215" s="225"/>
      <c r="D215" s="224"/>
      <c r="E215" s="224"/>
      <c r="F215" s="226"/>
      <c r="G215" s="226"/>
      <c r="H215" s="226"/>
      <c r="I215" s="226"/>
      <c r="J215" s="226"/>
      <c r="K215" s="226"/>
      <c r="L215" s="226"/>
      <c r="M215" s="227"/>
      <c r="N215" s="226"/>
      <c r="O215" s="226"/>
      <c r="P215" s="227"/>
      <c r="Q215" s="226"/>
      <c r="R215" s="226"/>
      <c r="S215" s="226"/>
      <c r="T215" s="226"/>
      <c r="U215" s="227"/>
      <c r="W215" s="143"/>
    </row>
    <row r="216" spans="1:23" s="159" customFormat="1" ht="17.100000000000001" customHeight="1" x14ac:dyDescent="0.2">
      <c r="A216" s="224" t="s">
        <v>546</v>
      </c>
      <c r="B216" s="225"/>
      <c r="C216" s="225"/>
      <c r="D216" s="224"/>
      <c r="E216" s="224"/>
      <c r="F216" s="226"/>
      <c r="G216" s="226"/>
      <c r="H216" s="226"/>
      <c r="I216" s="226"/>
      <c r="J216" s="226"/>
      <c r="K216" s="226"/>
      <c r="L216" s="226"/>
      <c r="M216" s="227"/>
      <c r="N216" s="226"/>
      <c r="O216" s="226"/>
      <c r="P216" s="227"/>
      <c r="Q216" s="226"/>
      <c r="R216" s="226"/>
      <c r="S216" s="226"/>
      <c r="T216" s="226"/>
      <c r="U216" s="227"/>
      <c r="W216" s="143"/>
    </row>
    <row r="217" spans="1:23" s="159" customFormat="1" ht="17.100000000000001" customHeight="1" x14ac:dyDescent="0.2">
      <c r="A217" s="224" t="s">
        <v>547</v>
      </c>
      <c r="B217" s="225"/>
      <c r="C217" s="225"/>
      <c r="D217" s="224"/>
      <c r="E217" s="224"/>
      <c r="F217" s="226"/>
      <c r="G217" s="226"/>
      <c r="H217" s="226"/>
      <c r="I217" s="226"/>
      <c r="J217" s="226"/>
      <c r="K217" s="226"/>
      <c r="L217" s="226"/>
      <c r="M217" s="227"/>
      <c r="N217" s="226"/>
      <c r="O217" s="226"/>
      <c r="P217" s="227"/>
      <c r="Q217" s="226"/>
      <c r="R217" s="226"/>
      <c r="S217" s="226"/>
      <c r="T217" s="226"/>
      <c r="U217" s="227"/>
      <c r="W217" s="143"/>
    </row>
    <row r="218" spans="1:23" s="159" customFormat="1" ht="17.100000000000001" customHeight="1" x14ac:dyDescent="0.2">
      <c r="A218" s="224" t="s">
        <v>548</v>
      </c>
      <c r="B218" s="225"/>
      <c r="C218" s="225"/>
      <c r="D218" s="224"/>
      <c r="E218" s="224"/>
      <c r="F218" s="226"/>
      <c r="G218" s="226"/>
      <c r="H218" s="226"/>
      <c r="I218" s="226"/>
      <c r="J218" s="226"/>
      <c r="K218" s="226"/>
      <c r="L218" s="226"/>
      <c r="M218" s="227"/>
      <c r="N218" s="226"/>
      <c r="O218" s="226"/>
      <c r="P218" s="227"/>
      <c r="Q218" s="226"/>
      <c r="R218" s="226"/>
      <c r="S218" s="226"/>
      <c r="T218" s="226"/>
      <c r="U218" s="227"/>
      <c r="W218" s="143"/>
    </row>
    <row r="219" spans="1:23" s="159" customFormat="1" ht="17.100000000000001" customHeight="1" x14ac:dyDescent="0.2">
      <c r="A219" s="224" t="s">
        <v>549</v>
      </c>
      <c r="B219" s="225"/>
      <c r="C219" s="225"/>
      <c r="D219" s="224"/>
      <c r="E219" s="224"/>
      <c r="F219" s="226"/>
      <c r="G219" s="226"/>
      <c r="H219" s="226"/>
      <c r="I219" s="226"/>
      <c r="J219" s="226"/>
      <c r="K219" s="226"/>
      <c r="L219" s="226"/>
      <c r="M219" s="227"/>
      <c r="N219" s="226"/>
      <c r="O219" s="226"/>
      <c r="P219" s="227"/>
      <c r="Q219" s="226"/>
      <c r="R219" s="226"/>
      <c r="S219" s="226"/>
      <c r="T219" s="226"/>
      <c r="U219" s="227"/>
      <c r="W219" s="143"/>
    </row>
    <row r="220" spans="1:23" s="159" customFormat="1" ht="17.100000000000001" customHeight="1" x14ac:dyDescent="0.2">
      <c r="A220" s="224" t="s">
        <v>550</v>
      </c>
      <c r="B220" s="225"/>
      <c r="C220" s="225"/>
      <c r="D220" s="224"/>
      <c r="E220" s="224"/>
      <c r="F220" s="226"/>
      <c r="G220" s="226"/>
      <c r="H220" s="226"/>
      <c r="I220" s="226"/>
      <c r="J220" s="226"/>
      <c r="K220" s="226"/>
      <c r="L220" s="226"/>
      <c r="M220" s="227"/>
      <c r="N220" s="226"/>
      <c r="O220" s="226"/>
      <c r="P220" s="227"/>
      <c r="Q220" s="226"/>
      <c r="R220" s="226"/>
      <c r="S220" s="226"/>
      <c r="T220" s="226"/>
      <c r="U220" s="227"/>
      <c r="W220" s="143"/>
    </row>
    <row r="221" spans="1:23" s="159" customFormat="1" ht="17.100000000000001" customHeight="1" x14ac:dyDescent="0.2">
      <c r="A221" s="224" t="s">
        <v>551</v>
      </c>
      <c r="B221" s="225"/>
      <c r="C221" s="225"/>
      <c r="D221" s="224"/>
      <c r="E221" s="224"/>
      <c r="F221" s="226"/>
      <c r="G221" s="226"/>
      <c r="H221" s="226"/>
      <c r="I221" s="226"/>
      <c r="J221" s="226"/>
      <c r="K221" s="226"/>
      <c r="L221" s="226"/>
      <c r="M221" s="227"/>
      <c r="N221" s="226"/>
      <c r="O221" s="226"/>
      <c r="P221" s="227"/>
      <c r="Q221" s="226"/>
      <c r="R221" s="226"/>
      <c r="S221" s="226"/>
      <c r="T221" s="226"/>
      <c r="U221" s="227"/>
      <c r="W221" s="143"/>
    </row>
    <row r="222" spans="1:23" s="159" customFormat="1" ht="17.100000000000001" customHeight="1" x14ac:dyDescent="0.2">
      <c r="A222" s="224" t="s">
        <v>552</v>
      </c>
      <c r="B222" s="225"/>
      <c r="C222" s="225"/>
      <c r="D222" s="224"/>
      <c r="E222" s="224"/>
      <c r="F222" s="226"/>
      <c r="G222" s="226"/>
      <c r="H222" s="226"/>
      <c r="I222" s="226"/>
      <c r="J222" s="226"/>
      <c r="K222" s="226"/>
      <c r="L222" s="226"/>
      <c r="M222" s="227"/>
      <c r="N222" s="226"/>
      <c r="O222" s="226"/>
      <c r="P222" s="227"/>
      <c r="Q222" s="226"/>
      <c r="R222" s="226"/>
      <c r="S222" s="226"/>
      <c r="T222" s="226"/>
      <c r="U222" s="227"/>
      <c r="W222" s="143"/>
    </row>
    <row r="223" spans="1:23" s="159" customFormat="1" ht="17.100000000000001" customHeight="1" x14ac:dyDescent="0.2">
      <c r="A223" s="224" t="s">
        <v>553</v>
      </c>
      <c r="B223" s="225"/>
      <c r="C223" s="225"/>
      <c r="D223" s="224"/>
      <c r="E223" s="224"/>
      <c r="F223" s="226"/>
      <c r="G223" s="226"/>
      <c r="H223" s="226"/>
      <c r="I223" s="226"/>
      <c r="J223" s="226"/>
      <c r="K223" s="226"/>
      <c r="L223" s="226"/>
      <c r="M223" s="227"/>
      <c r="N223" s="226"/>
      <c r="O223" s="226"/>
      <c r="P223" s="227"/>
      <c r="Q223" s="226"/>
      <c r="R223" s="226"/>
      <c r="S223" s="226"/>
      <c r="T223" s="226"/>
      <c r="U223" s="227"/>
      <c r="W223" s="143"/>
    </row>
    <row r="224" spans="1:23" s="159" customFormat="1" ht="17.100000000000001" customHeight="1" x14ac:dyDescent="0.2">
      <c r="A224" s="224" t="s">
        <v>554</v>
      </c>
      <c r="B224" s="225"/>
      <c r="C224" s="225"/>
      <c r="D224" s="224"/>
      <c r="E224" s="224"/>
      <c r="F224" s="226"/>
      <c r="G224" s="226"/>
      <c r="H224" s="226"/>
      <c r="I224" s="226"/>
      <c r="J224" s="226"/>
      <c r="K224" s="226"/>
      <c r="L224" s="226"/>
      <c r="M224" s="227"/>
      <c r="N224" s="226"/>
      <c r="O224" s="226"/>
      <c r="P224" s="227"/>
      <c r="Q224" s="226"/>
      <c r="R224" s="226"/>
      <c r="S224" s="226"/>
      <c r="T224" s="226"/>
      <c r="U224" s="227"/>
      <c r="W224" s="143"/>
    </row>
    <row r="225" spans="1:23" s="159" customFormat="1" ht="17.100000000000001" customHeight="1" x14ac:dyDescent="0.2">
      <c r="A225" s="224" t="s">
        <v>555</v>
      </c>
      <c r="B225" s="225"/>
      <c r="C225" s="225"/>
      <c r="D225" s="224"/>
      <c r="E225" s="224"/>
      <c r="F225" s="226"/>
      <c r="G225" s="226"/>
      <c r="H225" s="226"/>
      <c r="I225" s="226"/>
      <c r="J225" s="226"/>
      <c r="K225" s="226"/>
      <c r="L225" s="226"/>
      <c r="M225" s="227"/>
      <c r="N225" s="226"/>
      <c r="O225" s="226"/>
      <c r="P225" s="227"/>
      <c r="Q225" s="226"/>
      <c r="R225" s="226"/>
      <c r="S225" s="226"/>
      <c r="T225" s="226"/>
      <c r="U225" s="227"/>
      <c r="W225" s="143"/>
    </row>
    <row r="226" spans="1:23" s="159" customFormat="1" ht="17.100000000000001" customHeight="1" x14ac:dyDescent="0.2">
      <c r="A226" s="224" t="s">
        <v>556</v>
      </c>
      <c r="B226" s="225"/>
      <c r="C226" s="225"/>
      <c r="D226" s="224"/>
      <c r="E226" s="224"/>
      <c r="F226" s="226"/>
      <c r="G226" s="226"/>
      <c r="H226" s="226"/>
      <c r="I226" s="226"/>
      <c r="J226" s="226"/>
      <c r="K226" s="226"/>
      <c r="L226" s="226"/>
      <c r="M226" s="227"/>
      <c r="N226" s="226"/>
      <c r="O226" s="226"/>
      <c r="P226" s="227"/>
      <c r="Q226" s="226"/>
      <c r="R226" s="226"/>
      <c r="S226" s="226"/>
      <c r="T226" s="226"/>
      <c r="U226" s="227"/>
      <c r="W226" s="143"/>
    </row>
    <row r="227" spans="1:23" s="159" customFormat="1" ht="17.100000000000001" customHeight="1" x14ac:dyDescent="0.2">
      <c r="A227" s="224" t="s">
        <v>557</v>
      </c>
      <c r="B227" s="225"/>
      <c r="C227" s="225"/>
      <c r="D227" s="224"/>
      <c r="E227" s="224"/>
      <c r="F227" s="226"/>
      <c r="G227" s="226"/>
      <c r="H227" s="226"/>
      <c r="I227" s="226"/>
      <c r="J227" s="226"/>
      <c r="K227" s="226"/>
      <c r="L227" s="226"/>
      <c r="M227" s="227"/>
      <c r="N227" s="226"/>
      <c r="O227" s="226"/>
      <c r="P227" s="227"/>
      <c r="Q227" s="226"/>
      <c r="R227" s="226"/>
      <c r="S227" s="226"/>
      <c r="T227" s="226"/>
      <c r="U227" s="227"/>
      <c r="W227" s="250"/>
    </row>
    <row r="228" spans="1:23" s="159" customFormat="1" ht="17.100000000000001" customHeight="1" x14ac:dyDescent="0.2">
      <c r="A228" s="224" t="s">
        <v>558</v>
      </c>
      <c r="B228" s="225"/>
      <c r="C228" s="225"/>
      <c r="D228" s="224"/>
      <c r="E228" s="224"/>
      <c r="F228" s="226"/>
      <c r="G228" s="226"/>
      <c r="H228" s="226"/>
      <c r="I228" s="226"/>
      <c r="J228" s="226"/>
      <c r="K228" s="226"/>
      <c r="L228" s="226"/>
      <c r="M228" s="227"/>
      <c r="N228" s="226"/>
      <c r="O228" s="226"/>
      <c r="P228" s="227"/>
      <c r="Q228" s="226"/>
      <c r="R228" s="226"/>
      <c r="S228" s="226"/>
      <c r="T228" s="226"/>
      <c r="U228" s="227"/>
      <c r="W228" s="250"/>
    </row>
    <row r="229" spans="1:23" s="159" customFormat="1" ht="17.100000000000001" customHeight="1" x14ac:dyDescent="0.2">
      <c r="A229" s="224" t="s">
        <v>559</v>
      </c>
      <c r="B229" s="225"/>
      <c r="C229" s="225"/>
      <c r="D229" s="224"/>
      <c r="E229" s="224"/>
      <c r="F229" s="226"/>
      <c r="G229" s="226"/>
      <c r="H229" s="226"/>
      <c r="I229" s="226"/>
      <c r="J229" s="226"/>
      <c r="K229" s="226"/>
      <c r="L229" s="226"/>
      <c r="M229" s="227"/>
      <c r="N229" s="226"/>
      <c r="O229" s="226"/>
      <c r="P229" s="227"/>
      <c r="Q229" s="226"/>
      <c r="R229" s="226"/>
      <c r="S229" s="226"/>
      <c r="T229" s="226"/>
      <c r="U229" s="227"/>
      <c r="W229" s="250"/>
    </row>
    <row r="230" spans="1:23" s="159" customFormat="1" ht="17.100000000000001" customHeight="1" x14ac:dyDescent="0.2">
      <c r="A230" s="224" t="s">
        <v>560</v>
      </c>
      <c r="B230" s="225"/>
      <c r="C230" s="225"/>
      <c r="D230" s="224"/>
      <c r="E230" s="224"/>
      <c r="F230" s="226"/>
      <c r="G230" s="226"/>
      <c r="H230" s="226"/>
      <c r="I230" s="226"/>
      <c r="J230" s="226"/>
      <c r="K230" s="226"/>
      <c r="L230" s="226"/>
      <c r="M230" s="227"/>
      <c r="N230" s="226"/>
      <c r="O230" s="226"/>
      <c r="P230" s="227"/>
      <c r="Q230" s="226"/>
      <c r="R230" s="226"/>
      <c r="S230" s="226"/>
      <c r="T230" s="226"/>
      <c r="U230" s="227"/>
      <c r="W230" s="160"/>
    </row>
    <row r="231" spans="1:23" s="159" customFormat="1" ht="17.100000000000001" customHeight="1" x14ac:dyDescent="0.2">
      <c r="A231" s="224" t="s">
        <v>561</v>
      </c>
      <c r="B231" s="225"/>
      <c r="C231" s="225"/>
      <c r="D231" s="224"/>
      <c r="E231" s="224"/>
      <c r="F231" s="226"/>
      <c r="G231" s="226"/>
      <c r="H231" s="226"/>
      <c r="I231" s="226"/>
      <c r="J231" s="226"/>
      <c r="K231" s="226"/>
      <c r="L231" s="226"/>
      <c r="M231" s="227"/>
      <c r="N231" s="226"/>
      <c r="O231" s="226"/>
      <c r="P231" s="227"/>
      <c r="Q231" s="226"/>
      <c r="R231" s="226"/>
      <c r="S231" s="226"/>
      <c r="T231" s="226"/>
      <c r="U231" s="227"/>
      <c r="W231" s="161"/>
    </row>
    <row r="232" spans="1:23" s="159" customFormat="1" ht="17.100000000000001" customHeight="1" x14ac:dyDescent="0.2">
      <c r="A232" s="224" t="s">
        <v>562</v>
      </c>
      <c r="B232" s="225"/>
      <c r="C232" s="225"/>
      <c r="D232" s="224"/>
      <c r="E232" s="224"/>
      <c r="F232" s="226"/>
      <c r="G232" s="226"/>
      <c r="H232" s="226"/>
      <c r="I232" s="226"/>
      <c r="J232" s="226"/>
      <c r="K232" s="226"/>
      <c r="L232" s="226"/>
      <c r="M232" s="227"/>
      <c r="N232" s="226"/>
      <c r="O232" s="226"/>
      <c r="P232" s="227"/>
      <c r="Q232" s="226"/>
      <c r="R232" s="226"/>
      <c r="S232" s="226"/>
      <c r="T232" s="226"/>
      <c r="U232" s="227"/>
      <c r="W232" s="161"/>
    </row>
    <row r="233" spans="1:23" s="159" customFormat="1" ht="17.100000000000001" customHeight="1" x14ac:dyDescent="0.2">
      <c r="A233" s="224" t="s">
        <v>563</v>
      </c>
      <c r="B233" s="225"/>
      <c r="C233" s="225"/>
      <c r="D233" s="224"/>
      <c r="E233" s="224"/>
      <c r="F233" s="226"/>
      <c r="G233" s="226"/>
      <c r="H233" s="226"/>
      <c r="I233" s="226"/>
      <c r="J233" s="226"/>
      <c r="K233" s="226"/>
      <c r="L233" s="226"/>
      <c r="M233" s="227"/>
      <c r="N233" s="226"/>
      <c r="O233" s="226"/>
      <c r="P233" s="227"/>
      <c r="Q233" s="226"/>
      <c r="R233" s="226"/>
      <c r="S233" s="226"/>
      <c r="T233" s="226"/>
      <c r="U233" s="227"/>
      <c r="W233" s="161"/>
    </row>
    <row r="234" spans="1:23" s="159" customFormat="1" ht="17.100000000000001" customHeight="1" x14ac:dyDescent="0.2">
      <c r="A234" s="224" t="s">
        <v>564</v>
      </c>
      <c r="B234" s="225"/>
      <c r="C234" s="225"/>
      <c r="D234" s="224"/>
      <c r="E234" s="224"/>
      <c r="F234" s="226"/>
      <c r="G234" s="226"/>
      <c r="H234" s="226"/>
      <c r="I234" s="226"/>
      <c r="J234" s="226"/>
      <c r="K234" s="226"/>
      <c r="L234" s="226"/>
      <c r="M234" s="227"/>
      <c r="N234" s="226"/>
      <c r="O234" s="226"/>
      <c r="P234" s="227"/>
      <c r="Q234" s="226"/>
      <c r="R234" s="226"/>
      <c r="S234" s="226"/>
      <c r="T234" s="226"/>
      <c r="U234" s="227"/>
      <c r="W234" s="161"/>
    </row>
    <row r="235" spans="1:23" s="159" customFormat="1" ht="17.100000000000001" customHeight="1" x14ac:dyDescent="0.2">
      <c r="A235" s="224" t="s">
        <v>565</v>
      </c>
      <c r="B235" s="225"/>
      <c r="C235" s="225"/>
      <c r="D235" s="224"/>
      <c r="E235" s="224"/>
      <c r="F235" s="226"/>
      <c r="G235" s="226"/>
      <c r="H235" s="226"/>
      <c r="I235" s="226"/>
      <c r="J235" s="226"/>
      <c r="K235" s="226"/>
      <c r="L235" s="226"/>
      <c r="M235" s="227"/>
      <c r="N235" s="226"/>
      <c r="O235" s="226"/>
      <c r="P235" s="227"/>
      <c r="Q235" s="226"/>
      <c r="R235" s="226"/>
      <c r="S235" s="226"/>
      <c r="T235" s="226"/>
      <c r="U235" s="227"/>
      <c r="W235" s="161"/>
    </row>
    <row r="236" spans="1:23" s="159" customFormat="1" ht="17.100000000000001" customHeight="1" x14ac:dyDescent="0.2">
      <c r="A236" s="224" t="s">
        <v>566</v>
      </c>
      <c r="B236" s="225"/>
      <c r="C236" s="225"/>
      <c r="D236" s="224"/>
      <c r="E236" s="224"/>
      <c r="F236" s="226"/>
      <c r="G236" s="226"/>
      <c r="H236" s="226"/>
      <c r="I236" s="226"/>
      <c r="J236" s="226"/>
      <c r="K236" s="226"/>
      <c r="L236" s="226"/>
      <c r="M236" s="227"/>
      <c r="N236" s="226"/>
      <c r="O236" s="226"/>
      <c r="P236" s="227"/>
      <c r="Q236" s="226"/>
      <c r="R236" s="226"/>
      <c r="S236" s="226"/>
      <c r="T236" s="226"/>
      <c r="U236" s="227"/>
      <c r="W236" s="161"/>
    </row>
    <row r="237" spans="1:23" s="159" customFormat="1" ht="17.100000000000001" customHeight="1" x14ac:dyDescent="0.2">
      <c r="A237" s="224" t="s">
        <v>567</v>
      </c>
      <c r="B237" s="225"/>
      <c r="C237" s="225"/>
      <c r="D237" s="224"/>
      <c r="E237" s="224"/>
      <c r="F237" s="226"/>
      <c r="G237" s="226"/>
      <c r="H237" s="226"/>
      <c r="I237" s="226"/>
      <c r="J237" s="226"/>
      <c r="K237" s="226"/>
      <c r="L237" s="226"/>
      <c r="M237" s="227"/>
      <c r="N237" s="226"/>
      <c r="O237" s="226"/>
      <c r="P237" s="227"/>
      <c r="Q237" s="226"/>
      <c r="R237" s="226"/>
      <c r="S237" s="226"/>
      <c r="T237" s="226"/>
      <c r="U237" s="227"/>
      <c r="W237" s="161"/>
    </row>
    <row r="238" spans="1:23" s="159" customFormat="1" ht="17.100000000000001" customHeight="1" x14ac:dyDescent="0.2">
      <c r="A238" s="224" t="s">
        <v>568</v>
      </c>
      <c r="B238" s="225"/>
      <c r="C238" s="225"/>
      <c r="D238" s="224"/>
      <c r="E238" s="224"/>
      <c r="F238" s="226"/>
      <c r="G238" s="226"/>
      <c r="H238" s="226"/>
      <c r="I238" s="226"/>
      <c r="J238" s="226"/>
      <c r="K238" s="226"/>
      <c r="L238" s="226"/>
      <c r="M238" s="227"/>
      <c r="N238" s="226"/>
      <c r="O238" s="226"/>
      <c r="P238" s="227"/>
      <c r="Q238" s="226"/>
      <c r="R238" s="226"/>
      <c r="S238" s="226"/>
      <c r="T238" s="226"/>
      <c r="U238" s="227"/>
      <c r="W238" s="161"/>
    </row>
    <row r="239" spans="1:23" s="159" customFormat="1" ht="17.100000000000001" customHeight="1" x14ac:dyDescent="0.2">
      <c r="A239" s="224" t="s">
        <v>569</v>
      </c>
      <c r="B239" s="225"/>
      <c r="C239" s="225"/>
      <c r="D239" s="224"/>
      <c r="E239" s="224"/>
      <c r="F239" s="226"/>
      <c r="G239" s="226"/>
      <c r="H239" s="226"/>
      <c r="I239" s="226"/>
      <c r="J239" s="226"/>
      <c r="K239" s="226"/>
      <c r="L239" s="226"/>
      <c r="M239" s="227"/>
      <c r="N239" s="226"/>
      <c r="O239" s="226"/>
      <c r="P239" s="227"/>
      <c r="Q239" s="226"/>
      <c r="R239" s="226"/>
      <c r="S239" s="226"/>
      <c r="T239" s="226"/>
      <c r="U239" s="227"/>
      <c r="W239" s="161"/>
    </row>
    <row r="240" spans="1:23" s="159" customFormat="1" ht="17.100000000000001" customHeight="1" x14ac:dyDescent="0.2">
      <c r="A240" s="224" t="s">
        <v>570</v>
      </c>
      <c r="B240" s="225"/>
      <c r="C240" s="225"/>
      <c r="D240" s="224"/>
      <c r="E240" s="224"/>
      <c r="F240" s="226"/>
      <c r="G240" s="226"/>
      <c r="H240" s="226"/>
      <c r="I240" s="226"/>
      <c r="J240" s="226"/>
      <c r="K240" s="226"/>
      <c r="L240" s="226"/>
      <c r="M240" s="227"/>
      <c r="N240" s="226"/>
      <c r="O240" s="226"/>
      <c r="P240" s="227"/>
      <c r="Q240" s="226"/>
      <c r="R240" s="226"/>
      <c r="S240" s="226"/>
      <c r="T240" s="226"/>
      <c r="U240" s="227"/>
      <c r="W240" s="161"/>
    </row>
    <row r="241" spans="1:23" s="159" customFormat="1" ht="17.100000000000001" customHeight="1" x14ac:dyDescent="0.2">
      <c r="A241" s="224" t="s">
        <v>571</v>
      </c>
      <c r="B241" s="225"/>
      <c r="C241" s="225"/>
      <c r="D241" s="224"/>
      <c r="E241" s="224"/>
      <c r="F241" s="226"/>
      <c r="G241" s="226"/>
      <c r="H241" s="226"/>
      <c r="I241" s="226"/>
      <c r="J241" s="226"/>
      <c r="K241" s="226"/>
      <c r="L241" s="226"/>
      <c r="M241" s="227"/>
      <c r="N241" s="226"/>
      <c r="O241" s="226"/>
      <c r="P241" s="227"/>
      <c r="Q241" s="226"/>
      <c r="R241" s="226"/>
      <c r="S241" s="226"/>
      <c r="T241" s="226"/>
      <c r="U241" s="227"/>
      <c r="W241" s="161"/>
    </row>
    <row r="242" spans="1:23" s="159" customFormat="1" ht="17.100000000000001" customHeight="1" x14ac:dyDescent="0.2">
      <c r="A242" s="224" t="s">
        <v>572</v>
      </c>
      <c r="B242" s="225"/>
      <c r="C242" s="225"/>
      <c r="D242" s="224"/>
      <c r="E242" s="224"/>
      <c r="F242" s="226"/>
      <c r="G242" s="226"/>
      <c r="H242" s="226"/>
      <c r="I242" s="226"/>
      <c r="J242" s="226"/>
      <c r="K242" s="226"/>
      <c r="L242" s="226"/>
      <c r="M242" s="227"/>
      <c r="N242" s="226"/>
      <c r="O242" s="226"/>
      <c r="P242" s="227"/>
      <c r="Q242" s="226"/>
      <c r="R242" s="226"/>
      <c r="S242" s="226"/>
      <c r="T242" s="226"/>
      <c r="U242" s="227"/>
      <c r="W242" s="161"/>
    </row>
    <row r="243" spans="1:23" s="159" customFormat="1" ht="17.100000000000001" customHeight="1" x14ac:dyDescent="0.2">
      <c r="A243" s="224" t="s">
        <v>573</v>
      </c>
      <c r="B243" s="225"/>
      <c r="C243" s="225"/>
      <c r="D243" s="224"/>
      <c r="E243" s="224"/>
      <c r="F243" s="226"/>
      <c r="G243" s="226"/>
      <c r="H243" s="226"/>
      <c r="I243" s="226"/>
      <c r="J243" s="226"/>
      <c r="K243" s="226"/>
      <c r="L243" s="226"/>
      <c r="M243" s="227"/>
      <c r="N243" s="226"/>
      <c r="O243" s="226"/>
      <c r="P243" s="227"/>
      <c r="Q243" s="226"/>
      <c r="R243" s="226"/>
      <c r="S243" s="226"/>
      <c r="T243" s="226"/>
      <c r="U243" s="227"/>
      <c r="W243" s="161"/>
    </row>
    <row r="244" spans="1:23" s="159" customFormat="1" ht="17.100000000000001" customHeight="1" x14ac:dyDescent="0.2">
      <c r="A244" s="224" t="s">
        <v>574</v>
      </c>
      <c r="B244" s="225"/>
      <c r="C244" s="225"/>
      <c r="D244" s="224"/>
      <c r="E244" s="224"/>
      <c r="F244" s="226"/>
      <c r="G244" s="226"/>
      <c r="H244" s="226"/>
      <c r="I244" s="226"/>
      <c r="J244" s="226"/>
      <c r="K244" s="226"/>
      <c r="L244" s="226"/>
      <c r="M244" s="227"/>
      <c r="N244" s="226"/>
      <c r="O244" s="226"/>
      <c r="P244" s="227"/>
      <c r="Q244" s="226"/>
      <c r="R244" s="226"/>
      <c r="S244" s="226"/>
      <c r="T244" s="226"/>
      <c r="U244" s="227"/>
      <c r="W244" s="161"/>
    </row>
    <row r="245" spans="1:23" s="159" customFormat="1" ht="17.100000000000001" customHeight="1" x14ac:dyDescent="0.2">
      <c r="A245" s="224" t="s">
        <v>575</v>
      </c>
      <c r="B245" s="225"/>
      <c r="C245" s="225"/>
      <c r="D245" s="224"/>
      <c r="E245" s="224"/>
      <c r="F245" s="226"/>
      <c r="G245" s="226"/>
      <c r="H245" s="226"/>
      <c r="I245" s="226"/>
      <c r="J245" s="226"/>
      <c r="K245" s="226"/>
      <c r="L245" s="226"/>
      <c r="M245" s="227"/>
      <c r="N245" s="226"/>
      <c r="O245" s="226"/>
      <c r="P245" s="227"/>
      <c r="Q245" s="226"/>
      <c r="R245" s="226"/>
      <c r="S245" s="226"/>
      <c r="T245" s="226"/>
      <c r="U245" s="227"/>
      <c r="W245" s="161"/>
    </row>
    <row r="246" spans="1:23" s="159" customFormat="1" ht="17.100000000000001" customHeight="1" x14ac:dyDescent="0.2">
      <c r="A246" s="224" t="s">
        <v>576</v>
      </c>
      <c r="B246" s="225"/>
      <c r="C246" s="225"/>
      <c r="D246" s="224"/>
      <c r="E246" s="224"/>
      <c r="F246" s="226"/>
      <c r="G246" s="226"/>
      <c r="H246" s="226"/>
      <c r="I246" s="226"/>
      <c r="J246" s="226"/>
      <c r="K246" s="226"/>
      <c r="L246" s="226"/>
      <c r="M246" s="227"/>
      <c r="N246" s="226"/>
      <c r="O246" s="226"/>
      <c r="P246" s="227"/>
      <c r="Q246" s="226"/>
      <c r="R246" s="226"/>
      <c r="S246" s="226"/>
      <c r="T246" s="226"/>
      <c r="U246" s="227"/>
      <c r="W246" s="161"/>
    </row>
    <row r="247" spans="1:23" s="159" customFormat="1" ht="17.100000000000001" customHeight="1" x14ac:dyDescent="0.2">
      <c r="A247" s="224" t="s">
        <v>577</v>
      </c>
      <c r="B247" s="225"/>
      <c r="C247" s="225"/>
      <c r="D247" s="224"/>
      <c r="E247" s="224"/>
      <c r="F247" s="226"/>
      <c r="G247" s="226"/>
      <c r="H247" s="226"/>
      <c r="I247" s="226"/>
      <c r="J247" s="226"/>
      <c r="K247" s="226"/>
      <c r="L247" s="226"/>
      <c r="M247" s="227"/>
      <c r="N247" s="226"/>
      <c r="O247" s="226"/>
      <c r="P247" s="227"/>
      <c r="Q247" s="226"/>
      <c r="R247" s="226"/>
      <c r="S247" s="226"/>
      <c r="T247" s="226"/>
      <c r="U247" s="227"/>
      <c r="W247" s="161"/>
    </row>
    <row r="248" spans="1:23" s="159" customFormat="1" ht="17.100000000000001" customHeight="1" x14ac:dyDescent="0.2">
      <c r="A248" s="224" t="s">
        <v>578</v>
      </c>
      <c r="B248" s="225"/>
      <c r="C248" s="225"/>
      <c r="D248" s="224"/>
      <c r="E248" s="224"/>
      <c r="F248" s="226"/>
      <c r="G248" s="226"/>
      <c r="H248" s="226"/>
      <c r="I248" s="226"/>
      <c r="J248" s="226"/>
      <c r="K248" s="226"/>
      <c r="L248" s="226"/>
      <c r="M248" s="227"/>
      <c r="N248" s="226"/>
      <c r="O248" s="226"/>
      <c r="P248" s="227"/>
      <c r="Q248" s="226"/>
      <c r="R248" s="226"/>
      <c r="S248" s="226"/>
      <c r="T248" s="226"/>
      <c r="U248" s="227"/>
      <c r="W248" s="161"/>
    </row>
    <row r="249" spans="1:23" s="159" customFormat="1" ht="17.100000000000001" customHeight="1" x14ac:dyDescent="0.2">
      <c r="A249" s="224" t="s">
        <v>579</v>
      </c>
      <c r="B249" s="225"/>
      <c r="C249" s="225"/>
      <c r="D249" s="224"/>
      <c r="E249" s="224"/>
      <c r="F249" s="226"/>
      <c r="G249" s="226"/>
      <c r="H249" s="226"/>
      <c r="I249" s="226"/>
      <c r="J249" s="226"/>
      <c r="K249" s="226"/>
      <c r="L249" s="226"/>
      <c r="M249" s="227"/>
      <c r="N249" s="226"/>
      <c r="O249" s="226"/>
      <c r="P249" s="227"/>
      <c r="Q249" s="226"/>
      <c r="R249" s="226"/>
      <c r="S249" s="226"/>
      <c r="T249" s="226"/>
      <c r="U249" s="227"/>
      <c r="W249" s="161"/>
    </row>
    <row r="250" spans="1:23" s="159" customFormat="1" ht="17.100000000000001" customHeight="1" x14ac:dyDescent="0.2">
      <c r="A250" s="224" t="s">
        <v>580</v>
      </c>
      <c r="B250" s="225"/>
      <c r="C250" s="225"/>
      <c r="D250" s="224"/>
      <c r="E250" s="224"/>
      <c r="F250" s="226"/>
      <c r="G250" s="226"/>
      <c r="H250" s="226"/>
      <c r="I250" s="226"/>
      <c r="J250" s="226"/>
      <c r="K250" s="226"/>
      <c r="L250" s="226"/>
      <c r="M250" s="227"/>
      <c r="N250" s="226"/>
      <c r="O250" s="226"/>
      <c r="P250" s="227"/>
      <c r="Q250" s="226"/>
      <c r="R250" s="226"/>
      <c r="S250" s="226"/>
      <c r="T250" s="226"/>
      <c r="U250" s="227"/>
      <c r="W250" s="161"/>
    </row>
    <row r="251" spans="1:23" s="159" customFormat="1" ht="17.100000000000001" customHeight="1" x14ac:dyDescent="0.2">
      <c r="A251" s="224" t="s">
        <v>581</v>
      </c>
      <c r="B251" s="225"/>
      <c r="C251" s="225"/>
      <c r="D251" s="224"/>
      <c r="E251" s="224"/>
      <c r="F251" s="226"/>
      <c r="G251" s="226"/>
      <c r="H251" s="226"/>
      <c r="I251" s="226"/>
      <c r="J251" s="226"/>
      <c r="K251" s="226"/>
      <c r="L251" s="226"/>
      <c r="M251" s="227"/>
      <c r="N251" s="226"/>
      <c r="O251" s="226"/>
      <c r="P251" s="227"/>
      <c r="Q251" s="226"/>
      <c r="R251" s="226"/>
      <c r="S251" s="226"/>
      <c r="T251" s="226"/>
      <c r="U251" s="227"/>
      <c r="W251" s="161"/>
    </row>
    <row r="252" spans="1:23" s="159" customFormat="1" ht="17.100000000000001" customHeight="1" x14ac:dyDescent="0.2">
      <c r="A252" s="224" t="s">
        <v>582</v>
      </c>
      <c r="B252" s="225"/>
      <c r="C252" s="225"/>
      <c r="D252" s="224"/>
      <c r="E252" s="224"/>
      <c r="F252" s="226"/>
      <c r="G252" s="226"/>
      <c r="H252" s="226"/>
      <c r="I252" s="226"/>
      <c r="J252" s="226"/>
      <c r="K252" s="226"/>
      <c r="L252" s="226"/>
      <c r="M252" s="227"/>
      <c r="N252" s="226"/>
      <c r="O252" s="226"/>
      <c r="P252" s="227"/>
      <c r="Q252" s="226"/>
      <c r="R252" s="226"/>
      <c r="S252" s="226"/>
      <c r="T252" s="226"/>
      <c r="U252" s="227"/>
      <c r="W252" s="161"/>
    </row>
    <row r="253" spans="1:23" s="159" customFormat="1" ht="17.100000000000001" customHeight="1" x14ac:dyDescent="0.2">
      <c r="A253" s="224" t="s">
        <v>583</v>
      </c>
      <c r="B253" s="225"/>
      <c r="C253" s="225"/>
      <c r="D253" s="224"/>
      <c r="E253" s="224"/>
      <c r="F253" s="226"/>
      <c r="G253" s="226"/>
      <c r="H253" s="226"/>
      <c r="I253" s="226"/>
      <c r="J253" s="226"/>
      <c r="K253" s="226"/>
      <c r="L253" s="226"/>
      <c r="M253" s="227"/>
      <c r="N253" s="226"/>
      <c r="O253" s="226"/>
      <c r="P253" s="227"/>
      <c r="Q253" s="226"/>
      <c r="R253" s="226"/>
      <c r="S253" s="226"/>
      <c r="T253" s="226"/>
      <c r="U253" s="227"/>
      <c r="W253" s="161"/>
    </row>
    <row r="254" spans="1:23" s="159" customFormat="1" ht="17.100000000000001" customHeight="1" x14ac:dyDescent="0.2">
      <c r="A254" s="224" t="s">
        <v>584</v>
      </c>
      <c r="B254" s="225"/>
      <c r="C254" s="225"/>
      <c r="D254" s="224"/>
      <c r="E254" s="224"/>
      <c r="F254" s="226"/>
      <c r="G254" s="226"/>
      <c r="H254" s="226"/>
      <c r="I254" s="226"/>
      <c r="J254" s="226"/>
      <c r="K254" s="226"/>
      <c r="L254" s="226"/>
      <c r="M254" s="227"/>
      <c r="N254" s="226"/>
      <c r="O254" s="226"/>
      <c r="P254" s="227"/>
      <c r="Q254" s="226"/>
      <c r="R254" s="226"/>
      <c r="S254" s="226"/>
      <c r="T254" s="226"/>
      <c r="U254" s="227"/>
      <c r="W254" s="161"/>
    </row>
    <row r="255" spans="1:23" s="159" customFormat="1" ht="17.100000000000001" customHeight="1" x14ac:dyDescent="0.2">
      <c r="A255" s="224" t="s">
        <v>585</v>
      </c>
      <c r="B255" s="225"/>
      <c r="C255" s="225"/>
      <c r="D255" s="224"/>
      <c r="E255" s="224"/>
      <c r="F255" s="226"/>
      <c r="G255" s="226"/>
      <c r="H255" s="226"/>
      <c r="I255" s="226"/>
      <c r="J255" s="226"/>
      <c r="K255" s="226"/>
      <c r="L255" s="226"/>
      <c r="M255" s="227"/>
      <c r="N255" s="226"/>
      <c r="O255" s="226"/>
      <c r="P255" s="227"/>
      <c r="Q255" s="226"/>
      <c r="R255" s="226"/>
      <c r="S255" s="226"/>
      <c r="T255" s="226"/>
      <c r="U255" s="227"/>
      <c r="W255" s="161"/>
    </row>
    <row r="256" spans="1:23" s="159" customFormat="1" ht="17.100000000000001" customHeight="1" x14ac:dyDescent="0.2">
      <c r="A256" s="224" t="s">
        <v>586</v>
      </c>
      <c r="B256" s="225"/>
      <c r="C256" s="225"/>
      <c r="D256" s="224"/>
      <c r="E256" s="224"/>
      <c r="F256" s="226"/>
      <c r="G256" s="226"/>
      <c r="H256" s="226"/>
      <c r="I256" s="226"/>
      <c r="J256" s="226"/>
      <c r="K256" s="226"/>
      <c r="L256" s="226"/>
      <c r="M256" s="227"/>
      <c r="N256" s="226"/>
      <c r="O256" s="226"/>
      <c r="P256" s="227"/>
      <c r="Q256" s="226"/>
      <c r="R256" s="226"/>
      <c r="S256" s="226"/>
      <c r="T256" s="226"/>
      <c r="U256" s="227"/>
      <c r="W256" s="161"/>
    </row>
    <row r="257" spans="1:23" s="159" customFormat="1" ht="17.100000000000001" customHeight="1" x14ac:dyDescent="0.2">
      <c r="A257" s="224" t="s">
        <v>587</v>
      </c>
      <c r="B257" s="225"/>
      <c r="C257" s="225"/>
      <c r="D257" s="224"/>
      <c r="E257" s="224"/>
      <c r="F257" s="226"/>
      <c r="G257" s="226"/>
      <c r="H257" s="226"/>
      <c r="I257" s="226"/>
      <c r="J257" s="226"/>
      <c r="K257" s="226"/>
      <c r="L257" s="226"/>
      <c r="M257" s="227"/>
      <c r="N257" s="226"/>
      <c r="O257" s="226"/>
      <c r="P257" s="227"/>
      <c r="Q257" s="226"/>
      <c r="R257" s="226"/>
      <c r="S257" s="226"/>
      <c r="T257" s="226"/>
      <c r="U257" s="227"/>
      <c r="W257" s="161"/>
    </row>
    <row r="258" spans="1:23" s="159" customFormat="1" ht="17.100000000000001" customHeight="1" x14ac:dyDescent="0.2">
      <c r="A258" s="224" t="s">
        <v>588</v>
      </c>
      <c r="B258" s="225"/>
      <c r="C258" s="225"/>
      <c r="D258" s="224"/>
      <c r="E258" s="224"/>
      <c r="F258" s="226"/>
      <c r="G258" s="226"/>
      <c r="H258" s="226"/>
      <c r="I258" s="226"/>
      <c r="J258" s="226"/>
      <c r="K258" s="226"/>
      <c r="L258" s="226"/>
      <c r="M258" s="227"/>
      <c r="N258" s="226"/>
      <c r="O258" s="226"/>
      <c r="P258" s="227"/>
      <c r="Q258" s="226"/>
      <c r="R258" s="226"/>
      <c r="S258" s="226"/>
      <c r="T258" s="226"/>
      <c r="U258" s="227"/>
      <c r="W258" s="161"/>
    </row>
    <row r="259" spans="1:23" s="159" customFormat="1" ht="17.100000000000001" customHeight="1" x14ac:dyDescent="0.2">
      <c r="A259" s="224" t="s">
        <v>589</v>
      </c>
      <c r="B259" s="225"/>
      <c r="C259" s="225"/>
      <c r="D259" s="224"/>
      <c r="E259" s="224"/>
      <c r="F259" s="226"/>
      <c r="G259" s="226"/>
      <c r="H259" s="226"/>
      <c r="I259" s="226"/>
      <c r="J259" s="226"/>
      <c r="K259" s="226"/>
      <c r="L259" s="226"/>
      <c r="M259" s="227"/>
      <c r="N259" s="226"/>
      <c r="O259" s="226"/>
      <c r="P259" s="227"/>
      <c r="Q259" s="226"/>
      <c r="R259" s="226"/>
      <c r="S259" s="226"/>
      <c r="T259" s="226"/>
      <c r="U259" s="227"/>
      <c r="W259" s="161"/>
    </row>
    <row r="260" spans="1:23" s="159" customFormat="1" ht="17.100000000000001" customHeight="1" x14ac:dyDescent="0.2">
      <c r="A260" s="224" t="s">
        <v>590</v>
      </c>
      <c r="B260" s="225"/>
      <c r="C260" s="225"/>
      <c r="D260" s="224"/>
      <c r="E260" s="224"/>
      <c r="F260" s="226"/>
      <c r="G260" s="226"/>
      <c r="H260" s="226"/>
      <c r="I260" s="226"/>
      <c r="J260" s="226"/>
      <c r="K260" s="226"/>
      <c r="L260" s="226"/>
      <c r="M260" s="227"/>
      <c r="N260" s="226"/>
      <c r="O260" s="226"/>
      <c r="P260" s="227"/>
      <c r="Q260" s="226"/>
      <c r="R260" s="226"/>
      <c r="S260" s="226"/>
      <c r="T260" s="226"/>
      <c r="U260" s="227"/>
      <c r="W260" s="161"/>
    </row>
    <row r="261" spans="1:23" s="159" customFormat="1" ht="17.100000000000001" customHeight="1" x14ac:dyDescent="0.2">
      <c r="A261" s="224" t="s">
        <v>591</v>
      </c>
      <c r="B261" s="225"/>
      <c r="C261" s="225"/>
      <c r="D261" s="224"/>
      <c r="E261" s="224"/>
      <c r="F261" s="226"/>
      <c r="G261" s="226"/>
      <c r="H261" s="226"/>
      <c r="I261" s="226"/>
      <c r="J261" s="226"/>
      <c r="K261" s="226"/>
      <c r="L261" s="226"/>
      <c r="M261" s="227"/>
      <c r="N261" s="226"/>
      <c r="O261" s="226"/>
      <c r="P261" s="227"/>
      <c r="Q261" s="226"/>
      <c r="R261" s="226"/>
      <c r="S261" s="226"/>
      <c r="T261" s="226"/>
      <c r="U261" s="227"/>
      <c r="W261" s="161"/>
    </row>
    <row r="262" spans="1:23" s="159" customFormat="1" ht="17.100000000000001" customHeight="1" x14ac:dyDescent="0.2">
      <c r="A262" s="224" t="s">
        <v>592</v>
      </c>
      <c r="B262" s="225"/>
      <c r="C262" s="225"/>
      <c r="D262" s="224"/>
      <c r="E262" s="224"/>
      <c r="F262" s="226"/>
      <c r="G262" s="226"/>
      <c r="H262" s="226"/>
      <c r="I262" s="226"/>
      <c r="J262" s="226"/>
      <c r="K262" s="226"/>
      <c r="L262" s="226"/>
      <c r="M262" s="227"/>
      <c r="N262" s="226"/>
      <c r="O262" s="226"/>
      <c r="P262" s="227"/>
      <c r="Q262" s="226"/>
      <c r="R262" s="226"/>
      <c r="S262" s="226"/>
      <c r="T262" s="226"/>
      <c r="U262" s="227"/>
      <c r="W262" s="161"/>
    </row>
    <row r="263" spans="1:23" s="159" customFormat="1" ht="17.100000000000001" customHeight="1" x14ac:dyDescent="0.2">
      <c r="A263" s="224" t="s">
        <v>593</v>
      </c>
      <c r="B263" s="225"/>
      <c r="C263" s="225"/>
      <c r="D263" s="224"/>
      <c r="E263" s="224"/>
      <c r="F263" s="226"/>
      <c r="G263" s="226"/>
      <c r="H263" s="226"/>
      <c r="I263" s="226"/>
      <c r="J263" s="226"/>
      <c r="K263" s="226"/>
      <c r="L263" s="226"/>
      <c r="M263" s="227"/>
      <c r="N263" s="226"/>
      <c r="O263" s="226"/>
      <c r="P263" s="227"/>
      <c r="Q263" s="226"/>
      <c r="R263" s="226"/>
      <c r="S263" s="226"/>
      <c r="T263" s="226"/>
      <c r="U263" s="227"/>
      <c r="W263" s="161"/>
    </row>
    <row r="264" spans="1:23" s="159" customFormat="1" ht="17.100000000000001" customHeight="1" x14ac:dyDescent="0.2">
      <c r="A264" s="224" t="s">
        <v>594</v>
      </c>
      <c r="B264" s="225"/>
      <c r="C264" s="225"/>
      <c r="D264" s="224"/>
      <c r="E264" s="224"/>
      <c r="F264" s="226"/>
      <c r="G264" s="226"/>
      <c r="H264" s="226"/>
      <c r="I264" s="226"/>
      <c r="J264" s="226"/>
      <c r="K264" s="226"/>
      <c r="L264" s="226"/>
      <c r="M264" s="227"/>
      <c r="N264" s="226"/>
      <c r="O264" s="226"/>
      <c r="P264" s="227"/>
      <c r="Q264" s="226"/>
      <c r="R264" s="226"/>
      <c r="S264" s="226"/>
      <c r="T264" s="226"/>
      <c r="U264" s="227"/>
      <c r="W264" s="161"/>
    </row>
    <row r="265" spans="1:23" s="159" customFormat="1" ht="17.100000000000001" customHeight="1" x14ac:dyDescent="0.2">
      <c r="A265" s="224" t="s">
        <v>595</v>
      </c>
      <c r="B265" s="225"/>
      <c r="C265" s="225"/>
      <c r="D265" s="224"/>
      <c r="E265" s="224"/>
      <c r="F265" s="226"/>
      <c r="G265" s="226"/>
      <c r="H265" s="226"/>
      <c r="I265" s="226"/>
      <c r="J265" s="226"/>
      <c r="K265" s="226"/>
      <c r="L265" s="226"/>
      <c r="M265" s="227"/>
      <c r="N265" s="226"/>
      <c r="O265" s="226"/>
      <c r="P265" s="227"/>
      <c r="Q265" s="226"/>
      <c r="R265" s="226"/>
      <c r="S265" s="226"/>
      <c r="T265" s="226"/>
      <c r="U265" s="227"/>
      <c r="W265" s="162"/>
    </row>
    <row r="266" spans="1:23" s="159" customFormat="1" ht="17.100000000000001" customHeight="1" x14ac:dyDescent="0.2">
      <c r="A266" s="224" t="s">
        <v>596</v>
      </c>
      <c r="B266" s="225"/>
      <c r="C266" s="225"/>
      <c r="D266" s="224"/>
      <c r="E266" s="224"/>
      <c r="F266" s="226"/>
      <c r="G266" s="226"/>
      <c r="H266" s="226"/>
      <c r="I266" s="226"/>
      <c r="J266" s="226"/>
      <c r="K266" s="226"/>
      <c r="L266" s="226"/>
      <c r="M266" s="227"/>
      <c r="N266" s="226"/>
      <c r="O266" s="226"/>
      <c r="P266" s="227"/>
      <c r="Q266" s="226"/>
      <c r="R266" s="226"/>
      <c r="S266" s="226"/>
      <c r="T266" s="226"/>
      <c r="U266" s="227"/>
      <c r="W266" s="162"/>
    </row>
    <row r="267" spans="1:23" s="159" customFormat="1" ht="17.100000000000001" customHeight="1" x14ac:dyDescent="0.2">
      <c r="A267" s="224" t="s">
        <v>597</v>
      </c>
      <c r="B267" s="225"/>
      <c r="C267" s="225"/>
      <c r="D267" s="224"/>
      <c r="E267" s="224"/>
      <c r="F267" s="226"/>
      <c r="G267" s="226"/>
      <c r="H267" s="226"/>
      <c r="I267" s="226"/>
      <c r="J267" s="226"/>
      <c r="K267" s="226"/>
      <c r="L267" s="226"/>
      <c r="M267" s="227"/>
      <c r="N267" s="226"/>
      <c r="O267" s="226"/>
      <c r="P267" s="227"/>
      <c r="Q267" s="226"/>
      <c r="R267" s="226"/>
      <c r="S267" s="226"/>
      <c r="T267" s="226"/>
      <c r="U267" s="227"/>
      <c r="W267" s="162"/>
    </row>
    <row r="268" spans="1:23" s="159" customFormat="1" ht="17.100000000000001" customHeight="1" x14ac:dyDescent="0.2">
      <c r="A268" s="224" t="s">
        <v>598</v>
      </c>
      <c r="B268" s="225"/>
      <c r="C268" s="225"/>
      <c r="D268" s="224"/>
      <c r="E268" s="224"/>
      <c r="F268" s="226"/>
      <c r="G268" s="226"/>
      <c r="H268" s="226"/>
      <c r="I268" s="226"/>
      <c r="J268" s="226"/>
      <c r="K268" s="226"/>
      <c r="L268" s="226"/>
      <c r="M268" s="227"/>
      <c r="N268" s="226"/>
      <c r="O268" s="226"/>
      <c r="P268" s="227"/>
      <c r="Q268" s="226"/>
      <c r="R268" s="226"/>
      <c r="S268" s="226"/>
      <c r="T268" s="226"/>
      <c r="U268" s="227"/>
      <c r="W268" s="162"/>
    </row>
    <row r="269" spans="1:23" s="159" customFormat="1" ht="17.100000000000001" customHeight="1" x14ac:dyDescent="0.2">
      <c r="A269" s="224" t="s">
        <v>599</v>
      </c>
      <c r="B269" s="225"/>
      <c r="C269" s="225"/>
      <c r="D269" s="224"/>
      <c r="E269" s="224"/>
      <c r="F269" s="226"/>
      <c r="G269" s="226"/>
      <c r="H269" s="226"/>
      <c r="I269" s="226"/>
      <c r="J269" s="226"/>
      <c r="K269" s="226"/>
      <c r="L269" s="226"/>
      <c r="M269" s="227"/>
      <c r="N269" s="226"/>
      <c r="O269" s="226"/>
      <c r="P269" s="227"/>
      <c r="Q269" s="226"/>
      <c r="R269" s="226"/>
      <c r="S269" s="226"/>
      <c r="T269" s="226"/>
      <c r="U269" s="227"/>
      <c r="W269" s="162"/>
    </row>
    <row r="270" spans="1:23" s="159" customFormat="1" ht="17.100000000000001" customHeight="1" x14ac:dyDescent="0.2">
      <c r="A270" s="224" t="s">
        <v>600</v>
      </c>
      <c r="B270" s="225"/>
      <c r="C270" s="225"/>
      <c r="D270" s="224"/>
      <c r="E270" s="224"/>
      <c r="F270" s="226"/>
      <c r="G270" s="226"/>
      <c r="H270" s="226"/>
      <c r="I270" s="226"/>
      <c r="J270" s="226"/>
      <c r="K270" s="226"/>
      <c r="L270" s="226"/>
      <c r="M270" s="227"/>
      <c r="N270" s="226"/>
      <c r="O270" s="226"/>
      <c r="P270" s="227"/>
      <c r="Q270" s="226"/>
      <c r="R270" s="226"/>
      <c r="S270" s="226"/>
      <c r="T270" s="226"/>
      <c r="U270" s="227"/>
      <c r="W270" s="162"/>
    </row>
    <row r="271" spans="1:23" s="159" customFormat="1" ht="17.100000000000001" customHeight="1" x14ac:dyDescent="0.2">
      <c r="A271" s="224" t="s">
        <v>601</v>
      </c>
      <c r="B271" s="225"/>
      <c r="C271" s="225"/>
      <c r="D271" s="224"/>
      <c r="E271" s="224"/>
      <c r="F271" s="226"/>
      <c r="G271" s="226"/>
      <c r="H271" s="226"/>
      <c r="I271" s="226"/>
      <c r="J271" s="226"/>
      <c r="K271" s="226"/>
      <c r="L271" s="226"/>
      <c r="M271" s="227"/>
      <c r="N271" s="226"/>
      <c r="O271" s="226"/>
      <c r="P271" s="227"/>
      <c r="Q271" s="226"/>
      <c r="R271" s="226"/>
      <c r="S271" s="226"/>
      <c r="T271" s="226"/>
      <c r="U271" s="227"/>
      <c r="W271" s="162"/>
    </row>
    <row r="272" spans="1:23" s="159" customFormat="1" ht="17.100000000000001" customHeight="1" x14ac:dyDescent="0.2">
      <c r="A272" s="224" t="s">
        <v>602</v>
      </c>
      <c r="B272" s="225"/>
      <c r="C272" s="225"/>
      <c r="D272" s="224"/>
      <c r="E272" s="224"/>
      <c r="F272" s="226"/>
      <c r="G272" s="226"/>
      <c r="H272" s="226"/>
      <c r="I272" s="226"/>
      <c r="J272" s="226"/>
      <c r="K272" s="226"/>
      <c r="L272" s="226"/>
      <c r="M272" s="227"/>
      <c r="N272" s="226"/>
      <c r="O272" s="226"/>
      <c r="P272" s="227"/>
      <c r="Q272" s="226"/>
      <c r="R272" s="226"/>
      <c r="S272" s="226"/>
      <c r="T272" s="226"/>
      <c r="U272" s="227"/>
      <c r="W272" s="162"/>
    </row>
    <row r="273" spans="1:23" s="159" customFormat="1" ht="17.100000000000001" customHeight="1" x14ac:dyDescent="0.2">
      <c r="A273" s="224" t="s">
        <v>603</v>
      </c>
      <c r="B273" s="225"/>
      <c r="C273" s="225"/>
      <c r="D273" s="224"/>
      <c r="E273" s="224"/>
      <c r="F273" s="226"/>
      <c r="G273" s="226"/>
      <c r="H273" s="226"/>
      <c r="I273" s="226"/>
      <c r="J273" s="226"/>
      <c r="K273" s="226"/>
      <c r="L273" s="226"/>
      <c r="M273" s="227"/>
      <c r="N273" s="226"/>
      <c r="O273" s="226"/>
      <c r="P273" s="227"/>
      <c r="Q273" s="226"/>
      <c r="R273" s="226"/>
      <c r="S273" s="226"/>
      <c r="T273" s="226"/>
      <c r="U273" s="227"/>
      <c r="W273" s="162"/>
    </row>
    <row r="274" spans="1:23" s="159" customFormat="1" ht="17.100000000000001" customHeight="1" x14ac:dyDescent="0.2">
      <c r="A274" s="224" t="s">
        <v>604</v>
      </c>
      <c r="B274" s="225"/>
      <c r="C274" s="225"/>
      <c r="D274" s="224"/>
      <c r="E274" s="224"/>
      <c r="F274" s="226"/>
      <c r="G274" s="226"/>
      <c r="H274" s="226"/>
      <c r="I274" s="226"/>
      <c r="J274" s="226"/>
      <c r="K274" s="226"/>
      <c r="L274" s="226"/>
      <c r="M274" s="227"/>
      <c r="N274" s="226"/>
      <c r="O274" s="226"/>
      <c r="P274" s="227"/>
      <c r="Q274" s="226"/>
      <c r="R274" s="226"/>
      <c r="S274" s="226"/>
      <c r="T274" s="226"/>
      <c r="U274" s="227"/>
      <c r="W274" s="162"/>
    </row>
    <row r="275" spans="1:23" s="159" customFormat="1" ht="17.100000000000001" customHeight="1" x14ac:dyDescent="0.2">
      <c r="A275" s="224" t="s">
        <v>605</v>
      </c>
      <c r="B275" s="225"/>
      <c r="C275" s="225"/>
      <c r="D275" s="224"/>
      <c r="E275" s="224"/>
      <c r="F275" s="226"/>
      <c r="G275" s="226"/>
      <c r="H275" s="226"/>
      <c r="I275" s="226"/>
      <c r="J275" s="226"/>
      <c r="K275" s="226"/>
      <c r="L275" s="226"/>
      <c r="M275" s="227"/>
      <c r="N275" s="226"/>
      <c r="O275" s="226"/>
      <c r="P275" s="227"/>
      <c r="Q275" s="226"/>
      <c r="R275" s="226"/>
      <c r="S275" s="226"/>
      <c r="T275" s="226"/>
      <c r="U275" s="227"/>
      <c r="W275" s="162"/>
    </row>
    <row r="276" spans="1:23" s="159" customFormat="1" ht="17.100000000000001" customHeight="1" x14ac:dyDescent="0.2">
      <c r="A276" s="224" t="s">
        <v>606</v>
      </c>
      <c r="B276" s="225"/>
      <c r="C276" s="225"/>
      <c r="D276" s="224"/>
      <c r="E276" s="224"/>
      <c r="F276" s="226"/>
      <c r="G276" s="226"/>
      <c r="H276" s="226"/>
      <c r="I276" s="226"/>
      <c r="J276" s="226"/>
      <c r="K276" s="226"/>
      <c r="L276" s="226"/>
      <c r="M276" s="227"/>
      <c r="N276" s="226"/>
      <c r="O276" s="226"/>
      <c r="P276" s="227"/>
      <c r="Q276" s="226"/>
      <c r="R276" s="226"/>
      <c r="S276" s="226"/>
      <c r="T276" s="226"/>
      <c r="U276" s="227"/>
      <c r="W276" s="162"/>
    </row>
    <row r="277" spans="1:23" s="159" customFormat="1" ht="17.100000000000001" customHeight="1" x14ac:dyDescent="0.2">
      <c r="A277" s="224" t="s">
        <v>607</v>
      </c>
      <c r="B277" s="225"/>
      <c r="C277" s="225"/>
      <c r="D277" s="224"/>
      <c r="E277" s="224"/>
      <c r="F277" s="226"/>
      <c r="G277" s="226"/>
      <c r="H277" s="226"/>
      <c r="I277" s="226"/>
      <c r="J277" s="226"/>
      <c r="K277" s="226"/>
      <c r="L277" s="226"/>
      <c r="M277" s="227"/>
      <c r="N277" s="226"/>
      <c r="O277" s="226"/>
      <c r="P277" s="227"/>
      <c r="Q277" s="226"/>
      <c r="R277" s="226"/>
      <c r="S277" s="226"/>
      <c r="T277" s="226"/>
      <c r="U277" s="227"/>
      <c r="W277" s="162"/>
    </row>
    <row r="278" spans="1:23" s="159" customFormat="1" ht="17.100000000000001" customHeight="1" x14ac:dyDescent="0.2">
      <c r="A278" s="224" t="s">
        <v>608</v>
      </c>
      <c r="B278" s="225"/>
      <c r="C278" s="225"/>
      <c r="D278" s="224"/>
      <c r="E278" s="224"/>
      <c r="F278" s="226"/>
      <c r="G278" s="226"/>
      <c r="H278" s="226"/>
      <c r="I278" s="226"/>
      <c r="J278" s="226"/>
      <c r="K278" s="226"/>
      <c r="L278" s="226"/>
      <c r="M278" s="227"/>
      <c r="N278" s="226"/>
      <c r="O278" s="226"/>
      <c r="P278" s="227"/>
      <c r="Q278" s="226"/>
      <c r="R278" s="226"/>
      <c r="S278" s="226"/>
      <c r="T278" s="226"/>
      <c r="U278" s="227"/>
      <c r="W278" s="162"/>
    </row>
    <row r="279" spans="1:23" s="159" customFormat="1" ht="17.100000000000001" customHeight="1" x14ac:dyDescent="0.2">
      <c r="A279" s="224" t="s">
        <v>609</v>
      </c>
      <c r="B279" s="225"/>
      <c r="C279" s="225"/>
      <c r="D279" s="224"/>
      <c r="E279" s="224"/>
      <c r="F279" s="226"/>
      <c r="G279" s="226"/>
      <c r="H279" s="226"/>
      <c r="I279" s="226"/>
      <c r="J279" s="226"/>
      <c r="K279" s="226"/>
      <c r="L279" s="226"/>
      <c r="M279" s="227"/>
      <c r="N279" s="226"/>
      <c r="O279" s="226"/>
      <c r="P279" s="227"/>
      <c r="Q279" s="226"/>
      <c r="R279" s="226"/>
      <c r="S279" s="226"/>
      <c r="T279" s="226"/>
      <c r="U279" s="227"/>
      <c r="W279" s="162"/>
    </row>
    <row r="280" spans="1:23" s="159" customFormat="1" ht="17.100000000000001" customHeight="1" x14ac:dyDescent="0.2">
      <c r="A280" s="224" t="s">
        <v>610</v>
      </c>
      <c r="B280" s="225"/>
      <c r="C280" s="225"/>
      <c r="D280" s="224"/>
      <c r="E280" s="224"/>
      <c r="F280" s="226"/>
      <c r="G280" s="226"/>
      <c r="H280" s="226"/>
      <c r="I280" s="226"/>
      <c r="J280" s="226"/>
      <c r="K280" s="226"/>
      <c r="L280" s="226"/>
      <c r="M280" s="227"/>
      <c r="N280" s="226"/>
      <c r="O280" s="226"/>
      <c r="P280" s="227"/>
      <c r="Q280" s="226"/>
      <c r="R280" s="226"/>
      <c r="S280" s="226"/>
      <c r="T280" s="226"/>
      <c r="U280" s="227"/>
      <c r="W280" s="162"/>
    </row>
    <row r="281" spans="1:23" s="159" customFormat="1" ht="17.100000000000001" customHeight="1" x14ac:dyDescent="0.2">
      <c r="A281" s="224" t="s">
        <v>611</v>
      </c>
      <c r="B281" s="225"/>
      <c r="C281" s="225"/>
      <c r="D281" s="224"/>
      <c r="E281" s="224"/>
      <c r="F281" s="226"/>
      <c r="G281" s="226"/>
      <c r="H281" s="226"/>
      <c r="I281" s="226"/>
      <c r="J281" s="226"/>
      <c r="K281" s="226"/>
      <c r="L281" s="226"/>
      <c r="M281" s="227"/>
      <c r="N281" s="226"/>
      <c r="O281" s="226"/>
      <c r="P281" s="227"/>
      <c r="Q281" s="226"/>
      <c r="R281" s="226"/>
      <c r="S281" s="226"/>
      <c r="T281" s="226"/>
      <c r="U281" s="227"/>
      <c r="W281" s="162"/>
    </row>
    <row r="282" spans="1:23" s="159" customFormat="1" ht="17.100000000000001" customHeight="1" x14ac:dyDescent="0.2">
      <c r="A282" s="224" t="s">
        <v>612</v>
      </c>
      <c r="B282" s="225"/>
      <c r="C282" s="225"/>
      <c r="D282" s="224"/>
      <c r="E282" s="224"/>
      <c r="F282" s="226"/>
      <c r="G282" s="226"/>
      <c r="H282" s="226"/>
      <c r="I282" s="226"/>
      <c r="J282" s="226"/>
      <c r="K282" s="226"/>
      <c r="L282" s="226"/>
      <c r="M282" s="227"/>
      <c r="N282" s="226"/>
      <c r="O282" s="226"/>
      <c r="P282" s="227"/>
      <c r="Q282" s="226"/>
      <c r="R282" s="226"/>
      <c r="S282" s="226"/>
      <c r="T282" s="226"/>
      <c r="U282" s="227"/>
      <c r="W282" s="162"/>
    </row>
    <row r="283" spans="1:23" s="159" customFormat="1" ht="17.100000000000001" customHeight="1" x14ac:dyDescent="0.2">
      <c r="A283" s="224" t="s">
        <v>613</v>
      </c>
      <c r="B283" s="225"/>
      <c r="C283" s="225"/>
      <c r="D283" s="224"/>
      <c r="E283" s="224"/>
      <c r="F283" s="226"/>
      <c r="G283" s="226"/>
      <c r="H283" s="226"/>
      <c r="I283" s="226"/>
      <c r="J283" s="226"/>
      <c r="K283" s="226"/>
      <c r="L283" s="226"/>
      <c r="M283" s="227"/>
      <c r="N283" s="226"/>
      <c r="O283" s="226"/>
      <c r="P283" s="227"/>
      <c r="Q283" s="226"/>
      <c r="R283" s="226"/>
      <c r="S283" s="226"/>
      <c r="T283" s="226"/>
      <c r="U283" s="227"/>
      <c r="W283" s="162"/>
    </row>
    <row r="284" spans="1:23" s="159" customFormat="1" ht="17.100000000000001" customHeight="1" x14ac:dyDescent="0.2">
      <c r="A284" s="224" t="s">
        <v>614</v>
      </c>
      <c r="B284" s="225"/>
      <c r="C284" s="225"/>
      <c r="D284" s="224"/>
      <c r="E284" s="224"/>
      <c r="F284" s="226"/>
      <c r="G284" s="226"/>
      <c r="H284" s="226"/>
      <c r="I284" s="226"/>
      <c r="J284" s="226"/>
      <c r="K284" s="226"/>
      <c r="L284" s="226"/>
      <c r="M284" s="227"/>
      <c r="N284" s="226"/>
      <c r="O284" s="226"/>
      <c r="P284" s="227"/>
      <c r="Q284" s="226"/>
      <c r="R284" s="226"/>
      <c r="S284" s="226"/>
      <c r="T284" s="226"/>
      <c r="U284" s="227"/>
      <c r="W284" s="162"/>
    </row>
    <row r="285" spans="1:23" s="159" customFormat="1" ht="17.100000000000001" customHeight="1" x14ac:dyDescent="0.2">
      <c r="A285" s="224" t="s">
        <v>615</v>
      </c>
      <c r="B285" s="225"/>
      <c r="C285" s="225"/>
      <c r="D285" s="224"/>
      <c r="E285" s="224"/>
      <c r="F285" s="226"/>
      <c r="G285" s="226"/>
      <c r="H285" s="226"/>
      <c r="I285" s="226"/>
      <c r="J285" s="226"/>
      <c r="K285" s="226"/>
      <c r="L285" s="226"/>
      <c r="M285" s="227"/>
      <c r="N285" s="226"/>
      <c r="O285" s="226"/>
      <c r="P285" s="227"/>
      <c r="Q285" s="226"/>
      <c r="R285" s="226"/>
      <c r="S285" s="226"/>
      <c r="T285" s="226"/>
      <c r="U285" s="227"/>
    </row>
    <row r="286" spans="1:23" s="159" customFormat="1" ht="17.100000000000001" customHeight="1" x14ac:dyDescent="0.2">
      <c r="A286" s="224" t="s">
        <v>616</v>
      </c>
      <c r="B286" s="225"/>
      <c r="C286" s="225"/>
      <c r="D286" s="224"/>
      <c r="E286" s="224"/>
      <c r="F286" s="226"/>
      <c r="G286" s="226"/>
      <c r="H286" s="226"/>
      <c r="I286" s="226"/>
      <c r="J286" s="226"/>
      <c r="K286" s="226"/>
      <c r="L286" s="226"/>
      <c r="M286" s="227"/>
      <c r="N286" s="226"/>
      <c r="O286" s="226"/>
      <c r="P286" s="227"/>
      <c r="Q286" s="226"/>
      <c r="R286" s="226"/>
      <c r="S286" s="226"/>
      <c r="T286" s="226"/>
      <c r="U286" s="227"/>
    </row>
    <row r="287" spans="1:23" s="159" customFormat="1" ht="17.100000000000001" customHeight="1" x14ac:dyDescent="0.2">
      <c r="A287" s="224" t="s">
        <v>617</v>
      </c>
      <c r="B287" s="225"/>
      <c r="C287" s="225"/>
      <c r="D287" s="224"/>
      <c r="E287" s="224"/>
      <c r="F287" s="226"/>
      <c r="G287" s="226"/>
      <c r="H287" s="226"/>
      <c r="I287" s="226"/>
      <c r="J287" s="226"/>
      <c r="K287" s="226"/>
      <c r="L287" s="226"/>
      <c r="M287" s="227"/>
      <c r="N287" s="226"/>
      <c r="O287" s="226"/>
      <c r="P287" s="227"/>
      <c r="Q287" s="226"/>
      <c r="R287" s="226"/>
      <c r="S287" s="226"/>
      <c r="T287" s="226"/>
      <c r="U287" s="227"/>
    </row>
    <row r="288" spans="1:23" s="159" customFormat="1" ht="17.100000000000001" customHeight="1" x14ac:dyDescent="0.2">
      <c r="A288" s="224" t="s">
        <v>618</v>
      </c>
      <c r="B288" s="225"/>
      <c r="C288" s="225"/>
      <c r="D288" s="224"/>
      <c r="E288" s="224"/>
      <c r="F288" s="226"/>
      <c r="G288" s="226"/>
      <c r="H288" s="226"/>
      <c r="I288" s="226"/>
      <c r="J288" s="226"/>
      <c r="K288" s="226"/>
      <c r="L288" s="226"/>
      <c r="M288" s="227"/>
      <c r="N288" s="226"/>
      <c r="O288" s="226"/>
      <c r="P288" s="227"/>
      <c r="Q288" s="226"/>
      <c r="R288" s="226"/>
      <c r="S288" s="226"/>
      <c r="T288" s="226"/>
      <c r="U288" s="227"/>
    </row>
    <row r="289" spans="1:21" s="159" customFormat="1" ht="17.100000000000001" customHeight="1" x14ac:dyDescent="0.2">
      <c r="A289" s="224" t="s">
        <v>619</v>
      </c>
      <c r="B289" s="225"/>
      <c r="C289" s="225"/>
      <c r="D289" s="224"/>
      <c r="E289" s="224"/>
      <c r="F289" s="226"/>
      <c r="G289" s="226"/>
      <c r="H289" s="226"/>
      <c r="I289" s="226"/>
      <c r="J289" s="226"/>
      <c r="K289" s="226"/>
      <c r="L289" s="226"/>
      <c r="M289" s="227"/>
      <c r="N289" s="226"/>
      <c r="O289" s="226"/>
      <c r="P289" s="227"/>
      <c r="Q289" s="226"/>
      <c r="R289" s="226"/>
      <c r="S289" s="226"/>
      <c r="T289" s="226"/>
      <c r="U289" s="227"/>
    </row>
    <row r="290" spans="1:21" s="159" customFormat="1" ht="17.100000000000001" customHeight="1" x14ac:dyDescent="0.2">
      <c r="A290" s="224" t="s">
        <v>620</v>
      </c>
      <c r="B290" s="225"/>
      <c r="C290" s="225"/>
      <c r="D290" s="224"/>
      <c r="E290" s="224"/>
      <c r="F290" s="226"/>
      <c r="G290" s="226"/>
      <c r="H290" s="226"/>
      <c r="I290" s="226"/>
      <c r="J290" s="226"/>
      <c r="K290" s="226"/>
      <c r="L290" s="226"/>
      <c r="M290" s="227"/>
      <c r="N290" s="226"/>
      <c r="O290" s="226"/>
      <c r="P290" s="227"/>
      <c r="Q290" s="226"/>
      <c r="R290" s="226"/>
      <c r="S290" s="226"/>
      <c r="T290" s="226"/>
      <c r="U290" s="227"/>
    </row>
    <row r="291" spans="1:21" s="159" customFormat="1" ht="17.100000000000001" customHeight="1" x14ac:dyDescent="0.2">
      <c r="A291" s="224" t="s">
        <v>621</v>
      </c>
      <c r="B291" s="225"/>
      <c r="C291" s="225"/>
      <c r="D291" s="224"/>
      <c r="E291" s="224"/>
      <c r="F291" s="226"/>
      <c r="G291" s="226"/>
      <c r="H291" s="226"/>
      <c r="I291" s="226"/>
      <c r="J291" s="226"/>
      <c r="K291" s="226"/>
      <c r="L291" s="226"/>
      <c r="M291" s="227"/>
      <c r="N291" s="226"/>
      <c r="O291" s="226"/>
      <c r="P291" s="227"/>
      <c r="Q291" s="226"/>
      <c r="R291" s="226"/>
      <c r="S291" s="226"/>
      <c r="T291" s="226"/>
      <c r="U291" s="227"/>
    </row>
    <row r="292" spans="1:21" s="159" customFormat="1" ht="17.100000000000001" customHeight="1" x14ac:dyDescent="0.2">
      <c r="A292" s="224" t="s">
        <v>622</v>
      </c>
      <c r="B292" s="225"/>
      <c r="C292" s="225"/>
      <c r="D292" s="224"/>
      <c r="E292" s="224"/>
      <c r="F292" s="226"/>
      <c r="G292" s="226"/>
      <c r="H292" s="226"/>
      <c r="I292" s="226"/>
      <c r="J292" s="226"/>
      <c r="K292" s="226"/>
      <c r="L292" s="226"/>
      <c r="M292" s="227"/>
      <c r="N292" s="226"/>
      <c r="O292" s="226"/>
      <c r="P292" s="227"/>
      <c r="Q292" s="226"/>
      <c r="R292" s="226"/>
      <c r="S292" s="226"/>
      <c r="T292" s="226"/>
      <c r="U292" s="227"/>
    </row>
    <row r="293" spans="1:21" s="159" customFormat="1" ht="17.100000000000001" customHeight="1" x14ac:dyDescent="0.2">
      <c r="A293" s="224" t="s">
        <v>623</v>
      </c>
      <c r="B293" s="225"/>
      <c r="C293" s="225"/>
      <c r="D293" s="224"/>
      <c r="E293" s="224"/>
      <c r="F293" s="226"/>
      <c r="G293" s="226"/>
      <c r="H293" s="226"/>
      <c r="I293" s="226"/>
      <c r="J293" s="226"/>
      <c r="K293" s="226"/>
      <c r="L293" s="226"/>
      <c r="M293" s="227"/>
      <c r="N293" s="226"/>
      <c r="O293" s="226"/>
      <c r="P293" s="227"/>
      <c r="Q293" s="226"/>
      <c r="R293" s="226"/>
      <c r="S293" s="226"/>
      <c r="T293" s="226"/>
      <c r="U293" s="227"/>
    </row>
    <row r="294" spans="1:21" s="159" customFormat="1" ht="17.100000000000001" customHeight="1" x14ac:dyDescent="0.2">
      <c r="A294" s="224" t="s">
        <v>624</v>
      </c>
      <c r="B294" s="225"/>
      <c r="C294" s="225"/>
      <c r="D294" s="224"/>
      <c r="E294" s="224"/>
      <c r="F294" s="226"/>
      <c r="G294" s="226"/>
      <c r="H294" s="226"/>
      <c r="I294" s="226"/>
      <c r="J294" s="226"/>
      <c r="K294" s="226"/>
      <c r="L294" s="226"/>
      <c r="M294" s="227"/>
      <c r="N294" s="226"/>
      <c r="O294" s="226"/>
      <c r="P294" s="227"/>
      <c r="Q294" s="226"/>
      <c r="R294" s="226"/>
      <c r="S294" s="226"/>
      <c r="T294" s="226"/>
      <c r="U294" s="227"/>
    </row>
    <row r="295" spans="1:21" s="159" customFormat="1" ht="17.100000000000001" customHeight="1" x14ac:dyDescent="0.2">
      <c r="A295" s="224" t="s">
        <v>625</v>
      </c>
      <c r="B295" s="225"/>
      <c r="C295" s="225"/>
      <c r="D295" s="224"/>
      <c r="E295" s="224"/>
      <c r="F295" s="226"/>
      <c r="G295" s="226"/>
      <c r="H295" s="226"/>
      <c r="I295" s="226"/>
      <c r="J295" s="226"/>
      <c r="K295" s="226"/>
      <c r="L295" s="226"/>
      <c r="M295" s="227"/>
      <c r="N295" s="226"/>
      <c r="O295" s="226"/>
      <c r="P295" s="227"/>
      <c r="Q295" s="226"/>
      <c r="R295" s="226"/>
      <c r="S295" s="226"/>
      <c r="T295" s="226"/>
      <c r="U295" s="227"/>
    </row>
    <row r="296" spans="1:21" s="159" customFormat="1" ht="17.100000000000001" customHeight="1" x14ac:dyDescent="0.2">
      <c r="A296" s="224" t="s">
        <v>626</v>
      </c>
      <c r="B296" s="225"/>
      <c r="C296" s="225"/>
      <c r="D296" s="224"/>
      <c r="E296" s="224"/>
      <c r="F296" s="226"/>
      <c r="G296" s="226"/>
      <c r="H296" s="226"/>
      <c r="I296" s="226"/>
      <c r="J296" s="226"/>
      <c r="K296" s="226"/>
      <c r="L296" s="226"/>
      <c r="M296" s="227"/>
      <c r="N296" s="226"/>
      <c r="O296" s="226"/>
      <c r="P296" s="227"/>
      <c r="Q296" s="226"/>
      <c r="R296" s="226"/>
      <c r="S296" s="226"/>
      <c r="T296" s="226"/>
      <c r="U296" s="227"/>
    </row>
    <row r="297" spans="1:21" s="159" customFormat="1" ht="17.100000000000001" customHeight="1" x14ac:dyDescent="0.2">
      <c r="A297" s="224" t="s">
        <v>627</v>
      </c>
      <c r="B297" s="225"/>
      <c r="C297" s="225"/>
      <c r="D297" s="224"/>
      <c r="E297" s="224"/>
      <c r="F297" s="226"/>
      <c r="G297" s="226"/>
      <c r="H297" s="226"/>
      <c r="I297" s="226"/>
      <c r="J297" s="226"/>
      <c r="K297" s="226"/>
      <c r="L297" s="226"/>
      <c r="M297" s="227"/>
      <c r="N297" s="226"/>
      <c r="O297" s="226"/>
      <c r="P297" s="227"/>
      <c r="Q297" s="226"/>
      <c r="R297" s="226"/>
      <c r="S297" s="226"/>
      <c r="T297" s="226"/>
      <c r="U297" s="227"/>
    </row>
    <row r="298" spans="1:21" s="159" customFormat="1" ht="17.100000000000001" customHeight="1" x14ac:dyDescent="0.2">
      <c r="A298" s="224" t="s">
        <v>628</v>
      </c>
      <c r="B298" s="225"/>
      <c r="C298" s="225"/>
      <c r="D298" s="224"/>
      <c r="E298" s="224"/>
      <c r="F298" s="226"/>
      <c r="G298" s="226"/>
      <c r="H298" s="226"/>
      <c r="I298" s="226"/>
      <c r="J298" s="226"/>
      <c r="K298" s="226"/>
      <c r="L298" s="226"/>
      <c r="M298" s="227"/>
      <c r="N298" s="226"/>
      <c r="O298" s="226"/>
      <c r="P298" s="227"/>
      <c r="Q298" s="226"/>
      <c r="R298" s="226"/>
      <c r="S298" s="226"/>
      <c r="T298" s="226"/>
      <c r="U298" s="227"/>
    </row>
    <row r="299" spans="1:21" s="159" customFormat="1" ht="17.100000000000001" customHeight="1" x14ac:dyDescent="0.2">
      <c r="A299" s="224" t="s">
        <v>629</v>
      </c>
      <c r="B299" s="225"/>
      <c r="C299" s="225"/>
      <c r="D299" s="224"/>
      <c r="E299" s="224"/>
      <c r="F299" s="226"/>
      <c r="G299" s="226"/>
      <c r="H299" s="226"/>
      <c r="I299" s="226"/>
      <c r="J299" s="226"/>
      <c r="K299" s="226"/>
      <c r="L299" s="226"/>
      <c r="M299" s="227"/>
      <c r="N299" s="226"/>
      <c r="O299" s="226"/>
      <c r="P299" s="227"/>
      <c r="Q299" s="226"/>
      <c r="R299" s="226"/>
      <c r="S299" s="226"/>
      <c r="T299" s="226"/>
      <c r="U299" s="227"/>
    </row>
    <row r="300" spans="1:21" s="159" customFormat="1" ht="17.100000000000001" customHeight="1" x14ac:dyDescent="0.2">
      <c r="A300" s="224" t="s">
        <v>630</v>
      </c>
      <c r="B300" s="225"/>
      <c r="C300" s="225"/>
      <c r="D300" s="224"/>
      <c r="E300" s="224"/>
      <c r="F300" s="226"/>
      <c r="G300" s="226"/>
      <c r="H300" s="226"/>
      <c r="I300" s="226"/>
      <c r="J300" s="226"/>
      <c r="K300" s="226"/>
      <c r="L300" s="226"/>
      <c r="M300" s="227"/>
      <c r="N300" s="226"/>
      <c r="O300" s="226"/>
      <c r="P300" s="227"/>
      <c r="Q300" s="226"/>
      <c r="R300" s="226"/>
      <c r="S300" s="226"/>
      <c r="T300" s="226"/>
      <c r="U300" s="227"/>
    </row>
    <row r="301" spans="1:21" s="159" customFormat="1" ht="17.100000000000001" customHeight="1" x14ac:dyDescent="0.2">
      <c r="A301" s="224" t="s">
        <v>631</v>
      </c>
      <c r="B301" s="225"/>
      <c r="C301" s="225"/>
      <c r="D301" s="224"/>
      <c r="E301" s="224"/>
      <c r="F301" s="226"/>
      <c r="G301" s="226"/>
      <c r="H301" s="226"/>
      <c r="I301" s="226"/>
      <c r="J301" s="226"/>
      <c r="K301" s="226"/>
      <c r="L301" s="226"/>
      <c r="M301" s="227"/>
      <c r="N301" s="226"/>
      <c r="O301" s="226"/>
      <c r="P301" s="227"/>
      <c r="Q301" s="226"/>
      <c r="R301" s="226"/>
      <c r="S301" s="226"/>
      <c r="T301" s="226"/>
      <c r="U301" s="227"/>
    </row>
    <row r="302" spans="1:21" s="159" customFormat="1" ht="17.100000000000001" customHeight="1" x14ac:dyDescent="0.2">
      <c r="A302" s="224" t="s">
        <v>632</v>
      </c>
      <c r="B302" s="225"/>
      <c r="C302" s="225"/>
      <c r="D302" s="224"/>
      <c r="E302" s="224"/>
      <c r="F302" s="226"/>
      <c r="G302" s="226"/>
      <c r="H302" s="226"/>
      <c r="I302" s="226"/>
      <c r="J302" s="226"/>
      <c r="K302" s="226"/>
      <c r="L302" s="226"/>
      <c r="M302" s="227"/>
      <c r="N302" s="226"/>
      <c r="O302" s="226"/>
      <c r="P302" s="227"/>
      <c r="Q302" s="226"/>
      <c r="R302" s="226"/>
      <c r="S302" s="226"/>
      <c r="T302" s="226"/>
      <c r="U302" s="227"/>
    </row>
    <row r="303" spans="1:21" s="159" customFormat="1" ht="17.100000000000001" customHeight="1" x14ac:dyDescent="0.2">
      <c r="A303" s="224" t="s">
        <v>633</v>
      </c>
      <c r="B303" s="225"/>
      <c r="C303" s="225"/>
      <c r="D303" s="224"/>
      <c r="E303" s="224"/>
      <c r="F303" s="226"/>
      <c r="G303" s="226"/>
      <c r="H303" s="226"/>
      <c r="I303" s="226"/>
      <c r="J303" s="226"/>
      <c r="K303" s="226"/>
      <c r="L303" s="226"/>
      <c r="M303" s="227"/>
      <c r="N303" s="226"/>
      <c r="O303" s="226"/>
      <c r="P303" s="227"/>
      <c r="Q303" s="226"/>
      <c r="R303" s="226"/>
      <c r="S303" s="226"/>
      <c r="T303" s="226"/>
      <c r="U303" s="227"/>
    </row>
    <row r="304" spans="1:21" s="159" customFormat="1" ht="17.100000000000001" customHeight="1" x14ac:dyDescent="0.2">
      <c r="A304" s="224" t="s">
        <v>634</v>
      </c>
      <c r="B304" s="225"/>
      <c r="C304" s="225"/>
      <c r="D304" s="224"/>
      <c r="E304" s="224"/>
      <c r="F304" s="226"/>
      <c r="G304" s="226"/>
      <c r="H304" s="226"/>
      <c r="I304" s="226"/>
      <c r="J304" s="226"/>
      <c r="K304" s="226"/>
      <c r="L304" s="226"/>
      <c r="M304" s="227"/>
      <c r="N304" s="226"/>
      <c r="O304" s="226"/>
      <c r="P304" s="227"/>
      <c r="Q304" s="226"/>
      <c r="R304" s="226"/>
      <c r="S304" s="226"/>
      <c r="T304" s="226"/>
      <c r="U304" s="227"/>
    </row>
    <row r="305" spans="1:21" s="159" customFormat="1" ht="17.100000000000001" customHeight="1" x14ac:dyDescent="0.2">
      <c r="A305" s="224" t="s">
        <v>635</v>
      </c>
      <c r="B305" s="225"/>
      <c r="C305" s="225"/>
      <c r="D305" s="224"/>
      <c r="E305" s="224"/>
      <c r="F305" s="226"/>
      <c r="G305" s="226"/>
      <c r="H305" s="226"/>
      <c r="I305" s="226"/>
      <c r="J305" s="226"/>
      <c r="K305" s="226"/>
      <c r="L305" s="226"/>
      <c r="M305" s="227"/>
      <c r="N305" s="226"/>
      <c r="O305" s="226"/>
      <c r="P305" s="227"/>
      <c r="Q305" s="226"/>
      <c r="R305" s="226"/>
      <c r="S305" s="226"/>
      <c r="T305" s="226"/>
      <c r="U305" s="227"/>
    </row>
    <row r="306" spans="1:21" s="159" customFormat="1" ht="17.100000000000001" customHeight="1" x14ac:dyDescent="0.2">
      <c r="A306" s="224"/>
      <c r="B306" s="225"/>
      <c r="C306" s="225"/>
      <c r="D306" s="224"/>
      <c r="E306" s="224"/>
      <c r="F306" s="226"/>
      <c r="G306" s="226"/>
      <c r="H306" s="226"/>
      <c r="I306" s="226"/>
      <c r="J306" s="226"/>
      <c r="K306" s="226"/>
      <c r="L306" s="226"/>
      <c r="M306" s="227"/>
      <c r="N306" s="226"/>
      <c r="O306" s="226"/>
      <c r="P306" s="227"/>
      <c r="Q306" s="226"/>
      <c r="R306" s="226"/>
      <c r="S306" s="226"/>
      <c r="T306" s="226"/>
      <c r="U306" s="227"/>
    </row>
    <row r="307" spans="1:21" s="159" customFormat="1" ht="17.100000000000001" customHeight="1" x14ac:dyDescent="0.2">
      <c r="A307" s="364"/>
      <c r="B307" s="365"/>
      <c r="C307" s="365"/>
      <c r="D307" s="364"/>
      <c r="E307" s="364"/>
      <c r="F307" s="366"/>
      <c r="G307" s="366"/>
      <c r="H307" s="366"/>
      <c r="I307" s="366"/>
      <c r="J307" s="366"/>
      <c r="K307" s="366"/>
      <c r="L307" s="366"/>
      <c r="M307" s="367"/>
      <c r="N307" s="366"/>
      <c r="O307" s="366"/>
      <c r="P307" s="367"/>
      <c r="Q307" s="366"/>
      <c r="R307" s="366"/>
      <c r="S307" s="366"/>
      <c r="T307" s="366"/>
      <c r="U307" s="367"/>
    </row>
    <row r="308" spans="1:21" ht="12.75" x14ac:dyDescent="0.2">
      <c r="A308" s="151" t="s">
        <v>283</v>
      </c>
      <c r="B308" s="50"/>
      <c r="C308" s="50"/>
      <c r="D308" s="51"/>
      <c r="E308" s="51"/>
      <c r="F308" s="50"/>
      <c r="G308" s="50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ht="12.75" x14ac:dyDescent="0.2">
      <c r="A309" s="52"/>
      <c r="B309" s="46"/>
      <c r="C309" s="46"/>
      <c r="D309" s="53"/>
      <c r="E309" s="53"/>
      <c r="F309" s="46"/>
      <c r="G309" s="46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</row>
  </sheetData>
  <mergeCells count="3">
    <mergeCell ref="J2:M2"/>
    <mergeCell ref="N2:P2"/>
    <mergeCell ref="Q2:S2"/>
  </mergeCells>
  <phoneticPr fontId="179" type="noConversion"/>
  <dataValidations count="2">
    <dataValidation type="list" allowBlank="1" showInputMessage="1" showErrorMessage="1" sqref="H8:I307" xr:uid="{EA881DF2-9614-464D-B080-10542863828A}">
      <formula1>"✓, -"</formula1>
    </dataValidation>
    <dataValidation type="list" allowBlank="1" showInputMessage="1" showErrorMessage="1" sqref="M8:M306" xr:uid="{EED0D777-40D1-42A5-99FF-91B02215536F}">
      <formula1>$W$21:$W$23</formula1>
    </dataValidation>
  </dataValidations>
  <hyperlinks>
    <hyperlink ref="V1" location="Home!A1" display="HOME" xr:uid="{1DF57A57-2666-41D2-B7DA-9DA1688161A2}"/>
  </hyperlinks>
  <printOptions horizontalCentered="1"/>
  <pageMargins left="0" right="0" top="0.35" bottom="0.3" header="0" footer="0.2"/>
  <pageSetup scale="63" fitToHeight="0" pageOrder="overThenDown" orientation="landscape" cellComments="atEnd" r:id="rId1"/>
  <headerFooter alignWithMargins="0">
    <oddFooter>Page &amp;P&amp;R&amp;A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62"/>
  <sheetViews>
    <sheetView showGridLines="0" workbookViewId="0">
      <pane ySplit="1" topLeftCell="A2" activePane="bottomLeft" state="frozen"/>
      <selection pane="bottomLeft" activeCell="F1" sqref="F1"/>
    </sheetView>
  </sheetViews>
  <sheetFormatPr defaultColWidth="12.6640625" defaultRowHeight="15.75" customHeight="1" x14ac:dyDescent="0.2"/>
  <cols>
    <col min="1" max="1" width="26.6640625" style="5" customWidth="1"/>
    <col min="2" max="2" width="4.6640625" style="5" customWidth="1"/>
    <col min="3" max="3" width="26.6640625" style="5" customWidth="1"/>
    <col min="4" max="4" width="4.6640625" style="5" customWidth="1"/>
    <col min="5" max="5" width="26.6640625" style="5" customWidth="1"/>
    <col min="6" max="6" width="10.6640625" style="5" customWidth="1"/>
    <col min="7" max="7" width="40.6640625" style="5" customWidth="1"/>
    <col min="8" max="16384" width="12.6640625" style="5"/>
  </cols>
  <sheetData>
    <row r="1" spans="1:7" ht="45" customHeight="1" x14ac:dyDescent="0.5">
      <c r="A1" s="437" t="s">
        <v>284</v>
      </c>
      <c r="B1" s="438"/>
      <c r="C1" s="438"/>
      <c r="D1" s="438"/>
      <c r="E1" s="438"/>
      <c r="F1" s="412" t="s">
        <v>653</v>
      </c>
      <c r="G1" s="87"/>
    </row>
    <row r="2" spans="1:7" ht="16.149999999999999" customHeight="1" x14ac:dyDescent="0.2">
      <c r="A2" s="439" t="s">
        <v>21</v>
      </c>
      <c r="B2" s="440"/>
      <c r="C2" s="440"/>
      <c r="D2" s="440"/>
      <c r="E2" s="440"/>
      <c r="G2" s="129"/>
    </row>
    <row r="3" spans="1:7" ht="16.149999999999999" customHeight="1" x14ac:dyDescent="0.2">
      <c r="A3" s="54"/>
      <c r="B3" s="54"/>
      <c r="C3" s="54"/>
      <c r="D3" s="54"/>
      <c r="E3" s="54"/>
      <c r="G3" s="132"/>
    </row>
    <row r="4" spans="1:7" ht="37.5" customHeight="1" x14ac:dyDescent="0.2">
      <c r="A4" s="55" t="s">
        <v>285</v>
      </c>
      <c r="B4" s="56"/>
      <c r="C4" s="55" t="s">
        <v>286</v>
      </c>
      <c r="D4" s="56"/>
      <c r="E4" s="55" t="s">
        <v>287</v>
      </c>
      <c r="G4" s="267" t="s">
        <v>157</v>
      </c>
    </row>
    <row r="5" spans="1:7" ht="21" customHeight="1" x14ac:dyDescent="0.2">
      <c r="A5" s="229" t="s">
        <v>319</v>
      </c>
      <c r="B5" s="195"/>
      <c r="C5" s="229" t="s">
        <v>338</v>
      </c>
      <c r="D5" s="195"/>
      <c r="E5" s="229" t="s">
        <v>346</v>
      </c>
      <c r="G5" s="139" t="s">
        <v>288</v>
      </c>
    </row>
    <row r="6" spans="1:7" ht="21" customHeight="1" x14ac:dyDescent="0.2">
      <c r="A6" s="229" t="s">
        <v>320</v>
      </c>
      <c r="B6" s="195"/>
      <c r="C6" s="229" t="s">
        <v>339</v>
      </c>
      <c r="D6" s="195"/>
      <c r="E6" s="229" t="s">
        <v>347</v>
      </c>
      <c r="G6" s="139" t="s">
        <v>289</v>
      </c>
    </row>
    <row r="7" spans="1:7" ht="21" customHeight="1" x14ac:dyDescent="0.2">
      <c r="A7" s="229" t="s">
        <v>321</v>
      </c>
      <c r="B7" s="258" t="s">
        <v>29</v>
      </c>
      <c r="C7" s="229" t="s">
        <v>340</v>
      </c>
      <c r="D7" s="195"/>
      <c r="E7" s="229" t="s">
        <v>348</v>
      </c>
      <c r="G7" s="139" t="s">
        <v>290</v>
      </c>
    </row>
    <row r="8" spans="1:7" ht="21" customHeight="1" x14ac:dyDescent="0.2">
      <c r="A8" s="229" t="s">
        <v>322</v>
      </c>
      <c r="B8" s="195"/>
      <c r="C8" s="229" t="s">
        <v>341</v>
      </c>
      <c r="D8" s="195"/>
      <c r="E8" s="229" t="s">
        <v>349</v>
      </c>
      <c r="G8" s="139" t="s">
        <v>291</v>
      </c>
    </row>
    <row r="9" spans="1:7" ht="21" customHeight="1" x14ac:dyDescent="0.2">
      <c r="A9" s="229" t="s">
        <v>334</v>
      </c>
      <c r="B9" s="195"/>
      <c r="C9" s="229" t="s">
        <v>342</v>
      </c>
      <c r="D9" s="195"/>
      <c r="E9" s="229" t="s">
        <v>350</v>
      </c>
      <c r="G9" s="117"/>
    </row>
    <row r="10" spans="1:7" ht="21" customHeight="1" x14ac:dyDescent="0.2">
      <c r="A10" s="229" t="s">
        <v>335</v>
      </c>
      <c r="B10" s="195"/>
      <c r="C10" s="229" t="s">
        <v>343</v>
      </c>
      <c r="D10" s="195"/>
      <c r="E10" s="229" t="s">
        <v>351</v>
      </c>
      <c r="G10" s="117"/>
    </row>
    <row r="11" spans="1:7" ht="21" customHeight="1" x14ac:dyDescent="0.2">
      <c r="A11" s="229" t="s">
        <v>336</v>
      </c>
      <c r="B11" s="195"/>
      <c r="C11" s="229" t="s">
        <v>344</v>
      </c>
      <c r="D11" s="195"/>
      <c r="E11" s="229" t="s">
        <v>352</v>
      </c>
      <c r="G11" s="117"/>
    </row>
    <row r="12" spans="1:7" ht="21" customHeight="1" x14ac:dyDescent="0.2">
      <c r="A12" s="229" t="s">
        <v>337</v>
      </c>
      <c r="B12" s="195"/>
      <c r="C12" s="229" t="s">
        <v>345</v>
      </c>
      <c r="D12" s="195"/>
      <c r="E12" s="229" t="s">
        <v>353</v>
      </c>
    </row>
    <row r="13" spans="1:7" ht="28.15" customHeight="1" x14ac:dyDescent="0.2">
      <c r="A13" s="57"/>
      <c r="B13" s="57"/>
      <c r="C13" s="57"/>
      <c r="D13" s="255" t="s">
        <v>29</v>
      </c>
      <c r="E13" s="57"/>
    </row>
    <row r="14" spans="1:7" ht="37.5" customHeight="1" x14ac:dyDescent="0.2">
      <c r="A14" s="55" t="s">
        <v>292</v>
      </c>
      <c r="B14" s="56"/>
      <c r="C14" s="55" t="s">
        <v>293</v>
      </c>
      <c r="D14" s="56"/>
      <c r="E14" s="55" t="s">
        <v>294</v>
      </c>
      <c r="G14" s="106"/>
    </row>
    <row r="15" spans="1:7" ht="21" customHeight="1" x14ac:dyDescent="0.2">
      <c r="A15" s="229" t="s">
        <v>354</v>
      </c>
      <c r="B15" s="195"/>
      <c r="C15" s="229" t="s">
        <v>362</v>
      </c>
      <c r="D15" s="195"/>
      <c r="E15" s="229" t="s">
        <v>370</v>
      </c>
      <c r="G15" s="128"/>
    </row>
    <row r="16" spans="1:7" ht="21" customHeight="1" x14ac:dyDescent="0.2">
      <c r="A16" s="229" t="s">
        <v>355</v>
      </c>
      <c r="B16" s="195"/>
      <c r="C16" s="229" t="s">
        <v>363</v>
      </c>
      <c r="D16" s="195"/>
      <c r="E16" s="229" t="s">
        <v>371</v>
      </c>
      <c r="G16" s="128"/>
    </row>
    <row r="17" spans="1:7" ht="21" customHeight="1" x14ac:dyDescent="0.2">
      <c r="A17" s="229" t="s">
        <v>356</v>
      </c>
      <c r="B17" s="195"/>
      <c r="C17" s="229" t="s">
        <v>364</v>
      </c>
      <c r="D17" s="195"/>
      <c r="E17" s="229" t="s">
        <v>372</v>
      </c>
      <c r="G17" s="128"/>
    </row>
    <row r="18" spans="1:7" ht="21" customHeight="1" x14ac:dyDescent="0.2">
      <c r="A18" s="229" t="s">
        <v>357</v>
      </c>
      <c r="B18" s="195"/>
      <c r="C18" s="229" t="s">
        <v>365</v>
      </c>
      <c r="D18" s="195"/>
      <c r="E18" s="229" t="s">
        <v>373</v>
      </c>
      <c r="G18" s="128"/>
    </row>
    <row r="19" spans="1:7" ht="21" customHeight="1" x14ac:dyDescent="0.2">
      <c r="A19" s="229" t="s">
        <v>358</v>
      </c>
      <c r="B19" s="195"/>
      <c r="C19" s="229" t="s">
        <v>366</v>
      </c>
      <c r="D19" s="195"/>
      <c r="E19" s="229" t="s">
        <v>374</v>
      </c>
      <c r="G19" s="128"/>
    </row>
    <row r="20" spans="1:7" ht="21" customHeight="1" x14ac:dyDescent="0.2">
      <c r="A20" s="229" t="s">
        <v>359</v>
      </c>
      <c r="B20" s="195"/>
      <c r="C20" s="229" t="s">
        <v>367</v>
      </c>
      <c r="D20" s="195"/>
      <c r="E20" s="229" t="s">
        <v>375</v>
      </c>
      <c r="G20" s="128"/>
    </row>
    <row r="21" spans="1:7" ht="21" customHeight="1" x14ac:dyDescent="0.2">
      <c r="A21" s="229" t="s">
        <v>360</v>
      </c>
      <c r="B21" s="195"/>
      <c r="C21" s="229" t="s">
        <v>368</v>
      </c>
      <c r="D21" s="195"/>
      <c r="E21" s="229" t="s">
        <v>376</v>
      </c>
    </row>
    <row r="22" spans="1:7" ht="21" customHeight="1" x14ac:dyDescent="0.2">
      <c r="A22" s="229" t="s">
        <v>361</v>
      </c>
      <c r="B22" s="195"/>
      <c r="C22" s="229" t="s">
        <v>369</v>
      </c>
      <c r="D22" s="195"/>
      <c r="E22" s="229" t="s">
        <v>377</v>
      </c>
    </row>
    <row r="23" spans="1:7" ht="28.15" customHeight="1" x14ac:dyDescent="0.2">
      <c r="A23" s="57"/>
      <c r="B23" s="57"/>
      <c r="C23" s="57"/>
      <c r="D23" s="57"/>
      <c r="E23" s="57"/>
    </row>
    <row r="24" spans="1:7" ht="37.5" customHeight="1" x14ac:dyDescent="0.2">
      <c r="A24" s="55" t="s">
        <v>295</v>
      </c>
      <c r="B24" s="56"/>
      <c r="C24" s="55" t="s">
        <v>296</v>
      </c>
      <c r="D24" s="56"/>
      <c r="E24" s="55" t="s">
        <v>297</v>
      </c>
    </row>
    <row r="25" spans="1:7" ht="21" customHeight="1" x14ac:dyDescent="0.2">
      <c r="A25" s="229" t="s">
        <v>378</v>
      </c>
      <c r="B25" s="195"/>
      <c r="C25" s="229" t="s">
        <v>386</v>
      </c>
      <c r="D25" s="195"/>
      <c r="E25" s="229" t="s">
        <v>394</v>
      </c>
    </row>
    <row r="26" spans="1:7" ht="21" customHeight="1" x14ac:dyDescent="0.2">
      <c r="A26" s="229" t="s">
        <v>379</v>
      </c>
      <c r="B26" s="195"/>
      <c r="C26" s="229" t="s">
        <v>387</v>
      </c>
      <c r="D26" s="195"/>
      <c r="E26" s="229" t="s">
        <v>395</v>
      </c>
    </row>
    <row r="27" spans="1:7" ht="21" customHeight="1" x14ac:dyDescent="0.2">
      <c r="A27" s="229" t="s">
        <v>380</v>
      </c>
      <c r="B27" s="195"/>
      <c r="C27" s="229" t="s">
        <v>388</v>
      </c>
      <c r="D27" s="195"/>
      <c r="E27" s="229" t="s">
        <v>396</v>
      </c>
    </row>
    <row r="28" spans="1:7" ht="21" customHeight="1" x14ac:dyDescent="0.2">
      <c r="A28" s="229" t="s">
        <v>381</v>
      </c>
      <c r="B28" s="195"/>
      <c r="C28" s="229" t="s">
        <v>389</v>
      </c>
      <c r="D28" s="195"/>
      <c r="E28" s="229" t="s">
        <v>397</v>
      </c>
    </row>
    <row r="29" spans="1:7" ht="21" customHeight="1" x14ac:dyDescent="0.2">
      <c r="A29" s="229" t="s">
        <v>382</v>
      </c>
      <c r="B29" s="195"/>
      <c r="C29" s="229" t="s">
        <v>390</v>
      </c>
      <c r="D29" s="195"/>
      <c r="E29" s="229" t="s">
        <v>398</v>
      </c>
    </row>
    <row r="30" spans="1:7" ht="21" customHeight="1" x14ac:dyDescent="0.2">
      <c r="A30" s="229" t="s">
        <v>383</v>
      </c>
      <c r="B30" s="195"/>
      <c r="C30" s="229" t="s">
        <v>391</v>
      </c>
      <c r="D30" s="195"/>
      <c r="E30" s="229" t="s">
        <v>399</v>
      </c>
    </row>
    <row r="31" spans="1:7" ht="21" customHeight="1" x14ac:dyDescent="0.2">
      <c r="A31" s="229" t="s">
        <v>384</v>
      </c>
      <c r="B31" s="195"/>
      <c r="C31" s="229" t="s">
        <v>392</v>
      </c>
      <c r="D31" s="195"/>
      <c r="E31" s="229" t="s">
        <v>400</v>
      </c>
    </row>
    <row r="32" spans="1:7" ht="21" customHeight="1" x14ac:dyDescent="0.2">
      <c r="A32" s="229" t="s">
        <v>385</v>
      </c>
      <c r="B32" s="195"/>
      <c r="C32" s="229" t="s">
        <v>393</v>
      </c>
      <c r="D32" s="195"/>
      <c r="E32" s="229" t="s">
        <v>401</v>
      </c>
    </row>
    <row r="33" spans="1:5" ht="21.75" customHeight="1" x14ac:dyDescent="0.2">
      <c r="A33" s="54"/>
      <c r="B33" s="54"/>
      <c r="C33" s="54"/>
      <c r="D33" s="54"/>
      <c r="E33" s="54"/>
    </row>
    <row r="34" spans="1:5" ht="38.25" x14ac:dyDescent="0.2">
      <c r="A34" s="55" t="s">
        <v>402</v>
      </c>
      <c r="B34" s="56"/>
      <c r="C34" s="55" t="s">
        <v>403</v>
      </c>
      <c r="D34" s="56"/>
      <c r="E34" s="55" t="s">
        <v>404</v>
      </c>
    </row>
    <row r="35" spans="1:5" ht="18" x14ac:dyDescent="0.2">
      <c r="A35" s="229" t="s">
        <v>405</v>
      </c>
      <c r="B35" s="195"/>
      <c r="C35" s="229" t="s">
        <v>413</v>
      </c>
      <c r="D35" s="195"/>
      <c r="E35" s="229" t="s">
        <v>421</v>
      </c>
    </row>
    <row r="36" spans="1:5" ht="18" x14ac:dyDescent="0.2">
      <c r="A36" s="229" t="s">
        <v>406</v>
      </c>
      <c r="B36" s="195"/>
      <c r="C36" s="229" t="s">
        <v>414</v>
      </c>
      <c r="D36" s="195"/>
      <c r="E36" s="229" t="s">
        <v>422</v>
      </c>
    </row>
    <row r="37" spans="1:5" ht="18" x14ac:dyDescent="0.2">
      <c r="A37" s="229" t="s">
        <v>407</v>
      </c>
      <c r="B37" s="195"/>
      <c r="C37" s="229" t="s">
        <v>415</v>
      </c>
      <c r="D37" s="195"/>
      <c r="E37" s="229" t="s">
        <v>423</v>
      </c>
    </row>
    <row r="38" spans="1:5" ht="18" x14ac:dyDescent="0.2">
      <c r="A38" s="229" t="s">
        <v>408</v>
      </c>
      <c r="B38" s="195"/>
      <c r="C38" s="229" t="s">
        <v>416</v>
      </c>
      <c r="D38" s="195"/>
      <c r="E38" s="229" t="s">
        <v>424</v>
      </c>
    </row>
    <row r="39" spans="1:5" ht="15.75" customHeight="1" x14ac:dyDescent="0.2">
      <c r="A39" s="229" t="s">
        <v>409</v>
      </c>
      <c r="B39" s="195"/>
      <c r="C39" s="229" t="s">
        <v>417</v>
      </c>
      <c r="D39" s="195"/>
      <c r="E39" s="229" t="s">
        <v>425</v>
      </c>
    </row>
    <row r="40" spans="1:5" ht="15.75" customHeight="1" x14ac:dyDescent="0.2">
      <c r="A40" s="229" t="s">
        <v>410</v>
      </c>
      <c r="B40" s="195"/>
      <c r="C40" s="229" t="s">
        <v>418</v>
      </c>
      <c r="D40" s="195"/>
      <c r="E40" s="229" t="s">
        <v>426</v>
      </c>
    </row>
    <row r="41" spans="1:5" ht="15.75" customHeight="1" x14ac:dyDescent="0.2">
      <c r="A41" s="229" t="s">
        <v>411</v>
      </c>
      <c r="B41" s="195"/>
      <c r="C41" s="229" t="s">
        <v>419</v>
      </c>
      <c r="D41" s="195"/>
      <c r="E41" s="229" t="s">
        <v>427</v>
      </c>
    </row>
    <row r="42" spans="1:5" ht="15.75" customHeight="1" x14ac:dyDescent="0.2">
      <c r="A42" s="229" t="s">
        <v>412</v>
      </c>
      <c r="B42" s="195"/>
      <c r="C42" s="229" t="s">
        <v>420</v>
      </c>
      <c r="D42" s="195"/>
      <c r="E42" s="229" t="s">
        <v>428</v>
      </c>
    </row>
    <row r="43" spans="1:5" ht="15.75" customHeight="1" x14ac:dyDescent="0.2">
      <c r="A43" s="54"/>
      <c r="B43" s="54"/>
      <c r="C43" s="54"/>
      <c r="D43" s="54"/>
      <c r="E43" s="54"/>
    </row>
    <row r="44" spans="1:5" ht="38.25" x14ac:dyDescent="0.2">
      <c r="A44" s="55" t="s">
        <v>429</v>
      </c>
      <c r="B44" s="56"/>
      <c r="C44" s="55" t="s">
        <v>430</v>
      </c>
      <c r="D44" s="56"/>
      <c r="E44" s="55" t="s">
        <v>431</v>
      </c>
    </row>
    <row r="45" spans="1:5" ht="15.75" customHeight="1" x14ac:dyDescent="0.2">
      <c r="A45" s="229" t="s">
        <v>432</v>
      </c>
      <c r="B45" s="195"/>
      <c r="C45" s="229" t="s">
        <v>440</v>
      </c>
      <c r="D45" s="195"/>
      <c r="E45" s="229" t="s">
        <v>448</v>
      </c>
    </row>
    <row r="46" spans="1:5" ht="15.75" customHeight="1" x14ac:dyDescent="0.2">
      <c r="A46" s="229" t="s">
        <v>433</v>
      </c>
      <c r="B46" s="195"/>
      <c r="C46" s="229" t="s">
        <v>441</v>
      </c>
      <c r="D46" s="195"/>
      <c r="E46" s="229" t="s">
        <v>449</v>
      </c>
    </row>
    <row r="47" spans="1:5" ht="15.75" customHeight="1" x14ac:dyDescent="0.2">
      <c r="A47" s="229" t="s">
        <v>434</v>
      </c>
      <c r="B47" s="195"/>
      <c r="C47" s="229" t="s">
        <v>442</v>
      </c>
      <c r="D47" s="195"/>
      <c r="E47" s="229" t="s">
        <v>450</v>
      </c>
    </row>
    <row r="48" spans="1:5" ht="15.75" customHeight="1" x14ac:dyDescent="0.2">
      <c r="A48" s="229" t="s">
        <v>435</v>
      </c>
      <c r="B48" s="195"/>
      <c r="C48" s="229" t="s">
        <v>443</v>
      </c>
      <c r="D48" s="195"/>
      <c r="E48" s="229" t="s">
        <v>451</v>
      </c>
    </row>
    <row r="49" spans="1:5" ht="15.75" customHeight="1" x14ac:dyDescent="0.2">
      <c r="A49" s="229" t="s">
        <v>436</v>
      </c>
      <c r="B49" s="195"/>
      <c r="C49" s="229" t="s">
        <v>444</v>
      </c>
      <c r="D49" s="195"/>
      <c r="E49" s="229" t="s">
        <v>452</v>
      </c>
    </row>
    <row r="50" spans="1:5" ht="15.75" customHeight="1" x14ac:dyDescent="0.2">
      <c r="A50" s="229" t="s">
        <v>437</v>
      </c>
      <c r="B50" s="195"/>
      <c r="C50" s="229" t="s">
        <v>445</v>
      </c>
      <c r="D50" s="195"/>
      <c r="E50" s="229" t="s">
        <v>453</v>
      </c>
    </row>
    <row r="51" spans="1:5" ht="15.75" customHeight="1" x14ac:dyDescent="0.2">
      <c r="A51" s="229" t="s">
        <v>438</v>
      </c>
      <c r="B51" s="195"/>
      <c r="C51" s="229" t="s">
        <v>446</v>
      </c>
      <c r="D51" s="195"/>
      <c r="E51" s="229" t="s">
        <v>454</v>
      </c>
    </row>
    <row r="52" spans="1:5" ht="15.75" customHeight="1" x14ac:dyDescent="0.2">
      <c r="A52" s="229" t="s">
        <v>439</v>
      </c>
      <c r="B52" s="195"/>
      <c r="C52" s="229" t="s">
        <v>447</v>
      </c>
      <c r="D52" s="195"/>
      <c r="E52" s="229" t="s">
        <v>455</v>
      </c>
    </row>
    <row r="53" spans="1:5" ht="15.75" customHeight="1" x14ac:dyDescent="0.2">
      <c r="A53" s="54"/>
      <c r="B53" s="54"/>
      <c r="C53" s="54"/>
      <c r="D53" s="54"/>
      <c r="E53" s="54"/>
    </row>
    <row r="54" spans="1:5" ht="38.25" x14ac:dyDescent="0.2">
      <c r="A54" s="55" t="s">
        <v>456</v>
      </c>
    </row>
    <row r="55" spans="1:5" ht="15.75" customHeight="1" x14ac:dyDescent="0.2">
      <c r="A55" s="229" t="s">
        <v>457</v>
      </c>
    </row>
    <row r="56" spans="1:5" ht="15.75" customHeight="1" x14ac:dyDescent="0.2">
      <c r="A56" s="229" t="s">
        <v>458</v>
      </c>
    </row>
    <row r="57" spans="1:5" ht="15.75" customHeight="1" x14ac:dyDescent="0.2">
      <c r="A57" s="229" t="s">
        <v>459</v>
      </c>
    </row>
    <row r="58" spans="1:5" ht="15.75" customHeight="1" x14ac:dyDescent="0.2">
      <c r="A58" s="229" t="s">
        <v>460</v>
      </c>
    </row>
    <row r="59" spans="1:5" ht="15.75" customHeight="1" x14ac:dyDescent="0.2">
      <c r="A59" s="229" t="s">
        <v>461</v>
      </c>
    </row>
    <row r="60" spans="1:5" ht="15.75" customHeight="1" x14ac:dyDescent="0.2">
      <c r="A60" s="229" t="s">
        <v>462</v>
      </c>
    </row>
    <row r="61" spans="1:5" ht="15.75" customHeight="1" x14ac:dyDescent="0.2">
      <c r="A61" s="229" t="s">
        <v>463</v>
      </c>
    </row>
    <row r="62" spans="1:5" ht="15.75" customHeight="1" x14ac:dyDescent="0.2">
      <c r="A62" s="229" t="s">
        <v>464</v>
      </c>
    </row>
  </sheetData>
  <mergeCells count="2">
    <mergeCell ref="A1:E1"/>
    <mergeCell ref="A2:E2"/>
  </mergeCells>
  <phoneticPr fontId="179" type="noConversion"/>
  <hyperlinks>
    <hyperlink ref="F1" location="Home!A1" display="HOME" xr:uid="{3E193EF6-3258-4F28-8FAF-49B63093F731}"/>
  </hyperlinks>
  <printOptions horizontalCentered="1"/>
  <pageMargins left="0.25" right="0.25" top="0.35" bottom="0.3" header="0" footer="0.2"/>
  <pageSetup fitToHeight="0" pageOrder="overThenDown" orientation="portrait" cellComments="atEnd" r:id="rId1"/>
  <headerFooter>
    <oddFooter>Page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6"/>
  <sheetViews>
    <sheetView showGridLines="0" workbookViewId="0">
      <pane ySplit="1" topLeftCell="A2" activePane="bottomLeft" state="frozen"/>
      <selection pane="bottomLeft" activeCell="C1" sqref="C1"/>
    </sheetView>
  </sheetViews>
  <sheetFormatPr defaultColWidth="12.6640625" defaultRowHeight="15.75" customHeight="1" x14ac:dyDescent="0.2"/>
  <cols>
    <col min="1" max="1" width="4.6640625" style="5" customWidth="1"/>
    <col min="2" max="2" width="80.6640625" style="5" customWidth="1"/>
    <col min="3" max="3" width="10.6640625" style="5" customWidth="1"/>
    <col min="4" max="4" width="40.6640625" style="5" customWidth="1"/>
    <col min="5" max="16384" width="12.6640625" style="5"/>
  </cols>
  <sheetData>
    <row r="1" spans="1:4" ht="45" customHeight="1" x14ac:dyDescent="0.2">
      <c r="A1" s="313" t="s">
        <v>17</v>
      </c>
      <c r="B1" s="4"/>
      <c r="C1" s="412" t="s">
        <v>653</v>
      </c>
      <c r="D1" s="87"/>
    </row>
    <row r="2" spans="1:4" ht="10.5" customHeight="1" x14ac:dyDescent="0.2">
      <c r="A2" s="255" t="s">
        <v>29</v>
      </c>
      <c r="B2" s="58"/>
      <c r="D2" s="129"/>
    </row>
    <row r="3" spans="1:4" ht="28.15" customHeight="1" x14ac:dyDescent="0.2">
      <c r="A3" s="441" t="s">
        <v>298</v>
      </c>
      <c r="B3" s="442"/>
      <c r="D3" s="132"/>
    </row>
    <row r="4" spans="1:4" ht="28.15" customHeight="1" x14ac:dyDescent="0.2">
      <c r="A4" s="181"/>
      <c r="B4" s="182"/>
    </row>
    <row r="5" spans="1:4" ht="28.15" customHeight="1" x14ac:dyDescent="0.2">
      <c r="A5" s="181"/>
      <c r="B5" s="182"/>
    </row>
    <row r="6" spans="1:4" ht="28.15" customHeight="1" x14ac:dyDescent="0.2">
      <c r="A6" s="181"/>
      <c r="B6" s="182"/>
    </row>
    <row r="7" spans="1:4" ht="28.15" customHeight="1" x14ac:dyDescent="0.2">
      <c r="A7" s="181"/>
      <c r="B7" s="182"/>
    </row>
    <row r="8" spans="1:4" ht="28.15" customHeight="1" x14ac:dyDescent="0.2">
      <c r="A8" s="181"/>
      <c r="B8" s="182"/>
    </row>
    <row r="9" spans="1:4" ht="28.15" customHeight="1" x14ac:dyDescent="0.2">
      <c r="A9" s="181"/>
      <c r="B9" s="182"/>
    </row>
    <row r="10" spans="1:4" ht="28.15" customHeight="1" x14ac:dyDescent="0.2">
      <c r="A10" s="181"/>
      <c r="B10" s="182"/>
      <c r="D10" s="106"/>
    </row>
    <row r="11" spans="1:4" ht="28.15" customHeight="1" x14ac:dyDescent="0.2">
      <c r="A11" s="183"/>
      <c r="B11" s="184"/>
      <c r="D11" s="88"/>
    </row>
    <row r="12" spans="1:4" ht="28.15" customHeight="1" x14ac:dyDescent="0.2">
      <c r="A12" s="443"/>
      <c r="B12" s="444"/>
      <c r="D12" s="128"/>
    </row>
    <row r="13" spans="1:4" ht="28.15" customHeight="1" x14ac:dyDescent="0.2">
      <c r="A13" s="185"/>
      <c r="B13" s="186"/>
      <c r="D13" s="128"/>
    </row>
    <row r="14" spans="1:4" ht="28.15" customHeight="1" x14ac:dyDescent="0.2">
      <c r="A14" s="185"/>
      <c r="B14" s="186"/>
      <c r="D14" s="128"/>
    </row>
    <row r="15" spans="1:4" ht="28.15" customHeight="1" x14ac:dyDescent="0.2">
      <c r="A15" s="185"/>
      <c r="B15" s="186"/>
      <c r="D15" s="128"/>
    </row>
    <row r="16" spans="1:4" ht="28.15" customHeight="1" x14ac:dyDescent="0.2">
      <c r="A16" s="185"/>
      <c r="B16" s="186"/>
      <c r="D16" s="128"/>
    </row>
    <row r="17" spans="1:4" ht="28.15" customHeight="1" x14ac:dyDescent="0.2">
      <c r="A17" s="185"/>
      <c r="B17" s="186"/>
      <c r="D17" s="128"/>
    </row>
    <row r="18" spans="1:4" ht="28.15" customHeight="1" x14ac:dyDescent="0.2">
      <c r="A18" s="185"/>
      <c r="B18" s="186"/>
    </row>
    <row r="19" spans="1:4" ht="28.15" customHeight="1" x14ac:dyDescent="0.2">
      <c r="A19" s="185"/>
      <c r="B19" s="186"/>
    </row>
    <row r="20" spans="1:4" ht="28.15" customHeight="1" x14ac:dyDescent="0.2">
      <c r="A20" s="185"/>
      <c r="B20" s="186"/>
    </row>
    <row r="21" spans="1:4" ht="28.15" customHeight="1" x14ac:dyDescent="0.2">
      <c r="A21" s="185"/>
      <c r="B21" s="186"/>
    </row>
    <row r="22" spans="1:4" ht="28.15" customHeight="1" x14ac:dyDescent="0.2">
      <c r="A22" s="185"/>
      <c r="B22" s="186"/>
    </row>
    <row r="23" spans="1:4" ht="28.15" customHeight="1" x14ac:dyDescent="0.2">
      <c r="A23" s="185"/>
      <c r="B23" s="186"/>
    </row>
    <row r="24" spans="1:4" ht="28.15" customHeight="1" x14ac:dyDescent="0.2">
      <c r="A24" s="185"/>
      <c r="B24" s="186"/>
      <c r="D24" s="37"/>
    </row>
    <row r="25" spans="1:4" ht="28.15" customHeight="1" x14ac:dyDescent="0.2">
      <c r="A25" s="185"/>
      <c r="B25" s="186"/>
    </row>
    <row r="26" spans="1:4" ht="26.1" customHeight="1" x14ac:dyDescent="0.2">
      <c r="A26" s="59"/>
      <c r="B26" s="60"/>
    </row>
  </sheetData>
  <mergeCells count="2">
    <mergeCell ref="A3:B3"/>
    <mergeCell ref="A12:B12"/>
  </mergeCells>
  <conditionalFormatting sqref="B4:B11">
    <cfRule type="expression" dxfId="6" priority="1">
      <formula>A4=TRUE</formula>
    </cfRule>
  </conditionalFormatting>
  <conditionalFormatting sqref="B13:B26">
    <cfRule type="expression" dxfId="5" priority="2">
      <formula>A13=TRUE</formula>
    </cfRule>
  </conditionalFormatting>
  <hyperlinks>
    <hyperlink ref="C1" location="Home!A1" display="HOME" xr:uid="{0044CD0D-F28E-4ABE-9F93-EBE72431D648}"/>
  </hyperlinks>
  <printOptions horizontalCentered="1"/>
  <pageMargins left="0.5" right="0.25" top="0.35" bottom="0.3" header="0" footer="0.2"/>
  <pageSetup fitToHeight="0" orientation="portrait" r:id="rId1"/>
  <headerFooter>
    <oddFooter>Page &amp;P&amp;R&amp;A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2"/>
  <sheetViews>
    <sheetView showGridLines="0" workbookViewId="0">
      <pane ySplit="4" topLeftCell="A5" activePane="bottomLeft" state="frozen"/>
      <selection pane="bottomLeft" activeCell="H1" sqref="H1"/>
    </sheetView>
  </sheetViews>
  <sheetFormatPr defaultColWidth="12.6640625" defaultRowHeight="15.75" customHeight="1" x14ac:dyDescent="0.2"/>
  <cols>
    <col min="1" max="7" width="12.44140625" style="5" customWidth="1"/>
    <col min="8" max="8" width="10.6640625" style="5" customWidth="1"/>
    <col min="9" max="9" width="5.6640625" style="92" customWidth="1"/>
    <col min="10" max="10" width="30.6640625" style="96" customWidth="1"/>
    <col min="11" max="11" width="5.6640625" style="92" customWidth="1"/>
    <col min="12" max="16384" width="12.6640625" style="5"/>
  </cols>
  <sheetData>
    <row r="1" spans="1:11" ht="45" customHeight="1" x14ac:dyDescent="0.2">
      <c r="A1" s="313" t="str">
        <f>TEXT($J$15,"mmmm yyyy")</f>
        <v>October 2024</v>
      </c>
      <c r="B1" s="61"/>
      <c r="C1" s="61"/>
      <c r="D1" s="61"/>
      <c r="E1" s="445"/>
      <c r="F1" s="419"/>
      <c r="G1" s="419"/>
      <c r="H1" s="412" t="s">
        <v>653</v>
      </c>
      <c r="I1" s="87"/>
      <c r="J1" s="121"/>
      <c r="K1" s="121"/>
    </row>
    <row r="2" spans="1:11" ht="16.149999999999999" customHeight="1" x14ac:dyDescent="0.2">
      <c r="A2" s="89"/>
      <c r="B2" s="61"/>
      <c r="C2" s="61"/>
      <c r="D2" s="61"/>
      <c r="E2" s="62"/>
      <c r="I2" s="129"/>
      <c r="J2" s="95"/>
      <c r="K2" s="95"/>
    </row>
    <row r="3" spans="1:11" ht="16.149999999999999" customHeight="1" x14ac:dyDescent="0.2">
      <c r="A3" s="4"/>
      <c r="B3" s="61"/>
      <c r="C3" s="61"/>
      <c r="D3" s="61"/>
      <c r="E3" s="62"/>
      <c r="H3" s="63"/>
    </row>
    <row r="4" spans="1:11" ht="16.149999999999999" customHeight="1" x14ac:dyDescent="0.3">
      <c r="A4" s="69" t="str">
        <f t="shared" ref="A4:G4" si="0">LOWER(TEXT(A8,"ddd"))</f>
        <v>sun</v>
      </c>
      <c r="B4" s="69" t="str">
        <f t="shared" si="0"/>
        <v>mon</v>
      </c>
      <c r="C4" s="69" t="str">
        <f t="shared" si="0"/>
        <v>tue</v>
      </c>
      <c r="D4" s="69" t="str">
        <f t="shared" si="0"/>
        <v>wed</v>
      </c>
      <c r="E4" s="69" t="str">
        <f t="shared" si="0"/>
        <v>thu</v>
      </c>
      <c r="F4" s="69" t="str">
        <f t="shared" si="0"/>
        <v>fri</v>
      </c>
      <c r="G4" s="69" t="str">
        <f t="shared" si="0"/>
        <v>sat</v>
      </c>
      <c r="H4" s="70"/>
    </row>
    <row r="5" spans="1:11" ht="19.5" customHeight="1" x14ac:dyDescent="0.2">
      <c r="A5" s="64">
        <f>$J$15-(WEEKDAY($J$15,1)-($J$12-1))-IF((WEEKDAY($J$15,1)-($J$12-1))&lt;=0,7,0)+1</f>
        <v>45564</v>
      </c>
      <c r="B5" s="64">
        <f t="shared" ref="B5:G5" si="1">A5+1</f>
        <v>45565</v>
      </c>
      <c r="C5" s="64">
        <f t="shared" si="1"/>
        <v>45566</v>
      </c>
      <c r="D5" s="64">
        <f t="shared" si="1"/>
        <v>45567</v>
      </c>
      <c r="E5" s="64">
        <f t="shared" si="1"/>
        <v>45568</v>
      </c>
      <c r="F5" s="64">
        <f t="shared" si="1"/>
        <v>45569</v>
      </c>
      <c r="G5" s="64">
        <f t="shared" si="1"/>
        <v>45570</v>
      </c>
      <c r="H5" s="63"/>
      <c r="I5" s="97"/>
      <c r="J5" s="97" t="s">
        <v>300</v>
      </c>
      <c r="K5" s="97"/>
    </row>
    <row r="6" spans="1:11" ht="80.099999999999994" customHeight="1" x14ac:dyDescent="0.2">
      <c r="A6" s="230"/>
      <c r="B6" s="230"/>
      <c r="C6" s="230"/>
      <c r="D6" s="230"/>
      <c r="E6" s="230"/>
      <c r="F6" s="230"/>
      <c r="G6" s="230"/>
      <c r="H6" s="63"/>
      <c r="I6" s="98"/>
      <c r="J6" s="94">
        <v>2024</v>
      </c>
      <c r="K6" s="99"/>
    </row>
    <row r="7" spans="1:11" ht="12" customHeight="1" x14ac:dyDescent="0.2">
      <c r="A7" s="231"/>
      <c r="B7" s="231"/>
      <c r="C7" s="231"/>
      <c r="D7" s="231"/>
      <c r="E7" s="255" t="s">
        <v>29</v>
      </c>
      <c r="F7" s="231"/>
      <c r="G7" s="231"/>
      <c r="H7" s="63"/>
      <c r="I7" s="93"/>
      <c r="J7" s="99"/>
      <c r="K7" s="99"/>
    </row>
    <row r="8" spans="1:11" ht="19.5" customHeight="1" x14ac:dyDescent="0.2">
      <c r="A8" s="64">
        <f>G5+1</f>
        <v>45571</v>
      </c>
      <c r="B8" s="64">
        <f t="shared" ref="B8:G8" si="2">A8+1</f>
        <v>45572</v>
      </c>
      <c r="C8" s="64">
        <f t="shared" si="2"/>
        <v>45573</v>
      </c>
      <c r="D8" s="64">
        <f t="shared" si="2"/>
        <v>45574</v>
      </c>
      <c r="E8" s="64">
        <f t="shared" si="2"/>
        <v>45575</v>
      </c>
      <c r="F8" s="64">
        <f t="shared" si="2"/>
        <v>45576</v>
      </c>
      <c r="G8" s="64">
        <f t="shared" si="2"/>
        <v>45577</v>
      </c>
      <c r="H8" s="63"/>
      <c r="I8" s="93"/>
      <c r="J8" s="97" t="s">
        <v>301</v>
      </c>
      <c r="K8" s="99"/>
    </row>
    <row r="9" spans="1:11" ht="80.099999999999994" customHeight="1" x14ac:dyDescent="0.2">
      <c r="A9" s="230"/>
      <c r="B9" s="230"/>
      <c r="C9" s="230"/>
      <c r="D9" s="230"/>
      <c r="E9" s="230"/>
      <c r="F9" s="230"/>
      <c r="G9" s="230"/>
      <c r="H9" s="66"/>
      <c r="I9" s="98"/>
      <c r="J9" s="94">
        <v>10</v>
      </c>
      <c r="K9" s="99"/>
    </row>
    <row r="10" spans="1:11" ht="12" customHeight="1" x14ac:dyDescent="0.2">
      <c r="A10" s="231"/>
      <c r="B10" s="231"/>
      <c r="C10" s="231"/>
      <c r="D10" s="231"/>
      <c r="E10" s="231"/>
      <c r="F10" s="231"/>
      <c r="G10" s="231"/>
      <c r="H10" s="63"/>
      <c r="I10" s="100"/>
      <c r="J10" s="101"/>
      <c r="K10" s="101"/>
    </row>
    <row r="11" spans="1:11" ht="19.5" customHeight="1" x14ac:dyDescent="0.2">
      <c r="A11" s="64">
        <f>G8+1</f>
        <v>45578</v>
      </c>
      <c r="B11" s="64">
        <f t="shared" ref="B11:G11" si="3">A11+1</f>
        <v>45579</v>
      </c>
      <c r="C11" s="64">
        <f t="shared" si="3"/>
        <v>45580</v>
      </c>
      <c r="D11" s="64">
        <f t="shared" si="3"/>
        <v>45581</v>
      </c>
      <c r="E11" s="64">
        <f t="shared" si="3"/>
        <v>45582</v>
      </c>
      <c r="F11" s="64">
        <f t="shared" si="3"/>
        <v>45583</v>
      </c>
      <c r="G11" s="64">
        <f t="shared" si="3"/>
        <v>45584</v>
      </c>
      <c r="H11" s="63"/>
      <c r="I11" s="93"/>
      <c r="J11" s="97" t="s">
        <v>302</v>
      </c>
      <c r="K11" s="99"/>
    </row>
    <row r="12" spans="1:11" ht="80.099999999999994" customHeight="1" x14ac:dyDescent="0.2">
      <c r="A12" s="230"/>
      <c r="B12" s="230"/>
      <c r="C12" s="230"/>
      <c r="D12" s="230"/>
      <c r="E12" s="230"/>
      <c r="F12" s="230"/>
      <c r="G12" s="230"/>
      <c r="H12" s="66"/>
      <c r="I12" s="98"/>
      <c r="J12" s="94">
        <v>1</v>
      </c>
      <c r="K12" s="98"/>
    </row>
    <row r="13" spans="1:11" ht="12" customHeight="1" x14ac:dyDescent="0.2">
      <c r="A13" s="231"/>
      <c r="B13" s="231"/>
      <c r="C13" s="231"/>
      <c r="D13" s="231"/>
      <c r="E13" s="231"/>
      <c r="F13" s="231"/>
      <c r="G13" s="231"/>
      <c r="H13" s="63"/>
      <c r="I13" s="101"/>
      <c r="J13" s="104" t="s">
        <v>303</v>
      </c>
      <c r="K13" s="101"/>
    </row>
    <row r="14" spans="1:11" ht="19.5" customHeight="1" x14ac:dyDescent="0.2">
      <c r="A14" s="64">
        <f>G11+1</f>
        <v>45585</v>
      </c>
      <c r="B14" s="64">
        <f t="shared" ref="B14:G14" si="4">A14+1</f>
        <v>45586</v>
      </c>
      <c r="C14" s="64">
        <f t="shared" si="4"/>
        <v>45587</v>
      </c>
      <c r="D14" s="64">
        <f t="shared" si="4"/>
        <v>45588</v>
      </c>
      <c r="E14" s="64">
        <f t="shared" si="4"/>
        <v>45589</v>
      </c>
      <c r="F14" s="64">
        <f t="shared" si="4"/>
        <v>45590</v>
      </c>
      <c r="G14" s="64">
        <f t="shared" si="4"/>
        <v>45591</v>
      </c>
      <c r="H14" s="63"/>
      <c r="I14" s="99"/>
      <c r="J14" s="136" t="s">
        <v>304</v>
      </c>
      <c r="K14" s="99"/>
    </row>
    <row r="15" spans="1:11" ht="80.099999999999994" customHeight="1" x14ac:dyDescent="0.2">
      <c r="A15" s="230"/>
      <c r="B15" s="230"/>
      <c r="C15" s="230"/>
      <c r="D15" s="230"/>
      <c r="E15" s="230"/>
      <c r="F15" s="230"/>
      <c r="G15" s="230"/>
      <c r="H15" s="66"/>
      <c r="I15" s="98"/>
      <c r="J15" s="137">
        <f>DATE(J6,J9,1)</f>
        <v>45566</v>
      </c>
      <c r="K15" s="99"/>
    </row>
    <row r="16" spans="1:11" ht="12" customHeight="1" x14ac:dyDescent="0.2">
      <c r="A16" s="65"/>
      <c r="B16" s="65"/>
      <c r="C16" s="65"/>
      <c r="D16" s="65"/>
      <c r="E16" s="65"/>
      <c r="F16" s="65"/>
      <c r="G16" s="65"/>
      <c r="H16" s="63"/>
      <c r="I16" s="132"/>
      <c r="J16" s="102"/>
      <c r="K16" s="102"/>
    </row>
    <row r="17" spans="1:11" ht="19.5" customHeight="1" x14ac:dyDescent="0.2">
      <c r="A17" s="64">
        <f>G14+1</f>
        <v>45592</v>
      </c>
      <c r="B17" s="64">
        <f t="shared" ref="B17:G17" si="5">A17+1</f>
        <v>45593</v>
      </c>
      <c r="C17" s="64">
        <f t="shared" si="5"/>
        <v>45594</v>
      </c>
      <c r="D17" s="64">
        <f t="shared" si="5"/>
        <v>45595</v>
      </c>
      <c r="E17" s="64">
        <f t="shared" si="5"/>
        <v>45596</v>
      </c>
      <c r="F17" s="64">
        <f t="shared" si="5"/>
        <v>45597</v>
      </c>
      <c r="G17" s="64">
        <f t="shared" si="5"/>
        <v>45598</v>
      </c>
      <c r="H17" s="63"/>
      <c r="I17" s="103"/>
      <c r="J17" s="103"/>
      <c r="K17" s="103"/>
    </row>
    <row r="18" spans="1:11" ht="80.099999999999994" customHeight="1" x14ac:dyDescent="0.2">
      <c r="A18" s="230"/>
      <c r="B18" s="230"/>
      <c r="C18" s="230"/>
      <c r="D18" s="230"/>
      <c r="E18" s="230"/>
      <c r="F18" s="230"/>
      <c r="G18" s="230"/>
      <c r="H18" s="66"/>
      <c r="I18" s="102"/>
      <c r="J18" s="102"/>
      <c r="K18" s="102"/>
    </row>
    <row r="19" spans="1:11" ht="12" customHeight="1" x14ac:dyDescent="0.2">
      <c r="A19" s="65"/>
      <c r="B19" s="65"/>
      <c r="C19" s="65"/>
      <c r="D19" s="65"/>
      <c r="E19" s="65"/>
      <c r="F19" s="65"/>
      <c r="G19" s="65"/>
      <c r="H19" s="63"/>
      <c r="I19" s="103"/>
      <c r="J19" s="103"/>
      <c r="K19" s="103"/>
    </row>
    <row r="20" spans="1:11" ht="19.5" customHeight="1" x14ac:dyDescent="0.2">
      <c r="A20" s="64">
        <f>G17+1</f>
        <v>45599</v>
      </c>
      <c r="B20" s="64">
        <f>A20+1</f>
        <v>45600</v>
      </c>
      <c r="C20" s="446" t="s">
        <v>305</v>
      </c>
      <c r="D20" s="447"/>
      <c r="E20" s="447"/>
      <c r="F20" s="447"/>
      <c r="G20" s="448"/>
      <c r="H20" s="63"/>
      <c r="I20" s="103"/>
      <c r="J20" s="103"/>
      <c r="K20" s="103"/>
    </row>
    <row r="21" spans="1:11" ht="80.099999999999994" customHeight="1" x14ac:dyDescent="0.2">
      <c r="A21" s="230"/>
      <c r="B21" s="230"/>
      <c r="C21" s="449"/>
      <c r="D21" s="450"/>
      <c r="E21" s="450"/>
      <c r="F21" s="450"/>
      <c r="G21" s="451"/>
      <c r="H21" s="63"/>
      <c r="I21" s="452"/>
      <c r="J21" s="453"/>
      <c r="K21" s="453"/>
    </row>
    <row r="22" spans="1:11" ht="14.25" customHeight="1" x14ac:dyDescent="0.2">
      <c r="A22" s="67"/>
      <c r="B22" s="67"/>
      <c r="C22" s="67"/>
      <c r="D22" s="67"/>
      <c r="E22" s="67"/>
      <c r="F22" s="67"/>
      <c r="G22" s="67"/>
      <c r="H22" s="68"/>
      <c r="I22" s="103"/>
      <c r="J22" s="103"/>
      <c r="K22" s="103"/>
    </row>
  </sheetData>
  <mergeCells count="4">
    <mergeCell ref="E1:G1"/>
    <mergeCell ref="C20:G20"/>
    <mergeCell ref="C21:G21"/>
    <mergeCell ref="I21:K21"/>
  </mergeCells>
  <conditionalFormatting sqref="A5:G5 A8:G8 A11:G11 A14:G14 A17:G17 A20:B20">
    <cfRule type="expression" dxfId="4" priority="1">
      <formula>MONTH(A5)&lt;&gt;MONTH($A$8)</formula>
    </cfRule>
  </conditionalFormatting>
  <conditionalFormatting sqref="A6:G6 A9:G9 A12:G12 A15:G15 A18:G18 A21:B21">
    <cfRule type="expression" dxfId="3" priority="8">
      <formula>MONTH(A5)&lt;&gt;MONTH($A$8)</formula>
    </cfRule>
  </conditionalFormatting>
  <conditionalFormatting sqref="J15">
    <cfRule type="containsText" dxfId="2" priority="9" operator="containsText" text="Vertex42.com">
      <formula>NOT(ISERROR(SEARCH(("Vertex42.com"),(J15))))</formula>
    </cfRule>
  </conditionalFormatting>
  <hyperlinks>
    <hyperlink ref="H1" location="Home!A1" display="HOME" xr:uid="{DA322C7D-5F87-4985-9986-80AF1D771C55}"/>
  </hyperlinks>
  <printOptions horizontalCentered="1"/>
  <pageMargins left="0.5" right="0.25" top="0.35" bottom="0.3" header="0" footer="0.2"/>
  <pageSetup orientation="portrait" r:id="rId1"/>
  <headerFooter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60"/>
  <sheetViews>
    <sheetView showGridLines="0" workbookViewId="0">
      <pane ySplit="7" topLeftCell="A8" activePane="bottomLeft" state="frozen"/>
      <selection pane="bottomLeft" activeCell="AL1" sqref="AL1"/>
    </sheetView>
  </sheetViews>
  <sheetFormatPr defaultColWidth="12.6640625" defaultRowHeight="15.75" customHeight="1" x14ac:dyDescent="0.2"/>
  <cols>
    <col min="1" max="2" width="2.44140625" customWidth="1"/>
    <col min="3" max="37" width="2.33203125" customWidth="1"/>
    <col min="38" max="38" width="10.6640625" customWidth="1"/>
    <col min="39" max="39" width="5.6640625" style="92" customWidth="1"/>
    <col min="40" max="40" width="30.6640625" style="92" customWidth="1"/>
    <col min="41" max="41" width="5.6640625" style="92" customWidth="1"/>
  </cols>
  <sheetData>
    <row r="1" spans="1:41" ht="21" customHeight="1" x14ac:dyDescent="0.2">
      <c r="A1" s="479" t="s">
        <v>306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7">
        <f>DATE(YEAR(AN18),MONTH(AN18)-1,1)</f>
        <v>45505</v>
      </c>
      <c r="P1" s="478"/>
      <c r="Q1" s="478"/>
      <c r="R1" s="478"/>
      <c r="S1" s="478"/>
      <c r="T1" s="478"/>
      <c r="U1" s="478"/>
      <c r="V1" s="232"/>
      <c r="W1" s="477">
        <f>DATE(YEAR(O1),MONTH(O1)+1,1)</f>
        <v>45536</v>
      </c>
      <c r="X1" s="478"/>
      <c r="Y1" s="478"/>
      <c r="Z1" s="478"/>
      <c r="AA1" s="478"/>
      <c r="AB1" s="478"/>
      <c r="AC1" s="478"/>
      <c r="AD1" s="232"/>
      <c r="AE1" s="477">
        <f>DATE(YEAR(W1),MONTH(W1)+1,1)</f>
        <v>45566</v>
      </c>
      <c r="AF1" s="478"/>
      <c r="AG1" s="478"/>
      <c r="AH1" s="478"/>
      <c r="AI1" s="478"/>
      <c r="AJ1" s="478"/>
      <c r="AK1" s="478"/>
      <c r="AL1" s="412" t="s">
        <v>653</v>
      </c>
      <c r="AM1" s="87"/>
      <c r="AN1" s="103"/>
    </row>
    <row r="2" spans="1:41" ht="11.1" customHeight="1" x14ac:dyDescent="0.2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336" t="str">
        <f>CHOOSE(1+MOD($AN$23+1-2,7),"S","M","T","W","T","F","S")</f>
        <v>S</v>
      </c>
      <c r="P2" s="336" t="str">
        <f>CHOOSE(1+MOD($AN$23+2-2,7),"S","M","T","W","T","F","S")</f>
        <v>M</v>
      </c>
      <c r="Q2" s="336" t="str">
        <f>CHOOSE(1+MOD($AN$23+3-2,7),"S","M","T","W","T","F","S")</f>
        <v>T</v>
      </c>
      <c r="R2" s="336" t="str">
        <f>CHOOSE(1+MOD($AN$23+4-2,7),"S","M","T","W","T","F","S")</f>
        <v>W</v>
      </c>
      <c r="S2" s="336" t="str">
        <f>CHOOSE(1+MOD($AN$23+5-2,7),"S","M","T","W","T","F","S")</f>
        <v>T</v>
      </c>
      <c r="T2" s="336" t="str">
        <f>CHOOSE(1+MOD($AN$23+6-2,7),"S","M","T","W","T","F","S")</f>
        <v>F</v>
      </c>
      <c r="U2" s="336" t="str">
        <f>CHOOSE(1+MOD($AN$23+7-2,7),"S","M","T","W","T","F","S")</f>
        <v>S</v>
      </c>
      <c r="V2" s="233"/>
      <c r="W2" s="336" t="str">
        <f>CHOOSE(1+MOD($AN$23+1-2,7),"S","M","T","W","T","F","S")</f>
        <v>S</v>
      </c>
      <c r="X2" s="336" t="str">
        <f>CHOOSE(1+MOD($AN$23+2-2,7),"S","M","T","W","T","F","S")</f>
        <v>M</v>
      </c>
      <c r="Y2" s="336" t="str">
        <f>CHOOSE(1+MOD($AN$23+3-2,7),"S","M","T","W","T","F","S")</f>
        <v>T</v>
      </c>
      <c r="Z2" s="336" t="str">
        <f>CHOOSE(1+MOD($AN$23+4-2,7),"S","M","T","W","T","F","S")</f>
        <v>W</v>
      </c>
      <c r="AA2" s="336" t="str">
        <f>CHOOSE(1+MOD($AN$23+5-2,7),"S","M","T","W","T","F","S")</f>
        <v>T</v>
      </c>
      <c r="AB2" s="336" t="str">
        <f>CHOOSE(1+MOD($AN$23+6-2,7),"S","M","T","W","T","F","S")</f>
        <v>F</v>
      </c>
      <c r="AC2" s="336" t="str">
        <f>CHOOSE(1+MOD($AN$23+7-2,7),"S","M","T","W","T","F","S")</f>
        <v>S</v>
      </c>
      <c r="AD2" s="233"/>
      <c r="AE2" s="336" t="str">
        <f>CHOOSE(1+MOD($AN$23+1-2,7),"S","M","T","W","T","F","S")</f>
        <v>S</v>
      </c>
      <c r="AF2" s="336" t="str">
        <f>CHOOSE(1+MOD($AN$23+2-2,7),"S","M","T","W","T","F","S")</f>
        <v>M</v>
      </c>
      <c r="AG2" s="336" t="str">
        <f>CHOOSE(1+MOD($AN$23+3-2,7),"S","M","T","W","T","F","S")</f>
        <v>T</v>
      </c>
      <c r="AH2" s="336" t="str">
        <f>CHOOSE(1+MOD($AN$23+4-2,7),"S","M","T","W","T","F","S")</f>
        <v>W</v>
      </c>
      <c r="AI2" s="336" t="str">
        <f>CHOOSE(1+MOD($AN$23+5-2,7),"S","M","T","W","T","F","S")</f>
        <v>T</v>
      </c>
      <c r="AJ2" s="336" t="str">
        <f>CHOOSE(1+MOD($AN$23+6-2,7),"S","M","T","W","T","F","S")</f>
        <v>F</v>
      </c>
      <c r="AK2" s="336" t="str">
        <f>CHOOSE(1+MOD($AN$23+7-2,7),"S","M","T","W","T","F","S")</f>
        <v>S</v>
      </c>
      <c r="AL2" s="5"/>
      <c r="AN2" s="103"/>
    </row>
    <row r="3" spans="1:41" ht="11.1" customHeight="1" x14ac:dyDescent="0.2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234" t="str">
        <f>IF(WEEKDAY(O1,1)=$AN$23,O1,"")</f>
        <v/>
      </c>
      <c r="P3" s="234" t="str">
        <f>IF(O3="",IF(WEEKDAY(O1,1)=MOD($AN$23,7)+1,O1,""),O3+1)</f>
        <v/>
      </c>
      <c r="Q3" s="234" t="str">
        <f>IF(P3="",IF(WEEKDAY(O1,1)=MOD($AN$23+1,7)+1,O1,""),P3+1)</f>
        <v/>
      </c>
      <c r="R3" s="234" t="str">
        <f>IF(Q3="",IF(WEEKDAY(O1,1)=MOD($AN$23+2,7)+1,O1,""),Q3+1)</f>
        <v/>
      </c>
      <c r="S3" s="234">
        <f>IF(R3="",IF(WEEKDAY(O1,1)=MOD($AN$23+3,7)+1,O1,""),R3+1)</f>
        <v>45505</v>
      </c>
      <c r="T3" s="234">
        <f>IF(S3="",IF(WEEKDAY(O1,1)=MOD($AN$23+4,7)+1,O1,""),S3+1)</f>
        <v>45506</v>
      </c>
      <c r="U3" s="234">
        <f>IF(T3="",IF(WEEKDAY(O1,1)=MOD($AN$23+5,7)+1,O1,""),T3+1)</f>
        <v>45507</v>
      </c>
      <c r="V3" s="235"/>
      <c r="W3" s="234">
        <f>IF(WEEKDAY(W1,1)=$AN$23,W1,"")</f>
        <v>45536</v>
      </c>
      <c r="X3" s="234">
        <f>IF(W3="",IF(WEEKDAY(W1,1)=MOD($AN$23,7)+1,W1,""),W3+1)</f>
        <v>45537</v>
      </c>
      <c r="Y3" s="234">
        <f>IF(X3="",IF(WEEKDAY(W1,1)=MOD($AN$23+1,7)+1,W1,""),X3+1)</f>
        <v>45538</v>
      </c>
      <c r="Z3" s="234">
        <f>IF(Y3="",IF(WEEKDAY(W1,1)=MOD($AN$23+2,7)+1,W1,""),Y3+1)</f>
        <v>45539</v>
      </c>
      <c r="AA3" s="234">
        <f>IF(Z3="",IF(WEEKDAY(W1,1)=MOD($AN$23+3,7)+1,W1,""),Z3+1)</f>
        <v>45540</v>
      </c>
      <c r="AB3" s="234">
        <f>IF(AA3="",IF(WEEKDAY(W1,1)=MOD($AN$23+4,7)+1,W1,""),AA3+1)</f>
        <v>45541</v>
      </c>
      <c r="AC3" s="234">
        <f>IF(AB3="",IF(WEEKDAY(W1,1)=MOD($AN$23+5,7)+1,W1,""),AB3+1)</f>
        <v>45542</v>
      </c>
      <c r="AD3" s="235"/>
      <c r="AE3" s="234" t="str">
        <f>IF(WEEKDAY(AE1,1)=$AN$23,AE1,"")</f>
        <v/>
      </c>
      <c r="AF3" s="234" t="str">
        <f>IF(AE3="",IF(WEEKDAY(AE1,1)=MOD($AN$23,7)+1,AE1,""),AE3+1)</f>
        <v/>
      </c>
      <c r="AG3" s="234">
        <f>IF(AF3="",IF(WEEKDAY(AE1,1)=MOD($AN$23+1,7)+1,AE1,""),AF3+1)</f>
        <v>45566</v>
      </c>
      <c r="AH3" s="234">
        <f>IF(AG3="",IF(WEEKDAY(AE1,1)=MOD($AN$23+2,7)+1,AE1,""),AG3+1)</f>
        <v>45567</v>
      </c>
      <c r="AI3" s="234">
        <f>IF(AH3="",IF(WEEKDAY(AE1,1)=MOD($AN$23+3,7)+1,AE1,""),AH3+1)</f>
        <v>45568</v>
      </c>
      <c r="AJ3" s="234">
        <f>IF(AI3="",IF(WEEKDAY(AE1,1)=MOD($AN$23+4,7)+1,AE1,""),AI3+1)</f>
        <v>45569</v>
      </c>
      <c r="AK3" s="234">
        <f>IF(AJ3="",IF(WEEKDAY(AE1,1)=MOD($AN$23+5,7)+1,AE1,""),AJ3+1)</f>
        <v>45570</v>
      </c>
      <c r="AL3" s="71"/>
      <c r="AM3" s="129"/>
      <c r="AN3" s="103"/>
    </row>
    <row r="4" spans="1:41" ht="11.1" customHeight="1" x14ac:dyDescent="0.2">
      <c r="A4" s="236" t="str">
        <f>TEXT(AN18,"Mmmm d, yyyy")&amp;" - "&amp;TEXT(AN18+7,"Mmmm d, yyyy")</f>
        <v>September 8, 2024 - September 15, 2024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1"/>
      <c r="O4" s="234">
        <f t="shared" ref="O4:O8" si="0">IF(U3="","",IF(MONTH(U3+1)&lt;&gt;MONTH(U3),"",U3+1))</f>
        <v>45508</v>
      </c>
      <c r="P4" s="234">
        <f t="shared" ref="P4:U4" si="1">IF(O4="","",IF(MONTH(O4+1)&lt;&gt;MONTH(O4),"",O4+1))</f>
        <v>45509</v>
      </c>
      <c r="Q4" s="234">
        <f t="shared" si="1"/>
        <v>45510</v>
      </c>
      <c r="R4" s="234">
        <f t="shared" si="1"/>
        <v>45511</v>
      </c>
      <c r="S4" s="234">
        <f t="shared" si="1"/>
        <v>45512</v>
      </c>
      <c r="T4" s="234">
        <f t="shared" si="1"/>
        <v>45513</v>
      </c>
      <c r="U4" s="234">
        <f t="shared" si="1"/>
        <v>45514</v>
      </c>
      <c r="V4" s="235"/>
      <c r="W4" s="234">
        <f t="shared" ref="W4:W8" si="2">IF(AC3="","",IF(MONTH(AC3+1)&lt;&gt;MONTH(AC3),"",AC3+1))</f>
        <v>45543</v>
      </c>
      <c r="X4" s="234">
        <f t="shared" ref="X4:AC4" si="3">IF(W4="","",IF(MONTH(W4+1)&lt;&gt;MONTH(W4),"",W4+1))</f>
        <v>45544</v>
      </c>
      <c r="Y4" s="234">
        <f t="shared" si="3"/>
        <v>45545</v>
      </c>
      <c r="Z4" s="234">
        <f t="shared" si="3"/>
        <v>45546</v>
      </c>
      <c r="AA4" s="234">
        <f t="shared" si="3"/>
        <v>45547</v>
      </c>
      <c r="AB4" s="234">
        <f t="shared" si="3"/>
        <v>45548</v>
      </c>
      <c r="AC4" s="234">
        <f t="shared" si="3"/>
        <v>45549</v>
      </c>
      <c r="AD4" s="235"/>
      <c r="AE4" s="234">
        <f t="shared" ref="AE4:AE8" si="4">IF(AK3="","",IF(MONTH(AK3+1)&lt;&gt;MONTH(AK3),"",AK3+1))</f>
        <v>45571</v>
      </c>
      <c r="AF4" s="234">
        <f t="shared" ref="AF4:AK4" si="5">IF(AE4="","",IF(MONTH(AE4+1)&lt;&gt;MONTH(AE4),"",AE4+1))</f>
        <v>45572</v>
      </c>
      <c r="AG4" s="234">
        <f t="shared" si="5"/>
        <v>45573</v>
      </c>
      <c r="AH4" s="234">
        <f t="shared" si="5"/>
        <v>45574</v>
      </c>
      <c r="AI4" s="234">
        <f t="shared" si="5"/>
        <v>45575</v>
      </c>
      <c r="AJ4" s="234">
        <f t="shared" si="5"/>
        <v>45576</v>
      </c>
      <c r="AK4" s="234">
        <f t="shared" si="5"/>
        <v>45577</v>
      </c>
      <c r="AL4" s="71"/>
      <c r="AM4" s="134"/>
      <c r="AN4" s="103"/>
    </row>
    <row r="5" spans="1:41" ht="11.1" customHeight="1" x14ac:dyDescent="0.2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34">
        <f t="shared" si="0"/>
        <v>45515</v>
      </c>
      <c r="P5" s="234">
        <f t="shared" ref="P5:U5" si="6">IF(O5="","",IF(MONTH(O5+1)&lt;&gt;MONTH(O5),"",O5+1))</f>
        <v>45516</v>
      </c>
      <c r="Q5" s="234">
        <f t="shared" si="6"/>
        <v>45517</v>
      </c>
      <c r="R5" s="234">
        <f t="shared" si="6"/>
        <v>45518</v>
      </c>
      <c r="S5" s="234">
        <f t="shared" si="6"/>
        <v>45519</v>
      </c>
      <c r="T5" s="234">
        <f t="shared" si="6"/>
        <v>45520</v>
      </c>
      <c r="U5" s="234">
        <f t="shared" si="6"/>
        <v>45521</v>
      </c>
      <c r="V5" s="235"/>
      <c r="W5" s="234">
        <f t="shared" si="2"/>
        <v>45550</v>
      </c>
      <c r="X5" s="234">
        <f t="shared" ref="X5:AC5" si="7">IF(W5="","",IF(MONTH(W5+1)&lt;&gt;MONTH(W5),"",W5+1))</f>
        <v>45551</v>
      </c>
      <c r="Y5" s="234">
        <f t="shared" si="7"/>
        <v>45552</v>
      </c>
      <c r="Z5" s="234">
        <f t="shared" si="7"/>
        <v>45553</v>
      </c>
      <c r="AA5" s="234">
        <f t="shared" si="7"/>
        <v>45554</v>
      </c>
      <c r="AB5" s="234">
        <f t="shared" si="7"/>
        <v>45555</v>
      </c>
      <c r="AC5" s="234">
        <f t="shared" si="7"/>
        <v>45556</v>
      </c>
      <c r="AD5" s="235"/>
      <c r="AE5" s="234">
        <f t="shared" si="4"/>
        <v>45578</v>
      </c>
      <c r="AF5" s="234">
        <f t="shared" ref="AF5:AK5" si="8">IF(AE5="","",IF(MONTH(AE5+1)&lt;&gt;MONTH(AE5),"",AE5+1))</f>
        <v>45579</v>
      </c>
      <c r="AG5" s="234">
        <f t="shared" si="8"/>
        <v>45580</v>
      </c>
      <c r="AH5" s="234">
        <f t="shared" si="8"/>
        <v>45581</v>
      </c>
      <c r="AI5" s="234">
        <f t="shared" si="8"/>
        <v>45582</v>
      </c>
      <c r="AJ5" s="234">
        <f t="shared" si="8"/>
        <v>45583</v>
      </c>
      <c r="AK5" s="234">
        <f t="shared" si="8"/>
        <v>45584</v>
      </c>
      <c r="AL5" s="71"/>
      <c r="AN5" s="103"/>
    </row>
    <row r="6" spans="1:41" ht="11.1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34">
        <f t="shared" si="0"/>
        <v>45522</v>
      </c>
      <c r="P6" s="234">
        <f t="shared" ref="P6:U6" si="9">IF(O6="","",IF(MONTH(O6+1)&lt;&gt;MONTH(O6),"",O6+1))</f>
        <v>45523</v>
      </c>
      <c r="Q6" s="234">
        <f t="shared" si="9"/>
        <v>45524</v>
      </c>
      <c r="R6" s="234">
        <f t="shared" si="9"/>
        <v>45525</v>
      </c>
      <c r="S6" s="234">
        <f t="shared" si="9"/>
        <v>45526</v>
      </c>
      <c r="T6" s="234">
        <f t="shared" si="9"/>
        <v>45527</v>
      </c>
      <c r="U6" s="234">
        <f t="shared" si="9"/>
        <v>45528</v>
      </c>
      <c r="V6" s="235"/>
      <c r="W6" s="234">
        <f t="shared" si="2"/>
        <v>45557</v>
      </c>
      <c r="X6" s="234">
        <f t="shared" ref="X6:AC6" si="10">IF(W6="","",IF(MONTH(W6+1)&lt;&gt;MONTH(W6),"",W6+1))</f>
        <v>45558</v>
      </c>
      <c r="Y6" s="234">
        <f t="shared" si="10"/>
        <v>45559</v>
      </c>
      <c r="Z6" s="234">
        <f t="shared" si="10"/>
        <v>45560</v>
      </c>
      <c r="AA6" s="234">
        <f t="shared" si="10"/>
        <v>45561</v>
      </c>
      <c r="AB6" s="234">
        <f t="shared" si="10"/>
        <v>45562</v>
      </c>
      <c r="AC6" s="234">
        <f t="shared" si="10"/>
        <v>45563</v>
      </c>
      <c r="AD6" s="235"/>
      <c r="AE6" s="234">
        <f t="shared" si="4"/>
        <v>45585</v>
      </c>
      <c r="AF6" s="234">
        <f t="shared" ref="AF6:AK6" si="11">IF(AE6="","",IF(MONTH(AE6+1)&lt;&gt;MONTH(AE6),"",AE6+1))</f>
        <v>45586</v>
      </c>
      <c r="AG6" s="234">
        <f t="shared" si="11"/>
        <v>45587</v>
      </c>
      <c r="AH6" s="234">
        <f t="shared" si="11"/>
        <v>45588</v>
      </c>
      <c r="AI6" s="234">
        <f t="shared" si="11"/>
        <v>45589</v>
      </c>
      <c r="AJ6" s="234">
        <f t="shared" si="11"/>
        <v>45590</v>
      </c>
      <c r="AK6" s="234">
        <f t="shared" si="11"/>
        <v>45591</v>
      </c>
      <c r="AL6" s="71"/>
      <c r="AM6" s="105"/>
      <c r="AN6" s="103"/>
    </row>
    <row r="7" spans="1:41" ht="11.1" customHeight="1" x14ac:dyDescent="0.2">
      <c r="A7" s="255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3" t="s">
        <v>307</v>
      </c>
      <c r="N7" s="11"/>
      <c r="O7" s="234">
        <f t="shared" si="0"/>
        <v>45529</v>
      </c>
      <c r="P7" s="234">
        <f t="shared" ref="P7:U7" si="12">IF(O7="","",IF(MONTH(O7+1)&lt;&gt;MONTH(O7),"",O7+1))</f>
        <v>45530</v>
      </c>
      <c r="Q7" s="234">
        <f t="shared" si="12"/>
        <v>45531</v>
      </c>
      <c r="R7" s="234">
        <f t="shared" si="12"/>
        <v>45532</v>
      </c>
      <c r="S7" s="234">
        <f t="shared" si="12"/>
        <v>45533</v>
      </c>
      <c r="T7" s="234">
        <f t="shared" si="12"/>
        <v>45534</v>
      </c>
      <c r="U7" s="234">
        <f t="shared" si="12"/>
        <v>45535</v>
      </c>
      <c r="V7" s="228"/>
      <c r="W7" s="234">
        <f t="shared" si="2"/>
        <v>45564</v>
      </c>
      <c r="X7" s="234">
        <f t="shared" ref="X7:AC7" si="13">IF(W7="","",IF(MONTH(W7+1)&lt;&gt;MONTH(W7),"",W7+1))</f>
        <v>45565</v>
      </c>
      <c r="Y7" s="234" t="str">
        <f t="shared" si="13"/>
        <v/>
      </c>
      <c r="Z7" s="234" t="str">
        <f t="shared" si="13"/>
        <v/>
      </c>
      <c r="AA7" s="234" t="str">
        <f t="shared" si="13"/>
        <v/>
      </c>
      <c r="AB7" s="234" t="str">
        <f t="shared" si="13"/>
        <v/>
      </c>
      <c r="AC7" s="234" t="str">
        <f t="shared" si="13"/>
        <v/>
      </c>
      <c r="AD7" s="235"/>
      <c r="AE7" s="234">
        <f t="shared" si="4"/>
        <v>45592</v>
      </c>
      <c r="AF7" s="234">
        <f t="shared" ref="AF7:AK7" si="14">IF(AE7="","",IF(MONTH(AE7+1)&lt;&gt;MONTH(AE7),"",AE7+1))</f>
        <v>45593</v>
      </c>
      <c r="AG7" s="234">
        <f t="shared" si="14"/>
        <v>45594</v>
      </c>
      <c r="AH7" s="234">
        <f t="shared" si="14"/>
        <v>45595</v>
      </c>
      <c r="AI7" s="234">
        <f t="shared" si="14"/>
        <v>45596</v>
      </c>
      <c r="AJ7" s="234" t="str">
        <f t="shared" si="14"/>
        <v/>
      </c>
      <c r="AK7" s="234" t="str">
        <f t="shared" si="14"/>
        <v/>
      </c>
      <c r="AL7" s="71"/>
    </row>
    <row r="8" spans="1:41" ht="12.7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34" t="str">
        <f t="shared" si="0"/>
        <v/>
      </c>
      <c r="P8" s="234" t="str">
        <f t="shared" ref="P8:U8" si="15">IF(O8="","",IF(MONTH(O8+1)&lt;&gt;MONTH(O8),"",O8+1))</f>
        <v/>
      </c>
      <c r="Q8" s="234" t="str">
        <f t="shared" si="15"/>
        <v/>
      </c>
      <c r="R8" s="234" t="str">
        <f t="shared" si="15"/>
        <v/>
      </c>
      <c r="S8" s="234" t="str">
        <f t="shared" si="15"/>
        <v/>
      </c>
      <c r="T8" s="234" t="str">
        <f t="shared" si="15"/>
        <v/>
      </c>
      <c r="U8" s="234" t="str">
        <f t="shared" si="15"/>
        <v/>
      </c>
      <c r="V8" s="235"/>
      <c r="W8" s="234" t="str">
        <f t="shared" si="2"/>
        <v/>
      </c>
      <c r="X8" s="234" t="str">
        <f t="shared" ref="X8:AC8" si="16">IF(W8="","",IF(MONTH(W8+1)&lt;&gt;MONTH(W8),"",W8+1))</f>
        <v/>
      </c>
      <c r="Y8" s="234" t="str">
        <f t="shared" si="16"/>
        <v/>
      </c>
      <c r="Z8" s="234" t="str">
        <f t="shared" si="16"/>
        <v/>
      </c>
      <c r="AA8" s="234" t="str">
        <f t="shared" si="16"/>
        <v/>
      </c>
      <c r="AB8" s="234" t="str">
        <f t="shared" si="16"/>
        <v/>
      </c>
      <c r="AC8" s="234" t="str">
        <f t="shared" si="16"/>
        <v/>
      </c>
      <c r="AD8" s="235"/>
      <c r="AE8" s="234" t="str">
        <f t="shared" si="4"/>
        <v/>
      </c>
      <c r="AF8" s="234" t="str">
        <f t="shared" ref="AF8:AK8" si="17">IF(AE8="","",IF(MONTH(AE8+1)&lt;&gt;MONTH(AE8),"",AE8+1))</f>
        <v/>
      </c>
      <c r="AG8" s="234" t="str">
        <f t="shared" si="17"/>
        <v/>
      </c>
      <c r="AH8" s="234" t="str">
        <f t="shared" si="17"/>
        <v/>
      </c>
      <c r="AI8" s="234" t="str">
        <f t="shared" si="17"/>
        <v/>
      </c>
      <c r="AJ8" s="234" t="str">
        <f t="shared" si="17"/>
        <v/>
      </c>
      <c r="AK8" s="234" t="str">
        <f t="shared" si="17"/>
        <v/>
      </c>
      <c r="AL8" s="74"/>
    </row>
    <row r="9" spans="1:41" ht="12.75" customHeight="1" x14ac:dyDescent="0.2">
      <c r="A9" s="75"/>
      <c r="B9" s="32"/>
      <c r="C9" s="476">
        <f>AN18</f>
        <v>45543</v>
      </c>
      <c r="D9" s="419"/>
      <c r="E9" s="419"/>
      <c r="F9" s="419"/>
      <c r="G9" s="419"/>
      <c r="H9" s="476">
        <f>C9+1</f>
        <v>45544</v>
      </c>
      <c r="I9" s="419"/>
      <c r="J9" s="419"/>
      <c r="K9" s="419"/>
      <c r="L9" s="419"/>
      <c r="M9" s="476">
        <f>H9+1</f>
        <v>45545</v>
      </c>
      <c r="N9" s="419"/>
      <c r="O9" s="419"/>
      <c r="P9" s="419"/>
      <c r="Q9" s="419"/>
      <c r="R9" s="476">
        <f>M9+1</f>
        <v>45546</v>
      </c>
      <c r="S9" s="419"/>
      <c r="T9" s="419"/>
      <c r="U9" s="419"/>
      <c r="V9" s="419"/>
      <c r="W9" s="476">
        <f>R9+1</f>
        <v>45547</v>
      </c>
      <c r="X9" s="419"/>
      <c r="Y9" s="419"/>
      <c r="Z9" s="419"/>
      <c r="AA9" s="419"/>
      <c r="AB9" s="476">
        <f>W9+1</f>
        <v>45548</v>
      </c>
      <c r="AC9" s="419"/>
      <c r="AD9" s="419"/>
      <c r="AE9" s="419"/>
      <c r="AF9" s="419"/>
      <c r="AG9" s="476">
        <f>AB9+1</f>
        <v>45549</v>
      </c>
      <c r="AH9" s="419"/>
      <c r="AI9" s="419"/>
      <c r="AJ9" s="419"/>
      <c r="AK9" s="419"/>
      <c r="AL9" s="5"/>
    </row>
    <row r="10" spans="1:41" ht="13.15" customHeight="1" x14ac:dyDescent="0.2">
      <c r="A10" s="460">
        <v>0.29166666666666669</v>
      </c>
      <c r="B10" s="461"/>
      <c r="C10" s="462"/>
      <c r="D10" s="463"/>
      <c r="E10" s="463"/>
      <c r="F10" s="463"/>
      <c r="G10" s="464"/>
      <c r="H10" s="462"/>
      <c r="I10" s="463"/>
      <c r="J10" s="463"/>
      <c r="K10" s="463"/>
      <c r="L10" s="464"/>
      <c r="M10" s="462"/>
      <c r="N10" s="463"/>
      <c r="O10" s="463"/>
      <c r="P10" s="463"/>
      <c r="Q10" s="464"/>
      <c r="R10" s="462"/>
      <c r="S10" s="463"/>
      <c r="T10" s="463"/>
      <c r="U10" s="463"/>
      <c r="V10" s="464"/>
      <c r="W10" s="462"/>
      <c r="X10" s="463"/>
      <c r="Y10" s="463"/>
      <c r="Z10" s="463"/>
      <c r="AA10" s="464"/>
      <c r="AB10" s="462"/>
      <c r="AC10" s="463"/>
      <c r="AD10" s="463"/>
      <c r="AE10" s="463"/>
      <c r="AF10" s="464"/>
      <c r="AG10" s="462"/>
      <c r="AH10" s="463"/>
      <c r="AI10" s="463"/>
      <c r="AJ10" s="463"/>
      <c r="AK10" s="464"/>
      <c r="AL10" s="86"/>
      <c r="AM10" s="267" t="s">
        <v>157</v>
      </c>
    </row>
    <row r="11" spans="1:41" ht="13.15" customHeight="1" x14ac:dyDescent="0.2">
      <c r="A11" s="259"/>
      <c r="B11" s="260" t="s">
        <v>310</v>
      </c>
      <c r="C11" s="468"/>
      <c r="D11" s="469"/>
      <c r="E11" s="469"/>
      <c r="F11" s="469"/>
      <c r="G11" s="470"/>
      <c r="H11" s="468"/>
      <c r="I11" s="469"/>
      <c r="J11" s="469"/>
      <c r="K11" s="469"/>
      <c r="L11" s="470"/>
      <c r="M11" s="468"/>
      <c r="N11" s="469"/>
      <c r="O11" s="469"/>
      <c r="P11" s="469"/>
      <c r="Q11" s="470"/>
      <c r="R11" s="468"/>
      <c r="S11" s="469"/>
      <c r="T11" s="469"/>
      <c r="U11" s="469"/>
      <c r="V11" s="470"/>
      <c r="W11" s="468"/>
      <c r="X11" s="469"/>
      <c r="Y11" s="469"/>
      <c r="Z11" s="469"/>
      <c r="AA11" s="470"/>
      <c r="AB11" s="468"/>
      <c r="AC11" s="469"/>
      <c r="AD11" s="469"/>
      <c r="AE11" s="469"/>
      <c r="AF11" s="470"/>
      <c r="AG11" s="468"/>
      <c r="AH11" s="469"/>
      <c r="AI11" s="469"/>
      <c r="AJ11" s="469"/>
      <c r="AK11" s="470"/>
      <c r="AL11" s="86"/>
    </row>
    <row r="12" spans="1:41" ht="13.15" customHeight="1" x14ac:dyDescent="0.2">
      <c r="A12" s="474">
        <f>TIME(HOUR(A10)+1,0,0)</f>
        <v>0.33333333333333331</v>
      </c>
      <c r="B12" s="475"/>
      <c r="C12" s="471"/>
      <c r="D12" s="472"/>
      <c r="E12" s="472"/>
      <c r="F12" s="472"/>
      <c r="G12" s="473"/>
      <c r="H12" s="471"/>
      <c r="I12" s="472"/>
      <c r="J12" s="472"/>
      <c r="K12" s="472"/>
      <c r="L12" s="473"/>
      <c r="M12" s="471"/>
      <c r="N12" s="472"/>
      <c r="O12" s="472"/>
      <c r="P12" s="472"/>
      <c r="Q12" s="473"/>
      <c r="R12" s="471"/>
      <c r="S12" s="472"/>
      <c r="T12" s="472"/>
      <c r="U12" s="472"/>
      <c r="V12" s="473"/>
      <c r="W12" s="471"/>
      <c r="X12" s="472"/>
      <c r="Y12" s="472"/>
      <c r="Z12" s="472"/>
      <c r="AA12" s="473"/>
      <c r="AB12" s="471"/>
      <c r="AC12" s="472"/>
      <c r="AD12" s="472"/>
      <c r="AE12" s="472"/>
      <c r="AF12" s="473"/>
      <c r="AG12" s="471"/>
      <c r="AH12" s="472"/>
      <c r="AI12" s="472"/>
      <c r="AJ12" s="472"/>
      <c r="AK12" s="473"/>
      <c r="AL12" s="86"/>
      <c r="AM12" s="145" t="s">
        <v>308</v>
      </c>
      <c r="AN12" s="138"/>
      <c r="AO12" s="138"/>
    </row>
    <row r="13" spans="1:41" ht="13.15" customHeight="1" x14ac:dyDescent="0.2">
      <c r="A13" s="261"/>
      <c r="B13" s="262" t="s">
        <v>312</v>
      </c>
      <c r="C13" s="454"/>
      <c r="D13" s="455"/>
      <c r="E13" s="455"/>
      <c r="F13" s="455"/>
      <c r="G13" s="456"/>
      <c r="H13" s="454"/>
      <c r="I13" s="455"/>
      <c r="J13" s="455"/>
      <c r="K13" s="455"/>
      <c r="L13" s="456"/>
      <c r="M13" s="454"/>
      <c r="N13" s="455"/>
      <c r="O13" s="455"/>
      <c r="P13" s="455"/>
      <c r="Q13" s="456"/>
      <c r="R13" s="454"/>
      <c r="S13" s="455"/>
      <c r="T13" s="455"/>
      <c r="U13" s="455"/>
      <c r="V13" s="456"/>
      <c r="W13" s="454"/>
      <c r="X13" s="455"/>
      <c r="Y13" s="455"/>
      <c r="Z13" s="455"/>
      <c r="AA13" s="456"/>
      <c r="AB13" s="454"/>
      <c r="AC13" s="455"/>
      <c r="AD13" s="455"/>
      <c r="AE13" s="455"/>
      <c r="AF13" s="456"/>
      <c r="AG13" s="454"/>
      <c r="AH13" s="455"/>
      <c r="AI13" s="455"/>
      <c r="AJ13" s="455"/>
      <c r="AK13" s="456"/>
      <c r="AL13" s="86"/>
      <c r="AM13" s="139" t="s">
        <v>309</v>
      </c>
      <c r="AN13" s="138"/>
      <c r="AO13" s="138"/>
    </row>
    <row r="14" spans="1:41" ht="13.15" customHeight="1" x14ac:dyDescent="0.2">
      <c r="A14" s="261"/>
      <c r="B14" s="262" t="s">
        <v>310</v>
      </c>
      <c r="C14" s="454"/>
      <c r="D14" s="455"/>
      <c r="E14" s="455"/>
      <c r="F14" s="455"/>
      <c r="G14" s="456"/>
      <c r="H14" s="454"/>
      <c r="I14" s="455"/>
      <c r="J14" s="455"/>
      <c r="K14" s="455"/>
      <c r="L14" s="456"/>
      <c r="M14" s="454"/>
      <c r="N14" s="455"/>
      <c r="O14" s="455"/>
      <c r="P14" s="455"/>
      <c r="Q14" s="456"/>
      <c r="R14" s="454"/>
      <c r="S14" s="455"/>
      <c r="T14" s="455"/>
      <c r="U14" s="455"/>
      <c r="V14" s="456"/>
      <c r="W14" s="454"/>
      <c r="X14" s="455"/>
      <c r="Y14" s="455"/>
      <c r="Z14" s="455"/>
      <c r="AA14" s="456"/>
      <c r="AB14" s="454"/>
      <c r="AC14" s="455"/>
      <c r="AD14" s="455"/>
      <c r="AE14" s="455"/>
      <c r="AF14" s="456"/>
      <c r="AG14" s="454"/>
      <c r="AH14" s="455"/>
      <c r="AI14" s="455"/>
      <c r="AJ14" s="455"/>
      <c r="AK14" s="456"/>
      <c r="AL14" s="86"/>
      <c r="AM14" s="146" t="s">
        <v>311</v>
      </c>
      <c r="AN14" s="138"/>
      <c r="AO14" s="138"/>
    </row>
    <row r="15" spans="1:41" ht="13.15" customHeight="1" x14ac:dyDescent="0.2">
      <c r="A15" s="263"/>
      <c r="B15" s="264" t="s">
        <v>315</v>
      </c>
      <c r="C15" s="457"/>
      <c r="D15" s="458"/>
      <c r="E15" s="458"/>
      <c r="F15" s="458"/>
      <c r="G15" s="459"/>
      <c r="H15" s="457"/>
      <c r="I15" s="458"/>
      <c r="J15" s="458"/>
      <c r="K15" s="458"/>
      <c r="L15" s="459"/>
      <c r="M15" s="457"/>
      <c r="N15" s="458"/>
      <c r="O15" s="458"/>
      <c r="P15" s="458"/>
      <c r="Q15" s="459"/>
      <c r="R15" s="457"/>
      <c r="S15" s="458"/>
      <c r="T15" s="458"/>
      <c r="U15" s="458"/>
      <c r="V15" s="459"/>
      <c r="W15" s="457"/>
      <c r="X15" s="458"/>
      <c r="Y15" s="458"/>
      <c r="Z15" s="458"/>
      <c r="AA15" s="459"/>
      <c r="AB15" s="457"/>
      <c r="AC15" s="458"/>
      <c r="AD15" s="458"/>
      <c r="AE15" s="458"/>
      <c r="AF15" s="459"/>
      <c r="AG15" s="457"/>
      <c r="AH15" s="458"/>
      <c r="AI15" s="458"/>
      <c r="AJ15" s="458"/>
      <c r="AK15" s="459"/>
      <c r="AL15" s="86"/>
      <c r="AM15" s="138"/>
      <c r="AN15" s="138"/>
      <c r="AO15" s="138"/>
    </row>
    <row r="16" spans="1:41" ht="13.15" customHeight="1" x14ac:dyDescent="0.2">
      <c r="A16" s="460">
        <f>TIME(HOUR(A12)+1,0,0)</f>
        <v>0.375</v>
      </c>
      <c r="B16" s="461"/>
      <c r="C16" s="462"/>
      <c r="D16" s="463"/>
      <c r="E16" s="463"/>
      <c r="F16" s="463"/>
      <c r="G16" s="464"/>
      <c r="H16" s="462"/>
      <c r="I16" s="463"/>
      <c r="J16" s="463"/>
      <c r="K16" s="463"/>
      <c r="L16" s="464"/>
      <c r="M16" s="462"/>
      <c r="N16" s="463"/>
      <c r="O16" s="463"/>
      <c r="P16" s="463"/>
      <c r="Q16" s="464"/>
      <c r="R16" s="462"/>
      <c r="S16" s="463"/>
      <c r="T16" s="463"/>
      <c r="U16" s="463"/>
      <c r="V16" s="464"/>
      <c r="W16" s="462"/>
      <c r="X16" s="463"/>
      <c r="Y16" s="463"/>
      <c r="Z16" s="463"/>
      <c r="AA16" s="464"/>
      <c r="AB16" s="462"/>
      <c r="AC16" s="463"/>
      <c r="AD16" s="463"/>
      <c r="AE16" s="463"/>
      <c r="AF16" s="464"/>
      <c r="AG16" s="462"/>
      <c r="AH16" s="463"/>
      <c r="AI16" s="463"/>
      <c r="AJ16" s="463"/>
      <c r="AK16" s="464"/>
      <c r="AL16" s="86"/>
      <c r="AM16" s="145" t="s">
        <v>313</v>
      </c>
      <c r="AN16" s="138"/>
      <c r="AO16" s="138"/>
    </row>
    <row r="17" spans="1:41" ht="13.15" customHeight="1" x14ac:dyDescent="0.2">
      <c r="A17" s="265"/>
      <c r="B17" s="266" t="s">
        <v>312</v>
      </c>
      <c r="C17" s="465"/>
      <c r="D17" s="466"/>
      <c r="E17" s="466"/>
      <c r="F17" s="466"/>
      <c r="G17" s="467"/>
      <c r="H17" s="465"/>
      <c r="I17" s="466"/>
      <c r="J17" s="466"/>
      <c r="K17" s="466"/>
      <c r="L17" s="467"/>
      <c r="M17" s="465"/>
      <c r="N17" s="466"/>
      <c r="O17" s="466"/>
      <c r="P17" s="466"/>
      <c r="Q17" s="467"/>
      <c r="R17" s="465"/>
      <c r="S17" s="466"/>
      <c r="T17" s="466"/>
      <c r="U17" s="466"/>
      <c r="V17" s="467"/>
      <c r="W17" s="465"/>
      <c r="X17" s="466"/>
      <c r="Y17" s="466"/>
      <c r="Z17" s="466"/>
      <c r="AA17" s="467"/>
      <c r="AB17" s="465"/>
      <c r="AC17" s="466"/>
      <c r="AD17" s="466"/>
      <c r="AE17" s="466"/>
      <c r="AF17" s="467"/>
      <c r="AG17" s="465"/>
      <c r="AH17" s="466"/>
      <c r="AI17" s="466"/>
      <c r="AJ17" s="466"/>
      <c r="AK17" s="467"/>
      <c r="AL17" s="86"/>
      <c r="AM17" s="140"/>
      <c r="AN17" s="141" t="s">
        <v>314</v>
      </c>
      <c r="AO17" s="142"/>
    </row>
    <row r="18" spans="1:41" ht="13.15" customHeight="1" x14ac:dyDescent="0.2">
      <c r="A18" s="265"/>
      <c r="B18" s="266" t="s">
        <v>310</v>
      </c>
      <c r="C18" s="465"/>
      <c r="D18" s="466"/>
      <c r="E18" s="466"/>
      <c r="F18" s="466"/>
      <c r="G18" s="467"/>
      <c r="H18" s="465"/>
      <c r="I18" s="466"/>
      <c r="J18" s="466"/>
      <c r="K18" s="466"/>
      <c r="L18" s="467"/>
      <c r="M18" s="465"/>
      <c r="N18" s="466"/>
      <c r="O18" s="466"/>
      <c r="P18" s="466"/>
      <c r="Q18" s="467"/>
      <c r="R18" s="465"/>
      <c r="S18" s="466"/>
      <c r="T18" s="466"/>
      <c r="U18" s="466"/>
      <c r="V18" s="467"/>
      <c r="W18" s="465"/>
      <c r="X18" s="466"/>
      <c r="Y18" s="466"/>
      <c r="Z18" s="466"/>
      <c r="AA18" s="467"/>
      <c r="AB18" s="465"/>
      <c r="AC18" s="466"/>
      <c r="AD18" s="466"/>
      <c r="AE18" s="466"/>
      <c r="AF18" s="467"/>
      <c r="AG18" s="465"/>
      <c r="AH18" s="466"/>
      <c r="AI18" s="466"/>
      <c r="AJ18" s="466"/>
      <c r="AK18" s="467"/>
      <c r="AL18" s="86"/>
      <c r="AM18" s="140"/>
      <c r="AN18" s="147">
        <v>45543</v>
      </c>
      <c r="AO18" s="142"/>
    </row>
    <row r="19" spans="1:41" ht="13.15" customHeight="1" x14ac:dyDescent="0.2">
      <c r="A19" s="259"/>
      <c r="B19" s="260" t="s">
        <v>315</v>
      </c>
      <c r="C19" s="468"/>
      <c r="D19" s="469"/>
      <c r="E19" s="469"/>
      <c r="F19" s="469"/>
      <c r="G19" s="470"/>
      <c r="H19" s="468"/>
      <c r="I19" s="469"/>
      <c r="J19" s="469"/>
      <c r="K19" s="469"/>
      <c r="L19" s="470"/>
      <c r="M19" s="468"/>
      <c r="N19" s="469"/>
      <c r="O19" s="469"/>
      <c r="P19" s="469"/>
      <c r="Q19" s="470"/>
      <c r="R19" s="468"/>
      <c r="S19" s="469"/>
      <c r="T19" s="469"/>
      <c r="U19" s="469"/>
      <c r="V19" s="470"/>
      <c r="W19" s="468"/>
      <c r="X19" s="469"/>
      <c r="Y19" s="469"/>
      <c r="Z19" s="469"/>
      <c r="AA19" s="470"/>
      <c r="AB19" s="468"/>
      <c r="AC19" s="469"/>
      <c r="AD19" s="469"/>
      <c r="AE19" s="469"/>
      <c r="AF19" s="470"/>
      <c r="AG19" s="468"/>
      <c r="AH19" s="469"/>
      <c r="AI19" s="469"/>
      <c r="AJ19" s="469"/>
      <c r="AK19" s="470"/>
      <c r="AL19" s="86"/>
      <c r="AM19" s="140"/>
      <c r="AN19" s="141"/>
      <c r="AO19" s="142"/>
    </row>
    <row r="20" spans="1:41" ht="13.15" customHeight="1" x14ac:dyDescent="0.2">
      <c r="A20" s="474">
        <f>TIME(HOUR(A16)+1,0,0)</f>
        <v>0.41666666666666669</v>
      </c>
      <c r="B20" s="475"/>
      <c r="C20" s="471"/>
      <c r="D20" s="472"/>
      <c r="E20" s="472"/>
      <c r="F20" s="472"/>
      <c r="G20" s="473"/>
      <c r="H20" s="471"/>
      <c r="I20" s="472"/>
      <c r="J20" s="472"/>
      <c r="K20" s="472"/>
      <c r="L20" s="473"/>
      <c r="M20" s="471"/>
      <c r="N20" s="472"/>
      <c r="O20" s="472"/>
      <c r="P20" s="472"/>
      <c r="Q20" s="473"/>
      <c r="R20" s="471"/>
      <c r="S20" s="472"/>
      <c r="T20" s="472"/>
      <c r="U20" s="472"/>
      <c r="V20" s="473"/>
      <c r="W20" s="471"/>
      <c r="X20" s="472"/>
      <c r="Y20" s="472"/>
      <c r="Z20" s="472"/>
      <c r="AA20" s="473"/>
      <c r="AB20" s="471"/>
      <c r="AC20" s="472"/>
      <c r="AD20" s="472"/>
      <c r="AE20" s="472"/>
      <c r="AF20" s="473"/>
      <c r="AG20" s="471"/>
      <c r="AH20" s="472"/>
      <c r="AI20" s="472"/>
      <c r="AJ20" s="472"/>
      <c r="AK20" s="473"/>
      <c r="AL20" s="86"/>
      <c r="AM20" s="140"/>
      <c r="AN20" s="141"/>
      <c r="AO20" s="142"/>
    </row>
    <row r="21" spans="1:41" ht="13.15" customHeight="1" x14ac:dyDescent="0.2">
      <c r="A21" s="261"/>
      <c r="B21" s="262" t="s">
        <v>312</v>
      </c>
      <c r="C21" s="454"/>
      <c r="D21" s="455"/>
      <c r="E21" s="455"/>
      <c r="F21" s="455"/>
      <c r="G21" s="456"/>
      <c r="H21" s="454"/>
      <c r="I21" s="455"/>
      <c r="J21" s="455"/>
      <c r="K21" s="455"/>
      <c r="L21" s="456"/>
      <c r="M21" s="454"/>
      <c r="N21" s="455"/>
      <c r="O21" s="455"/>
      <c r="P21" s="455"/>
      <c r="Q21" s="456"/>
      <c r="R21" s="454"/>
      <c r="S21" s="455"/>
      <c r="T21" s="455"/>
      <c r="U21" s="455"/>
      <c r="V21" s="456"/>
      <c r="W21" s="454"/>
      <c r="X21" s="455"/>
      <c r="Y21" s="455"/>
      <c r="Z21" s="455"/>
      <c r="AA21" s="456"/>
      <c r="AB21" s="454"/>
      <c r="AC21" s="455"/>
      <c r="AD21" s="455"/>
      <c r="AE21" s="455"/>
      <c r="AF21" s="456"/>
      <c r="AG21" s="454"/>
      <c r="AH21" s="455"/>
      <c r="AI21" s="455"/>
      <c r="AJ21" s="455"/>
      <c r="AK21" s="456"/>
      <c r="AL21" s="86"/>
      <c r="AM21" s="140"/>
      <c r="AN21" s="141" t="s">
        <v>316</v>
      </c>
      <c r="AO21" s="142"/>
    </row>
    <row r="22" spans="1:41" ht="13.15" customHeight="1" x14ac:dyDescent="0.2">
      <c r="A22" s="261"/>
      <c r="B22" s="262" t="s">
        <v>310</v>
      </c>
      <c r="C22" s="454"/>
      <c r="D22" s="455"/>
      <c r="E22" s="455"/>
      <c r="F22" s="455"/>
      <c r="G22" s="456"/>
      <c r="H22" s="454"/>
      <c r="I22" s="455"/>
      <c r="J22" s="455"/>
      <c r="K22" s="455"/>
      <c r="L22" s="456"/>
      <c r="M22" s="454"/>
      <c r="N22" s="455"/>
      <c r="O22" s="455"/>
      <c r="P22" s="455"/>
      <c r="Q22" s="456"/>
      <c r="R22" s="454"/>
      <c r="S22" s="455"/>
      <c r="T22" s="455"/>
      <c r="U22" s="455"/>
      <c r="V22" s="456"/>
      <c r="W22" s="454"/>
      <c r="X22" s="455"/>
      <c r="Y22" s="455"/>
      <c r="Z22" s="455"/>
      <c r="AA22" s="456"/>
      <c r="AB22" s="454"/>
      <c r="AC22" s="455"/>
      <c r="AD22" s="455"/>
      <c r="AE22" s="455"/>
      <c r="AF22" s="456"/>
      <c r="AG22" s="454"/>
      <c r="AH22" s="455"/>
      <c r="AI22" s="455"/>
      <c r="AJ22" s="455"/>
      <c r="AK22" s="456"/>
      <c r="AL22" s="86"/>
      <c r="AM22" s="140"/>
      <c r="AN22" s="148" t="s">
        <v>299</v>
      </c>
      <c r="AO22" s="142"/>
    </row>
    <row r="23" spans="1:41" ht="13.15" customHeight="1" x14ac:dyDescent="0.2">
      <c r="A23" s="263"/>
      <c r="B23" s="264" t="s">
        <v>315</v>
      </c>
      <c r="C23" s="457"/>
      <c r="D23" s="458"/>
      <c r="E23" s="458"/>
      <c r="F23" s="458"/>
      <c r="G23" s="459"/>
      <c r="H23" s="457"/>
      <c r="I23" s="458"/>
      <c r="J23" s="458"/>
      <c r="K23" s="458"/>
      <c r="L23" s="459"/>
      <c r="M23" s="457"/>
      <c r="N23" s="458"/>
      <c r="O23" s="458"/>
      <c r="P23" s="458"/>
      <c r="Q23" s="459"/>
      <c r="R23" s="457"/>
      <c r="S23" s="458"/>
      <c r="T23" s="458"/>
      <c r="U23" s="458"/>
      <c r="V23" s="459"/>
      <c r="W23" s="457"/>
      <c r="X23" s="458"/>
      <c r="Y23" s="458"/>
      <c r="Z23" s="458"/>
      <c r="AA23" s="459"/>
      <c r="AB23" s="457"/>
      <c r="AC23" s="458"/>
      <c r="AD23" s="458"/>
      <c r="AE23" s="458"/>
      <c r="AF23" s="459"/>
      <c r="AG23" s="457"/>
      <c r="AH23" s="458"/>
      <c r="AI23" s="458"/>
      <c r="AJ23" s="458"/>
      <c r="AK23" s="459"/>
      <c r="AL23" s="86"/>
      <c r="AM23" s="140"/>
      <c r="AN23" s="136">
        <f t="array" ref="AN23">MATCH(AN22,{"Sunday";"Monday";"Tuesday";"Wednesday";"Thursday";"Friday";"Saturday"},0)</f>
        <v>1</v>
      </c>
      <c r="AO23" s="142"/>
    </row>
    <row r="24" spans="1:41" ht="13.15" customHeight="1" x14ac:dyDescent="0.2">
      <c r="A24" s="460">
        <f>TIME(HOUR(A20)+1,0,0)</f>
        <v>0.45833333333333331</v>
      </c>
      <c r="B24" s="461"/>
      <c r="C24" s="462"/>
      <c r="D24" s="463"/>
      <c r="E24" s="463"/>
      <c r="F24" s="463"/>
      <c r="G24" s="464"/>
      <c r="H24" s="462"/>
      <c r="I24" s="463"/>
      <c r="J24" s="463"/>
      <c r="K24" s="463"/>
      <c r="L24" s="464"/>
      <c r="M24" s="462"/>
      <c r="N24" s="463"/>
      <c r="O24" s="463"/>
      <c r="P24" s="463"/>
      <c r="Q24" s="464"/>
      <c r="R24" s="462"/>
      <c r="S24" s="463"/>
      <c r="T24" s="463"/>
      <c r="U24" s="463"/>
      <c r="V24" s="464"/>
      <c r="W24" s="462"/>
      <c r="X24" s="463"/>
      <c r="Y24" s="463"/>
      <c r="Z24" s="463"/>
      <c r="AA24" s="464"/>
      <c r="AB24" s="462"/>
      <c r="AC24" s="463"/>
      <c r="AD24" s="463"/>
      <c r="AE24" s="463"/>
      <c r="AF24" s="464"/>
      <c r="AG24" s="462"/>
      <c r="AH24" s="463"/>
      <c r="AI24" s="463"/>
      <c r="AJ24" s="463"/>
      <c r="AK24" s="464"/>
      <c r="AL24" s="86"/>
      <c r="AM24" s="140"/>
      <c r="AN24" s="141"/>
      <c r="AO24" s="142"/>
    </row>
    <row r="25" spans="1:41" ht="13.15" customHeight="1" x14ac:dyDescent="0.2">
      <c r="A25" s="265"/>
      <c r="B25" s="266" t="s">
        <v>312</v>
      </c>
      <c r="C25" s="465"/>
      <c r="D25" s="466"/>
      <c r="E25" s="466"/>
      <c r="F25" s="466"/>
      <c r="G25" s="467"/>
      <c r="H25" s="465"/>
      <c r="I25" s="466"/>
      <c r="J25" s="466"/>
      <c r="K25" s="466"/>
      <c r="L25" s="467"/>
      <c r="M25" s="465"/>
      <c r="N25" s="466"/>
      <c r="O25" s="466"/>
      <c r="P25" s="466"/>
      <c r="Q25" s="467"/>
      <c r="R25" s="465"/>
      <c r="S25" s="466"/>
      <c r="T25" s="466"/>
      <c r="U25" s="466"/>
      <c r="V25" s="467"/>
      <c r="W25" s="465"/>
      <c r="X25" s="466"/>
      <c r="Y25" s="466"/>
      <c r="Z25" s="466"/>
      <c r="AA25" s="467"/>
      <c r="AB25" s="465"/>
      <c r="AC25" s="466"/>
      <c r="AD25" s="466"/>
      <c r="AE25" s="466"/>
      <c r="AF25" s="467"/>
      <c r="AG25" s="465"/>
      <c r="AH25" s="466"/>
      <c r="AI25" s="466"/>
      <c r="AJ25" s="466"/>
      <c r="AK25" s="467"/>
      <c r="AL25" s="86"/>
    </row>
    <row r="26" spans="1:41" ht="13.15" customHeight="1" x14ac:dyDescent="0.2">
      <c r="A26" s="265"/>
      <c r="B26" s="266" t="s">
        <v>310</v>
      </c>
      <c r="C26" s="465"/>
      <c r="D26" s="466"/>
      <c r="E26" s="466"/>
      <c r="F26" s="466"/>
      <c r="G26" s="467"/>
      <c r="H26" s="465"/>
      <c r="I26" s="466"/>
      <c r="J26" s="466"/>
      <c r="K26" s="466"/>
      <c r="L26" s="467"/>
      <c r="M26" s="465"/>
      <c r="N26" s="466"/>
      <c r="O26" s="466"/>
      <c r="P26" s="466"/>
      <c r="Q26" s="467"/>
      <c r="R26" s="465"/>
      <c r="S26" s="466"/>
      <c r="T26" s="466"/>
      <c r="U26" s="466"/>
      <c r="V26" s="467"/>
      <c r="W26" s="465"/>
      <c r="X26" s="466"/>
      <c r="Y26" s="466"/>
      <c r="Z26" s="466"/>
      <c r="AA26" s="467"/>
      <c r="AB26" s="465"/>
      <c r="AC26" s="466"/>
      <c r="AD26" s="466"/>
      <c r="AE26" s="466"/>
      <c r="AF26" s="467"/>
      <c r="AG26" s="465"/>
      <c r="AH26" s="466"/>
      <c r="AI26" s="466"/>
      <c r="AJ26" s="466"/>
      <c r="AK26" s="467"/>
      <c r="AL26" s="86"/>
    </row>
    <row r="27" spans="1:41" ht="13.15" customHeight="1" x14ac:dyDescent="0.2">
      <c r="A27" s="259"/>
      <c r="B27" s="260" t="s">
        <v>315</v>
      </c>
      <c r="C27" s="468"/>
      <c r="D27" s="469"/>
      <c r="E27" s="469"/>
      <c r="F27" s="469"/>
      <c r="G27" s="470"/>
      <c r="H27" s="468"/>
      <c r="I27" s="469"/>
      <c r="J27" s="469"/>
      <c r="K27" s="469"/>
      <c r="L27" s="470"/>
      <c r="M27" s="468"/>
      <c r="N27" s="469"/>
      <c r="O27" s="469"/>
      <c r="P27" s="469"/>
      <c r="Q27" s="470"/>
      <c r="R27" s="468"/>
      <c r="S27" s="469"/>
      <c r="T27" s="469"/>
      <c r="U27" s="469"/>
      <c r="V27" s="470"/>
      <c r="W27" s="468"/>
      <c r="X27" s="469"/>
      <c r="Y27" s="469"/>
      <c r="Z27" s="469"/>
      <c r="AA27" s="470"/>
      <c r="AB27" s="468"/>
      <c r="AC27" s="469"/>
      <c r="AD27" s="469"/>
      <c r="AE27" s="469"/>
      <c r="AF27" s="470"/>
      <c r="AG27" s="468"/>
      <c r="AH27" s="469"/>
      <c r="AI27" s="469"/>
      <c r="AJ27" s="469"/>
      <c r="AK27" s="470"/>
      <c r="AL27" s="86"/>
    </row>
    <row r="28" spans="1:41" ht="13.15" customHeight="1" x14ac:dyDescent="0.2">
      <c r="A28" s="474">
        <f>TIME(HOUR(A24)+1,0,0)</f>
        <v>0.5</v>
      </c>
      <c r="B28" s="475"/>
      <c r="C28" s="471"/>
      <c r="D28" s="472"/>
      <c r="E28" s="472"/>
      <c r="F28" s="472"/>
      <c r="G28" s="473"/>
      <c r="H28" s="471"/>
      <c r="I28" s="472"/>
      <c r="J28" s="472"/>
      <c r="K28" s="472"/>
      <c r="L28" s="473"/>
      <c r="M28" s="471"/>
      <c r="N28" s="472"/>
      <c r="O28" s="472"/>
      <c r="P28" s="472"/>
      <c r="Q28" s="473"/>
      <c r="R28" s="471"/>
      <c r="S28" s="472"/>
      <c r="T28" s="472"/>
      <c r="U28" s="472"/>
      <c r="V28" s="473"/>
      <c r="W28" s="471"/>
      <c r="X28" s="472"/>
      <c r="Y28" s="472"/>
      <c r="Z28" s="472"/>
      <c r="AA28" s="473"/>
      <c r="AB28" s="471"/>
      <c r="AC28" s="472"/>
      <c r="AD28" s="472"/>
      <c r="AE28" s="472"/>
      <c r="AF28" s="473"/>
      <c r="AG28" s="471"/>
      <c r="AH28" s="472"/>
      <c r="AI28" s="472"/>
      <c r="AJ28" s="472"/>
      <c r="AK28" s="473"/>
      <c r="AL28" s="86"/>
      <c r="AM28" s="143"/>
      <c r="AN28" s="144"/>
      <c r="AO28" s="138"/>
    </row>
    <row r="29" spans="1:41" ht="13.15" customHeight="1" x14ac:dyDescent="0.2">
      <c r="A29" s="261"/>
      <c r="B29" s="262" t="s">
        <v>312</v>
      </c>
      <c r="C29" s="454"/>
      <c r="D29" s="455"/>
      <c r="E29" s="455"/>
      <c r="F29" s="455"/>
      <c r="G29" s="456"/>
      <c r="H29" s="454"/>
      <c r="I29" s="455"/>
      <c r="J29" s="455"/>
      <c r="K29" s="455"/>
      <c r="L29" s="456"/>
      <c r="M29" s="454"/>
      <c r="N29" s="455"/>
      <c r="O29" s="455"/>
      <c r="P29" s="455"/>
      <c r="Q29" s="456"/>
      <c r="R29" s="454"/>
      <c r="S29" s="455"/>
      <c r="T29" s="455"/>
      <c r="U29" s="455"/>
      <c r="V29" s="456"/>
      <c r="W29" s="454"/>
      <c r="X29" s="455"/>
      <c r="Y29" s="455"/>
      <c r="Z29" s="455"/>
      <c r="AA29" s="456"/>
      <c r="AB29" s="454"/>
      <c r="AC29" s="455"/>
      <c r="AD29" s="455"/>
      <c r="AE29" s="455"/>
      <c r="AF29" s="456"/>
      <c r="AG29" s="454"/>
      <c r="AH29" s="455"/>
      <c r="AI29" s="455"/>
      <c r="AJ29" s="455"/>
      <c r="AK29" s="456"/>
      <c r="AL29" s="86"/>
      <c r="AM29" s="143"/>
      <c r="AN29" s="144"/>
      <c r="AO29" s="138"/>
    </row>
    <row r="30" spans="1:41" ht="13.15" customHeight="1" x14ac:dyDescent="0.2">
      <c r="A30" s="261"/>
      <c r="B30" s="262" t="s">
        <v>310</v>
      </c>
      <c r="C30" s="454"/>
      <c r="D30" s="455"/>
      <c r="E30" s="455"/>
      <c r="F30" s="455"/>
      <c r="G30" s="456"/>
      <c r="H30" s="454"/>
      <c r="I30" s="455"/>
      <c r="J30" s="455"/>
      <c r="K30" s="455"/>
      <c r="L30" s="456"/>
      <c r="M30" s="454"/>
      <c r="N30" s="455"/>
      <c r="O30" s="455"/>
      <c r="P30" s="455"/>
      <c r="Q30" s="456"/>
      <c r="R30" s="454"/>
      <c r="S30" s="455"/>
      <c r="T30" s="455"/>
      <c r="U30" s="455"/>
      <c r="V30" s="456"/>
      <c r="W30" s="454"/>
      <c r="X30" s="455"/>
      <c r="Y30" s="455"/>
      <c r="Z30" s="455"/>
      <c r="AA30" s="456"/>
      <c r="AB30" s="454"/>
      <c r="AC30" s="455"/>
      <c r="AD30" s="455"/>
      <c r="AE30" s="455"/>
      <c r="AF30" s="456"/>
      <c r="AG30" s="454"/>
      <c r="AH30" s="455"/>
      <c r="AI30" s="455"/>
      <c r="AJ30" s="455"/>
      <c r="AK30" s="456"/>
      <c r="AL30" s="86"/>
      <c r="AM30" s="143"/>
      <c r="AN30" s="144"/>
      <c r="AO30" s="138"/>
    </row>
    <row r="31" spans="1:41" ht="13.15" customHeight="1" x14ac:dyDescent="0.2">
      <c r="A31" s="263"/>
      <c r="B31" s="264" t="s">
        <v>315</v>
      </c>
      <c r="C31" s="457"/>
      <c r="D31" s="458"/>
      <c r="E31" s="458"/>
      <c r="F31" s="458"/>
      <c r="G31" s="459"/>
      <c r="H31" s="457"/>
      <c r="I31" s="458"/>
      <c r="J31" s="458"/>
      <c r="K31" s="458"/>
      <c r="L31" s="459"/>
      <c r="M31" s="457"/>
      <c r="N31" s="458"/>
      <c r="O31" s="458"/>
      <c r="P31" s="458"/>
      <c r="Q31" s="459"/>
      <c r="R31" s="457"/>
      <c r="S31" s="458"/>
      <c r="T31" s="458"/>
      <c r="U31" s="458"/>
      <c r="V31" s="459"/>
      <c r="W31" s="457"/>
      <c r="X31" s="458"/>
      <c r="Y31" s="458"/>
      <c r="Z31" s="458"/>
      <c r="AA31" s="459"/>
      <c r="AB31" s="457"/>
      <c r="AC31" s="458"/>
      <c r="AD31" s="458"/>
      <c r="AE31" s="458"/>
      <c r="AF31" s="459"/>
      <c r="AG31" s="457"/>
      <c r="AH31" s="458"/>
      <c r="AI31" s="458"/>
      <c r="AJ31" s="458"/>
      <c r="AK31" s="459"/>
      <c r="AL31" s="86"/>
      <c r="AM31" s="143"/>
      <c r="AN31" s="144"/>
      <c r="AO31" s="138"/>
    </row>
    <row r="32" spans="1:41" ht="13.15" customHeight="1" x14ac:dyDescent="0.2">
      <c r="A32" s="460">
        <f>TIME(HOUR(A28)+1,0,0)</f>
        <v>0.54166666666666663</v>
      </c>
      <c r="B32" s="461"/>
      <c r="C32" s="462"/>
      <c r="D32" s="463"/>
      <c r="E32" s="463"/>
      <c r="F32" s="463"/>
      <c r="G32" s="464"/>
      <c r="H32" s="462"/>
      <c r="I32" s="463"/>
      <c r="J32" s="463"/>
      <c r="K32" s="463"/>
      <c r="L32" s="464"/>
      <c r="M32" s="462"/>
      <c r="N32" s="463"/>
      <c r="O32" s="463"/>
      <c r="P32" s="463"/>
      <c r="Q32" s="464"/>
      <c r="R32" s="462"/>
      <c r="S32" s="463"/>
      <c r="T32" s="463"/>
      <c r="U32" s="463"/>
      <c r="V32" s="464"/>
      <c r="W32" s="462"/>
      <c r="X32" s="463"/>
      <c r="Y32" s="463"/>
      <c r="Z32" s="463"/>
      <c r="AA32" s="464"/>
      <c r="AB32" s="462"/>
      <c r="AC32" s="463"/>
      <c r="AD32" s="463"/>
      <c r="AE32" s="463"/>
      <c r="AF32" s="464"/>
      <c r="AG32" s="462"/>
      <c r="AH32" s="463"/>
      <c r="AI32" s="463"/>
      <c r="AJ32" s="463"/>
      <c r="AK32" s="464"/>
      <c r="AL32" s="86"/>
      <c r="AM32" s="105"/>
      <c r="AN32" s="103"/>
    </row>
    <row r="33" spans="1:40" ht="13.15" customHeight="1" x14ac:dyDescent="0.2">
      <c r="A33" s="265"/>
      <c r="B33" s="266" t="s">
        <v>312</v>
      </c>
      <c r="C33" s="465"/>
      <c r="D33" s="466"/>
      <c r="E33" s="466"/>
      <c r="F33" s="466"/>
      <c r="G33" s="467"/>
      <c r="H33" s="465"/>
      <c r="I33" s="466"/>
      <c r="J33" s="466"/>
      <c r="K33" s="466"/>
      <c r="L33" s="467"/>
      <c r="M33" s="465"/>
      <c r="N33" s="466"/>
      <c r="O33" s="466"/>
      <c r="P33" s="466"/>
      <c r="Q33" s="467"/>
      <c r="R33" s="465"/>
      <c r="S33" s="466"/>
      <c r="T33" s="466"/>
      <c r="U33" s="466"/>
      <c r="V33" s="467"/>
      <c r="W33" s="465"/>
      <c r="X33" s="466"/>
      <c r="Y33" s="466"/>
      <c r="Z33" s="466"/>
      <c r="AA33" s="467"/>
      <c r="AB33" s="465"/>
      <c r="AC33" s="466"/>
      <c r="AD33" s="466"/>
      <c r="AE33" s="466"/>
      <c r="AF33" s="467"/>
      <c r="AG33" s="465"/>
      <c r="AH33" s="466"/>
      <c r="AI33" s="466"/>
      <c r="AJ33" s="466"/>
      <c r="AK33" s="467"/>
      <c r="AL33" s="86"/>
      <c r="AM33" s="105"/>
      <c r="AN33" s="103"/>
    </row>
    <row r="34" spans="1:40" ht="13.15" customHeight="1" x14ac:dyDescent="0.2">
      <c r="A34" s="265"/>
      <c r="B34" s="266" t="s">
        <v>310</v>
      </c>
      <c r="C34" s="465"/>
      <c r="D34" s="466"/>
      <c r="E34" s="466"/>
      <c r="F34" s="466"/>
      <c r="G34" s="467"/>
      <c r="H34" s="465"/>
      <c r="I34" s="466"/>
      <c r="J34" s="466"/>
      <c r="K34" s="466"/>
      <c r="L34" s="467"/>
      <c r="M34" s="465"/>
      <c r="N34" s="466"/>
      <c r="O34" s="466"/>
      <c r="P34" s="466"/>
      <c r="Q34" s="467"/>
      <c r="R34" s="465"/>
      <c r="S34" s="466"/>
      <c r="T34" s="466"/>
      <c r="U34" s="466"/>
      <c r="V34" s="467"/>
      <c r="W34" s="465"/>
      <c r="X34" s="466"/>
      <c r="Y34" s="466"/>
      <c r="Z34" s="466"/>
      <c r="AA34" s="467"/>
      <c r="AB34" s="465"/>
      <c r="AC34" s="466"/>
      <c r="AD34" s="466"/>
      <c r="AE34" s="466"/>
      <c r="AF34" s="467"/>
      <c r="AG34" s="465"/>
      <c r="AH34" s="466"/>
      <c r="AI34" s="466"/>
      <c r="AJ34" s="466"/>
      <c r="AK34" s="467"/>
      <c r="AL34" s="86"/>
      <c r="AM34" s="105"/>
      <c r="AN34" s="103"/>
    </row>
    <row r="35" spans="1:40" ht="13.15" customHeight="1" x14ac:dyDescent="0.2">
      <c r="A35" s="259"/>
      <c r="B35" s="260" t="s">
        <v>315</v>
      </c>
      <c r="C35" s="468"/>
      <c r="D35" s="469"/>
      <c r="E35" s="469"/>
      <c r="F35" s="469"/>
      <c r="G35" s="470"/>
      <c r="H35" s="468"/>
      <c r="I35" s="469"/>
      <c r="J35" s="469"/>
      <c r="K35" s="469"/>
      <c r="L35" s="470"/>
      <c r="M35" s="468"/>
      <c r="N35" s="469"/>
      <c r="O35" s="469"/>
      <c r="P35" s="469"/>
      <c r="Q35" s="470"/>
      <c r="R35" s="468"/>
      <c r="S35" s="469"/>
      <c r="T35" s="469"/>
      <c r="U35" s="469"/>
      <c r="V35" s="470"/>
      <c r="W35" s="468"/>
      <c r="X35" s="469"/>
      <c r="Y35" s="469"/>
      <c r="Z35" s="469"/>
      <c r="AA35" s="470"/>
      <c r="AB35" s="468"/>
      <c r="AC35" s="469"/>
      <c r="AD35" s="469"/>
      <c r="AE35" s="469"/>
      <c r="AF35" s="470"/>
      <c r="AG35" s="468"/>
      <c r="AH35" s="469"/>
      <c r="AI35" s="469"/>
      <c r="AJ35" s="469"/>
      <c r="AK35" s="470"/>
      <c r="AL35" s="86"/>
      <c r="AM35" s="105"/>
      <c r="AN35" s="103"/>
    </row>
    <row r="36" spans="1:40" ht="13.15" customHeight="1" x14ac:dyDescent="0.2">
      <c r="A36" s="474">
        <f>TIME(HOUR(A32)+1,0,0)</f>
        <v>0.58333333333333337</v>
      </c>
      <c r="B36" s="475"/>
      <c r="C36" s="471"/>
      <c r="D36" s="472"/>
      <c r="E36" s="472"/>
      <c r="F36" s="472"/>
      <c r="G36" s="473"/>
      <c r="H36" s="471"/>
      <c r="I36" s="472"/>
      <c r="J36" s="472"/>
      <c r="K36" s="472"/>
      <c r="L36" s="473"/>
      <c r="M36" s="471"/>
      <c r="N36" s="472"/>
      <c r="O36" s="472"/>
      <c r="P36" s="472"/>
      <c r="Q36" s="473"/>
      <c r="R36" s="471"/>
      <c r="S36" s="472"/>
      <c r="T36" s="472"/>
      <c r="U36" s="472"/>
      <c r="V36" s="473"/>
      <c r="W36" s="471"/>
      <c r="X36" s="472"/>
      <c r="Y36" s="472"/>
      <c r="Z36" s="472"/>
      <c r="AA36" s="473"/>
      <c r="AB36" s="471"/>
      <c r="AC36" s="472"/>
      <c r="AD36" s="472"/>
      <c r="AE36" s="472"/>
      <c r="AF36" s="473"/>
      <c r="AG36" s="471"/>
      <c r="AH36" s="472"/>
      <c r="AI36" s="472"/>
      <c r="AJ36" s="472"/>
      <c r="AK36" s="473"/>
      <c r="AL36" s="86"/>
      <c r="AM36" s="105"/>
      <c r="AN36" s="103"/>
    </row>
    <row r="37" spans="1:40" ht="13.15" customHeight="1" x14ac:dyDescent="0.2">
      <c r="A37" s="261"/>
      <c r="B37" s="262" t="s">
        <v>312</v>
      </c>
      <c r="C37" s="454"/>
      <c r="D37" s="455"/>
      <c r="E37" s="455"/>
      <c r="F37" s="455"/>
      <c r="G37" s="456"/>
      <c r="H37" s="454"/>
      <c r="I37" s="455"/>
      <c r="J37" s="455"/>
      <c r="K37" s="455"/>
      <c r="L37" s="456"/>
      <c r="M37" s="454"/>
      <c r="N37" s="455"/>
      <c r="O37" s="455"/>
      <c r="P37" s="455"/>
      <c r="Q37" s="456"/>
      <c r="R37" s="454"/>
      <c r="S37" s="455"/>
      <c r="T37" s="455"/>
      <c r="U37" s="455"/>
      <c r="V37" s="456"/>
      <c r="W37" s="454"/>
      <c r="X37" s="455"/>
      <c r="Y37" s="455"/>
      <c r="Z37" s="455"/>
      <c r="AA37" s="456"/>
      <c r="AB37" s="454"/>
      <c r="AC37" s="455"/>
      <c r="AD37" s="455"/>
      <c r="AE37" s="455"/>
      <c r="AF37" s="456"/>
      <c r="AG37" s="454"/>
      <c r="AH37" s="455"/>
      <c r="AI37" s="455"/>
      <c r="AJ37" s="455"/>
      <c r="AK37" s="456"/>
      <c r="AL37" s="86"/>
      <c r="AM37" s="105"/>
      <c r="AN37" s="103"/>
    </row>
    <row r="38" spans="1:40" ht="13.15" customHeight="1" x14ac:dyDescent="0.2">
      <c r="A38" s="261"/>
      <c r="B38" s="262" t="s">
        <v>310</v>
      </c>
      <c r="C38" s="454"/>
      <c r="D38" s="455"/>
      <c r="E38" s="455"/>
      <c r="F38" s="455"/>
      <c r="G38" s="456"/>
      <c r="H38" s="454"/>
      <c r="I38" s="455"/>
      <c r="J38" s="455"/>
      <c r="K38" s="455"/>
      <c r="L38" s="456"/>
      <c r="M38" s="454"/>
      <c r="N38" s="455"/>
      <c r="O38" s="455"/>
      <c r="P38" s="455"/>
      <c r="Q38" s="456"/>
      <c r="R38" s="454"/>
      <c r="S38" s="455"/>
      <c r="T38" s="455"/>
      <c r="U38" s="455"/>
      <c r="V38" s="456"/>
      <c r="W38" s="454"/>
      <c r="X38" s="455"/>
      <c r="Y38" s="455"/>
      <c r="Z38" s="455"/>
      <c r="AA38" s="456"/>
      <c r="AB38" s="454"/>
      <c r="AC38" s="455"/>
      <c r="AD38" s="455"/>
      <c r="AE38" s="455"/>
      <c r="AF38" s="456"/>
      <c r="AG38" s="454"/>
      <c r="AH38" s="455"/>
      <c r="AI38" s="455"/>
      <c r="AJ38" s="455"/>
      <c r="AK38" s="456"/>
      <c r="AL38" s="86"/>
      <c r="AM38" s="105"/>
      <c r="AN38" s="103"/>
    </row>
    <row r="39" spans="1:40" ht="13.15" customHeight="1" x14ac:dyDescent="0.2">
      <c r="A39" s="263"/>
      <c r="B39" s="264" t="s">
        <v>315</v>
      </c>
      <c r="C39" s="457"/>
      <c r="D39" s="458"/>
      <c r="E39" s="458"/>
      <c r="F39" s="458"/>
      <c r="G39" s="459"/>
      <c r="H39" s="457"/>
      <c r="I39" s="458"/>
      <c r="J39" s="458"/>
      <c r="K39" s="458"/>
      <c r="L39" s="459"/>
      <c r="M39" s="457"/>
      <c r="N39" s="458"/>
      <c r="O39" s="458"/>
      <c r="P39" s="458"/>
      <c r="Q39" s="459"/>
      <c r="R39" s="457"/>
      <c r="S39" s="458"/>
      <c r="T39" s="458"/>
      <c r="U39" s="458"/>
      <c r="V39" s="459"/>
      <c r="W39" s="457"/>
      <c r="X39" s="458"/>
      <c r="Y39" s="458"/>
      <c r="Z39" s="458"/>
      <c r="AA39" s="459"/>
      <c r="AB39" s="457"/>
      <c r="AC39" s="458"/>
      <c r="AD39" s="458"/>
      <c r="AE39" s="458"/>
      <c r="AF39" s="459"/>
      <c r="AG39" s="457"/>
      <c r="AH39" s="458"/>
      <c r="AI39" s="458"/>
      <c r="AJ39" s="458"/>
      <c r="AK39" s="459"/>
      <c r="AL39" s="86"/>
      <c r="AM39" s="105"/>
      <c r="AN39" s="103"/>
    </row>
    <row r="40" spans="1:40" ht="13.15" customHeight="1" x14ac:dyDescent="0.2">
      <c r="A40" s="460">
        <f>TIME(HOUR(A36)+1,0,0)</f>
        <v>0.625</v>
      </c>
      <c r="B40" s="461"/>
      <c r="C40" s="462"/>
      <c r="D40" s="463"/>
      <c r="E40" s="463"/>
      <c r="F40" s="463"/>
      <c r="G40" s="464"/>
      <c r="H40" s="462"/>
      <c r="I40" s="463"/>
      <c r="J40" s="463"/>
      <c r="K40" s="463"/>
      <c r="L40" s="464"/>
      <c r="M40" s="462"/>
      <c r="N40" s="463"/>
      <c r="O40" s="463"/>
      <c r="P40" s="463"/>
      <c r="Q40" s="464"/>
      <c r="R40" s="462"/>
      <c r="S40" s="463"/>
      <c r="T40" s="463"/>
      <c r="U40" s="463"/>
      <c r="V40" s="464"/>
      <c r="W40" s="462"/>
      <c r="X40" s="463"/>
      <c r="Y40" s="463"/>
      <c r="Z40" s="463"/>
      <c r="AA40" s="464"/>
      <c r="AB40" s="462"/>
      <c r="AC40" s="463"/>
      <c r="AD40" s="463"/>
      <c r="AE40" s="463"/>
      <c r="AF40" s="464"/>
      <c r="AG40" s="462"/>
      <c r="AH40" s="463"/>
      <c r="AI40" s="463"/>
      <c r="AJ40" s="463"/>
      <c r="AK40" s="464"/>
      <c r="AL40" s="86"/>
      <c r="AM40" s="105"/>
      <c r="AN40" s="103"/>
    </row>
    <row r="41" spans="1:40" ht="13.15" customHeight="1" x14ac:dyDescent="0.2">
      <c r="A41" s="265"/>
      <c r="B41" s="266" t="s">
        <v>312</v>
      </c>
      <c r="C41" s="465"/>
      <c r="D41" s="466"/>
      <c r="E41" s="466"/>
      <c r="F41" s="466"/>
      <c r="G41" s="467"/>
      <c r="H41" s="465"/>
      <c r="I41" s="466"/>
      <c r="J41" s="466"/>
      <c r="K41" s="466"/>
      <c r="L41" s="467"/>
      <c r="M41" s="465"/>
      <c r="N41" s="466"/>
      <c r="O41" s="466"/>
      <c r="P41" s="466"/>
      <c r="Q41" s="467"/>
      <c r="R41" s="465"/>
      <c r="S41" s="466"/>
      <c r="T41" s="466"/>
      <c r="U41" s="466"/>
      <c r="V41" s="467"/>
      <c r="W41" s="465"/>
      <c r="X41" s="466"/>
      <c r="Y41" s="466"/>
      <c r="Z41" s="466"/>
      <c r="AA41" s="467"/>
      <c r="AB41" s="465"/>
      <c r="AC41" s="466"/>
      <c r="AD41" s="466"/>
      <c r="AE41" s="466"/>
      <c r="AF41" s="467"/>
      <c r="AG41" s="465"/>
      <c r="AH41" s="466"/>
      <c r="AI41" s="466"/>
      <c r="AJ41" s="466"/>
      <c r="AK41" s="467"/>
      <c r="AL41" s="86"/>
      <c r="AM41" s="105"/>
      <c r="AN41" s="103"/>
    </row>
    <row r="42" spans="1:40" ht="13.15" customHeight="1" x14ac:dyDescent="0.2">
      <c r="A42" s="265"/>
      <c r="B42" s="266" t="s">
        <v>310</v>
      </c>
      <c r="C42" s="465"/>
      <c r="D42" s="466"/>
      <c r="E42" s="466"/>
      <c r="F42" s="466"/>
      <c r="G42" s="467"/>
      <c r="H42" s="465"/>
      <c r="I42" s="466"/>
      <c r="J42" s="466"/>
      <c r="K42" s="466"/>
      <c r="L42" s="467"/>
      <c r="M42" s="465"/>
      <c r="N42" s="466"/>
      <c r="O42" s="466"/>
      <c r="P42" s="466"/>
      <c r="Q42" s="467"/>
      <c r="R42" s="465"/>
      <c r="S42" s="466"/>
      <c r="T42" s="466"/>
      <c r="U42" s="466"/>
      <c r="V42" s="467"/>
      <c r="W42" s="465"/>
      <c r="X42" s="466"/>
      <c r="Y42" s="466"/>
      <c r="Z42" s="466"/>
      <c r="AA42" s="467"/>
      <c r="AB42" s="465"/>
      <c r="AC42" s="466"/>
      <c r="AD42" s="466"/>
      <c r="AE42" s="466"/>
      <c r="AF42" s="467"/>
      <c r="AG42" s="465"/>
      <c r="AH42" s="466"/>
      <c r="AI42" s="466"/>
      <c r="AJ42" s="466"/>
      <c r="AK42" s="467"/>
      <c r="AL42" s="86"/>
      <c r="AM42" s="105"/>
      <c r="AN42" s="103"/>
    </row>
    <row r="43" spans="1:40" ht="13.15" customHeight="1" x14ac:dyDescent="0.2">
      <c r="A43" s="259"/>
      <c r="B43" s="260" t="s">
        <v>315</v>
      </c>
      <c r="C43" s="468"/>
      <c r="D43" s="469"/>
      <c r="E43" s="469"/>
      <c r="F43" s="469"/>
      <c r="G43" s="470"/>
      <c r="H43" s="468"/>
      <c r="I43" s="469"/>
      <c r="J43" s="469"/>
      <c r="K43" s="469"/>
      <c r="L43" s="470"/>
      <c r="M43" s="468"/>
      <c r="N43" s="469"/>
      <c r="O43" s="469"/>
      <c r="P43" s="469"/>
      <c r="Q43" s="470"/>
      <c r="R43" s="468"/>
      <c r="S43" s="469"/>
      <c r="T43" s="469"/>
      <c r="U43" s="469"/>
      <c r="V43" s="470"/>
      <c r="W43" s="468"/>
      <c r="X43" s="469"/>
      <c r="Y43" s="469"/>
      <c r="Z43" s="469"/>
      <c r="AA43" s="470"/>
      <c r="AB43" s="468"/>
      <c r="AC43" s="469"/>
      <c r="AD43" s="469"/>
      <c r="AE43" s="469"/>
      <c r="AF43" s="470"/>
      <c r="AG43" s="468"/>
      <c r="AH43" s="469"/>
      <c r="AI43" s="469"/>
      <c r="AJ43" s="469"/>
      <c r="AK43" s="470"/>
      <c r="AL43" s="86"/>
      <c r="AM43" s="105"/>
      <c r="AN43" s="103"/>
    </row>
    <row r="44" spans="1:40" ht="13.15" customHeight="1" x14ac:dyDescent="0.2">
      <c r="A44" s="474">
        <f>TIME(HOUR(A40)+1,0,0)</f>
        <v>0.66666666666666663</v>
      </c>
      <c r="B44" s="475"/>
      <c r="C44" s="471"/>
      <c r="D44" s="472"/>
      <c r="E44" s="472"/>
      <c r="F44" s="472"/>
      <c r="G44" s="473"/>
      <c r="H44" s="471"/>
      <c r="I44" s="472"/>
      <c r="J44" s="472"/>
      <c r="K44" s="472"/>
      <c r="L44" s="473"/>
      <c r="M44" s="471"/>
      <c r="N44" s="472"/>
      <c r="O44" s="472"/>
      <c r="P44" s="472"/>
      <c r="Q44" s="473"/>
      <c r="R44" s="471"/>
      <c r="S44" s="472"/>
      <c r="T44" s="472"/>
      <c r="U44" s="472"/>
      <c r="V44" s="473"/>
      <c r="W44" s="471"/>
      <c r="X44" s="472"/>
      <c r="Y44" s="472"/>
      <c r="Z44" s="472"/>
      <c r="AA44" s="473"/>
      <c r="AB44" s="471"/>
      <c r="AC44" s="472"/>
      <c r="AD44" s="472"/>
      <c r="AE44" s="472"/>
      <c r="AF44" s="473"/>
      <c r="AG44" s="471"/>
      <c r="AH44" s="472"/>
      <c r="AI44" s="472"/>
      <c r="AJ44" s="472"/>
      <c r="AK44" s="473"/>
      <c r="AL44" s="86"/>
      <c r="AM44" s="105"/>
      <c r="AN44" s="103"/>
    </row>
    <row r="45" spans="1:40" ht="13.15" customHeight="1" x14ac:dyDescent="0.2">
      <c r="A45" s="261"/>
      <c r="B45" s="262" t="s">
        <v>312</v>
      </c>
      <c r="C45" s="454"/>
      <c r="D45" s="455"/>
      <c r="E45" s="455"/>
      <c r="F45" s="455"/>
      <c r="G45" s="456"/>
      <c r="H45" s="454"/>
      <c r="I45" s="455"/>
      <c r="J45" s="455"/>
      <c r="K45" s="455"/>
      <c r="L45" s="456"/>
      <c r="M45" s="454"/>
      <c r="N45" s="455"/>
      <c r="O45" s="455"/>
      <c r="P45" s="455"/>
      <c r="Q45" s="456"/>
      <c r="R45" s="454"/>
      <c r="S45" s="455"/>
      <c r="T45" s="455"/>
      <c r="U45" s="455"/>
      <c r="V45" s="456"/>
      <c r="W45" s="454"/>
      <c r="X45" s="455"/>
      <c r="Y45" s="455"/>
      <c r="Z45" s="455"/>
      <c r="AA45" s="456"/>
      <c r="AB45" s="454"/>
      <c r="AC45" s="455"/>
      <c r="AD45" s="455"/>
      <c r="AE45" s="455"/>
      <c r="AF45" s="456"/>
      <c r="AG45" s="454"/>
      <c r="AH45" s="455"/>
      <c r="AI45" s="455"/>
      <c r="AJ45" s="455"/>
      <c r="AK45" s="456"/>
      <c r="AL45" s="86"/>
      <c r="AM45" s="105"/>
      <c r="AN45" s="103"/>
    </row>
    <row r="46" spans="1:40" ht="13.15" customHeight="1" x14ac:dyDescent="0.2">
      <c r="A46" s="261"/>
      <c r="B46" s="262" t="s">
        <v>310</v>
      </c>
      <c r="C46" s="454"/>
      <c r="D46" s="455"/>
      <c r="E46" s="455"/>
      <c r="F46" s="455"/>
      <c r="G46" s="456"/>
      <c r="H46" s="454"/>
      <c r="I46" s="455"/>
      <c r="J46" s="455"/>
      <c r="K46" s="455"/>
      <c r="L46" s="456"/>
      <c r="M46" s="454"/>
      <c r="N46" s="455"/>
      <c r="O46" s="455"/>
      <c r="P46" s="455"/>
      <c r="Q46" s="456"/>
      <c r="R46" s="454"/>
      <c r="S46" s="455"/>
      <c r="T46" s="455"/>
      <c r="U46" s="455"/>
      <c r="V46" s="456"/>
      <c r="W46" s="454"/>
      <c r="X46" s="455"/>
      <c r="Y46" s="455"/>
      <c r="Z46" s="455"/>
      <c r="AA46" s="456"/>
      <c r="AB46" s="454"/>
      <c r="AC46" s="455"/>
      <c r="AD46" s="455"/>
      <c r="AE46" s="455"/>
      <c r="AF46" s="456"/>
      <c r="AG46" s="454"/>
      <c r="AH46" s="455"/>
      <c r="AI46" s="455"/>
      <c r="AJ46" s="455"/>
      <c r="AK46" s="456"/>
      <c r="AL46" s="86"/>
      <c r="AM46" s="105"/>
      <c r="AN46" s="103"/>
    </row>
    <row r="47" spans="1:40" ht="13.15" customHeight="1" x14ac:dyDescent="0.2">
      <c r="A47" s="263"/>
      <c r="B47" s="264" t="s">
        <v>315</v>
      </c>
      <c r="C47" s="457"/>
      <c r="D47" s="458"/>
      <c r="E47" s="458"/>
      <c r="F47" s="458"/>
      <c r="G47" s="459"/>
      <c r="H47" s="457"/>
      <c r="I47" s="458"/>
      <c r="J47" s="458"/>
      <c r="K47" s="458"/>
      <c r="L47" s="459"/>
      <c r="M47" s="457"/>
      <c r="N47" s="458"/>
      <c r="O47" s="458"/>
      <c r="P47" s="458"/>
      <c r="Q47" s="459"/>
      <c r="R47" s="457"/>
      <c r="S47" s="458"/>
      <c r="T47" s="458"/>
      <c r="U47" s="458"/>
      <c r="V47" s="459"/>
      <c r="W47" s="457"/>
      <c r="X47" s="458"/>
      <c r="Y47" s="458"/>
      <c r="Z47" s="458"/>
      <c r="AA47" s="459"/>
      <c r="AB47" s="457"/>
      <c r="AC47" s="458"/>
      <c r="AD47" s="458"/>
      <c r="AE47" s="458"/>
      <c r="AF47" s="459"/>
      <c r="AG47" s="457"/>
      <c r="AH47" s="458"/>
      <c r="AI47" s="458"/>
      <c r="AJ47" s="458"/>
      <c r="AK47" s="459"/>
      <c r="AL47" s="86"/>
      <c r="AM47" s="105"/>
      <c r="AN47" s="103"/>
    </row>
    <row r="48" spans="1:40" ht="13.15" customHeight="1" x14ac:dyDescent="0.2">
      <c r="A48" s="460">
        <f>TIME(HOUR(A44)+1,0,0)</f>
        <v>0.70833333333333337</v>
      </c>
      <c r="B48" s="461"/>
      <c r="C48" s="462"/>
      <c r="D48" s="463"/>
      <c r="E48" s="463"/>
      <c r="F48" s="463"/>
      <c r="G48" s="464"/>
      <c r="H48" s="462"/>
      <c r="I48" s="463"/>
      <c r="J48" s="463"/>
      <c r="K48" s="463"/>
      <c r="L48" s="464"/>
      <c r="M48" s="462"/>
      <c r="N48" s="463"/>
      <c r="O48" s="463"/>
      <c r="P48" s="463"/>
      <c r="Q48" s="464"/>
      <c r="R48" s="462"/>
      <c r="S48" s="463"/>
      <c r="T48" s="463"/>
      <c r="U48" s="463"/>
      <c r="V48" s="464"/>
      <c r="W48" s="462"/>
      <c r="X48" s="463"/>
      <c r="Y48" s="463"/>
      <c r="Z48" s="463"/>
      <c r="AA48" s="464"/>
      <c r="AB48" s="462"/>
      <c r="AC48" s="463"/>
      <c r="AD48" s="463"/>
      <c r="AE48" s="463"/>
      <c r="AF48" s="464"/>
      <c r="AG48" s="462"/>
      <c r="AH48" s="463"/>
      <c r="AI48" s="463"/>
      <c r="AJ48" s="463"/>
      <c r="AK48" s="464"/>
      <c r="AL48" s="86"/>
      <c r="AM48" s="105"/>
      <c r="AN48" s="103"/>
    </row>
    <row r="49" spans="1:40" ht="13.15" customHeight="1" x14ac:dyDescent="0.2">
      <c r="A49" s="265"/>
      <c r="B49" s="266" t="s">
        <v>312</v>
      </c>
      <c r="C49" s="465"/>
      <c r="D49" s="466"/>
      <c r="E49" s="466"/>
      <c r="F49" s="466"/>
      <c r="G49" s="467"/>
      <c r="H49" s="465"/>
      <c r="I49" s="466"/>
      <c r="J49" s="466"/>
      <c r="K49" s="466"/>
      <c r="L49" s="467"/>
      <c r="M49" s="465"/>
      <c r="N49" s="466"/>
      <c r="O49" s="466"/>
      <c r="P49" s="466"/>
      <c r="Q49" s="467"/>
      <c r="R49" s="465"/>
      <c r="S49" s="466"/>
      <c r="T49" s="466"/>
      <c r="U49" s="466"/>
      <c r="V49" s="467"/>
      <c r="W49" s="465"/>
      <c r="X49" s="466"/>
      <c r="Y49" s="466"/>
      <c r="Z49" s="466"/>
      <c r="AA49" s="467"/>
      <c r="AB49" s="465"/>
      <c r="AC49" s="466"/>
      <c r="AD49" s="466"/>
      <c r="AE49" s="466"/>
      <c r="AF49" s="467"/>
      <c r="AG49" s="465"/>
      <c r="AH49" s="466"/>
      <c r="AI49" s="466"/>
      <c r="AJ49" s="466"/>
      <c r="AK49" s="467"/>
      <c r="AL49" s="86"/>
      <c r="AM49" s="105"/>
      <c r="AN49" s="103"/>
    </row>
    <row r="50" spans="1:40" ht="13.15" customHeight="1" x14ac:dyDescent="0.2">
      <c r="A50" s="265"/>
      <c r="B50" s="266" t="s">
        <v>310</v>
      </c>
      <c r="C50" s="465"/>
      <c r="D50" s="466"/>
      <c r="E50" s="466"/>
      <c r="F50" s="466"/>
      <c r="G50" s="467"/>
      <c r="H50" s="465"/>
      <c r="I50" s="466"/>
      <c r="J50" s="466"/>
      <c r="K50" s="466"/>
      <c r="L50" s="467"/>
      <c r="M50" s="465"/>
      <c r="N50" s="466"/>
      <c r="O50" s="466"/>
      <c r="P50" s="466"/>
      <c r="Q50" s="467"/>
      <c r="R50" s="465"/>
      <c r="S50" s="466"/>
      <c r="T50" s="466"/>
      <c r="U50" s="466"/>
      <c r="V50" s="467"/>
      <c r="W50" s="465"/>
      <c r="X50" s="466"/>
      <c r="Y50" s="466"/>
      <c r="Z50" s="466"/>
      <c r="AA50" s="467"/>
      <c r="AB50" s="465"/>
      <c r="AC50" s="466"/>
      <c r="AD50" s="466"/>
      <c r="AE50" s="466"/>
      <c r="AF50" s="467"/>
      <c r="AG50" s="465"/>
      <c r="AH50" s="466"/>
      <c r="AI50" s="466"/>
      <c r="AJ50" s="466"/>
      <c r="AK50" s="467"/>
      <c r="AL50" s="86"/>
      <c r="AM50" s="105"/>
      <c r="AN50" s="103"/>
    </row>
    <row r="51" spans="1:40" ht="13.15" customHeight="1" x14ac:dyDescent="0.2">
      <c r="A51" s="259"/>
      <c r="B51" s="260" t="s">
        <v>315</v>
      </c>
      <c r="C51" s="468"/>
      <c r="D51" s="469"/>
      <c r="E51" s="469"/>
      <c r="F51" s="469"/>
      <c r="G51" s="470"/>
      <c r="H51" s="468"/>
      <c r="I51" s="469"/>
      <c r="J51" s="469"/>
      <c r="K51" s="469"/>
      <c r="L51" s="470"/>
      <c r="M51" s="468"/>
      <c r="N51" s="469"/>
      <c r="O51" s="469"/>
      <c r="P51" s="469"/>
      <c r="Q51" s="470"/>
      <c r="R51" s="468"/>
      <c r="S51" s="469"/>
      <c r="T51" s="469"/>
      <c r="U51" s="469"/>
      <c r="V51" s="470"/>
      <c r="W51" s="468"/>
      <c r="X51" s="469"/>
      <c r="Y51" s="469"/>
      <c r="Z51" s="469"/>
      <c r="AA51" s="470"/>
      <c r="AB51" s="468"/>
      <c r="AC51" s="469"/>
      <c r="AD51" s="469"/>
      <c r="AE51" s="469"/>
      <c r="AF51" s="470"/>
      <c r="AG51" s="468"/>
      <c r="AH51" s="469"/>
      <c r="AI51" s="469"/>
      <c r="AJ51" s="469"/>
      <c r="AK51" s="470"/>
      <c r="AL51" s="86"/>
      <c r="AM51" s="105"/>
      <c r="AN51" s="103"/>
    </row>
    <row r="52" spans="1:40" ht="13.15" customHeight="1" x14ac:dyDescent="0.2">
      <c r="A52" s="474">
        <f>TIME(HOUR(A48)+1,0,0)</f>
        <v>0.75</v>
      </c>
      <c r="B52" s="475"/>
      <c r="C52" s="471"/>
      <c r="D52" s="472"/>
      <c r="E52" s="472"/>
      <c r="F52" s="472"/>
      <c r="G52" s="473"/>
      <c r="H52" s="471"/>
      <c r="I52" s="472"/>
      <c r="J52" s="472"/>
      <c r="K52" s="472"/>
      <c r="L52" s="473"/>
      <c r="M52" s="471"/>
      <c r="N52" s="472"/>
      <c r="O52" s="472"/>
      <c r="P52" s="472"/>
      <c r="Q52" s="473"/>
      <c r="R52" s="471"/>
      <c r="S52" s="472"/>
      <c r="T52" s="472"/>
      <c r="U52" s="472"/>
      <c r="V52" s="473"/>
      <c r="W52" s="471"/>
      <c r="X52" s="472"/>
      <c r="Y52" s="472"/>
      <c r="Z52" s="472"/>
      <c r="AA52" s="473"/>
      <c r="AB52" s="471"/>
      <c r="AC52" s="472"/>
      <c r="AD52" s="472"/>
      <c r="AE52" s="472"/>
      <c r="AF52" s="473"/>
      <c r="AG52" s="471"/>
      <c r="AH52" s="472"/>
      <c r="AI52" s="472"/>
      <c r="AJ52" s="472"/>
      <c r="AK52" s="473"/>
      <c r="AL52" s="86"/>
      <c r="AM52" s="105"/>
      <c r="AN52" s="103"/>
    </row>
    <row r="53" spans="1:40" ht="13.15" customHeight="1" x14ac:dyDescent="0.2">
      <c r="A53" s="263"/>
      <c r="B53" s="264" t="s">
        <v>310</v>
      </c>
      <c r="C53" s="457"/>
      <c r="D53" s="458"/>
      <c r="E53" s="458"/>
      <c r="F53" s="458"/>
      <c r="G53" s="459"/>
      <c r="H53" s="457"/>
      <c r="I53" s="458"/>
      <c r="J53" s="458"/>
      <c r="K53" s="458"/>
      <c r="L53" s="459"/>
      <c r="M53" s="457"/>
      <c r="N53" s="458"/>
      <c r="O53" s="458"/>
      <c r="P53" s="458"/>
      <c r="Q53" s="459"/>
      <c r="R53" s="457"/>
      <c r="S53" s="458"/>
      <c r="T53" s="458"/>
      <c r="U53" s="458"/>
      <c r="V53" s="459"/>
      <c r="W53" s="457"/>
      <c r="X53" s="458"/>
      <c r="Y53" s="458"/>
      <c r="Z53" s="458"/>
      <c r="AA53" s="459"/>
      <c r="AB53" s="457"/>
      <c r="AC53" s="458"/>
      <c r="AD53" s="458"/>
      <c r="AE53" s="458"/>
      <c r="AF53" s="459"/>
      <c r="AG53" s="457"/>
      <c r="AH53" s="458"/>
      <c r="AI53" s="458"/>
      <c r="AJ53" s="458"/>
      <c r="AK53" s="459"/>
      <c r="AL53" s="86"/>
      <c r="AM53" s="105"/>
      <c r="AN53" s="103"/>
    </row>
    <row r="54" spans="1:40" ht="13.15" customHeight="1" x14ac:dyDescent="0.2">
      <c r="A54" s="460">
        <f>TIME(HOUR(A52)+1,0,0)</f>
        <v>0.79166666666666663</v>
      </c>
      <c r="B54" s="461"/>
      <c r="C54" s="462"/>
      <c r="D54" s="463"/>
      <c r="E54" s="463"/>
      <c r="F54" s="463"/>
      <c r="G54" s="464"/>
      <c r="H54" s="462"/>
      <c r="I54" s="463"/>
      <c r="J54" s="463"/>
      <c r="K54" s="463"/>
      <c r="L54" s="464"/>
      <c r="M54" s="462"/>
      <c r="N54" s="463"/>
      <c r="O54" s="463"/>
      <c r="P54" s="463"/>
      <c r="Q54" s="464"/>
      <c r="R54" s="462"/>
      <c r="S54" s="463"/>
      <c r="T54" s="463"/>
      <c r="U54" s="463"/>
      <c r="V54" s="464"/>
      <c r="W54" s="462"/>
      <c r="X54" s="463"/>
      <c r="Y54" s="463"/>
      <c r="Z54" s="463"/>
      <c r="AA54" s="464"/>
      <c r="AB54" s="462"/>
      <c r="AC54" s="463"/>
      <c r="AD54" s="463"/>
      <c r="AE54" s="463"/>
      <c r="AF54" s="464"/>
      <c r="AG54" s="462"/>
      <c r="AH54" s="463"/>
      <c r="AI54" s="463"/>
      <c r="AJ54" s="463"/>
      <c r="AK54" s="464"/>
      <c r="AL54" s="86"/>
      <c r="AM54" s="105"/>
      <c r="AN54" s="103"/>
    </row>
    <row r="55" spans="1:40" ht="13.15" customHeight="1" x14ac:dyDescent="0.2">
      <c r="A55" s="259"/>
      <c r="B55" s="260" t="s">
        <v>310</v>
      </c>
      <c r="C55" s="468"/>
      <c r="D55" s="469"/>
      <c r="E55" s="469"/>
      <c r="F55" s="469"/>
      <c r="G55" s="470"/>
      <c r="H55" s="468"/>
      <c r="I55" s="469"/>
      <c r="J55" s="469"/>
      <c r="K55" s="469"/>
      <c r="L55" s="470"/>
      <c r="M55" s="468"/>
      <c r="N55" s="469"/>
      <c r="O55" s="469"/>
      <c r="P55" s="469"/>
      <c r="Q55" s="470"/>
      <c r="R55" s="468"/>
      <c r="S55" s="469"/>
      <c r="T55" s="469"/>
      <c r="U55" s="469"/>
      <c r="V55" s="470"/>
      <c r="W55" s="468"/>
      <c r="X55" s="469"/>
      <c r="Y55" s="469"/>
      <c r="Z55" s="469"/>
      <c r="AA55" s="470"/>
      <c r="AB55" s="468"/>
      <c r="AC55" s="469"/>
      <c r="AD55" s="469"/>
      <c r="AE55" s="469"/>
      <c r="AF55" s="470"/>
      <c r="AG55" s="468"/>
      <c r="AH55" s="469"/>
      <c r="AI55" s="469"/>
      <c r="AJ55" s="469"/>
      <c r="AK55" s="470"/>
      <c r="AL55" s="86"/>
      <c r="AM55" s="105"/>
      <c r="AN55" s="103"/>
    </row>
    <row r="56" spans="1:40" ht="13.15" customHeight="1" x14ac:dyDescent="0.2">
      <c r="A56" s="474">
        <f>TIME(HOUR(A54)+1,0,0)</f>
        <v>0.83333333333333337</v>
      </c>
      <c r="B56" s="475"/>
      <c r="C56" s="471"/>
      <c r="D56" s="472"/>
      <c r="E56" s="472"/>
      <c r="F56" s="472"/>
      <c r="G56" s="473"/>
      <c r="H56" s="471"/>
      <c r="I56" s="472"/>
      <c r="J56" s="472"/>
      <c r="K56" s="472"/>
      <c r="L56" s="473"/>
      <c r="M56" s="471"/>
      <c r="N56" s="472"/>
      <c r="O56" s="472"/>
      <c r="P56" s="472"/>
      <c r="Q56" s="473"/>
      <c r="R56" s="471"/>
      <c r="S56" s="472"/>
      <c r="T56" s="472"/>
      <c r="U56" s="472"/>
      <c r="V56" s="473"/>
      <c r="W56" s="471"/>
      <c r="X56" s="472"/>
      <c r="Y56" s="472"/>
      <c r="Z56" s="472"/>
      <c r="AA56" s="473"/>
      <c r="AB56" s="471"/>
      <c r="AC56" s="472"/>
      <c r="AD56" s="472"/>
      <c r="AE56" s="472"/>
      <c r="AF56" s="473"/>
      <c r="AG56" s="471"/>
      <c r="AH56" s="472"/>
      <c r="AI56" s="472"/>
      <c r="AJ56" s="472"/>
      <c r="AK56" s="473"/>
      <c r="AL56" s="86"/>
      <c r="AM56" s="105"/>
      <c r="AN56" s="103"/>
    </row>
    <row r="57" spans="1:40" ht="13.15" customHeight="1" x14ac:dyDescent="0.2">
      <c r="A57" s="263"/>
      <c r="B57" s="264" t="s">
        <v>310</v>
      </c>
      <c r="C57" s="457"/>
      <c r="D57" s="458"/>
      <c r="E57" s="458"/>
      <c r="F57" s="458"/>
      <c r="G57" s="459"/>
      <c r="H57" s="457"/>
      <c r="I57" s="458"/>
      <c r="J57" s="458"/>
      <c r="K57" s="458"/>
      <c r="L57" s="459"/>
      <c r="M57" s="457"/>
      <c r="N57" s="458"/>
      <c r="O57" s="458"/>
      <c r="P57" s="458"/>
      <c r="Q57" s="459"/>
      <c r="R57" s="457"/>
      <c r="S57" s="458"/>
      <c r="T57" s="458"/>
      <c r="U57" s="458"/>
      <c r="V57" s="459"/>
      <c r="W57" s="457"/>
      <c r="X57" s="458"/>
      <c r="Y57" s="458"/>
      <c r="Z57" s="458"/>
      <c r="AA57" s="459"/>
      <c r="AB57" s="457"/>
      <c r="AC57" s="458"/>
      <c r="AD57" s="458"/>
      <c r="AE57" s="458"/>
      <c r="AF57" s="459"/>
      <c r="AG57" s="457"/>
      <c r="AH57" s="458"/>
      <c r="AI57" s="458"/>
      <c r="AJ57" s="458"/>
      <c r="AK57" s="459"/>
      <c r="AL57" s="86"/>
      <c r="AM57" s="105"/>
      <c r="AN57" s="103"/>
    </row>
    <row r="58" spans="1:40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5"/>
      <c r="AN58" s="103"/>
    </row>
    <row r="59" spans="1:40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105"/>
      <c r="AN59" s="103"/>
    </row>
    <row r="60" spans="1:40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105"/>
      <c r="AN60" s="103"/>
    </row>
  </sheetData>
  <mergeCells count="361">
    <mergeCell ref="H50:L50"/>
    <mergeCell ref="M50:Q50"/>
    <mergeCell ref="R50:V50"/>
    <mergeCell ref="W50:AA50"/>
    <mergeCell ref="AB50:AF50"/>
    <mergeCell ref="AG50:AK50"/>
    <mergeCell ref="C50:G50"/>
    <mergeCell ref="H51:L51"/>
    <mergeCell ref="M51:Q51"/>
    <mergeCell ref="R51:V51"/>
    <mergeCell ref="W51:AA51"/>
    <mergeCell ref="AB51:AF51"/>
    <mergeCell ref="AG51:AK51"/>
    <mergeCell ref="A48:B48"/>
    <mergeCell ref="H48:L48"/>
    <mergeCell ref="M48:Q48"/>
    <mergeCell ref="R48:V48"/>
    <mergeCell ref="W48:AA48"/>
    <mergeCell ref="AB48:AF48"/>
    <mergeCell ref="AG48:AK48"/>
    <mergeCell ref="C48:G48"/>
    <mergeCell ref="H49:L49"/>
    <mergeCell ref="M49:Q49"/>
    <mergeCell ref="R49:V49"/>
    <mergeCell ref="W49:AA49"/>
    <mergeCell ref="AB49:AF49"/>
    <mergeCell ref="AG49:AK49"/>
    <mergeCell ref="C49:G49"/>
    <mergeCell ref="C46:G46"/>
    <mergeCell ref="H46:L46"/>
    <mergeCell ref="M46:Q46"/>
    <mergeCell ref="R46:V46"/>
    <mergeCell ref="W46:AA46"/>
    <mergeCell ref="AB46:AF46"/>
    <mergeCell ref="AG46:AK46"/>
    <mergeCell ref="C47:G47"/>
    <mergeCell ref="H47:L47"/>
    <mergeCell ref="M47:Q47"/>
    <mergeCell ref="R47:V47"/>
    <mergeCell ref="W47:AA47"/>
    <mergeCell ref="AB47:AF47"/>
    <mergeCell ref="AG47:AK47"/>
    <mergeCell ref="AB45:AF45"/>
    <mergeCell ref="AG45:AK45"/>
    <mergeCell ref="AB44:AF44"/>
    <mergeCell ref="AG44:AK44"/>
    <mergeCell ref="C45:G45"/>
    <mergeCell ref="H45:L45"/>
    <mergeCell ref="M45:Q45"/>
    <mergeCell ref="R45:V45"/>
    <mergeCell ref="W45:AA45"/>
    <mergeCell ref="A40:B40"/>
    <mergeCell ref="H40:L40"/>
    <mergeCell ref="M40:Q40"/>
    <mergeCell ref="R40:V40"/>
    <mergeCell ref="W40:AA40"/>
    <mergeCell ref="AB40:AF40"/>
    <mergeCell ref="AG40:AK40"/>
    <mergeCell ref="C40:G40"/>
    <mergeCell ref="H41:L41"/>
    <mergeCell ref="M41:Q41"/>
    <mergeCell ref="R41:V41"/>
    <mergeCell ref="W41:AA41"/>
    <mergeCell ref="AB41:AF41"/>
    <mergeCell ref="AG41:AK41"/>
    <mergeCell ref="C41:G41"/>
    <mergeCell ref="A28:B28"/>
    <mergeCell ref="C28:G28"/>
    <mergeCell ref="H28:L28"/>
    <mergeCell ref="M28:Q28"/>
    <mergeCell ref="R28:V28"/>
    <mergeCell ref="W28:AA28"/>
    <mergeCell ref="C39:G39"/>
    <mergeCell ref="H39:L39"/>
    <mergeCell ref="M39:Q39"/>
    <mergeCell ref="R39:V39"/>
    <mergeCell ref="W39:AA39"/>
    <mergeCell ref="C37:G37"/>
    <mergeCell ref="H37:L37"/>
    <mergeCell ref="M37:Q37"/>
    <mergeCell ref="R37:V37"/>
    <mergeCell ref="W37:AA37"/>
    <mergeCell ref="H34:L34"/>
    <mergeCell ref="M34:Q34"/>
    <mergeCell ref="R34:V34"/>
    <mergeCell ref="W34:AA34"/>
    <mergeCell ref="A32:B32"/>
    <mergeCell ref="H32:L32"/>
    <mergeCell ref="M32:Q32"/>
    <mergeCell ref="R32:V32"/>
    <mergeCell ref="AB12:AF12"/>
    <mergeCell ref="AG12:AK12"/>
    <mergeCell ref="AB57:AF57"/>
    <mergeCell ref="AG57:AK57"/>
    <mergeCell ref="AB56:AF56"/>
    <mergeCell ref="AG56:AK56"/>
    <mergeCell ref="C57:G57"/>
    <mergeCell ref="H57:L57"/>
    <mergeCell ref="M57:Q57"/>
    <mergeCell ref="R57:V57"/>
    <mergeCell ref="W57:AA57"/>
    <mergeCell ref="C26:G26"/>
    <mergeCell ref="H27:L27"/>
    <mergeCell ref="M27:Q27"/>
    <mergeCell ref="R27:V27"/>
    <mergeCell ref="W27:AA27"/>
    <mergeCell ref="AB27:AF27"/>
    <mergeCell ref="AG27:AK27"/>
    <mergeCell ref="C27:G27"/>
    <mergeCell ref="AB39:AF39"/>
    <mergeCell ref="AG39:AK39"/>
    <mergeCell ref="H42:L42"/>
    <mergeCell ref="M42:Q42"/>
    <mergeCell ref="R42:V42"/>
    <mergeCell ref="A10:B10"/>
    <mergeCell ref="H10:L10"/>
    <mergeCell ref="M10:Q10"/>
    <mergeCell ref="R10:V10"/>
    <mergeCell ref="W10:AA10"/>
    <mergeCell ref="AB10:AF10"/>
    <mergeCell ref="AG10:AK10"/>
    <mergeCell ref="C10:G10"/>
    <mergeCell ref="H11:L11"/>
    <mergeCell ref="M11:Q11"/>
    <mergeCell ref="R11:V11"/>
    <mergeCell ref="W11:AA11"/>
    <mergeCell ref="AB11:AF11"/>
    <mergeCell ref="AG11:AK11"/>
    <mergeCell ref="C11:G11"/>
    <mergeCell ref="R9:V9"/>
    <mergeCell ref="W9:AA9"/>
    <mergeCell ref="AB9:AF9"/>
    <mergeCell ref="AG9:AK9"/>
    <mergeCell ref="O1:U1"/>
    <mergeCell ref="W1:AC1"/>
    <mergeCell ref="AE1:AK1"/>
    <mergeCell ref="C9:G9"/>
    <mergeCell ref="H9:L9"/>
    <mergeCell ref="M9:Q9"/>
    <mergeCell ref="A1:N3"/>
    <mergeCell ref="H55:L55"/>
    <mergeCell ref="M55:Q55"/>
    <mergeCell ref="R55:V55"/>
    <mergeCell ref="W55:AA55"/>
    <mergeCell ref="AB55:AF55"/>
    <mergeCell ref="AG55:AK55"/>
    <mergeCell ref="C55:G55"/>
    <mergeCell ref="A56:B56"/>
    <mergeCell ref="C56:G56"/>
    <mergeCell ref="H56:L56"/>
    <mergeCell ref="M56:Q56"/>
    <mergeCell ref="R56:V56"/>
    <mergeCell ref="W56:AA56"/>
    <mergeCell ref="C53:G53"/>
    <mergeCell ref="H53:L53"/>
    <mergeCell ref="M53:Q53"/>
    <mergeCell ref="R53:V53"/>
    <mergeCell ref="W53:AA53"/>
    <mergeCell ref="AB53:AF53"/>
    <mergeCell ref="AG53:AK53"/>
    <mergeCell ref="A54:B54"/>
    <mergeCell ref="H54:L54"/>
    <mergeCell ref="M54:Q54"/>
    <mergeCell ref="R54:V54"/>
    <mergeCell ref="W54:AA54"/>
    <mergeCell ref="AB54:AF54"/>
    <mergeCell ref="AG54:AK54"/>
    <mergeCell ref="C54:G54"/>
    <mergeCell ref="AB52:AF52"/>
    <mergeCell ref="AG52:AK52"/>
    <mergeCell ref="C51:G51"/>
    <mergeCell ref="A52:B52"/>
    <mergeCell ref="C52:G52"/>
    <mergeCell ref="H52:L52"/>
    <mergeCell ref="M52:Q52"/>
    <mergeCell ref="R52:V52"/>
    <mergeCell ref="W52:AA52"/>
    <mergeCell ref="C42:G42"/>
    <mergeCell ref="H43:L43"/>
    <mergeCell ref="M43:Q43"/>
    <mergeCell ref="R43:V43"/>
    <mergeCell ref="W43:AA43"/>
    <mergeCell ref="AB43:AF43"/>
    <mergeCell ref="AG43:AK43"/>
    <mergeCell ref="C43:G43"/>
    <mergeCell ref="A44:B44"/>
    <mergeCell ref="C44:G44"/>
    <mergeCell ref="H44:L44"/>
    <mergeCell ref="M44:Q44"/>
    <mergeCell ref="R44:V44"/>
    <mergeCell ref="W44:AA44"/>
    <mergeCell ref="W42:AA42"/>
    <mergeCell ref="AB42:AF42"/>
    <mergeCell ref="AG42:AK42"/>
    <mergeCell ref="AB37:AF37"/>
    <mergeCell ref="AG37:AK37"/>
    <mergeCell ref="C38:G38"/>
    <mergeCell ref="H38:L38"/>
    <mergeCell ref="M38:Q38"/>
    <mergeCell ref="R38:V38"/>
    <mergeCell ref="W38:AA38"/>
    <mergeCell ref="AB38:AF38"/>
    <mergeCell ref="AG38:AK38"/>
    <mergeCell ref="AB36:AF36"/>
    <mergeCell ref="AG36:AK36"/>
    <mergeCell ref="C35:G35"/>
    <mergeCell ref="A36:B36"/>
    <mergeCell ref="C36:G36"/>
    <mergeCell ref="H36:L36"/>
    <mergeCell ref="M36:Q36"/>
    <mergeCell ref="R36:V36"/>
    <mergeCell ref="W36:AA36"/>
    <mergeCell ref="AB34:AF34"/>
    <mergeCell ref="AG34:AK34"/>
    <mergeCell ref="C34:G34"/>
    <mergeCell ref="H35:L35"/>
    <mergeCell ref="M35:Q35"/>
    <mergeCell ref="R35:V35"/>
    <mergeCell ref="W35:AA35"/>
    <mergeCell ref="AB35:AF35"/>
    <mergeCell ref="AG35:AK35"/>
    <mergeCell ref="W32:AA32"/>
    <mergeCell ref="AB32:AF32"/>
    <mergeCell ref="AG32:AK32"/>
    <mergeCell ref="C32:G32"/>
    <mergeCell ref="H33:L33"/>
    <mergeCell ref="M33:Q33"/>
    <mergeCell ref="R33:V33"/>
    <mergeCell ref="W33:AA33"/>
    <mergeCell ref="AB33:AF33"/>
    <mergeCell ref="AG33:AK33"/>
    <mergeCell ref="C33:G33"/>
    <mergeCell ref="C30:G30"/>
    <mergeCell ref="H30:L30"/>
    <mergeCell ref="M30:Q30"/>
    <mergeCell ref="R30:V30"/>
    <mergeCell ref="W30:AA30"/>
    <mergeCell ref="AB30:AF30"/>
    <mergeCell ref="AG30:AK30"/>
    <mergeCell ref="C31:G31"/>
    <mergeCell ref="H31:L31"/>
    <mergeCell ref="M31:Q31"/>
    <mergeCell ref="R31:V31"/>
    <mergeCell ref="W31:AA31"/>
    <mergeCell ref="AB31:AF31"/>
    <mergeCell ref="AG31:AK31"/>
    <mergeCell ref="AB13:AF13"/>
    <mergeCell ref="AG13:AK13"/>
    <mergeCell ref="AB29:AF29"/>
    <mergeCell ref="AG29:AK29"/>
    <mergeCell ref="AB28:AF28"/>
    <mergeCell ref="AG28:AK28"/>
    <mergeCell ref="C29:G29"/>
    <mergeCell ref="H29:L29"/>
    <mergeCell ref="M29:Q29"/>
    <mergeCell ref="R29:V29"/>
    <mergeCell ref="W29:AA29"/>
    <mergeCell ref="H25:L25"/>
    <mergeCell ref="M25:Q25"/>
    <mergeCell ref="R25:V25"/>
    <mergeCell ref="W25:AA25"/>
    <mergeCell ref="AB25:AF25"/>
    <mergeCell ref="AG25:AK25"/>
    <mergeCell ref="C25:G25"/>
    <mergeCell ref="H26:L26"/>
    <mergeCell ref="M26:Q26"/>
    <mergeCell ref="R26:V26"/>
    <mergeCell ref="W26:AA26"/>
    <mergeCell ref="AB26:AF26"/>
    <mergeCell ref="AG26:AK26"/>
    <mergeCell ref="A12:B12"/>
    <mergeCell ref="C12:G12"/>
    <mergeCell ref="H12:L12"/>
    <mergeCell ref="M12:Q12"/>
    <mergeCell ref="R12:V12"/>
    <mergeCell ref="W12:AA12"/>
    <mergeCell ref="C13:G13"/>
    <mergeCell ref="H13:L13"/>
    <mergeCell ref="M13:Q13"/>
    <mergeCell ref="R13:V13"/>
    <mergeCell ref="W13:AA13"/>
    <mergeCell ref="C23:G23"/>
    <mergeCell ref="H23:L23"/>
    <mergeCell ref="M23:Q23"/>
    <mergeCell ref="R23:V23"/>
    <mergeCell ref="W23:AA23"/>
    <mergeCell ref="AB23:AF23"/>
    <mergeCell ref="AG23:AK23"/>
    <mergeCell ref="A24:B24"/>
    <mergeCell ref="H24:L24"/>
    <mergeCell ref="M24:Q24"/>
    <mergeCell ref="R24:V24"/>
    <mergeCell ref="W24:AA24"/>
    <mergeCell ref="AB24:AF24"/>
    <mergeCell ref="AG24:AK24"/>
    <mergeCell ref="C24:G24"/>
    <mergeCell ref="C21:G21"/>
    <mergeCell ref="H21:L21"/>
    <mergeCell ref="M21:Q21"/>
    <mergeCell ref="R21:V21"/>
    <mergeCell ref="W21:AA21"/>
    <mergeCell ref="AB21:AF21"/>
    <mergeCell ref="AG21:AK21"/>
    <mergeCell ref="C22:G22"/>
    <mergeCell ref="H22:L22"/>
    <mergeCell ref="M22:Q22"/>
    <mergeCell ref="R22:V22"/>
    <mergeCell ref="W22:AA22"/>
    <mergeCell ref="AB22:AF22"/>
    <mergeCell ref="AG22:AK22"/>
    <mergeCell ref="AB20:AF20"/>
    <mergeCell ref="AG20:AK20"/>
    <mergeCell ref="C19:G19"/>
    <mergeCell ref="A20:B20"/>
    <mergeCell ref="C20:G20"/>
    <mergeCell ref="H20:L20"/>
    <mergeCell ref="M20:Q20"/>
    <mergeCell ref="R20:V20"/>
    <mergeCell ref="W20:AA20"/>
    <mergeCell ref="H18:L18"/>
    <mergeCell ref="M18:Q18"/>
    <mergeCell ref="R18:V18"/>
    <mergeCell ref="W18:AA18"/>
    <mergeCell ref="AB18:AF18"/>
    <mergeCell ref="AG18:AK18"/>
    <mergeCell ref="C18:G18"/>
    <mergeCell ref="H19:L19"/>
    <mergeCell ref="M19:Q19"/>
    <mergeCell ref="R19:V19"/>
    <mergeCell ref="W19:AA19"/>
    <mergeCell ref="AB19:AF19"/>
    <mergeCell ref="AG19:AK19"/>
    <mergeCell ref="A16:B16"/>
    <mergeCell ref="H16:L16"/>
    <mergeCell ref="M16:Q16"/>
    <mergeCell ref="R16:V16"/>
    <mergeCell ref="W16:AA16"/>
    <mergeCell ref="AB16:AF16"/>
    <mergeCell ref="AG16:AK16"/>
    <mergeCell ref="C16:G16"/>
    <mergeCell ref="H17:L17"/>
    <mergeCell ref="M17:Q17"/>
    <mergeCell ref="R17:V17"/>
    <mergeCell ref="W17:AA17"/>
    <mergeCell ref="AB17:AF17"/>
    <mergeCell ref="AG17:AK17"/>
    <mergeCell ref="C17:G17"/>
    <mergeCell ref="C14:G14"/>
    <mergeCell ref="H14:L14"/>
    <mergeCell ref="M14:Q14"/>
    <mergeCell ref="R14:V14"/>
    <mergeCell ref="W14:AA14"/>
    <mergeCell ref="AB14:AF14"/>
    <mergeCell ref="AG14:AK14"/>
    <mergeCell ref="C15:G15"/>
    <mergeCell ref="H15:L15"/>
    <mergeCell ref="M15:Q15"/>
    <mergeCell ref="R15:V15"/>
    <mergeCell ref="W15:AA15"/>
    <mergeCell ref="AB15:AF15"/>
    <mergeCell ref="AG15:AK15"/>
  </mergeCells>
  <conditionalFormatting sqref="B9">
    <cfRule type="containsText" dxfId="1" priority="2" operator="containsText" text="Vertex42.com">
      <formula>NOT(ISERROR(SEARCH(("Vertex42.com"),(B9))))</formula>
    </cfRule>
  </conditionalFormatting>
  <conditionalFormatting sqref="O3:U8 W3:AC8 AE3:AL8">
    <cfRule type="expression" dxfId="0" priority="12">
      <formula>AND(O3&gt;=$AN$18,O3&lt;=$AN$18+6)</formula>
    </cfRule>
  </conditionalFormatting>
  <dataValidations count="1">
    <dataValidation type="list" allowBlank="1" showErrorMessage="1" sqref="AN22" xr:uid="{00000000-0002-0000-0C00-000000000000}">
      <formula1>"Sunday,Monday,Tuesday,Wednesday,Thursday,Friday,Saturday"</formula1>
    </dataValidation>
  </dataValidations>
  <hyperlinks>
    <hyperlink ref="AL1" location="Home!A1" display="HOME" xr:uid="{1175AB87-98C6-4F05-B87B-2CA8166822C9}"/>
  </hyperlinks>
  <printOptions horizontalCentered="1"/>
  <pageMargins left="0.5" right="0.25" top="0.35" bottom="0.3" header="0" footer="0.2"/>
  <pageSetup orientation="portrait" r:id="rId1"/>
  <headerFooter>
    <oddFooter>&amp;A&amp;RPage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5"/>
  <sheetViews>
    <sheetView showGridLines="0" workbookViewId="0">
      <pane ySplit="1" topLeftCell="A4" activePane="bottomLeft" state="frozen"/>
      <selection pane="bottomLeft" activeCell="C1" sqref="C1"/>
    </sheetView>
  </sheetViews>
  <sheetFormatPr defaultColWidth="12.6640625" defaultRowHeight="15.75" customHeight="1" x14ac:dyDescent="0.2"/>
  <cols>
    <col min="1" max="1" width="8.6640625" style="5" customWidth="1"/>
    <col min="2" max="2" width="76.6640625" style="5" customWidth="1"/>
    <col min="3" max="3" width="10.6640625" style="5" customWidth="1"/>
    <col min="4" max="4" width="40.6640625" style="5" customWidth="1"/>
    <col min="5" max="16384" width="12.6640625" style="5"/>
  </cols>
  <sheetData>
    <row r="1" spans="1:4" ht="45" customHeight="1" x14ac:dyDescent="0.2">
      <c r="A1" s="316" t="s">
        <v>317</v>
      </c>
      <c r="B1" s="72"/>
      <c r="C1" s="412" t="s">
        <v>653</v>
      </c>
      <c r="D1" s="87"/>
    </row>
    <row r="2" spans="1:4" ht="12" customHeight="1" x14ac:dyDescent="0.2">
      <c r="A2" s="255" t="s">
        <v>29</v>
      </c>
      <c r="B2" s="72"/>
      <c r="D2" s="129"/>
    </row>
    <row r="3" spans="1:4" ht="23.1" customHeight="1" x14ac:dyDescent="0.2">
      <c r="A3" s="174">
        <v>0.29166666666666669</v>
      </c>
      <c r="B3" s="241"/>
      <c r="D3" s="133"/>
    </row>
    <row r="4" spans="1:4" ht="23.1" customHeight="1" x14ac:dyDescent="0.3">
      <c r="A4" s="175"/>
      <c r="B4" s="242"/>
    </row>
    <row r="5" spans="1:4" ht="23.1" customHeight="1" x14ac:dyDescent="0.2">
      <c r="A5" s="176">
        <f>TIME(HOUR(A3)+1,0,0)</f>
        <v>0.33333333333333331</v>
      </c>
      <c r="B5" s="243"/>
      <c r="D5" s="118"/>
    </row>
    <row r="6" spans="1:4" ht="23.1" customHeight="1" x14ac:dyDescent="0.3">
      <c r="A6" s="177"/>
      <c r="B6" s="244"/>
      <c r="D6" s="267" t="s">
        <v>157</v>
      </c>
    </row>
    <row r="7" spans="1:4" ht="23.1" customHeight="1" x14ac:dyDescent="0.2">
      <c r="A7" s="174">
        <f>TIME(HOUR(A5)+1,0,0)</f>
        <v>0.375</v>
      </c>
      <c r="B7" s="241"/>
      <c r="D7" s="139" t="s">
        <v>318</v>
      </c>
    </row>
    <row r="8" spans="1:4" ht="23.1" customHeight="1" x14ac:dyDescent="0.3">
      <c r="A8" s="175"/>
      <c r="B8" s="242"/>
      <c r="D8" s="150" t="s">
        <v>311</v>
      </c>
    </row>
    <row r="9" spans="1:4" ht="23.1" customHeight="1" x14ac:dyDescent="0.2">
      <c r="A9" s="176">
        <f>TIME(HOUR(A7)+1,0,0)</f>
        <v>0.41666666666666669</v>
      </c>
      <c r="B9" s="243"/>
    </row>
    <row r="10" spans="1:4" ht="23.1" customHeight="1" x14ac:dyDescent="0.3">
      <c r="A10" s="177"/>
      <c r="B10" s="244"/>
    </row>
    <row r="11" spans="1:4" ht="23.1" customHeight="1" x14ac:dyDescent="0.2">
      <c r="A11" s="174">
        <f>TIME(HOUR(A9)+1,0,0)</f>
        <v>0.45833333333333331</v>
      </c>
      <c r="B11" s="241"/>
    </row>
    <row r="12" spans="1:4" ht="23.1" customHeight="1" x14ac:dyDescent="0.3">
      <c r="A12" s="175"/>
      <c r="B12" s="242"/>
    </row>
    <row r="13" spans="1:4" ht="23.1" customHeight="1" x14ac:dyDescent="0.2">
      <c r="A13" s="176">
        <f>TIME(HOUR(A11)+1,0,0)</f>
        <v>0.5</v>
      </c>
      <c r="B13" s="243"/>
    </row>
    <row r="14" spans="1:4" ht="23.1" customHeight="1" x14ac:dyDescent="0.3">
      <c r="A14" s="177"/>
      <c r="B14" s="244"/>
    </row>
    <row r="15" spans="1:4" ht="23.1" customHeight="1" x14ac:dyDescent="0.2">
      <c r="A15" s="174">
        <f>TIME(HOUR(A13)+1,0,0)</f>
        <v>0.54166666666666663</v>
      </c>
      <c r="B15" s="241"/>
    </row>
    <row r="16" spans="1:4" ht="23.1" customHeight="1" x14ac:dyDescent="0.3">
      <c r="A16" s="175"/>
      <c r="B16" s="242"/>
    </row>
    <row r="17" spans="1:2" ht="23.1" customHeight="1" x14ac:dyDescent="0.2">
      <c r="A17" s="176">
        <f>TIME(HOUR(A15)+1,0,0)</f>
        <v>0.58333333333333337</v>
      </c>
      <c r="B17" s="243"/>
    </row>
    <row r="18" spans="1:2" ht="23.1" customHeight="1" x14ac:dyDescent="0.3">
      <c r="A18" s="177"/>
      <c r="B18" s="244"/>
    </row>
    <row r="19" spans="1:2" ht="23.1" customHeight="1" x14ac:dyDescent="0.2">
      <c r="A19" s="174">
        <f>TIME(HOUR(A17)+1,0,0)</f>
        <v>0.625</v>
      </c>
      <c r="B19" s="241"/>
    </row>
    <row r="20" spans="1:2" ht="23.1" customHeight="1" x14ac:dyDescent="0.3">
      <c r="A20" s="175"/>
      <c r="B20" s="242"/>
    </row>
    <row r="21" spans="1:2" ht="23.1" customHeight="1" x14ac:dyDescent="0.2">
      <c r="A21" s="176">
        <f>TIME(HOUR(A19)+1,0,0)</f>
        <v>0.66666666666666663</v>
      </c>
      <c r="B21" s="243"/>
    </row>
    <row r="22" spans="1:2" ht="23.1" customHeight="1" x14ac:dyDescent="0.3">
      <c r="A22" s="177"/>
      <c r="B22" s="244"/>
    </row>
    <row r="23" spans="1:2" ht="23.1" customHeight="1" x14ac:dyDescent="0.2">
      <c r="A23" s="174">
        <f>TIME(HOUR(A21)+1,0,0)</f>
        <v>0.70833333333333337</v>
      </c>
      <c r="B23" s="241"/>
    </row>
    <row r="24" spans="1:2" ht="23.1" customHeight="1" x14ac:dyDescent="0.3">
      <c r="A24" s="175"/>
      <c r="B24" s="242"/>
    </row>
    <row r="25" spans="1:2" ht="23.1" customHeight="1" x14ac:dyDescent="0.2">
      <c r="A25" s="176">
        <f>TIME(HOUR(A23)+1,0,0)</f>
        <v>0.75</v>
      </c>
      <c r="B25" s="243"/>
    </row>
    <row r="26" spans="1:2" ht="23.1" customHeight="1" x14ac:dyDescent="0.3">
      <c r="A26" s="177"/>
      <c r="B26" s="244"/>
    </row>
    <row r="27" spans="1:2" ht="23.1" customHeight="1" x14ac:dyDescent="0.2">
      <c r="A27" s="174">
        <f>TIME(HOUR(A25)+1,0,0)</f>
        <v>0.79166666666666663</v>
      </c>
      <c r="B27" s="241"/>
    </row>
    <row r="28" spans="1:2" ht="23.1" customHeight="1" x14ac:dyDescent="0.3">
      <c r="A28" s="175"/>
      <c r="B28" s="242"/>
    </row>
    <row r="29" spans="1:2" ht="23.1" customHeight="1" x14ac:dyDescent="0.2">
      <c r="A29" s="176">
        <f>TIME(HOUR(A27)+1,0,0)</f>
        <v>0.83333333333333337</v>
      </c>
      <c r="B29" s="243"/>
    </row>
    <row r="30" spans="1:2" ht="23.1" customHeight="1" x14ac:dyDescent="0.3">
      <c r="A30" s="177"/>
      <c r="B30" s="244"/>
    </row>
    <row r="31" spans="1:2" ht="23.1" customHeight="1" x14ac:dyDescent="0.2">
      <c r="A31" s="174">
        <f>TIME(HOUR(A29)+1,0,0)</f>
        <v>0.875</v>
      </c>
      <c r="B31" s="241"/>
    </row>
    <row r="32" spans="1:2" ht="23.1" customHeight="1" x14ac:dyDescent="0.3">
      <c r="A32" s="175"/>
      <c r="B32" s="242"/>
    </row>
    <row r="33" spans="1:2" ht="12.75" customHeight="1" x14ac:dyDescent="0.2">
      <c r="A33" s="48"/>
      <c r="B33" s="48"/>
    </row>
    <row r="34" spans="1:2" ht="12.75" customHeight="1" x14ac:dyDescent="0.2">
      <c r="A34" s="48"/>
      <c r="B34" s="48"/>
    </row>
    <row r="35" spans="1:2" ht="12.75" customHeight="1" x14ac:dyDescent="0.2">
      <c r="A35" s="48"/>
      <c r="B35" s="48"/>
    </row>
  </sheetData>
  <hyperlinks>
    <hyperlink ref="C1" location="Home!A1" display="HOME" xr:uid="{A6A3D570-6A69-487C-BA39-4256E319E0C4}"/>
  </hyperlinks>
  <printOptions horizontalCentered="1"/>
  <pageMargins left="0.5" right="0.25" top="0.35" bottom="0.3" header="0" footer="0.2"/>
  <pageSetup orientation="portrait" r:id="rId1"/>
  <headerFooter>
    <oddFooter>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53"/>
  <sheetViews>
    <sheetView showGridLines="0" workbookViewId="0">
      <pane ySplit="1" topLeftCell="A2" activePane="bottomLeft" state="frozen"/>
      <selection pane="bottomLeft" activeCell="C1" sqref="C1"/>
    </sheetView>
  </sheetViews>
  <sheetFormatPr defaultColWidth="12.6640625" defaultRowHeight="15.75" customHeight="1" x14ac:dyDescent="0.2"/>
  <cols>
    <col min="1" max="1" width="6.6640625" style="5" customWidth="1"/>
    <col min="2" max="2" width="78.6640625" style="5" customWidth="1"/>
    <col min="3" max="3" width="10.6640625" style="5" customWidth="1"/>
    <col min="4" max="4" width="40.6640625" style="5" customWidth="1"/>
    <col min="5" max="16384" width="12.6640625" style="5"/>
  </cols>
  <sheetData>
    <row r="1" spans="1:4" ht="45" customHeight="1" x14ac:dyDescent="0.2">
      <c r="A1" s="316" t="s">
        <v>317</v>
      </c>
      <c r="B1" s="72"/>
      <c r="C1" s="412" t="s">
        <v>653</v>
      </c>
      <c r="D1" s="87"/>
    </row>
    <row r="2" spans="1:4" ht="11.1" customHeight="1" x14ac:dyDescent="0.2">
      <c r="A2" s="255" t="s">
        <v>29</v>
      </c>
      <c r="B2" s="72"/>
      <c r="D2" s="129"/>
    </row>
    <row r="3" spans="1:4" ht="14.1" customHeight="1" x14ac:dyDescent="0.2">
      <c r="A3" s="256">
        <v>0.29166666666666669</v>
      </c>
      <c r="B3" s="237"/>
      <c r="D3" s="133"/>
    </row>
    <row r="4" spans="1:4" ht="14.1" customHeight="1" x14ac:dyDescent="0.2">
      <c r="A4" s="173" t="s">
        <v>310</v>
      </c>
      <c r="B4" s="238"/>
    </row>
    <row r="5" spans="1:4" ht="14.65" customHeight="1" x14ac:dyDescent="0.2">
      <c r="A5" s="257">
        <f>TIME(HOUR(A3)+1,0,0)</f>
        <v>0.33333333333333331</v>
      </c>
      <c r="B5" s="239"/>
      <c r="D5" s="118"/>
    </row>
    <row r="6" spans="1:4" ht="14.65" customHeight="1" x14ac:dyDescent="0.2">
      <c r="A6" s="171" t="s">
        <v>312</v>
      </c>
      <c r="B6" s="245"/>
      <c r="D6" s="267" t="s">
        <v>157</v>
      </c>
    </row>
    <row r="7" spans="1:4" ht="14.65" customHeight="1" x14ac:dyDescent="0.2">
      <c r="A7" s="171" t="s">
        <v>310</v>
      </c>
      <c r="B7" s="245"/>
      <c r="D7" s="139" t="s">
        <v>318</v>
      </c>
    </row>
    <row r="8" spans="1:4" ht="14.65" customHeight="1" x14ac:dyDescent="0.2">
      <c r="A8" s="169" t="s">
        <v>315</v>
      </c>
      <c r="B8" s="240"/>
      <c r="D8" s="150" t="s">
        <v>311</v>
      </c>
    </row>
    <row r="9" spans="1:4" ht="14.65" customHeight="1" x14ac:dyDescent="0.2">
      <c r="A9" s="256">
        <f>TIME(HOUR(A5)+1,0,0)</f>
        <v>0.375</v>
      </c>
      <c r="B9" s="237"/>
    </row>
    <row r="10" spans="1:4" ht="14.65" customHeight="1" x14ac:dyDescent="0.2">
      <c r="A10" s="172" t="s">
        <v>312</v>
      </c>
      <c r="B10" s="246"/>
    </row>
    <row r="11" spans="1:4" ht="14.65" customHeight="1" x14ac:dyDescent="0.2">
      <c r="A11" s="172" t="s">
        <v>310</v>
      </c>
      <c r="B11" s="246"/>
    </row>
    <row r="12" spans="1:4" ht="14.65" customHeight="1" x14ac:dyDescent="0.2">
      <c r="A12" s="173" t="s">
        <v>315</v>
      </c>
      <c r="B12" s="238"/>
    </row>
    <row r="13" spans="1:4" ht="14.65" customHeight="1" x14ac:dyDescent="0.2">
      <c r="A13" s="257">
        <f>TIME(HOUR(A9)+1,0,0)</f>
        <v>0.41666666666666669</v>
      </c>
      <c r="B13" s="239"/>
    </row>
    <row r="14" spans="1:4" ht="14.65" customHeight="1" x14ac:dyDescent="0.2">
      <c r="A14" s="171" t="s">
        <v>312</v>
      </c>
      <c r="B14" s="245"/>
    </row>
    <row r="15" spans="1:4" ht="14.65" customHeight="1" x14ac:dyDescent="0.2">
      <c r="A15" s="171" t="s">
        <v>310</v>
      </c>
      <c r="B15" s="245"/>
    </row>
    <row r="16" spans="1:4" ht="14.65" customHeight="1" x14ac:dyDescent="0.2">
      <c r="A16" s="169" t="s">
        <v>315</v>
      </c>
      <c r="B16" s="240"/>
    </row>
    <row r="17" spans="1:2" ht="14.65" customHeight="1" x14ac:dyDescent="0.2">
      <c r="A17" s="256">
        <f>TIME(HOUR(A13)+1,0,0)</f>
        <v>0.45833333333333331</v>
      </c>
      <c r="B17" s="247"/>
    </row>
    <row r="18" spans="1:2" ht="14.65" customHeight="1" x14ac:dyDescent="0.2">
      <c r="A18" s="172" t="s">
        <v>312</v>
      </c>
      <c r="B18" s="248"/>
    </row>
    <row r="19" spans="1:2" ht="14.65" customHeight="1" x14ac:dyDescent="0.2">
      <c r="A19" s="172" t="s">
        <v>310</v>
      </c>
      <c r="B19" s="248"/>
    </row>
    <row r="20" spans="1:2" ht="14.65" customHeight="1" x14ac:dyDescent="0.2">
      <c r="A20" s="173" t="s">
        <v>315</v>
      </c>
      <c r="B20" s="249"/>
    </row>
    <row r="21" spans="1:2" ht="14.65" customHeight="1" x14ac:dyDescent="0.2">
      <c r="A21" s="257">
        <f>TIME(HOUR(A17)+1,0,0)</f>
        <v>0.5</v>
      </c>
      <c r="B21" s="239"/>
    </row>
    <row r="22" spans="1:2" ht="14.65" customHeight="1" x14ac:dyDescent="0.2">
      <c r="A22" s="171" t="s">
        <v>312</v>
      </c>
      <c r="B22" s="245"/>
    </row>
    <row r="23" spans="1:2" ht="14.65" customHeight="1" x14ac:dyDescent="0.2">
      <c r="A23" s="171" t="s">
        <v>310</v>
      </c>
      <c r="B23" s="245"/>
    </row>
    <row r="24" spans="1:2" ht="14.65" customHeight="1" x14ac:dyDescent="0.2">
      <c r="A24" s="169" t="s">
        <v>315</v>
      </c>
      <c r="B24" s="240"/>
    </row>
    <row r="25" spans="1:2" ht="14.65" customHeight="1" x14ac:dyDescent="0.2">
      <c r="A25" s="256">
        <f>TIME(HOUR(A21)+1,0,0)</f>
        <v>0.54166666666666663</v>
      </c>
      <c r="B25" s="247"/>
    </row>
    <row r="26" spans="1:2" ht="14.65" customHeight="1" x14ac:dyDescent="0.2">
      <c r="A26" s="172" t="s">
        <v>312</v>
      </c>
      <c r="B26" s="248"/>
    </row>
    <row r="27" spans="1:2" ht="14.65" customHeight="1" x14ac:dyDescent="0.2">
      <c r="A27" s="172" t="s">
        <v>310</v>
      </c>
      <c r="B27" s="248"/>
    </row>
    <row r="28" spans="1:2" ht="14.65" customHeight="1" x14ac:dyDescent="0.2">
      <c r="A28" s="173" t="s">
        <v>315</v>
      </c>
      <c r="B28" s="249"/>
    </row>
    <row r="29" spans="1:2" ht="14.65" customHeight="1" x14ac:dyDescent="0.2">
      <c r="A29" s="257">
        <f>TIME(HOUR(A25)+1,0,0)</f>
        <v>0.58333333333333337</v>
      </c>
      <c r="B29" s="239"/>
    </row>
    <row r="30" spans="1:2" ht="14.65" customHeight="1" x14ac:dyDescent="0.2">
      <c r="A30" s="171" t="s">
        <v>312</v>
      </c>
      <c r="B30" s="245"/>
    </row>
    <row r="31" spans="1:2" ht="14.65" customHeight="1" x14ac:dyDescent="0.2">
      <c r="A31" s="171" t="s">
        <v>310</v>
      </c>
      <c r="B31" s="245"/>
    </row>
    <row r="32" spans="1:2" ht="14.65" customHeight="1" x14ac:dyDescent="0.2">
      <c r="A32" s="169" t="s">
        <v>315</v>
      </c>
      <c r="B32" s="240"/>
    </row>
    <row r="33" spans="1:2" ht="14.65" customHeight="1" x14ac:dyDescent="0.2">
      <c r="A33" s="256">
        <f>TIME(HOUR(A29)+1,0,0)</f>
        <v>0.625</v>
      </c>
      <c r="B33" s="247"/>
    </row>
    <row r="34" spans="1:2" ht="14.65" customHeight="1" x14ac:dyDescent="0.2">
      <c r="A34" s="172" t="s">
        <v>312</v>
      </c>
      <c r="B34" s="248"/>
    </row>
    <row r="35" spans="1:2" ht="14.65" customHeight="1" x14ac:dyDescent="0.2">
      <c r="A35" s="172" t="s">
        <v>310</v>
      </c>
      <c r="B35" s="248"/>
    </row>
    <row r="36" spans="1:2" ht="14.65" customHeight="1" x14ac:dyDescent="0.2">
      <c r="A36" s="173" t="s">
        <v>315</v>
      </c>
      <c r="B36" s="249"/>
    </row>
    <row r="37" spans="1:2" ht="14.65" customHeight="1" x14ac:dyDescent="0.2">
      <c r="A37" s="257">
        <f>TIME(HOUR(A33)+1,0,0)</f>
        <v>0.66666666666666663</v>
      </c>
      <c r="B37" s="239"/>
    </row>
    <row r="38" spans="1:2" ht="14.65" customHeight="1" x14ac:dyDescent="0.2">
      <c r="A38" s="171" t="s">
        <v>312</v>
      </c>
      <c r="B38" s="245"/>
    </row>
    <row r="39" spans="1:2" ht="14.65" customHeight="1" x14ac:dyDescent="0.2">
      <c r="A39" s="171" t="s">
        <v>310</v>
      </c>
      <c r="B39" s="245"/>
    </row>
    <row r="40" spans="1:2" ht="14.65" customHeight="1" x14ac:dyDescent="0.2">
      <c r="A40" s="169" t="s">
        <v>315</v>
      </c>
      <c r="B40" s="240"/>
    </row>
    <row r="41" spans="1:2" ht="14.65" customHeight="1" x14ac:dyDescent="0.2">
      <c r="A41" s="256">
        <f>TIME(HOUR(A37)+1,0,0)</f>
        <v>0.70833333333333337</v>
      </c>
      <c r="B41" s="247"/>
    </row>
    <row r="42" spans="1:2" ht="14.65" customHeight="1" x14ac:dyDescent="0.2">
      <c r="A42" s="172" t="s">
        <v>312</v>
      </c>
      <c r="B42" s="248"/>
    </row>
    <row r="43" spans="1:2" ht="14.65" customHeight="1" x14ac:dyDescent="0.2">
      <c r="A43" s="172" t="s">
        <v>310</v>
      </c>
      <c r="B43" s="248"/>
    </row>
    <row r="44" spans="1:2" ht="14.65" customHeight="1" x14ac:dyDescent="0.2">
      <c r="A44" s="173" t="s">
        <v>315</v>
      </c>
      <c r="B44" s="249"/>
    </row>
    <row r="45" spans="1:2" ht="14.1" customHeight="1" x14ac:dyDescent="0.2">
      <c r="A45" s="257">
        <f>TIME(HOUR(A41)+1,0,0)</f>
        <v>0.75</v>
      </c>
      <c r="B45" s="239"/>
    </row>
    <row r="46" spans="1:2" ht="14.1" customHeight="1" x14ac:dyDescent="0.2">
      <c r="A46" s="169" t="s">
        <v>310</v>
      </c>
      <c r="B46" s="240"/>
    </row>
    <row r="47" spans="1:2" ht="14.1" customHeight="1" x14ac:dyDescent="0.2">
      <c r="A47" s="256">
        <f>TIME(HOUR(A45)+1,0,0)</f>
        <v>0.79166666666666663</v>
      </c>
      <c r="B47" s="247"/>
    </row>
    <row r="48" spans="1:2" ht="14.1" customHeight="1" x14ac:dyDescent="0.2">
      <c r="A48" s="170" t="s">
        <v>310</v>
      </c>
      <c r="B48" s="249"/>
    </row>
    <row r="49" spans="1:2" ht="14.1" customHeight="1" x14ac:dyDescent="0.2">
      <c r="A49" s="257">
        <f>TIME(HOUR(A47)+1,0,0)</f>
        <v>0.83333333333333337</v>
      </c>
      <c r="B49" s="239"/>
    </row>
    <row r="50" spans="1:2" ht="14.1" customHeight="1" x14ac:dyDescent="0.2">
      <c r="A50" s="169" t="s">
        <v>310</v>
      </c>
      <c r="B50" s="240"/>
    </row>
    <row r="51" spans="1:2" ht="13.15" customHeight="1" x14ac:dyDescent="0.2">
      <c r="A51" s="76"/>
      <c r="B51" s="48"/>
    </row>
    <row r="52" spans="1:2" ht="13.15" customHeight="1" x14ac:dyDescent="0.2">
      <c r="A52" s="76"/>
      <c r="B52" s="48"/>
    </row>
    <row r="53" spans="1:2" ht="12.75" customHeight="1" x14ac:dyDescent="0.2">
      <c r="A53" s="76"/>
      <c r="B53" s="48"/>
    </row>
  </sheetData>
  <hyperlinks>
    <hyperlink ref="C1" location="Home!A1" display="HOME" xr:uid="{76570231-2435-4B74-B7A7-FB80BE110A37}"/>
  </hyperlinks>
  <printOptions horizontalCentered="1"/>
  <pageMargins left="0.5" right="0.25" top="0.35" bottom="0.3" header="0" footer="0.2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Home</vt:lpstr>
      <vt:lpstr>Simple Checklist</vt:lpstr>
      <vt:lpstr>Cover</vt:lpstr>
      <vt:lpstr>Adv Checklist</vt:lpstr>
      <vt:lpstr>Cost Estimator</vt:lpstr>
      <vt:lpstr>Budget</vt:lpstr>
      <vt:lpstr>Advanced Budget</vt:lpstr>
      <vt:lpstr>Vendors &amp; Quotes</vt:lpstr>
      <vt:lpstr>Guest List</vt:lpstr>
      <vt:lpstr>Seating Chart</vt:lpstr>
      <vt:lpstr>To Do List</vt:lpstr>
      <vt:lpstr>Month</vt:lpstr>
      <vt:lpstr>Week</vt:lpstr>
      <vt:lpstr>Day 30min</vt:lpstr>
      <vt:lpstr>Day 15min</vt:lpstr>
      <vt:lpstr>'Simple Checklist'!My_Wedding_Checklist</vt:lpstr>
      <vt:lpstr>'Adv Checklist'!Print_Area</vt:lpstr>
      <vt:lpstr>'Advanced Budget'!Print_Area</vt:lpstr>
      <vt:lpstr>Budget!Print_Area</vt:lpstr>
      <vt:lpstr>'Cost Estimator'!Print_Area</vt:lpstr>
      <vt:lpstr>Cover!Print_Area</vt:lpstr>
      <vt:lpstr>'Day 15min'!Print_Area</vt:lpstr>
      <vt:lpstr>'Day 30min'!Print_Area</vt:lpstr>
      <vt:lpstr>'Guest List'!Print_Area</vt:lpstr>
      <vt:lpstr>Home!Print_Area</vt:lpstr>
      <vt:lpstr>Month!Print_Area</vt:lpstr>
      <vt:lpstr>'Seating Chart'!Print_Area</vt:lpstr>
      <vt:lpstr>'Simple Checklist'!Print_Area</vt:lpstr>
      <vt:lpstr>'To Do List'!Print_Area</vt:lpstr>
      <vt:lpstr>'Vendors &amp; Quotes'!Print_Area</vt:lpstr>
      <vt:lpstr>Week!Print_Area</vt:lpstr>
      <vt:lpstr>Budget!Print_Titles</vt:lpstr>
      <vt:lpstr>'Guest List'!Print_Titles</vt:lpstr>
    </vt:vector>
  </TitlesOfParts>
  <Manager/>
  <Company>Vertex42.com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Planner Template</dc:title>
  <dc:subject/>
  <dc:creator>Vertex42.com</dc:creator>
  <cp:keywords/>
  <dc:description>(c) 2023 Vertex42 LLC. All rights reserved.</dc:description>
  <cp:lastModifiedBy>Timothy Burley</cp:lastModifiedBy>
  <cp:revision/>
  <cp:lastPrinted>2024-03-20T02:30:10Z</cp:lastPrinted>
  <dcterms:created xsi:type="dcterms:W3CDTF">2024-03-20T01:43:21Z</dcterms:created>
  <dcterms:modified xsi:type="dcterms:W3CDTF">2024-03-20T04:18:19Z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(c) 2023 Vertex42 LLC. All rights reserved.</vt:lpwstr>
  </property>
  <property fmtid="{D5CDD505-2E9C-101B-9397-08002B2CF9AE}" pid="4" name="Source">
    <vt:lpwstr>https://www.vertex42.com/ExcelTemplates/wedding-planner.html</vt:lpwstr>
  </property>
</Properties>
</file>