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9f01edbc20ade8/OJ CPID/Web Page/Images/"/>
    </mc:Choice>
  </mc:AlternateContent>
  <xr:revisionPtr revIDLastSave="0" documentId="8_{FA3E0712-DB9F-435E-B35E-0054B2970550}" xr6:coauthVersionLast="47" xr6:coauthVersionMax="47" xr10:uidLastSave="{00000000-0000-0000-0000-000000000000}"/>
  <bookViews>
    <workbookView xWindow="-120" yWindow="-120" windowWidth="38640" windowHeight="21120" xr2:uid="{1708FD2B-ED27-4207-8D07-93EFBE0FD4BB}"/>
  </bookViews>
  <sheets>
    <sheet name="2024" sheetId="1" r:id="rId1"/>
    <sheet name="CPID Cost" sheetId="2" r:id="rId2"/>
  </sheets>
  <definedNames>
    <definedName name="_xlnm.Print_Area" localSheetId="0">'2024'!$A$1:$P$40</definedName>
    <definedName name="_xlnm.Print_Area" localSheetId="1">'CPID Cost'!$A$1:$C$11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3" i="1" l="1"/>
  <c r="P29" i="1"/>
  <c r="P19" i="1"/>
  <c r="P13" i="1"/>
  <c r="P14" i="1"/>
  <c r="P15" i="1"/>
  <c r="I35" i="1"/>
  <c r="J35" i="1"/>
  <c r="K35" i="1"/>
  <c r="L35" i="1"/>
  <c r="M35" i="1"/>
  <c r="H35" i="1"/>
  <c r="O35" i="1"/>
  <c r="G35" i="1"/>
  <c r="B10" i="1"/>
  <c r="B35" i="1"/>
  <c r="C35" i="1"/>
  <c r="D35" i="1"/>
  <c r="E35" i="1"/>
  <c r="P32" i="1"/>
  <c r="P31" i="1"/>
  <c r="P30" i="1"/>
  <c r="P28" i="1"/>
  <c r="P27" i="1"/>
  <c r="P26" i="1"/>
  <c r="P24" i="1"/>
  <c r="P22" i="1"/>
  <c r="P21" i="1"/>
  <c r="P20" i="1"/>
  <c r="P18" i="1"/>
  <c r="P17" i="1"/>
  <c r="S8" i="1"/>
  <c r="D31" i="2"/>
  <c r="E31" i="2" s="1"/>
  <c r="O29" i="2"/>
  <c r="C11" i="2"/>
  <c r="B37" i="1" l="1"/>
  <c r="P25" i="1"/>
  <c r="P33" i="1"/>
  <c r="D10" i="1"/>
  <c r="P7" i="1"/>
  <c r="P8" i="1"/>
  <c r="P9" i="1"/>
  <c r="F10" i="1"/>
  <c r="F35" i="1"/>
  <c r="E10" i="1"/>
  <c r="G10" i="1"/>
  <c r="H10" i="1"/>
  <c r="I10" i="1"/>
  <c r="J10" i="1"/>
  <c r="K10" i="1"/>
  <c r="L10" i="1"/>
  <c r="M10" i="1"/>
  <c r="C10" i="1"/>
  <c r="P12" i="1"/>
  <c r="P6" i="1"/>
  <c r="P5" i="1"/>
  <c r="P10" i="1" l="1"/>
  <c r="P34" i="1"/>
  <c r="P16" i="1"/>
  <c r="P35" i="1" l="1"/>
  <c r="P37" i="1" s="1"/>
  <c r="C4" i="1"/>
  <c r="C37" i="1" s="1"/>
  <c r="D4" i="1" s="1"/>
  <c r="D37" i="1" s="1"/>
  <c r="E4" i="1" s="1"/>
  <c r="E37" i="1" s="1"/>
  <c r="F4" i="1" s="1"/>
  <c r="F37" i="1" s="1"/>
  <c r="G4" i="1" s="1"/>
  <c r="G37" i="1" s="1"/>
  <c r="H4" i="1" s="1"/>
  <c r="H37" i="1" s="1"/>
  <c r="I4" i="1" s="1"/>
  <c r="I37" i="1" s="1"/>
  <c r="J4" i="1" s="1"/>
  <c r="J37" i="1" s="1"/>
  <c r="K4" i="1" s="1"/>
  <c r="K37" i="1" s="1"/>
  <c r="L4" i="1" s="1"/>
  <c r="L37" i="1" s="1"/>
  <c r="M4" i="1" s="1"/>
  <c r="M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Monty McNutt</author>
  </authors>
  <commentList>
    <comment ref="I19" authorId="0" shapeId="0" xr:uid="{F33F06B3-D6FB-48DB-9451-10E8E9EE230D}">
      <text>
        <r>
          <rPr>
            <b/>
            <sz val="9"/>
            <color indexed="81"/>
            <rFont val="Tahoma"/>
            <family val="2"/>
          </rPr>
          <t xml:space="preserve">Monty McNutt: This payment was erroneously paid from the OJNA account.  This payment was a transfer to the  OJNA account  as a reimbursement for the payment.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3" authorId="0" shapeId="0" xr:uid="{0D366C80-2624-4C7E-92BF-C7B29ABE735B}">
      <text>
        <r>
          <rPr>
            <sz val="9"/>
            <color indexed="81"/>
            <rFont val="Tahoma"/>
            <family val="2"/>
          </rPr>
          <t xml:space="preserve">ACH fee for camera payment
</t>
        </r>
      </text>
    </comment>
  </commentList>
</comments>
</file>

<file path=xl/sharedStrings.xml><?xml version="1.0" encoding="utf-8"?>
<sst xmlns="http://schemas.openxmlformats.org/spreadsheetml/2006/main" count="199" uniqueCount="61">
  <si>
    <t>Item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</si>
  <si>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</si>
  <si>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</si>
  <si>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</si>
  <si>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</si>
  <si>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</si>
  <si>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</si>
  <si>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</si>
  <si>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</si>
  <si>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</si>
  <si>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</si>
  <si>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</si>
  <si>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</si>
  <si>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</si>
  <si>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Total</t>
  </si>
  <si>
    <t>Police Patrols</t>
  </si>
  <si>
    <t>Ending Balance</t>
  </si>
  <si>
    <t>Green cell indicates amount matches bank statement</t>
  </si>
  <si>
    <t xml:space="preserve">  </t>
  </si>
  <si>
    <t>CPID Costs Funded by OJNA</t>
  </si>
  <si>
    <t>Date</t>
  </si>
  <si>
    <t>Purpose</t>
  </si>
  <si>
    <t>Cost</t>
  </si>
  <si>
    <t>CPID Legal Fees</t>
  </si>
  <si>
    <t>CPID Assessment Fee Election Cost</t>
  </si>
  <si>
    <t>CPID Newspaper Advertisements</t>
  </si>
  <si>
    <t>CPID Loan from OJNA</t>
  </si>
  <si>
    <t>CPID Legal Fees - 1/1/2023 - 8/9/2023</t>
  </si>
  <si>
    <t>CPID SOS Registration</t>
  </si>
  <si>
    <t>Flock Camera</t>
  </si>
  <si>
    <t>CPID Loan Repayment</t>
  </si>
  <si>
    <t>Beginning Balance</t>
  </si>
  <si>
    <t>Assessor Fee</t>
  </si>
  <si>
    <t>Old Jefferson Crime Prevention &amp; Improvement District Budget Income &amp; Expense - 2024</t>
  </si>
  <si>
    <t>Expenses</t>
  </si>
  <si>
    <t>Directors and Officers Insurance</t>
  </si>
  <si>
    <t>Cameras at Entrances</t>
  </si>
  <si>
    <t>Loan Repayment to OJNA</t>
  </si>
  <si>
    <t>Web Site and  Email Service</t>
  </si>
  <si>
    <t>Workers Comp Insurance for Patrols</t>
  </si>
  <si>
    <t>New Enclosed Message Boards (Baringer, Director, Profit &amp; Council) -$900 Ea.</t>
  </si>
  <si>
    <t>New Neighborhood Signs - Director, Profit &amp; Council (Future @ Jones Creek)</t>
  </si>
  <si>
    <t>Fill in part of ditch at Antioch and Profit &amp; at Council, allowing room for better signs</t>
  </si>
  <si>
    <t>Water Meter addition at Jones Creek &amp; Antioch entrances</t>
  </si>
  <si>
    <t>Reserve Funds</t>
  </si>
  <si>
    <t>Bank Service Fee</t>
  </si>
  <si>
    <t>Reciepts</t>
  </si>
  <si>
    <t>Budget</t>
  </si>
  <si>
    <t xml:space="preserve">Lighting Addition - Baringer Entrance </t>
  </si>
  <si>
    <t xml:space="preserve">Electrical Addition - Baringer Entrance </t>
  </si>
  <si>
    <t xml:space="preserve">Sprinkler System - Baringer Entrance </t>
  </si>
  <si>
    <t>Total Receipts &amp; Expenditures</t>
  </si>
  <si>
    <t>CPID Signs at Entrances</t>
  </si>
  <si>
    <t>Total Receipts/Month</t>
  </si>
  <si>
    <t>Reciepts &amp; Begin Balance</t>
  </si>
  <si>
    <t>EBR Sheriff Collections</t>
  </si>
  <si>
    <t>EBR Sheriff Collection Fee (1% of Collections)</t>
  </si>
  <si>
    <t>Interest on Late Collections</t>
  </si>
  <si>
    <t xml:space="preserve">EBR Sheriff Refund - </t>
  </si>
  <si>
    <t>Legal Fee - Daigle, Fisse, &amp; Kessinech</t>
  </si>
  <si>
    <t>Communication Mailer to OJCPID 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</si>
</sst>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2"/>
      <color rgb="FF0070C0"/>
      <name val="Arial"/>
      <family val="2"/>
    </font>
    <font>
      <b/>
      <sz val="26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0" xfId="0" applyNumberFormat="1" applyFill="1"/>
    <xf numFmtId="164" fontId="0" fillId="0" borderId="0" xfId="0" applyNumberForma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44" fontId="4" fillId="2" borderId="0" xfId="1" applyFont="1" applyFill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44" fontId="3" fillId="0" borderId="0" xfId="1" applyFont="1" applyFill="1" applyAlignment="1">
      <alignment horizontal="center" vertical="center" wrapText="1"/>
    </xf>
    <xf numFmtId="164" fontId="3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6169-1BB6-4155-8701-B83F0780096D}">
  <sheetPr>
    <pageSetUpPr fitToPage="1"/>
  </sheetPr>
  <dimension ref="A1:S39"/>
  <sheetViews>
    <sheetView tabSelected="1" zoomScale="88" zoomScaleNormal="88" workbookViewId="0">
      <pane xSplit="14" ySplit="4" topLeftCell="P13" activePane="bottomRight" state="frozen"/>
      <selection pane="topRight" activeCell="O1" sqref="O1"/>
      <selection pane="bottomLeft" activeCell="A4" sqref="A4"/>
      <selection pane="bottomRight" activeCell="L26" sqref="L26"/>
    </sheetView>
  </sheetViews>
  <sheetFormatPr defaultColWidth="8.85546875" defaultRowHeight="15" x14ac:dyDescent="0.2"/>
  <cols>
    <col min="1" max="1" width="47.85546875" style="11" customWidth="1"/>
    <col min="2" max="2" width="13.85546875" style="40" customWidth="1"/>
    <col min="3" max="3" width="13.28515625" style="33" customWidth="1"/>
    <col min="4" max="4" width="12.5703125" style="33" customWidth="1"/>
    <col min="5" max="5" width="13.42578125" style="33" customWidth="1"/>
    <col min="6" max="6" width="12.28515625" style="33" customWidth="1"/>
    <col min="7" max="7" width="13.7109375" style="33" customWidth="1"/>
    <col min="8" max="8" width="13.140625" style="33" customWidth="1"/>
    <col min="9" max="10" width="13" style="33" customWidth="1"/>
    <col min="11" max="11" width="12.85546875" style="33" customWidth="1"/>
    <col min="12" max="12" width="12.7109375" style="33" customWidth="1"/>
    <col min="13" max="13" width="12.5703125" style="33" customWidth="1"/>
    <col min="14" max="14" width="2.42578125" style="11" customWidth="1"/>
    <col min="15" max="15" width="14.140625" style="40" customWidth="1"/>
    <col min="16" max="16" width="18.28515625" style="11" bestFit="1" customWidth="1"/>
    <col min="17" max="16384" width="8.85546875" style="11"/>
  </cols>
  <sheetData>
    <row r="1" spans="1:19" ht="42.6" customHeight="1" x14ac:dyDescent="0.2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9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36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4" t="s">
        <v>6</v>
      </c>
      <c r="H3" s="13" t="s">
        <v>7</v>
      </c>
      <c r="I3" s="13" t="s">
        <v>8</v>
      </c>
      <c r="J3" s="15" t="s">
        <v>9</v>
      </c>
      <c r="K3" s="13" t="s">
        <v>10</v>
      </c>
      <c r="L3" s="13" t="s">
        <v>11</v>
      </c>
      <c r="M3" s="13" t="s">
        <v>12</v>
      </c>
      <c r="N3" s="16"/>
      <c r="O3" s="17" t="s">
        <v>47</v>
      </c>
      <c r="P3" s="18" t="s">
        <v>51</v>
      </c>
    </row>
    <row r="4" spans="1:19" x14ac:dyDescent="0.2">
      <c r="A4" s="19" t="s">
        <v>31</v>
      </c>
      <c r="B4" s="20">
        <v>616</v>
      </c>
      <c r="C4" s="20">
        <f t="shared" ref="C4:H4" si="0">B37</f>
        <v>56773.919999999998</v>
      </c>
      <c r="D4" s="20">
        <f t="shared" si="0"/>
        <v>58031.049999999988</v>
      </c>
      <c r="E4" s="20">
        <f t="shared" si="0"/>
        <v>58908.989999999991</v>
      </c>
      <c r="F4" s="20">
        <f t="shared" si="0"/>
        <v>57181.329999999987</v>
      </c>
      <c r="G4" s="20">
        <f t="shared" si="0"/>
        <v>55723.319999999985</v>
      </c>
      <c r="H4" s="20">
        <f t="shared" si="0"/>
        <v>54847.319999999985</v>
      </c>
      <c r="I4" s="20">
        <f>H37</f>
        <v>52339.319999999985</v>
      </c>
      <c r="J4" s="20">
        <f>I37</f>
        <v>50413.319999999985</v>
      </c>
      <c r="K4" s="20">
        <f>J37</f>
        <v>45742.909999999982</v>
      </c>
      <c r="L4" s="20">
        <f>K37</f>
        <v>44681.409999999982</v>
      </c>
      <c r="M4" s="20">
        <f>L37</f>
        <v>42266.409999999982</v>
      </c>
      <c r="N4" s="22"/>
      <c r="O4" s="21"/>
      <c r="P4" s="41" t="s">
        <v>13</v>
      </c>
    </row>
    <row r="5" spans="1:19" ht="15.75" x14ac:dyDescent="0.2">
      <c r="A5" s="23" t="s">
        <v>46</v>
      </c>
      <c r="B5" s="24" t="s">
        <v>13</v>
      </c>
      <c r="C5" s="24" t="s">
        <v>13</v>
      </c>
      <c r="D5" s="24" t="s">
        <v>13</v>
      </c>
      <c r="E5" s="24" t="s">
        <v>13</v>
      </c>
      <c r="F5" s="24" t="s">
        <v>13</v>
      </c>
      <c r="G5" s="25" t="s">
        <v>13</v>
      </c>
      <c r="H5" s="24" t="s">
        <v>13</v>
      </c>
      <c r="I5" s="24" t="s">
        <v>13</v>
      </c>
      <c r="J5" s="24" t="s">
        <v>13</v>
      </c>
      <c r="K5" s="24" t="s">
        <v>13</v>
      </c>
      <c r="L5" s="24" t="s">
        <v>13</v>
      </c>
      <c r="M5" s="24" t="s">
        <v>13</v>
      </c>
      <c r="N5" s="22"/>
      <c r="O5" s="21"/>
      <c r="P5" s="41">
        <f>SUM(B5:M5)</f>
        <v>0</v>
      </c>
    </row>
    <row r="6" spans="1:19" x14ac:dyDescent="0.2">
      <c r="A6" s="44" t="s">
        <v>55</v>
      </c>
      <c r="B6" s="24">
        <v>68941.87</v>
      </c>
      <c r="C6" s="24">
        <v>9107.5300000000007</v>
      </c>
      <c r="D6" s="24">
        <v>969.74</v>
      </c>
      <c r="E6" s="24">
        <v>826.06</v>
      </c>
      <c r="F6" s="24">
        <v>300</v>
      </c>
      <c r="G6" s="25">
        <v>400</v>
      </c>
      <c r="H6" s="24">
        <v>0</v>
      </c>
      <c r="I6" s="24">
        <v>0</v>
      </c>
      <c r="J6" s="24">
        <v>104.17</v>
      </c>
      <c r="K6" s="24">
        <v>200</v>
      </c>
      <c r="L6" s="24"/>
      <c r="M6" s="24"/>
      <c r="N6" s="22"/>
      <c r="O6" s="21">
        <v>78000</v>
      </c>
      <c r="P6" s="41">
        <f>SUM(B6:M6)</f>
        <v>80849.37</v>
      </c>
    </row>
    <row r="7" spans="1:19" x14ac:dyDescent="0.2">
      <c r="A7" s="44" t="s">
        <v>57</v>
      </c>
      <c r="B7" s="24">
        <v>0</v>
      </c>
      <c r="C7" s="24">
        <v>2.0099999999999998</v>
      </c>
      <c r="D7" s="24">
        <v>17.899999999999999</v>
      </c>
      <c r="E7" s="24">
        <v>22.4</v>
      </c>
      <c r="F7" s="24">
        <v>11.99</v>
      </c>
      <c r="G7" s="25">
        <v>20</v>
      </c>
      <c r="H7" s="24">
        <v>0</v>
      </c>
      <c r="I7" s="24">
        <v>0</v>
      </c>
      <c r="J7" s="27">
        <v>8.2100000000000009</v>
      </c>
      <c r="K7" s="24">
        <v>16</v>
      </c>
      <c r="L7" s="24"/>
      <c r="M7" s="24">
        <v>1.63</v>
      </c>
      <c r="N7" s="22"/>
      <c r="O7" s="21"/>
      <c r="P7" s="41">
        <f t="shared" ref="P7:P9" si="1">SUM(B7:M7)</f>
        <v>100.13999999999999</v>
      </c>
    </row>
    <row r="8" spans="1:19" x14ac:dyDescent="0.2">
      <c r="A8" s="26"/>
      <c r="B8" s="24" t="s">
        <v>13</v>
      </c>
      <c r="C8" s="24" t="s">
        <v>13</v>
      </c>
      <c r="D8" s="24" t="s">
        <v>13</v>
      </c>
      <c r="E8" s="24" t="s">
        <v>13</v>
      </c>
      <c r="F8" s="24" t="s">
        <v>13</v>
      </c>
      <c r="G8" s="25" t="s">
        <v>13</v>
      </c>
      <c r="H8" s="24" t="s">
        <v>13</v>
      </c>
      <c r="I8" s="24" t="s">
        <v>18</v>
      </c>
      <c r="J8" s="24"/>
      <c r="K8" s="24"/>
      <c r="L8" s="24"/>
      <c r="M8" s="24"/>
      <c r="N8" s="22"/>
      <c r="O8" s="21"/>
      <c r="P8" s="41">
        <f t="shared" si="1"/>
        <v>0</v>
      </c>
      <c r="S8" s="11">
        <f>109.55-14.56</f>
        <v>94.99</v>
      </c>
    </row>
    <row r="9" spans="1:19" x14ac:dyDescent="0.2">
      <c r="A9" s="26" t="s">
        <v>13</v>
      </c>
      <c r="B9" s="24" t="s">
        <v>13</v>
      </c>
      <c r="C9" s="24" t="s">
        <v>13</v>
      </c>
      <c r="D9" s="24"/>
      <c r="E9" s="24"/>
      <c r="F9" s="24" t="s">
        <v>13</v>
      </c>
      <c r="G9" s="25"/>
      <c r="H9" s="24" t="s">
        <v>13</v>
      </c>
      <c r="I9" s="24" t="s">
        <v>13</v>
      </c>
      <c r="J9" s="24" t="s">
        <v>13</v>
      </c>
      <c r="K9" s="24" t="s">
        <v>13</v>
      </c>
      <c r="L9" s="24" t="s">
        <v>13</v>
      </c>
      <c r="M9" s="24" t="s">
        <v>13</v>
      </c>
      <c r="N9" s="22"/>
      <c r="O9" s="21"/>
      <c r="P9" s="41">
        <f t="shared" si="1"/>
        <v>0</v>
      </c>
    </row>
    <row r="10" spans="1:19" ht="45" x14ac:dyDescent="0.2">
      <c r="A10" s="19" t="s">
        <v>53</v>
      </c>
      <c r="B10" s="24">
        <f>SUM(B4:B9)</f>
        <v>69557.87</v>
      </c>
      <c r="C10" s="24">
        <f>SUM(C5:C9)</f>
        <v>9109.5400000000009</v>
      </c>
      <c r="D10" s="24">
        <f>SUM(D5:D9)</f>
        <v>987.64</v>
      </c>
      <c r="E10" s="24">
        <f t="shared" ref="E10:M10" si="2">SUM(E5:E9)</f>
        <v>848.45999999999992</v>
      </c>
      <c r="F10" s="24">
        <f>SUM(F5:F9)</f>
        <v>311.99</v>
      </c>
      <c r="G10" s="24">
        <f t="shared" si="2"/>
        <v>420</v>
      </c>
      <c r="H10" s="24">
        <f t="shared" si="2"/>
        <v>0</v>
      </c>
      <c r="I10" s="24">
        <f t="shared" si="2"/>
        <v>0</v>
      </c>
      <c r="J10" s="24">
        <f t="shared" si="2"/>
        <v>112.38</v>
      </c>
      <c r="K10" s="24">
        <f t="shared" si="2"/>
        <v>216</v>
      </c>
      <c r="L10" s="24">
        <f t="shared" si="2"/>
        <v>0</v>
      </c>
      <c r="M10" s="24">
        <f t="shared" si="2"/>
        <v>1.63</v>
      </c>
      <c r="N10" s="22"/>
      <c r="O10" s="21" t="s">
        <v>54</v>
      </c>
      <c r="P10" s="41">
        <f>SUM(P5:P9)+B4</f>
        <v>81565.509999999995</v>
      </c>
    </row>
    <row r="11" spans="1:19" x14ac:dyDescent="0.2">
      <c r="A11" s="28"/>
      <c r="B11" s="29"/>
      <c r="C11" s="29"/>
      <c r="D11" s="29"/>
      <c r="E11" s="29"/>
      <c r="F11" s="29"/>
      <c r="G11" s="30"/>
      <c r="H11" s="29"/>
      <c r="I11" s="29"/>
      <c r="J11" s="29"/>
      <c r="K11" s="29"/>
      <c r="L11" s="29"/>
      <c r="M11" s="29"/>
      <c r="N11" s="22"/>
      <c r="O11" s="29"/>
      <c r="P11" s="31" t="s">
        <v>13</v>
      </c>
    </row>
    <row r="12" spans="1:19" ht="15.75" x14ac:dyDescent="0.2">
      <c r="A12" s="23" t="s">
        <v>34</v>
      </c>
      <c r="B12" s="24"/>
      <c r="C12" s="24"/>
      <c r="D12" s="24"/>
      <c r="E12" s="24"/>
      <c r="F12" s="24"/>
      <c r="G12" s="25"/>
      <c r="H12" s="24" t="s">
        <v>13</v>
      </c>
      <c r="I12" s="24"/>
      <c r="J12" s="24"/>
      <c r="K12" s="24"/>
      <c r="L12" s="24" t="s">
        <v>13</v>
      </c>
      <c r="M12" s="24" t="s">
        <v>13</v>
      </c>
      <c r="N12" s="22"/>
      <c r="O12" s="21"/>
      <c r="P12" s="41">
        <f t="shared" ref="P12:P34" si="3">SUM(B12:M12)</f>
        <v>0</v>
      </c>
    </row>
    <row r="13" spans="1:19" x14ac:dyDescent="0.2">
      <c r="A13" s="36" t="s">
        <v>56</v>
      </c>
      <c r="B13" s="24">
        <v>688.79</v>
      </c>
      <c r="C13" s="24">
        <v>91.71</v>
      </c>
      <c r="D13" s="24">
        <v>9.6999999999999993</v>
      </c>
      <c r="E13" s="24">
        <v>8.26</v>
      </c>
      <c r="F13" s="24">
        <v>3</v>
      </c>
      <c r="G13" s="25">
        <v>4</v>
      </c>
      <c r="H13" s="24"/>
      <c r="I13" s="24"/>
      <c r="J13" s="24">
        <v>1.04</v>
      </c>
      <c r="K13" s="24">
        <v>2</v>
      </c>
      <c r="L13" s="24"/>
      <c r="M13" s="24"/>
      <c r="N13" s="22"/>
      <c r="O13" s="21"/>
      <c r="P13" s="41">
        <f t="shared" si="3"/>
        <v>808.5</v>
      </c>
    </row>
    <row r="14" spans="1:19" x14ac:dyDescent="0.2">
      <c r="A14" s="36" t="s">
        <v>58</v>
      </c>
      <c r="B14" s="24"/>
      <c r="C14" s="24"/>
      <c r="D14" s="24">
        <v>100</v>
      </c>
      <c r="E14" s="24"/>
      <c r="F14" s="24"/>
      <c r="G14" s="25"/>
      <c r="H14" s="24"/>
      <c r="I14" s="24"/>
      <c r="J14" s="24"/>
      <c r="K14" s="24"/>
      <c r="L14" s="24"/>
      <c r="M14" s="24"/>
      <c r="N14" s="22"/>
      <c r="O14" s="21"/>
      <c r="P14" s="41">
        <f t="shared" si="3"/>
        <v>100</v>
      </c>
    </row>
    <row r="15" spans="1:19" x14ac:dyDescent="0.2">
      <c r="A15" s="36" t="s">
        <v>32</v>
      </c>
      <c r="B15" s="24"/>
      <c r="C15" s="24"/>
      <c r="D15" s="24"/>
      <c r="E15" s="24"/>
      <c r="F15" s="24"/>
      <c r="G15" s="25"/>
      <c r="H15" s="24"/>
      <c r="I15" s="24"/>
      <c r="J15" s="24"/>
      <c r="K15" s="24"/>
      <c r="L15" s="24"/>
      <c r="M15" s="24"/>
      <c r="N15" s="22"/>
      <c r="O15" s="21"/>
      <c r="P15" s="41">
        <f t="shared" si="3"/>
        <v>0</v>
      </c>
    </row>
    <row r="16" spans="1:19" x14ac:dyDescent="0.2">
      <c r="A16" s="34" t="s">
        <v>35</v>
      </c>
      <c r="B16" s="37">
        <v>0</v>
      </c>
      <c r="C16" s="24">
        <v>886</v>
      </c>
      <c r="D16" s="24"/>
      <c r="E16" s="24"/>
      <c r="F16" s="24" t="s">
        <v>13</v>
      </c>
      <c r="G16" s="25" t="s">
        <v>13</v>
      </c>
      <c r="H16" s="24" t="s">
        <v>13</v>
      </c>
      <c r="I16" s="24" t="s">
        <v>13</v>
      </c>
      <c r="J16" s="24"/>
      <c r="K16" s="24"/>
      <c r="L16" s="24"/>
      <c r="M16" s="24"/>
      <c r="N16" s="22"/>
      <c r="O16" s="43">
        <v>900</v>
      </c>
      <c r="P16" s="41">
        <f t="shared" si="3"/>
        <v>886</v>
      </c>
    </row>
    <row r="17" spans="1:16" x14ac:dyDescent="0.2">
      <c r="A17" s="35" t="s">
        <v>36</v>
      </c>
      <c r="B17" s="37">
        <v>11845.5</v>
      </c>
      <c r="C17" s="24"/>
      <c r="D17" s="24"/>
      <c r="E17" s="24"/>
      <c r="F17" s="24"/>
      <c r="G17" s="25" t="s">
        <v>13</v>
      </c>
      <c r="H17" s="24"/>
      <c r="I17" s="24"/>
      <c r="J17" s="24">
        <v>2748.75</v>
      </c>
      <c r="K17" s="24"/>
      <c r="L17" s="24"/>
      <c r="M17" s="24"/>
      <c r="N17" s="22"/>
      <c r="O17" s="43">
        <v>10400</v>
      </c>
      <c r="P17" s="41">
        <f t="shared" si="3"/>
        <v>14594.25</v>
      </c>
    </row>
    <row r="18" spans="1:16" x14ac:dyDescent="0.2">
      <c r="A18" s="35" t="s">
        <v>37</v>
      </c>
      <c r="B18" s="37">
        <v>0</v>
      </c>
      <c r="C18" s="24">
        <v>6872.2</v>
      </c>
      <c r="D18" s="24" t="s">
        <v>13</v>
      </c>
      <c r="E18" s="24" t="s">
        <v>13</v>
      </c>
      <c r="F18" s="24" t="s">
        <v>13</v>
      </c>
      <c r="G18" s="25" t="s">
        <v>13</v>
      </c>
      <c r="H18" s="24" t="s">
        <v>13</v>
      </c>
      <c r="I18" s="24"/>
      <c r="J18" s="24"/>
      <c r="K18" s="24"/>
      <c r="L18" s="24"/>
      <c r="M18" s="24"/>
      <c r="N18" s="22"/>
      <c r="O18" s="43">
        <v>7000</v>
      </c>
      <c r="P18" s="41">
        <f t="shared" si="3"/>
        <v>6872.2</v>
      </c>
    </row>
    <row r="19" spans="1:16" x14ac:dyDescent="0.2">
      <c r="A19" s="35" t="s">
        <v>59</v>
      </c>
      <c r="B19" s="37"/>
      <c r="C19" s="24"/>
      <c r="D19" s="24"/>
      <c r="E19" s="24"/>
      <c r="F19" s="24"/>
      <c r="G19" s="25"/>
      <c r="H19" s="24"/>
      <c r="I19" s="24">
        <v>197</v>
      </c>
      <c r="J19" s="24"/>
      <c r="K19" s="24"/>
      <c r="L19" s="24"/>
      <c r="M19" s="24"/>
      <c r="N19" s="22"/>
      <c r="O19" s="43"/>
      <c r="P19" s="41">
        <f t="shared" si="3"/>
        <v>197</v>
      </c>
    </row>
    <row r="20" spans="1:16" ht="19.149999999999999" customHeight="1" x14ac:dyDescent="0.2">
      <c r="A20" s="35" t="s">
        <v>38</v>
      </c>
      <c r="B20" s="37">
        <v>234.66</v>
      </c>
      <c r="C20" s="24"/>
      <c r="D20" s="24" t="s">
        <v>13</v>
      </c>
      <c r="E20" s="24"/>
      <c r="F20" s="24"/>
      <c r="G20" s="25" t="s">
        <v>13</v>
      </c>
      <c r="H20" s="24" t="s">
        <v>13</v>
      </c>
      <c r="I20" s="24" t="s">
        <v>13</v>
      </c>
      <c r="J20" s="24"/>
      <c r="K20" s="24"/>
      <c r="L20" s="24"/>
      <c r="M20" s="24"/>
      <c r="N20" s="22"/>
      <c r="O20" s="43">
        <v>250</v>
      </c>
      <c r="P20" s="41">
        <f t="shared" si="3"/>
        <v>234.66</v>
      </c>
    </row>
    <row r="21" spans="1:16" x14ac:dyDescent="0.2">
      <c r="A21" s="35" t="s">
        <v>15</v>
      </c>
      <c r="B21" s="37">
        <v>0</v>
      </c>
      <c r="C21" s="24"/>
      <c r="D21" s="24"/>
      <c r="E21" s="24"/>
      <c r="F21" s="24">
        <v>1767</v>
      </c>
      <c r="G21" s="25">
        <v>1292</v>
      </c>
      <c r="H21" s="24">
        <v>2508</v>
      </c>
      <c r="I21" s="24">
        <v>1729</v>
      </c>
      <c r="J21" s="24">
        <v>2033</v>
      </c>
      <c r="K21" s="24">
        <v>1273</v>
      </c>
      <c r="L21" s="24">
        <v>2415</v>
      </c>
      <c r="M21" s="24">
        <v>2147</v>
      </c>
      <c r="N21" s="22"/>
      <c r="O21" s="43">
        <v>20800</v>
      </c>
      <c r="P21" s="41">
        <f t="shared" si="3"/>
        <v>15164</v>
      </c>
    </row>
    <row r="22" spans="1:16" x14ac:dyDescent="0.2">
      <c r="A22" s="35" t="s">
        <v>39</v>
      </c>
      <c r="B22" s="37">
        <v>0</v>
      </c>
      <c r="C22" s="24" t="s">
        <v>13</v>
      </c>
      <c r="D22" s="24"/>
      <c r="E22" s="24">
        <v>1652</v>
      </c>
      <c r="F22" s="24"/>
      <c r="G22" s="25" t="s">
        <v>13</v>
      </c>
      <c r="H22" s="24"/>
      <c r="I22" s="24"/>
      <c r="J22" s="24"/>
      <c r="K22" s="24"/>
      <c r="L22" s="24"/>
      <c r="M22" s="24"/>
      <c r="N22" s="22"/>
      <c r="O22" s="43">
        <v>1300</v>
      </c>
      <c r="P22" s="41">
        <f t="shared" si="3"/>
        <v>1652</v>
      </c>
    </row>
    <row r="23" spans="1:16" x14ac:dyDescent="0.2">
      <c r="A23" s="35" t="s">
        <v>60</v>
      </c>
      <c r="B23" s="37"/>
      <c r="C23" s="24"/>
      <c r="D23" s="24"/>
      <c r="E23" s="24"/>
      <c r="F23" s="24"/>
      <c r="G23" s="25"/>
      <c r="H23" s="24"/>
      <c r="I23" s="24"/>
      <c r="J23" s="24"/>
      <c r="K23" s="24"/>
      <c r="L23" s="24"/>
      <c r="M23" s="24">
        <v>716.76</v>
      </c>
      <c r="N23" s="22"/>
      <c r="O23" s="43">
        <v>0</v>
      </c>
      <c r="P23" s="41">
        <f t="shared" si="3"/>
        <v>716.76</v>
      </c>
    </row>
    <row r="24" spans="1:16" ht="30.6" customHeight="1" x14ac:dyDescent="0.2">
      <c r="A24" s="35" t="s">
        <v>40</v>
      </c>
      <c r="B24" s="37">
        <v>0</v>
      </c>
      <c r="C24" s="24" t="s">
        <v>13</v>
      </c>
      <c r="D24" s="24" t="s">
        <v>13</v>
      </c>
      <c r="E24" s="24" t="s">
        <v>13</v>
      </c>
      <c r="F24" s="24"/>
      <c r="G24" s="25" t="s">
        <v>13</v>
      </c>
      <c r="H24" s="24" t="s">
        <v>13</v>
      </c>
      <c r="I24" s="24" t="s">
        <v>13</v>
      </c>
      <c r="J24" s="24"/>
      <c r="K24" s="24" t="s">
        <v>13</v>
      </c>
      <c r="L24" s="24" t="s">
        <v>13</v>
      </c>
      <c r="M24" s="24"/>
      <c r="N24" s="22"/>
      <c r="O24" s="38">
        <v>2700</v>
      </c>
      <c r="P24" s="41">
        <f t="shared" si="3"/>
        <v>0</v>
      </c>
    </row>
    <row r="25" spans="1:16" ht="32.450000000000003" customHeight="1" x14ac:dyDescent="0.2">
      <c r="A25" s="35" t="s">
        <v>52</v>
      </c>
      <c r="B25" s="37">
        <v>0</v>
      </c>
      <c r="C25" s="24" t="s">
        <v>13</v>
      </c>
      <c r="D25" s="24"/>
      <c r="E25" s="24">
        <v>915.86</v>
      </c>
      <c r="F25" s="24"/>
      <c r="G25" s="25"/>
      <c r="H25" s="24"/>
      <c r="I25" s="24"/>
      <c r="J25" s="24"/>
      <c r="K25" s="24"/>
      <c r="L25" s="24" t="s">
        <v>13</v>
      </c>
      <c r="M25" s="24"/>
      <c r="N25" s="22"/>
      <c r="O25" s="38">
        <v>8000</v>
      </c>
      <c r="P25" s="41">
        <f t="shared" si="3"/>
        <v>915.86</v>
      </c>
    </row>
    <row r="26" spans="1:16" ht="31.9" customHeight="1" x14ac:dyDescent="0.2">
      <c r="A26" s="35" t="s">
        <v>41</v>
      </c>
      <c r="B26" s="37">
        <v>0</v>
      </c>
      <c r="C26" s="24"/>
      <c r="D26" s="24"/>
      <c r="E26" s="24"/>
      <c r="F26" s="24"/>
      <c r="G26" s="25"/>
      <c r="H26" s="24"/>
      <c r="I26" s="24"/>
      <c r="J26" s="24"/>
      <c r="K26" s="24" t="s">
        <v>13</v>
      </c>
      <c r="L26" s="24" t="s">
        <v>13</v>
      </c>
      <c r="M26" s="24"/>
      <c r="N26" s="22"/>
      <c r="O26" s="38">
        <v>9000</v>
      </c>
      <c r="P26" s="41">
        <f t="shared" si="3"/>
        <v>0</v>
      </c>
    </row>
    <row r="27" spans="1:16" ht="36.6" customHeight="1" x14ac:dyDescent="0.2">
      <c r="A27" s="35" t="s">
        <v>42</v>
      </c>
      <c r="B27" s="37">
        <v>0</v>
      </c>
      <c r="C27" s="24" t="s">
        <v>13</v>
      </c>
      <c r="D27" s="24"/>
      <c r="E27" s="24" t="s">
        <v>13</v>
      </c>
      <c r="F27" s="24"/>
      <c r="G27" s="25"/>
      <c r="H27" s="24" t="s">
        <v>13</v>
      </c>
      <c r="I27" s="24" t="s">
        <v>13</v>
      </c>
      <c r="J27" s="24"/>
      <c r="K27" s="24"/>
      <c r="L27" s="24"/>
      <c r="M27" s="24"/>
      <c r="N27" s="22"/>
      <c r="O27" s="38">
        <v>4000</v>
      </c>
      <c r="P27" s="41">
        <f t="shared" si="3"/>
        <v>0</v>
      </c>
    </row>
    <row r="28" spans="1:16" ht="49.15" customHeight="1" x14ac:dyDescent="0.2">
      <c r="A28" s="35" t="s">
        <v>43</v>
      </c>
      <c r="B28" s="37">
        <v>0</v>
      </c>
      <c r="C28" s="24" t="s">
        <v>13</v>
      </c>
      <c r="D28" s="24"/>
      <c r="E28" s="24" t="s">
        <v>13</v>
      </c>
      <c r="F28" s="24"/>
      <c r="G28" s="25"/>
      <c r="H28" s="24"/>
      <c r="I28" s="24" t="s">
        <v>13</v>
      </c>
      <c r="J28" s="24" t="s">
        <v>13</v>
      </c>
      <c r="K28" s="24" t="s">
        <v>13</v>
      </c>
      <c r="L28" s="24" t="s">
        <v>13</v>
      </c>
      <c r="M28" s="24"/>
      <c r="N28" s="22"/>
      <c r="O28" s="38">
        <v>600</v>
      </c>
      <c r="P28" s="41">
        <f t="shared" si="3"/>
        <v>0</v>
      </c>
    </row>
    <row r="29" spans="1:16" ht="27.6" customHeight="1" x14ac:dyDescent="0.2">
      <c r="A29" s="35" t="s">
        <v>50</v>
      </c>
      <c r="B29" s="37">
        <v>0</v>
      </c>
      <c r="C29" s="24"/>
      <c r="D29" s="24"/>
      <c r="E29" s="24"/>
      <c r="F29" s="24"/>
      <c r="G29" s="25"/>
      <c r="H29" s="24"/>
      <c r="I29" s="24"/>
      <c r="J29" s="24"/>
      <c r="K29" s="24" t="s">
        <v>13</v>
      </c>
      <c r="L29" s="24"/>
      <c r="M29" s="24"/>
      <c r="N29" s="22"/>
      <c r="O29" s="38">
        <v>1600</v>
      </c>
      <c r="P29" s="41">
        <f t="shared" si="3"/>
        <v>0</v>
      </c>
    </row>
    <row r="30" spans="1:16" ht="27" customHeight="1" x14ac:dyDescent="0.2">
      <c r="A30" s="35" t="s">
        <v>49</v>
      </c>
      <c r="B30" s="38">
        <v>0</v>
      </c>
      <c r="C30" s="24" t="s">
        <v>13</v>
      </c>
      <c r="D30" s="24"/>
      <c r="E30" s="24"/>
      <c r="F30" s="24"/>
      <c r="G30" s="25"/>
      <c r="H30" s="24"/>
      <c r="I30" s="24"/>
      <c r="J30" s="24"/>
      <c r="K30" s="24" t="s">
        <v>13</v>
      </c>
      <c r="L30" s="24" t="s">
        <v>13</v>
      </c>
      <c r="M30" s="24"/>
      <c r="N30" s="22"/>
      <c r="O30" s="38">
        <v>5000</v>
      </c>
      <c r="P30" s="41">
        <f t="shared" si="3"/>
        <v>0</v>
      </c>
    </row>
    <row r="31" spans="1:16" ht="31.9" customHeight="1" x14ac:dyDescent="0.2">
      <c r="A31" s="35" t="s">
        <v>48</v>
      </c>
      <c r="B31" s="38">
        <v>0</v>
      </c>
      <c r="C31" s="24" t="s">
        <v>13</v>
      </c>
      <c r="D31" s="24" t="s">
        <v>13</v>
      </c>
      <c r="E31" s="24" t="s">
        <v>13</v>
      </c>
      <c r="F31" s="24" t="s">
        <v>13</v>
      </c>
      <c r="G31" s="25" t="s">
        <v>13</v>
      </c>
      <c r="H31" s="24" t="s">
        <v>13</v>
      </c>
      <c r="I31" s="24" t="s">
        <v>13</v>
      </c>
      <c r="J31" s="24" t="s">
        <v>13</v>
      </c>
      <c r="K31" s="24" t="s">
        <v>13</v>
      </c>
      <c r="L31" s="24" t="s">
        <v>13</v>
      </c>
      <c r="M31" s="24" t="s">
        <v>13</v>
      </c>
      <c r="N31" s="22"/>
      <c r="O31" s="38">
        <v>1500</v>
      </c>
      <c r="P31" s="41">
        <f t="shared" si="3"/>
        <v>0</v>
      </c>
    </row>
    <row r="32" spans="1:16" x14ac:dyDescent="0.2">
      <c r="A32" s="36" t="s">
        <v>44</v>
      </c>
      <c r="B32" s="38">
        <v>0</v>
      </c>
      <c r="C32" s="24" t="s">
        <v>13</v>
      </c>
      <c r="D32" s="24" t="s">
        <v>13</v>
      </c>
      <c r="E32" s="24" t="s">
        <v>13</v>
      </c>
      <c r="F32" s="24" t="s">
        <v>13</v>
      </c>
      <c r="G32" s="25" t="s">
        <v>13</v>
      </c>
      <c r="H32" s="24" t="s">
        <v>13</v>
      </c>
      <c r="I32" s="24"/>
      <c r="J32" s="24"/>
      <c r="K32" s="24"/>
      <c r="L32" s="24" t="s">
        <v>13</v>
      </c>
      <c r="M32" s="24" t="s">
        <v>13</v>
      </c>
      <c r="N32" s="22"/>
      <c r="O32" s="38">
        <v>5000</v>
      </c>
      <c r="P32" s="41">
        <f t="shared" si="3"/>
        <v>0</v>
      </c>
    </row>
    <row r="33" spans="1:16" x14ac:dyDescent="0.2">
      <c r="A33" s="36" t="s">
        <v>45</v>
      </c>
      <c r="B33" s="38">
        <v>15</v>
      </c>
      <c r="C33" s="24">
        <v>2.5</v>
      </c>
      <c r="D33" s="24"/>
      <c r="E33" s="24"/>
      <c r="F33" s="24"/>
      <c r="G33" s="25"/>
      <c r="H33" s="24"/>
      <c r="I33" s="24"/>
      <c r="J33" s="24"/>
      <c r="K33" s="24">
        <v>2.5</v>
      </c>
      <c r="L33" s="24" t="s">
        <v>13</v>
      </c>
      <c r="M33" s="24"/>
      <c r="N33" s="22"/>
      <c r="O33" s="38">
        <v>0</v>
      </c>
      <c r="P33" s="41">
        <f t="shared" si="3"/>
        <v>20</v>
      </c>
    </row>
    <row r="34" spans="1:16" x14ac:dyDescent="0.2">
      <c r="A34" s="19" t="s">
        <v>13</v>
      </c>
      <c r="B34" s="24"/>
      <c r="C34" s="24"/>
      <c r="D34" s="24"/>
      <c r="E34" s="24" t="s">
        <v>13</v>
      </c>
      <c r="F34" s="24" t="s">
        <v>13</v>
      </c>
      <c r="G34" s="25"/>
      <c r="H34" s="24" t="s">
        <v>13</v>
      </c>
      <c r="I34" s="24" t="s">
        <v>13</v>
      </c>
      <c r="J34" s="24"/>
      <c r="L34" s="24"/>
      <c r="M34" s="24"/>
      <c r="N34" s="22"/>
      <c r="O34" s="21"/>
      <c r="P34" s="41">
        <f t="shared" si="3"/>
        <v>0</v>
      </c>
    </row>
    <row r="35" spans="1:16" x14ac:dyDescent="0.2">
      <c r="A35" s="19" t="s">
        <v>14</v>
      </c>
      <c r="B35" s="24">
        <f t="shared" ref="B35:M35" si="4">SUM(B12:B34)</f>
        <v>12783.95</v>
      </c>
      <c r="C35" s="24">
        <f t="shared" si="4"/>
        <v>7852.41</v>
      </c>
      <c r="D35" s="24">
        <f t="shared" si="4"/>
        <v>109.7</v>
      </c>
      <c r="E35" s="24">
        <f t="shared" si="4"/>
        <v>2576.12</v>
      </c>
      <c r="F35" s="24">
        <f t="shared" si="4"/>
        <v>1770</v>
      </c>
      <c r="G35" s="24">
        <f t="shared" si="4"/>
        <v>1296</v>
      </c>
      <c r="H35" s="24">
        <f t="shared" si="4"/>
        <v>2508</v>
      </c>
      <c r="I35" s="24">
        <f t="shared" si="4"/>
        <v>1926</v>
      </c>
      <c r="J35" s="24">
        <f t="shared" si="4"/>
        <v>4782.79</v>
      </c>
      <c r="K35" s="24">
        <f>SUM(K12:K33)</f>
        <v>1277.5</v>
      </c>
      <c r="L35" s="24">
        <f t="shared" si="4"/>
        <v>2415</v>
      </c>
      <c r="M35" s="24">
        <f t="shared" si="4"/>
        <v>2863.76</v>
      </c>
      <c r="N35" s="22"/>
      <c r="O35" s="21">
        <f>SUM(O16:O34)</f>
        <v>78050</v>
      </c>
      <c r="P35" s="41">
        <f>SUM(P12:P34)</f>
        <v>42161.23</v>
      </c>
    </row>
    <row r="36" spans="1:16" x14ac:dyDescent="0.2">
      <c r="A36" s="28"/>
      <c r="B36" s="29"/>
      <c r="C36" s="29"/>
      <c r="D36" s="29"/>
      <c r="E36" s="29"/>
      <c r="F36" s="29"/>
      <c r="G36" s="30"/>
      <c r="H36" s="30"/>
      <c r="I36" s="30"/>
      <c r="J36" s="30"/>
      <c r="K36" s="30"/>
      <c r="L36" s="30"/>
      <c r="M36" s="30"/>
      <c r="N36" s="22"/>
      <c r="O36" s="42"/>
      <c r="P36" s="22"/>
    </row>
    <row r="37" spans="1:16" ht="15.75" x14ac:dyDescent="0.2">
      <c r="A37" s="12" t="s">
        <v>16</v>
      </c>
      <c r="B37" s="20">
        <f>B10-B35</f>
        <v>56773.919999999998</v>
      </c>
      <c r="C37" s="20">
        <f t="shared" ref="C37" si="5">(C4+C10)-C35</f>
        <v>58031.049999999988</v>
      </c>
      <c r="D37" s="20">
        <f>D4+D10-D35</f>
        <v>58908.989999999991</v>
      </c>
      <c r="E37" s="20">
        <f>E4+E10-E35</f>
        <v>57181.329999999987</v>
      </c>
      <c r="F37" s="20">
        <f>F4+F10-F35</f>
        <v>55723.319999999985</v>
      </c>
      <c r="G37" s="20">
        <f>G4+G10-G35</f>
        <v>54847.319999999985</v>
      </c>
      <c r="H37" s="20">
        <f t="shared" ref="H37:M37" si="6">H4+H10-H35</f>
        <v>52339.319999999985</v>
      </c>
      <c r="I37" s="20">
        <f t="shared" si="6"/>
        <v>50413.319999999985</v>
      </c>
      <c r="J37" s="20">
        <f t="shared" si="6"/>
        <v>45742.909999999982</v>
      </c>
      <c r="K37" s="20">
        <f t="shared" si="6"/>
        <v>44681.409999999982</v>
      </c>
      <c r="L37" s="20">
        <f t="shared" si="6"/>
        <v>42266.409999999982</v>
      </c>
      <c r="M37" s="20">
        <f t="shared" si="6"/>
        <v>39404.279999999977</v>
      </c>
      <c r="N37" s="32"/>
      <c r="O37" s="21"/>
      <c r="P37" s="21">
        <f>P10-P35</f>
        <v>39404.279999999992</v>
      </c>
    </row>
    <row r="39" spans="1:16" x14ac:dyDescent="0.2">
      <c r="B39" s="39"/>
      <c r="C39" s="33" t="s">
        <v>17</v>
      </c>
    </row>
  </sheetData>
  <mergeCells count="1">
    <mergeCell ref="A1:P2"/>
  </mergeCells>
  <printOptions horizontalCentered="1" verticalCentered="1"/>
  <pageMargins left="0.25" right="0.25" top="0.75" bottom="0.75" header="0.3" footer="0.3"/>
  <pageSetup scale="57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7307-6FEF-4ED4-920B-D15C665AE91D}">
  <sheetPr>
    <pageSetUpPr fitToPage="1"/>
  </sheetPr>
  <dimension ref="A1:O31"/>
  <sheetViews>
    <sheetView workbookViewId="0">
      <selection activeCell="C14" sqref="C14"/>
    </sheetView>
  </sheetViews>
  <sheetFormatPr defaultRowHeight="15" x14ac:dyDescent="0.25"/>
  <cols>
    <col min="1" max="1" width="12.28515625" customWidth="1"/>
    <col min="2" max="2" width="48.28515625" customWidth="1"/>
    <col min="3" max="3" width="16.140625" style="1" customWidth="1"/>
  </cols>
  <sheetData>
    <row r="1" spans="1:13" ht="23.25" x14ac:dyDescent="0.35">
      <c r="A1" s="46" t="s">
        <v>19</v>
      </c>
      <c r="B1" s="46"/>
      <c r="C1" s="46"/>
    </row>
    <row r="2" spans="1:13" ht="15.75" x14ac:dyDescent="0.25">
      <c r="A2" s="6" t="s">
        <v>20</v>
      </c>
      <c r="B2" s="6" t="s">
        <v>21</v>
      </c>
      <c r="C2" s="7" t="s">
        <v>22</v>
      </c>
    </row>
    <row r="3" spans="1:13" x14ac:dyDescent="0.25">
      <c r="A3" s="3" t="s">
        <v>31</v>
      </c>
      <c r="B3" s="4">
        <v>1562.35</v>
      </c>
      <c r="C3" s="2">
        <v>68.680000000000007</v>
      </c>
      <c r="D3" s="9" t="s">
        <v>13</v>
      </c>
      <c r="E3" s="10" t="s">
        <v>13</v>
      </c>
      <c r="F3" t="s">
        <v>13</v>
      </c>
      <c r="G3" t="s">
        <v>13</v>
      </c>
      <c r="H3" t="s">
        <v>13</v>
      </c>
      <c r="I3" t="s">
        <v>13</v>
      </c>
      <c r="J3" t="s">
        <v>13</v>
      </c>
      <c r="K3" t="s">
        <v>13</v>
      </c>
      <c r="L3" t="s">
        <v>13</v>
      </c>
      <c r="M3" t="s">
        <v>13</v>
      </c>
    </row>
    <row r="4" spans="1:13" ht="15.75" x14ac:dyDescent="0.25">
      <c r="A4" s="3">
        <v>44866</v>
      </c>
      <c r="B4" s="5" t="s">
        <v>23</v>
      </c>
      <c r="C4" s="2">
        <v>260</v>
      </c>
      <c r="D4" t="s">
        <v>13</v>
      </c>
      <c r="E4" t="s">
        <v>13</v>
      </c>
    </row>
    <row r="5" spans="1:13" ht="15.75" x14ac:dyDescent="0.25">
      <c r="A5" s="3">
        <v>44866</v>
      </c>
      <c r="B5" s="5" t="s">
        <v>25</v>
      </c>
      <c r="C5" s="2">
        <v>332.64</v>
      </c>
      <c r="D5" t="s">
        <v>13</v>
      </c>
    </row>
    <row r="6" spans="1:13" ht="15.75" x14ac:dyDescent="0.25">
      <c r="A6" s="3">
        <v>44986</v>
      </c>
      <c r="B6" s="5" t="s">
        <v>24</v>
      </c>
      <c r="C6" s="2">
        <v>194.63</v>
      </c>
      <c r="D6" t="s">
        <v>13</v>
      </c>
    </row>
    <row r="7" spans="1:13" ht="15.75" x14ac:dyDescent="0.25">
      <c r="A7" s="3">
        <v>45161</v>
      </c>
      <c r="B7" s="5" t="s">
        <v>27</v>
      </c>
      <c r="C7" s="2">
        <v>1177</v>
      </c>
    </row>
    <row r="8" spans="1:13" ht="15.75" x14ac:dyDescent="0.25">
      <c r="A8" s="3" t="s">
        <v>30</v>
      </c>
      <c r="B8" s="5" t="s">
        <v>26</v>
      </c>
      <c r="C8" s="2">
        <v>6872.2</v>
      </c>
    </row>
    <row r="9" spans="1:13" ht="15.75" x14ac:dyDescent="0.25">
      <c r="A9" s="3">
        <v>45222</v>
      </c>
      <c r="B9" s="5" t="s">
        <v>28</v>
      </c>
      <c r="C9" s="2">
        <v>80</v>
      </c>
    </row>
    <row r="10" spans="1:13" ht="15.75" x14ac:dyDescent="0.25">
      <c r="A10" s="3">
        <v>45283</v>
      </c>
      <c r="B10" s="5" t="s">
        <v>29</v>
      </c>
      <c r="C10" s="2">
        <v>2611.25</v>
      </c>
    </row>
    <row r="11" spans="1:13" ht="15.75" x14ac:dyDescent="0.25">
      <c r="A11" s="5"/>
      <c r="B11" s="5" t="s">
        <v>14</v>
      </c>
      <c r="C11" s="2">
        <f>SUM(C3:C10)</f>
        <v>11596.4</v>
      </c>
      <c r="M11" t="s">
        <v>13</v>
      </c>
    </row>
    <row r="14" spans="1:13" x14ac:dyDescent="0.25">
      <c r="B14" t="s">
        <v>13</v>
      </c>
      <c r="C14" s="1" t="s">
        <v>13</v>
      </c>
      <c r="D14" t="s">
        <v>13</v>
      </c>
      <c r="E14" t="s">
        <v>13</v>
      </c>
    </row>
    <row r="15" spans="1:13" x14ac:dyDescent="0.25">
      <c r="I15" t="s">
        <v>13</v>
      </c>
    </row>
    <row r="21" spans="2:15" x14ac:dyDescent="0.25">
      <c r="C21" s="1" t="s">
        <v>13</v>
      </c>
    </row>
    <row r="25" spans="2:15" x14ac:dyDescent="0.25">
      <c r="B25" t="s">
        <v>13</v>
      </c>
      <c r="C25" s="1" t="s">
        <v>13</v>
      </c>
      <c r="D25" t="s">
        <v>13</v>
      </c>
      <c r="E25" t="s">
        <v>13</v>
      </c>
    </row>
    <row r="26" spans="2:15" x14ac:dyDescent="0.25">
      <c r="B26" t="s">
        <v>13</v>
      </c>
      <c r="C26" s="1" t="s">
        <v>13</v>
      </c>
    </row>
    <row r="29" spans="2:15" x14ac:dyDescent="0.25">
      <c r="O29">
        <f>SUM(O11:O28)</f>
        <v>0</v>
      </c>
    </row>
    <row r="31" spans="2:15" x14ac:dyDescent="0.25">
      <c r="C31" s="8"/>
      <c r="D31" s="9" t="e">
        <f>D3+D9-D29</f>
        <v>#VALUE!</v>
      </c>
      <c r="E31" s="9" t="e">
        <f>E3+E9-E29</f>
        <v>#VALUE!</v>
      </c>
      <c r="F31" t="s">
        <v>13</v>
      </c>
      <c r="G31" t="s">
        <v>13</v>
      </c>
      <c r="H31" t="s">
        <v>13</v>
      </c>
      <c r="I31" t="s">
        <v>13</v>
      </c>
      <c r="J31" t="s">
        <v>13</v>
      </c>
      <c r="K31" t="s">
        <v>13</v>
      </c>
      <c r="L31" t="s">
        <v>13</v>
      </c>
      <c r="M31" t="s">
        <v>13</v>
      </c>
      <c r="O31" t="s">
        <v>13</v>
      </c>
    </row>
  </sheetData>
  <mergeCells count="1">
    <mergeCell ref="A1:C1"/>
  </mergeCells>
  <printOptions horizontalCentered="1" verticalCentered="1"/>
  <pageMargins left="0.25" right="0.25" top="0.75" bottom="0.75" header="0.3" footer="0.3"/>
  <pageSetup orientation="landscape" cellComments="asDisplayed" r:id="rId1"/>
  <headerFooter>
    <oddHeader>&amp;C&amp;"Arial,Regular"&amp;20OJNA 2024 Revenue and Expenditures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</vt:lpstr>
      <vt:lpstr>CPID Cost</vt:lpstr>
      <vt:lpstr>'2024'!Print_Area</vt:lpstr>
      <vt:lpstr>'CPID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Monty McNutt</dc:creator>
  <cp:lastModifiedBy>Scott Cormier</cp:lastModifiedBy>
  <cp:lastPrinted>2024-08-10T19:06:46Z</cp:lastPrinted>
  <dcterms:created xsi:type="dcterms:W3CDTF">2022-03-10T03:21:44Z</dcterms:created>
  <dcterms:modified xsi:type="dcterms:W3CDTF">2026-05-20T01:20:42Z</dcterms:modified>
</cp:coreProperties>
</file>