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vanm\Downloads\"/>
    </mc:Choice>
  </mc:AlternateContent>
  <xr:revisionPtr revIDLastSave="0" documentId="13_ncr:1_{66CE7FB4-E4A8-4EDB-A364-E20D85F574EC}" xr6:coauthVersionLast="47" xr6:coauthVersionMax="47" xr10:uidLastSave="{00000000-0000-0000-0000-000000000000}"/>
  <bookViews>
    <workbookView xWindow="-108" yWindow="-108" windowWidth="23256" windowHeight="12576" tabRatio="500" activeTab="2" xr2:uid="{00000000-000D-0000-FFFF-FFFF00000000}"/>
  </bookViews>
  <sheets>
    <sheet name="LPP" sheetId="12" r:id="rId1"/>
    <sheet name="Loans" sheetId="32" r:id="rId2"/>
    <sheet name="LPP Waterfall" sheetId="13" r:id="rId3"/>
    <sheet name="All DS" sheetId="31" r:id="rId4"/>
    <sheet name="APTDS" sheetId="16" r:id="rId5"/>
    <sheet name="THDS" sheetId="27" r:id="rId6"/>
    <sheet name="HDS" sheetId="28" r:id="rId7"/>
    <sheet name="STHDS" sheetId="29" r:id="rId8"/>
    <sheet name="LandDS" sheetId="30" r:id="rId9"/>
    <sheet name="Monthly" sheetId="15" r:id="rId10"/>
    <sheet name="Apt" sheetId="18" r:id="rId11"/>
    <sheet name="Apt PF" sheetId="21" r:id="rId12"/>
    <sheet name="TH" sheetId="23" r:id="rId13"/>
    <sheet name="TH PF" sheetId="24" r:id="rId14"/>
    <sheet name="H" sheetId="19" r:id="rId15"/>
    <sheet name="HPF" sheetId="22" r:id="rId16"/>
    <sheet name="STH" sheetId="25" r:id="rId17"/>
    <sheet name="STHPF" sheetId="26" r:id="rId18"/>
    <sheet name="Error Checking Panel" sheetId="17" r:id="rId19"/>
    <sheet name="Land" sheetId="20" r:id="rId20"/>
  </sheets>
  <calcPr calcId="191029" calcMode="autoNoTable" iterate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24" l="1"/>
  <c r="M35" i="24"/>
  <c r="L35" i="24"/>
  <c r="K35" i="24"/>
  <c r="J35" i="24"/>
  <c r="I35" i="24"/>
  <c r="H35" i="24"/>
  <c r="G35" i="24"/>
  <c r="F35" i="24"/>
  <c r="E35" i="24"/>
  <c r="D35" i="24"/>
  <c r="N35" i="21"/>
  <c r="M35" i="21"/>
  <c r="L35" i="21"/>
  <c r="K35" i="21"/>
  <c r="J35" i="21"/>
  <c r="I35" i="21"/>
  <c r="H35" i="21"/>
  <c r="G35" i="21"/>
  <c r="F35" i="21"/>
  <c r="E35" i="21"/>
  <c r="D35" i="21"/>
  <c r="D32" i="21"/>
  <c r="N22" i="13"/>
  <c r="M22" i="13"/>
  <c r="L22" i="13"/>
  <c r="K22" i="13"/>
  <c r="J22" i="13"/>
  <c r="I22" i="13"/>
  <c r="H22" i="13"/>
  <c r="G22" i="13"/>
  <c r="F22" i="13"/>
  <c r="E22" i="13"/>
  <c r="N32" i="24"/>
  <c r="M32" i="24"/>
  <c r="L32" i="24"/>
  <c r="K32" i="24"/>
  <c r="J32" i="24"/>
  <c r="I32" i="24"/>
  <c r="H32" i="24"/>
  <c r="G32" i="24"/>
  <c r="F32" i="24"/>
  <c r="E32" i="24"/>
  <c r="D32" i="24"/>
  <c r="N32" i="21"/>
  <c r="M32" i="21"/>
  <c r="L32" i="21"/>
  <c r="K32" i="21"/>
  <c r="J32" i="21"/>
  <c r="I32" i="21"/>
  <c r="H32" i="21"/>
  <c r="G32" i="21"/>
  <c r="F32" i="21"/>
  <c r="E32" i="21"/>
  <c r="D119" i="12"/>
  <c r="D104" i="12"/>
  <c r="D89" i="12"/>
  <c r="D74" i="12"/>
  <c r="D59" i="12"/>
  <c r="M39" i="13"/>
  <c r="L39" i="13"/>
  <c r="K39" i="13"/>
  <c r="J39" i="13"/>
  <c r="I39" i="13"/>
  <c r="H39" i="13"/>
  <c r="G39" i="13"/>
  <c r="F39" i="13"/>
  <c r="E39" i="13"/>
  <c r="M37" i="13"/>
  <c r="L37" i="13"/>
  <c r="K37" i="13"/>
  <c r="J37" i="13"/>
  <c r="I37" i="13"/>
  <c r="H37" i="13"/>
  <c r="G37" i="13"/>
  <c r="F37" i="13"/>
  <c r="E37" i="13"/>
  <c r="D69" i="13"/>
  <c r="DS17" i="32"/>
  <c r="DR17" i="32"/>
  <c r="DQ17" i="32"/>
  <c r="DP17" i="32"/>
  <c r="DO17" i="32"/>
  <c r="DN17" i="32"/>
  <c r="DM17" i="32"/>
  <c r="DL17" i="32"/>
  <c r="DK17" i="32"/>
  <c r="DJ17" i="32"/>
  <c r="DI17" i="32"/>
  <c r="DH17" i="32"/>
  <c r="DG17" i="32"/>
  <c r="DF17" i="32"/>
  <c r="DE17" i="32"/>
  <c r="DD17" i="32"/>
  <c r="DC17" i="32"/>
  <c r="DB17" i="32"/>
  <c r="DA17" i="32"/>
  <c r="CZ17" i="32"/>
  <c r="CY17" i="32"/>
  <c r="CX17" i="32"/>
  <c r="CW17" i="32"/>
  <c r="CV17" i="32"/>
  <c r="CU17" i="32"/>
  <c r="CT17" i="32"/>
  <c r="CS17" i="32"/>
  <c r="CR17" i="32"/>
  <c r="CQ17" i="32"/>
  <c r="CP17" i="32"/>
  <c r="CO17" i="32"/>
  <c r="CN17" i="32"/>
  <c r="CM17" i="32"/>
  <c r="CL17" i="32"/>
  <c r="CK17" i="32"/>
  <c r="CJ17" i="32"/>
  <c r="CI17" i="32"/>
  <c r="CH17" i="32"/>
  <c r="CG17" i="32"/>
  <c r="CF17" i="32"/>
  <c r="CE17" i="32"/>
  <c r="CD17" i="32"/>
  <c r="CC17" i="32"/>
  <c r="CB17" i="32"/>
  <c r="CA17" i="32"/>
  <c r="BZ17" i="32"/>
  <c r="BY17" i="32"/>
  <c r="BX17" i="32"/>
  <c r="BW17" i="32"/>
  <c r="BV17" i="32"/>
  <c r="BU17" i="32"/>
  <c r="BT17" i="32"/>
  <c r="BS17" i="32"/>
  <c r="BR17" i="32"/>
  <c r="BQ17" i="32"/>
  <c r="BP17" i="32"/>
  <c r="BO17" i="32"/>
  <c r="BN17" i="32"/>
  <c r="BM17" i="32"/>
  <c r="BL17" i="32"/>
  <c r="BK17" i="32"/>
  <c r="BJ17" i="32"/>
  <c r="BI17" i="32"/>
  <c r="BH17" i="32"/>
  <c r="BG17" i="32"/>
  <c r="BF17" i="32"/>
  <c r="BE17" i="32"/>
  <c r="BD17" i="32"/>
  <c r="BC17" i="32"/>
  <c r="BB17" i="32"/>
  <c r="BA17" i="32"/>
  <c r="AZ17" i="32"/>
  <c r="AY17" i="32"/>
  <c r="AX17" i="32"/>
  <c r="AW17" i="32"/>
  <c r="AV17" i="32"/>
  <c r="AU17" i="32"/>
  <c r="AT17" i="32"/>
  <c r="AS17" i="32"/>
  <c r="AR17" i="32"/>
  <c r="AQ17" i="32"/>
  <c r="AP17" i="32"/>
  <c r="AO17" i="32"/>
  <c r="AN17" i="32"/>
  <c r="AM17" i="32"/>
  <c r="AL17" i="32"/>
  <c r="AK17" i="32"/>
  <c r="AJ17" i="32"/>
  <c r="AI17" i="32"/>
  <c r="AH17" i="32"/>
  <c r="AG17" i="32"/>
  <c r="AF17" i="32"/>
  <c r="AE17" i="32"/>
  <c r="AD17" i="32"/>
  <c r="AC17" i="32"/>
  <c r="AB17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DP31" i="32"/>
  <c r="DQ31" i="32"/>
  <c r="DR31" i="32"/>
  <c r="DS31" i="32"/>
  <c r="DP32" i="32"/>
  <c r="DQ32" i="32"/>
  <c r="DR32" i="32"/>
  <c r="DS32" i="32"/>
  <c r="DP33" i="32"/>
  <c r="DQ33" i="32"/>
  <c r="DR33" i="32"/>
  <c r="DS33" i="32"/>
  <c r="DP170" i="32"/>
  <c r="DQ170" i="32"/>
  <c r="DR170" i="32"/>
  <c r="DS170" i="32"/>
  <c r="DP209" i="32"/>
  <c r="DQ209" i="32"/>
  <c r="DR209" i="32"/>
  <c r="DS209" i="32"/>
  <c r="CN31" i="32"/>
  <c r="CO31" i="32"/>
  <c r="CP31" i="32"/>
  <c r="CQ31" i="32"/>
  <c r="CR31" i="32"/>
  <c r="CS31" i="32"/>
  <c r="CT31" i="32"/>
  <c r="CU31" i="32"/>
  <c r="CV31" i="32"/>
  <c r="CW31" i="32"/>
  <c r="CX31" i="32"/>
  <c r="CY31" i="32"/>
  <c r="CZ31" i="32"/>
  <c r="DA31" i="32"/>
  <c r="DB31" i="32"/>
  <c r="DC31" i="32"/>
  <c r="DD31" i="32"/>
  <c r="DE31" i="32"/>
  <c r="DF31" i="32"/>
  <c r="DG31" i="32"/>
  <c r="DH31" i="32"/>
  <c r="DI31" i="32"/>
  <c r="DJ31" i="32"/>
  <c r="DK31" i="32"/>
  <c r="DL31" i="32"/>
  <c r="DM31" i="32"/>
  <c r="DN31" i="32"/>
  <c r="DO31" i="32"/>
  <c r="CN32" i="32"/>
  <c r="CO32" i="32"/>
  <c r="CP32" i="32"/>
  <c r="CQ32" i="32"/>
  <c r="CR32" i="32"/>
  <c r="CS32" i="32"/>
  <c r="CT32" i="32"/>
  <c r="CU32" i="32"/>
  <c r="CV32" i="32"/>
  <c r="CW32" i="32"/>
  <c r="CX32" i="32"/>
  <c r="CY32" i="32"/>
  <c r="CZ32" i="32"/>
  <c r="DA32" i="32"/>
  <c r="DB32" i="32"/>
  <c r="DC32" i="32"/>
  <c r="DD32" i="32"/>
  <c r="DE32" i="32"/>
  <c r="DF32" i="32"/>
  <c r="DG32" i="32"/>
  <c r="DH32" i="32"/>
  <c r="DI32" i="32"/>
  <c r="DJ32" i="32"/>
  <c r="DK32" i="32"/>
  <c r="DL32" i="32"/>
  <c r="DM32" i="32"/>
  <c r="DN32" i="32"/>
  <c r="DO32" i="32"/>
  <c r="CN33" i="32"/>
  <c r="CO33" i="32"/>
  <c r="CP33" i="32"/>
  <c r="CQ33" i="32"/>
  <c r="CR33" i="32"/>
  <c r="CS33" i="32"/>
  <c r="CT33" i="32"/>
  <c r="CU33" i="32"/>
  <c r="CV33" i="32"/>
  <c r="CW33" i="32"/>
  <c r="CX33" i="32"/>
  <c r="CY33" i="32"/>
  <c r="CZ33" i="32"/>
  <c r="DA33" i="32"/>
  <c r="DB33" i="32"/>
  <c r="DC33" i="32"/>
  <c r="DD33" i="32"/>
  <c r="DE33" i="32"/>
  <c r="DF33" i="32"/>
  <c r="DG33" i="32"/>
  <c r="DH33" i="32"/>
  <c r="DI33" i="32"/>
  <c r="DJ33" i="32"/>
  <c r="DK33" i="32"/>
  <c r="DL33" i="32"/>
  <c r="DM33" i="32"/>
  <c r="DN33" i="32"/>
  <c r="DO33" i="32"/>
  <c r="CN170" i="32"/>
  <c r="CO170" i="32"/>
  <c r="CP170" i="32"/>
  <c r="CQ170" i="32"/>
  <c r="CR170" i="32"/>
  <c r="CS170" i="32"/>
  <c r="CT170" i="32"/>
  <c r="CU170" i="32"/>
  <c r="CV170" i="32"/>
  <c r="CW170" i="32"/>
  <c r="CX170" i="32"/>
  <c r="CY170" i="32"/>
  <c r="CZ170" i="32"/>
  <c r="DA170" i="32"/>
  <c r="DB170" i="32"/>
  <c r="DC170" i="32"/>
  <c r="DD170" i="32"/>
  <c r="DE170" i="32"/>
  <c r="DF170" i="32"/>
  <c r="DG170" i="32"/>
  <c r="DH170" i="32"/>
  <c r="DI170" i="32"/>
  <c r="DJ170" i="32"/>
  <c r="DK170" i="32"/>
  <c r="DL170" i="32"/>
  <c r="DM170" i="32"/>
  <c r="DN170" i="32"/>
  <c r="DO170" i="32"/>
  <c r="CN209" i="32"/>
  <c r="CO209" i="32"/>
  <c r="CP209" i="32"/>
  <c r="CQ209" i="32"/>
  <c r="CR209" i="32"/>
  <c r="CS209" i="32"/>
  <c r="CT209" i="32"/>
  <c r="CU209" i="32"/>
  <c r="CV209" i="32"/>
  <c r="CW209" i="32"/>
  <c r="CX209" i="32"/>
  <c r="CY209" i="32"/>
  <c r="CZ209" i="32"/>
  <c r="DA209" i="32"/>
  <c r="DB209" i="32"/>
  <c r="DC209" i="32"/>
  <c r="DD209" i="32"/>
  <c r="DE209" i="32"/>
  <c r="DF209" i="32"/>
  <c r="DG209" i="32"/>
  <c r="DH209" i="32"/>
  <c r="DI209" i="32"/>
  <c r="DJ209" i="32"/>
  <c r="DK209" i="32"/>
  <c r="DL209" i="32"/>
  <c r="DM209" i="32"/>
  <c r="DN209" i="32"/>
  <c r="DO209" i="32"/>
  <c r="BW31" i="32"/>
  <c r="BX31" i="32"/>
  <c r="BY31" i="32"/>
  <c r="BZ31" i="32"/>
  <c r="CA31" i="32"/>
  <c r="CB31" i="32"/>
  <c r="CC31" i="32"/>
  <c r="CD31" i="32"/>
  <c r="CE31" i="32"/>
  <c r="CF31" i="32"/>
  <c r="CG31" i="32"/>
  <c r="CH31" i="32"/>
  <c r="CI31" i="32"/>
  <c r="CJ31" i="32"/>
  <c r="CK31" i="32"/>
  <c r="CL31" i="32"/>
  <c r="CM31" i="32"/>
  <c r="BW32" i="32"/>
  <c r="BX32" i="32"/>
  <c r="BY32" i="32"/>
  <c r="BZ32" i="32"/>
  <c r="CA32" i="32"/>
  <c r="CB32" i="32"/>
  <c r="CC32" i="32"/>
  <c r="CD32" i="32"/>
  <c r="CE32" i="32"/>
  <c r="CF32" i="32"/>
  <c r="CG32" i="32"/>
  <c r="CH32" i="32"/>
  <c r="CI32" i="32"/>
  <c r="CJ32" i="32"/>
  <c r="CK32" i="32"/>
  <c r="CL32" i="32"/>
  <c r="CM32" i="32"/>
  <c r="BW33" i="32"/>
  <c r="BX33" i="32"/>
  <c r="BY33" i="32"/>
  <c r="BZ33" i="32"/>
  <c r="CA33" i="32"/>
  <c r="CB33" i="32"/>
  <c r="CC33" i="32"/>
  <c r="CD33" i="32"/>
  <c r="CE33" i="32"/>
  <c r="CF33" i="32"/>
  <c r="CG33" i="32"/>
  <c r="CH33" i="32"/>
  <c r="CI33" i="32"/>
  <c r="CJ33" i="32"/>
  <c r="CK33" i="32"/>
  <c r="CL33" i="32"/>
  <c r="CM33" i="32"/>
  <c r="BW170" i="32"/>
  <c r="BX170" i="32"/>
  <c r="BY170" i="32"/>
  <c r="BZ170" i="32"/>
  <c r="CA170" i="32"/>
  <c r="CB170" i="32"/>
  <c r="CC170" i="32"/>
  <c r="CD170" i="32"/>
  <c r="CE170" i="32"/>
  <c r="CF170" i="32"/>
  <c r="CG170" i="32"/>
  <c r="CH170" i="32"/>
  <c r="CI170" i="32"/>
  <c r="CJ170" i="32"/>
  <c r="CK170" i="32"/>
  <c r="CL170" i="32"/>
  <c r="CM170" i="32"/>
  <c r="BW209" i="32"/>
  <c r="BX209" i="32"/>
  <c r="BY209" i="32"/>
  <c r="BZ209" i="32"/>
  <c r="CA209" i="32"/>
  <c r="CB209" i="32"/>
  <c r="CC209" i="32"/>
  <c r="CD209" i="32"/>
  <c r="CE209" i="32"/>
  <c r="CF209" i="32"/>
  <c r="CG209" i="32"/>
  <c r="CH209" i="32"/>
  <c r="CI209" i="32"/>
  <c r="CJ209" i="32"/>
  <c r="CK209" i="32"/>
  <c r="CL209" i="32"/>
  <c r="CM209" i="32"/>
  <c r="BV209" i="32"/>
  <c r="BU209" i="32"/>
  <c r="BT209" i="32"/>
  <c r="BS209" i="32"/>
  <c r="BR209" i="32"/>
  <c r="BQ209" i="32"/>
  <c r="BP209" i="32"/>
  <c r="BO209" i="32"/>
  <c r="BN209" i="32"/>
  <c r="BM209" i="32"/>
  <c r="BL209" i="32"/>
  <c r="BK209" i="32"/>
  <c r="BJ209" i="32"/>
  <c r="BI209" i="32"/>
  <c r="BH209" i="32"/>
  <c r="BG209" i="32"/>
  <c r="BF209" i="32"/>
  <c r="BE209" i="32"/>
  <c r="BD209" i="32"/>
  <c r="BC209" i="32"/>
  <c r="BB209" i="32"/>
  <c r="BA209" i="32"/>
  <c r="AZ209" i="32"/>
  <c r="AY209" i="32"/>
  <c r="AX209" i="32"/>
  <c r="AW209" i="32"/>
  <c r="AV209" i="32"/>
  <c r="AU209" i="32"/>
  <c r="AT209" i="32"/>
  <c r="AS209" i="32"/>
  <c r="AR209" i="32"/>
  <c r="AQ209" i="32"/>
  <c r="AP209" i="32"/>
  <c r="AO209" i="32"/>
  <c r="AN209" i="32"/>
  <c r="AM209" i="32"/>
  <c r="AL209" i="32"/>
  <c r="AK209" i="32"/>
  <c r="AJ209" i="32"/>
  <c r="AI209" i="32"/>
  <c r="AH209" i="32"/>
  <c r="AG209" i="32"/>
  <c r="AF209" i="32"/>
  <c r="AE209" i="32"/>
  <c r="AD209" i="32"/>
  <c r="AC209" i="32"/>
  <c r="AB209" i="32"/>
  <c r="AA209" i="32"/>
  <c r="Z209" i="32"/>
  <c r="Y209" i="32"/>
  <c r="X209" i="32"/>
  <c r="W209" i="32"/>
  <c r="V209" i="32"/>
  <c r="U209" i="32"/>
  <c r="T209" i="32"/>
  <c r="S209" i="32"/>
  <c r="R209" i="32"/>
  <c r="Q209" i="32"/>
  <c r="P209" i="32"/>
  <c r="O209" i="32"/>
  <c r="N209" i="32"/>
  <c r="M209" i="32"/>
  <c r="L209" i="32"/>
  <c r="K209" i="32"/>
  <c r="J209" i="32"/>
  <c r="I209" i="32"/>
  <c r="H209" i="32"/>
  <c r="G209" i="32"/>
  <c r="F209" i="32"/>
  <c r="E209" i="32"/>
  <c r="D209" i="32"/>
  <c r="C209" i="32"/>
  <c r="D113" i="12"/>
  <c r="D121" i="12" s="1"/>
  <c r="D122" i="12" s="1"/>
  <c r="D123" i="12"/>
  <c r="BV170" i="32"/>
  <c r="BU170" i="32"/>
  <c r="BT170" i="32"/>
  <c r="BS170" i="32"/>
  <c r="BR170" i="32"/>
  <c r="BQ170" i="32"/>
  <c r="BP170" i="32"/>
  <c r="BO170" i="32"/>
  <c r="BN170" i="32"/>
  <c r="BM170" i="32"/>
  <c r="BL170" i="32"/>
  <c r="BK170" i="32"/>
  <c r="BJ170" i="32"/>
  <c r="BI170" i="32"/>
  <c r="BH170" i="32"/>
  <c r="BG170" i="32"/>
  <c r="BF170" i="32"/>
  <c r="BE170" i="32"/>
  <c r="BD170" i="32"/>
  <c r="BC170" i="32"/>
  <c r="BB170" i="32"/>
  <c r="BA170" i="32"/>
  <c r="AZ170" i="32"/>
  <c r="AY170" i="32"/>
  <c r="AX170" i="32"/>
  <c r="AW170" i="32"/>
  <c r="AV170" i="32"/>
  <c r="AU170" i="32"/>
  <c r="AT170" i="32"/>
  <c r="AS170" i="32"/>
  <c r="AR170" i="32"/>
  <c r="AQ170" i="32"/>
  <c r="AP170" i="32"/>
  <c r="AO170" i="32"/>
  <c r="AN170" i="32"/>
  <c r="AM170" i="32"/>
  <c r="AL170" i="32"/>
  <c r="AK170" i="32"/>
  <c r="AJ170" i="32"/>
  <c r="AI170" i="32"/>
  <c r="AH170" i="32"/>
  <c r="AG170" i="32"/>
  <c r="AF170" i="32"/>
  <c r="AE170" i="32"/>
  <c r="AD170" i="32"/>
  <c r="AC170" i="32"/>
  <c r="AB170" i="32"/>
  <c r="AA170" i="32"/>
  <c r="Z170" i="32"/>
  <c r="Y170" i="32"/>
  <c r="X170" i="32"/>
  <c r="W170" i="32"/>
  <c r="V170" i="32"/>
  <c r="U170" i="32"/>
  <c r="T170" i="32"/>
  <c r="S170" i="32"/>
  <c r="R170" i="32"/>
  <c r="Q170" i="32"/>
  <c r="P170" i="32"/>
  <c r="O170" i="32"/>
  <c r="N170" i="32"/>
  <c r="M170" i="32"/>
  <c r="L170" i="32"/>
  <c r="K170" i="32"/>
  <c r="J170" i="32"/>
  <c r="I170" i="32"/>
  <c r="H170" i="32"/>
  <c r="G170" i="32"/>
  <c r="F170" i="32"/>
  <c r="E170" i="32"/>
  <c r="D170" i="32"/>
  <c r="C170" i="32"/>
  <c r="D98" i="12"/>
  <c r="D108" i="12" s="1"/>
  <c r="D83" i="12"/>
  <c r="D93" i="12"/>
  <c r="D91" i="12"/>
  <c r="D92" i="12" s="1"/>
  <c r="C94" i="32"/>
  <c r="C101" i="32" s="1"/>
  <c r="C61" i="32"/>
  <c r="D62" i="12"/>
  <c r="D63" i="12"/>
  <c r="D61" i="12"/>
  <c r="C27" i="32"/>
  <c r="D27" i="32" s="1"/>
  <c r="D38" i="32" s="1"/>
  <c r="C4" i="32"/>
  <c r="C62" i="32" s="1"/>
  <c r="D62" i="32" s="1"/>
  <c r="E62" i="32" s="1"/>
  <c r="F62" i="32" s="1"/>
  <c r="G62" i="32" s="1"/>
  <c r="H62" i="32" s="1"/>
  <c r="I62" i="32" s="1"/>
  <c r="J62" i="32" s="1"/>
  <c r="K62" i="32" s="1"/>
  <c r="L62" i="32" s="1"/>
  <c r="M62" i="32" s="1"/>
  <c r="N62" i="32" s="1"/>
  <c r="O62" i="32" s="1"/>
  <c r="P62" i="32" s="1"/>
  <c r="Q62" i="32" s="1"/>
  <c r="R62" i="32" s="1"/>
  <c r="S62" i="32" s="1"/>
  <c r="T62" i="32" s="1"/>
  <c r="U62" i="32" s="1"/>
  <c r="V62" i="32" s="1"/>
  <c r="W62" i="32" s="1"/>
  <c r="X62" i="32" s="1"/>
  <c r="Y62" i="32" s="1"/>
  <c r="Z62" i="32" s="1"/>
  <c r="AA62" i="32" s="1"/>
  <c r="AB62" i="32" s="1"/>
  <c r="AC62" i="32" s="1"/>
  <c r="AD62" i="32" s="1"/>
  <c r="AE62" i="32" s="1"/>
  <c r="AF62" i="32" s="1"/>
  <c r="AG62" i="32" s="1"/>
  <c r="AH62" i="32" s="1"/>
  <c r="AI62" i="32" s="1"/>
  <c r="AJ62" i="32" s="1"/>
  <c r="AK62" i="32" s="1"/>
  <c r="AL62" i="32" s="1"/>
  <c r="AM62" i="32" s="1"/>
  <c r="AN62" i="32" s="1"/>
  <c r="AO62" i="32" s="1"/>
  <c r="AP62" i="32" s="1"/>
  <c r="AQ62" i="32" s="1"/>
  <c r="AR62" i="32" s="1"/>
  <c r="AS62" i="32" s="1"/>
  <c r="AT62" i="32" s="1"/>
  <c r="AU62" i="32" s="1"/>
  <c r="AV62" i="32" s="1"/>
  <c r="AW62" i="32" s="1"/>
  <c r="AX62" i="32" s="1"/>
  <c r="AY62" i="32" s="1"/>
  <c r="AZ62" i="32" s="1"/>
  <c r="BA62" i="32" s="1"/>
  <c r="BB62" i="32" s="1"/>
  <c r="BC62" i="32" s="1"/>
  <c r="BD62" i="32" s="1"/>
  <c r="BE62" i="32" s="1"/>
  <c r="BF62" i="32" s="1"/>
  <c r="BG62" i="32" s="1"/>
  <c r="BH62" i="32" s="1"/>
  <c r="BI62" i="32" s="1"/>
  <c r="BJ62" i="32" s="1"/>
  <c r="BK62" i="32" s="1"/>
  <c r="BL62" i="32" s="1"/>
  <c r="BM62" i="32" s="1"/>
  <c r="BN62" i="32" s="1"/>
  <c r="BO62" i="32" s="1"/>
  <c r="BP62" i="32" s="1"/>
  <c r="BQ62" i="32" s="1"/>
  <c r="BR62" i="32" s="1"/>
  <c r="BS62" i="32" s="1"/>
  <c r="BT62" i="32" s="1"/>
  <c r="BU62" i="32" s="1"/>
  <c r="BV62" i="32" s="1"/>
  <c r="BW62" i="32" s="1"/>
  <c r="BX62" i="32" s="1"/>
  <c r="BY62" i="32" s="1"/>
  <c r="BZ62" i="32" s="1"/>
  <c r="CA62" i="32" s="1"/>
  <c r="CB62" i="32" s="1"/>
  <c r="CC62" i="32" s="1"/>
  <c r="CD62" i="32" s="1"/>
  <c r="CE62" i="32" s="1"/>
  <c r="CF62" i="32" s="1"/>
  <c r="CG62" i="32" s="1"/>
  <c r="CH62" i="32" s="1"/>
  <c r="CI62" i="32" s="1"/>
  <c r="CJ62" i="32" s="1"/>
  <c r="CK62" i="32" s="1"/>
  <c r="CL62" i="32" s="1"/>
  <c r="CM62" i="32" s="1"/>
  <c r="CN62" i="32" s="1"/>
  <c r="CO62" i="32" s="1"/>
  <c r="CP62" i="32" s="1"/>
  <c r="CQ62" i="32" s="1"/>
  <c r="CR62" i="32" s="1"/>
  <c r="CS62" i="32" s="1"/>
  <c r="CT62" i="32" s="1"/>
  <c r="CU62" i="32" s="1"/>
  <c r="CV62" i="32" s="1"/>
  <c r="CW62" i="32" s="1"/>
  <c r="CX62" i="32" s="1"/>
  <c r="CY62" i="32" s="1"/>
  <c r="CZ62" i="32" s="1"/>
  <c r="DA62" i="32" s="1"/>
  <c r="DB62" i="32" s="1"/>
  <c r="DC62" i="32" s="1"/>
  <c r="DD62" i="32" s="1"/>
  <c r="DE62" i="32" s="1"/>
  <c r="DF62" i="32" s="1"/>
  <c r="DG62" i="32" s="1"/>
  <c r="DH62" i="32" s="1"/>
  <c r="DI62" i="32" s="1"/>
  <c r="DJ62" i="32" s="1"/>
  <c r="DK62" i="32" s="1"/>
  <c r="DL62" i="32" s="1"/>
  <c r="DM62" i="32" s="1"/>
  <c r="DN62" i="32" s="1"/>
  <c r="DO62" i="32" s="1"/>
  <c r="DP62" i="32" s="1"/>
  <c r="DQ62" i="32" s="1"/>
  <c r="DR62" i="32" s="1"/>
  <c r="DS62" i="32" s="1"/>
  <c r="D3" i="32"/>
  <c r="D2" i="32" s="1"/>
  <c r="C2" i="32"/>
  <c r="H33" i="12"/>
  <c r="H24" i="12" s="1"/>
  <c r="H32" i="12"/>
  <c r="H23" i="12" s="1"/>
  <c r="H28" i="12"/>
  <c r="H27" i="12"/>
  <c r="BV17" i="27"/>
  <c r="BU17" i="27"/>
  <c r="BT17" i="27"/>
  <c r="BS17" i="27"/>
  <c r="BR17" i="27"/>
  <c r="BQ17" i="27"/>
  <c r="BP17" i="27"/>
  <c r="BO17" i="27"/>
  <c r="BN17" i="27"/>
  <c r="BM17" i="27"/>
  <c r="BL17" i="27"/>
  <c r="BK17" i="27"/>
  <c r="BJ17" i="27"/>
  <c r="BI17" i="27"/>
  <c r="BH17" i="27"/>
  <c r="BG17" i="27"/>
  <c r="BF17" i="27"/>
  <c r="BE17" i="27"/>
  <c r="BD17" i="27"/>
  <c r="BC17" i="27"/>
  <c r="BB17" i="27"/>
  <c r="BA17" i="27"/>
  <c r="AZ17" i="27"/>
  <c r="AY17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W17" i="27"/>
  <c r="V17" i="27"/>
  <c r="U17" i="27"/>
  <c r="T17" i="27"/>
  <c r="S17" i="27"/>
  <c r="R17" i="27"/>
  <c r="Q17" i="27"/>
  <c r="P17" i="27"/>
  <c r="O17" i="27"/>
  <c r="N17" i="27"/>
  <c r="M17" i="27"/>
  <c r="K17" i="27"/>
  <c r="J17" i="27"/>
  <c r="I17" i="27"/>
  <c r="H17" i="27"/>
  <c r="G17" i="27"/>
  <c r="F17" i="27"/>
  <c r="E17" i="27"/>
  <c r="D17" i="27"/>
  <c r="BV17" i="28"/>
  <c r="BU17" i="28"/>
  <c r="BT17" i="28"/>
  <c r="BS17" i="28"/>
  <c r="BR17" i="28"/>
  <c r="BQ17" i="28"/>
  <c r="BP17" i="28"/>
  <c r="BO17" i="28"/>
  <c r="BN17" i="28"/>
  <c r="BM17" i="28"/>
  <c r="BL17" i="28"/>
  <c r="BK17" i="28"/>
  <c r="BJ17" i="28"/>
  <c r="BI17" i="28"/>
  <c r="BH17" i="28"/>
  <c r="BG17" i="28"/>
  <c r="BF17" i="28"/>
  <c r="BE17" i="28"/>
  <c r="BD17" i="28"/>
  <c r="BC17" i="28"/>
  <c r="BB17" i="28"/>
  <c r="BA17" i="28"/>
  <c r="AZ17" i="28"/>
  <c r="AY17" i="28"/>
  <c r="AX17" i="28"/>
  <c r="AW17" i="28"/>
  <c r="AV17" i="28"/>
  <c r="AU17" i="28"/>
  <c r="AT17" i="28"/>
  <c r="AS17" i="28"/>
  <c r="AR17" i="28"/>
  <c r="AQ17" i="28"/>
  <c r="AP17" i="28"/>
  <c r="AO17" i="28"/>
  <c r="AN17" i="28"/>
  <c r="AM17" i="28"/>
  <c r="AL17" i="28"/>
  <c r="AK17" i="28"/>
  <c r="AJ17" i="28"/>
  <c r="AI17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U17" i="28"/>
  <c r="T17" i="28"/>
  <c r="S17" i="28"/>
  <c r="R17" i="28"/>
  <c r="Q17" i="28"/>
  <c r="P17" i="28"/>
  <c r="O17" i="28"/>
  <c r="N17" i="28"/>
  <c r="M17" i="28"/>
  <c r="K17" i="28"/>
  <c r="J17" i="28"/>
  <c r="I17" i="28"/>
  <c r="H17" i="28"/>
  <c r="G17" i="28"/>
  <c r="F17" i="28"/>
  <c r="E17" i="28"/>
  <c r="D17" i="28"/>
  <c r="BV17" i="29"/>
  <c r="BU17" i="29"/>
  <c r="BT17" i="29"/>
  <c r="BS17" i="29"/>
  <c r="BR17" i="29"/>
  <c r="BQ17" i="29"/>
  <c r="BP17" i="29"/>
  <c r="BO17" i="29"/>
  <c r="BN17" i="29"/>
  <c r="BM17" i="29"/>
  <c r="BL17" i="29"/>
  <c r="BK17" i="29"/>
  <c r="BJ17" i="29"/>
  <c r="BI17" i="29"/>
  <c r="BH17" i="29"/>
  <c r="BG17" i="29"/>
  <c r="BF17" i="29"/>
  <c r="BE17" i="29"/>
  <c r="BD17" i="29"/>
  <c r="BC17" i="29"/>
  <c r="BB17" i="29"/>
  <c r="BA17" i="29"/>
  <c r="AZ17" i="29"/>
  <c r="AY17" i="29"/>
  <c r="AX17" i="29"/>
  <c r="AW17" i="29"/>
  <c r="AV17" i="29"/>
  <c r="AU17" i="29"/>
  <c r="AT17" i="29"/>
  <c r="AS17" i="29"/>
  <c r="AR17" i="29"/>
  <c r="AQ17" i="29"/>
  <c r="AP17" i="29"/>
  <c r="AO17" i="29"/>
  <c r="AN17" i="29"/>
  <c r="AM17" i="29"/>
  <c r="AL17" i="29"/>
  <c r="AK17" i="29"/>
  <c r="AJ17" i="29"/>
  <c r="AI17" i="29"/>
  <c r="AH17" i="29"/>
  <c r="AG17" i="29"/>
  <c r="AF17" i="29"/>
  <c r="AE17" i="29"/>
  <c r="AD17" i="29"/>
  <c r="AC17" i="29"/>
  <c r="AB17" i="29"/>
  <c r="AA17" i="29"/>
  <c r="Z17" i="29"/>
  <c r="Y17" i="29"/>
  <c r="W17" i="29"/>
  <c r="V17" i="29"/>
  <c r="U17" i="29"/>
  <c r="T17" i="29"/>
  <c r="S17" i="29"/>
  <c r="R17" i="29"/>
  <c r="Q17" i="29"/>
  <c r="P17" i="29"/>
  <c r="O17" i="29"/>
  <c r="N17" i="29"/>
  <c r="M17" i="29"/>
  <c r="K17" i="29"/>
  <c r="J17" i="29"/>
  <c r="I17" i="29"/>
  <c r="H17" i="29"/>
  <c r="G17" i="29"/>
  <c r="F17" i="29"/>
  <c r="E17" i="29"/>
  <c r="D17" i="29"/>
  <c r="BV17" i="30"/>
  <c r="BU17" i="30"/>
  <c r="BT17" i="30"/>
  <c r="BS17" i="30"/>
  <c r="BR17" i="30"/>
  <c r="BQ17" i="30"/>
  <c r="BP17" i="30"/>
  <c r="BO17" i="30"/>
  <c r="BN17" i="30"/>
  <c r="BM17" i="30"/>
  <c r="BL17" i="30"/>
  <c r="BK17" i="30"/>
  <c r="BJ17" i="30"/>
  <c r="BI17" i="30"/>
  <c r="BH17" i="30"/>
  <c r="BG17" i="30"/>
  <c r="BF17" i="30"/>
  <c r="BE17" i="30"/>
  <c r="BD17" i="30"/>
  <c r="BC17" i="30"/>
  <c r="BB17" i="30"/>
  <c r="BA17" i="30"/>
  <c r="AZ17" i="30"/>
  <c r="AY17" i="30"/>
  <c r="AX17" i="30"/>
  <c r="AW17" i="30"/>
  <c r="AV17" i="30"/>
  <c r="AU17" i="30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T17" i="30"/>
  <c r="S17" i="30"/>
  <c r="R17" i="30"/>
  <c r="Q17" i="30"/>
  <c r="P17" i="30"/>
  <c r="O17" i="30"/>
  <c r="N17" i="30"/>
  <c r="M17" i="30"/>
  <c r="K17" i="30"/>
  <c r="J17" i="30"/>
  <c r="I17" i="30"/>
  <c r="H17" i="30"/>
  <c r="G17" i="30"/>
  <c r="F17" i="30"/>
  <c r="E17" i="30"/>
  <c r="D17" i="30"/>
  <c r="BV17" i="16"/>
  <c r="BU17" i="16"/>
  <c r="BT17" i="16"/>
  <c r="BS17" i="16"/>
  <c r="BR17" i="16"/>
  <c r="BQ17" i="16"/>
  <c r="BP17" i="16"/>
  <c r="BO17" i="16"/>
  <c r="BN17" i="16"/>
  <c r="BM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Z17" i="16"/>
  <c r="AY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T17" i="16"/>
  <c r="S17" i="16"/>
  <c r="R17" i="16"/>
  <c r="Q17" i="16"/>
  <c r="P17" i="16"/>
  <c r="O17" i="16"/>
  <c r="N17" i="16"/>
  <c r="M17" i="16"/>
  <c r="K17" i="16"/>
  <c r="J17" i="16"/>
  <c r="I17" i="16"/>
  <c r="H17" i="16"/>
  <c r="G17" i="16"/>
  <c r="F17" i="16"/>
  <c r="E17" i="16"/>
  <c r="D17" i="16"/>
  <c r="H37" i="12"/>
  <c r="H36" i="12"/>
  <c r="C38" i="27"/>
  <c r="C37" i="27"/>
  <c r="C36" i="27"/>
  <c r="C35" i="27"/>
  <c r="C34" i="27"/>
  <c r="C33" i="27"/>
  <c r="C32" i="27"/>
  <c r="C31" i="27"/>
  <c r="C30" i="27"/>
  <c r="C29" i="27"/>
  <c r="C38" i="28"/>
  <c r="C37" i="28"/>
  <c r="C36" i="28"/>
  <c r="C35" i="28"/>
  <c r="C34" i="28"/>
  <c r="C33" i="28"/>
  <c r="C32" i="28"/>
  <c r="C31" i="28"/>
  <c r="C30" i="28"/>
  <c r="C29" i="28"/>
  <c r="C38" i="29"/>
  <c r="C37" i="29"/>
  <c r="C36" i="29"/>
  <c r="C35" i="29"/>
  <c r="C34" i="29"/>
  <c r="C33" i="29"/>
  <c r="C32" i="29"/>
  <c r="C31" i="29"/>
  <c r="C30" i="29"/>
  <c r="C29" i="29"/>
  <c r="C38" i="30"/>
  <c r="C37" i="30"/>
  <c r="C36" i="30"/>
  <c r="C35" i="30"/>
  <c r="C34" i="30"/>
  <c r="C33" i="30"/>
  <c r="C32" i="30"/>
  <c r="C31" i="30"/>
  <c r="C30" i="30"/>
  <c r="C29" i="30"/>
  <c r="C38" i="16"/>
  <c r="C37" i="16"/>
  <c r="C36" i="16"/>
  <c r="C35" i="16"/>
  <c r="C34" i="16"/>
  <c r="C33" i="16"/>
  <c r="C32" i="16"/>
  <c r="C31" i="16"/>
  <c r="C30" i="16"/>
  <c r="C29" i="16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42" i="29"/>
  <c r="B41" i="29"/>
  <c r="B40" i="29"/>
  <c r="B39" i="29"/>
  <c r="B38" i="29"/>
  <c r="B37" i="29"/>
  <c r="B36" i="29"/>
  <c r="B35" i="29"/>
  <c r="B34" i="29"/>
  <c r="B33" i="29"/>
  <c r="B32" i="29"/>
  <c r="B31" i="29"/>
  <c r="B30" i="29"/>
  <c r="B29" i="29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27"/>
  <c r="B28" i="28"/>
  <c r="B28" i="29"/>
  <c r="B28" i="30"/>
  <c r="B28" i="16"/>
  <c r="DO34" i="32" l="1"/>
  <c r="DO37" i="32" s="1"/>
  <c r="DC34" i="32"/>
  <c r="CQ34" i="32"/>
  <c r="CQ37" i="32" s="1"/>
  <c r="CA34" i="32"/>
  <c r="CA37" i="32" s="1"/>
  <c r="DJ34" i="32"/>
  <c r="DJ36" i="32" s="1"/>
  <c r="DD34" i="32"/>
  <c r="DD37" i="32" s="1"/>
  <c r="CX34" i="32"/>
  <c r="CX36" i="32" s="1"/>
  <c r="CR34" i="32"/>
  <c r="CR37" i="32" s="1"/>
  <c r="DH34" i="32"/>
  <c r="DH36" i="32" s="1"/>
  <c r="CV34" i="32"/>
  <c r="CV36" i="32" s="1"/>
  <c r="C177" i="32"/>
  <c r="D177" i="32" s="1"/>
  <c r="E177" i="32" s="1"/>
  <c r="F177" i="32" s="1"/>
  <c r="G177" i="32" s="1"/>
  <c r="H177" i="32" s="1"/>
  <c r="I177" i="32" s="1"/>
  <c r="J177" i="32" s="1"/>
  <c r="K177" i="32" s="1"/>
  <c r="L177" i="32" s="1"/>
  <c r="M177" i="32" s="1"/>
  <c r="N177" i="32" s="1"/>
  <c r="O177" i="32" s="1"/>
  <c r="P177" i="32" s="1"/>
  <c r="Q177" i="32" s="1"/>
  <c r="R177" i="32" s="1"/>
  <c r="S177" i="32" s="1"/>
  <c r="T177" i="32" s="1"/>
  <c r="U177" i="32" s="1"/>
  <c r="V177" i="32" s="1"/>
  <c r="W177" i="32" s="1"/>
  <c r="X177" i="32" s="1"/>
  <c r="Y177" i="32" s="1"/>
  <c r="Z177" i="32" s="1"/>
  <c r="AA177" i="32" s="1"/>
  <c r="AB177" i="32" s="1"/>
  <c r="AC177" i="32" s="1"/>
  <c r="AD177" i="32" s="1"/>
  <c r="AE177" i="32" s="1"/>
  <c r="AF177" i="32" s="1"/>
  <c r="AG177" i="32" s="1"/>
  <c r="AH177" i="32" s="1"/>
  <c r="AI177" i="32" s="1"/>
  <c r="AJ177" i="32" s="1"/>
  <c r="AK177" i="32" s="1"/>
  <c r="AL177" i="32" s="1"/>
  <c r="AM177" i="32" s="1"/>
  <c r="AN177" i="32" s="1"/>
  <c r="AO177" i="32" s="1"/>
  <c r="AP177" i="32" s="1"/>
  <c r="AQ177" i="32" s="1"/>
  <c r="AR177" i="32" s="1"/>
  <c r="AS177" i="32" s="1"/>
  <c r="AT177" i="32" s="1"/>
  <c r="AU177" i="32" s="1"/>
  <c r="AV177" i="32" s="1"/>
  <c r="AW177" i="32" s="1"/>
  <c r="AX177" i="32" s="1"/>
  <c r="AY177" i="32" s="1"/>
  <c r="AZ177" i="32" s="1"/>
  <c r="BA177" i="32" s="1"/>
  <c r="BB177" i="32" s="1"/>
  <c r="BC177" i="32" s="1"/>
  <c r="BD177" i="32" s="1"/>
  <c r="BE177" i="32" s="1"/>
  <c r="BF177" i="32" s="1"/>
  <c r="BG177" i="32" s="1"/>
  <c r="BH177" i="32" s="1"/>
  <c r="BI177" i="32" s="1"/>
  <c r="BJ177" i="32" s="1"/>
  <c r="BK177" i="32" s="1"/>
  <c r="BL177" i="32" s="1"/>
  <c r="BM177" i="32" s="1"/>
  <c r="BN177" i="32" s="1"/>
  <c r="BO177" i="32" s="1"/>
  <c r="BP177" i="32" s="1"/>
  <c r="BQ177" i="32" s="1"/>
  <c r="BR177" i="32" s="1"/>
  <c r="BS177" i="32" s="1"/>
  <c r="BT177" i="32" s="1"/>
  <c r="BU177" i="32" s="1"/>
  <c r="BV177" i="32" s="1"/>
  <c r="BW177" i="32" s="1"/>
  <c r="BX177" i="32" s="1"/>
  <c r="BY177" i="32" s="1"/>
  <c r="BZ177" i="32" s="1"/>
  <c r="CA177" i="32" s="1"/>
  <c r="CB177" i="32" s="1"/>
  <c r="CC177" i="32" s="1"/>
  <c r="CD177" i="32" s="1"/>
  <c r="CE177" i="32" s="1"/>
  <c r="CF177" i="32" s="1"/>
  <c r="CG177" i="32" s="1"/>
  <c r="CH177" i="32" s="1"/>
  <c r="CI177" i="32" s="1"/>
  <c r="CJ177" i="32" s="1"/>
  <c r="CK177" i="32" s="1"/>
  <c r="CL177" i="32" s="1"/>
  <c r="CM177" i="32" s="1"/>
  <c r="CN177" i="32" s="1"/>
  <c r="CO177" i="32" s="1"/>
  <c r="CP177" i="32" s="1"/>
  <c r="CQ177" i="32" s="1"/>
  <c r="CR177" i="32" s="1"/>
  <c r="CS177" i="32" s="1"/>
  <c r="CT177" i="32" s="1"/>
  <c r="CU177" i="32" s="1"/>
  <c r="CV177" i="32" s="1"/>
  <c r="CW177" i="32" s="1"/>
  <c r="CX177" i="32" s="1"/>
  <c r="CY177" i="32" s="1"/>
  <c r="CZ177" i="32" s="1"/>
  <c r="DA177" i="32" s="1"/>
  <c r="DB177" i="32" s="1"/>
  <c r="DC177" i="32" s="1"/>
  <c r="DD177" i="32" s="1"/>
  <c r="DE177" i="32" s="1"/>
  <c r="DF177" i="32" s="1"/>
  <c r="DG177" i="32" s="1"/>
  <c r="DH177" i="32" s="1"/>
  <c r="DI177" i="32" s="1"/>
  <c r="DJ177" i="32" s="1"/>
  <c r="DK177" i="32" s="1"/>
  <c r="DL177" i="32" s="1"/>
  <c r="DM177" i="32" s="1"/>
  <c r="DN177" i="32" s="1"/>
  <c r="DO177" i="32" s="1"/>
  <c r="DP177" i="32" s="1"/>
  <c r="DQ177" i="32" s="1"/>
  <c r="DR177" i="32" s="1"/>
  <c r="DS177" i="32" s="1"/>
  <c r="DD36" i="32"/>
  <c r="CM34" i="32"/>
  <c r="CM37" i="32" s="1"/>
  <c r="CG34" i="32"/>
  <c r="CG36" i="32" s="1"/>
  <c r="DI34" i="32"/>
  <c r="DI37" i="32" s="1"/>
  <c r="CW34" i="32"/>
  <c r="CW37" i="32" s="1"/>
  <c r="DR34" i="32"/>
  <c r="DR37" i="32" s="1"/>
  <c r="C100" i="32"/>
  <c r="CH34" i="32"/>
  <c r="CH36" i="32" s="1"/>
  <c r="CB34" i="32"/>
  <c r="CB37" i="32" s="1"/>
  <c r="DN34" i="32"/>
  <c r="DN36" i="32" s="1"/>
  <c r="DB34" i="32"/>
  <c r="DB36" i="32" s="1"/>
  <c r="CP34" i="32"/>
  <c r="CP36" i="32" s="1"/>
  <c r="C93" i="32"/>
  <c r="CL34" i="32"/>
  <c r="CL37" i="32" s="1"/>
  <c r="CF34" i="32"/>
  <c r="CF36" i="32" s="1"/>
  <c r="BZ34" i="32"/>
  <c r="BZ36" i="32" s="1"/>
  <c r="CK34" i="32"/>
  <c r="CK36" i="32" s="1"/>
  <c r="CE34" i="32"/>
  <c r="CE37" i="32" s="1"/>
  <c r="BY34" i="32"/>
  <c r="BY37" i="32" s="1"/>
  <c r="CJ34" i="32"/>
  <c r="CJ37" i="32" s="1"/>
  <c r="CD34" i="32"/>
  <c r="CD36" i="32" s="1"/>
  <c r="BX34" i="32"/>
  <c r="BX37" i="32" s="1"/>
  <c r="DS34" i="32"/>
  <c r="DS37" i="32" s="1"/>
  <c r="CI34" i="32"/>
  <c r="CI36" i="32" s="1"/>
  <c r="CC34" i="32"/>
  <c r="CC37" i="32" s="1"/>
  <c r="BW34" i="32"/>
  <c r="BW36" i="32" s="1"/>
  <c r="DM34" i="32"/>
  <c r="DG34" i="32"/>
  <c r="DA34" i="32"/>
  <c r="CU34" i="32"/>
  <c r="CO34" i="32"/>
  <c r="DK34" i="32"/>
  <c r="DE34" i="32"/>
  <c r="CY34" i="32"/>
  <c r="CS34" i="32"/>
  <c r="DL34" i="32"/>
  <c r="DF34" i="32"/>
  <c r="CZ34" i="32"/>
  <c r="CT34" i="32"/>
  <c r="CN34" i="32"/>
  <c r="DP34" i="32"/>
  <c r="DP37" i="32" s="1"/>
  <c r="DQ34" i="32"/>
  <c r="DO36" i="32"/>
  <c r="DC37" i="32"/>
  <c r="DC36" i="32"/>
  <c r="C60" i="32"/>
  <c r="C99" i="32"/>
  <c r="C102" i="32"/>
  <c r="C111" i="32"/>
  <c r="D61" i="32"/>
  <c r="C95" i="32"/>
  <c r="D95" i="32" s="1"/>
  <c r="E95" i="32" s="1"/>
  <c r="F95" i="32" s="1"/>
  <c r="G95" i="32" s="1"/>
  <c r="H95" i="32" s="1"/>
  <c r="I95" i="32" s="1"/>
  <c r="J95" i="32" s="1"/>
  <c r="K95" i="32" s="1"/>
  <c r="L95" i="32" s="1"/>
  <c r="M95" i="32" s="1"/>
  <c r="N95" i="32" s="1"/>
  <c r="O95" i="32" s="1"/>
  <c r="P95" i="32" s="1"/>
  <c r="Q95" i="32" s="1"/>
  <c r="R95" i="32" s="1"/>
  <c r="S95" i="32" s="1"/>
  <c r="T95" i="32" s="1"/>
  <c r="U95" i="32" s="1"/>
  <c r="V95" i="32" s="1"/>
  <c r="W95" i="32" s="1"/>
  <c r="X95" i="32" s="1"/>
  <c r="Y95" i="32" s="1"/>
  <c r="Z95" i="32" s="1"/>
  <c r="AA95" i="32" s="1"/>
  <c r="AB95" i="32" s="1"/>
  <c r="AC95" i="32" s="1"/>
  <c r="AD95" i="32" s="1"/>
  <c r="AE95" i="32" s="1"/>
  <c r="AF95" i="32" s="1"/>
  <c r="AG95" i="32" s="1"/>
  <c r="AH95" i="32" s="1"/>
  <c r="AI95" i="32" s="1"/>
  <c r="AJ95" i="32" s="1"/>
  <c r="AK95" i="32" s="1"/>
  <c r="AL95" i="32" s="1"/>
  <c r="AM95" i="32" s="1"/>
  <c r="AN95" i="32" s="1"/>
  <c r="AO95" i="32" s="1"/>
  <c r="AP95" i="32" s="1"/>
  <c r="AQ95" i="32" s="1"/>
  <c r="AR95" i="32" s="1"/>
  <c r="AS95" i="32" s="1"/>
  <c r="AT95" i="32" s="1"/>
  <c r="AU95" i="32" s="1"/>
  <c r="AV95" i="32" s="1"/>
  <c r="AW95" i="32" s="1"/>
  <c r="AX95" i="32" s="1"/>
  <c r="AY95" i="32" s="1"/>
  <c r="AZ95" i="32" s="1"/>
  <c r="BA95" i="32" s="1"/>
  <c r="BB95" i="32" s="1"/>
  <c r="BC95" i="32" s="1"/>
  <c r="BD95" i="32" s="1"/>
  <c r="BE95" i="32" s="1"/>
  <c r="BF95" i="32" s="1"/>
  <c r="BG95" i="32" s="1"/>
  <c r="BH95" i="32" s="1"/>
  <c r="BI95" i="32" s="1"/>
  <c r="BJ95" i="32" s="1"/>
  <c r="BK95" i="32" s="1"/>
  <c r="BL95" i="32" s="1"/>
  <c r="BM95" i="32" s="1"/>
  <c r="BN95" i="32" s="1"/>
  <c r="BO95" i="32" s="1"/>
  <c r="BP95" i="32" s="1"/>
  <c r="BQ95" i="32" s="1"/>
  <c r="BR95" i="32" s="1"/>
  <c r="BS95" i="32" s="1"/>
  <c r="BT95" i="32" s="1"/>
  <c r="BU95" i="32" s="1"/>
  <c r="BV95" i="32" s="1"/>
  <c r="BW95" i="32" s="1"/>
  <c r="BX95" i="32" s="1"/>
  <c r="BY95" i="32" s="1"/>
  <c r="BZ95" i="32" s="1"/>
  <c r="CA95" i="32" s="1"/>
  <c r="CB95" i="32" s="1"/>
  <c r="CC95" i="32" s="1"/>
  <c r="CD95" i="32" s="1"/>
  <c r="CE95" i="32" s="1"/>
  <c r="CF95" i="32" s="1"/>
  <c r="CG95" i="32" s="1"/>
  <c r="CH95" i="32" s="1"/>
  <c r="CI95" i="32" s="1"/>
  <c r="CJ95" i="32" s="1"/>
  <c r="CK95" i="32" s="1"/>
  <c r="CL95" i="32" s="1"/>
  <c r="CM95" i="32" s="1"/>
  <c r="CN95" i="32" s="1"/>
  <c r="CO95" i="32" s="1"/>
  <c r="CP95" i="32" s="1"/>
  <c r="CQ95" i="32" s="1"/>
  <c r="CR95" i="32" s="1"/>
  <c r="CS95" i="32" s="1"/>
  <c r="CT95" i="32" s="1"/>
  <c r="CU95" i="32" s="1"/>
  <c r="CV95" i="32" s="1"/>
  <c r="CW95" i="32" s="1"/>
  <c r="CX95" i="32" s="1"/>
  <c r="CY95" i="32" s="1"/>
  <c r="CZ95" i="32" s="1"/>
  <c r="DA95" i="32" s="1"/>
  <c r="DB95" i="32" s="1"/>
  <c r="DC95" i="32" s="1"/>
  <c r="DD95" i="32" s="1"/>
  <c r="DE95" i="32" s="1"/>
  <c r="DF95" i="32" s="1"/>
  <c r="DG95" i="32" s="1"/>
  <c r="DH95" i="32" s="1"/>
  <c r="DI95" i="32" s="1"/>
  <c r="DJ95" i="32" s="1"/>
  <c r="DK95" i="32" s="1"/>
  <c r="DL95" i="32" s="1"/>
  <c r="DM95" i="32" s="1"/>
  <c r="DN95" i="32" s="1"/>
  <c r="DO95" i="32" s="1"/>
  <c r="DP95" i="32" s="1"/>
  <c r="DQ95" i="32" s="1"/>
  <c r="DR95" i="32" s="1"/>
  <c r="DS95" i="32" s="1"/>
  <c r="D4" i="32"/>
  <c r="E4" i="32" s="1"/>
  <c r="F4" i="32" s="1"/>
  <c r="G4" i="32" s="1"/>
  <c r="H4" i="32" s="1"/>
  <c r="I4" i="32" s="1"/>
  <c r="J4" i="32" s="1"/>
  <c r="K4" i="32" s="1"/>
  <c r="L4" i="32" s="1"/>
  <c r="M4" i="32" s="1"/>
  <c r="N4" i="32" s="1"/>
  <c r="O4" i="32" s="1"/>
  <c r="P4" i="32" s="1"/>
  <c r="Q4" i="32" s="1"/>
  <c r="R4" i="32" s="1"/>
  <c r="S4" i="32" s="1"/>
  <c r="T4" i="32" s="1"/>
  <c r="U4" i="32" s="1"/>
  <c r="V4" i="32" s="1"/>
  <c r="W4" i="32" s="1"/>
  <c r="X4" i="32" s="1"/>
  <c r="Y4" i="32" s="1"/>
  <c r="Z4" i="32" s="1"/>
  <c r="AA4" i="32" s="1"/>
  <c r="AB4" i="32" s="1"/>
  <c r="AC4" i="32" s="1"/>
  <c r="AD4" i="32" s="1"/>
  <c r="AE4" i="32" s="1"/>
  <c r="AF4" i="32" s="1"/>
  <c r="AG4" i="32" s="1"/>
  <c r="AH4" i="32" s="1"/>
  <c r="AI4" i="32" s="1"/>
  <c r="AJ4" i="32" s="1"/>
  <c r="AK4" i="32" s="1"/>
  <c r="AL4" i="32" s="1"/>
  <c r="AM4" i="32" s="1"/>
  <c r="AN4" i="32" s="1"/>
  <c r="AO4" i="32" s="1"/>
  <c r="AP4" i="32" s="1"/>
  <c r="AQ4" i="32" s="1"/>
  <c r="AR4" i="32" s="1"/>
  <c r="AS4" i="32" s="1"/>
  <c r="AT4" i="32" s="1"/>
  <c r="AU4" i="32" s="1"/>
  <c r="AV4" i="32" s="1"/>
  <c r="AW4" i="32" s="1"/>
  <c r="AX4" i="32" s="1"/>
  <c r="AY4" i="32" s="1"/>
  <c r="AZ4" i="32" s="1"/>
  <c r="BA4" i="32" s="1"/>
  <c r="BB4" i="32" s="1"/>
  <c r="BC4" i="32" s="1"/>
  <c r="BD4" i="32" s="1"/>
  <c r="BE4" i="32" s="1"/>
  <c r="BF4" i="32" s="1"/>
  <c r="BG4" i="32" s="1"/>
  <c r="BH4" i="32" s="1"/>
  <c r="BI4" i="32" s="1"/>
  <c r="BJ4" i="32" s="1"/>
  <c r="BK4" i="32" s="1"/>
  <c r="BL4" i="32" s="1"/>
  <c r="BM4" i="32" s="1"/>
  <c r="BN4" i="32" s="1"/>
  <c r="BO4" i="32" s="1"/>
  <c r="BP4" i="32" s="1"/>
  <c r="BQ4" i="32" s="1"/>
  <c r="BR4" i="32" s="1"/>
  <c r="BS4" i="32" s="1"/>
  <c r="BT4" i="32" s="1"/>
  <c r="BU4" i="32" s="1"/>
  <c r="BV4" i="32" s="1"/>
  <c r="BW4" i="32" s="1"/>
  <c r="BX4" i="32" s="1"/>
  <c r="BY4" i="32" s="1"/>
  <c r="BZ4" i="32" s="1"/>
  <c r="CA4" i="32" s="1"/>
  <c r="CB4" i="32" s="1"/>
  <c r="CC4" i="32" s="1"/>
  <c r="CD4" i="32" s="1"/>
  <c r="CE4" i="32" s="1"/>
  <c r="CF4" i="32" s="1"/>
  <c r="CG4" i="32" s="1"/>
  <c r="CH4" i="32" s="1"/>
  <c r="CI4" i="32" s="1"/>
  <c r="CJ4" i="32" s="1"/>
  <c r="CK4" i="32" s="1"/>
  <c r="CL4" i="32" s="1"/>
  <c r="CM4" i="32" s="1"/>
  <c r="CN4" i="32" s="1"/>
  <c r="CO4" i="32" s="1"/>
  <c r="CP4" i="32" s="1"/>
  <c r="CQ4" i="32" s="1"/>
  <c r="CR4" i="32" s="1"/>
  <c r="CS4" i="32" s="1"/>
  <c r="CT4" i="32" s="1"/>
  <c r="CU4" i="32" s="1"/>
  <c r="CV4" i="32" s="1"/>
  <c r="CW4" i="32" s="1"/>
  <c r="CX4" i="32" s="1"/>
  <c r="CY4" i="32" s="1"/>
  <c r="CZ4" i="32" s="1"/>
  <c r="DA4" i="32" s="1"/>
  <c r="DB4" i="32" s="1"/>
  <c r="DC4" i="32" s="1"/>
  <c r="DD4" i="32" s="1"/>
  <c r="DE4" i="32" s="1"/>
  <c r="DF4" i="32" s="1"/>
  <c r="DG4" i="32" s="1"/>
  <c r="DH4" i="32" s="1"/>
  <c r="DI4" i="32" s="1"/>
  <c r="DJ4" i="32" s="1"/>
  <c r="DK4" i="32" s="1"/>
  <c r="DL4" i="32" s="1"/>
  <c r="DM4" i="32" s="1"/>
  <c r="DN4" i="32" s="1"/>
  <c r="DO4" i="32" s="1"/>
  <c r="DP4" i="32" s="1"/>
  <c r="DQ4" i="32" s="1"/>
  <c r="DR4" i="32" s="1"/>
  <c r="DS4" i="32" s="1"/>
  <c r="C138" i="32"/>
  <c r="D138" i="32" s="1"/>
  <c r="E138" i="32" s="1"/>
  <c r="F138" i="32" s="1"/>
  <c r="G138" i="32" s="1"/>
  <c r="H138" i="32" s="1"/>
  <c r="I138" i="32" s="1"/>
  <c r="J138" i="32" s="1"/>
  <c r="K138" i="32" s="1"/>
  <c r="L138" i="32" s="1"/>
  <c r="M138" i="32" s="1"/>
  <c r="N138" i="32" s="1"/>
  <c r="O138" i="32" s="1"/>
  <c r="P138" i="32" s="1"/>
  <c r="Q138" i="32" s="1"/>
  <c r="R138" i="32" s="1"/>
  <c r="S138" i="32" s="1"/>
  <c r="T138" i="32" s="1"/>
  <c r="U138" i="32" s="1"/>
  <c r="V138" i="32" s="1"/>
  <c r="W138" i="32" s="1"/>
  <c r="X138" i="32" s="1"/>
  <c r="Y138" i="32" s="1"/>
  <c r="Z138" i="32" s="1"/>
  <c r="AA138" i="32" s="1"/>
  <c r="AB138" i="32" s="1"/>
  <c r="AC138" i="32" s="1"/>
  <c r="AD138" i="32" s="1"/>
  <c r="AE138" i="32" s="1"/>
  <c r="AF138" i="32" s="1"/>
  <c r="AG138" i="32" s="1"/>
  <c r="AH138" i="32" s="1"/>
  <c r="AI138" i="32" s="1"/>
  <c r="AJ138" i="32" s="1"/>
  <c r="AK138" i="32" s="1"/>
  <c r="AL138" i="32" s="1"/>
  <c r="AM138" i="32" s="1"/>
  <c r="AN138" i="32" s="1"/>
  <c r="AO138" i="32" s="1"/>
  <c r="AP138" i="32" s="1"/>
  <c r="AQ138" i="32" s="1"/>
  <c r="AR138" i="32" s="1"/>
  <c r="AS138" i="32" s="1"/>
  <c r="AT138" i="32" s="1"/>
  <c r="AU138" i="32" s="1"/>
  <c r="AV138" i="32" s="1"/>
  <c r="AW138" i="32" s="1"/>
  <c r="AX138" i="32" s="1"/>
  <c r="AY138" i="32" s="1"/>
  <c r="AZ138" i="32" s="1"/>
  <c r="BA138" i="32" s="1"/>
  <c r="BB138" i="32" s="1"/>
  <c r="BC138" i="32" s="1"/>
  <c r="BD138" i="32" s="1"/>
  <c r="BE138" i="32" s="1"/>
  <c r="BF138" i="32" s="1"/>
  <c r="BG138" i="32" s="1"/>
  <c r="BH138" i="32" s="1"/>
  <c r="BI138" i="32" s="1"/>
  <c r="BJ138" i="32" s="1"/>
  <c r="BK138" i="32" s="1"/>
  <c r="BL138" i="32" s="1"/>
  <c r="BM138" i="32" s="1"/>
  <c r="BN138" i="32" s="1"/>
  <c r="BO138" i="32" s="1"/>
  <c r="BP138" i="32" s="1"/>
  <c r="BQ138" i="32" s="1"/>
  <c r="BR138" i="32" s="1"/>
  <c r="BS138" i="32" s="1"/>
  <c r="BT138" i="32" s="1"/>
  <c r="BU138" i="32" s="1"/>
  <c r="BV138" i="32" s="1"/>
  <c r="BW138" i="32" s="1"/>
  <c r="BX138" i="32" s="1"/>
  <c r="BY138" i="32" s="1"/>
  <c r="BZ138" i="32" s="1"/>
  <c r="CA138" i="32" s="1"/>
  <c r="CB138" i="32" s="1"/>
  <c r="CC138" i="32" s="1"/>
  <c r="CD138" i="32" s="1"/>
  <c r="CE138" i="32" s="1"/>
  <c r="CF138" i="32" s="1"/>
  <c r="CG138" i="32" s="1"/>
  <c r="CH138" i="32" s="1"/>
  <c r="CI138" i="32" s="1"/>
  <c r="CJ138" i="32" s="1"/>
  <c r="CK138" i="32" s="1"/>
  <c r="CL138" i="32" s="1"/>
  <c r="CM138" i="32" s="1"/>
  <c r="CN138" i="32" s="1"/>
  <c r="CO138" i="32" s="1"/>
  <c r="CP138" i="32" s="1"/>
  <c r="CQ138" i="32" s="1"/>
  <c r="CR138" i="32" s="1"/>
  <c r="CS138" i="32" s="1"/>
  <c r="CT138" i="32" s="1"/>
  <c r="CU138" i="32" s="1"/>
  <c r="CV138" i="32" s="1"/>
  <c r="CW138" i="32" s="1"/>
  <c r="CX138" i="32" s="1"/>
  <c r="CY138" i="32" s="1"/>
  <c r="CZ138" i="32" s="1"/>
  <c r="DA138" i="32" s="1"/>
  <c r="DB138" i="32" s="1"/>
  <c r="DC138" i="32" s="1"/>
  <c r="DD138" i="32" s="1"/>
  <c r="DE138" i="32" s="1"/>
  <c r="DF138" i="32" s="1"/>
  <c r="DG138" i="32" s="1"/>
  <c r="DH138" i="32" s="1"/>
  <c r="DI138" i="32" s="1"/>
  <c r="DJ138" i="32" s="1"/>
  <c r="DK138" i="32" s="1"/>
  <c r="DL138" i="32" s="1"/>
  <c r="DM138" i="32" s="1"/>
  <c r="DN138" i="32" s="1"/>
  <c r="DO138" i="32" s="1"/>
  <c r="DP138" i="32" s="1"/>
  <c r="DQ138" i="32" s="1"/>
  <c r="DR138" i="32" s="1"/>
  <c r="DS138" i="32" s="1"/>
  <c r="C103" i="32"/>
  <c r="C98" i="32"/>
  <c r="C104" i="32"/>
  <c r="C110" i="32"/>
  <c r="D106" i="12"/>
  <c r="D107" i="12" s="1"/>
  <c r="D94" i="32"/>
  <c r="C39" i="32"/>
  <c r="C38" i="32"/>
  <c r="D39" i="32"/>
  <c r="E3" i="32"/>
  <c r="C26" i="32"/>
  <c r="D8" i="32"/>
  <c r="C28" i="32"/>
  <c r="D28" i="32" s="1"/>
  <c r="E28" i="32" s="1"/>
  <c r="F28" i="32" s="1"/>
  <c r="G28" i="32" s="1"/>
  <c r="H28" i="32" s="1"/>
  <c r="I28" i="32" s="1"/>
  <c r="J28" i="32" s="1"/>
  <c r="K28" i="32" s="1"/>
  <c r="L28" i="32" s="1"/>
  <c r="M28" i="32" s="1"/>
  <c r="N28" i="32" s="1"/>
  <c r="O28" i="32" s="1"/>
  <c r="P28" i="32" s="1"/>
  <c r="Q28" i="32" s="1"/>
  <c r="R28" i="32" s="1"/>
  <c r="S28" i="32" s="1"/>
  <c r="T28" i="32" s="1"/>
  <c r="U28" i="32" s="1"/>
  <c r="V28" i="32" s="1"/>
  <c r="W28" i="32" s="1"/>
  <c r="X28" i="32" s="1"/>
  <c r="Y28" i="32" s="1"/>
  <c r="Z28" i="32" s="1"/>
  <c r="AA28" i="32" s="1"/>
  <c r="AB28" i="32" s="1"/>
  <c r="AC28" i="32" s="1"/>
  <c r="AD28" i="32" s="1"/>
  <c r="AE28" i="32" s="1"/>
  <c r="AF28" i="32" s="1"/>
  <c r="AG28" i="32" s="1"/>
  <c r="AH28" i="32" s="1"/>
  <c r="AI28" i="32" s="1"/>
  <c r="AJ28" i="32" s="1"/>
  <c r="AK28" i="32" s="1"/>
  <c r="AL28" i="32" s="1"/>
  <c r="AM28" i="32" s="1"/>
  <c r="AN28" i="32" s="1"/>
  <c r="AO28" i="32" s="1"/>
  <c r="AP28" i="32" s="1"/>
  <c r="AQ28" i="32" s="1"/>
  <c r="AR28" i="32" s="1"/>
  <c r="AS28" i="32" s="1"/>
  <c r="AT28" i="32" s="1"/>
  <c r="AU28" i="32" s="1"/>
  <c r="AV28" i="32" s="1"/>
  <c r="AW28" i="32" s="1"/>
  <c r="AX28" i="32" s="1"/>
  <c r="AY28" i="32" s="1"/>
  <c r="AZ28" i="32" s="1"/>
  <c r="BA28" i="32" s="1"/>
  <c r="BB28" i="32" s="1"/>
  <c r="BC28" i="32" s="1"/>
  <c r="BD28" i="32" s="1"/>
  <c r="BE28" i="32" s="1"/>
  <c r="BF28" i="32" s="1"/>
  <c r="BG28" i="32" s="1"/>
  <c r="BH28" i="32" s="1"/>
  <c r="BI28" i="32" s="1"/>
  <c r="BJ28" i="32" s="1"/>
  <c r="BK28" i="32" s="1"/>
  <c r="BL28" i="32" s="1"/>
  <c r="BM28" i="32" s="1"/>
  <c r="BN28" i="32" s="1"/>
  <c r="BO28" i="32" s="1"/>
  <c r="BP28" i="32" s="1"/>
  <c r="BQ28" i="32" s="1"/>
  <c r="BR28" i="32" s="1"/>
  <c r="BS28" i="32" s="1"/>
  <c r="BT28" i="32" s="1"/>
  <c r="BU28" i="32" s="1"/>
  <c r="BV28" i="32" s="1"/>
  <c r="BW28" i="32" s="1"/>
  <c r="BX28" i="32" s="1"/>
  <c r="BY28" i="32" s="1"/>
  <c r="BZ28" i="32" s="1"/>
  <c r="CA28" i="32" s="1"/>
  <c r="CB28" i="32" s="1"/>
  <c r="CC28" i="32" s="1"/>
  <c r="CD28" i="32" s="1"/>
  <c r="CE28" i="32" s="1"/>
  <c r="CF28" i="32" s="1"/>
  <c r="CG28" i="32" s="1"/>
  <c r="CH28" i="32" s="1"/>
  <c r="CI28" i="32" s="1"/>
  <c r="CJ28" i="32" s="1"/>
  <c r="CK28" i="32" s="1"/>
  <c r="CL28" i="32" s="1"/>
  <c r="CM28" i="32" s="1"/>
  <c r="CN28" i="32" s="1"/>
  <c r="CO28" i="32" s="1"/>
  <c r="CP28" i="32" s="1"/>
  <c r="CQ28" i="32" s="1"/>
  <c r="CR28" i="32" s="1"/>
  <c r="CS28" i="32" s="1"/>
  <c r="CT28" i="32" s="1"/>
  <c r="CU28" i="32" s="1"/>
  <c r="CV28" i="32" s="1"/>
  <c r="CW28" i="32" s="1"/>
  <c r="CX28" i="32" s="1"/>
  <c r="CY28" i="32" s="1"/>
  <c r="CZ28" i="32" s="1"/>
  <c r="DA28" i="32" s="1"/>
  <c r="DB28" i="32" s="1"/>
  <c r="DC28" i="32" s="1"/>
  <c r="DD28" i="32" s="1"/>
  <c r="DE28" i="32" s="1"/>
  <c r="DF28" i="32" s="1"/>
  <c r="DG28" i="32" s="1"/>
  <c r="DH28" i="32" s="1"/>
  <c r="DI28" i="32" s="1"/>
  <c r="DJ28" i="32" s="1"/>
  <c r="DK28" i="32" s="1"/>
  <c r="DL28" i="32" s="1"/>
  <c r="DM28" i="32" s="1"/>
  <c r="DN28" i="32" s="1"/>
  <c r="DO28" i="32" s="1"/>
  <c r="DP28" i="32" s="1"/>
  <c r="DQ28" i="32" s="1"/>
  <c r="DR28" i="32" s="1"/>
  <c r="DS28" i="32" s="1"/>
  <c r="E27" i="32"/>
  <c r="D26" i="32"/>
  <c r="Q14" i="18"/>
  <c r="Q13" i="18"/>
  <c r="BZ37" i="32" l="1"/>
  <c r="CQ36" i="32"/>
  <c r="CA36" i="32"/>
  <c r="BX36" i="32"/>
  <c r="CK37" i="32"/>
  <c r="CG37" i="32"/>
  <c r="DI36" i="32"/>
  <c r="DN37" i="32"/>
  <c r="CX37" i="32"/>
  <c r="DJ37" i="32"/>
  <c r="BY36" i="32"/>
  <c r="CR36" i="32"/>
  <c r="CM36" i="32"/>
  <c r="BW37" i="32"/>
  <c r="CE36" i="32"/>
  <c r="CC36" i="32"/>
  <c r="DS36" i="32"/>
  <c r="DH37" i="32"/>
  <c r="CB36" i="32"/>
  <c r="CV37" i="32"/>
  <c r="C105" i="32"/>
  <c r="C108" i="32" s="1"/>
  <c r="CF37" i="32"/>
  <c r="CH37" i="32"/>
  <c r="CD37" i="32"/>
  <c r="CL36" i="32"/>
  <c r="CW36" i="32"/>
  <c r="DB37" i="32"/>
  <c r="CJ36" i="32"/>
  <c r="DP36" i="32"/>
  <c r="CP37" i="32"/>
  <c r="DR36" i="32"/>
  <c r="CN36" i="32"/>
  <c r="CN37" i="32"/>
  <c r="CY37" i="32"/>
  <c r="CY36" i="32"/>
  <c r="DG36" i="32"/>
  <c r="DG37" i="32"/>
  <c r="CT36" i="32"/>
  <c r="CT37" i="32"/>
  <c r="DE37" i="32"/>
  <c r="DE36" i="32"/>
  <c r="DM36" i="32"/>
  <c r="DM37" i="32"/>
  <c r="CZ36" i="32"/>
  <c r="CZ37" i="32"/>
  <c r="DK37" i="32"/>
  <c r="DK36" i="32"/>
  <c r="DF36" i="32"/>
  <c r="DF37" i="32"/>
  <c r="CO36" i="32"/>
  <c r="CO37" i="32"/>
  <c r="D60" i="32"/>
  <c r="CI37" i="32"/>
  <c r="DL36" i="32"/>
  <c r="DL37" i="32"/>
  <c r="CU36" i="32"/>
  <c r="CU37" i="32"/>
  <c r="CS37" i="32"/>
  <c r="CS36" i="32"/>
  <c r="DA36" i="32"/>
  <c r="DA37" i="32"/>
  <c r="DQ37" i="32"/>
  <c r="DQ36" i="32"/>
  <c r="E61" i="32"/>
  <c r="D110" i="32"/>
  <c r="D102" i="32"/>
  <c r="D103" i="32"/>
  <c r="D104" i="32"/>
  <c r="D99" i="32"/>
  <c r="D111" i="32"/>
  <c r="D100" i="32"/>
  <c r="D101" i="32"/>
  <c r="D98" i="32"/>
  <c r="E94" i="32"/>
  <c r="D93" i="32"/>
  <c r="E26" i="32"/>
  <c r="E38" i="32"/>
  <c r="E39" i="32"/>
  <c r="F27" i="32"/>
  <c r="G27" i="32" s="1"/>
  <c r="F3" i="32"/>
  <c r="E8" i="32"/>
  <c r="E2" i="32"/>
  <c r="F31" i="27"/>
  <c r="F31" i="28"/>
  <c r="F31" i="29"/>
  <c r="F31" i="30"/>
  <c r="F31" i="16"/>
  <c r="E31" i="27"/>
  <c r="E31" i="28"/>
  <c r="E31" i="29"/>
  <c r="E31" i="30"/>
  <c r="E31" i="16"/>
  <c r="F30" i="27"/>
  <c r="F30" i="28"/>
  <c r="F30" i="29"/>
  <c r="F30" i="30"/>
  <c r="F30" i="16"/>
  <c r="E30" i="27"/>
  <c r="E30" i="28"/>
  <c r="E30" i="29"/>
  <c r="E30" i="30"/>
  <c r="E30" i="16"/>
  <c r="F29" i="27"/>
  <c r="F29" i="28"/>
  <c r="F29" i="29"/>
  <c r="F29" i="30"/>
  <c r="F29" i="16"/>
  <c r="E29" i="27"/>
  <c r="E29" i="28"/>
  <c r="E29" i="29"/>
  <c r="E29" i="30"/>
  <c r="E29" i="16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V18" i="31"/>
  <c r="BU18" i="31"/>
  <c r="BT18" i="31"/>
  <c r="BS18" i="31"/>
  <c r="BR18" i="31"/>
  <c r="BQ18" i="31"/>
  <c r="BP18" i="31"/>
  <c r="BO18" i="31"/>
  <c r="BN18" i="31"/>
  <c r="BM18" i="31"/>
  <c r="BL18" i="31"/>
  <c r="BK18" i="31"/>
  <c r="BJ18" i="31"/>
  <c r="BI18" i="31"/>
  <c r="BH18" i="31"/>
  <c r="BG18" i="31"/>
  <c r="BF18" i="31"/>
  <c r="BE18" i="31"/>
  <c r="BD18" i="31"/>
  <c r="BC18" i="31"/>
  <c r="BB18" i="31"/>
  <c r="BA18" i="31"/>
  <c r="AZ18" i="31"/>
  <c r="AY18" i="31"/>
  <c r="AX18" i="31"/>
  <c r="AW18" i="31"/>
  <c r="AV18" i="31"/>
  <c r="AU18" i="31"/>
  <c r="AT18" i="31"/>
  <c r="AS18" i="31"/>
  <c r="AR18" i="31"/>
  <c r="AQ18" i="31"/>
  <c r="AP18" i="31"/>
  <c r="AO18" i="31"/>
  <c r="AN18" i="31"/>
  <c r="AM18" i="31"/>
  <c r="AL18" i="31"/>
  <c r="AK18" i="31"/>
  <c r="AJ18" i="31"/>
  <c r="AI18" i="31"/>
  <c r="AH18" i="31"/>
  <c r="AG18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BV15" i="31"/>
  <c r="BU15" i="31"/>
  <c r="BT15" i="31"/>
  <c r="BS15" i="31"/>
  <c r="BR15" i="31"/>
  <c r="BQ15" i="31"/>
  <c r="BP15" i="31"/>
  <c r="BO15" i="31"/>
  <c r="BN15" i="31"/>
  <c r="BM15" i="31"/>
  <c r="BL15" i="31"/>
  <c r="BK15" i="31"/>
  <c r="BJ15" i="31"/>
  <c r="BI15" i="31"/>
  <c r="BH15" i="31"/>
  <c r="BG15" i="31"/>
  <c r="BF15" i="31"/>
  <c r="BE15" i="31"/>
  <c r="BD15" i="31"/>
  <c r="BC15" i="31"/>
  <c r="BB15" i="31"/>
  <c r="BA15" i="31"/>
  <c r="AZ15" i="31"/>
  <c r="AY15" i="31"/>
  <c r="AX15" i="31"/>
  <c r="AW15" i="31"/>
  <c r="AV15" i="31"/>
  <c r="AU15" i="31"/>
  <c r="AT15" i="31"/>
  <c r="AS15" i="31"/>
  <c r="AR15" i="31"/>
  <c r="AQ15" i="31"/>
  <c r="AP15" i="31"/>
  <c r="AO15" i="31"/>
  <c r="AN15" i="31"/>
  <c r="AM15" i="31"/>
  <c r="AL15" i="31"/>
  <c r="AK15" i="31"/>
  <c r="AJ15" i="31"/>
  <c r="AI15" i="31"/>
  <c r="AH15" i="31"/>
  <c r="AG15" i="31"/>
  <c r="AF15" i="31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BV14" i="31"/>
  <c r="BU14" i="31"/>
  <c r="BT14" i="31"/>
  <c r="BS14" i="31"/>
  <c r="BR14" i="31"/>
  <c r="BQ14" i="31"/>
  <c r="BP14" i="31"/>
  <c r="BO14" i="31"/>
  <c r="BN14" i="31"/>
  <c r="BM14" i="31"/>
  <c r="BL14" i="31"/>
  <c r="BK14" i="31"/>
  <c r="BJ14" i="31"/>
  <c r="BI14" i="31"/>
  <c r="BH14" i="31"/>
  <c r="BG14" i="31"/>
  <c r="BF14" i="31"/>
  <c r="BE14" i="31"/>
  <c r="BD14" i="31"/>
  <c r="BC14" i="31"/>
  <c r="BB14" i="31"/>
  <c r="BA14" i="31"/>
  <c r="AZ14" i="31"/>
  <c r="AY14" i="31"/>
  <c r="AX14" i="31"/>
  <c r="AW14" i="31"/>
  <c r="AV14" i="31"/>
  <c r="AU14" i="31"/>
  <c r="AT14" i="31"/>
  <c r="AS14" i="31"/>
  <c r="AR14" i="31"/>
  <c r="AQ14" i="31"/>
  <c r="AP14" i="31"/>
  <c r="AO14" i="31"/>
  <c r="AN14" i="31"/>
  <c r="AM14" i="31"/>
  <c r="AL14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BV13" i="31"/>
  <c r="BU13" i="31"/>
  <c r="BT13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AU13" i="31"/>
  <c r="AT13" i="31"/>
  <c r="AS13" i="31"/>
  <c r="AR13" i="31"/>
  <c r="AQ13" i="31"/>
  <c r="AP13" i="31"/>
  <c r="AO13" i="31"/>
  <c r="AN13" i="31"/>
  <c r="AM13" i="31"/>
  <c r="AL13" i="31"/>
  <c r="AK13" i="31"/>
  <c r="AJ13" i="31"/>
  <c r="AI13" i="31"/>
  <c r="AH13" i="31"/>
  <c r="AG13" i="31"/>
  <c r="AF13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BV12" i="31"/>
  <c r="BU12" i="31"/>
  <c r="BT12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AU12" i="31"/>
  <c r="AT12" i="31"/>
  <c r="AS12" i="31"/>
  <c r="AR12" i="31"/>
  <c r="AQ12" i="31"/>
  <c r="AP12" i="31"/>
  <c r="AO12" i="31"/>
  <c r="AN12" i="31"/>
  <c r="AM12" i="31"/>
  <c r="AL12" i="31"/>
  <c r="AK12" i="31"/>
  <c r="AJ12" i="31"/>
  <c r="AI12" i="31"/>
  <c r="AH12" i="31"/>
  <c r="AG12" i="31"/>
  <c r="AF12" i="31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BV11" i="31"/>
  <c r="BU11" i="31"/>
  <c r="BT11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AU11" i="31"/>
  <c r="AT11" i="31"/>
  <c r="AS11" i="31"/>
  <c r="AR11" i="31"/>
  <c r="AQ11" i="31"/>
  <c r="AP11" i="31"/>
  <c r="AO11" i="31"/>
  <c r="AN11" i="31"/>
  <c r="AM11" i="31"/>
  <c r="AL11" i="31"/>
  <c r="AK11" i="31"/>
  <c r="AJ11" i="31"/>
  <c r="AI11" i="31"/>
  <c r="AH11" i="31"/>
  <c r="AG11" i="31"/>
  <c r="AF11" i="31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BV10" i="31"/>
  <c r="BU10" i="31"/>
  <c r="BT10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AU10" i="31"/>
  <c r="AT10" i="31"/>
  <c r="AS10" i="31"/>
  <c r="AR10" i="31"/>
  <c r="AQ10" i="31"/>
  <c r="AP10" i="31"/>
  <c r="AO10" i="31"/>
  <c r="AN10" i="31"/>
  <c r="AM10" i="31"/>
  <c r="AL10" i="31"/>
  <c r="AK10" i="31"/>
  <c r="AJ10" i="31"/>
  <c r="AI10" i="31"/>
  <c r="AH10" i="31"/>
  <c r="AG10" i="31"/>
  <c r="AF10" i="31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BV9" i="31"/>
  <c r="BU9" i="31"/>
  <c r="BT9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AU9" i="31"/>
  <c r="AT9" i="31"/>
  <c r="AS9" i="31"/>
  <c r="AR9" i="31"/>
  <c r="AQ9" i="31"/>
  <c r="AP9" i="31"/>
  <c r="AO9" i="31"/>
  <c r="AN9" i="31"/>
  <c r="AM9" i="31"/>
  <c r="AL9" i="31"/>
  <c r="AK9" i="31"/>
  <c r="AJ9" i="31"/>
  <c r="AI9" i="31"/>
  <c r="AH9" i="31"/>
  <c r="AG9" i="31"/>
  <c r="AF9" i="31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BV8" i="31"/>
  <c r="BV33" i="32" s="1"/>
  <c r="BU8" i="31"/>
  <c r="BU33" i="32" s="1"/>
  <c r="BT8" i="31"/>
  <c r="BT33" i="32" s="1"/>
  <c r="BS8" i="31"/>
  <c r="BS33" i="32" s="1"/>
  <c r="BR8" i="31"/>
  <c r="BR33" i="32" s="1"/>
  <c r="BQ8" i="31"/>
  <c r="BQ33" i="32" s="1"/>
  <c r="BP8" i="31"/>
  <c r="BP33" i="32" s="1"/>
  <c r="BO8" i="31"/>
  <c r="BO33" i="32" s="1"/>
  <c r="BN8" i="31"/>
  <c r="BN33" i="32" s="1"/>
  <c r="BM8" i="31"/>
  <c r="BM33" i="32" s="1"/>
  <c r="BL8" i="31"/>
  <c r="BL33" i="32" s="1"/>
  <c r="BK8" i="31"/>
  <c r="BK33" i="32" s="1"/>
  <c r="BJ8" i="31"/>
  <c r="BJ33" i="32" s="1"/>
  <c r="BI8" i="31"/>
  <c r="BI33" i="32" s="1"/>
  <c r="BH8" i="31"/>
  <c r="BH33" i="32" s="1"/>
  <c r="BG8" i="31"/>
  <c r="BG33" i="32" s="1"/>
  <c r="BF8" i="31"/>
  <c r="BF33" i="32" s="1"/>
  <c r="BE8" i="31"/>
  <c r="BE33" i="32" s="1"/>
  <c r="BD8" i="31"/>
  <c r="BD33" i="32" s="1"/>
  <c r="BC8" i="31"/>
  <c r="BC33" i="32" s="1"/>
  <c r="BB8" i="31"/>
  <c r="BB33" i="32" s="1"/>
  <c r="BA8" i="31"/>
  <c r="BA33" i="32" s="1"/>
  <c r="AZ8" i="31"/>
  <c r="AZ33" i="32" s="1"/>
  <c r="AY8" i="31"/>
  <c r="AY33" i="32" s="1"/>
  <c r="AX8" i="31"/>
  <c r="AX33" i="32" s="1"/>
  <c r="AW8" i="31"/>
  <c r="AW33" i="32" s="1"/>
  <c r="AV8" i="31"/>
  <c r="AV33" i="32" s="1"/>
  <c r="AU8" i="31"/>
  <c r="AU33" i="32" s="1"/>
  <c r="AT8" i="31"/>
  <c r="AT33" i="32" s="1"/>
  <c r="AS8" i="31"/>
  <c r="AS33" i="32" s="1"/>
  <c r="AR8" i="31"/>
  <c r="AR33" i="32" s="1"/>
  <c r="AQ8" i="31"/>
  <c r="AQ33" i="32" s="1"/>
  <c r="AP8" i="31"/>
  <c r="AP33" i="32" s="1"/>
  <c r="AO8" i="31"/>
  <c r="AO33" i="32" s="1"/>
  <c r="AN8" i="31"/>
  <c r="AN33" i="32" s="1"/>
  <c r="AM8" i="31"/>
  <c r="AM33" i="32" s="1"/>
  <c r="AL8" i="31"/>
  <c r="AL33" i="32" s="1"/>
  <c r="AK8" i="31"/>
  <c r="AK33" i="32" s="1"/>
  <c r="AJ8" i="31"/>
  <c r="AJ33" i="32" s="1"/>
  <c r="AI8" i="31"/>
  <c r="AI33" i="32" s="1"/>
  <c r="AH8" i="31"/>
  <c r="AH33" i="32" s="1"/>
  <c r="AG8" i="31"/>
  <c r="AG33" i="32" s="1"/>
  <c r="AF8" i="31"/>
  <c r="AF33" i="32" s="1"/>
  <c r="AE8" i="31"/>
  <c r="AE33" i="32" s="1"/>
  <c r="AD8" i="31"/>
  <c r="AD33" i="32" s="1"/>
  <c r="AC8" i="31"/>
  <c r="AC33" i="32" s="1"/>
  <c r="AB8" i="31"/>
  <c r="AB33" i="32" s="1"/>
  <c r="AA8" i="31"/>
  <c r="AA33" i="32" s="1"/>
  <c r="Z8" i="31"/>
  <c r="Z33" i="32" s="1"/>
  <c r="Y8" i="31"/>
  <c r="Y33" i="32" s="1"/>
  <c r="X8" i="31"/>
  <c r="X33" i="32" s="1"/>
  <c r="W8" i="31"/>
  <c r="W33" i="32" s="1"/>
  <c r="V8" i="31"/>
  <c r="V33" i="32" s="1"/>
  <c r="U8" i="31"/>
  <c r="U33" i="32" s="1"/>
  <c r="T8" i="31"/>
  <c r="T33" i="32" s="1"/>
  <c r="S8" i="31"/>
  <c r="S33" i="32" s="1"/>
  <c r="R8" i="31"/>
  <c r="R33" i="32" s="1"/>
  <c r="Q8" i="31"/>
  <c r="Q33" i="32" s="1"/>
  <c r="P8" i="31"/>
  <c r="P33" i="32" s="1"/>
  <c r="O8" i="31"/>
  <c r="O33" i="32" s="1"/>
  <c r="N8" i="31"/>
  <c r="N33" i="32" s="1"/>
  <c r="M8" i="31"/>
  <c r="M33" i="32" s="1"/>
  <c r="L8" i="31"/>
  <c r="L33" i="32" s="1"/>
  <c r="K8" i="31"/>
  <c r="K33" i="32" s="1"/>
  <c r="J8" i="31"/>
  <c r="J33" i="32" s="1"/>
  <c r="I8" i="31"/>
  <c r="I33" i="32" s="1"/>
  <c r="H8" i="31"/>
  <c r="H33" i="32" s="1"/>
  <c r="G8" i="31"/>
  <c r="G33" i="32" s="1"/>
  <c r="F8" i="31"/>
  <c r="F33" i="32" s="1"/>
  <c r="E8" i="31"/>
  <c r="E33" i="32" s="1"/>
  <c r="D8" i="31"/>
  <c r="D33" i="32" s="1"/>
  <c r="BV7" i="31"/>
  <c r="BV32" i="32" s="1"/>
  <c r="BU7" i="31"/>
  <c r="BU32" i="32" s="1"/>
  <c r="BT7" i="31"/>
  <c r="BT32" i="32" s="1"/>
  <c r="BS7" i="31"/>
  <c r="BS32" i="32" s="1"/>
  <c r="BR7" i="31"/>
  <c r="BR32" i="32" s="1"/>
  <c r="BQ7" i="31"/>
  <c r="BQ32" i="32" s="1"/>
  <c r="BP7" i="31"/>
  <c r="BP32" i="32" s="1"/>
  <c r="BO7" i="31"/>
  <c r="BO32" i="32" s="1"/>
  <c r="BN7" i="31"/>
  <c r="BN32" i="32" s="1"/>
  <c r="BM7" i="31"/>
  <c r="BM32" i="32" s="1"/>
  <c r="BL7" i="31"/>
  <c r="BL32" i="32" s="1"/>
  <c r="BK7" i="31"/>
  <c r="BK32" i="32" s="1"/>
  <c r="BJ7" i="31"/>
  <c r="BJ32" i="32" s="1"/>
  <c r="BI7" i="31"/>
  <c r="BI32" i="32" s="1"/>
  <c r="BH7" i="31"/>
  <c r="BH32" i="32" s="1"/>
  <c r="BG7" i="31"/>
  <c r="BG32" i="32" s="1"/>
  <c r="BF7" i="31"/>
  <c r="BF32" i="32" s="1"/>
  <c r="BE7" i="31"/>
  <c r="BE32" i="32" s="1"/>
  <c r="BD7" i="31"/>
  <c r="BD32" i="32" s="1"/>
  <c r="BC7" i="31"/>
  <c r="BC32" i="32" s="1"/>
  <c r="BB7" i="31"/>
  <c r="BB32" i="32" s="1"/>
  <c r="BA7" i="31"/>
  <c r="BA32" i="32" s="1"/>
  <c r="AZ7" i="31"/>
  <c r="AZ32" i="32" s="1"/>
  <c r="AY7" i="31"/>
  <c r="AY32" i="32" s="1"/>
  <c r="AX7" i="31"/>
  <c r="AX32" i="32" s="1"/>
  <c r="AW7" i="31"/>
  <c r="AW32" i="32" s="1"/>
  <c r="AV7" i="31"/>
  <c r="AV32" i="32" s="1"/>
  <c r="AU7" i="31"/>
  <c r="AU32" i="32" s="1"/>
  <c r="AT7" i="31"/>
  <c r="AT32" i="32" s="1"/>
  <c r="AS7" i="31"/>
  <c r="AS32" i="32" s="1"/>
  <c r="AR7" i="31"/>
  <c r="AR32" i="32" s="1"/>
  <c r="AQ7" i="31"/>
  <c r="AQ32" i="32" s="1"/>
  <c r="AP7" i="31"/>
  <c r="AP32" i="32" s="1"/>
  <c r="AO7" i="31"/>
  <c r="AO32" i="32" s="1"/>
  <c r="AN7" i="31"/>
  <c r="AN32" i="32" s="1"/>
  <c r="AM7" i="31"/>
  <c r="AM32" i="32" s="1"/>
  <c r="AL7" i="31"/>
  <c r="AL32" i="32" s="1"/>
  <c r="AK7" i="31"/>
  <c r="AK32" i="32" s="1"/>
  <c r="AJ7" i="31"/>
  <c r="AJ32" i="32" s="1"/>
  <c r="AI7" i="31"/>
  <c r="AI32" i="32" s="1"/>
  <c r="AH7" i="31"/>
  <c r="AH32" i="32" s="1"/>
  <c r="AG7" i="31"/>
  <c r="AG32" i="32" s="1"/>
  <c r="AF7" i="31"/>
  <c r="AF32" i="32" s="1"/>
  <c r="AE7" i="31"/>
  <c r="AE32" i="32" s="1"/>
  <c r="AD7" i="31"/>
  <c r="AD32" i="32" s="1"/>
  <c r="AC7" i="31"/>
  <c r="AC32" i="32" s="1"/>
  <c r="AB7" i="31"/>
  <c r="AB32" i="32" s="1"/>
  <c r="AA7" i="31"/>
  <c r="AA32" i="32" s="1"/>
  <c r="Z7" i="31"/>
  <c r="Z32" i="32" s="1"/>
  <c r="Y7" i="31"/>
  <c r="Y32" i="32" s="1"/>
  <c r="X7" i="31"/>
  <c r="X32" i="32" s="1"/>
  <c r="W7" i="31"/>
  <c r="W32" i="32" s="1"/>
  <c r="V7" i="31"/>
  <c r="V32" i="32" s="1"/>
  <c r="U7" i="31"/>
  <c r="U32" i="32" s="1"/>
  <c r="T7" i="31"/>
  <c r="T32" i="32" s="1"/>
  <c r="S7" i="31"/>
  <c r="S32" i="32" s="1"/>
  <c r="R7" i="31"/>
  <c r="R32" i="32" s="1"/>
  <c r="Q7" i="31"/>
  <c r="Q32" i="32" s="1"/>
  <c r="P7" i="31"/>
  <c r="P32" i="32" s="1"/>
  <c r="O7" i="31"/>
  <c r="O32" i="32" s="1"/>
  <c r="N7" i="31"/>
  <c r="N32" i="32" s="1"/>
  <c r="M7" i="31"/>
  <c r="M32" i="32" s="1"/>
  <c r="L7" i="31"/>
  <c r="L32" i="32" s="1"/>
  <c r="K7" i="31"/>
  <c r="K32" i="32" s="1"/>
  <c r="J7" i="31"/>
  <c r="J32" i="32" s="1"/>
  <c r="I7" i="31"/>
  <c r="I32" i="32" s="1"/>
  <c r="H7" i="31"/>
  <c r="H32" i="32" s="1"/>
  <c r="G7" i="31"/>
  <c r="G32" i="32" s="1"/>
  <c r="F7" i="31"/>
  <c r="F32" i="32" s="1"/>
  <c r="E7" i="31"/>
  <c r="E32" i="32" s="1"/>
  <c r="D7" i="31"/>
  <c r="D32" i="32" s="1"/>
  <c r="BV6" i="31"/>
  <c r="BV31" i="32" s="1"/>
  <c r="BU6" i="31"/>
  <c r="BU31" i="32" s="1"/>
  <c r="BT6" i="31"/>
  <c r="BT31" i="32" s="1"/>
  <c r="BS6" i="31"/>
  <c r="BS31" i="32" s="1"/>
  <c r="BR6" i="31"/>
  <c r="BR31" i="32" s="1"/>
  <c r="BQ6" i="31"/>
  <c r="BQ31" i="32" s="1"/>
  <c r="BP6" i="31"/>
  <c r="BP31" i="32" s="1"/>
  <c r="BO6" i="31"/>
  <c r="BO31" i="32" s="1"/>
  <c r="BN6" i="31"/>
  <c r="BN31" i="32" s="1"/>
  <c r="BM6" i="31"/>
  <c r="BM31" i="32" s="1"/>
  <c r="BL6" i="31"/>
  <c r="BL31" i="32" s="1"/>
  <c r="BK6" i="31"/>
  <c r="BK31" i="32" s="1"/>
  <c r="BJ6" i="31"/>
  <c r="BJ31" i="32" s="1"/>
  <c r="BI6" i="31"/>
  <c r="BI31" i="32" s="1"/>
  <c r="BH6" i="31"/>
  <c r="BH31" i="32" s="1"/>
  <c r="BG6" i="31"/>
  <c r="BG31" i="32" s="1"/>
  <c r="BF6" i="31"/>
  <c r="BF31" i="32" s="1"/>
  <c r="BE6" i="31"/>
  <c r="BE31" i="32" s="1"/>
  <c r="BD6" i="31"/>
  <c r="BD31" i="32" s="1"/>
  <c r="BC6" i="31"/>
  <c r="BC31" i="32" s="1"/>
  <c r="BB6" i="31"/>
  <c r="BB31" i="32" s="1"/>
  <c r="BA6" i="31"/>
  <c r="BA31" i="32" s="1"/>
  <c r="AZ6" i="31"/>
  <c r="AZ31" i="32" s="1"/>
  <c r="AY6" i="31"/>
  <c r="AY31" i="32" s="1"/>
  <c r="AX6" i="31"/>
  <c r="AX31" i="32" s="1"/>
  <c r="AW6" i="31"/>
  <c r="AW31" i="32" s="1"/>
  <c r="AV6" i="31"/>
  <c r="AV31" i="32" s="1"/>
  <c r="AU6" i="31"/>
  <c r="AU31" i="32" s="1"/>
  <c r="AT6" i="31"/>
  <c r="AT31" i="32" s="1"/>
  <c r="AS6" i="31"/>
  <c r="AS31" i="32" s="1"/>
  <c r="AR6" i="31"/>
  <c r="AR31" i="32" s="1"/>
  <c r="AQ6" i="31"/>
  <c r="AQ31" i="32" s="1"/>
  <c r="AP6" i="31"/>
  <c r="AP31" i="32" s="1"/>
  <c r="AO6" i="31"/>
  <c r="AO31" i="32" s="1"/>
  <c r="AN6" i="31"/>
  <c r="AN31" i="32" s="1"/>
  <c r="AM6" i="31"/>
  <c r="AM31" i="32" s="1"/>
  <c r="AL6" i="31"/>
  <c r="AL31" i="32" s="1"/>
  <c r="AK6" i="31"/>
  <c r="AK31" i="32" s="1"/>
  <c r="AJ6" i="31"/>
  <c r="AJ31" i="32" s="1"/>
  <c r="AI6" i="31"/>
  <c r="AI31" i="32" s="1"/>
  <c r="AH6" i="31"/>
  <c r="AH31" i="32" s="1"/>
  <c r="AG6" i="31"/>
  <c r="AG31" i="32" s="1"/>
  <c r="AF6" i="31"/>
  <c r="AF31" i="32" s="1"/>
  <c r="AE6" i="31"/>
  <c r="AE31" i="32" s="1"/>
  <c r="AD6" i="31"/>
  <c r="AD31" i="32" s="1"/>
  <c r="AC6" i="31"/>
  <c r="AC31" i="32" s="1"/>
  <c r="AB6" i="31"/>
  <c r="AB31" i="32" s="1"/>
  <c r="AA6" i="31"/>
  <c r="AA31" i="32" s="1"/>
  <c r="Z6" i="31"/>
  <c r="Z31" i="32" s="1"/>
  <c r="Y6" i="31"/>
  <c r="Y31" i="32" s="1"/>
  <c r="X6" i="31"/>
  <c r="X31" i="32" s="1"/>
  <c r="W6" i="31"/>
  <c r="W31" i="32" s="1"/>
  <c r="V6" i="31"/>
  <c r="V31" i="32" s="1"/>
  <c r="U6" i="31"/>
  <c r="U31" i="32" s="1"/>
  <c r="T6" i="31"/>
  <c r="T31" i="32" s="1"/>
  <c r="S6" i="31"/>
  <c r="S31" i="32" s="1"/>
  <c r="R6" i="31"/>
  <c r="R31" i="32" s="1"/>
  <c r="Q6" i="31"/>
  <c r="Q31" i="32" s="1"/>
  <c r="P6" i="31"/>
  <c r="P31" i="32" s="1"/>
  <c r="O6" i="31"/>
  <c r="O31" i="32" s="1"/>
  <c r="N6" i="31"/>
  <c r="N31" i="32" s="1"/>
  <c r="M6" i="31"/>
  <c r="M31" i="32" s="1"/>
  <c r="L6" i="31"/>
  <c r="L31" i="32" s="1"/>
  <c r="K6" i="31"/>
  <c r="K31" i="32" s="1"/>
  <c r="J6" i="31"/>
  <c r="J31" i="32" s="1"/>
  <c r="I6" i="31"/>
  <c r="I31" i="32" s="1"/>
  <c r="H6" i="31"/>
  <c r="H31" i="32" s="1"/>
  <c r="G6" i="31"/>
  <c r="G31" i="32" s="1"/>
  <c r="F6" i="31"/>
  <c r="F31" i="32" s="1"/>
  <c r="E6" i="31"/>
  <c r="E31" i="32" s="1"/>
  <c r="D6" i="31"/>
  <c r="D31" i="32" s="1"/>
  <c r="BV5" i="31"/>
  <c r="BU5" i="31"/>
  <c r="BT5" i="31"/>
  <c r="BS5" i="31"/>
  <c r="BR5" i="31"/>
  <c r="BQ5" i="31"/>
  <c r="BP5" i="31"/>
  <c r="BO5" i="31"/>
  <c r="BN5" i="31"/>
  <c r="BM5" i="31"/>
  <c r="BL5" i="31"/>
  <c r="BK5" i="31"/>
  <c r="BJ5" i="31"/>
  <c r="BI5" i="31"/>
  <c r="BH5" i="31"/>
  <c r="BG5" i="31"/>
  <c r="BF5" i="31"/>
  <c r="BE5" i="31"/>
  <c r="BD5" i="31"/>
  <c r="BC5" i="31"/>
  <c r="BB5" i="31"/>
  <c r="BA5" i="31"/>
  <c r="AZ5" i="31"/>
  <c r="AY5" i="31"/>
  <c r="AX5" i="31"/>
  <c r="AW5" i="31"/>
  <c r="AV5" i="31"/>
  <c r="AU5" i="31"/>
  <c r="AT5" i="31"/>
  <c r="AS5" i="31"/>
  <c r="AR5" i="31"/>
  <c r="AQ5" i="31"/>
  <c r="AP5" i="31"/>
  <c r="AO5" i="31"/>
  <c r="AN5" i="31"/>
  <c r="AM5" i="31"/>
  <c r="AL5" i="31"/>
  <c r="AK5" i="31"/>
  <c r="AJ5" i="31"/>
  <c r="AI5" i="31"/>
  <c r="AH5" i="31"/>
  <c r="AG5" i="31"/>
  <c r="AF5" i="31"/>
  <c r="AE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O5" i="31"/>
  <c r="N5" i="31"/>
  <c r="M5" i="31"/>
  <c r="L5" i="31"/>
  <c r="K5" i="31"/>
  <c r="J5" i="31"/>
  <c r="I5" i="31"/>
  <c r="H5" i="31"/>
  <c r="G5" i="31"/>
  <c r="F5" i="31"/>
  <c r="E5" i="31"/>
  <c r="D5" i="31"/>
  <c r="C15" i="31"/>
  <c r="C14" i="31"/>
  <c r="C13" i="31"/>
  <c r="C12" i="31"/>
  <c r="C11" i="31"/>
  <c r="C10" i="31"/>
  <c r="C9" i="31"/>
  <c r="C8" i="31"/>
  <c r="C33" i="32" s="1"/>
  <c r="C7" i="31"/>
  <c r="C32" i="32" s="1"/>
  <c r="C6" i="31"/>
  <c r="C31" i="32" s="1"/>
  <c r="C4" i="31"/>
  <c r="D4" i="31" s="1"/>
  <c r="E4" i="31" s="1"/>
  <c r="F4" i="31" s="1"/>
  <c r="G4" i="31" s="1"/>
  <c r="H4" i="31" s="1"/>
  <c r="I4" i="31" s="1"/>
  <c r="J4" i="31" s="1"/>
  <c r="K4" i="31" s="1"/>
  <c r="L4" i="31" s="1"/>
  <c r="M4" i="31" s="1"/>
  <c r="N4" i="31" s="1"/>
  <c r="O4" i="31" s="1"/>
  <c r="P4" i="31" s="1"/>
  <c r="Q4" i="31" s="1"/>
  <c r="R4" i="31" s="1"/>
  <c r="S4" i="31" s="1"/>
  <c r="T4" i="31" s="1"/>
  <c r="U4" i="31" s="1"/>
  <c r="V4" i="31" s="1"/>
  <c r="W4" i="31" s="1"/>
  <c r="X4" i="31" s="1"/>
  <c r="Y4" i="31" s="1"/>
  <c r="Z4" i="31" s="1"/>
  <c r="AA4" i="31" s="1"/>
  <c r="AB4" i="31" s="1"/>
  <c r="AC4" i="31" s="1"/>
  <c r="AD4" i="31" s="1"/>
  <c r="AE4" i="31" s="1"/>
  <c r="AF4" i="31" s="1"/>
  <c r="AG4" i="31" s="1"/>
  <c r="AH4" i="31" s="1"/>
  <c r="AI4" i="31" s="1"/>
  <c r="AJ4" i="31" s="1"/>
  <c r="AK4" i="31" s="1"/>
  <c r="AL4" i="31" s="1"/>
  <c r="AM4" i="31" s="1"/>
  <c r="AN4" i="31" s="1"/>
  <c r="AO4" i="31" s="1"/>
  <c r="AP4" i="31" s="1"/>
  <c r="AQ4" i="31" s="1"/>
  <c r="AR4" i="31" s="1"/>
  <c r="AS4" i="31" s="1"/>
  <c r="AT4" i="31" s="1"/>
  <c r="AU4" i="31" s="1"/>
  <c r="AV4" i="31" s="1"/>
  <c r="AW4" i="31" s="1"/>
  <c r="AX4" i="31" s="1"/>
  <c r="AY4" i="31" s="1"/>
  <c r="AZ4" i="31" s="1"/>
  <c r="BA4" i="31" s="1"/>
  <c r="BB4" i="31" s="1"/>
  <c r="BC4" i="31" s="1"/>
  <c r="BD4" i="31" s="1"/>
  <c r="BE4" i="31" s="1"/>
  <c r="BF4" i="31" s="1"/>
  <c r="BG4" i="31" s="1"/>
  <c r="BH4" i="31" s="1"/>
  <c r="BI4" i="31" s="1"/>
  <c r="BJ4" i="31" s="1"/>
  <c r="BK4" i="31" s="1"/>
  <c r="BL4" i="31" s="1"/>
  <c r="BM4" i="31" s="1"/>
  <c r="BN4" i="31" s="1"/>
  <c r="BO4" i="31" s="1"/>
  <c r="BP4" i="31" s="1"/>
  <c r="BQ4" i="31" s="1"/>
  <c r="BR4" i="31" s="1"/>
  <c r="BS4" i="31" s="1"/>
  <c r="BT4" i="31" s="1"/>
  <c r="BU4" i="31" s="1"/>
  <c r="BV4" i="31" s="1"/>
  <c r="D3" i="31"/>
  <c r="C2" i="31"/>
  <c r="C34" i="32" l="1"/>
  <c r="C36" i="32" s="1"/>
  <c r="C107" i="32"/>
  <c r="C109" i="32"/>
  <c r="E60" i="32"/>
  <c r="K34" i="32"/>
  <c r="K36" i="32" s="1"/>
  <c r="AC34" i="32"/>
  <c r="AC37" i="32" s="1"/>
  <c r="AO34" i="32"/>
  <c r="AO36" i="32" s="1"/>
  <c r="BA34" i="32"/>
  <c r="BA36" i="32" s="1"/>
  <c r="BM34" i="32"/>
  <c r="BM37" i="32" s="1"/>
  <c r="E34" i="32"/>
  <c r="E37" i="32" s="1"/>
  <c r="Q34" i="32"/>
  <c r="Q37" i="32" s="1"/>
  <c r="W34" i="32"/>
  <c r="W37" i="32" s="1"/>
  <c r="AI34" i="32"/>
  <c r="AI36" i="32" s="1"/>
  <c r="AU34" i="32"/>
  <c r="AU36" i="32" s="1"/>
  <c r="BG34" i="32"/>
  <c r="BG37" i="32" s="1"/>
  <c r="BS34" i="32"/>
  <c r="BS37" i="32" s="1"/>
  <c r="F61" i="32"/>
  <c r="D105" i="32"/>
  <c r="E103" i="32"/>
  <c r="E111" i="32"/>
  <c r="E110" i="32"/>
  <c r="E104" i="32"/>
  <c r="E100" i="32"/>
  <c r="E101" i="32"/>
  <c r="E102" i="32"/>
  <c r="E99" i="32"/>
  <c r="E98" i="32"/>
  <c r="F94" i="32"/>
  <c r="E93" i="32"/>
  <c r="G34" i="32"/>
  <c r="G36" i="32" s="1"/>
  <c r="Y34" i="32"/>
  <c r="Y36" i="32" s="1"/>
  <c r="AQ34" i="32"/>
  <c r="AQ36" i="32" s="1"/>
  <c r="BU34" i="32"/>
  <c r="BU36" i="32" s="1"/>
  <c r="BI34" i="32"/>
  <c r="BI36" i="32" s="1"/>
  <c r="BC34" i="32"/>
  <c r="M34" i="32"/>
  <c r="M37" i="32" s="1"/>
  <c r="S34" i="32"/>
  <c r="S36" i="32" s="1"/>
  <c r="AE34" i="32"/>
  <c r="AE37" i="32" s="1"/>
  <c r="AK34" i="32"/>
  <c r="AK36" i="32" s="1"/>
  <c r="AW34" i="32"/>
  <c r="BO34" i="32"/>
  <c r="BO37" i="32" s="1"/>
  <c r="T34" i="32"/>
  <c r="AF34" i="32"/>
  <c r="BD34" i="32"/>
  <c r="BV34" i="32"/>
  <c r="I34" i="32"/>
  <c r="O34" i="32"/>
  <c r="U34" i="32"/>
  <c r="AA34" i="32"/>
  <c r="AG34" i="32"/>
  <c r="AM34" i="32"/>
  <c r="AS34" i="32"/>
  <c r="AY34" i="32"/>
  <c r="BE34" i="32"/>
  <c r="BK34" i="32"/>
  <c r="BQ34" i="32"/>
  <c r="N34" i="32"/>
  <c r="Z34" i="32"/>
  <c r="AR34" i="32"/>
  <c r="AX34" i="32"/>
  <c r="BP34" i="32"/>
  <c r="D34" i="32"/>
  <c r="J34" i="32"/>
  <c r="P34" i="32"/>
  <c r="V34" i="32"/>
  <c r="AB34" i="32"/>
  <c r="AH34" i="32"/>
  <c r="AN34" i="32"/>
  <c r="AT34" i="32"/>
  <c r="AZ34" i="32"/>
  <c r="BF34" i="32"/>
  <c r="BL34" i="32"/>
  <c r="BR34" i="32"/>
  <c r="H34" i="32"/>
  <c r="AL34" i="32"/>
  <c r="BJ34" i="32"/>
  <c r="F34" i="32"/>
  <c r="L34" i="32"/>
  <c r="R34" i="32"/>
  <c r="X34" i="32"/>
  <c r="AD34" i="32"/>
  <c r="AJ34" i="32"/>
  <c r="AP34" i="32"/>
  <c r="AV34" i="32"/>
  <c r="BB34" i="32"/>
  <c r="BH34" i="32"/>
  <c r="BN34" i="32"/>
  <c r="BT34" i="32"/>
  <c r="G38" i="32"/>
  <c r="G39" i="32"/>
  <c r="F26" i="32"/>
  <c r="F39" i="32"/>
  <c r="F38" i="32"/>
  <c r="F8" i="32"/>
  <c r="F2" i="32"/>
  <c r="G3" i="32"/>
  <c r="H27" i="32"/>
  <c r="G26" i="32"/>
  <c r="I16" i="16"/>
  <c r="O16" i="16"/>
  <c r="U16" i="16"/>
  <c r="AA16" i="16"/>
  <c r="AG16" i="16"/>
  <c r="AM16" i="16"/>
  <c r="AS16" i="16"/>
  <c r="AY16" i="16"/>
  <c r="BE16" i="16"/>
  <c r="BK16" i="16"/>
  <c r="BQ16" i="16"/>
  <c r="D16" i="16"/>
  <c r="J16" i="16"/>
  <c r="P16" i="16"/>
  <c r="V16" i="16"/>
  <c r="AB16" i="16"/>
  <c r="AH16" i="16"/>
  <c r="AN16" i="16"/>
  <c r="AT16" i="16"/>
  <c r="AZ16" i="16"/>
  <c r="BF16" i="16"/>
  <c r="BL16" i="16"/>
  <c r="BR16" i="16"/>
  <c r="T16" i="16"/>
  <c r="E16" i="16"/>
  <c r="K16" i="16"/>
  <c r="Q16" i="16"/>
  <c r="W16" i="16"/>
  <c r="AC16" i="16"/>
  <c r="AI16" i="16"/>
  <c r="AO16" i="16"/>
  <c r="AU16" i="16"/>
  <c r="BA16" i="16"/>
  <c r="BG16" i="16"/>
  <c r="BM16" i="16"/>
  <c r="BS16" i="16"/>
  <c r="M16" i="16"/>
  <c r="S16" i="16"/>
  <c r="AE16" i="16"/>
  <c r="AQ16" i="16"/>
  <c r="BC16" i="16"/>
  <c r="BO16" i="16"/>
  <c r="N16" i="16"/>
  <c r="AF16" i="16"/>
  <c r="AR16" i="16"/>
  <c r="BD16" i="16"/>
  <c r="BP16" i="16"/>
  <c r="F16" i="16"/>
  <c r="L16" i="16"/>
  <c r="R16" i="16"/>
  <c r="X16" i="16"/>
  <c r="AD16" i="16"/>
  <c r="AJ16" i="16"/>
  <c r="AP16" i="16"/>
  <c r="AV16" i="16"/>
  <c r="BB16" i="16"/>
  <c r="BH16" i="16"/>
  <c r="BN16" i="16"/>
  <c r="BT16" i="16"/>
  <c r="G16" i="16"/>
  <c r="Y16" i="16"/>
  <c r="AK16" i="16"/>
  <c r="AW16" i="16"/>
  <c r="BI16" i="16"/>
  <c r="BU16" i="16"/>
  <c r="H16" i="16"/>
  <c r="Z16" i="16"/>
  <c r="AL16" i="16"/>
  <c r="AX16" i="16"/>
  <c r="BJ16" i="16"/>
  <c r="BV16" i="16"/>
  <c r="BT16" i="30"/>
  <c r="BN16" i="30"/>
  <c r="BH16" i="30"/>
  <c r="BB16" i="30"/>
  <c r="AV16" i="30"/>
  <c r="AP16" i="30"/>
  <c r="AJ16" i="30"/>
  <c r="AD16" i="30"/>
  <c r="X16" i="30"/>
  <c r="R16" i="30"/>
  <c r="L16" i="30"/>
  <c r="F16" i="30"/>
  <c r="AR16" i="30"/>
  <c r="H16" i="30"/>
  <c r="BS16" i="30"/>
  <c r="BM16" i="30"/>
  <c r="BG16" i="30"/>
  <c r="BA16" i="30"/>
  <c r="AU16" i="30"/>
  <c r="AO16" i="30"/>
  <c r="AI16" i="30"/>
  <c r="AC16" i="30"/>
  <c r="W16" i="30"/>
  <c r="Q16" i="30"/>
  <c r="K16" i="30"/>
  <c r="E16" i="30"/>
  <c r="BV16" i="30"/>
  <c r="BD16" i="30"/>
  <c r="AL16" i="30"/>
  <c r="T16" i="30"/>
  <c r="BR16" i="30"/>
  <c r="BL16" i="30"/>
  <c r="BF16" i="30"/>
  <c r="AZ16" i="30"/>
  <c r="AT16" i="30"/>
  <c r="AN16" i="30"/>
  <c r="AH16" i="30"/>
  <c r="AB16" i="30"/>
  <c r="V16" i="30"/>
  <c r="P16" i="30"/>
  <c r="J16" i="30"/>
  <c r="D16" i="30"/>
  <c r="BJ16" i="30"/>
  <c r="Z16" i="30"/>
  <c r="BQ16" i="30"/>
  <c r="BK16" i="30"/>
  <c r="BE16" i="30"/>
  <c r="AY16" i="30"/>
  <c r="AS16" i="30"/>
  <c r="AM16" i="30"/>
  <c r="AG16" i="30"/>
  <c r="AA16" i="30"/>
  <c r="U16" i="30"/>
  <c r="O16" i="30"/>
  <c r="I16" i="30"/>
  <c r="BP16" i="30"/>
  <c r="AX16" i="30"/>
  <c r="AF16" i="30"/>
  <c r="N16" i="30"/>
  <c r="BI16" i="30"/>
  <c r="Y16" i="30"/>
  <c r="AE16" i="30"/>
  <c r="BC16" i="30"/>
  <c r="S16" i="30"/>
  <c r="AW16" i="30"/>
  <c r="M16" i="30"/>
  <c r="AQ16" i="30"/>
  <c r="G16" i="30"/>
  <c r="BU16" i="30"/>
  <c r="AK16" i="30"/>
  <c r="BO16" i="30"/>
  <c r="BU16" i="29"/>
  <c r="BO16" i="29"/>
  <c r="BI16" i="29"/>
  <c r="BC16" i="29"/>
  <c r="AW16" i="29"/>
  <c r="AQ16" i="29"/>
  <c r="AK16" i="29"/>
  <c r="AE16" i="29"/>
  <c r="Y16" i="29"/>
  <c r="S16" i="29"/>
  <c r="M16" i="29"/>
  <c r="G16" i="29"/>
  <c r="BQ16" i="29"/>
  <c r="AS16" i="29"/>
  <c r="I16" i="29"/>
  <c r="BT16" i="29"/>
  <c r="BN16" i="29"/>
  <c r="BH16" i="29"/>
  <c r="BB16" i="29"/>
  <c r="AV16" i="29"/>
  <c r="AP16" i="29"/>
  <c r="AJ16" i="29"/>
  <c r="AD16" i="29"/>
  <c r="X16" i="29"/>
  <c r="R16" i="29"/>
  <c r="L16" i="29"/>
  <c r="F16" i="29"/>
  <c r="AY16" i="29"/>
  <c r="AA16" i="29"/>
  <c r="BS16" i="29"/>
  <c r="BM16" i="29"/>
  <c r="BG16" i="29"/>
  <c r="BA16" i="29"/>
  <c r="AU16" i="29"/>
  <c r="AO16" i="29"/>
  <c r="AI16" i="29"/>
  <c r="AC16" i="29"/>
  <c r="W16" i="29"/>
  <c r="Q16" i="29"/>
  <c r="K16" i="29"/>
  <c r="E16" i="29"/>
  <c r="BK16" i="29"/>
  <c r="AM16" i="29"/>
  <c r="O16" i="29"/>
  <c r="BR16" i="29"/>
  <c r="BL16" i="29"/>
  <c r="BF16" i="29"/>
  <c r="AZ16" i="29"/>
  <c r="AT16" i="29"/>
  <c r="AN16" i="29"/>
  <c r="AH16" i="29"/>
  <c r="AB16" i="29"/>
  <c r="V16" i="29"/>
  <c r="P16" i="29"/>
  <c r="J16" i="29"/>
  <c r="D16" i="29"/>
  <c r="BE16" i="29"/>
  <c r="AG16" i="29"/>
  <c r="U16" i="29"/>
  <c r="BJ16" i="29"/>
  <c r="Z16" i="29"/>
  <c r="BD16" i="29"/>
  <c r="T16" i="29"/>
  <c r="AX16" i="29"/>
  <c r="N16" i="29"/>
  <c r="AR16" i="29"/>
  <c r="H16" i="29"/>
  <c r="AL16" i="29"/>
  <c r="BP16" i="29"/>
  <c r="AF16" i="29"/>
  <c r="BV16" i="29"/>
  <c r="BV16" i="28"/>
  <c r="BP16" i="28"/>
  <c r="BJ16" i="28"/>
  <c r="BD16" i="28"/>
  <c r="AX16" i="28"/>
  <c r="AR16" i="28"/>
  <c r="AL16" i="28"/>
  <c r="AF16" i="28"/>
  <c r="Z16" i="28"/>
  <c r="T16" i="28"/>
  <c r="N16" i="28"/>
  <c r="H16" i="28"/>
  <c r="BF16" i="28"/>
  <c r="AH16" i="28"/>
  <c r="BU16" i="28"/>
  <c r="BO16" i="28"/>
  <c r="BI16" i="28"/>
  <c r="BC16" i="28"/>
  <c r="AW16" i="28"/>
  <c r="AQ16" i="28"/>
  <c r="AK16" i="28"/>
  <c r="AE16" i="28"/>
  <c r="Y16" i="28"/>
  <c r="S16" i="28"/>
  <c r="M16" i="28"/>
  <c r="G16" i="28"/>
  <c r="BR16" i="28"/>
  <c r="AN16" i="28"/>
  <c r="P16" i="28"/>
  <c r="BT16" i="28"/>
  <c r="BN16" i="28"/>
  <c r="BH16" i="28"/>
  <c r="BB16" i="28"/>
  <c r="AV16" i="28"/>
  <c r="AP16" i="28"/>
  <c r="AJ16" i="28"/>
  <c r="AD16" i="28"/>
  <c r="X16" i="28"/>
  <c r="R16" i="28"/>
  <c r="L16" i="28"/>
  <c r="F16" i="28"/>
  <c r="BL16" i="28"/>
  <c r="AT16" i="28"/>
  <c r="AB16" i="28"/>
  <c r="J16" i="28"/>
  <c r="BS16" i="28"/>
  <c r="BM16" i="28"/>
  <c r="BG16" i="28"/>
  <c r="BA16" i="28"/>
  <c r="AU16" i="28"/>
  <c r="AO16" i="28"/>
  <c r="AI16" i="28"/>
  <c r="AC16" i="28"/>
  <c r="W16" i="28"/>
  <c r="Q16" i="28"/>
  <c r="K16" i="28"/>
  <c r="E16" i="28"/>
  <c r="AZ16" i="28"/>
  <c r="V16" i="28"/>
  <c r="D16" i="28"/>
  <c r="BQ16" i="28"/>
  <c r="BK16" i="28"/>
  <c r="AA16" i="28"/>
  <c r="BE16" i="28"/>
  <c r="U16" i="28"/>
  <c r="AY16" i="28"/>
  <c r="O16" i="28"/>
  <c r="AS16" i="28"/>
  <c r="I16" i="28"/>
  <c r="AM16" i="28"/>
  <c r="AG16" i="28"/>
  <c r="BQ16" i="27"/>
  <c r="BK16" i="27"/>
  <c r="BE16" i="27"/>
  <c r="AY16" i="27"/>
  <c r="AS16" i="27"/>
  <c r="AM16" i="27"/>
  <c r="AG16" i="27"/>
  <c r="AA16" i="27"/>
  <c r="U16" i="27"/>
  <c r="O16" i="27"/>
  <c r="I16" i="27"/>
  <c r="BG16" i="27"/>
  <c r="K16" i="27"/>
  <c r="BV16" i="27"/>
  <c r="BP16" i="27"/>
  <c r="BJ16" i="27"/>
  <c r="BD16" i="27"/>
  <c r="AX16" i="27"/>
  <c r="AR16" i="27"/>
  <c r="AL16" i="27"/>
  <c r="AF16" i="27"/>
  <c r="Z16" i="27"/>
  <c r="T16" i="27"/>
  <c r="N16" i="27"/>
  <c r="H16" i="27"/>
  <c r="BS16" i="27"/>
  <c r="BA16" i="27"/>
  <c r="AI16" i="27"/>
  <c r="BU16" i="27"/>
  <c r="BO16" i="27"/>
  <c r="BI16" i="27"/>
  <c r="BC16" i="27"/>
  <c r="AW16" i="27"/>
  <c r="AQ16" i="27"/>
  <c r="AK16" i="27"/>
  <c r="AE16" i="27"/>
  <c r="Y16" i="27"/>
  <c r="S16" i="27"/>
  <c r="M16" i="27"/>
  <c r="G16" i="27"/>
  <c r="BM16" i="27"/>
  <c r="AU16" i="27"/>
  <c r="AC16" i="27"/>
  <c r="Q16" i="27"/>
  <c r="BT16" i="27"/>
  <c r="BN16" i="27"/>
  <c r="BH16" i="27"/>
  <c r="BB16" i="27"/>
  <c r="AV16" i="27"/>
  <c r="AP16" i="27"/>
  <c r="AJ16" i="27"/>
  <c r="AD16" i="27"/>
  <c r="X16" i="27"/>
  <c r="R16" i="27"/>
  <c r="L16" i="27"/>
  <c r="F16" i="27"/>
  <c r="AO16" i="27"/>
  <c r="W16" i="27"/>
  <c r="E16" i="27"/>
  <c r="BR16" i="27"/>
  <c r="BL16" i="27"/>
  <c r="BF16" i="27"/>
  <c r="AZ16" i="27"/>
  <c r="AT16" i="27"/>
  <c r="AN16" i="27"/>
  <c r="AH16" i="27"/>
  <c r="AB16" i="27"/>
  <c r="V16" i="27"/>
  <c r="P16" i="27"/>
  <c r="J16" i="27"/>
  <c r="D16" i="27"/>
  <c r="C33" i="31"/>
  <c r="C36" i="31"/>
  <c r="C30" i="31"/>
  <c r="C38" i="31"/>
  <c r="C31" i="31"/>
  <c r="C34" i="31"/>
  <c r="C37" i="31"/>
  <c r="C35" i="31"/>
  <c r="C32" i="31"/>
  <c r="C29" i="31"/>
  <c r="E3" i="31"/>
  <c r="D2" i="31"/>
  <c r="C37" i="32" l="1"/>
  <c r="BM36" i="32"/>
  <c r="BS36" i="32"/>
  <c r="C112" i="32"/>
  <c r="C114" i="32" s="1"/>
  <c r="C118" i="32" s="1"/>
  <c r="C119" i="32" s="1"/>
  <c r="BA37" i="32"/>
  <c r="AO37" i="32"/>
  <c r="AI37" i="32"/>
  <c r="Q36" i="32"/>
  <c r="W36" i="32"/>
  <c r="G61" i="32"/>
  <c r="E36" i="32"/>
  <c r="E40" i="32" s="1"/>
  <c r="E42" i="32" s="1"/>
  <c r="E46" i="32" s="1"/>
  <c r="K37" i="32"/>
  <c r="AC36" i="32"/>
  <c r="BG36" i="32"/>
  <c r="AU37" i="32"/>
  <c r="E105" i="32"/>
  <c r="E107" i="32" s="1"/>
  <c r="F60" i="32"/>
  <c r="D109" i="32"/>
  <c r="D108" i="32"/>
  <c r="D107" i="32"/>
  <c r="F103" i="32"/>
  <c r="F111" i="32"/>
  <c r="F110" i="32"/>
  <c r="F104" i="32"/>
  <c r="F98" i="32"/>
  <c r="F99" i="32"/>
  <c r="F100" i="32"/>
  <c r="F101" i="32"/>
  <c r="F102" i="32"/>
  <c r="G94" i="32"/>
  <c r="F93" i="32"/>
  <c r="BC37" i="32"/>
  <c r="BI37" i="32"/>
  <c r="AE36" i="32"/>
  <c r="BU37" i="32"/>
  <c r="S37" i="32"/>
  <c r="AQ37" i="32"/>
  <c r="BC36" i="32"/>
  <c r="M36" i="32"/>
  <c r="Y37" i="32"/>
  <c r="AW37" i="32"/>
  <c r="AK37" i="32"/>
  <c r="AW36" i="32"/>
  <c r="BO36" i="32"/>
  <c r="G37" i="32"/>
  <c r="G40" i="32" s="1"/>
  <c r="G42" i="32" s="1"/>
  <c r="G46" i="32" s="1"/>
  <c r="AV36" i="32"/>
  <c r="AV37" i="32"/>
  <c r="BL37" i="32"/>
  <c r="BL36" i="32"/>
  <c r="AG37" i="32"/>
  <c r="AG36" i="32"/>
  <c r="AP37" i="32"/>
  <c r="AP36" i="32"/>
  <c r="F36" i="32"/>
  <c r="F37" i="32"/>
  <c r="BJ36" i="32"/>
  <c r="BJ37" i="32"/>
  <c r="BF37" i="32"/>
  <c r="BF36" i="32"/>
  <c r="V37" i="32"/>
  <c r="V36" i="32"/>
  <c r="AR36" i="32"/>
  <c r="AR37" i="32"/>
  <c r="BK36" i="32"/>
  <c r="BK37" i="32"/>
  <c r="AA37" i="32"/>
  <c r="AA36" i="32"/>
  <c r="BD37" i="32"/>
  <c r="BD36" i="32"/>
  <c r="BT37" i="32"/>
  <c r="BT36" i="32"/>
  <c r="AJ36" i="32"/>
  <c r="AJ37" i="32"/>
  <c r="AL37" i="32"/>
  <c r="AL36" i="32"/>
  <c r="AZ36" i="32"/>
  <c r="AZ37" i="32"/>
  <c r="P37" i="32"/>
  <c r="P36" i="32"/>
  <c r="Z37" i="32"/>
  <c r="Z36" i="32"/>
  <c r="BE37" i="32"/>
  <c r="BE36" i="32"/>
  <c r="U36" i="32"/>
  <c r="U37" i="32"/>
  <c r="AF37" i="32"/>
  <c r="AF36" i="32"/>
  <c r="BN36" i="32"/>
  <c r="BN37" i="32"/>
  <c r="AD37" i="32"/>
  <c r="AD36" i="32"/>
  <c r="H37" i="32"/>
  <c r="H36" i="32"/>
  <c r="AT37" i="32"/>
  <c r="AT36" i="32"/>
  <c r="J36" i="32"/>
  <c r="J37" i="32"/>
  <c r="N37" i="32"/>
  <c r="N36" i="32"/>
  <c r="AY36" i="32"/>
  <c r="AY37" i="32"/>
  <c r="O37" i="32"/>
  <c r="O36" i="32"/>
  <c r="T37" i="32"/>
  <c r="T36" i="32"/>
  <c r="L37" i="32"/>
  <c r="L36" i="32"/>
  <c r="AB37" i="32"/>
  <c r="AB36" i="32"/>
  <c r="AX37" i="32"/>
  <c r="AX36" i="32"/>
  <c r="BQ37" i="32"/>
  <c r="BQ36" i="32"/>
  <c r="BV37" i="32"/>
  <c r="BV36" i="32"/>
  <c r="BH37" i="32"/>
  <c r="BH36" i="32"/>
  <c r="X36" i="32"/>
  <c r="X37" i="32"/>
  <c r="AN36" i="32"/>
  <c r="AN37" i="32"/>
  <c r="D37" i="32"/>
  <c r="D36" i="32"/>
  <c r="AS36" i="32"/>
  <c r="AS37" i="32"/>
  <c r="I37" i="32"/>
  <c r="I36" i="32"/>
  <c r="C40" i="32"/>
  <c r="C42" i="32" s="1"/>
  <c r="C46" i="32" s="1"/>
  <c r="BB36" i="32"/>
  <c r="BB37" i="32"/>
  <c r="R37" i="32"/>
  <c r="R36" i="32"/>
  <c r="BR37" i="32"/>
  <c r="BR36" i="32"/>
  <c r="AH37" i="32"/>
  <c r="AH36" i="32"/>
  <c r="BP37" i="32"/>
  <c r="BP36" i="32"/>
  <c r="AM36" i="32"/>
  <c r="AM37" i="32"/>
  <c r="H38" i="32"/>
  <c r="H39" i="32"/>
  <c r="G8" i="32"/>
  <c r="H3" i="32"/>
  <c r="G2" i="32"/>
  <c r="I27" i="32"/>
  <c r="H26" i="32"/>
  <c r="AO16" i="31"/>
  <c r="I16" i="31"/>
  <c r="AS16" i="31"/>
  <c r="J16" i="31"/>
  <c r="AT16" i="31"/>
  <c r="BI16" i="31"/>
  <c r="AW16" i="31"/>
  <c r="AK16" i="31"/>
  <c r="AP16" i="31"/>
  <c r="L16" i="31"/>
  <c r="T16" i="31"/>
  <c r="BD16" i="31"/>
  <c r="O16" i="31"/>
  <c r="AY16" i="31"/>
  <c r="P16" i="31"/>
  <c r="AZ16" i="31"/>
  <c r="K16" i="31"/>
  <c r="AU16" i="31"/>
  <c r="S16" i="31"/>
  <c r="AX16" i="31"/>
  <c r="E16" i="31"/>
  <c r="R16" i="31"/>
  <c r="BC16" i="31"/>
  <c r="BH16" i="31"/>
  <c r="AD16" i="31"/>
  <c r="Z16" i="31"/>
  <c r="BJ16" i="31"/>
  <c r="U16" i="31"/>
  <c r="BE16" i="31"/>
  <c r="V16" i="31"/>
  <c r="BF16" i="31"/>
  <c r="Q16" i="31"/>
  <c r="BA16" i="31"/>
  <c r="AJ16" i="31"/>
  <c r="BO16" i="31"/>
  <c r="G16" i="31"/>
  <c r="AV16" i="31"/>
  <c r="AF16" i="31"/>
  <c r="BP16" i="31"/>
  <c r="AA16" i="31"/>
  <c r="BK16" i="31"/>
  <c r="AB16" i="31"/>
  <c r="BL16" i="31"/>
  <c r="W16" i="31"/>
  <c r="BG16" i="31"/>
  <c r="M16" i="31"/>
  <c r="N16" i="31"/>
  <c r="BB16" i="31"/>
  <c r="X16" i="31"/>
  <c r="Y16" i="31"/>
  <c r="BN16" i="31"/>
  <c r="AL16" i="31"/>
  <c r="BV16" i="31"/>
  <c r="AG16" i="31"/>
  <c r="BQ16" i="31"/>
  <c r="AH16" i="31"/>
  <c r="BR16" i="31"/>
  <c r="AC16" i="31"/>
  <c r="BM16" i="31"/>
  <c r="F16" i="31"/>
  <c r="BT16" i="31"/>
  <c r="AE16" i="31"/>
  <c r="AQ16" i="31"/>
  <c r="H16" i="31"/>
  <c r="AR16" i="31"/>
  <c r="BU16" i="31"/>
  <c r="AM16" i="31"/>
  <c r="D16" i="31"/>
  <c r="AN16" i="31"/>
  <c r="AI16" i="31"/>
  <c r="BS16" i="31"/>
  <c r="F3" i="31"/>
  <c r="E2" i="31"/>
  <c r="E108" i="32" l="1"/>
  <c r="E109" i="32"/>
  <c r="G60" i="32"/>
  <c r="H61" i="32"/>
  <c r="D112" i="32"/>
  <c r="D114" i="32" s="1"/>
  <c r="D118" i="32" s="1"/>
  <c r="C47" i="32"/>
  <c r="C137" i="32"/>
  <c r="F105" i="32"/>
  <c r="G111" i="32"/>
  <c r="G103" i="32"/>
  <c r="G110" i="32"/>
  <c r="G104" i="32"/>
  <c r="G99" i="32"/>
  <c r="G100" i="32"/>
  <c r="G101" i="32"/>
  <c r="G102" i="32"/>
  <c r="G98" i="32"/>
  <c r="H94" i="32"/>
  <c r="G93" i="32"/>
  <c r="F40" i="32"/>
  <c r="F42" i="32" s="1"/>
  <c r="F46" i="32" s="1"/>
  <c r="D40" i="32"/>
  <c r="D42" i="32" s="1"/>
  <c r="D46" i="32" s="1"/>
  <c r="I38" i="32"/>
  <c r="I39" i="32"/>
  <c r="H40" i="32"/>
  <c r="H42" i="32" s="1"/>
  <c r="H46" i="32" s="1"/>
  <c r="H8" i="32"/>
  <c r="H2" i="32"/>
  <c r="I3" i="32"/>
  <c r="J27" i="32"/>
  <c r="I26" i="32"/>
  <c r="G3" i="31"/>
  <c r="F2" i="31"/>
  <c r="E112" i="32" l="1"/>
  <c r="E114" i="32" s="1"/>
  <c r="E118" i="32" s="1"/>
  <c r="I61" i="32"/>
  <c r="H60" i="32"/>
  <c r="H111" i="32"/>
  <c r="H110" i="32"/>
  <c r="H104" i="32"/>
  <c r="H100" i="32"/>
  <c r="H103" i="32"/>
  <c r="H101" i="32"/>
  <c r="H102" i="32"/>
  <c r="H98" i="32"/>
  <c r="H99" i="32"/>
  <c r="G105" i="32"/>
  <c r="F109" i="32"/>
  <c r="F108" i="32"/>
  <c r="F107" i="32"/>
  <c r="C154" i="32"/>
  <c r="C147" i="32"/>
  <c r="C141" i="32"/>
  <c r="C153" i="32"/>
  <c r="C146" i="32"/>
  <c r="C144" i="32"/>
  <c r="C142" i="32"/>
  <c r="D137" i="32"/>
  <c r="C136" i="32"/>
  <c r="C145" i="32"/>
  <c r="C143" i="32"/>
  <c r="I94" i="32"/>
  <c r="H93" i="32"/>
  <c r="J38" i="32"/>
  <c r="J39" i="32"/>
  <c r="I40" i="32"/>
  <c r="I42" i="32" s="1"/>
  <c r="I46" i="32" s="1"/>
  <c r="I8" i="32"/>
  <c r="I2" i="32"/>
  <c r="J3" i="32"/>
  <c r="J26" i="32"/>
  <c r="K27" i="32"/>
  <c r="H3" i="31"/>
  <c r="G2" i="31"/>
  <c r="J61" i="32" l="1"/>
  <c r="I60" i="32"/>
  <c r="I111" i="32"/>
  <c r="I103" i="32"/>
  <c r="I101" i="32"/>
  <c r="I104" i="32"/>
  <c r="I102" i="32"/>
  <c r="I98" i="32"/>
  <c r="I99" i="32"/>
  <c r="I100" i="32"/>
  <c r="I110" i="32"/>
  <c r="G109" i="32"/>
  <c r="G108" i="32"/>
  <c r="G107" i="32"/>
  <c r="D153" i="32"/>
  <c r="D154" i="32"/>
  <c r="D147" i="32"/>
  <c r="D145" i="32"/>
  <c r="D146" i="32"/>
  <c r="D142" i="32"/>
  <c r="D143" i="32"/>
  <c r="D144" i="32"/>
  <c r="D141" i="32"/>
  <c r="D136" i="32"/>
  <c r="E137" i="32"/>
  <c r="C148" i="32"/>
  <c r="H105" i="32"/>
  <c r="F112" i="32"/>
  <c r="F114" i="32" s="1"/>
  <c r="F118" i="32" s="1"/>
  <c r="I93" i="32"/>
  <c r="J94" i="32"/>
  <c r="J60" i="32"/>
  <c r="K38" i="32"/>
  <c r="K39" i="32"/>
  <c r="J40" i="32"/>
  <c r="J42" i="32" s="1"/>
  <c r="J46" i="32" s="1"/>
  <c r="J8" i="32"/>
  <c r="J2" i="32"/>
  <c r="K3" i="32"/>
  <c r="L27" i="32"/>
  <c r="K26" i="32"/>
  <c r="I3" i="31"/>
  <c r="H2" i="31"/>
  <c r="K61" i="32" l="1"/>
  <c r="D148" i="32"/>
  <c r="D152" i="32" s="1"/>
  <c r="G112" i="32"/>
  <c r="G114" i="32" s="1"/>
  <c r="G118" i="32" s="1"/>
  <c r="I105" i="32"/>
  <c r="I108" i="32" s="1"/>
  <c r="E153" i="32"/>
  <c r="E154" i="32"/>
  <c r="E146" i="32"/>
  <c r="E143" i="32"/>
  <c r="E144" i="32"/>
  <c r="E145" i="32"/>
  <c r="E147" i="32"/>
  <c r="E141" i="32"/>
  <c r="E142" i="32"/>
  <c r="F137" i="32"/>
  <c r="E136" i="32"/>
  <c r="C150" i="32"/>
  <c r="C152" i="32"/>
  <c r="C151" i="32"/>
  <c r="J111" i="32"/>
  <c r="J104" i="32"/>
  <c r="J102" i="32"/>
  <c r="J99" i="32"/>
  <c r="J110" i="32"/>
  <c r="J100" i="32"/>
  <c r="J101" i="32"/>
  <c r="J98" i="32"/>
  <c r="J103" i="32"/>
  <c r="I107" i="32"/>
  <c r="H109" i="32"/>
  <c r="H108" i="32"/>
  <c r="H107" i="32"/>
  <c r="K94" i="32"/>
  <c r="J93" i="32"/>
  <c r="L61" i="32"/>
  <c r="K60" i="32"/>
  <c r="K40" i="32"/>
  <c r="K42" i="32" s="1"/>
  <c r="K46" i="32" s="1"/>
  <c r="K8" i="32"/>
  <c r="K2" i="32"/>
  <c r="L3" i="32"/>
  <c r="M27" i="32"/>
  <c r="L26" i="32"/>
  <c r="I2" i="31"/>
  <c r="J3" i="31"/>
  <c r="I109" i="32" l="1"/>
  <c r="I112" i="32" s="1"/>
  <c r="I114" i="32" s="1"/>
  <c r="I118" i="32" s="1"/>
  <c r="D151" i="32"/>
  <c r="D150" i="32"/>
  <c r="F154" i="32"/>
  <c r="F147" i="32"/>
  <c r="F153" i="32"/>
  <c r="F144" i="32"/>
  <c r="F146" i="32"/>
  <c r="F145" i="32"/>
  <c r="F141" i="32"/>
  <c r="F142" i="32"/>
  <c r="F143" i="32"/>
  <c r="F136" i="32"/>
  <c r="G137" i="32"/>
  <c r="E148" i="32"/>
  <c r="C155" i="32"/>
  <c r="C157" i="32" s="1"/>
  <c r="C161" i="32" s="1"/>
  <c r="C162" i="32" s="1"/>
  <c r="H112" i="32"/>
  <c r="H114" i="32" s="1"/>
  <c r="H118" i="32" s="1"/>
  <c r="K103" i="32"/>
  <c r="K110" i="32"/>
  <c r="K111" i="32"/>
  <c r="K100" i="32"/>
  <c r="K101" i="32"/>
  <c r="K102" i="32"/>
  <c r="K99" i="32"/>
  <c r="K98" i="32"/>
  <c r="K104" i="32"/>
  <c r="J105" i="32"/>
  <c r="K93" i="32"/>
  <c r="L94" i="32"/>
  <c r="M61" i="32"/>
  <c r="L60" i="32"/>
  <c r="M39" i="32"/>
  <c r="M38" i="32"/>
  <c r="L8" i="32"/>
  <c r="M3" i="32"/>
  <c r="L2" i="32"/>
  <c r="N27" i="32"/>
  <c r="M26" i="32"/>
  <c r="J2" i="31"/>
  <c r="K3" i="31"/>
  <c r="D155" i="32" l="1"/>
  <c r="D157" i="32" s="1"/>
  <c r="D161" i="32" s="1"/>
  <c r="K105" i="32"/>
  <c r="G154" i="32"/>
  <c r="G142" i="32"/>
  <c r="G146" i="32"/>
  <c r="G153" i="32"/>
  <c r="G145" i="32"/>
  <c r="G144" i="32"/>
  <c r="G147" i="32"/>
  <c r="G143" i="32"/>
  <c r="G141" i="32"/>
  <c r="G136" i="32"/>
  <c r="H137" i="32"/>
  <c r="F148" i="32"/>
  <c r="E150" i="32"/>
  <c r="E152" i="32"/>
  <c r="E151" i="32"/>
  <c r="L103" i="32"/>
  <c r="L110" i="32"/>
  <c r="L104" i="32"/>
  <c r="L98" i="32"/>
  <c r="L99" i="32"/>
  <c r="L111" i="32"/>
  <c r="L100" i="32"/>
  <c r="L101" i="32"/>
  <c r="L102" i="32"/>
  <c r="J108" i="32"/>
  <c r="J109" i="32"/>
  <c r="J107" i="32"/>
  <c r="L93" i="32"/>
  <c r="M94" i="32"/>
  <c r="N61" i="32"/>
  <c r="M60" i="32"/>
  <c r="M40" i="32"/>
  <c r="M42" i="32" s="1"/>
  <c r="M46" i="32" s="1"/>
  <c r="N38" i="32"/>
  <c r="N39" i="32"/>
  <c r="M8" i="32"/>
  <c r="M2" i="32"/>
  <c r="N3" i="32"/>
  <c r="O27" i="32"/>
  <c r="N26" i="32"/>
  <c r="L3" i="31"/>
  <c r="K2" i="31"/>
  <c r="J112" i="32" l="1"/>
  <c r="J114" i="32" s="1"/>
  <c r="J118" i="32" s="1"/>
  <c r="G148" i="32"/>
  <c r="G151" i="32" s="1"/>
  <c r="M111" i="32"/>
  <c r="M103" i="32"/>
  <c r="M110" i="32"/>
  <c r="M104" i="32"/>
  <c r="M99" i="32"/>
  <c r="M100" i="32"/>
  <c r="M101" i="32"/>
  <c r="M102" i="32"/>
  <c r="M98" i="32"/>
  <c r="L105" i="32"/>
  <c r="E155" i="32"/>
  <c r="E157" i="32" s="1"/>
  <c r="E161" i="32" s="1"/>
  <c r="H147" i="32"/>
  <c r="H153" i="32"/>
  <c r="H146" i="32"/>
  <c r="H143" i="32"/>
  <c r="H154" i="32"/>
  <c r="H145" i="32"/>
  <c r="H141" i="32"/>
  <c r="H142" i="32"/>
  <c r="H144" i="32"/>
  <c r="H136" i="32"/>
  <c r="I137" i="32"/>
  <c r="F150" i="32"/>
  <c r="F151" i="32"/>
  <c r="F152" i="32"/>
  <c r="K109" i="32"/>
  <c r="K107" i="32"/>
  <c r="K108" i="32"/>
  <c r="N94" i="32"/>
  <c r="M93" i="32"/>
  <c r="N60" i="32"/>
  <c r="O61" i="32"/>
  <c r="N40" i="32"/>
  <c r="N42" i="32" s="1"/>
  <c r="N46" i="32" s="1"/>
  <c r="O38" i="32"/>
  <c r="O39" i="32"/>
  <c r="N8" i="32"/>
  <c r="N2" i="32"/>
  <c r="O3" i="32"/>
  <c r="P27" i="32"/>
  <c r="O26" i="32"/>
  <c r="M3" i="31"/>
  <c r="L2" i="31"/>
  <c r="G150" i="32" l="1"/>
  <c r="G152" i="32"/>
  <c r="K112" i="32"/>
  <c r="K114" i="32" s="1"/>
  <c r="K118" i="32" s="1"/>
  <c r="H148" i="32"/>
  <c r="N111" i="32"/>
  <c r="N110" i="32"/>
  <c r="N104" i="32"/>
  <c r="N100" i="32"/>
  <c r="N101" i="32"/>
  <c r="N102" i="32"/>
  <c r="N103" i="32"/>
  <c r="N98" i="32"/>
  <c r="N99" i="32"/>
  <c r="M105" i="32"/>
  <c r="F155" i="32"/>
  <c r="F157" i="32" s="1"/>
  <c r="F161" i="32" s="1"/>
  <c r="I153" i="32"/>
  <c r="I144" i="32"/>
  <c r="I154" i="32"/>
  <c r="I147" i="32"/>
  <c r="I146" i="32"/>
  <c r="I141" i="32"/>
  <c r="I142" i="32"/>
  <c r="I143" i="32"/>
  <c r="I145" i="32"/>
  <c r="J137" i="32"/>
  <c r="I136" i="32"/>
  <c r="L109" i="32"/>
  <c r="L107" i="32"/>
  <c r="L108" i="32"/>
  <c r="N93" i="32"/>
  <c r="O94" i="32"/>
  <c r="P61" i="32"/>
  <c r="O60" i="32"/>
  <c r="O40" i="32"/>
  <c r="O42" i="32" s="1"/>
  <c r="O46" i="32" s="1"/>
  <c r="P38" i="32"/>
  <c r="P39" i="32"/>
  <c r="O8" i="32"/>
  <c r="O2" i="32"/>
  <c r="P3" i="32"/>
  <c r="P26" i="32"/>
  <c r="Q27" i="32"/>
  <c r="N3" i="31"/>
  <c r="M2" i="31"/>
  <c r="G155" i="32" l="1"/>
  <c r="G157" i="32" s="1"/>
  <c r="G161" i="32" s="1"/>
  <c r="L112" i="32"/>
  <c r="L114" i="32" s="1"/>
  <c r="L118" i="32" s="1"/>
  <c r="N105" i="32"/>
  <c r="J153" i="32"/>
  <c r="J154" i="32"/>
  <c r="J145" i="32"/>
  <c r="J147" i="32"/>
  <c r="J142" i="32"/>
  <c r="J143" i="32"/>
  <c r="J144" i="32"/>
  <c r="J146" i="32"/>
  <c r="J141" i="32"/>
  <c r="K137" i="32"/>
  <c r="J136" i="32"/>
  <c r="O111" i="32"/>
  <c r="O101" i="32"/>
  <c r="O102" i="32"/>
  <c r="O110" i="32"/>
  <c r="O103" i="32"/>
  <c r="O98" i="32"/>
  <c r="O104" i="32"/>
  <c r="O99" i="32"/>
  <c r="O100" i="32"/>
  <c r="M109" i="32"/>
  <c r="M108" i="32"/>
  <c r="M107" i="32"/>
  <c r="I148" i="32"/>
  <c r="H151" i="32"/>
  <c r="H152" i="32"/>
  <c r="H150" i="32"/>
  <c r="P94" i="32"/>
  <c r="O93" i="32"/>
  <c r="P60" i="32"/>
  <c r="Q61" i="32"/>
  <c r="Q38" i="32"/>
  <c r="Q39" i="32"/>
  <c r="P40" i="32"/>
  <c r="P42" i="32" s="1"/>
  <c r="P46" i="32" s="1"/>
  <c r="P8" i="32"/>
  <c r="P2" i="32"/>
  <c r="Q3" i="32"/>
  <c r="R27" i="32"/>
  <c r="Q26" i="32"/>
  <c r="O3" i="31"/>
  <c r="N2" i="31"/>
  <c r="M112" i="32" l="1"/>
  <c r="M114" i="32" s="1"/>
  <c r="M118" i="32" s="1"/>
  <c r="O105" i="32"/>
  <c r="O107" i="32" s="1"/>
  <c r="J148" i="32"/>
  <c r="J150" i="32" s="1"/>
  <c r="K153" i="32"/>
  <c r="K154" i="32"/>
  <c r="K146" i="32"/>
  <c r="K147" i="32"/>
  <c r="K142" i="32"/>
  <c r="K143" i="32"/>
  <c r="K144" i="32"/>
  <c r="K145" i="32"/>
  <c r="K141" i="32"/>
  <c r="L137" i="32"/>
  <c r="K136" i="32"/>
  <c r="H155" i="32"/>
  <c r="H157" i="32" s="1"/>
  <c r="H161" i="32" s="1"/>
  <c r="P111" i="32"/>
  <c r="P102" i="32"/>
  <c r="P110" i="32"/>
  <c r="P103" i="32"/>
  <c r="P104" i="32"/>
  <c r="P99" i="32"/>
  <c r="P100" i="32"/>
  <c r="P98" i="32"/>
  <c r="P101" i="32"/>
  <c r="I152" i="32"/>
  <c r="I150" i="32"/>
  <c r="I151" i="32"/>
  <c r="N109" i="32"/>
  <c r="N107" i="32"/>
  <c r="N108" i="32"/>
  <c r="Q94" i="32"/>
  <c r="P93" i="32"/>
  <c r="R61" i="32"/>
  <c r="Q60" i="32"/>
  <c r="R38" i="32"/>
  <c r="R39" i="32"/>
  <c r="Q40" i="32"/>
  <c r="Q42" i="32" s="1"/>
  <c r="Q46" i="32" s="1"/>
  <c r="Q8" i="32"/>
  <c r="R3" i="32"/>
  <c r="Q2" i="32"/>
  <c r="S27" i="32"/>
  <c r="R26" i="32"/>
  <c r="P3" i="31"/>
  <c r="O2" i="31"/>
  <c r="J152" i="32" l="1"/>
  <c r="O108" i="32"/>
  <c r="O109" i="32"/>
  <c r="J151" i="32"/>
  <c r="N112" i="32"/>
  <c r="N114" i="32" s="1"/>
  <c r="N118" i="32" s="1"/>
  <c r="K148" i="32"/>
  <c r="K151" i="32" s="1"/>
  <c r="I155" i="32"/>
  <c r="I157" i="32" s="1"/>
  <c r="I161" i="32" s="1"/>
  <c r="P105" i="32"/>
  <c r="L154" i="32"/>
  <c r="L147" i="32"/>
  <c r="L153" i="32"/>
  <c r="L146" i="32"/>
  <c r="L144" i="32"/>
  <c r="L143" i="32"/>
  <c r="L145" i="32"/>
  <c r="L141" i="32"/>
  <c r="L142" i="32"/>
  <c r="L136" i="32"/>
  <c r="M137" i="32"/>
  <c r="Q111" i="32"/>
  <c r="Q103" i="32"/>
  <c r="Q110" i="32"/>
  <c r="Q104" i="32"/>
  <c r="Q100" i="32"/>
  <c r="Q101" i="32"/>
  <c r="Q102" i="32"/>
  <c r="Q99" i="32"/>
  <c r="Q98" i="32"/>
  <c r="R94" i="32"/>
  <c r="Q93" i="32"/>
  <c r="S61" i="32"/>
  <c r="R60" i="32"/>
  <c r="S39" i="32"/>
  <c r="S38" i="32"/>
  <c r="R40" i="32"/>
  <c r="R42" i="32" s="1"/>
  <c r="R46" i="32" s="1"/>
  <c r="R8" i="32"/>
  <c r="R2" i="32"/>
  <c r="S3" i="32"/>
  <c r="T27" i="32"/>
  <c r="S26" i="32"/>
  <c r="Q3" i="31"/>
  <c r="P2" i="31"/>
  <c r="O112" i="32" l="1"/>
  <c r="O114" i="32" s="1"/>
  <c r="O118" i="32" s="1"/>
  <c r="J155" i="32"/>
  <c r="J157" i="32" s="1"/>
  <c r="J161" i="32" s="1"/>
  <c r="K150" i="32"/>
  <c r="L148" i="32"/>
  <c r="L150" i="32" s="1"/>
  <c r="K152" i="32"/>
  <c r="M154" i="32"/>
  <c r="M153" i="32"/>
  <c r="M147" i="32"/>
  <c r="M142" i="32"/>
  <c r="M145" i="32"/>
  <c r="M144" i="32"/>
  <c r="M146" i="32"/>
  <c r="M143" i="32"/>
  <c r="M141" i="32"/>
  <c r="M136" i="32"/>
  <c r="N137" i="32"/>
  <c r="R111" i="32"/>
  <c r="R103" i="32"/>
  <c r="R110" i="32"/>
  <c r="R104" i="32"/>
  <c r="R98" i="32"/>
  <c r="R99" i="32"/>
  <c r="R100" i="32"/>
  <c r="R101" i="32"/>
  <c r="R102" i="32"/>
  <c r="Q105" i="32"/>
  <c r="P109" i="32"/>
  <c r="P108" i="32"/>
  <c r="P107" i="32"/>
  <c r="R93" i="32"/>
  <c r="S94" i="32"/>
  <c r="T61" i="32"/>
  <c r="S60" i="32"/>
  <c r="S40" i="32"/>
  <c r="S42" i="32" s="1"/>
  <c r="S46" i="32" s="1"/>
  <c r="T38" i="32"/>
  <c r="T39" i="32"/>
  <c r="S8" i="32"/>
  <c r="S2" i="32"/>
  <c r="T3" i="32"/>
  <c r="U27" i="32"/>
  <c r="T26" i="32"/>
  <c r="Q2" i="31"/>
  <c r="R3" i="31"/>
  <c r="K155" i="32" l="1"/>
  <c r="K157" i="32" s="1"/>
  <c r="K161" i="32" s="1"/>
  <c r="L152" i="32"/>
  <c r="L151" i="32"/>
  <c r="P112" i="32"/>
  <c r="P114" i="32" s="1"/>
  <c r="P118" i="32" s="1"/>
  <c r="N147" i="32"/>
  <c r="N153" i="32"/>
  <c r="N143" i="32"/>
  <c r="N154" i="32"/>
  <c r="N146" i="32"/>
  <c r="N144" i="32"/>
  <c r="N141" i="32"/>
  <c r="N145" i="32"/>
  <c r="N142" i="32"/>
  <c r="N136" i="32"/>
  <c r="O137" i="32"/>
  <c r="M148" i="32"/>
  <c r="R105" i="32"/>
  <c r="S111" i="32"/>
  <c r="S103" i="32"/>
  <c r="S110" i="32"/>
  <c r="S104" i="32"/>
  <c r="S99" i="32"/>
  <c r="S100" i="32"/>
  <c r="S101" i="32"/>
  <c r="S102" i="32"/>
  <c r="S98" i="32"/>
  <c r="Q108" i="32"/>
  <c r="Q109" i="32"/>
  <c r="Q107" i="32"/>
  <c r="T94" i="32"/>
  <c r="S93" i="32"/>
  <c r="T60" i="32"/>
  <c r="U61" i="32"/>
  <c r="T40" i="32"/>
  <c r="T42" i="32" s="1"/>
  <c r="T46" i="32" s="1"/>
  <c r="U38" i="32"/>
  <c r="U39" i="32"/>
  <c r="T8" i="32"/>
  <c r="T2" i="32"/>
  <c r="U3" i="32"/>
  <c r="V27" i="32"/>
  <c r="U26" i="32"/>
  <c r="R2" i="31"/>
  <c r="S3" i="31"/>
  <c r="L155" i="32" l="1"/>
  <c r="L157" i="32" s="1"/>
  <c r="L161" i="32" s="1"/>
  <c r="S105" i="32"/>
  <c r="S109" i="32" s="1"/>
  <c r="T111" i="32"/>
  <c r="T110" i="32"/>
  <c r="T104" i="32"/>
  <c r="T100" i="32"/>
  <c r="T103" i="32"/>
  <c r="T101" i="32"/>
  <c r="T102" i="32"/>
  <c r="T98" i="32"/>
  <c r="T99" i="32"/>
  <c r="N148" i="32"/>
  <c r="M150" i="32"/>
  <c r="M151" i="32"/>
  <c r="M152" i="32"/>
  <c r="O153" i="32"/>
  <c r="O154" i="32"/>
  <c r="O146" i="32"/>
  <c r="O144" i="32"/>
  <c r="O147" i="32"/>
  <c r="O141" i="32"/>
  <c r="O145" i="32"/>
  <c r="O142" i="32"/>
  <c r="O143" i="32"/>
  <c r="P137" i="32"/>
  <c r="O136" i="32"/>
  <c r="Q112" i="32"/>
  <c r="Q114" i="32" s="1"/>
  <c r="Q118" i="32" s="1"/>
  <c r="R109" i="32"/>
  <c r="R108" i="32"/>
  <c r="R107" i="32"/>
  <c r="T93" i="32"/>
  <c r="U94" i="32"/>
  <c r="U60" i="32"/>
  <c r="V61" i="32"/>
  <c r="U40" i="32"/>
  <c r="U42" i="32" s="1"/>
  <c r="U46" i="32" s="1"/>
  <c r="V38" i="32"/>
  <c r="V39" i="32"/>
  <c r="U8" i="32"/>
  <c r="U2" i="32"/>
  <c r="V3" i="32"/>
  <c r="W27" i="32"/>
  <c r="V26" i="32"/>
  <c r="T3" i="31"/>
  <c r="S2" i="31"/>
  <c r="S108" i="32" l="1"/>
  <c r="S107" i="32"/>
  <c r="T105" i="32"/>
  <c r="P153" i="32"/>
  <c r="P154" i="32"/>
  <c r="P145" i="32"/>
  <c r="P144" i="32"/>
  <c r="P142" i="32"/>
  <c r="P146" i="32"/>
  <c r="P143" i="32"/>
  <c r="P147" i="32"/>
  <c r="P141" i="32"/>
  <c r="P136" i="32"/>
  <c r="Q137" i="32"/>
  <c r="M155" i="32"/>
  <c r="M157" i="32" s="1"/>
  <c r="M161" i="32" s="1"/>
  <c r="U103" i="32"/>
  <c r="U101" i="32"/>
  <c r="U111" i="32"/>
  <c r="U110" i="32"/>
  <c r="U104" i="32"/>
  <c r="U102" i="32"/>
  <c r="U98" i="32"/>
  <c r="U99" i="32"/>
  <c r="U100" i="32"/>
  <c r="O148" i="32"/>
  <c r="R112" i="32"/>
  <c r="R114" i="32" s="1"/>
  <c r="R118" i="32" s="1"/>
  <c r="N151" i="32"/>
  <c r="N152" i="32"/>
  <c r="N150" i="32"/>
  <c r="V94" i="32"/>
  <c r="U93" i="32"/>
  <c r="W61" i="32"/>
  <c r="V60" i="32"/>
  <c r="V40" i="32"/>
  <c r="V42" i="32" s="1"/>
  <c r="V46" i="32" s="1"/>
  <c r="W38" i="32"/>
  <c r="W39" i="32"/>
  <c r="V8" i="32"/>
  <c r="V2" i="32"/>
  <c r="W3" i="32"/>
  <c r="W26" i="32"/>
  <c r="X27" i="32"/>
  <c r="U3" i="31"/>
  <c r="T2" i="31"/>
  <c r="N155" i="32" l="1"/>
  <c r="N157" i="32" s="1"/>
  <c r="N161" i="32" s="1"/>
  <c r="S112" i="32"/>
  <c r="S114" i="32" s="1"/>
  <c r="S118" i="32" s="1"/>
  <c r="P148" i="32"/>
  <c r="P152" i="32" s="1"/>
  <c r="Q153" i="32"/>
  <c r="Q154" i="32"/>
  <c r="Q146" i="32"/>
  <c r="Q147" i="32"/>
  <c r="Q145" i="32"/>
  <c r="Q142" i="32"/>
  <c r="Q143" i="32"/>
  <c r="Q141" i="32"/>
  <c r="Q144" i="32"/>
  <c r="Q136" i="32"/>
  <c r="R137" i="32"/>
  <c r="O151" i="32"/>
  <c r="O152" i="32"/>
  <c r="O150" i="32"/>
  <c r="V111" i="32"/>
  <c r="V110" i="32"/>
  <c r="V104" i="32"/>
  <c r="V102" i="32"/>
  <c r="V99" i="32"/>
  <c r="V100" i="32"/>
  <c r="V98" i="32"/>
  <c r="V103" i="32"/>
  <c r="V101" i="32"/>
  <c r="U105" i="32"/>
  <c r="T109" i="32"/>
  <c r="T108" i="32"/>
  <c r="T107" i="32"/>
  <c r="W94" i="32"/>
  <c r="V93" i="32"/>
  <c r="X61" i="32"/>
  <c r="W60" i="32"/>
  <c r="X38" i="32"/>
  <c r="X39" i="32"/>
  <c r="W40" i="32"/>
  <c r="W42" i="32" s="1"/>
  <c r="W46" i="32" s="1"/>
  <c r="W8" i="32"/>
  <c r="W2" i="32"/>
  <c r="X3" i="32"/>
  <c r="Y27" i="32"/>
  <c r="X26" i="32"/>
  <c r="U2" i="31"/>
  <c r="V3" i="31"/>
  <c r="P151" i="32" l="1"/>
  <c r="P150" i="32"/>
  <c r="O155" i="32"/>
  <c r="O157" i="32" s="1"/>
  <c r="O161" i="32" s="1"/>
  <c r="T112" i="32"/>
  <c r="T114" i="32" s="1"/>
  <c r="T118" i="32" s="1"/>
  <c r="V105" i="32"/>
  <c r="V107" i="32" s="1"/>
  <c r="W103" i="32"/>
  <c r="W111" i="32"/>
  <c r="W110" i="32"/>
  <c r="W104" i="32"/>
  <c r="W98" i="32"/>
  <c r="W100" i="32"/>
  <c r="W101" i="32"/>
  <c r="W99" i="32"/>
  <c r="W102" i="32"/>
  <c r="U109" i="32"/>
  <c r="U108" i="32"/>
  <c r="U107" i="32"/>
  <c r="R154" i="32"/>
  <c r="R147" i="32"/>
  <c r="R144" i="32"/>
  <c r="R142" i="32"/>
  <c r="R153" i="32"/>
  <c r="R143" i="32"/>
  <c r="R146" i="32"/>
  <c r="R141" i="32"/>
  <c r="R145" i="32"/>
  <c r="S137" i="32"/>
  <c r="R136" i="32"/>
  <c r="Q148" i="32"/>
  <c r="X94" i="32"/>
  <c r="W93" i="32"/>
  <c r="Y61" i="32"/>
  <c r="X60" i="32"/>
  <c r="Y39" i="32"/>
  <c r="Y38" i="32"/>
  <c r="X40" i="32"/>
  <c r="X42" i="32" s="1"/>
  <c r="X46" i="32" s="1"/>
  <c r="X8" i="32"/>
  <c r="X2" i="32"/>
  <c r="Y3" i="32"/>
  <c r="Z27" i="32"/>
  <c r="Y26" i="32"/>
  <c r="W3" i="31"/>
  <c r="V2" i="31"/>
  <c r="P155" i="32" l="1"/>
  <c r="P157" i="32" s="1"/>
  <c r="P161" i="32" s="1"/>
  <c r="V109" i="32"/>
  <c r="V108" i="32"/>
  <c r="Q150" i="32"/>
  <c r="Q152" i="32"/>
  <c r="Q151" i="32"/>
  <c r="X103" i="32"/>
  <c r="X104" i="32"/>
  <c r="X98" i="32"/>
  <c r="X99" i="32"/>
  <c r="X100" i="32"/>
  <c r="X101" i="32"/>
  <c r="X102" i="32"/>
  <c r="W105" i="32"/>
  <c r="R148" i="32"/>
  <c r="S154" i="32"/>
  <c r="S147" i="32"/>
  <c r="S142" i="32"/>
  <c r="S146" i="32"/>
  <c r="S145" i="32"/>
  <c r="S153" i="32"/>
  <c r="S143" i="32"/>
  <c r="S144" i="32"/>
  <c r="S141" i="32"/>
  <c r="T137" i="32"/>
  <c r="S136" i="32"/>
  <c r="Y94" i="32"/>
  <c r="X93" i="32"/>
  <c r="Z61" i="32"/>
  <c r="Y60" i="32"/>
  <c r="Y40" i="32"/>
  <c r="Y42" i="32" s="1"/>
  <c r="Y46" i="32" s="1"/>
  <c r="Z38" i="32"/>
  <c r="Z39" i="32"/>
  <c r="Y8" i="32"/>
  <c r="Y2" i="32"/>
  <c r="Z3" i="32"/>
  <c r="AA27" i="32"/>
  <c r="Z26" i="32"/>
  <c r="W2" i="31"/>
  <c r="X3" i="31"/>
  <c r="V112" i="32" l="1"/>
  <c r="V114" i="32" s="1"/>
  <c r="V118" i="32" s="1"/>
  <c r="S148" i="32"/>
  <c r="S150" i="32" s="1"/>
  <c r="X105" i="32"/>
  <c r="X108" i="32" s="1"/>
  <c r="T147" i="32"/>
  <c r="T153" i="32"/>
  <c r="T143" i="32"/>
  <c r="T146" i="32"/>
  <c r="T141" i="32"/>
  <c r="T144" i="32"/>
  <c r="T145" i="32"/>
  <c r="T154" i="32"/>
  <c r="T142" i="32"/>
  <c r="U137" i="32"/>
  <c r="T136" i="32"/>
  <c r="Y110" i="32"/>
  <c r="Y103" i="32"/>
  <c r="Y104" i="32"/>
  <c r="Y111" i="32"/>
  <c r="Y99" i="32"/>
  <c r="Y100" i="32"/>
  <c r="Y101" i="32"/>
  <c r="Y102" i="32"/>
  <c r="Y98" i="32"/>
  <c r="R150" i="32"/>
  <c r="R151" i="32"/>
  <c r="R152" i="32"/>
  <c r="W109" i="32"/>
  <c r="W107" i="32"/>
  <c r="W108" i="32"/>
  <c r="Q155" i="32"/>
  <c r="Q157" i="32" s="1"/>
  <c r="Q161" i="32" s="1"/>
  <c r="Z94" i="32"/>
  <c r="Y93" i="32"/>
  <c r="Z60" i="32"/>
  <c r="AA61" i="32"/>
  <c r="Z40" i="32"/>
  <c r="Z42" i="32" s="1"/>
  <c r="Z46" i="32" s="1"/>
  <c r="AA38" i="32"/>
  <c r="AA39" i="32"/>
  <c r="Z8" i="32"/>
  <c r="Z2" i="32"/>
  <c r="AA3" i="32"/>
  <c r="AB27" i="32"/>
  <c r="AA26" i="32"/>
  <c r="Y3" i="31"/>
  <c r="X2" i="31"/>
  <c r="S152" i="32" l="1"/>
  <c r="S151" i="32"/>
  <c r="X107" i="32"/>
  <c r="X109" i="32"/>
  <c r="Y105" i="32"/>
  <c r="R155" i="32"/>
  <c r="R157" i="32" s="1"/>
  <c r="R161" i="32" s="1"/>
  <c r="U144" i="32"/>
  <c r="U146" i="32"/>
  <c r="U141" i="32"/>
  <c r="U145" i="32"/>
  <c r="U147" i="32"/>
  <c r="U142" i="32"/>
  <c r="U143" i="32"/>
  <c r="V137" i="32"/>
  <c r="U136" i="32"/>
  <c r="Z111" i="32"/>
  <c r="Z104" i="32"/>
  <c r="Z110" i="32"/>
  <c r="Z100" i="32"/>
  <c r="Z101" i="32"/>
  <c r="Z102" i="32"/>
  <c r="Z103" i="32"/>
  <c r="Z98" i="32"/>
  <c r="Z99" i="32"/>
  <c r="T148" i="32"/>
  <c r="W112" i="32"/>
  <c r="W114" i="32" s="1"/>
  <c r="W118" i="32" s="1"/>
  <c r="S155" i="32"/>
  <c r="S157" i="32" s="1"/>
  <c r="S161" i="32" s="1"/>
  <c r="AA94" i="32"/>
  <c r="Z93" i="32"/>
  <c r="AB61" i="32"/>
  <c r="AA60" i="32"/>
  <c r="AA40" i="32"/>
  <c r="AA42" i="32" s="1"/>
  <c r="AA46" i="32" s="1"/>
  <c r="AB38" i="32"/>
  <c r="AB39" i="32"/>
  <c r="AA8" i="32"/>
  <c r="AA2" i="32"/>
  <c r="AB3" i="32"/>
  <c r="AB26" i="32"/>
  <c r="AC27" i="32"/>
  <c r="Y2" i="31"/>
  <c r="Z3" i="31"/>
  <c r="AA111" i="32" l="1"/>
  <c r="AA110" i="32"/>
  <c r="AA101" i="32"/>
  <c r="AA102" i="32"/>
  <c r="AA103" i="32"/>
  <c r="AA98" i="32"/>
  <c r="AA99" i="32"/>
  <c r="AA104" i="32"/>
  <c r="AA100" i="32"/>
  <c r="V153" i="32"/>
  <c r="V146" i="32"/>
  <c r="V145" i="32"/>
  <c r="V147" i="32"/>
  <c r="V144" i="32"/>
  <c r="V142" i="32"/>
  <c r="V154" i="32"/>
  <c r="V143" i="32"/>
  <c r="V141" i="32"/>
  <c r="V136" i="32"/>
  <c r="W137" i="32"/>
  <c r="T151" i="32"/>
  <c r="T152" i="32"/>
  <c r="T150" i="32"/>
  <c r="Z105" i="32"/>
  <c r="U148" i="32"/>
  <c r="Y109" i="32"/>
  <c r="Y108" i="32"/>
  <c r="Y107" i="32"/>
  <c r="AA93" i="32"/>
  <c r="AB94" i="32"/>
  <c r="AC61" i="32"/>
  <c r="AB60" i="32"/>
  <c r="AC38" i="32"/>
  <c r="AC39" i="32"/>
  <c r="AB40" i="32"/>
  <c r="AB42" i="32" s="1"/>
  <c r="AB46" i="32" s="1"/>
  <c r="AB8" i="32"/>
  <c r="AB2" i="32"/>
  <c r="AC3" i="32"/>
  <c r="AC26" i="32"/>
  <c r="AD27" i="32"/>
  <c r="AA3" i="31"/>
  <c r="Z2" i="31"/>
  <c r="T155" i="32" l="1"/>
  <c r="T157" i="32" s="1"/>
  <c r="T161" i="32" s="1"/>
  <c r="Y112" i="32"/>
  <c r="Y114" i="32" s="1"/>
  <c r="Y118" i="32" s="1"/>
  <c r="AA105" i="32"/>
  <c r="AA109" i="32" s="1"/>
  <c r="Z109" i="32"/>
  <c r="Z108" i="32"/>
  <c r="Z107" i="32"/>
  <c r="AB110" i="32"/>
  <c r="AB111" i="32"/>
  <c r="AB102" i="32"/>
  <c r="AB103" i="32"/>
  <c r="AB99" i="32"/>
  <c r="AB104" i="32"/>
  <c r="AB100" i="32"/>
  <c r="AB98" i="32"/>
  <c r="AB101" i="32"/>
  <c r="V148" i="32"/>
  <c r="W153" i="32"/>
  <c r="W154" i="32"/>
  <c r="W146" i="32"/>
  <c r="W147" i="32"/>
  <c r="W144" i="32"/>
  <c r="W145" i="32"/>
  <c r="W142" i="32"/>
  <c r="W143" i="32"/>
  <c r="W141" i="32"/>
  <c r="X137" i="32"/>
  <c r="W136" i="32"/>
  <c r="U151" i="32"/>
  <c r="U152" i="32"/>
  <c r="U150" i="32"/>
  <c r="AC94" i="32"/>
  <c r="AB93" i="32"/>
  <c r="AD61" i="32"/>
  <c r="AC60" i="32"/>
  <c r="AD38" i="32"/>
  <c r="AD39" i="32"/>
  <c r="AC40" i="32"/>
  <c r="AC42" i="32" s="1"/>
  <c r="AC46" i="32" s="1"/>
  <c r="AC8" i="32"/>
  <c r="AC2" i="32"/>
  <c r="AD3" i="32"/>
  <c r="AE27" i="32"/>
  <c r="AD26" i="32"/>
  <c r="AA2" i="31"/>
  <c r="AB3" i="31"/>
  <c r="Z112" i="32" l="1"/>
  <c r="Z114" i="32" s="1"/>
  <c r="Z118" i="32" s="1"/>
  <c r="AA107" i="32"/>
  <c r="AA108" i="32"/>
  <c r="V152" i="32"/>
  <c r="V150" i="32"/>
  <c r="V151" i="32"/>
  <c r="X153" i="32"/>
  <c r="X154" i="32"/>
  <c r="X147" i="32"/>
  <c r="X144" i="32"/>
  <c r="X146" i="32"/>
  <c r="X145" i="32"/>
  <c r="X142" i="32"/>
  <c r="X143" i="32"/>
  <c r="X141" i="32"/>
  <c r="X136" i="32"/>
  <c r="Y137" i="32"/>
  <c r="W148" i="32"/>
  <c r="AC111" i="32"/>
  <c r="AC103" i="32"/>
  <c r="AC104" i="32"/>
  <c r="AC98" i="32"/>
  <c r="AC100" i="32"/>
  <c r="AC101" i="32"/>
  <c r="AC99" i="32"/>
  <c r="AC110" i="32"/>
  <c r="AC102" i="32"/>
  <c r="AB105" i="32"/>
  <c r="AD94" i="32"/>
  <c r="AC93" i="32"/>
  <c r="AE61" i="32"/>
  <c r="AD60" i="32"/>
  <c r="AE39" i="32"/>
  <c r="AE38" i="32"/>
  <c r="AD40" i="32"/>
  <c r="AD42" i="32" s="1"/>
  <c r="AD46" i="32" s="1"/>
  <c r="AD8" i="32"/>
  <c r="AD2" i="32"/>
  <c r="AE3" i="32"/>
  <c r="AF27" i="32"/>
  <c r="AE26" i="32"/>
  <c r="AC3" i="31"/>
  <c r="AB2" i="31"/>
  <c r="AA112" i="32" l="1"/>
  <c r="AA114" i="32" s="1"/>
  <c r="AA118" i="32" s="1"/>
  <c r="W150" i="32"/>
  <c r="W151" i="32"/>
  <c r="W152" i="32"/>
  <c r="Y154" i="32"/>
  <c r="Y147" i="32"/>
  <c r="Y142" i="32"/>
  <c r="Y153" i="32"/>
  <c r="Y145" i="32"/>
  <c r="Y144" i="32"/>
  <c r="Y143" i="32"/>
  <c r="Y146" i="32"/>
  <c r="Y141" i="32"/>
  <c r="Z137" i="32"/>
  <c r="Y136" i="32"/>
  <c r="V155" i="32"/>
  <c r="V157" i="32" s="1"/>
  <c r="V161" i="32" s="1"/>
  <c r="AD103" i="32"/>
  <c r="AD104" i="32"/>
  <c r="AD98" i="32"/>
  <c r="AD99" i="32"/>
  <c r="AD100" i="32"/>
  <c r="AD101" i="32"/>
  <c r="AD110" i="32"/>
  <c r="AD102" i="32"/>
  <c r="AD111" i="32"/>
  <c r="AB109" i="32"/>
  <c r="AB108" i="32"/>
  <c r="AB107" i="32"/>
  <c r="AC105" i="32"/>
  <c r="X148" i="32"/>
  <c r="AD93" i="32"/>
  <c r="AE94" i="32"/>
  <c r="AF61" i="32"/>
  <c r="AE60" i="32"/>
  <c r="AE40" i="32"/>
  <c r="AE42" i="32" s="1"/>
  <c r="AE46" i="32" s="1"/>
  <c r="AF38" i="32"/>
  <c r="AF39" i="32"/>
  <c r="AE8" i="32"/>
  <c r="AE2" i="32"/>
  <c r="AF3" i="32"/>
  <c r="AG27" i="32"/>
  <c r="AF26" i="32"/>
  <c r="AD3" i="31"/>
  <c r="AC2" i="31"/>
  <c r="AB112" i="32" l="1"/>
  <c r="AB114" i="32" s="1"/>
  <c r="AB118" i="32" s="1"/>
  <c r="AD105" i="32"/>
  <c r="AD108" i="32" s="1"/>
  <c r="X150" i="32"/>
  <c r="X151" i="32"/>
  <c r="X152" i="32"/>
  <c r="AC109" i="32"/>
  <c r="AC108" i="32"/>
  <c r="AC107" i="32"/>
  <c r="AE110" i="32"/>
  <c r="AE103" i="32"/>
  <c r="AE104" i="32"/>
  <c r="AE99" i="32"/>
  <c r="AE100" i="32"/>
  <c r="AE101" i="32"/>
  <c r="AE102" i="32"/>
  <c r="AE111" i="32"/>
  <c r="AE98" i="32"/>
  <c r="Y148" i="32"/>
  <c r="Z154" i="32"/>
  <c r="Z147" i="32"/>
  <c r="Z143" i="32"/>
  <c r="Z153" i="32"/>
  <c r="Z146" i="32"/>
  <c r="Z145" i="32"/>
  <c r="Z142" i="32"/>
  <c r="Z141" i="32"/>
  <c r="Z144" i="32"/>
  <c r="Z136" i="32"/>
  <c r="AA137" i="32"/>
  <c r="W155" i="32"/>
  <c r="W157" i="32" s="1"/>
  <c r="W161" i="32" s="1"/>
  <c r="AF94" i="32"/>
  <c r="AE93" i="32"/>
  <c r="AF60" i="32"/>
  <c r="AG61" i="32"/>
  <c r="AF40" i="32"/>
  <c r="AF42" i="32" s="1"/>
  <c r="AF46" i="32" s="1"/>
  <c r="AG38" i="32"/>
  <c r="AG39" i="32"/>
  <c r="AF8" i="32"/>
  <c r="AF2" i="32"/>
  <c r="AG3" i="32"/>
  <c r="AH27" i="32"/>
  <c r="AG26" i="32"/>
  <c r="AE3" i="31"/>
  <c r="AD2" i="31"/>
  <c r="AD109" i="32" l="1"/>
  <c r="AD107" i="32"/>
  <c r="AC112" i="32"/>
  <c r="AC114" i="32" s="1"/>
  <c r="AC118" i="32" s="1"/>
  <c r="Z148" i="32"/>
  <c r="Z150" i="32" s="1"/>
  <c r="AE105" i="32"/>
  <c r="AE109" i="32" s="1"/>
  <c r="AF111" i="32"/>
  <c r="AF104" i="32"/>
  <c r="AF110" i="32"/>
  <c r="AF100" i="32"/>
  <c r="AF103" i="32"/>
  <c r="AF101" i="32"/>
  <c r="AF102" i="32"/>
  <c r="AF98" i="32"/>
  <c r="AF99" i="32"/>
  <c r="AA153" i="32"/>
  <c r="AA144" i="32"/>
  <c r="AA154" i="32"/>
  <c r="AA143" i="32"/>
  <c r="AA141" i="32"/>
  <c r="AA147" i="32"/>
  <c r="AA146" i="32"/>
  <c r="AA145" i="32"/>
  <c r="AA142" i="32"/>
  <c r="AA136" i="32"/>
  <c r="AB137" i="32"/>
  <c r="Y150" i="32"/>
  <c r="Y151" i="32"/>
  <c r="Y152" i="32"/>
  <c r="AF93" i="32"/>
  <c r="AG94" i="32"/>
  <c r="AG60" i="32"/>
  <c r="AH61" i="32"/>
  <c r="AG40" i="32"/>
  <c r="AG42" i="32" s="1"/>
  <c r="AG46" i="32" s="1"/>
  <c r="AH38" i="32"/>
  <c r="AH39" i="32"/>
  <c r="AG8" i="32"/>
  <c r="AG2" i="32"/>
  <c r="AH3" i="32"/>
  <c r="AI27" i="32"/>
  <c r="AH26" i="32"/>
  <c r="AE2" i="31"/>
  <c r="AF3" i="31"/>
  <c r="AD112" i="32" l="1"/>
  <c r="AD114" i="32" s="1"/>
  <c r="AD118" i="32" s="1"/>
  <c r="AE107" i="32"/>
  <c r="Z151" i="32"/>
  <c r="AE108" i="32"/>
  <c r="AE112" i="32" s="1"/>
  <c r="AE114" i="32" s="1"/>
  <c r="AE118" i="32" s="1"/>
  <c r="Z152" i="32"/>
  <c r="AG111" i="32"/>
  <c r="AG110" i="32"/>
  <c r="AG103" i="32"/>
  <c r="AG101" i="32"/>
  <c r="AG102" i="32"/>
  <c r="AG104" i="32"/>
  <c r="AG98" i="32"/>
  <c r="AG99" i="32"/>
  <c r="AG100" i="32"/>
  <c r="AB153" i="32"/>
  <c r="AB145" i="32"/>
  <c r="AB146" i="32"/>
  <c r="AB154" i="32"/>
  <c r="AB147" i="32"/>
  <c r="AB144" i="32"/>
  <c r="AB142" i="32"/>
  <c r="AB141" i="32"/>
  <c r="AB143" i="32"/>
  <c r="AB136" i="32"/>
  <c r="AC137" i="32"/>
  <c r="AA148" i="32"/>
  <c r="AF105" i="32"/>
  <c r="Y155" i="32"/>
  <c r="Y157" i="32" s="1"/>
  <c r="Y161" i="32" s="1"/>
  <c r="AH94" i="32"/>
  <c r="AG93" i="32"/>
  <c r="AH60" i="32"/>
  <c r="AI61" i="32"/>
  <c r="AH40" i="32"/>
  <c r="AH42" i="32" s="1"/>
  <c r="AH46" i="32" s="1"/>
  <c r="AI38" i="32"/>
  <c r="AI39" i="32"/>
  <c r="AH8" i="32"/>
  <c r="AH2" i="32"/>
  <c r="AI3" i="32"/>
  <c r="AJ27" i="32"/>
  <c r="AI26" i="32"/>
  <c r="AG3" i="31"/>
  <c r="AF2" i="31"/>
  <c r="Z155" i="32" l="1"/>
  <c r="Z157" i="32" s="1"/>
  <c r="Z161" i="32" s="1"/>
  <c r="AH110" i="32"/>
  <c r="AH111" i="32"/>
  <c r="AH102" i="32"/>
  <c r="AH104" i="32"/>
  <c r="AH99" i="32"/>
  <c r="AH100" i="32"/>
  <c r="AH103" i="32"/>
  <c r="AH101" i="32"/>
  <c r="AH98" i="32"/>
  <c r="AB148" i="32"/>
  <c r="AF109" i="32"/>
  <c r="AF107" i="32"/>
  <c r="AF108" i="32"/>
  <c r="AA151" i="32"/>
  <c r="AA152" i="32"/>
  <c r="AA150" i="32"/>
  <c r="AC153" i="32"/>
  <c r="AC154" i="32"/>
  <c r="AC146" i="32"/>
  <c r="AC147" i="32"/>
  <c r="AC144" i="32"/>
  <c r="AC142" i="32"/>
  <c r="AC145" i="32"/>
  <c r="AC143" i="32"/>
  <c r="AC141" i="32"/>
  <c r="AC136" i="32"/>
  <c r="AD137" i="32"/>
  <c r="AG105" i="32"/>
  <c r="AI94" i="32"/>
  <c r="AH93" i="32"/>
  <c r="AJ61" i="32"/>
  <c r="AI60" i="32"/>
  <c r="AI40" i="32"/>
  <c r="AI42" i="32" s="1"/>
  <c r="AI46" i="32" s="1"/>
  <c r="AJ38" i="32"/>
  <c r="AJ39" i="32"/>
  <c r="AI8" i="32"/>
  <c r="AI2" i="32"/>
  <c r="AJ3" i="32"/>
  <c r="AK27" i="32"/>
  <c r="AJ26" i="32"/>
  <c r="AG2" i="31"/>
  <c r="AH3" i="31"/>
  <c r="AA155" i="32" l="1"/>
  <c r="AA157" i="32" s="1"/>
  <c r="AA161" i="32" s="1"/>
  <c r="AG109" i="32"/>
  <c r="AG108" i="32"/>
  <c r="AG107" i="32"/>
  <c r="AD153" i="32"/>
  <c r="AD154" i="32"/>
  <c r="AD147" i="32"/>
  <c r="AD146" i="32"/>
  <c r="AD144" i="32"/>
  <c r="AD142" i="32"/>
  <c r="AD145" i="32"/>
  <c r="AD143" i="32"/>
  <c r="AD141" i="32"/>
  <c r="AE137" i="32"/>
  <c r="AD136" i="32"/>
  <c r="AB152" i="32"/>
  <c r="AB151" i="32"/>
  <c r="AB150" i="32"/>
  <c r="AH105" i="32"/>
  <c r="AI110" i="32"/>
  <c r="AI111" i="32"/>
  <c r="AI103" i="32"/>
  <c r="AI104" i="32"/>
  <c r="AI98" i="32"/>
  <c r="AI100" i="32"/>
  <c r="AI101" i="32"/>
  <c r="AI102" i="32"/>
  <c r="AI99" i="32"/>
  <c r="AC148" i="32"/>
  <c r="AF112" i="32"/>
  <c r="AF114" i="32" s="1"/>
  <c r="AF118" i="32" s="1"/>
  <c r="AJ94" i="32"/>
  <c r="AI93" i="32"/>
  <c r="AK61" i="32"/>
  <c r="AJ60" i="32"/>
  <c r="AJ40" i="32"/>
  <c r="AJ42" i="32" s="1"/>
  <c r="AJ46" i="32" s="1"/>
  <c r="AK39" i="32"/>
  <c r="AK38" i="32"/>
  <c r="AJ8" i="32"/>
  <c r="AJ2" i="32"/>
  <c r="AK3" i="32"/>
  <c r="AL27" i="32"/>
  <c r="AK26" i="32"/>
  <c r="AI3" i="31"/>
  <c r="AH2" i="31"/>
  <c r="AG112" i="32" l="1"/>
  <c r="AG114" i="32" s="1"/>
  <c r="AG118" i="32" s="1"/>
  <c r="AB155" i="32"/>
  <c r="AB157" i="32" s="1"/>
  <c r="AB161" i="32" s="1"/>
  <c r="AI105" i="32"/>
  <c r="AI108" i="32" s="1"/>
  <c r="AC150" i="32"/>
  <c r="AC151" i="32"/>
  <c r="AC152" i="32"/>
  <c r="AD148" i="32"/>
  <c r="AH109" i="32"/>
  <c r="AH108" i="32"/>
  <c r="AH107" i="32"/>
  <c r="AJ102" i="32"/>
  <c r="AJ111" i="32"/>
  <c r="AJ103" i="32"/>
  <c r="AJ104" i="32"/>
  <c r="AJ98" i="32"/>
  <c r="AJ99" i="32"/>
  <c r="AJ100" i="32"/>
  <c r="AJ110" i="32"/>
  <c r="AJ101" i="32"/>
  <c r="AE154" i="32"/>
  <c r="AE147" i="32"/>
  <c r="AE142" i="32"/>
  <c r="AE153" i="32"/>
  <c r="AE145" i="32"/>
  <c r="AE144" i="32"/>
  <c r="AE143" i="32"/>
  <c r="AE141" i="32"/>
  <c r="AE146" i="32"/>
  <c r="AF137" i="32"/>
  <c r="AE136" i="32"/>
  <c r="AJ93" i="32"/>
  <c r="AK94" i="32"/>
  <c r="AL61" i="32"/>
  <c r="AK60" i="32"/>
  <c r="AK40" i="32"/>
  <c r="AK42" i="32" s="1"/>
  <c r="AK46" i="32" s="1"/>
  <c r="AL38" i="32"/>
  <c r="AL39" i="32"/>
  <c r="AK8" i="32"/>
  <c r="AK2" i="32"/>
  <c r="AL3" i="32"/>
  <c r="AL26" i="32"/>
  <c r="AM27" i="32"/>
  <c r="AJ3" i="31"/>
  <c r="AI2" i="31"/>
  <c r="AI107" i="32" l="1"/>
  <c r="AE148" i="32"/>
  <c r="AE152" i="32" s="1"/>
  <c r="AI109" i="32"/>
  <c r="AH112" i="32"/>
  <c r="AH114" i="32" s="1"/>
  <c r="AH118" i="32" s="1"/>
  <c r="AJ105" i="32"/>
  <c r="AF154" i="32"/>
  <c r="AF147" i="32"/>
  <c r="AF153" i="32"/>
  <c r="AF143" i="32"/>
  <c r="AF144" i="32"/>
  <c r="AF142" i="32"/>
  <c r="AF141" i="32"/>
  <c r="AF146" i="32"/>
  <c r="AF145" i="32"/>
  <c r="AF136" i="32"/>
  <c r="AG137" i="32"/>
  <c r="AE151" i="32"/>
  <c r="AK110" i="32"/>
  <c r="AK111" i="32"/>
  <c r="AK103" i="32"/>
  <c r="AK104" i="32"/>
  <c r="AK99" i="32"/>
  <c r="AK100" i="32"/>
  <c r="AK101" i="32"/>
  <c r="AK102" i="32"/>
  <c r="AK98" i="32"/>
  <c r="AD150" i="32"/>
  <c r="AD151" i="32"/>
  <c r="AD152" i="32"/>
  <c r="AC155" i="32"/>
  <c r="AC157" i="32" s="1"/>
  <c r="AC161" i="32" s="1"/>
  <c r="AL94" i="32"/>
  <c r="AK93" i="32"/>
  <c r="AL60" i="32"/>
  <c r="AM61" i="32"/>
  <c r="AL40" i="32"/>
  <c r="AL42" i="32" s="1"/>
  <c r="AL46" i="32" s="1"/>
  <c r="AM38" i="32"/>
  <c r="AM39" i="32"/>
  <c r="AL8" i="32"/>
  <c r="AL2" i="32"/>
  <c r="AM3" i="32"/>
  <c r="AN27" i="32"/>
  <c r="AM26" i="32"/>
  <c r="AK3" i="31"/>
  <c r="AJ2" i="31"/>
  <c r="AE150" i="32" l="1"/>
  <c r="AE155" i="32" s="1"/>
  <c r="AE157" i="32" s="1"/>
  <c r="AE161" i="32" s="1"/>
  <c r="AI112" i="32"/>
  <c r="AI114" i="32" s="1"/>
  <c r="AI118" i="32" s="1"/>
  <c r="AF148" i="32"/>
  <c r="AK105" i="32"/>
  <c r="AL111" i="32"/>
  <c r="AL104" i="32"/>
  <c r="AL100" i="32"/>
  <c r="AL101" i="32"/>
  <c r="AL110" i="32"/>
  <c r="AL102" i="32"/>
  <c r="AL103" i="32"/>
  <c r="AL98" i="32"/>
  <c r="AL99" i="32"/>
  <c r="AD155" i="32"/>
  <c r="AD157" i="32" s="1"/>
  <c r="AD161" i="32" s="1"/>
  <c r="AJ109" i="32"/>
  <c r="AJ107" i="32"/>
  <c r="AJ108" i="32"/>
  <c r="AG153" i="32"/>
  <c r="AG144" i="32"/>
  <c r="AG154" i="32"/>
  <c r="AG147" i="32"/>
  <c r="AG146" i="32"/>
  <c r="AG142" i="32"/>
  <c r="AG141" i="32"/>
  <c r="AG145" i="32"/>
  <c r="AG143" i="32"/>
  <c r="AH137" i="32"/>
  <c r="AG136" i="32"/>
  <c r="AL93" i="32"/>
  <c r="AM94" i="32"/>
  <c r="AN61" i="32"/>
  <c r="AM60" i="32"/>
  <c r="AM40" i="32"/>
  <c r="AM42" i="32" s="1"/>
  <c r="AM46" i="32" s="1"/>
  <c r="AN38" i="32"/>
  <c r="AN39" i="32"/>
  <c r="AM8" i="32"/>
  <c r="AM2" i="32"/>
  <c r="AN3" i="32"/>
  <c r="AO27" i="32"/>
  <c r="AN26" i="32"/>
  <c r="AL3" i="31"/>
  <c r="AK2" i="31"/>
  <c r="AG148" i="32" l="1"/>
  <c r="AM111" i="32"/>
  <c r="AM110" i="32"/>
  <c r="AM101" i="32"/>
  <c r="AM104" i="32"/>
  <c r="AM102" i="32"/>
  <c r="AM103" i="32"/>
  <c r="AM98" i="32"/>
  <c r="AM99" i="32"/>
  <c r="AM100" i="32"/>
  <c r="AL105" i="32"/>
  <c r="AJ112" i="32"/>
  <c r="AJ114" i="32" s="1"/>
  <c r="AJ118" i="32" s="1"/>
  <c r="AH153" i="32"/>
  <c r="AH154" i="32"/>
  <c r="AH145" i="32"/>
  <c r="AH147" i="32"/>
  <c r="AH144" i="32"/>
  <c r="AH143" i="32"/>
  <c r="AH146" i="32"/>
  <c r="AH141" i="32"/>
  <c r="AH142" i="32"/>
  <c r="AI137" i="32"/>
  <c r="AH136" i="32"/>
  <c r="AK109" i="32"/>
  <c r="AK107" i="32"/>
  <c r="AK108" i="32"/>
  <c r="AF151" i="32"/>
  <c r="AF152" i="32"/>
  <c r="AF150" i="32"/>
  <c r="AM93" i="32"/>
  <c r="AN94" i="32"/>
  <c r="AO61" i="32"/>
  <c r="AN60" i="32"/>
  <c r="AN40" i="32"/>
  <c r="AN42" i="32" s="1"/>
  <c r="AN46" i="32" s="1"/>
  <c r="AO38" i="32"/>
  <c r="AO39" i="32"/>
  <c r="AN8" i="32"/>
  <c r="AN2" i="32"/>
  <c r="AO3" i="32"/>
  <c r="AO26" i="32"/>
  <c r="AP27" i="32"/>
  <c r="AM3" i="31"/>
  <c r="AL2" i="31"/>
  <c r="AF155" i="32" l="1"/>
  <c r="AF157" i="32" s="1"/>
  <c r="AF161" i="32" s="1"/>
  <c r="AI153" i="32"/>
  <c r="AI154" i="32"/>
  <c r="AI146" i="32"/>
  <c r="AI147" i="32"/>
  <c r="AI145" i="32"/>
  <c r="AI142" i="32"/>
  <c r="AI141" i="32"/>
  <c r="AI144" i="32"/>
  <c r="AI143" i="32"/>
  <c r="AI136" i="32"/>
  <c r="AJ137" i="32"/>
  <c r="AL109" i="32"/>
  <c r="AL108" i="32"/>
  <c r="AL107" i="32"/>
  <c r="AH148" i="32"/>
  <c r="AM105" i="32"/>
  <c r="AN110" i="32"/>
  <c r="AN102" i="32"/>
  <c r="AN104" i="32"/>
  <c r="AN103" i="32"/>
  <c r="AN111" i="32"/>
  <c r="AN99" i="32"/>
  <c r="AN100" i="32"/>
  <c r="AN101" i="32"/>
  <c r="AN98" i="32"/>
  <c r="AK112" i="32"/>
  <c r="AK114" i="32" s="1"/>
  <c r="AK118" i="32" s="1"/>
  <c r="AG151" i="32"/>
  <c r="AG152" i="32"/>
  <c r="AG150" i="32"/>
  <c r="AO94" i="32"/>
  <c r="AN93" i="32"/>
  <c r="AP61" i="32"/>
  <c r="AO60" i="32"/>
  <c r="AO40" i="32"/>
  <c r="AO42" i="32" s="1"/>
  <c r="AO46" i="32" s="1"/>
  <c r="AP38" i="32"/>
  <c r="AP39" i="32"/>
  <c r="AO8" i="32"/>
  <c r="AO2" i="32"/>
  <c r="AP3" i="32"/>
  <c r="AQ27" i="32"/>
  <c r="AP26" i="32"/>
  <c r="AM2" i="31"/>
  <c r="AN3" i="31"/>
  <c r="AG155" i="32" l="1"/>
  <c r="AG157" i="32" s="1"/>
  <c r="AG161" i="32" s="1"/>
  <c r="AM109" i="32"/>
  <c r="AM108" i="32"/>
  <c r="AM107" i="32"/>
  <c r="AJ153" i="32"/>
  <c r="AJ154" i="32"/>
  <c r="AJ147" i="32"/>
  <c r="AJ146" i="32"/>
  <c r="AJ144" i="32"/>
  <c r="AJ142" i="32"/>
  <c r="AJ141" i="32"/>
  <c r="AJ143" i="32"/>
  <c r="AJ145" i="32"/>
  <c r="AJ136" i="32"/>
  <c r="AK137" i="32"/>
  <c r="AO110" i="32"/>
  <c r="AO102" i="32"/>
  <c r="AO103" i="32"/>
  <c r="AO104" i="32"/>
  <c r="AO98" i="32"/>
  <c r="AO111" i="32"/>
  <c r="AO100" i="32"/>
  <c r="AO101" i="32"/>
  <c r="AO99" i="32"/>
  <c r="AH152" i="32"/>
  <c r="AH150" i="32"/>
  <c r="AH151" i="32"/>
  <c r="AL112" i="32"/>
  <c r="AL114" i="32" s="1"/>
  <c r="AL118" i="32" s="1"/>
  <c r="AN105" i="32"/>
  <c r="AI148" i="32"/>
  <c r="AP94" i="32"/>
  <c r="AO93" i="32"/>
  <c r="AQ61" i="32"/>
  <c r="AP60" i="32"/>
  <c r="AQ39" i="32"/>
  <c r="AQ38" i="32"/>
  <c r="AP40" i="32"/>
  <c r="AP42" i="32" s="1"/>
  <c r="AP46" i="32" s="1"/>
  <c r="AP8" i="32"/>
  <c r="AP2" i="32"/>
  <c r="AQ3" i="32"/>
  <c r="AR27" i="32"/>
  <c r="AQ26" i="32"/>
  <c r="AO3" i="31"/>
  <c r="AN2" i="31"/>
  <c r="AM112" i="32" l="1"/>
  <c r="AM114" i="32" s="1"/>
  <c r="AM118" i="32" s="1"/>
  <c r="AI150" i="32"/>
  <c r="AI152" i="32"/>
  <c r="AI151" i="32"/>
  <c r="AP110" i="32"/>
  <c r="AP102" i="32"/>
  <c r="AP103" i="32"/>
  <c r="AP104" i="32"/>
  <c r="AP111" i="32"/>
  <c r="AP98" i="32"/>
  <c r="AP99" i="32"/>
  <c r="AP100" i="32"/>
  <c r="AP101" i="32"/>
  <c r="AN108" i="32"/>
  <c r="AN109" i="32"/>
  <c r="AN107" i="32"/>
  <c r="AK154" i="32"/>
  <c r="AK147" i="32"/>
  <c r="AK146" i="32"/>
  <c r="AK142" i="32"/>
  <c r="AK145" i="32"/>
  <c r="AK141" i="32"/>
  <c r="AK143" i="32"/>
  <c r="AK144" i="32"/>
  <c r="AK153" i="32"/>
  <c r="AK136" i="32"/>
  <c r="AL137" i="32"/>
  <c r="AJ148" i="32"/>
  <c r="AH155" i="32"/>
  <c r="AH157" i="32" s="1"/>
  <c r="AH161" i="32" s="1"/>
  <c r="AO105" i="32"/>
  <c r="AQ94" i="32"/>
  <c r="AP93" i="32"/>
  <c r="AR61" i="32"/>
  <c r="AQ60" i="32"/>
  <c r="AQ40" i="32"/>
  <c r="AQ42" i="32" s="1"/>
  <c r="AQ46" i="32" s="1"/>
  <c r="AR38" i="32"/>
  <c r="AR39" i="32"/>
  <c r="AQ8" i="32"/>
  <c r="AQ2" i="32"/>
  <c r="AR3" i="32"/>
  <c r="AS27" i="32"/>
  <c r="AR26" i="32"/>
  <c r="AP3" i="31"/>
  <c r="AO2" i="31"/>
  <c r="AQ110" i="32" l="1"/>
  <c r="AQ103" i="32"/>
  <c r="AQ104" i="32"/>
  <c r="AQ111" i="32"/>
  <c r="AQ99" i="32"/>
  <c r="AQ102" i="32"/>
  <c r="AQ100" i="32"/>
  <c r="AQ101" i="32"/>
  <c r="AQ98" i="32"/>
  <c r="AO109" i="32"/>
  <c r="AO108" i="32"/>
  <c r="AO107" i="32"/>
  <c r="AJ150" i="32"/>
  <c r="AJ151" i="32"/>
  <c r="AJ152" i="32"/>
  <c r="AN112" i="32"/>
  <c r="AN114" i="32" s="1"/>
  <c r="AN118" i="32" s="1"/>
  <c r="AP105" i="32"/>
  <c r="AL154" i="32"/>
  <c r="AL147" i="32"/>
  <c r="AL143" i="32"/>
  <c r="AL146" i="32"/>
  <c r="AL141" i="32"/>
  <c r="AL142" i="32"/>
  <c r="AL144" i="32"/>
  <c r="AL153" i="32"/>
  <c r="AL145" i="32"/>
  <c r="AM137" i="32"/>
  <c r="AL136" i="32"/>
  <c r="AK148" i="32"/>
  <c r="AI155" i="32"/>
  <c r="AI157" i="32" s="1"/>
  <c r="AI161" i="32" s="1"/>
  <c r="AR94" i="32"/>
  <c r="AQ93" i="32"/>
  <c r="AR60" i="32"/>
  <c r="AS61" i="32"/>
  <c r="AS38" i="32"/>
  <c r="AS39" i="32"/>
  <c r="AR40" i="32"/>
  <c r="AR42" i="32" s="1"/>
  <c r="AR46" i="32" s="1"/>
  <c r="AR8" i="32"/>
  <c r="AR2" i="32"/>
  <c r="AS3" i="32"/>
  <c r="AT27" i="32"/>
  <c r="AS26" i="32"/>
  <c r="AQ3" i="31"/>
  <c r="AP2" i="31"/>
  <c r="AO112" i="32" l="1"/>
  <c r="AO114" i="32" s="1"/>
  <c r="AO118" i="32" s="1"/>
  <c r="AR111" i="32"/>
  <c r="AR104" i="32"/>
  <c r="AR102" i="32"/>
  <c r="AR100" i="32"/>
  <c r="AR110" i="32"/>
  <c r="AR103" i="32"/>
  <c r="AR101" i="32"/>
  <c r="AR98" i="32"/>
  <c r="AR99" i="32"/>
  <c r="AM153" i="32"/>
  <c r="AM144" i="32"/>
  <c r="AM141" i="32"/>
  <c r="AM147" i="32"/>
  <c r="AM142" i="32"/>
  <c r="AM143" i="32"/>
  <c r="AM154" i="32"/>
  <c r="AM145" i="32"/>
  <c r="AM146" i="32"/>
  <c r="AM136" i="32"/>
  <c r="AN137" i="32"/>
  <c r="AL148" i="32"/>
  <c r="AQ105" i="32"/>
  <c r="AK150" i="32"/>
  <c r="AK151" i="32"/>
  <c r="AK152" i="32"/>
  <c r="AP109" i="32"/>
  <c r="AP107" i="32"/>
  <c r="AP108" i="32"/>
  <c r="AJ155" i="32"/>
  <c r="AJ157" i="32" s="1"/>
  <c r="AJ161" i="32" s="1"/>
  <c r="AS94" i="32"/>
  <c r="AR93" i="32"/>
  <c r="AS60" i="32"/>
  <c r="AT61" i="32"/>
  <c r="AT38" i="32"/>
  <c r="AT39" i="32"/>
  <c r="AS40" i="32"/>
  <c r="AS42" i="32" s="1"/>
  <c r="AS46" i="32" s="1"/>
  <c r="AS8" i="32"/>
  <c r="AS2" i="32"/>
  <c r="AT3" i="32"/>
  <c r="AU27" i="32"/>
  <c r="AT26" i="32"/>
  <c r="AR3" i="31"/>
  <c r="AQ2" i="31"/>
  <c r="AK155" i="32" l="1"/>
  <c r="AK157" i="32" s="1"/>
  <c r="AK161" i="32" s="1"/>
  <c r="AM148" i="32"/>
  <c r="AM151" i="32" s="1"/>
  <c r="AS111" i="32"/>
  <c r="AS110" i="32"/>
  <c r="AS103" i="32"/>
  <c r="AS101" i="32"/>
  <c r="AS98" i="32"/>
  <c r="AS99" i="32"/>
  <c r="AS100" i="32"/>
  <c r="AS102" i="32"/>
  <c r="AS104" i="32"/>
  <c r="AQ109" i="32"/>
  <c r="AQ107" i="32"/>
  <c r="AQ108" i="32"/>
  <c r="AP112" i="32"/>
  <c r="AP114" i="32" s="1"/>
  <c r="AP118" i="32" s="1"/>
  <c r="AL151" i="32"/>
  <c r="AL152" i="32"/>
  <c r="AL150" i="32"/>
  <c r="AN153" i="32"/>
  <c r="AN145" i="32"/>
  <c r="AN146" i="32"/>
  <c r="AN147" i="32"/>
  <c r="AN142" i="32"/>
  <c r="AN143" i="32"/>
  <c r="AN154" i="32"/>
  <c r="AN144" i="32"/>
  <c r="AN141" i="32"/>
  <c r="AO137" i="32"/>
  <c r="AN136" i="32"/>
  <c r="AR105" i="32"/>
  <c r="AT94" i="32"/>
  <c r="AS93" i="32"/>
  <c r="AU61" i="32"/>
  <c r="AT60" i="32"/>
  <c r="AU38" i="32"/>
  <c r="AU39" i="32"/>
  <c r="AT40" i="32"/>
  <c r="AT42" i="32" s="1"/>
  <c r="AT46" i="32" s="1"/>
  <c r="AT8" i="32"/>
  <c r="AT2" i="32"/>
  <c r="AU3" i="32"/>
  <c r="AV27" i="32"/>
  <c r="AU26" i="32"/>
  <c r="AS3" i="31"/>
  <c r="AR2" i="31"/>
  <c r="AM150" i="32" l="1"/>
  <c r="AM152" i="32"/>
  <c r="AM155" i="32" s="1"/>
  <c r="AM157" i="32" s="1"/>
  <c r="AM161" i="32" s="1"/>
  <c r="AN148" i="32"/>
  <c r="AN152" i="32" s="1"/>
  <c r="AQ112" i="32"/>
  <c r="AQ114" i="32" s="1"/>
  <c r="AQ118" i="32" s="1"/>
  <c r="AS105" i="32"/>
  <c r="AS109" i="32" s="1"/>
  <c r="AT111" i="32"/>
  <c r="AT102" i="32"/>
  <c r="AT110" i="32"/>
  <c r="AT99" i="32"/>
  <c r="AT104" i="32"/>
  <c r="AT100" i="32"/>
  <c r="AT101" i="32"/>
  <c r="AT98" i="32"/>
  <c r="AT103" i="32"/>
  <c r="AR109" i="32"/>
  <c r="AR108" i="32"/>
  <c r="AR107" i="32"/>
  <c r="AL155" i="32"/>
  <c r="AL157" i="32" s="1"/>
  <c r="AL161" i="32" s="1"/>
  <c r="AO153" i="32"/>
  <c r="AO154" i="32"/>
  <c r="AO146" i="32"/>
  <c r="AO147" i="32"/>
  <c r="AO143" i="32"/>
  <c r="AO144" i="32"/>
  <c r="AO145" i="32"/>
  <c r="AO141" i="32"/>
  <c r="AO142" i="32"/>
  <c r="AP137" i="32"/>
  <c r="AO136" i="32"/>
  <c r="AU94" i="32"/>
  <c r="AT93" i="32"/>
  <c r="AV61" i="32"/>
  <c r="AU60" i="32"/>
  <c r="AU40" i="32"/>
  <c r="AU42" i="32" s="1"/>
  <c r="AU46" i="32" s="1"/>
  <c r="AV38" i="32"/>
  <c r="AV39" i="32"/>
  <c r="AU8" i="32"/>
  <c r="AU2" i="32"/>
  <c r="AV3" i="32"/>
  <c r="AW27" i="32"/>
  <c r="AV26" i="32"/>
  <c r="AS2" i="31"/>
  <c r="AT3" i="31"/>
  <c r="AS107" i="32" l="1"/>
  <c r="AN150" i="32"/>
  <c r="AN151" i="32"/>
  <c r="AS108" i="32"/>
  <c r="AR112" i="32"/>
  <c r="AR114" i="32" s="1"/>
  <c r="AR118" i="32" s="1"/>
  <c r="AN155" i="32"/>
  <c r="AN157" i="32" s="1"/>
  <c r="AN161" i="32" s="1"/>
  <c r="AU111" i="32"/>
  <c r="AU102" i="32"/>
  <c r="AU110" i="32"/>
  <c r="AU103" i="32"/>
  <c r="AU104" i="32"/>
  <c r="AU98" i="32"/>
  <c r="AU100" i="32"/>
  <c r="AU101" i="32"/>
  <c r="AU99" i="32"/>
  <c r="AO148" i="32"/>
  <c r="AT105" i="32"/>
  <c r="AP153" i="32"/>
  <c r="AP154" i="32"/>
  <c r="AP147" i="32"/>
  <c r="AP144" i="32"/>
  <c r="AP143" i="32"/>
  <c r="AP145" i="32"/>
  <c r="AP141" i="32"/>
  <c r="AP146" i="32"/>
  <c r="AP142" i="32"/>
  <c r="AP136" i="32"/>
  <c r="AQ137" i="32"/>
  <c r="AS112" i="32"/>
  <c r="AS114" i="32" s="1"/>
  <c r="AS118" i="32" s="1"/>
  <c r="AU93" i="32"/>
  <c r="AV94" i="32"/>
  <c r="AW61" i="32"/>
  <c r="AV60" i="32"/>
  <c r="AW39" i="32"/>
  <c r="AW38" i="32"/>
  <c r="AV40" i="32"/>
  <c r="AV42" i="32" s="1"/>
  <c r="AV46" i="32" s="1"/>
  <c r="AV8" i="32"/>
  <c r="AV2" i="32"/>
  <c r="AW3" i="32"/>
  <c r="AX27" i="32"/>
  <c r="AW26" i="32"/>
  <c r="AU3" i="31"/>
  <c r="AT2" i="31"/>
  <c r="AU105" i="32" l="1"/>
  <c r="AU109" i="32" s="1"/>
  <c r="AW40" i="32"/>
  <c r="AW42" i="32" s="1"/>
  <c r="AW46" i="32" s="1"/>
  <c r="AQ154" i="32"/>
  <c r="AQ147" i="32"/>
  <c r="AQ142" i="32"/>
  <c r="AQ146" i="32"/>
  <c r="AQ153" i="32"/>
  <c r="AQ145" i="32"/>
  <c r="AQ144" i="32"/>
  <c r="AQ141" i="32"/>
  <c r="AQ143" i="32"/>
  <c r="AR137" i="32"/>
  <c r="AQ136" i="32"/>
  <c r="AP148" i="32"/>
  <c r="AO150" i="32"/>
  <c r="AO151" i="32"/>
  <c r="AO152" i="32"/>
  <c r="AT109" i="32"/>
  <c r="AT107" i="32"/>
  <c r="AT108" i="32"/>
  <c r="AV102" i="32"/>
  <c r="AV110" i="32"/>
  <c r="AV103" i="32"/>
  <c r="AV104" i="32"/>
  <c r="AV98" i="32"/>
  <c r="AV111" i="32"/>
  <c r="AV99" i="32"/>
  <c r="AV100" i="32"/>
  <c r="AV101" i="32"/>
  <c r="AV93" i="32"/>
  <c r="AW94" i="32"/>
  <c r="AX61" i="32"/>
  <c r="AW60" i="32"/>
  <c r="AX38" i="32"/>
  <c r="AX39" i="32"/>
  <c r="AW8" i="32"/>
  <c r="AW2" i="32"/>
  <c r="AX3" i="32"/>
  <c r="AX26" i="32"/>
  <c r="AY27" i="32"/>
  <c r="AV3" i="31"/>
  <c r="AU2" i="31"/>
  <c r="AU107" i="32" l="1"/>
  <c r="AU108" i="32"/>
  <c r="AT112" i="32"/>
  <c r="AT114" i="32" s="1"/>
  <c r="AT118" i="32" s="1"/>
  <c r="AO155" i="32"/>
  <c r="AO157" i="32" s="1"/>
  <c r="AO161" i="32" s="1"/>
  <c r="AR154" i="32"/>
  <c r="AR147" i="32"/>
  <c r="AR146" i="32"/>
  <c r="AR143" i="32"/>
  <c r="AR153" i="32"/>
  <c r="AR145" i="32"/>
  <c r="AR141" i="32"/>
  <c r="AR142" i="32"/>
  <c r="AR144" i="32"/>
  <c r="AS137" i="32"/>
  <c r="AR136" i="32"/>
  <c r="AV105" i="32"/>
  <c r="AW110" i="32"/>
  <c r="AW103" i="32"/>
  <c r="AW104" i="32"/>
  <c r="AW111" i="32"/>
  <c r="AW99" i="32"/>
  <c r="AW100" i="32"/>
  <c r="AW101" i="32"/>
  <c r="AW102" i="32"/>
  <c r="AW98" i="32"/>
  <c r="AP150" i="32"/>
  <c r="AP151" i="32"/>
  <c r="AP152" i="32"/>
  <c r="AQ148" i="32"/>
  <c r="AX94" i="32"/>
  <c r="AW93" i="32"/>
  <c r="AX60" i="32"/>
  <c r="AY61" i="32"/>
  <c r="AY38" i="32"/>
  <c r="AY39" i="32"/>
  <c r="AX40" i="32"/>
  <c r="AX42" i="32" s="1"/>
  <c r="AX46" i="32" s="1"/>
  <c r="AX8" i="32"/>
  <c r="AX2" i="32"/>
  <c r="AY3" i="32"/>
  <c r="AZ27" i="32"/>
  <c r="AY26" i="32"/>
  <c r="AW3" i="31"/>
  <c r="AV2" i="31"/>
  <c r="AU112" i="32" l="1"/>
  <c r="AU114" i="32" s="1"/>
  <c r="AU118" i="32" s="1"/>
  <c r="AP155" i="32"/>
  <c r="AP157" i="32" s="1"/>
  <c r="AP161" i="32" s="1"/>
  <c r="AW105" i="32"/>
  <c r="AS153" i="32"/>
  <c r="AS144" i="32"/>
  <c r="AS147" i="32"/>
  <c r="AS154" i="32"/>
  <c r="AS141" i="32"/>
  <c r="AS142" i="32"/>
  <c r="AS146" i="32"/>
  <c r="AS143" i="32"/>
  <c r="AS145" i="32"/>
  <c r="AT137" i="32"/>
  <c r="AS136" i="32"/>
  <c r="AX111" i="32"/>
  <c r="AX110" i="32"/>
  <c r="AX104" i="32"/>
  <c r="AX100" i="32"/>
  <c r="AX101" i="32"/>
  <c r="AX102" i="32"/>
  <c r="AX103" i="32"/>
  <c r="AX98" i="32"/>
  <c r="AX99" i="32"/>
  <c r="AQ150" i="32"/>
  <c r="AQ151" i="32"/>
  <c r="AQ152" i="32"/>
  <c r="AR148" i="32"/>
  <c r="AV108" i="32"/>
  <c r="AV109" i="32"/>
  <c r="AV107" i="32"/>
  <c r="AX93" i="32"/>
  <c r="AY94" i="32"/>
  <c r="AZ61" i="32"/>
  <c r="AY60" i="32"/>
  <c r="AZ38" i="32"/>
  <c r="AZ39" i="32"/>
  <c r="AY40" i="32"/>
  <c r="AY42" i="32" s="1"/>
  <c r="AY46" i="32" s="1"/>
  <c r="AY8" i="32"/>
  <c r="AY2" i="32"/>
  <c r="AZ3" i="32"/>
  <c r="AZ26" i="32"/>
  <c r="BA27" i="32"/>
  <c r="AW2" i="31"/>
  <c r="AX3" i="31"/>
  <c r="AV112" i="32" l="1"/>
  <c r="AV114" i="32" s="1"/>
  <c r="AV118" i="32" s="1"/>
  <c r="AS148" i="32"/>
  <c r="AS152" i="32" s="1"/>
  <c r="AY111" i="32"/>
  <c r="AY101" i="32"/>
  <c r="AY102" i="32"/>
  <c r="AY104" i="32"/>
  <c r="AY103" i="32"/>
  <c r="AY98" i="32"/>
  <c r="AY99" i="32"/>
  <c r="AY110" i="32"/>
  <c r="AY100" i="32"/>
  <c r="AT153" i="32"/>
  <c r="AT145" i="32"/>
  <c r="AT147" i="32"/>
  <c r="AT154" i="32"/>
  <c r="AT142" i="32"/>
  <c r="AT146" i="32"/>
  <c r="AT143" i="32"/>
  <c r="AT144" i="32"/>
  <c r="AT141" i="32"/>
  <c r="AU137" i="32"/>
  <c r="AT136" i="32"/>
  <c r="AQ155" i="32"/>
  <c r="AQ157" i="32" s="1"/>
  <c r="AQ161" i="32" s="1"/>
  <c r="AS151" i="32"/>
  <c r="AS150" i="32"/>
  <c r="AX105" i="32"/>
  <c r="AR151" i="32"/>
  <c r="AR152" i="32"/>
  <c r="AR150" i="32"/>
  <c r="AW109" i="32"/>
  <c r="AW108" i="32"/>
  <c r="AW107" i="32"/>
  <c r="AZ94" i="32"/>
  <c r="AY93" i="32"/>
  <c r="BA61" i="32"/>
  <c r="AZ60" i="32"/>
  <c r="BA38" i="32"/>
  <c r="BA39" i="32"/>
  <c r="AZ40" i="32"/>
  <c r="AZ42" i="32" s="1"/>
  <c r="AZ46" i="32" s="1"/>
  <c r="AZ8" i="32"/>
  <c r="AZ2" i="32"/>
  <c r="BA3" i="32"/>
  <c r="BB27" i="32"/>
  <c r="BA26" i="32"/>
  <c r="AY3" i="31"/>
  <c r="AX2" i="31"/>
  <c r="AS155" i="32" l="1"/>
  <c r="AS157" i="32" s="1"/>
  <c r="AS161" i="32" s="1"/>
  <c r="AR155" i="32"/>
  <c r="AR157" i="32" s="1"/>
  <c r="AR161" i="32" s="1"/>
  <c r="AT148" i="32"/>
  <c r="AT151" i="32" s="1"/>
  <c r="AY105" i="32"/>
  <c r="AY109" i="32" s="1"/>
  <c r="AZ102" i="32"/>
  <c r="AZ111" i="32"/>
  <c r="AZ104" i="32"/>
  <c r="AZ103" i="32"/>
  <c r="AZ99" i="32"/>
  <c r="AZ110" i="32"/>
  <c r="AZ100" i="32"/>
  <c r="AZ101" i="32"/>
  <c r="AZ98" i="32"/>
  <c r="AW112" i="32"/>
  <c r="AW114" i="32" s="1"/>
  <c r="AW118" i="32" s="1"/>
  <c r="AX109" i="32"/>
  <c r="AX107" i="32"/>
  <c r="AX108" i="32"/>
  <c r="AU153" i="32"/>
  <c r="AU154" i="32"/>
  <c r="AU146" i="32"/>
  <c r="AU147" i="32"/>
  <c r="AU143" i="32"/>
  <c r="AU142" i="32"/>
  <c r="AU144" i="32"/>
  <c r="AU145" i="32"/>
  <c r="AU141" i="32"/>
  <c r="AV137" i="32"/>
  <c r="AU136" i="32"/>
  <c r="BA94" i="32"/>
  <c r="AZ93" i="32"/>
  <c r="BB61" i="32"/>
  <c r="BA60" i="32"/>
  <c r="BA40" i="32"/>
  <c r="BA42" i="32" s="1"/>
  <c r="BA46" i="32" s="1"/>
  <c r="BB38" i="32"/>
  <c r="BB39" i="32"/>
  <c r="BA8" i="32"/>
  <c r="BA2" i="32"/>
  <c r="BB3" i="32"/>
  <c r="BC27" i="32"/>
  <c r="BB26" i="32"/>
  <c r="AY2" i="31"/>
  <c r="AZ3" i="31"/>
  <c r="AT150" i="32" l="1"/>
  <c r="AT152" i="32"/>
  <c r="AY108" i="32"/>
  <c r="AZ105" i="32"/>
  <c r="AZ108" i="32" s="1"/>
  <c r="AX112" i="32"/>
  <c r="AX114" i="32" s="1"/>
  <c r="AX118" i="32" s="1"/>
  <c r="AY107" i="32"/>
  <c r="AV153" i="32"/>
  <c r="AV154" i="32"/>
  <c r="AV147" i="32"/>
  <c r="AV146" i="32"/>
  <c r="AV144" i="32"/>
  <c r="AV143" i="32"/>
  <c r="AV145" i="32"/>
  <c r="AV141" i="32"/>
  <c r="AV142" i="32"/>
  <c r="AV136" i="32"/>
  <c r="AW137" i="32"/>
  <c r="AU148" i="32"/>
  <c r="BA102" i="32"/>
  <c r="BA111" i="32"/>
  <c r="BA103" i="32"/>
  <c r="BA110" i="32"/>
  <c r="BA104" i="32"/>
  <c r="BA98" i="32"/>
  <c r="BA99" i="32"/>
  <c r="BA100" i="32"/>
  <c r="BA101" i="32"/>
  <c r="BB94" i="32"/>
  <c r="BA93" i="32"/>
  <c r="BC61" i="32"/>
  <c r="BB60" i="32"/>
  <c r="BC39" i="32"/>
  <c r="BC38" i="32"/>
  <c r="BB40" i="32"/>
  <c r="BB42" i="32" s="1"/>
  <c r="BB46" i="32" s="1"/>
  <c r="BB8" i="32"/>
  <c r="BB2" i="32"/>
  <c r="BC3" i="32"/>
  <c r="BD27" i="32"/>
  <c r="BC26" i="32"/>
  <c r="BA3" i="31"/>
  <c r="AZ2" i="31"/>
  <c r="AT155" i="32" l="1"/>
  <c r="AT157" i="32" s="1"/>
  <c r="AT161" i="32" s="1"/>
  <c r="AY112" i="32"/>
  <c r="AY114" i="32" s="1"/>
  <c r="AY118" i="32" s="1"/>
  <c r="AZ109" i="32"/>
  <c r="AZ107" i="32"/>
  <c r="BB102" i="32"/>
  <c r="BB111" i="32"/>
  <c r="BB103" i="32"/>
  <c r="BB110" i="32"/>
  <c r="BB104" i="32"/>
  <c r="BB98" i="32"/>
  <c r="BB99" i="32"/>
  <c r="BB100" i="32"/>
  <c r="BB101" i="32"/>
  <c r="BA105" i="32"/>
  <c r="AW154" i="32"/>
  <c r="AW147" i="32"/>
  <c r="AW142" i="32"/>
  <c r="AW153" i="32"/>
  <c r="AW145" i="32"/>
  <c r="AW146" i="32"/>
  <c r="AW143" i="32"/>
  <c r="AW144" i="32"/>
  <c r="AW141" i="32"/>
  <c r="AX137" i="32"/>
  <c r="AW136" i="32"/>
  <c r="AV148" i="32"/>
  <c r="AU150" i="32"/>
  <c r="AU151" i="32"/>
  <c r="AU152" i="32"/>
  <c r="BC94" i="32"/>
  <c r="BB93" i="32"/>
  <c r="BD61" i="32"/>
  <c r="BC60" i="32"/>
  <c r="BC40" i="32"/>
  <c r="BC42" i="32" s="1"/>
  <c r="BC46" i="32" s="1"/>
  <c r="BD38" i="32"/>
  <c r="BD39" i="32"/>
  <c r="BC8" i="32"/>
  <c r="BC2" i="32"/>
  <c r="BD3" i="32"/>
  <c r="BE27" i="32"/>
  <c r="BD26" i="32"/>
  <c r="BB3" i="31"/>
  <c r="BA2" i="31"/>
  <c r="AZ112" i="32" l="1"/>
  <c r="AZ114" i="32" s="1"/>
  <c r="AZ118" i="32" s="1"/>
  <c r="BB105" i="32"/>
  <c r="BB108" i="32" s="1"/>
  <c r="AU155" i="32"/>
  <c r="AU157" i="32" s="1"/>
  <c r="AU161" i="32" s="1"/>
  <c r="AV150" i="32"/>
  <c r="AV151" i="32"/>
  <c r="AV152" i="32"/>
  <c r="BA109" i="32"/>
  <c r="BA108" i="32"/>
  <c r="BA107" i="32"/>
  <c r="AW148" i="32"/>
  <c r="BB109" i="32"/>
  <c r="BB107" i="32"/>
  <c r="AX154" i="32"/>
  <c r="AX147" i="32"/>
  <c r="AX153" i="32"/>
  <c r="AX143" i="32"/>
  <c r="AX146" i="32"/>
  <c r="AX144" i="32"/>
  <c r="AX141" i="32"/>
  <c r="AX145" i="32"/>
  <c r="AX142" i="32"/>
  <c r="AX136" i="32"/>
  <c r="AY137" i="32"/>
  <c r="BC110" i="32"/>
  <c r="BC111" i="32"/>
  <c r="BC103" i="32"/>
  <c r="BC104" i="32"/>
  <c r="BC99" i="32"/>
  <c r="BC102" i="32"/>
  <c r="BC100" i="32"/>
  <c r="BC101" i="32"/>
  <c r="BC98" i="32"/>
  <c r="BD94" i="32"/>
  <c r="BC93" i="32"/>
  <c r="BD60" i="32"/>
  <c r="BE61" i="32"/>
  <c r="BE38" i="32"/>
  <c r="BE39" i="32"/>
  <c r="BD40" i="32"/>
  <c r="BD42" i="32" s="1"/>
  <c r="BD46" i="32" s="1"/>
  <c r="BD8" i="32"/>
  <c r="BD2" i="32"/>
  <c r="BE3" i="32"/>
  <c r="BF27" i="32"/>
  <c r="BE26" i="32"/>
  <c r="BC3" i="31"/>
  <c r="BB2" i="31"/>
  <c r="AV155" i="32" l="1"/>
  <c r="AV157" i="32" s="1"/>
  <c r="AV161" i="32" s="1"/>
  <c r="BD111" i="32"/>
  <c r="BD104" i="32"/>
  <c r="BD110" i="32"/>
  <c r="BD102" i="32"/>
  <c r="BD100" i="32"/>
  <c r="BD103" i="32"/>
  <c r="BD101" i="32"/>
  <c r="BD98" i="32"/>
  <c r="BD99" i="32"/>
  <c r="AY153" i="32"/>
  <c r="AY146" i="32"/>
  <c r="AY144" i="32"/>
  <c r="AY154" i="32"/>
  <c r="AY143" i="32"/>
  <c r="AY141" i="32"/>
  <c r="AY145" i="32"/>
  <c r="AY142" i="32"/>
  <c r="AY147" i="32"/>
  <c r="AZ137" i="32"/>
  <c r="AY136" i="32"/>
  <c r="AX148" i="32"/>
  <c r="BB112" i="32"/>
  <c r="BB114" i="32" s="1"/>
  <c r="BB118" i="32" s="1"/>
  <c r="BC105" i="32"/>
  <c r="AW150" i="32"/>
  <c r="AW151" i="32"/>
  <c r="AW152" i="32"/>
  <c r="BA112" i="32"/>
  <c r="BA114" i="32" s="1"/>
  <c r="BA118" i="32" s="1"/>
  <c r="BD93" i="32"/>
  <c r="BE94" i="32"/>
  <c r="BF61" i="32"/>
  <c r="BE60" i="32"/>
  <c r="BF38" i="32"/>
  <c r="BF39" i="32"/>
  <c r="BE40" i="32"/>
  <c r="BE42" i="32" s="1"/>
  <c r="BE46" i="32" s="1"/>
  <c r="BE8" i="32"/>
  <c r="BE2" i="32"/>
  <c r="BF3" i="32"/>
  <c r="BF26" i="32"/>
  <c r="BG27" i="32"/>
  <c r="BD3" i="31"/>
  <c r="BC2" i="31"/>
  <c r="AW155" i="32" l="1"/>
  <c r="AW157" i="32" s="1"/>
  <c r="AW161" i="32" s="1"/>
  <c r="BC109" i="32"/>
  <c r="BC108" i="32"/>
  <c r="BC107" i="32"/>
  <c r="BE111" i="32"/>
  <c r="BE110" i="32"/>
  <c r="BE103" i="32"/>
  <c r="BE101" i="32"/>
  <c r="BE104" i="32"/>
  <c r="BE98" i="32"/>
  <c r="BE99" i="32"/>
  <c r="BE102" i="32"/>
  <c r="BE100" i="32"/>
  <c r="AX151" i="32"/>
  <c r="AX152" i="32"/>
  <c r="AX150" i="32"/>
  <c r="AY148" i="32"/>
  <c r="BD105" i="32"/>
  <c r="AZ153" i="32"/>
  <c r="AZ154" i="32"/>
  <c r="AZ145" i="32"/>
  <c r="AZ146" i="32"/>
  <c r="AZ144" i="32"/>
  <c r="AZ142" i="32"/>
  <c r="AZ147" i="32"/>
  <c r="AZ143" i="32"/>
  <c r="AZ141" i="32"/>
  <c r="AZ136" i="32"/>
  <c r="BA137" i="32"/>
  <c r="BF94" i="32"/>
  <c r="BE93" i="32"/>
  <c r="BG61" i="32"/>
  <c r="BF60" i="32"/>
  <c r="BG38" i="32"/>
  <c r="BG39" i="32"/>
  <c r="BF40" i="32"/>
  <c r="BF42" i="32" s="1"/>
  <c r="BF46" i="32" s="1"/>
  <c r="BF8" i="32"/>
  <c r="BF2" i="32"/>
  <c r="BG3" i="32"/>
  <c r="BG26" i="32"/>
  <c r="BH27" i="32"/>
  <c r="BE3" i="31"/>
  <c r="BD2" i="31"/>
  <c r="BC112" i="32" l="1"/>
  <c r="BC114" i="32" s="1"/>
  <c r="BC118" i="32" s="1"/>
  <c r="AX155" i="32"/>
  <c r="AX157" i="32" s="1"/>
  <c r="AX161" i="32" s="1"/>
  <c r="BD109" i="32"/>
  <c r="BD108" i="32"/>
  <c r="BD107" i="32"/>
  <c r="BA153" i="32"/>
  <c r="BA154" i="32"/>
  <c r="BA146" i="32"/>
  <c r="BA147" i="32"/>
  <c r="BA143" i="32"/>
  <c r="BA145" i="32"/>
  <c r="BA142" i="32"/>
  <c r="BA141" i="32"/>
  <c r="BA144" i="32"/>
  <c r="BB137" i="32"/>
  <c r="BA136" i="32"/>
  <c r="AY151" i="32"/>
  <c r="AY152" i="32"/>
  <c r="AY150" i="32"/>
  <c r="BE105" i="32"/>
  <c r="AZ148" i="32"/>
  <c r="BF102" i="32"/>
  <c r="BF104" i="32"/>
  <c r="BF110" i="32"/>
  <c r="BF99" i="32"/>
  <c r="BF100" i="32"/>
  <c r="BF103" i="32"/>
  <c r="BF98" i="32"/>
  <c r="BF101" i="32"/>
  <c r="BF111" i="32"/>
  <c r="BG94" i="32"/>
  <c r="BF93" i="32"/>
  <c r="BH61" i="32"/>
  <c r="BG60" i="32"/>
  <c r="BG40" i="32"/>
  <c r="BG42" i="32" s="1"/>
  <c r="BG46" i="32" s="1"/>
  <c r="BH38" i="32"/>
  <c r="BH39" i="32"/>
  <c r="BG8" i="32"/>
  <c r="BG2" i="32"/>
  <c r="BH3" i="32"/>
  <c r="BI27" i="32"/>
  <c r="BH26" i="32"/>
  <c r="BE2" i="31"/>
  <c r="BF3" i="31"/>
  <c r="AY155" i="32" l="1"/>
  <c r="AY157" i="32" s="1"/>
  <c r="AY161" i="32" s="1"/>
  <c r="BD112" i="32"/>
  <c r="BD114" i="32" s="1"/>
  <c r="BD118" i="32" s="1"/>
  <c r="BG102" i="32"/>
  <c r="BG103" i="32"/>
  <c r="BG104" i="32"/>
  <c r="BG98" i="32"/>
  <c r="BG110" i="32"/>
  <c r="BG99" i="32"/>
  <c r="BG100" i="32"/>
  <c r="BG111" i="32"/>
  <c r="BG101" i="32"/>
  <c r="BA148" i="32"/>
  <c r="BF105" i="32"/>
  <c r="BE109" i="32"/>
  <c r="BE108" i="32"/>
  <c r="BE107" i="32"/>
  <c r="AZ152" i="32"/>
  <c r="AZ150" i="32"/>
  <c r="AZ151" i="32"/>
  <c r="BB153" i="32"/>
  <c r="BB154" i="32"/>
  <c r="BB147" i="32"/>
  <c r="BB144" i="32"/>
  <c r="BB142" i="32"/>
  <c r="BB141" i="32"/>
  <c r="BB143" i="32"/>
  <c r="BB145" i="32"/>
  <c r="BB146" i="32"/>
  <c r="BB136" i="32"/>
  <c r="BC137" i="32"/>
  <c r="BH94" i="32"/>
  <c r="BG93" i="32"/>
  <c r="BI61" i="32"/>
  <c r="BH60" i="32"/>
  <c r="BI39" i="32"/>
  <c r="BI38" i="32"/>
  <c r="BH40" i="32"/>
  <c r="BH42" i="32" s="1"/>
  <c r="BH46" i="32" s="1"/>
  <c r="BH8" i="32"/>
  <c r="BH2" i="32"/>
  <c r="BI3" i="32"/>
  <c r="BJ27" i="32"/>
  <c r="BI26" i="32"/>
  <c r="BF2" i="31"/>
  <c r="BG3" i="31"/>
  <c r="AZ155" i="32" l="1"/>
  <c r="AZ157" i="32" s="1"/>
  <c r="AZ161" i="32" s="1"/>
  <c r="BF109" i="32"/>
  <c r="BF107" i="32"/>
  <c r="BF108" i="32"/>
  <c r="BH102" i="32"/>
  <c r="BH103" i="32"/>
  <c r="BH104" i="32"/>
  <c r="BH111" i="32"/>
  <c r="BH110" i="32"/>
  <c r="BH98" i="32"/>
  <c r="BH99" i="32"/>
  <c r="BH100" i="32"/>
  <c r="BH101" i="32"/>
  <c r="BC154" i="32"/>
  <c r="BC147" i="32"/>
  <c r="BC142" i="32"/>
  <c r="BC146" i="32"/>
  <c r="BC145" i="32"/>
  <c r="BC141" i="32"/>
  <c r="BC153" i="32"/>
  <c r="BC143" i="32"/>
  <c r="BC144" i="32"/>
  <c r="BD137" i="32"/>
  <c r="BC136" i="32"/>
  <c r="BA150" i="32"/>
  <c r="BA151" i="32"/>
  <c r="BA152" i="32"/>
  <c r="BG105" i="32"/>
  <c r="BB148" i="32"/>
  <c r="BE112" i="32"/>
  <c r="BE114" i="32" s="1"/>
  <c r="BE118" i="32" s="1"/>
  <c r="BI94" i="32"/>
  <c r="BH93" i="32"/>
  <c r="BJ61" i="32"/>
  <c r="BI60" i="32"/>
  <c r="BI40" i="32"/>
  <c r="BI42" i="32" s="1"/>
  <c r="BI46" i="32" s="1"/>
  <c r="BJ38" i="32"/>
  <c r="BJ39" i="32"/>
  <c r="BI8" i="32"/>
  <c r="BI2" i="32"/>
  <c r="BJ3" i="32"/>
  <c r="BK27" i="32"/>
  <c r="BJ26" i="32"/>
  <c r="BG2" i="31"/>
  <c r="BH3" i="31"/>
  <c r="BF112" i="32" l="1"/>
  <c r="BF114" i="32" s="1"/>
  <c r="BF118" i="32" s="1"/>
  <c r="BC148" i="32"/>
  <c r="BC151" i="32" s="1"/>
  <c r="BB150" i="32"/>
  <c r="BB151" i="32"/>
  <c r="BB152" i="32"/>
  <c r="BD154" i="32"/>
  <c r="BD147" i="32"/>
  <c r="BD143" i="32"/>
  <c r="BD141" i="32"/>
  <c r="BD153" i="32"/>
  <c r="BD144" i="32"/>
  <c r="BD146" i="32"/>
  <c r="BD145" i="32"/>
  <c r="BD142" i="32"/>
  <c r="BD136" i="32"/>
  <c r="BE137" i="32"/>
  <c r="BI110" i="32"/>
  <c r="BI103" i="32"/>
  <c r="BI104" i="32"/>
  <c r="BI111" i="32"/>
  <c r="BI99" i="32"/>
  <c r="BI100" i="32"/>
  <c r="BI101" i="32"/>
  <c r="BI102" i="32"/>
  <c r="BI98" i="32"/>
  <c r="BG109" i="32"/>
  <c r="BG108" i="32"/>
  <c r="BG107" i="32"/>
  <c r="BH105" i="32"/>
  <c r="BC150" i="32"/>
  <c r="BA155" i="32"/>
  <c r="BA157" i="32" s="1"/>
  <c r="BA161" i="32" s="1"/>
  <c r="BJ94" i="32"/>
  <c r="BI93" i="32"/>
  <c r="BJ60" i="32"/>
  <c r="BK61" i="32"/>
  <c r="BK38" i="32"/>
  <c r="BK39" i="32"/>
  <c r="BJ40" i="32"/>
  <c r="BJ42" i="32" s="1"/>
  <c r="BJ46" i="32" s="1"/>
  <c r="BJ8" i="32"/>
  <c r="BJ2" i="32"/>
  <c r="BK3" i="32"/>
  <c r="BL27" i="32"/>
  <c r="BK26" i="32"/>
  <c r="BI3" i="31"/>
  <c r="BH2" i="31"/>
  <c r="BC152" i="32" l="1"/>
  <c r="BC155" i="32" s="1"/>
  <c r="BC157" i="32" s="1"/>
  <c r="BC161" i="32" s="1"/>
  <c r="BI105" i="32"/>
  <c r="BI109" i="32" s="1"/>
  <c r="BD148" i="32"/>
  <c r="BJ111" i="32"/>
  <c r="BJ104" i="32"/>
  <c r="BJ110" i="32"/>
  <c r="BJ100" i="32"/>
  <c r="BJ101" i="32"/>
  <c r="BJ102" i="32"/>
  <c r="BJ103" i="32"/>
  <c r="BJ98" i="32"/>
  <c r="BJ99" i="32"/>
  <c r="BH109" i="32"/>
  <c r="BH108" i="32"/>
  <c r="BH107" i="32"/>
  <c r="BG112" i="32"/>
  <c r="BG114" i="32" s="1"/>
  <c r="BG118" i="32" s="1"/>
  <c r="BE153" i="32"/>
  <c r="BE144" i="32"/>
  <c r="BE146" i="32"/>
  <c r="BE145" i="32"/>
  <c r="BE147" i="32"/>
  <c r="BE141" i="32"/>
  <c r="BE154" i="32"/>
  <c r="BE143" i="32"/>
  <c r="BE142" i="32"/>
  <c r="BE136" i="32"/>
  <c r="BF137" i="32"/>
  <c r="BB155" i="32"/>
  <c r="BB157" i="32" s="1"/>
  <c r="BB161" i="32" s="1"/>
  <c r="BK94" i="32"/>
  <c r="BJ93" i="32"/>
  <c r="BK60" i="32"/>
  <c r="BL61" i="32"/>
  <c r="BK40" i="32"/>
  <c r="BK42" i="32" s="1"/>
  <c r="BK46" i="32" s="1"/>
  <c r="BL38" i="32"/>
  <c r="BL39" i="32"/>
  <c r="BK8" i="32"/>
  <c r="BK2" i="32"/>
  <c r="BL3" i="32"/>
  <c r="BM27" i="32"/>
  <c r="BL26" i="32"/>
  <c r="BJ3" i="31"/>
  <c r="BI2" i="31"/>
  <c r="BI107" i="32" l="1"/>
  <c r="BI108" i="32"/>
  <c r="BE148" i="32"/>
  <c r="BE150" i="32" s="1"/>
  <c r="BK111" i="32"/>
  <c r="BK110" i="32"/>
  <c r="BK101" i="32"/>
  <c r="BK102" i="32"/>
  <c r="BK103" i="32"/>
  <c r="BK98" i="32"/>
  <c r="BK99" i="32"/>
  <c r="BK104" i="32"/>
  <c r="BK100" i="32"/>
  <c r="BF153" i="32"/>
  <c r="BF146" i="32"/>
  <c r="BF145" i="32"/>
  <c r="BF147" i="32"/>
  <c r="BF154" i="32"/>
  <c r="BF143" i="32"/>
  <c r="BF144" i="32"/>
  <c r="BF142" i="32"/>
  <c r="BF141" i="32"/>
  <c r="BG137" i="32"/>
  <c r="BF136" i="32"/>
  <c r="BH112" i="32"/>
  <c r="BH114" i="32" s="1"/>
  <c r="BH118" i="32" s="1"/>
  <c r="BD151" i="32"/>
  <c r="BD152" i="32"/>
  <c r="BD150" i="32"/>
  <c r="BJ105" i="32"/>
  <c r="BL94" i="32"/>
  <c r="BK93" i="32"/>
  <c r="BM61" i="32"/>
  <c r="BL60" i="32"/>
  <c r="BM38" i="32"/>
  <c r="BM39" i="32"/>
  <c r="BL40" i="32"/>
  <c r="BL42" i="32" s="1"/>
  <c r="BL46" i="32" s="1"/>
  <c r="BL8" i="32"/>
  <c r="BL2" i="32"/>
  <c r="BM3" i="32"/>
  <c r="BM26" i="32"/>
  <c r="BN27" i="32"/>
  <c r="BK3" i="31"/>
  <c r="BJ2" i="31"/>
  <c r="BI112" i="32" l="1"/>
  <c r="BI114" i="32" s="1"/>
  <c r="BI118" i="32" s="1"/>
  <c r="BE152" i="32"/>
  <c r="BE151" i="32"/>
  <c r="BD155" i="32"/>
  <c r="BD157" i="32" s="1"/>
  <c r="BD161" i="32" s="1"/>
  <c r="BF148" i="32"/>
  <c r="BF152" i="32" s="1"/>
  <c r="BK105" i="32"/>
  <c r="BK107" i="32" s="1"/>
  <c r="BJ109" i="32"/>
  <c r="BJ108" i="32"/>
  <c r="BJ107" i="32"/>
  <c r="BL110" i="32"/>
  <c r="BL111" i="32"/>
  <c r="BL102" i="32"/>
  <c r="BL103" i="32"/>
  <c r="BL99" i="32"/>
  <c r="BL104" i="32"/>
  <c r="BL100" i="32"/>
  <c r="BL98" i="32"/>
  <c r="BL101" i="32"/>
  <c r="BG153" i="32"/>
  <c r="BG154" i="32"/>
  <c r="BG146" i="32"/>
  <c r="BG147" i="32"/>
  <c r="BG143" i="32"/>
  <c r="BG144" i="32"/>
  <c r="BG142" i="32"/>
  <c r="BG145" i="32"/>
  <c r="BG141" i="32"/>
  <c r="BG136" i="32"/>
  <c r="BH137" i="32"/>
  <c r="BM94" i="32"/>
  <c r="BL93" i="32"/>
  <c r="BN61" i="32"/>
  <c r="BM60" i="32"/>
  <c r="BN38" i="32"/>
  <c r="BN39" i="32"/>
  <c r="BM40" i="32"/>
  <c r="BM42" i="32" s="1"/>
  <c r="BM46" i="32" s="1"/>
  <c r="BM8" i="32"/>
  <c r="BM2" i="32"/>
  <c r="BN3" i="32"/>
  <c r="BO27" i="32"/>
  <c r="BN26" i="32"/>
  <c r="BL3" i="31"/>
  <c r="BK2" i="31"/>
  <c r="BE155" i="32" l="1"/>
  <c r="BE157" i="32" s="1"/>
  <c r="BE161" i="32" s="1"/>
  <c r="BK109" i="32"/>
  <c r="BF151" i="32"/>
  <c r="BF150" i="32"/>
  <c r="BJ112" i="32"/>
  <c r="BJ114" i="32" s="1"/>
  <c r="BJ118" i="32" s="1"/>
  <c r="BK108" i="32"/>
  <c r="BH153" i="32"/>
  <c r="BH154" i="32"/>
  <c r="BH147" i="32"/>
  <c r="BH144" i="32"/>
  <c r="BH143" i="32"/>
  <c r="BH142" i="32"/>
  <c r="BH145" i="32"/>
  <c r="BH146" i="32"/>
  <c r="BH141" i="32"/>
  <c r="BI137" i="32"/>
  <c r="BH136" i="32"/>
  <c r="BM111" i="32"/>
  <c r="BM102" i="32"/>
  <c r="BM103" i="32"/>
  <c r="BM104" i="32"/>
  <c r="BM110" i="32"/>
  <c r="BM98" i="32"/>
  <c r="BM99" i="32"/>
  <c r="BM100" i="32"/>
  <c r="BM101" i="32"/>
  <c r="BG148" i="32"/>
  <c r="BL105" i="32"/>
  <c r="BM93" i="32"/>
  <c r="BN94" i="32"/>
  <c r="BO61" i="32"/>
  <c r="BN60" i="32"/>
  <c r="BO39" i="32"/>
  <c r="BO38" i="32"/>
  <c r="BN40" i="32"/>
  <c r="BN42" i="32" s="1"/>
  <c r="BN46" i="32" s="1"/>
  <c r="BN8" i="32"/>
  <c r="BO3" i="32"/>
  <c r="BN2" i="32"/>
  <c r="BP27" i="32"/>
  <c r="BO26" i="32"/>
  <c r="BM3" i="31"/>
  <c r="BL2" i="31"/>
  <c r="BK112" i="32" l="1"/>
  <c r="BK114" i="32" s="1"/>
  <c r="BK118" i="32" s="1"/>
  <c r="BF155" i="32"/>
  <c r="BF157" i="32" s="1"/>
  <c r="BF161" i="32" s="1"/>
  <c r="BL109" i="32"/>
  <c r="BL108" i="32"/>
  <c r="BL107" i="32"/>
  <c r="BL112" i="32" s="1"/>
  <c r="BL114" i="32" s="1"/>
  <c r="BL118" i="32" s="1"/>
  <c r="BM105" i="32"/>
  <c r="BG150" i="32"/>
  <c r="BG151" i="32"/>
  <c r="BG152" i="32"/>
  <c r="BI154" i="32"/>
  <c r="BI147" i="32"/>
  <c r="BI142" i="32"/>
  <c r="BI153" i="32"/>
  <c r="BI145" i="32"/>
  <c r="BI144" i="32"/>
  <c r="BI146" i="32"/>
  <c r="BI141" i="32"/>
  <c r="BI143" i="32"/>
  <c r="BJ137" i="32"/>
  <c r="BI136" i="32"/>
  <c r="BH148" i="32"/>
  <c r="BN102" i="32"/>
  <c r="BN103" i="32"/>
  <c r="BN104" i="32"/>
  <c r="BN110" i="32"/>
  <c r="BN98" i="32"/>
  <c r="BN99" i="32"/>
  <c r="BN100" i="32"/>
  <c r="BN111" i="32"/>
  <c r="BN101" i="32"/>
  <c r="BN93" i="32"/>
  <c r="BO94" i="32"/>
  <c r="BP61" i="32"/>
  <c r="BO60" i="32"/>
  <c r="BO40" i="32"/>
  <c r="BO42" i="32" s="1"/>
  <c r="BO46" i="32" s="1"/>
  <c r="BP38" i="32"/>
  <c r="BP39" i="32"/>
  <c r="BO8" i="32"/>
  <c r="BO2" i="32"/>
  <c r="BP3" i="32"/>
  <c r="BQ27" i="32"/>
  <c r="BP26" i="32"/>
  <c r="BM2" i="31"/>
  <c r="BN3" i="31"/>
  <c r="BI148" i="32" l="1"/>
  <c r="BI150" i="32" s="1"/>
  <c r="BJ154" i="32"/>
  <c r="BJ147" i="32"/>
  <c r="BJ143" i="32"/>
  <c r="BJ153" i="32"/>
  <c r="BJ146" i="32"/>
  <c r="BJ142" i="32"/>
  <c r="BJ145" i="32"/>
  <c r="BJ141" i="32"/>
  <c r="BJ144" i="32"/>
  <c r="BK137" i="32"/>
  <c r="BJ136" i="32"/>
  <c r="BG155" i="32"/>
  <c r="BG157" i="32" s="1"/>
  <c r="BG161" i="32" s="1"/>
  <c r="BM109" i="32"/>
  <c r="BM108" i="32"/>
  <c r="BM107" i="32"/>
  <c r="BO110" i="32"/>
  <c r="BO103" i="32"/>
  <c r="BO104" i="32"/>
  <c r="BO99" i="32"/>
  <c r="BO102" i="32"/>
  <c r="BO100" i="32"/>
  <c r="BO111" i="32"/>
  <c r="BO101" i="32"/>
  <c r="BO98" i="32"/>
  <c r="BN105" i="32"/>
  <c r="BH150" i="32"/>
  <c r="BH151" i="32"/>
  <c r="BH152" i="32"/>
  <c r="BP94" i="32"/>
  <c r="BO93" i="32"/>
  <c r="BP60" i="32"/>
  <c r="BQ61" i="32"/>
  <c r="BP40" i="32"/>
  <c r="BP42" i="32" s="1"/>
  <c r="BP46" i="32" s="1"/>
  <c r="BQ38" i="32"/>
  <c r="BQ39" i="32"/>
  <c r="BP8" i="32"/>
  <c r="BP2" i="32"/>
  <c r="BQ3" i="32"/>
  <c r="BR27" i="32"/>
  <c r="BQ26" i="32"/>
  <c r="BO3" i="31"/>
  <c r="BN2" i="31"/>
  <c r="BI152" i="32" l="1"/>
  <c r="BI151" i="32"/>
  <c r="BH155" i="32"/>
  <c r="BH157" i="32" s="1"/>
  <c r="BH161" i="32" s="1"/>
  <c r="BM112" i="32"/>
  <c r="BM114" i="32" s="1"/>
  <c r="BM118" i="32" s="1"/>
  <c r="BO105" i="32"/>
  <c r="BK153" i="32"/>
  <c r="BK144" i="32"/>
  <c r="BK145" i="32"/>
  <c r="BK154" i="32"/>
  <c r="BK141" i="32"/>
  <c r="BK146" i="32"/>
  <c r="BK147" i="32"/>
  <c r="BK143" i="32"/>
  <c r="BK142" i="32"/>
  <c r="BL137" i="32"/>
  <c r="BK136" i="32"/>
  <c r="BN109" i="32"/>
  <c r="BN107" i="32"/>
  <c r="BN108" i="32"/>
  <c r="BJ148" i="32"/>
  <c r="BP110" i="32"/>
  <c r="BP111" i="32"/>
  <c r="BP104" i="32"/>
  <c r="BP102" i="32"/>
  <c r="BP100" i="32"/>
  <c r="BP103" i="32"/>
  <c r="BP101" i="32"/>
  <c r="BP98" i="32"/>
  <c r="BP99" i="32"/>
  <c r="BQ94" i="32"/>
  <c r="BP93" i="32"/>
  <c r="BR61" i="32"/>
  <c r="BQ60" i="32"/>
  <c r="BQ40" i="32"/>
  <c r="BQ42" i="32" s="1"/>
  <c r="BQ46" i="32" s="1"/>
  <c r="BR38" i="32"/>
  <c r="BR39" i="32"/>
  <c r="BQ8" i="32"/>
  <c r="BR3" i="32"/>
  <c r="BQ2" i="32"/>
  <c r="BS27" i="32"/>
  <c r="BR26" i="32"/>
  <c r="BO2" i="31"/>
  <c r="BP3" i="31"/>
  <c r="BI155" i="32" l="1"/>
  <c r="BI157" i="32" s="1"/>
  <c r="BI161" i="32" s="1"/>
  <c r="BP105" i="32"/>
  <c r="BP109" i="32" s="1"/>
  <c r="BK148" i="32"/>
  <c r="BK151" i="32" s="1"/>
  <c r="BL153" i="32"/>
  <c r="BL145" i="32"/>
  <c r="BL146" i="32"/>
  <c r="BL154" i="32"/>
  <c r="BL147" i="32"/>
  <c r="BL143" i="32"/>
  <c r="BL144" i="32"/>
  <c r="BL142" i="32"/>
  <c r="BL141" i="32"/>
  <c r="BL136" i="32"/>
  <c r="BM137" i="32"/>
  <c r="BJ151" i="32"/>
  <c r="BJ152" i="32"/>
  <c r="BJ150" i="32"/>
  <c r="BN112" i="32"/>
  <c r="BN114" i="32" s="1"/>
  <c r="BN118" i="32" s="1"/>
  <c r="BQ111" i="32"/>
  <c r="BQ110" i="32"/>
  <c r="BQ103" i="32"/>
  <c r="BQ101" i="32"/>
  <c r="BQ104" i="32"/>
  <c r="BQ98" i="32"/>
  <c r="BQ99" i="32"/>
  <c r="BQ102" i="32"/>
  <c r="BQ100" i="32"/>
  <c r="BO109" i="32"/>
  <c r="BO108" i="32"/>
  <c r="BO107" i="32"/>
  <c r="BQ93" i="32"/>
  <c r="BR94" i="32"/>
  <c r="BS61" i="32"/>
  <c r="BR60" i="32"/>
  <c r="BS38" i="32"/>
  <c r="BS39" i="32"/>
  <c r="BR40" i="32"/>
  <c r="BR42" i="32" s="1"/>
  <c r="BR46" i="32" s="1"/>
  <c r="BR8" i="32"/>
  <c r="BR2" i="32"/>
  <c r="BS3" i="32"/>
  <c r="BS26" i="32"/>
  <c r="BT27" i="32"/>
  <c r="BQ3" i="31"/>
  <c r="BP2" i="31"/>
  <c r="BP108" i="32" l="1"/>
  <c r="BP107" i="32"/>
  <c r="BK150" i="32"/>
  <c r="BO112" i="32"/>
  <c r="BO114" i="32" s="1"/>
  <c r="BO118" i="32" s="1"/>
  <c r="BK152" i="32"/>
  <c r="BR110" i="32"/>
  <c r="BR102" i="32"/>
  <c r="BR111" i="32"/>
  <c r="BR104" i="32"/>
  <c r="BR99" i="32"/>
  <c r="BR100" i="32"/>
  <c r="BR103" i="32"/>
  <c r="BR101" i="32"/>
  <c r="BR98" i="32"/>
  <c r="BQ105" i="32"/>
  <c r="BM153" i="32"/>
  <c r="BM154" i="32"/>
  <c r="BM146" i="32"/>
  <c r="BM145" i="32"/>
  <c r="BM147" i="32"/>
  <c r="BM143" i="32"/>
  <c r="BM144" i="32"/>
  <c r="BM142" i="32"/>
  <c r="BM141" i="32"/>
  <c r="BN137" i="32"/>
  <c r="BM136" i="32"/>
  <c r="BJ155" i="32"/>
  <c r="BJ157" i="32" s="1"/>
  <c r="BJ161" i="32" s="1"/>
  <c r="BL148" i="32"/>
  <c r="BS94" i="32"/>
  <c r="BR93" i="32"/>
  <c r="BT61" i="32"/>
  <c r="BS60" i="32"/>
  <c r="BT38" i="32"/>
  <c r="BT39" i="32"/>
  <c r="BS40" i="32"/>
  <c r="BS42" i="32" s="1"/>
  <c r="BS46" i="32" s="1"/>
  <c r="BS8" i="32"/>
  <c r="BS2" i="32"/>
  <c r="BT3" i="32"/>
  <c r="BU27" i="32"/>
  <c r="BT26" i="32"/>
  <c r="BQ2" i="31"/>
  <c r="BR3" i="31"/>
  <c r="BP112" i="32" l="1"/>
  <c r="BP114" i="32" s="1"/>
  <c r="BP118" i="32" s="1"/>
  <c r="BK155" i="32"/>
  <c r="BK157" i="32" s="1"/>
  <c r="BK161" i="32" s="1"/>
  <c r="BS110" i="32"/>
  <c r="BS102" i="32"/>
  <c r="BS111" i="32"/>
  <c r="BS103" i="32"/>
  <c r="BS104" i="32"/>
  <c r="BS98" i="32"/>
  <c r="BS99" i="32"/>
  <c r="BS100" i="32"/>
  <c r="BS101" i="32"/>
  <c r="BL152" i="32"/>
  <c r="BL151" i="32"/>
  <c r="BL150" i="32"/>
  <c r="BQ109" i="32"/>
  <c r="BQ108" i="32"/>
  <c r="BQ107" i="32"/>
  <c r="BR105" i="32"/>
  <c r="BN153" i="32"/>
  <c r="BN154" i="32"/>
  <c r="BN147" i="32"/>
  <c r="BN146" i="32"/>
  <c r="BN144" i="32"/>
  <c r="BN145" i="32"/>
  <c r="BN143" i="32"/>
  <c r="BN142" i="32"/>
  <c r="BN141" i="32"/>
  <c r="BN136" i="32"/>
  <c r="BO137" i="32"/>
  <c r="BM148" i="32"/>
  <c r="BS93" i="32"/>
  <c r="BT94" i="32"/>
  <c r="BU61" i="32"/>
  <c r="BT60" i="32"/>
  <c r="BT40" i="32"/>
  <c r="BT42" i="32" s="1"/>
  <c r="BT46" i="32" s="1"/>
  <c r="BU39" i="32"/>
  <c r="BU38" i="32"/>
  <c r="BT8" i="32"/>
  <c r="BT2" i="32"/>
  <c r="BU3" i="32"/>
  <c r="BV27" i="32"/>
  <c r="BW27" i="32" s="1"/>
  <c r="BU26" i="32"/>
  <c r="BS3" i="31"/>
  <c r="BR2" i="31"/>
  <c r="BW26" i="32" l="1"/>
  <c r="BW38" i="32"/>
  <c r="BW39" i="32"/>
  <c r="BX27" i="32"/>
  <c r="BL155" i="32"/>
  <c r="BL157" i="32" s="1"/>
  <c r="BL161" i="32" s="1"/>
  <c r="BS105" i="32"/>
  <c r="BS109" i="32" s="1"/>
  <c r="BO154" i="32"/>
  <c r="BO146" i="32"/>
  <c r="BO147" i="32"/>
  <c r="BO142" i="32"/>
  <c r="BO153" i="32"/>
  <c r="BO143" i="32"/>
  <c r="BO144" i="32"/>
  <c r="BO141" i="32"/>
  <c r="BO145" i="32"/>
  <c r="BP137" i="32"/>
  <c r="BO136" i="32"/>
  <c r="BR109" i="32"/>
  <c r="BR107" i="32"/>
  <c r="BR108" i="32"/>
  <c r="BT110" i="32"/>
  <c r="BT102" i="32"/>
  <c r="BT111" i="32"/>
  <c r="BT103" i="32"/>
  <c r="BT104" i="32"/>
  <c r="BT98" i="32"/>
  <c r="BT99" i="32"/>
  <c r="BT100" i="32"/>
  <c r="BT101" i="32"/>
  <c r="BQ112" i="32"/>
  <c r="BQ114" i="32" s="1"/>
  <c r="BQ118" i="32" s="1"/>
  <c r="BN148" i="32"/>
  <c r="BM150" i="32"/>
  <c r="BM151" i="32"/>
  <c r="BM152" i="32"/>
  <c r="BT93" i="32"/>
  <c r="BU94" i="32"/>
  <c r="BV61" i="32"/>
  <c r="BW61" i="32" s="1"/>
  <c r="BU60" i="32"/>
  <c r="BU40" i="32"/>
  <c r="BU42" i="32" s="1"/>
  <c r="BU46" i="32" s="1"/>
  <c r="BV26" i="32"/>
  <c r="BV38" i="32"/>
  <c r="BV39" i="32"/>
  <c r="BU8" i="32"/>
  <c r="BU2" i="32"/>
  <c r="BV3" i="32"/>
  <c r="BW3" i="32" s="1"/>
  <c r="BT3" i="31"/>
  <c r="BS2" i="31"/>
  <c r="BW40" i="32" l="1"/>
  <c r="BW42" i="32" s="1"/>
  <c r="BW46" i="32" s="1"/>
  <c r="BS108" i="32"/>
  <c r="BX61" i="32"/>
  <c r="BW60" i="32"/>
  <c r="BS107" i="32"/>
  <c r="BS112" i="32" s="1"/>
  <c r="BS114" i="32" s="1"/>
  <c r="BS118" i="32" s="1"/>
  <c r="BX26" i="32"/>
  <c r="BY27" i="32"/>
  <c r="BX39" i="32"/>
  <c r="BX38" i="32"/>
  <c r="BW2" i="32"/>
  <c r="BX3" i="32"/>
  <c r="BW8" i="32"/>
  <c r="BM155" i="32"/>
  <c r="BM157" i="32" s="1"/>
  <c r="BM161" i="32" s="1"/>
  <c r="BT105" i="32"/>
  <c r="BN150" i="32"/>
  <c r="BN151" i="32"/>
  <c r="BN152" i="32"/>
  <c r="BP154" i="32"/>
  <c r="BP147" i="32"/>
  <c r="BP153" i="32"/>
  <c r="BP143" i="32"/>
  <c r="BP145" i="32"/>
  <c r="BP146" i="32"/>
  <c r="BP144" i="32"/>
  <c r="BP142" i="32"/>
  <c r="BP141" i="32"/>
  <c r="BQ137" i="32"/>
  <c r="BP136" i="32"/>
  <c r="BO148" i="32"/>
  <c r="BU110" i="32"/>
  <c r="BU111" i="32"/>
  <c r="BU103" i="32"/>
  <c r="BU104" i="32"/>
  <c r="BU99" i="32"/>
  <c r="BU100" i="32"/>
  <c r="BU101" i="32"/>
  <c r="BU102" i="32"/>
  <c r="BU98" i="32"/>
  <c r="BR112" i="32"/>
  <c r="BR114" i="32" s="1"/>
  <c r="BR118" i="32" s="1"/>
  <c r="BV94" i="32"/>
  <c r="BW94" i="32" s="1"/>
  <c r="BU93" i="32"/>
  <c r="BV60" i="32"/>
  <c r="BV40" i="32"/>
  <c r="BV42" i="32" s="1"/>
  <c r="BV46" i="32" s="1"/>
  <c r="BV2" i="32"/>
  <c r="BV8" i="32"/>
  <c r="BU3" i="31"/>
  <c r="BT2" i="31"/>
  <c r="BX40" i="32" l="1"/>
  <c r="BX42" i="32" s="1"/>
  <c r="BX46" i="32" s="1"/>
  <c r="BY39" i="32"/>
  <c r="BY26" i="32"/>
  <c r="BZ27" i="32"/>
  <c r="BY38" i="32"/>
  <c r="BY61" i="32"/>
  <c r="BX60" i="32"/>
  <c r="BW111" i="32"/>
  <c r="BW101" i="32"/>
  <c r="BW93" i="32"/>
  <c r="BW98" i="32"/>
  <c r="BX94" i="32"/>
  <c r="BW104" i="32"/>
  <c r="BW99" i="32"/>
  <c r="BW100" i="32"/>
  <c r="BW102" i="32"/>
  <c r="BW103" i="32"/>
  <c r="BW110" i="32"/>
  <c r="BX8" i="32"/>
  <c r="BX2" i="32"/>
  <c r="BY3" i="32"/>
  <c r="BP148" i="32"/>
  <c r="BP150" i="32" s="1"/>
  <c r="BU105" i="32"/>
  <c r="BO150" i="32"/>
  <c r="BO151" i="32"/>
  <c r="BO152" i="32"/>
  <c r="BQ153" i="32"/>
  <c r="BQ144" i="32"/>
  <c r="BQ154" i="32"/>
  <c r="BQ147" i="32"/>
  <c r="BQ143" i="32"/>
  <c r="BQ142" i="32"/>
  <c r="BQ141" i="32"/>
  <c r="BQ145" i="32"/>
  <c r="BQ146" i="32"/>
  <c r="BR137" i="32"/>
  <c r="BQ136" i="32"/>
  <c r="BV110" i="32"/>
  <c r="BV111" i="32"/>
  <c r="BV104" i="32"/>
  <c r="BV100" i="32"/>
  <c r="BV101" i="32"/>
  <c r="BV102" i="32"/>
  <c r="BV103" i="32"/>
  <c r="BV98" i="32"/>
  <c r="BV99" i="32"/>
  <c r="BN155" i="32"/>
  <c r="BN157" i="32" s="1"/>
  <c r="BN161" i="32" s="1"/>
  <c r="BT109" i="32"/>
  <c r="BT107" i="32"/>
  <c r="BT108" i="32"/>
  <c r="BP151" i="32"/>
  <c r="BV93" i="32"/>
  <c r="BV3" i="31"/>
  <c r="BU2" i="31"/>
  <c r="BP152" i="32" l="1"/>
  <c r="BP155" i="32" s="1"/>
  <c r="BP157" i="32" s="1"/>
  <c r="BP161" i="32" s="1"/>
  <c r="BY40" i="32"/>
  <c r="BY42" i="32" s="1"/>
  <c r="BY46" i="32" s="1"/>
  <c r="BW105" i="32"/>
  <c r="BY8" i="32"/>
  <c r="BZ3" i="32"/>
  <c r="BY2" i="32"/>
  <c r="BX99" i="32"/>
  <c r="BX104" i="32"/>
  <c r="BX111" i="32"/>
  <c r="BX110" i="32"/>
  <c r="BX93" i="32"/>
  <c r="BX101" i="32"/>
  <c r="BX100" i="32"/>
  <c r="BX103" i="32"/>
  <c r="BY94" i="32"/>
  <c r="BX102" i="32"/>
  <c r="BX98" i="32"/>
  <c r="BY60" i="32"/>
  <c r="BZ61" i="32"/>
  <c r="BZ26" i="32"/>
  <c r="CA27" i="32"/>
  <c r="BZ39" i="32"/>
  <c r="BZ38" i="32"/>
  <c r="BO155" i="32"/>
  <c r="BO157" i="32" s="1"/>
  <c r="BO161" i="32" s="1"/>
  <c r="BV105" i="32"/>
  <c r="BQ148" i="32"/>
  <c r="BT112" i="32"/>
  <c r="BT114" i="32" s="1"/>
  <c r="BT118" i="32" s="1"/>
  <c r="BR153" i="32"/>
  <c r="BR145" i="32"/>
  <c r="BR154" i="32"/>
  <c r="BR147" i="32"/>
  <c r="BR146" i="32"/>
  <c r="BR144" i="32"/>
  <c r="BR141" i="32"/>
  <c r="BR142" i="32"/>
  <c r="BR143" i="32"/>
  <c r="BR136" i="32"/>
  <c r="BS137" i="32"/>
  <c r="BU109" i="32"/>
  <c r="BU107" i="32"/>
  <c r="BU108" i="32"/>
  <c r="BV2" i="31"/>
  <c r="BZ40" i="32" l="1"/>
  <c r="BZ42" i="32" s="1"/>
  <c r="BZ46" i="32" s="1"/>
  <c r="CA39" i="32"/>
  <c r="CA38" i="32"/>
  <c r="CB27" i="32"/>
  <c r="CA26" i="32"/>
  <c r="BZ60" i="32"/>
  <c r="CA61" i="32"/>
  <c r="BX105" i="32"/>
  <c r="BZ8" i="32"/>
  <c r="CA3" i="32"/>
  <c r="BZ2" i="32"/>
  <c r="BY104" i="32"/>
  <c r="BY103" i="32"/>
  <c r="BY102" i="32"/>
  <c r="BY110" i="32"/>
  <c r="BY98" i="32"/>
  <c r="BY99" i="32"/>
  <c r="BY101" i="32"/>
  <c r="BY100" i="32"/>
  <c r="BY93" i="32"/>
  <c r="BZ94" i="32"/>
  <c r="BY111" i="32"/>
  <c r="BW109" i="32"/>
  <c r="BW108" i="32"/>
  <c r="BW107" i="32"/>
  <c r="BU112" i="32"/>
  <c r="BU114" i="32" s="1"/>
  <c r="BU118" i="32" s="1"/>
  <c r="BR148" i="32"/>
  <c r="BR151" i="32" s="1"/>
  <c r="BQ151" i="32"/>
  <c r="BQ152" i="32"/>
  <c r="BQ150" i="32"/>
  <c r="BS153" i="32"/>
  <c r="BS154" i="32"/>
  <c r="BS146" i="32"/>
  <c r="BS147" i="32"/>
  <c r="BS145" i="32"/>
  <c r="BS143" i="32"/>
  <c r="BS142" i="32"/>
  <c r="BS141" i="32"/>
  <c r="BS144" i="32"/>
  <c r="BT137" i="32"/>
  <c r="BS136" i="32"/>
  <c r="BV109" i="32"/>
  <c r="BV108" i="32"/>
  <c r="BV107" i="32"/>
  <c r="F28" i="30"/>
  <c r="E28" i="30"/>
  <c r="F28" i="29"/>
  <c r="E28" i="29"/>
  <c r="F28" i="28"/>
  <c r="E28" i="28"/>
  <c r="F28" i="27"/>
  <c r="E28" i="27"/>
  <c r="F28" i="16"/>
  <c r="E28" i="16"/>
  <c r="DT56" i="13"/>
  <c r="DS56" i="13"/>
  <c r="DR56" i="13"/>
  <c r="DQ56" i="13"/>
  <c r="DP56" i="13"/>
  <c r="DO56" i="13"/>
  <c r="DN56" i="13"/>
  <c r="DM56" i="13"/>
  <c r="DL56" i="13"/>
  <c r="DK56" i="13"/>
  <c r="DJ56" i="13"/>
  <c r="DI56" i="13"/>
  <c r="DH56" i="13"/>
  <c r="DG56" i="13"/>
  <c r="DF56" i="13"/>
  <c r="DE56" i="13"/>
  <c r="DD56" i="13"/>
  <c r="DC56" i="13"/>
  <c r="DB56" i="13"/>
  <c r="DA56" i="13"/>
  <c r="CZ56" i="13"/>
  <c r="CY56" i="13"/>
  <c r="CX56" i="13"/>
  <c r="CW56" i="13"/>
  <c r="CV56" i="13"/>
  <c r="CU56" i="13"/>
  <c r="CT56" i="13"/>
  <c r="CS56" i="13"/>
  <c r="CR56" i="13"/>
  <c r="CQ56" i="13"/>
  <c r="CP56" i="13"/>
  <c r="CO56" i="13"/>
  <c r="CN56" i="13"/>
  <c r="CM56" i="13"/>
  <c r="CL56" i="13"/>
  <c r="CK56" i="13"/>
  <c r="CJ56" i="13"/>
  <c r="CI56" i="13"/>
  <c r="CH56" i="13"/>
  <c r="CG56" i="13"/>
  <c r="CF56" i="13"/>
  <c r="CE56" i="13"/>
  <c r="CD56" i="13"/>
  <c r="CC56" i="13"/>
  <c r="CB56" i="13"/>
  <c r="CA56" i="13"/>
  <c r="BZ56" i="13"/>
  <c r="BY56" i="13"/>
  <c r="BX56" i="13"/>
  <c r="BW56" i="13"/>
  <c r="BV56" i="13"/>
  <c r="BU56" i="13"/>
  <c r="BT56" i="13"/>
  <c r="BS56" i="13"/>
  <c r="BR56" i="13"/>
  <c r="BQ56" i="13"/>
  <c r="BP56" i="13"/>
  <c r="BO56" i="13"/>
  <c r="BN56" i="13"/>
  <c r="BM56" i="13"/>
  <c r="BL56" i="13"/>
  <c r="BK56" i="13"/>
  <c r="BJ56" i="13"/>
  <c r="BI56" i="13"/>
  <c r="BH56" i="13"/>
  <c r="BG56" i="13"/>
  <c r="BF56" i="13"/>
  <c r="BE56" i="13"/>
  <c r="BD56" i="13"/>
  <c r="BC56" i="13"/>
  <c r="BB56" i="13"/>
  <c r="BA56" i="13"/>
  <c r="AZ56" i="13"/>
  <c r="AY56" i="13"/>
  <c r="AX56" i="13"/>
  <c r="AW56" i="13"/>
  <c r="AV56" i="13"/>
  <c r="AU56" i="13"/>
  <c r="AT56" i="13"/>
  <c r="AS56" i="13"/>
  <c r="AR56" i="13"/>
  <c r="AQ56" i="13"/>
  <c r="AP56" i="13"/>
  <c r="AO56" i="13"/>
  <c r="AN56" i="13"/>
  <c r="AM56" i="13"/>
  <c r="AL56" i="13"/>
  <c r="AK56" i="13"/>
  <c r="AJ56" i="13"/>
  <c r="AI56" i="13"/>
  <c r="AH56" i="13"/>
  <c r="AG56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8" i="13"/>
  <c r="D59" i="13"/>
  <c r="D60" i="13"/>
  <c r="D57" i="13"/>
  <c r="C4" i="30"/>
  <c r="D4" i="30" s="1"/>
  <c r="E4" i="30" s="1"/>
  <c r="F4" i="30" s="1"/>
  <c r="G4" i="30" s="1"/>
  <c r="H4" i="30" s="1"/>
  <c r="I4" i="30" s="1"/>
  <c r="J4" i="30" s="1"/>
  <c r="K4" i="30" s="1"/>
  <c r="L4" i="30" s="1"/>
  <c r="M4" i="30" s="1"/>
  <c r="N4" i="30" s="1"/>
  <c r="O4" i="30" s="1"/>
  <c r="P4" i="30" s="1"/>
  <c r="Q4" i="30" s="1"/>
  <c r="R4" i="30" s="1"/>
  <c r="S4" i="30" s="1"/>
  <c r="T4" i="30" s="1"/>
  <c r="U4" i="30" s="1"/>
  <c r="V4" i="30" s="1"/>
  <c r="W4" i="30" s="1"/>
  <c r="X4" i="30" s="1"/>
  <c r="Y4" i="30" s="1"/>
  <c r="Z4" i="30" s="1"/>
  <c r="AA4" i="30" s="1"/>
  <c r="AB4" i="30" s="1"/>
  <c r="AC4" i="30" s="1"/>
  <c r="AD4" i="30" s="1"/>
  <c r="AE4" i="30" s="1"/>
  <c r="AF4" i="30" s="1"/>
  <c r="AG4" i="30" s="1"/>
  <c r="AH4" i="30" s="1"/>
  <c r="AI4" i="30" s="1"/>
  <c r="AJ4" i="30" s="1"/>
  <c r="AK4" i="30" s="1"/>
  <c r="AL4" i="30" s="1"/>
  <c r="AM4" i="30" s="1"/>
  <c r="AN4" i="30" s="1"/>
  <c r="AO4" i="30" s="1"/>
  <c r="AP4" i="30" s="1"/>
  <c r="AQ4" i="30" s="1"/>
  <c r="AR4" i="30" s="1"/>
  <c r="AS4" i="30" s="1"/>
  <c r="AT4" i="30" s="1"/>
  <c r="AU4" i="30" s="1"/>
  <c r="AV4" i="30" s="1"/>
  <c r="AW4" i="30" s="1"/>
  <c r="AX4" i="30" s="1"/>
  <c r="AY4" i="30" s="1"/>
  <c r="AZ4" i="30" s="1"/>
  <c r="BA4" i="30" s="1"/>
  <c r="BB4" i="30" s="1"/>
  <c r="BC4" i="30" s="1"/>
  <c r="BD4" i="30" s="1"/>
  <c r="BE4" i="30" s="1"/>
  <c r="BF4" i="30" s="1"/>
  <c r="BG4" i="30" s="1"/>
  <c r="BH4" i="30" s="1"/>
  <c r="BI4" i="30" s="1"/>
  <c r="BJ4" i="30" s="1"/>
  <c r="BK4" i="30" s="1"/>
  <c r="BL4" i="30" s="1"/>
  <c r="BM4" i="30" s="1"/>
  <c r="BN4" i="30" s="1"/>
  <c r="BO4" i="30" s="1"/>
  <c r="BP4" i="30" s="1"/>
  <c r="BQ4" i="30" s="1"/>
  <c r="BR4" i="30" s="1"/>
  <c r="BS4" i="30" s="1"/>
  <c r="BT4" i="30" s="1"/>
  <c r="BU4" i="30" s="1"/>
  <c r="BV4" i="30" s="1"/>
  <c r="D3" i="30"/>
  <c r="E3" i="30" s="1"/>
  <c r="C2" i="30"/>
  <c r="CM57" i="26"/>
  <c r="BU57" i="26"/>
  <c r="AK57" i="26"/>
  <c r="CY57" i="22"/>
  <c r="CG57" i="22"/>
  <c r="AW57" i="22"/>
  <c r="AE57" i="22"/>
  <c r="DN57" i="24"/>
  <c r="DD57" i="24"/>
  <c r="CL57" i="24"/>
  <c r="CD57" i="24"/>
  <c r="BL57" i="24"/>
  <c r="BB57" i="24"/>
  <c r="AN57" i="24"/>
  <c r="AI57" i="24"/>
  <c r="V57" i="24"/>
  <c r="DT57" i="21"/>
  <c r="DO57" i="21"/>
  <c r="DB57" i="21"/>
  <c r="CW57" i="21"/>
  <c r="CJ57" i="21"/>
  <c r="CE57" i="21"/>
  <c r="BT57" i="21"/>
  <c r="BP57" i="21"/>
  <c r="BF57" i="21"/>
  <c r="BB57" i="21"/>
  <c r="AQ57" i="21"/>
  <c r="AN57" i="21"/>
  <c r="AC57" i="21"/>
  <c r="Y57" i="21"/>
  <c r="V57" i="21"/>
  <c r="K57" i="21"/>
  <c r="G57" i="21"/>
  <c r="M28" i="12"/>
  <c r="CE57" i="26" s="1"/>
  <c r="BR150" i="32" l="1"/>
  <c r="CA40" i="32"/>
  <c r="CA42" i="32" s="1"/>
  <c r="CA46" i="32" s="1"/>
  <c r="BR152" i="32"/>
  <c r="BR155" i="32" s="1"/>
  <c r="BR157" i="32" s="1"/>
  <c r="BR161" i="32" s="1"/>
  <c r="BY105" i="32"/>
  <c r="BY108" i="32" s="1"/>
  <c r="CB61" i="32"/>
  <c r="CA60" i="32"/>
  <c r="CA2" i="32"/>
  <c r="CB3" i="32"/>
  <c r="CA8" i="32"/>
  <c r="CA94" i="32"/>
  <c r="BZ102" i="32"/>
  <c r="BZ101" i="32"/>
  <c r="BZ104" i="32"/>
  <c r="BZ93" i="32"/>
  <c r="BZ99" i="32"/>
  <c r="BZ111" i="32"/>
  <c r="BZ100" i="32"/>
  <c r="BZ98" i="32"/>
  <c r="BZ110" i="32"/>
  <c r="BZ103" i="32"/>
  <c r="CB26" i="32"/>
  <c r="CC27" i="32"/>
  <c r="CB39" i="32"/>
  <c r="CB38" i="32"/>
  <c r="BX109" i="32"/>
  <c r="BX108" i="32"/>
  <c r="BX107" i="32"/>
  <c r="BW112" i="32"/>
  <c r="BW114" i="32" s="1"/>
  <c r="BW118" i="32" s="1"/>
  <c r="BQ155" i="32"/>
  <c r="BQ157" i="32" s="1"/>
  <c r="BQ161" i="32" s="1"/>
  <c r="BT153" i="32"/>
  <c r="BT154" i="32"/>
  <c r="BT147" i="32"/>
  <c r="BT145" i="32"/>
  <c r="BT144" i="32"/>
  <c r="BT142" i="32"/>
  <c r="BT141" i="32"/>
  <c r="BT146" i="32"/>
  <c r="BT143" i="32"/>
  <c r="BU137" i="32"/>
  <c r="BT136" i="32"/>
  <c r="BV112" i="32"/>
  <c r="BV114" i="32" s="1"/>
  <c r="BV118" i="32" s="1"/>
  <c r="BS148" i="32"/>
  <c r="L57" i="21"/>
  <c r="Z57" i="21"/>
  <c r="AO57" i="21"/>
  <c r="BC57" i="21"/>
  <c r="BR57" i="21"/>
  <c r="CF57" i="21"/>
  <c r="CX57" i="21"/>
  <c r="DP57" i="21"/>
  <c r="AJ57" i="24"/>
  <c r="BI57" i="24"/>
  <c r="CK57" i="24"/>
  <c r="DK57" i="24"/>
  <c r="AO57" i="22"/>
  <c r="CQ57" i="22"/>
  <c r="AC57" i="26"/>
  <c r="DS57" i="26"/>
  <c r="DM57" i="26"/>
  <c r="DG57" i="26"/>
  <c r="DA57" i="26"/>
  <c r="CU57" i="26"/>
  <c r="CO57" i="26"/>
  <c r="CI57" i="26"/>
  <c r="CC57" i="26"/>
  <c r="BW57" i="26"/>
  <c r="BQ57" i="26"/>
  <c r="BK57" i="26"/>
  <c r="BE57" i="26"/>
  <c r="AY57" i="26"/>
  <c r="AS57" i="26"/>
  <c r="AM57" i="26"/>
  <c r="AG57" i="26"/>
  <c r="AA57" i="26"/>
  <c r="I57" i="26"/>
  <c r="DS57" i="22"/>
  <c r="DM57" i="22"/>
  <c r="DG57" i="22"/>
  <c r="DA57" i="22"/>
  <c r="CU57" i="22"/>
  <c r="CO57" i="22"/>
  <c r="CI57" i="22"/>
  <c r="CC57" i="22"/>
  <c r="BW57" i="22"/>
  <c r="BQ57" i="22"/>
  <c r="BK57" i="22"/>
  <c r="BE57" i="22"/>
  <c r="AY57" i="22"/>
  <c r="AS57" i="22"/>
  <c r="AM57" i="22"/>
  <c r="AG57" i="22"/>
  <c r="AA57" i="22"/>
  <c r="I57" i="22"/>
  <c r="DS57" i="24"/>
  <c r="DM57" i="24"/>
  <c r="DG57" i="24"/>
  <c r="DA57" i="24"/>
  <c r="CU57" i="24"/>
  <c r="CO57" i="24"/>
  <c r="CI57" i="24"/>
  <c r="CC57" i="24"/>
  <c r="BW57" i="24"/>
  <c r="BQ57" i="24"/>
  <c r="BK57" i="24"/>
  <c r="BE57" i="24"/>
  <c r="AY57" i="24"/>
  <c r="AS57" i="24"/>
  <c r="AM57" i="24"/>
  <c r="AG57" i="24"/>
  <c r="AA57" i="24"/>
  <c r="I57" i="24"/>
  <c r="DS57" i="21"/>
  <c r="DM57" i="21"/>
  <c r="DG57" i="21"/>
  <c r="DA57" i="21"/>
  <c r="CU57" i="21"/>
  <c r="CO57" i="21"/>
  <c r="CI57" i="21"/>
  <c r="CC57" i="21"/>
  <c r="BW57" i="21"/>
  <c r="BQ57" i="21"/>
  <c r="BK57" i="21"/>
  <c r="BE57" i="21"/>
  <c r="AY57" i="21"/>
  <c r="AS57" i="21"/>
  <c r="AM57" i="21"/>
  <c r="AG57" i="21"/>
  <c r="AA57" i="21"/>
  <c r="I57" i="21"/>
  <c r="DL57" i="21"/>
  <c r="DF57" i="21"/>
  <c r="CZ57" i="21"/>
  <c r="CN57" i="21"/>
  <c r="DR57" i="26"/>
  <c r="DL57" i="26"/>
  <c r="DF57" i="26"/>
  <c r="CZ57" i="26"/>
  <c r="CT57" i="26"/>
  <c r="CN57" i="26"/>
  <c r="CH57" i="26"/>
  <c r="CB57" i="26"/>
  <c r="BV57" i="26"/>
  <c r="BP57" i="26"/>
  <c r="BJ57" i="26"/>
  <c r="BD57" i="26"/>
  <c r="AX57" i="26"/>
  <c r="AR57" i="26"/>
  <c r="AL57" i="26"/>
  <c r="AF57" i="26"/>
  <c r="Z57" i="26"/>
  <c r="H57" i="26"/>
  <c r="DR57" i="22"/>
  <c r="DL57" i="22"/>
  <c r="DF57" i="22"/>
  <c r="CZ57" i="22"/>
  <c r="CT57" i="22"/>
  <c r="CN57" i="22"/>
  <c r="CH57" i="22"/>
  <c r="CB57" i="22"/>
  <c r="BV57" i="22"/>
  <c r="BP57" i="22"/>
  <c r="BJ57" i="22"/>
  <c r="BD57" i="22"/>
  <c r="AX57" i="22"/>
  <c r="AR57" i="22"/>
  <c r="AL57" i="22"/>
  <c r="AF57" i="22"/>
  <c r="Z57" i="22"/>
  <c r="H57" i="22"/>
  <c r="DR57" i="24"/>
  <c r="DL57" i="24"/>
  <c r="DF57" i="24"/>
  <c r="CZ57" i="24"/>
  <c r="CT57" i="24"/>
  <c r="CN57" i="24"/>
  <c r="CH57" i="24"/>
  <c r="CB57" i="24"/>
  <c r="BV57" i="24"/>
  <c r="BP57" i="24"/>
  <c r="BJ57" i="24"/>
  <c r="BD57" i="24"/>
  <c r="AX57" i="24"/>
  <c r="AR57" i="24"/>
  <c r="AL57" i="24"/>
  <c r="AF57" i="24"/>
  <c r="Z57" i="24"/>
  <c r="H57" i="24"/>
  <c r="DR57" i="21"/>
  <c r="CT57" i="21"/>
  <c r="CH57" i="21"/>
  <c r="DN57" i="26"/>
  <c r="DD57" i="26"/>
  <c r="CV57" i="26"/>
  <c r="CL57" i="26"/>
  <c r="CD57" i="26"/>
  <c r="BT57" i="26"/>
  <c r="BL57" i="26"/>
  <c r="BB57" i="26"/>
  <c r="AT57" i="26"/>
  <c r="AJ57" i="26"/>
  <c r="AB57" i="26"/>
  <c r="J57" i="26"/>
  <c r="DP57" i="22"/>
  <c r="DH57" i="22"/>
  <c r="CX57" i="22"/>
  <c r="CP57" i="22"/>
  <c r="CF57" i="22"/>
  <c r="BX57" i="22"/>
  <c r="BN57" i="22"/>
  <c r="BF57" i="22"/>
  <c r="AV57" i="22"/>
  <c r="AN57" i="22"/>
  <c r="AD57" i="22"/>
  <c r="V57" i="22"/>
  <c r="L57" i="22"/>
  <c r="DT57" i="24"/>
  <c r="DJ57" i="24"/>
  <c r="DB57" i="24"/>
  <c r="CR57" i="24"/>
  <c r="CJ57" i="24"/>
  <c r="BZ57" i="24"/>
  <c r="BR57" i="24"/>
  <c r="BH57" i="24"/>
  <c r="AZ57" i="24"/>
  <c r="AP57" i="24"/>
  <c r="AH57" i="24"/>
  <c r="X57" i="24"/>
  <c r="F57" i="24"/>
  <c r="DN57" i="21"/>
  <c r="DD57" i="21"/>
  <c r="CV57" i="21"/>
  <c r="CL57" i="21"/>
  <c r="CD57" i="21"/>
  <c r="BV57" i="21"/>
  <c r="BO57" i="21"/>
  <c r="BH57" i="21"/>
  <c r="BA57" i="21"/>
  <c r="AT57" i="21"/>
  <c r="AL57" i="21"/>
  <c r="AE57" i="21"/>
  <c r="X57" i="21"/>
  <c r="J57" i="21"/>
  <c r="CB57" i="21"/>
  <c r="BG57" i="21"/>
  <c r="AR57" i="21"/>
  <c r="AD57" i="21"/>
  <c r="DT57" i="26"/>
  <c r="DJ57" i="26"/>
  <c r="DB57" i="26"/>
  <c r="CR57" i="26"/>
  <c r="CJ57" i="26"/>
  <c r="BZ57" i="26"/>
  <c r="BR57" i="26"/>
  <c r="AZ57" i="26"/>
  <c r="AP57" i="26"/>
  <c r="AH57" i="26"/>
  <c r="X57" i="26"/>
  <c r="F57" i="26"/>
  <c r="DN57" i="22"/>
  <c r="CV57" i="22"/>
  <c r="CD57" i="22"/>
  <c r="BL57" i="22"/>
  <c r="AT57" i="22"/>
  <c r="AB57" i="22"/>
  <c r="J57" i="22"/>
  <c r="DH57" i="24"/>
  <c r="CP57" i="24"/>
  <c r="BX57" i="24"/>
  <c r="BF57" i="24"/>
  <c r="DK57" i="26"/>
  <c r="DC57" i="26"/>
  <c r="CS57" i="26"/>
  <c r="CK57" i="26"/>
  <c r="CA57" i="26"/>
  <c r="BS57" i="26"/>
  <c r="BI57" i="26"/>
  <c r="BA57" i="26"/>
  <c r="AQ57" i="26"/>
  <c r="AI57" i="26"/>
  <c r="Y57" i="26"/>
  <c r="G57" i="26"/>
  <c r="DO57" i="22"/>
  <c r="DE57" i="22"/>
  <c r="CW57" i="22"/>
  <c r="CM57" i="22"/>
  <c r="CE57" i="22"/>
  <c r="BU57" i="22"/>
  <c r="BM57" i="22"/>
  <c r="BC57" i="22"/>
  <c r="AU57" i="22"/>
  <c r="AK57" i="22"/>
  <c r="AC57" i="22"/>
  <c r="K57" i="22"/>
  <c r="DQ57" i="24"/>
  <c r="DI57" i="24"/>
  <c r="CY57" i="24"/>
  <c r="CQ57" i="24"/>
  <c r="CG57" i="24"/>
  <c r="BY57" i="24"/>
  <c r="BO57" i="24"/>
  <c r="BG57" i="24"/>
  <c r="AW57" i="24"/>
  <c r="AO57" i="24"/>
  <c r="AE57" i="24"/>
  <c r="W57" i="24"/>
  <c r="E57" i="24"/>
  <c r="DK57" i="21"/>
  <c r="DC57" i="21"/>
  <c r="CS57" i="21"/>
  <c r="CK57" i="21"/>
  <c r="BU57" i="21"/>
  <c r="BN57" i="21"/>
  <c r="AZ57" i="21"/>
  <c r="AK57" i="21"/>
  <c r="W57" i="21"/>
  <c r="H57" i="21"/>
  <c r="BH57" i="26"/>
  <c r="DD57" i="22"/>
  <c r="CL57" i="22"/>
  <c r="BT57" i="22"/>
  <c r="BB57" i="22"/>
  <c r="AJ57" i="22"/>
  <c r="DP57" i="24"/>
  <c r="CX57" i="24"/>
  <c r="CF57" i="24"/>
  <c r="BN57" i="24"/>
  <c r="AV57" i="24"/>
  <c r="DQ57" i="26"/>
  <c r="DI57" i="26"/>
  <c r="CY57" i="26"/>
  <c r="CQ57" i="26"/>
  <c r="CG57" i="26"/>
  <c r="BY57" i="26"/>
  <c r="BO57" i="26"/>
  <c r="BG57" i="26"/>
  <c r="AW57" i="26"/>
  <c r="AO57" i="26"/>
  <c r="AE57" i="26"/>
  <c r="W57" i="26"/>
  <c r="E57" i="26"/>
  <c r="DK57" i="22"/>
  <c r="DC57" i="22"/>
  <c r="CS57" i="22"/>
  <c r="CK57" i="22"/>
  <c r="CA57" i="22"/>
  <c r="BS57" i="22"/>
  <c r="BI57" i="22"/>
  <c r="BA57" i="22"/>
  <c r="AQ57" i="22"/>
  <c r="AI57" i="22"/>
  <c r="Y57" i="22"/>
  <c r="G57" i="22"/>
  <c r="DO57" i="24"/>
  <c r="DE57" i="24"/>
  <c r="CW57" i="24"/>
  <c r="CM57" i="24"/>
  <c r="CE57" i="24"/>
  <c r="BU57" i="24"/>
  <c r="BM57" i="24"/>
  <c r="BC57" i="24"/>
  <c r="AU57" i="24"/>
  <c r="AK57" i="24"/>
  <c r="AC57" i="24"/>
  <c r="K57" i="24"/>
  <c r="DQ57" i="21"/>
  <c r="DI57" i="21"/>
  <c r="CY57" i="21"/>
  <c r="CQ57" i="21"/>
  <c r="CG57" i="21"/>
  <c r="BZ57" i="21"/>
  <c r="BS57" i="21"/>
  <c r="BL57" i="21"/>
  <c r="BD57" i="21"/>
  <c r="AW57" i="21"/>
  <c r="AP57" i="21"/>
  <c r="AI57" i="21"/>
  <c r="AB57" i="21"/>
  <c r="F57" i="21"/>
  <c r="DP57" i="26"/>
  <c r="DH57" i="26"/>
  <c r="CX57" i="26"/>
  <c r="CP57" i="26"/>
  <c r="CF57" i="26"/>
  <c r="BX57" i="26"/>
  <c r="BN57" i="26"/>
  <c r="BF57" i="26"/>
  <c r="AV57" i="26"/>
  <c r="AN57" i="26"/>
  <c r="AD57" i="26"/>
  <c r="V57" i="26"/>
  <c r="L57" i="26"/>
  <c r="DT57" i="22"/>
  <c r="DJ57" i="22"/>
  <c r="DB57" i="22"/>
  <c r="CR57" i="22"/>
  <c r="CJ57" i="22"/>
  <c r="BZ57" i="22"/>
  <c r="BR57" i="22"/>
  <c r="BH57" i="22"/>
  <c r="AZ57" i="22"/>
  <c r="AP57" i="22"/>
  <c r="AH57" i="22"/>
  <c r="X57" i="22"/>
  <c r="F57" i="22"/>
  <c r="AF57" i="21"/>
  <c r="AU57" i="21"/>
  <c r="BI57" i="21"/>
  <c r="BX57" i="21"/>
  <c r="CM57" i="21"/>
  <c r="DE57" i="21"/>
  <c r="G57" i="24"/>
  <c r="Y57" i="24"/>
  <c r="AQ57" i="24"/>
  <c r="BS57" i="24"/>
  <c r="CS57" i="24"/>
  <c r="E57" i="22"/>
  <c r="BG57" i="22"/>
  <c r="DI57" i="22"/>
  <c r="AU57" i="26"/>
  <c r="CW57" i="26"/>
  <c r="E57" i="21"/>
  <c r="AH57" i="21"/>
  <c r="AV57" i="21"/>
  <c r="BJ57" i="21"/>
  <c r="BY57" i="21"/>
  <c r="CP57" i="21"/>
  <c r="DH57" i="21"/>
  <c r="J57" i="24"/>
  <c r="AB57" i="24"/>
  <c r="AT57" i="24"/>
  <c r="BT57" i="24"/>
  <c r="CV57" i="24"/>
  <c r="BO57" i="22"/>
  <c r="DQ57" i="22"/>
  <c r="BC57" i="26"/>
  <c r="DE57" i="26"/>
  <c r="AJ57" i="21"/>
  <c r="AX57" i="21"/>
  <c r="BM57" i="21"/>
  <c r="CA57" i="21"/>
  <c r="CR57" i="21"/>
  <c r="DJ57" i="21"/>
  <c r="L57" i="24"/>
  <c r="AD57" i="24"/>
  <c r="BA57" i="24"/>
  <c r="CA57" i="24"/>
  <c r="DC57" i="24"/>
  <c r="W57" i="22"/>
  <c r="BY57" i="22"/>
  <c r="K57" i="26"/>
  <c r="BM57" i="26"/>
  <c r="DO57" i="26"/>
  <c r="D2" i="30"/>
  <c r="E2" i="30"/>
  <c r="F3" i="30"/>
  <c r="BY107" i="32" l="1"/>
  <c r="BY109" i="32"/>
  <c r="CB40" i="32"/>
  <c r="CB42" i="32" s="1"/>
  <c r="CB46" i="32" s="1"/>
  <c r="BZ105" i="32"/>
  <c r="CB60" i="32"/>
  <c r="CC61" i="32"/>
  <c r="CB8" i="32"/>
  <c r="CB2" i="32"/>
  <c r="CC3" i="32"/>
  <c r="CC39" i="32"/>
  <c r="CC38" i="32"/>
  <c r="CC26" i="32"/>
  <c r="CD27" i="32"/>
  <c r="CA93" i="32"/>
  <c r="CA111" i="32"/>
  <c r="CA103" i="32"/>
  <c r="CA101" i="32"/>
  <c r="CA110" i="32"/>
  <c r="CA102" i="32"/>
  <c r="CA98" i="32"/>
  <c r="CA99" i="32"/>
  <c r="CA104" i="32"/>
  <c r="CA100" i="32"/>
  <c r="CB94" i="32"/>
  <c r="BX112" i="32"/>
  <c r="BX114" i="32" s="1"/>
  <c r="BX118" i="32" s="1"/>
  <c r="BU154" i="32"/>
  <c r="BU146" i="32"/>
  <c r="BU147" i="32"/>
  <c r="BU142" i="32"/>
  <c r="BU153" i="32"/>
  <c r="BU141" i="32"/>
  <c r="BU145" i="32"/>
  <c r="BU143" i="32"/>
  <c r="BU144" i="32"/>
  <c r="BV137" i="32"/>
  <c r="BW137" i="32" s="1"/>
  <c r="BU136" i="32"/>
  <c r="BS150" i="32"/>
  <c r="BS152" i="32"/>
  <c r="BS151" i="32"/>
  <c r="BT148" i="32"/>
  <c r="F2" i="30"/>
  <c r="G3" i="30"/>
  <c r="BY112" i="32" l="1"/>
  <c r="BY114" i="32" s="1"/>
  <c r="BY118" i="32" s="1"/>
  <c r="CC40" i="32"/>
  <c r="CC42" i="32" s="1"/>
  <c r="CC46" i="32" s="1"/>
  <c r="BZ107" i="32"/>
  <c r="BZ109" i="32"/>
  <c r="BZ108" i="32"/>
  <c r="BW141" i="32"/>
  <c r="BW136" i="32"/>
  <c r="BW146" i="32"/>
  <c r="BW153" i="32"/>
  <c r="BW145" i="32"/>
  <c r="BX137" i="32"/>
  <c r="BW142" i="32"/>
  <c r="BW144" i="32"/>
  <c r="BW143" i="32"/>
  <c r="BW154" i="32"/>
  <c r="BW147" i="32"/>
  <c r="CC2" i="32"/>
  <c r="CD3" i="32"/>
  <c r="CC8" i="32"/>
  <c r="CA105" i="32"/>
  <c r="CB101" i="32"/>
  <c r="CB104" i="32"/>
  <c r="CB100" i="32"/>
  <c r="CB99" i="32"/>
  <c r="CC94" i="32"/>
  <c r="CB102" i="32"/>
  <c r="CB111" i="32"/>
  <c r="CB110" i="32"/>
  <c r="CB93" i="32"/>
  <c r="CB103" i="32"/>
  <c r="CB98" i="32"/>
  <c r="BS155" i="32"/>
  <c r="BS157" i="32" s="1"/>
  <c r="BS161" i="32" s="1"/>
  <c r="CD26" i="32"/>
  <c r="CE27" i="32"/>
  <c r="CD39" i="32"/>
  <c r="CD38" i="32"/>
  <c r="CC60" i="32"/>
  <c r="CD61" i="32"/>
  <c r="BV154" i="32"/>
  <c r="BV147" i="32"/>
  <c r="BV143" i="32"/>
  <c r="BV146" i="32"/>
  <c r="BV153" i="32"/>
  <c r="BV141" i="32"/>
  <c r="BV145" i="32"/>
  <c r="BV142" i="32"/>
  <c r="BV144" i="32"/>
  <c r="BV136" i="32"/>
  <c r="BT150" i="32"/>
  <c r="BT151" i="32"/>
  <c r="BT152" i="32"/>
  <c r="BU148" i="32"/>
  <c r="G2" i="30"/>
  <c r="H3" i="30"/>
  <c r="BV148" i="32" l="1"/>
  <c r="CB105" i="32"/>
  <c r="CB107" i="32" s="1"/>
  <c r="CD40" i="32"/>
  <c r="CD42" i="32" s="1"/>
  <c r="CD46" i="32" s="1"/>
  <c r="CB109" i="32"/>
  <c r="CB108" i="32"/>
  <c r="CC99" i="32"/>
  <c r="CC111" i="32"/>
  <c r="CC101" i="32"/>
  <c r="CC100" i="32"/>
  <c r="CD94" i="32"/>
  <c r="CC102" i="32"/>
  <c r="CC98" i="32"/>
  <c r="CC103" i="32"/>
  <c r="CC104" i="32"/>
  <c r="CC93" i="32"/>
  <c r="CC110" i="32"/>
  <c r="CD2" i="32"/>
  <c r="CE3" i="32"/>
  <c r="CD8" i="32"/>
  <c r="BX136" i="32"/>
  <c r="BX142" i="32"/>
  <c r="BY137" i="32"/>
  <c r="BX141" i="32"/>
  <c r="BX144" i="32"/>
  <c r="BX147" i="32"/>
  <c r="BX143" i="32"/>
  <c r="BX154" i="32"/>
  <c r="BX145" i="32"/>
  <c r="BX146" i="32"/>
  <c r="BX153" i="32"/>
  <c r="BZ112" i="32"/>
  <c r="BZ114" i="32" s="1"/>
  <c r="BZ118" i="32" s="1"/>
  <c r="CE61" i="32"/>
  <c r="CD60" i="32"/>
  <c r="CE26" i="32"/>
  <c r="CE38" i="32"/>
  <c r="CF27" i="32"/>
  <c r="CE39" i="32"/>
  <c r="CA108" i="32"/>
  <c r="CA107" i="32"/>
  <c r="CA109" i="32"/>
  <c r="BW148" i="32"/>
  <c r="BT155" i="32"/>
  <c r="BT157" i="32" s="1"/>
  <c r="BT161" i="32" s="1"/>
  <c r="BV151" i="32"/>
  <c r="BV152" i="32"/>
  <c r="BV150" i="32"/>
  <c r="BU150" i="32"/>
  <c r="BU151" i="32"/>
  <c r="BU152" i="32"/>
  <c r="I3" i="30"/>
  <c r="H2" i="30"/>
  <c r="CB112" i="32" l="1"/>
  <c r="CB114" i="32" s="1"/>
  <c r="CB118" i="32" s="1"/>
  <c r="CC105" i="32"/>
  <c r="CC107" i="32" s="1"/>
  <c r="BV155" i="32"/>
  <c r="BV157" i="32" s="1"/>
  <c r="BV161" i="32" s="1"/>
  <c r="CA112" i="32"/>
  <c r="CA114" i="32" s="1"/>
  <c r="CA118" i="32" s="1"/>
  <c r="CF61" i="32"/>
  <c r="CE60" i="32"/>
  <c r="CF3" i="32"/>
  <c r="CE8" i="32"/>
  <c r="CE2" i="32"/>
  <c r="CC108" i="32"/>
  <c r="CC109" i="32"/>
  <c r="BX148" i="32"/>
  <c r="BY147" i="32"/>
  <c r="BY154" i="32"/>
  <c r="BY145" i="32"/>
  <c r="BY136" i="32"/>
  <c r="BY141" i="32"/>
  <c r="BZ137" i="32"/>
  <c r="BY143" i="32"/>
  <c r="BY144" i="32"/>
  <c r="BY153" i="32"/>
  <c r="BY142" i="32"/>
  <c r="BY146" i="32"/>
  <c r="CD100" i="32"/>
  <c r="CD110" i="32"/>
  <c r="CD103" i="32"/>
  <c r="CD101" i="32"/>
  <c r="CD111" i="32"/>
  <c r="CD98" i="32"/>
  <c r="CD93" i="32"/>
  <c r="CD104" i="32"/>
  <c r="CE94" i="32"/>
  <c r="CD99" i="32"/>
  <c r="CD102" i="32"/>
  <c r="CG27" i="32"/>
  <c r="CF38" i="32"/>
  <c r="CF26" i="32"/>
  <c r="CF39" i="32"/>
  <c r="BW150" i="32"/>
  <c r="BW151" i="32"/>
  <c r="BW152" i="32"/>
  <c r="CE40" i="32"/>
  <c r="CE42" i="32" s="1"/>
  <c r="CE46" i="32" s="1"/>
  <c r="BU155" i="32"/>
  <c r="BU157" i="32" s="1"/>
  <c r="BU161" i="32" s="1"/>
  <c r="J3" i="30"/>
  <c r="I2" i="30"/>
  <c r="CD105" i="32" l="1"/>
  <c r="CD109" i="32" s="1"/>
  <c r="BY148" i="32"/>
  <c r="BY150" i="32" s="1"/>
  <c r="CC112" i="32"/>
  <c r="CC114" i="32" s="1"/>
  <c r="CC118" i="32" s="1"/>
  <c r="BW155" i="32"/>
  <c r="BW157" i="32" s="1"/>
  <c r="BW161" i="32" s="1"/>
  <c r="CE100" i="32"/>
  <c r="CE103" i="32"/>
  <c r="CE101" i="32"/>
  <c r="CE99" i="32"/>
  <c r="CE93" i="32"/>
  <c r="CE104" i="32"/>
  <c r="CE98" i="32"/>
  <c r="CE111" i="32"/>
  <c r="CF94" i="32"/>
  <c r="CE110" i="32"/>
  <c r="CE102" i="32"/>
  <c r="CF60" i="32"/>
  <c r="CG61" i="32"/>
  <c r="CG38" i="32"/>
  <c r="CH27" i="32"/>
  <c r="CG26" i="32"/>
  <c r="CG39" i="32"/>
  <c r="CF40" i="32"/>
  <c r="CF42" i="32" s="1"/>
  <c r="CF46" i="32" s="1"/>
  <c r="BZ146" i="32"/>
  <c r="BZ154" i="32"/>
  <c r="BZ136" i="32"/>
  <c r="BZ153" i="32"/>
  <c r="BZ143" i="32"/>
  <c r="BZ142" i="32"/>
  <c r="CA137" i="32"/>
  <c r="BZ141" i="32"/>
  <c r="BZ144" i="32"/>
  <c r="BZ145" i="32"/>
  <c r="BZ147" i="32"/>
  <c r="BX152" i="32"/>
  <c r="BX151" i="32"/>
  <c r="BX150" i="32"/>
  <c r="CF8" i="32"/>
  <c r="CF2" i="32"/>
  <c r="CG3" i="32"/>
  <c r="J2" i="30"/>
  <c r="K3" i="30"/>
  <c r="CG40" i="32" l="1"/>
  <c r="CG42" i="32" s="1"/>
  <c r="CG46" i="32" s="1"/>
  <c r="BY151" i="32"/>
  <c r="CD108" i="32"/>
  <c r="CD107" i="32"/>
  <c r="BY152" i="32"/>
  <c r="BZ148" i="32"/>
  <c r="BZ151" i="32" s="1"/>
  <c r="CA136" i="32"/>
  <c r="CA154" i="32"/>
  <c r="CB137" i="32"/>
  <c r="CA142" i="32"/>
  <c r="CA147" i="32"/>
  <c r="CA144" i="32"/>
  <c r="CA146" i="32"/>
  <c r="CA141" i="32"/>
  <c r="CA145" i="32"/>
  <c r="CA143" i="32"/>
  <c r="CA153" i="32"/>
  <c r="CH61" i="32"/>
  <c r="CG60" i="32"/>
  <c r="CF104" i="32"/>
  <c r="CF100" i="32"/>
  <c r="CF103" i="32"/>
  <c r="CF99" i="32"/>
  <c r="CF102" i="32"/>
  <c r="CF93" i="32"/>
  <c r="CF111" i="32"/>
  <c r="CF101" i="32"/>
  <c r="CF98" i="32"/>
  <c r="CG94" i="32"/>
  <c r="CF110" i="32"/>
  <c r="CH3" i="32"/>
  <c r="CG2" i="32"/>
  <c r="CG8" i="32"/>
  <c r="CE105" i="32"/>
  <c r="BX155" i="32"/>
  <c r="BX157" i="32" s="1"/>
  <c r="BX161" i="32" s="1"/>
  <c r="CH26" i="32"/>
  <c r="CI27" i="32"/>
  <c r="CH39" i="32"/>
  <c r="CH38" i="32"/>
  <c r="K2" i="30"/>
  <c r="L3" i="30"/>
  <c r="BY155" i="32" l="1"/>
  <c r="BY157" i="32" s="1"/>
  <c r="BY161" i="32" s="1"/>
  <c r="CD112" i="32"/>
  <c r="CD114" i="32" s="1"/>
  <c r="CD118" i="32" s="1"/>
  <c r="BZ150" i="32"/>
  <c r="BZ152" i="32"/>
  <c r="CH40" i="32"/>
  <c r="CH42" i="32" s="1"/>
  <c r="CH46" i="32" s="1"/>
  <c r="CE108" i="32"/>
  <c r="CE107" i="32"/>
  <c r="CE109" i="32"/>
  <c r="CF105" i="32"/>
  <c r="CA148" i="32"/>
  <c r="CH60" i="32"/>
  <c r="CI61" i="32"/>
  <c r="CG110" i="32"/>
  <c r="CG102" i="32"/>
  <c r="CG104" i="32"/>
  <c r="CH94" i="32"/>
  <c r="CG111" i="32"/>
  <c r="CG101" i="32"/>
  <c r="CG99" i="32"/>
  <c r="CG93" i="32"/>
  <c r="CG98" i="32"/>
  <c r="CG103" i="32"/>
  <c r="CG100" i="32"/>
  <c r="CB136" i="32"/>
  <c r="CB147" i="32"/>
  <c r="CC137" i="32"/>
  <c r="CB154" i="32"/>
  <c r="CB144" i="32"/>
  <c r="CB145" i="32"/>
  <c r="CB146" i="32"/>
  <c r="CB142" i="32"/>
  <c r="CB141" i="32"/>
  <c r="CB153" i="32"/>
  <c r="CB143" i="32"/>
  <c r="CI38" i="32"/>
  <c r="CI26" i="32"/>
  <c r="CJ27" i="32"/>
  <c r="CI39" i="32"/>
  <c r="CH8" i="32"/>
  <c r="CH2" i="32"/>
  <c r="CI3" i="32"/>
  <c r="L2" i="30"/>
  <c r="M3" i="30"/>
  <c r="CI40" i="32" l="1"/>
  <c r="CI42" i="32" s="1"/>
  <c r="CI46" i="32" s="1"/>
  <c r="BZ155" i="32"/>
  <c r="BZ157" i="32" s="1"/>
  <c r="BZ161" i="32" s="1"/>
  <c r="CJ26" i="32"/>
  <c r="CK27" i="32"/>
  <c r="CJ38" i="32"/>
  <c r="CJ39" i="32"/>
  <c r="CA150" i="32"/>
  <c r="CA152" i="32"/>
  <c r="CA151" i="32"/>
  <c r="CJ61" i="32"/>
  <c r="CI60" i="32"/>
  <c r="CF108" i="32"/>
  <c r="CF107" i="32"/>
  <c r="CF109" i="32"/>
  <c r="CI8" i="32"/>
  <c r="CI2" i="32"/>
  <c r="CJ3" i="32"/>
  <c r="CH111" i="32"/>
  <c r="CH98" i="32"/>
  <c r="CH100" i="32"/>
  <c r="CH103" i="32"/>
  <c r="CH102" i="32"/>
  <c r="CH110" i="32"/>
  <c r="CH104" i="32"/>
  <c r="CH99" i="32"/>
  <c r="CI94" i="32"/>
  <c r="CH101" i="32"/>
  <c r="CH93" i="32"/>
  <c r="CE112" i="32"/>
  <c r="CE114" i="32" s="1"/>
  <c r="CE118" i="32" s="1"/>
  <c r="CB148" i="32"/>
  <c r="CC154" i="32"/>
  <c r="CD137" i="32"/>
  <c r="CC146" i="32"/>
  <c r="CC144" i="32"/>
  <c r="CC143" i="32"/>
  <c r="CC153" i="32"/>
  <c r="CC142" i="32"/>
  <c r="CC136" i="32"/>
  <c r="CC145" i="32"/>
  <c r="CC141" i="32"/>
  <c r="CC147" i="32"/>
  <c r="CG105" i="32"/>
  <c r="M2" i="30"/>
  <c r="N3" i="30"/>
  <c r="CF112" i="32" l="1"/>
  <c r="CF114" i="32" s="1"/>
  <c r="CF118" i="32" s="1"/>
  <c r="CJ40" i="32"/>
  <c r="CJ42" i="32" s="1"/>
  <c r="CJ46" i="32" s="1"/>
  <c r="CA155" i="32"/>
  <c r="CA157" i="32" s="1"/>
  <c r="CA161" i="32" s="1"/>
  <c r="CI98" i="32"/>
  <c r="CJ94" i="32"/>
  <c r="CI102" i="32"/>
  <c r="CI93" i="32"/>
  <c r="CI104" i="32"/>
  <c r="CI101" i="32"/>
  <c r="CI99" i="32"/>
  <c r="CI110" i="32"/>
  <c r="CI111" i="32"/>
  <c r="CI100" i="32"/>
  <c r="CI103" i="32"/>
  <c r="CH105" i="32"/>
  <c r="CJ8" i="32"/>
  <c r="CJ2" i="32"/>
  <c r="CK3" i="32"/>
  <c r="CG108" i="32"/>
  <c r="CG109" i="32"/>
  <c r="CG107" i="32"/>
  <c r="CG112" i="32" s="1"/>
  <c r="CG114" i="32" s="1"/>
  <c r="CG118" i="32" s="1"/>
  <c r="CB152" i="32"/>
  <c r="CB150" i="32"/>
  <c r="CB151" i="32"/>
  <c r="CJ60" i="32"/>
  <c r="CK61" i="32"/>
  <c r="CL27" i="32"/>
  <c r="CK39" i="32"/>
  <c r="CK38" i="32"/>
  <c r="CK26" i="32"/>
  <c r="CC148" i="32"/>
  <c r="CD147" i="32"/>
  <c r="CD143" i="32"/>
  <c r="CD154" i="32"/>
  <c r="CD145" i="32"/>
  <c r="CE137" i="32"/>
  <c r="CD144" i="32"/>
  <c r="CD146" i="32"/>
  <c r="CD153" i="32"/>
  <c r="CD136" i="32"/>
  <c r="CD142" i="32"/>
  <c r="CD141" i="32"/>
  <c r="O3" i="30"/>
  <c r="N2" i="30"/>
  <c r="CK40" i="32" l="1"/>
  <c r="CK42" i="32" s="1"/>
  <c r="CK46" i="32" s="1"/>
  <c r="CB155" i="32"/>
  <c r="CB157" i="32" s="1"/>
  <c r="CB161" i="32" s="1"/>
  <c r="CL39" i="32"/>
  <c r="CL26" i="32"/>
  <c r="CM27" i="32"/>
  <c r="CL38" i="32"/>
  <c r="CK2" i="32"/>
  <c r="CL3" i="32"/>
  <c r="CK8" i="32"/>
  <c r="CJ98" i="32"/>
  <c r="CJ101" i="32"/>
  <c r="CJ102" i="32"/>
  <c r="CJ111" i="32"/>
  <c r="CJ110" i="32"/>
  <c r="CJ93" i="32"/>
  <c r="CK94" i="32"/>
  <c r="CJ103" i="32"/>
  <c r="CJ104" i="32"/>
  <c r="CJ100" i="32"/>
  <c r="CJ99" i="32"/>
  <c r="CI105" i="32"/>
  <c r="CD148" i="32"/>
  <c r="CK60" i="32"/>
  <c r="CL61" i="32"/>
  <c r="CC151" i="32"/>
  <c r="CC152" i="32"/>
  <c r="CC150" i="32"/>
  <c r="CE143" i="32"/>
  <c r="CE136" i="32"/>
  <c r="CE142" i="32"/>
  <c r="CF137" i="32"/>
  <c r="CE141" i="32"/>
  <c r="CE144" i="32"/>
  <c r="CE147" i="32"/>
  <c r="CE146" i="32"/>
  <c r="CE154" i="32"/>
  <c r="CE145" i="32"/>
  <c r="CE153" i="32"/>
  <c r="CH109" i="32"/>
  <c r="CH108" i="32"/>
  <c r="CH107" i="32"/>
  <c r="O2" i="30"/>
  <c r="P3" i="30"/>
  <c r="CC155" i="32" l="1"/>
  <c r="CC157" i="32" s="1"/>
  <c r="CC161" i="32" s="1"/>
  <c r="CL40" i="32"/>
  <c r="CL42" i="32" s="1"/>
  <c r="CL46" i="32" s="1"/>
  <c r="CH112" i="32"/>
  <c r="CH114" i="32" s="1"/>
  <c r="CH118" i="32" s="1"/>
  <c r="CJ105" i="32"/>
  <c r="CL2" i="32"/>
  <c r="CM3" i="32"/>
  <c r="CL8" i="32"/>
  <c r="CN27" i="32"/>
  <c r="CM39" i="32"/>
  <c r="CM38" i="32"/>
  <c r="CM26" i="32"/>
  <c r="CK102" i="32"/>
  <c r="CK110" i="32"/>
  <c r="CK98" i="32"/>
  <c r="CL94" i="32"/>
  <c r="CK100" i="32"/>
  <c r="CK104" i="32"/>
  <c r="CK103" i="32"/>
  <c r="CK99" i="32"/>
  <c r="CK93" i="32"/>
  <c r="CK111" i="32"/>
  <c r="CK101" i="32"/>
  <c r="CE148" i="32"/>
  <c r="CD151" i="32"/>
  <c r="CD152" i="32"/>
  <c r="CD150" i="32"/>
  <c r="CI107" i="32"/>
  <c r="CI109" i="32"/>
  <c r="CI108" i="32"/>
  <c r="CG137" i="32"/>
  <c r="CF154" i="32"/>
  <c r="CF144" i="32"/>
  <c r="CF141" i="32"/>
  <c r="CF153" i="32"/>
  <c r="CF143" i="32"/>
  <c r="CF145" i="32"/>
  <c r="CF146" i="32"/>
  <c r="CF142" i="32"/>
  <c r="CF147" i="32"/>
  <c r="CF136" i="32"/>
  <c r="CL60" i="32"/>
  <c r="CM61" i="32"/>
  <c r="Q3" i="30"/>
  <c r="P2" i="30"/>
  <c r="CM40" i="32" l="1"/>
  <c r="CM42" i="32" s="1"/>
  <c r="CM46" i="32" s="1"/>
  <c r="CI112" i="32"/>
  <c r="CI114" i="32" s="1"/>
  <c r="CI118" i="32" s="1"/>
  <c r="CO27" i="32"/>
  <c r="CN38" i="32"/>
  <c r="CN39" i="32"/>
  <c r="CN26" i="32"/>
  <c r="CE150" i="32"/>
  <c r="CE151" i="32"/>
  <c r="CE152" i="32"/>
  <c r="CN3" i="32"/>
  <c r="CM2" i="32"/>
  <c r="CM8" i="32"/>
  <c r="CG136" i="32"/>
  <c r="CG154" i="32"/>
  <c r="CG141" i="32"/>
  <c r="CG147" i="32"/>
  <c r="CH137" i="32"/>
  <c r="CG142" i="32"/>
  <c r="CG145" i="32"/>
  <c r="CG144" i="32"/>
  <c r="CG146" i="32"/>
  <c r="CG143" i="32"/>
  <c r="CG153" i="32"/>
  <c r="CF148" i="32"/>
  <c r="CN61" i="32"/>
  <c r="CM60" i="32"/>
  <c r="CL100" i="32"/>
  <c r="CL104" i="32"/>
  <c r="CL101" i="32"/>
  <c r="CL99" i="32"/>
  <c r="CL111" i="32"/>
  <c r="CL103" i="32"/>
  <c r="CM94" i="32"/>
  <c r="CL93" i="32"/>
  <c r="CL110" i="32"/>
  <c r="CL98" i="32"/>
  <c r="CL102" i="32"/>
  <c r="CJ108" i="32"/>
  <c r="CJ109" i="32"/>
  <c r="CJ107" i="32"/>
  <c r="CD155" i="32"/>
  <c r="CD157" i="32" s="1"/>
  <c r="CD161" i="32" s="1"/>
  <c r="CK105" i="32"/>
  <c r="Q2" i="30"/>
  <c r="R3" i="30"/>
  <c r="CJ112" i="32" l="1"/>
  <c r="CJ114" i="32" s="1"/>
  <c r="CJ118" i="32" s="1"/>
  <c r="CE155" i="32"/>
  <c r="CE157" i="32" s="1"/>
  <c r="CE161" i="32" s="1"/>
  <c r="CO61" i="32"/>
  <c r="CN60" i="32"/>
  <c r="CN94" i="32"/>
  <c r="CM102" i="32"/>
  <c r="CM103" i="32"/>
  <c r="CM111" i="32"/>
  <c r="CM104" i="32"/>
  <c r="CM98" i="32"/>
  <c r="CM110" i="32"/>
  <c r="CM100" i="32"/>
  <c r="CM93" i="32"/>
  <c r="CM99" i="32"/>
  <c r="CM101" i="32"/>
  <c r="CF152" i="32"/>
  <c r="CF151" i="32"/>
  <c r="CF150" i="32"/>
  <c r="CH146" i="32"/>
  <c r="CH142" i="32"/>
  <c r="CH153" i="32"/>
  <c r="CH154" i="32"/>
  <c r="CH145" i="32"/>
  <c r="CH143" i="32"/>
  <c r="CH136" i="32"/>
  <c r="CH141" i="32"/>
  <c r="CH147" i="32"/>
  <c r="CH144" i="32"/>
  <c r="CI137" i="32"/>
  <c r="CN2" i="32"/>
  <c r="CN8" i="32"/>
  <c r="CO3" i="32"/>
  <c r="CN40" i="32"/>
  <c r="CN42" i="32" s="1"/>
  <c r="CN46" i="32" s="1"/>
  <c r="CK108" i="32"/>
  <c r="CK109" i="32"/>
  <c r="CK107" i="32"/>
  <c r="CL105" i="32"/>
  <c r="CG148" i="32"/>
  <c r="CO39" i="32"/>
  <c r="CP27" i="32"/>
  <c r="CO26" i="32"/>
  <c r="CO38" i="32"/>
  <c r="R2" i="30"/>
  <c r="S3" i="30"/>
  <c r="CF155" i="32" l="1"/>
  <c r="CF157" i="32" s="1"/>
  <c r="CF161" i="32" s="1"/>
  <c r="CI146" i="32"/>
  <c r="CI144" i="32"/>
  <c r="CI153" i="32"/>
  <c r="CI142" i="32"/>
  <c r="CI145" i="32"/>
  <c r="CI154" i="32"/>
  <c r="CI141" i="32"/>
  <c r="CI143" i="32"/>
  <c r="CI147" i="32"/>
  <c r="CI136" i="32"/>
  <c r="CJ137" i="32"/>
  <c r="CN99" i="32"/>
  <c r="CN100" i="32"/>
  <c r="CN102" i="32"/>
  <c r="CN104" i="32"/>
  <c r="CN110" i="32"/>
  <c r="CO94" i="32"/>
  <c r="CN111" i="32"/>
  <c r="CN103" i="32"/>
  <c r="CN93" i="32"/>
  <c r="CN98" i="32"/>
  <c r="CN101" i="32"/>
  <c r="CO60" i="32"/>
  <c r="CP61" i="32"/>
  <c r="CQ27" i="32"/>
  <c r="CP26" i="32"/>
  <c r="CP38" i="32"/>
  <c r="CP39" i="32"/>
  <c r="CG152" i="32"/>
  <c r="CG151" i="32"/>
  <c r="CG150" i="32"/>
  <c r="CM105" i="32"/>
  <c r="CH148" i="32"/>
  <c r="CO40" i="32"/>
  <c r="CO42" i="32" s="1"/>
  <c r="CO46" i="32" s="1"/>
  <c r="CL107" i="32"/>
  <c r="CL109" i="32"/>
  <c r="CL108" i="32"/>
  <c r="CO2" i="32"/>
  <c r="CO8" i="32"/>
  <c r="CP3" i="32"/>
  <c r="CK112" i="32"/>
  <c r="CK114" i="32" s="1"/>
  <c r="CK118" i="32" s="1"/>
  <c r="S2" i="30"/>
  <c r="T3" i="30"/>
  <c r="CP40" i="32" l="1"/>
  <c r="CP42" i="32" s="1"/>
  <c r="CP46" i="32" s="1"/>
  <c r="CG155" i="32"/>
  <c r="CG157" i="32" s="1"/>
  <c r="CG161" i="32" s="1"/>
  <c r="CM108" i="32"/>
  <c r="CM109" i="32"/>
  <c r="CM107" i="32"/>
  <c r="CP94" i="32"/>
  <c r="CO110" i="32"/>
  <c r="CO93" i="32"/>
  <c r="CO98" i="32"/>
  <c r="CO102" i="32"/>
  <c r="CO100" i="32"/>
  <c r="CO104" i="32"/>
  <c r="CO103" i="32"/>
  <c r="CO101" i="32"/>
  <c r="CO99" i="32"/>
  <c r="CO111" i="32"/>
  <c r="CJ136" i="32"/>
  <c r="CJ145" i="32"/>
  <c r="CJ142" i="32"/>
  <c r="CK137" i="32"/>
  <c r="CJ141" i="32"/>
  <c r="CJ144" i="32"/>
  <c r="CJ147" i="32"/>
  <c r="CJ153" i="32"/>
  <c r="CJ146" i="32"/>
  <c r="CJ154" i="32"/>
  <c r="CJ143" i="32"/>
  <c r="CH150" i="32"/>
  <c r="CH151" i="32"/>
  <c r="CH152" i="32"/>
  <c r="CP60" i="32"/>
  <c r="CQ61" i="32"/>
  <c r="CR27" i="32"/>
  <c r="CQ26" i="32"/>
  <c r="CQ39" i="32"/>
  <c r="CQ38" i="32"/>
  <c r="CN105" i="32"/>
  <c r="CL112" i="32"/>
  <c r="CL114" i="32" s="1"/>
  <c r="CL118" i="32" s="1"/>
  <c r="CP2" i="32"/>
  <c r="CQ3" i="32"/>
  <c r="CP8" i="32"/>
  <c r="CI148" i="32"/>
  <c r="U3" i="30"/>
  <c r="T2" i="30"/>
  <c r="CM112" i="32" l="1"/>
  <c r="CM114" i="32" s="1"/>
  <c r="CM118" i="32" s="1"/>
  <c r="CK141" i="32"/>
  <c r="CL137" i="32"/>
  <c r="CK147" i="32"/>
  <c r="CK144" i="32"/>
  <c r="CK136" i="32"/>
  <c r="CK142" i="32"/>
  <c r="CK145" i="32"/>
  <c r="CK146" i="32"/>
  <c r="CK153" i="32"/>
  <c r="CK143" i="32"/>
  <c r="CK154" i="32"/>
  <c r="CQ94" i="32"/>
  <c r="CP104" i="32"/>
  <c r="CP103" i="32"/>
  <c r="CP102" i="32"/>
  <c r="CP111" i="32"/>
  <c r="CP98" i="32"/>
  <c r="CP110" i="32"/>
  <c r="CP99" i="32"/>
  <c r="CP100" i="32"/>
  <c r="CP101" i="32"/>
  <c r="CP93" i="32"/>
  <c r="CR26" i="32"/>
  <c r="CS27" i="32"/>
  <c r="CR38" i="32"/>
  <c r="CR39" i="32"/>
  <c r="CQ8" i="32"/>
  <c r="CR3" i="32"/>
  <c r="CQ2" i="32"/>
  <c r="CN107" i="32"/>
  <c r="CN109" i="32"/>
  <c r="CN108" i="32"/>
  <c r="CH155" i="32"/>
  <c r="CH157" i="32" s="1"/>
  <c r="CH161" i="32" s="1"/>
  <c r="CI150" i="32"/>
  <c r="CI151" i="32"/>
  <c r="CI152" i="32"/>
  <c r="CQ40" i="32"/>
  <c r="CQ42" i="32" s="1"/>
  <c r="CQ46" i="32" s="1"/>
  <c r="CR61" i="32"/>
  <c r="CQ60" i="32"/>
  <c r="CJ148" i="32"/>
  <c r="CO105" i="32"/>
  <c r="U2" i="30"/>
  <c r="V3" i="30"/>
  <c r="CO109" i="32" l="1"/>
  <c r="CO107" i="32"/>
  <c r="CO108" i="32"/>
  <c r="CR40" i="32"/>
  <c r="CR42" i="32" s="1"/>
  <c r="CR46" i="32" s="1"/>
  <c r="CN112" i="32"/>
  <c r="CN114" i="32" s="1"/>
  <c r="CN118" i="32" s="1"/>
  <c r="CT27" i="32"/>
  <c r="CS26" i="32"/>
  <c r="CS38" i="32"/>
  <c r="CS39" i="32"/>
  <c r="CQ100" i="32"/>
  <c r="CQ98" i="32"/>
  <c r="CQ99" i="32"/>
  <c r="CQ103" i="32"/>
  <c r="CQ104" i="32"/>
  <c r="CR94" i="32"/>
  <c r="CQ110" i="32"/>
  <c r="CQ101" i="32"/>
  <c r="CQ93" i="32"/>
  <c r="CQ102" i="32"/>
  <c r="CQ111" i="32"/>
  <c r="CJ150" i="32"/>
  <c r="CJ152" i="32"/>
  <c r="CJ151" i="32"/>
  <c r="CR60" i="32"/>
  <c r="CS61" i="32"/>
  <c r="CP105" i="32"/>
  <c r="CL143" i="32"/>
  <c r="CL141" i="32"/>
  <c r="CL142" i="32"/>
  <c r="CL147" i="32"/>
  <c r="CL146" i="32"/>
  <c r="CL144" i="32"/>
  <c r="CL136" i="32"/>
  <c r="CL153" i="32"/>
  <c r="CL145" i="32"/>
  <c r="CM137" i="32"/>
  <c r="CL154" i="32"/>
  <c r="CI155" i="32"/>
  <c r="CI157" i="32" s="1"/>
  <c r="CI161" i="32" s="1"/>
  <c r="CR8" i="32"/>
  <c r="CS3" i="32"/>
  <c r="CR2" i="32"/>
  <c r="CK148" i="32"/>
  <c r="W3" i="30"/>
  <c r="V2" i="30"/>
  <c r="CS40" i="32" l="1"/>
  <c r="CS42" i="32" s="1"/>
  <c r="CS46" i="32" s="1"/>
  <c r="CP109" i="32"/>
  <c r="CP107" i="32"/>
  <c r="CP108" i="32"/>
  <c r="CS8" i="32"/>
  <c r="CT3" i="32"/>
  <c r="CS2" i="32"/>
  <c r="CJ155" i="32"/>
  <c r="CJ157" i="32" s="1"/>
  <c r="CJ161" i="32" s="1"/>
  <c r="CS94" i="32"/>
  <c r="CR101" i="32"/>
  <c r="CR110" i="32"/>
  <c r="CR100" i="32"/>
  <c r="CR103" i="32"/>
  <c r="CR99" i="32"/>
  <c r="CR104" i="32"/>
  <c r="CR98" i="32"/>
  <c r="CR111" i="32"/>
  <c r="CR93" i="32"/>
  <c r="CR102" i="32"/>
  <c r="CQ105" i="32"/>
  <c r="CN137" i="32"/>
  <c r="CM144" i="32"/>
  <c r="CM153" i="32"/>
  <c r="CM136" i="32"/>
  <c r="CM143" i="32"/>
  <c r="CM142" i="32"/>
  <c r="CM141" i="32"/>
  <c r="CM147" i="32"/>
  <c r="CM145" i="32"/>
  <c r="CM154" i="32"/>
  <c r="CM146" i="32"/>
  <c r="CL148" i="32"/>
  <c r="CS60" i="32"/>
  <c r="CT61" i="32"/>
  <c r="CO112" i="32"/>
  <c r="CO114" i="32" s="1"/>
  <c r="CO118" i="32" s="1"/>
  <c r="CK150" i="32"/>
  <c r="CK152" i="32"/>
  <c r="CK151" i="32"/>
  <c r="CT39" i="32"/>
  <c r="CT38" i="32"/>
  <c r="CU27" i="32"/>
  <c r="CT26" i="32"/>
  <c r="W2" i="30"/>
  <c r="X3" i="30"/>
  <c r="CT40" i="32" l="1"/>
  <c r="CT42" i="32" s="1"/>
  <c r="CT46" i="32" s="1"/>
  <c r="CT2" i="32"/>
  <c r="CT8" i="32"/>
  <c r="CU3" i="32"/>
  <c r="CR105" i="32"/>
  <c r="CM148" i="32"/>
  <c r="CN142" i="32"/>
  <c r="CN147" i="32"/>
  <c r="CN143" i="32"/>
  <c r="CN136" i="32"/>
  <c r="CO137" i="32"/>
  <c r="CN144" i="32"/>
  <c r="CN153" i="32"/>
  <c r="CN146" i="32"/>
  <c r="CN154" i="32"/>
  <c r="CN141" i="32"/>
  <c r="CN145" i="32"/>
  <c r="CS101" i="32"/>
  <c r="CS93" i="32"/>
  <c r="CS104" i="32"/>
  <c r="CT94" i="32"/>
  <c r="CS111" i="32"/>
  <c r="CS100" i="32"/>
  <c r="CS99" i="32"/>
  <c r="CS103" i="32"/>
  <c r="CS102" i="32"/>
  <c r="CS110" i="32"/>
  <c r="CS98" i="32"/>
  <c r="CP112" i="32"/>
  <c r="CP114" i="32" s="1"/>
  <c r="CP118" i="32" s="1"/>
  <c r="CU61" i="32"/>
  <c r="CT60" i="32"/>
  <c r="CV27" i="32"/>
  <c r="CU38" i="32"/>
  <c r="CU39" i="32"/>
  <c r="CU26" i="32"/>
  <c r="CK155" i="32"/>
  <c r="CK157" i="32" s="1"/>
  <c r="CK161" i="32" s="1"/>
  <c r="CL152" i="32"/>
  <c r="CL150" i="32"/>
  <c r="CL151" i="32"/>
  <c r="CQ107" i="32"/>
  <c r="CQ109" i="32"/>
  <c r="CQ108" i="32"/>
  <c r="X2" i="30"/>
  <c r="Y3" i="30"/>
  <c r="CU40" i="32" l="1"/>
  <c r="CU42" i="32" s="1"/>
  <c r="CU46" i="32" s="1"/>
  <c r="CV61" i="32"/>
  <c r="CU60" i="32"/>
  <c r="CV38" i="32"/>
  <c r="CV26" i="32"/>
  <c r="CV39" i="32"/>
  <c r="CW27" i="32"/>
  <c r="CO136" i="32"/>
  <c r="CO147" i="32"/>
  <c r="CO141" i="32"/>
  <c r="CO144" i="32"/>
  <c r="CO154" i="32"/>
  <c r="CO146" i="32"/>
  <c r="CO153" i="32"/>
  <c r="CO142" i="32"/>
  <c r="CO145" i="32"/>
  <c r="CP137" i="32"/>
  <c r="CO143" i="32"/>
  <c r="CS105" i="32"/>
  <c r="CR109" i="32"/>
  <c r="CR108" i="32"/>
  <c r="CR107" i="32"/>
  <c r="CT98" i="32"/>
  <c r="CU94" i="32"/>
  <c r="CT93" i="32"/>
  <c r="CT100" i="32"/>
  <c r="CT99" i="32"/>
  <c r="CT103" i="32"/>
  <c r="CT101" i="32"/>
  <c r="CT110" i="32"/>
  <c r="CT104" i="32"/>
  <c r="CT102" i="32"/>
  <c r="CT111" i="32"/>
  <c r="CU8" i="32"/>
  <c r="CV3" i="32"/>
  <c r="CU2" i="32"/>
  <c r="CQ112" i="32"/>
  <c r="CQ114" i="32" s="1"/>
  <c r="CQ118" i="32" s="1"/>
  <c r="CN148" i="32"/>
  <c r="CM150" i="32"/>
  <c r="CM151" i="32"/>
  <c r="CM152" i="32"/>
  <c r="CL155" i="32"/>
  <c r="CL157" i="32" s="1"/>
  <c r="CL161" i="32" s="1"/>
  <c r="Y2" i="30"/>
  <c r="Z3" i="30"/>
  <c r="CR112" i="32" l="1"/>
  <c r="CR114" i="32" s="1"/>
  <c r="CR118" i="32" s="1"/>
  <c r="CV40" i="32"/>
  <c r="CV42" i="32" s="1"/>
  <c r="CV46" i="32" s="1"/>
  <c r="CO148" i="32"/>
  <c r="CM155" i="32"/>
  <c r="CM157" i="32" s="1"/>
  <c r="CM161" i="32" s="1"/>
  <c r="CN151" i="32"/>
  <c r="CN150" i="32"/>
  <c r="CN152" i="32"/>
  <c r="CW39" i="32"/>
  <c r="CX27" i="32"/>
  <c r="CW26" i="32"/>
  <c r="CW38" i="32"/>
  <c r="CW40" i="32" s="1"/>
  <c r="CW42" i="32" s="1"/>
  <c r="CW46" i="32" s="1"/>
  <c r="CU98" i="32"/>
  <c r="CU110" i="32"/>
  <c r="CU101" i="32"/>
  <c r="CU111" i="32"/>
  <c r="CU104" i="32"/>
  <c r="CU99" i="32"/>
  <c r="CU102" i="32"/>
  <c r="CU103" i="32"/>
  <c r="CU93" i="32"/>
  <c r="CV94" i="32"/>
  <c r="CU100" i="32"/>
  <c r="CS108" i="32"/>
  <c r="CS107" i="32"/>
  <c r="CS109" i="32"/>
  <c r="CV8" i="32"/>
  <c r="CW3" i="32"/>
  <c r="CV2" i="32"/>
  <c r="CT105" i="32"/>
  <c r="CP142" i="32"/>
  <c r="CP143" i="32"/>
  <c r="CP145" i="32"/>
  <c r="CP153" i="32"/>
  <c r="CP141" i="32"/>
  <c r="CP146" i="32"/>
  <c r="CP154" i="32"/>
  <c r="CP144" i="32"/>
  <c r="CP136" i="32"/>
  <c r="CP147" i="32"/>
  <c r="CQ137" i="32"/>
  <c r="CW61" i="32"/>
  <c r="CV60" i="32"/>
  <c r="AA3" i="30"/>
  <c r="Z2" i="30"/>
  <c r="CS112" i="32" l="1"/>
  <c r="CS114" i="32" s="1"/>
  <c r="CS118" i="32" s="1"/>
  <c r="CP148" i="32"/>
  <c r="CN155" i="32"/>
  <c r="CN157" i="32" s="1"/>
  <c r="CN161" i="32" s="1"/>
  <c r="CW2" i="32"/>
  <c r="CW8" i="32"/>
  <c r="CX3" i="32"/>
  <c r="CU105" i="32"/>
  <c r="CW94" i="32"/>
  <c r="CV102" i="32"/>
  <c r="CV100" i="32"/>
  <c r="CV110" i="32"/>
  <c r="CV101" i="32"/>
  <c r="CV111" i="32"/>
  <c r="CV104" i="32"/>
  <c r="CV103" i="32"/>
  <c r="CV98" i="32"/>
  <c r="CV99" i="32"/>
  <c r="CV93" i="32"/>
  <c r="CX26" i="32"/>
  <c r="CY27" i="32"/>
  <c r="CX38" i="32"/>
  <c r="CX39" i="32"/>
  <c r="CT109" i="32"/>
  <c r="CT107" i="32"/>
  <c r="CT108" i="32"/>
  <c r="CQ144" i="32"/>
  <c r="CQ146" i="32"/>
  <c r="CQ143" i="32"/>
  <c r="CQ147" i="32"/>
  <c r="CQ153" i="32"/>
  <c r="CR137" i="32"/>
  <c r="CQ154" i="32"/>
  <c r="CQ142" i="32"/>
  <c r="CQ136" i="32"/>
  <c r="CQ145" i="32"/>
  <c r="CQ141" i="32"/>
  <c r="CX61" i="32"/>
  <c r="CW60" i="32"/>
  <c r="CO150" i="32"/>
  <c r="CO151" i="32"/>
  <c r="CO152" i="32"/>
  <c r="AB3" i="30"/>
  <c r="AA2" i="30"/>
  <c r="CX40" i="32" l="1"/>
  <c r="CX42" i="32" s="1"/>
  <c r="CX46" i="32" s="1"/>
  <c r="CZ27" i="32"/>
  <c r="CY26" i="32"/>
  <c r="CY38" i="32"/>
  <c r="CY39" i="32"/>
  <c r="CX94" i="32"/>
  <c r="CW100" i="32"/>
  <c r="CW103" i="32"/>
  <c r="CW102" i="32"/>
  <c r="CW99" i="32"/>
  <c r="CW111" i="32"/>
  <c r="CW98" i="32"/>
  <c r="CW93" i="32"/>
  <c r="CW110" i="32"/>
  <c r="CW104" i="32"/>
  <c r="CW101" i="32"/>
  <c r="CU107" i="32"/>
  <c r="CU108" i="32"/>
  <c r="CU109" i="32"/>
  <c r="CX8" i="32"/>
  <c r="CY3" i="32"/>
  <c r="CX2" i="32"/>
  <c r="CO155" i="32"/>
  <c r="CO157" i="32" s="1"/>
  <c r="CO161" i="32" s="1"/>
  <c r="CQ148" i="32"/>
  <c r="CY61" i="32"/>
  <c r="CX60" i="32"/>
  <c r="CR143" i="32"/>
  <c r="CR145" i="32"/>
  <c r="CR146" i="32"/>
  <c r="CR147" i="32"/>
  <c r="CS137" i="32"/>
  <c r="CR154" i="32"/>
  <c r="CR141" i="32"/>
  <c r="CR136" i="32"/>
  <c r="CR144" i="32"/>
  <c r="CR142" i="32"/>
  <c r="CR153" i="32"/>
  <c r="CT112" i="32"/>
  <c r="CT114" i="32" s="1"/>
  <c r="CT118" i="32" s="1"/>
  <c r="CV105" i="32"/>
  <c r="CP152" i="32"/>
  <c r="CP150" i="32"/>
  <c r="CP151" i="32"/>
  <c r="AB2" i="30"/>
  <c r="AC3" i="30"/>
  <c r="CP155" i="32" l="1"/>
  <c r="CP157" i="32" s="1"/>
  <c r="CP161" i="32" s="1"/>
  <c r="CY40" i="32"/>
  <c r="CY42" i="32" s="1"/>
  <c r="CY46" i="32" s="1"/>
  <c r="CZ3" i="32"/>
  <c r="CY2" i="32"/>
  <c r="CY8" i="32"/>
  <c r="CZ61" i="32"/>
  <c r="CY60" i="32"/>
  <c r="CV107" i="32"/>
  <c r="CV109" i="32"/>
  <c r="CV108" i="32"/>
  <c r="CZ38" i="32"/>
  <c r="CZ39" i="32"/>
  <c r="DA27" i="32"/>
  <c r="CZ26" i="32"/>
  <c r="CQ150" i="32"/>
  <c r="CQ152" i="32"/>
  <c r="CQ151" i="32"/>
  <c r="CS144" i="32"/>
  <c r="CT137" i="32"/>
  <c r="CS147" i="32"/>
  <c r="CS142" i="32"/>
  <c r="CS154" i="32"/>
  <c r="CS145" i="32"/>
  <c r="CS143" i="32"/>
  <c r="CS146" i="32"/>
  <c r="CS136" i="32"/>
  <c r="CS153" i="32"/>
  <c r="CS141" i="32"/>
  <c r="CU112" i="32"/>
  <c r="CU114" i="32" s="1"/>
  <c r="CU118" i="32" s="1"/>
  <c r="CW105" i="32"/>
  <c r="CX100" i="32"/>
  <c r="CX104" i="32"/>
  <c r="CX98" i="32"/>
  <c r="CX93" i="32"/>
  <c r="CX99" i="32"/>
  <c r="CY94" i="32"/>
  <c r="CX103" i="32"/>
  <c r="CX110" i="32"/>
  <c r="CX102" i="32"/>
  <c r="CX101" i="32"/>
  <c r="CX111" i="32"/>
  <c r="CR148" i="32"/>
  <c r="AC2" i="30"/>
  <c r="AD3" i="30"/>
  <c r="CS148" i="32" l="1"/>
  <c r="CS151" i="32" s="1"/>
  <c r="CZ40" i="32"/>
  <c r="CZ42" i="32" s="1"/>
  <c r="CZ46" i="32" s="1"/>
  <c r="CX105" i="32"/>
  <c r="CQ155" i="32"/>
  <c r="CQ157" i="32" s="1"/>
  <c r="CQ161" i="32" s="1"/>
  <c r="CV112" i="32"/>
  <c r="CV114" i="32" s="1"/>
  <c r="CV118" i="32" s="1"/>
  <c r="CZ60" i="32"/>
  <c r="DA61" i="32"/>
  <c r="DB27" i="32"/>
  <c r="DA26" i="32"/>
  <c r="DA38" i="32"/>
  <c r="DA39" i="32"/>
  <c r="CS150" i="32"/>
  <c r="CS152" i="32"/>
  <c r="CR150" i="32"/>
  <c r="CR152" i="32"/>
  <c r="CR151" i="32"/>
  <c r="CT145" i="32"/>
  <c r="CT142" i="32"/>
  <c r="CU137" i="32"/>
  <c r="CT147" i="32"/>
  <c r="CT136" i="32"/>
  <c r="CT143" i="32"/>
  <c r="CT146" i="32"/>
  <c r="CT141" i="32"/>
  <c r="CT153" i="32"/>
  <c r="CT144" i="32"/>
  <c r="CT154" i="32"/>
  <c r="CZ94" i="32"/>
  <c r="CY99" i="32"/>
  <c r="CY111" i="32"/>
  <c r="CY101" i="32"/>
  <c r="CY103" i="32"/>
  <c r="CY93" i="32"/>
  <c r="CY102" i="32"/>
  <c r="CY104" i="32"/>
  <c r="CY100" i="32"/>
  <c r="CY98" i="32"/>
  <c r="CY110" i="32"/>
  <c r="CW109" i="32"/>
  <c r="CW108" i="32"/>
  <c r="CW107" i="32"/>
  <c r="CZ2" i="32"/>
  <c r="CZ8" i="32"/>
  <c r="DA3" i="32"/>
  <c r="AD2" i="30"/>
  <c r="AE3" i="30"/>
  <c r="CT148" i="32" l="1"/>
  <c r="CY105" i="32"/>
  <c r="CY109" i="32" s="1"/>
  <c r="CR155" i="32"/>
  <c r="CR157" i="32" s="1"/>
  <c r="CR161" i="32" s="1"/>
  <c r="DA40" i="32"/>
  <c r="DA42" i="32" s="1"/>
  <c r="DA46" i="32" s="1"/>
  <c r="CU145" i="32"/>
  <c r="CU147" i="32"/>
  <c r="CU141" i="32"/>
  <c r="CU146" i="32"/>
  <c r="CU153" i="32"/>
  <c r="CU142" i="32"/>
  <c r="CU143" i="32"/>
  <c r="CV137" i="32"/>
  <c r="CU154" i="32"/>
  <c r="CU144" i="32"/>
  <c r="CU136" i="32"/>
  <c r="DA60" i="32"/>
  <c r="DB61" i="32"/>
  <c r="DB38" i="32"/>
  <c r="DB39" i="32"/>
  <c r="DC27" i="32"/>
  <c r="DB26" i="32"/>
  <c r="CW112" i="32"/>
  <c r="CW114" i="32" s="1"/>
  <c r="CW118" i="32" s="1"/>
  <c r="CS155" i="32"/>
  <c r="CS157" i="32" s="1"/>
  <c r="CS161" i="32" s="1"/>
  <c r="CY107" i="32"/>
  <c r="CY108" i="32"/>
  <c r="CT151" i="32"/>
  <c r="CT152" i="32"/>
  <c r="CT150" i="32"/>
  <c r="DA8" i="32"/>
  <c r="DB3" i="32"/>
  <c r="DA2" i="32"/>
  <c r="CZ102" i="32"/>
  <c r="CZ93" i="32"/>
  <c r="CZ111" i="32"/>
  <c r="CZ101" i="32"/>
  <c r="CZ98" i="32"/>
  <c r="CZ104" i="32"/>
  <c r="CZ100" i="32"/>
  <c r="CZ103" i="32"/>
  <c r="CZ110" i="32"/>
  <c r="CZ99" i="32"/>
  <c r="DA94" i="32"/>
  <c r="CX109" i="32"/>
  <c r="CX107" i="32"/>
  <c r="CX108" i="32"/>
  <c r="AE2" i="30"/>
  <c r="AF3" i="30"/>
  <c r="CT155" i="32" l="1"/>
  <c r="CT157" i="32" s="1"/>
  <c r="CT161" i="32" s="1"/>
  <c r="DB40" i="32"/>
  <c r="DB42" i="32" s="1"/>
  <c r="DB46" i="32" s="1"/>
  <c r="CX112" i="32"/>
  <c r="CX114" i="32" s="1"/>
  <c r="CX118" i="32" s="1"/>
  <c r="CY112" i="32"/>
  <c r="CY114" i="32" s="1"/>
  <c r="CY118" i="32" s="1"/>
  <c r="CU148" i="32"/>
  <c r="CU150" i="32" s="1"/>
  <c r="CV147" i="32"/>
  <c r="CV144" i="32"/>
  <c r="CV141" i="32"/>
  <c r="CV136" i="32"/>
  <c r="CW137" i="32"/>
  <c r="CV143" i="32"/>
  <c r="CV142" i="32"/>
  <c r="CV153" i="32"/>
  <c r="CV145" i="32"/>
  <c r="CV146" i="32"/>
  <c r="CV154" i="32"/>
  <c r="DD27" i="32"/>
  <c r="DC26" i="32"/>
  <c r="DC38" i="32"/>
  <c r="DC39" i="32"/>
  <c r="DC61" i="32"/>
  <c r="DB60" i="32"/>
  <c r="DA103" i="32"/>
  <c r="DA104" i="32"/>
  <c r="DA102" i="32"/>
  <c r="DA99" i="32"/>
  <c r="DA111" i="32"/>
  <c r="DA100" i="32"/>
  <c r="DA98" i="32"/>
  <c r="DB94" i="32"/>
  <c r="DA101" i="32"/>
  <c r="DA110" i="32"/>
  <c r="DA93" i="32"/>
  <c r="CZ105" i="32"/>
  <c r="DB8" i="32"/>
  <c r="DC3" i="32"/>
  <c r="DB2" i="32"/>
  <c r="AG3" i="30"/>
  <c r="AF2" i="30"/>
  <c r="CU151" i="32" l="1"/>
  <c r="CU152" i="32"/>
  <c r="CU155" i="32"/>
  <c r="CU157" i="32" s="1"/>
  <c r="CU161" i="32" s="1"/>
  <c r="DC2" i="32"/>
  <c r="DC8" i="32"/>
  <c r="DD3" i="32"/>
  <c r="DA105" i="32"/>
  <c r="CZ107" i="32"/>
  <c r="CZ108" i="32"/>
  <c r="CZ109" i="32"/>
  <c r="CW147" i="32"/>
  <c r="CW142" i="32"/>
  <c r="CW144" i="32"/>
  <c r="CW154" i="32"/>
  <c r="CW145" i="32"/>
  <c r="CW153" i="32"/>
  <c r="CX137" i="32"/>
  <c r="CW136" i="32"/>
  <c r="CW143" i="32"/>
  <c r="CW141" i="32"/>
  <c r="CW146" i="32"/>
  <c r="DB93" i="32"/>
  <c r="DB111" i="32"/>
  <c r="DC94" i="32"/>
  <c r="DB98" i="32"/>
  <c r="DB100" i="32"/>
  <c r="DB101" i="32"/>
  <c r="DB103" i="32"/>
  <c r="DB104" i="32"/>
  <c r="DB110" i="32"/>
  <c r="DB102" i="32"/>
  <c r="DB99" i="32"/>
  <c r="DD26" i="32"/>
  <c r="DE27" i="32"/>
  <c r="DD38" i="32"/>
  <c r="DD39" i="32"/>
  <c r="DC60" i="32"/>
  <c r="DD61" i="32"/>
  <c r="DC40" i="32"/>
  <c r="DC42" i="32" s="1"/>
  <c r="DC46" i="32" s="1"/>
  <c r="CV148" i="32"/>
  <c r="AG2" i="30"/>
  <c r="AH3" i="30"/>
  <c r="DD40" i="32" l="1"/>
  <c r="DD42" i="32" s="1"/>
  <c r="DD46" i="32" s="1"/>
  <c r="DD60" i="32"/>
  <c r="DE61" i="32"/>
  <c r="CW148" i="32"/>
  <c r="CZ112" i="32"/>
  <c r="CZ114" i="32" s="1"/>
  <c r="CZ118" i="32" s="1"/>
  <c r="CV151" i="32"/>
  <c r="CV152" i="32"/>
  <c r="CV150" i="32"/>
  <c r="DB105" i="32"/>
  <c r="DA107" i="32"/>
  <c r="DA108" i="32"/>
  <c r="DA109" i="32"/>
  <c r="DC103" i="32"/>
  <c r="DC99" i="32"/>
  <c r="DC98" i="32"/>
  <c r="DC111" i="32"/>
  <c r="DC101" i="32"/>
  <c r="DC102" i="32"/>
  <c r="DC93" i="32"/>
  <c r="DD94" i="32"/>
  <c r="DC110" i="32"/>
  <c r="DC100" i="32"/>
  <c r="DC104" i="32"/>
  <c r="DE3" i="32"/>
  <c r="DD8" i="32"/>
  <c r="DD2" i="32"/>
  <c r="DE39" i="32"/>
  <c r="DE38" i="32"/>
  <c r="DE26" i="32"/>
  <c r="DF27" i="32"/>
  <c r="CY137" i="32"/>
  <c r="CX145" i="32"/>
  <c r="CX142" i="32"/>
  <c r="CX143" i="32"/>
  <c r="CX153" i="32"/>
  <c r="CX136" i="32"/>
  <c r="CX141" i="32"/>
  <c r="CX146" i="32"/>
  <c r="CX154" i="32"/>
  <c r="CX147" i="32"/>
  <c r="CX144" i="32"/>
  <c r="AI3" i="30"/>
  <c r="AH2" i="30"/>
  <c r="DE40" i="32" l="1"/>
  <c r="DE42" i="32" s="1"/>
  <c r="DE46" i="32" s="1"/>
  <c r="CV155" i="32"/>
  <c r="CV157" i="32" s="1"/>
  <c r="CV161" i="32" s="1"/>
  <c r="DA112" i="32"/>
  <c r="DA114" i="32" s="1"/>
  <c r="DA118" i="32" s="1"/>
  <c r="DE8" i="32"/>
  <c r="DF3" i="32"/>
  <c r="DE2" i="32"/>
  <c r="CW151" i="32"/>
  <c r="CW150" i="32"/>
  <c r="CW152" i="32"/>
  <c r="DB109" i="32"/>
  <c r="DB108" i="32"/>
  <c r="DB107" i="32"/>
  <c r="DC105" i="32"/>
  <c r="DF61" i="32"/>
  <c r="DE60" i="32"/>
  <c r="DD110" i="32"/>
  <c r="DD104" i="32"/>
  <c r="DD100" i="32"/>
  <c r="DD102" i="32"/>
  <c r="DD93" i="32"/>
  <c r="DD99" i="32"/>
  <c r="DD98" i="32"/>
  <c r="DD101" i="32"/>
  <c r="DE94" i="32"/>
  <c r="DD103" i="32"/>
  <c r="DD111" i="32"/>
  <c r="DF26" i="32"/>
  <c r="DF39" i="32"/>
  <c r="DF38" i="32"/>
  <c r="DG27" i="32"/>
  <c r="CX148" i="32"/>
  <c r="CY141" i="32"/>
  <c r="CY153" i="32"/>
  <c r="CY144" i="32"/>
  <c r="CZ137" i="32"/>
  <c r="CY147" i="32"/>
  <c r="CY142" i="32"/>
  <c r="CY154" i="32"/>
  <c r="CY136" i="32"/>
  <c r="CY145" i="32"/>
  <c r="CY143" i="32"/>
  <c r="CY146" i="32"/>
  <c r="AI2" i="30"/>
  <c r="AJ3" i="30"/>
  <c r="DF40" i="32" l="1"/>
  <c r="DF42" i="32" s="1"/>
  <c r="DF46" i="32" s="1"/>
  <c r="DB112" i="32"/>
  <c r="DB114" i="32" s="1"/>
  <c r="DB118" i="32" s="1"/>
  <c r="CW155" i="32"/>
  <c r="CW157" i="32" s="1"/>
  <c r="CW161" i="32" s="1"/>
  <c r="DG39" i="32"/>
  <c r="DG38" i="32"/>
  <c r="DH27" i="32"/>
  <c r="DG26" i="32"/>
  <c r="DE98" i="32"/>
  <c r="DE100" i="32"/>
  <c r="DF94" i="32"/>
  <c r="DE101" i="32"/>
  <c r="DE103" i="32"/>
  <c r="DE104" i="32"/>
  <c r="DE102" i="32"/>
  <c r="DE111" i="32"/>
  <c r="DE99" i="32"/>
  <c r="DE93" i="32"/>
  <c r="DE110" i="32"/>
  <c r="DG61" i="32"/>
  <c r="DF60" i="32"/>
  <c r="DG3" i="32"/>
  <c r="DF2" i="32"/>
  <c r="DF8" i="32"/>
  <c r="DC109" i="32"/>
  <c r="DC108" i="32"/>
  <c r="DC107" i="32"/>
  <c r="CZ141" i="32"/>
  <c r="CZ146" i="32"/>
  <c r="CZ144" i="32"/>
  <c r="CZ153" i="32"/>
  <c r="CZ147" i="32"/>
  <c r="CZ154" i="32"/>
  <c r="DA137" i="32"/>
  <c r="CZ142" i="32"/>
  <c r="CZ136" i="32"/>
  <c r="CZ145" i="32"/>
  <c r="CZ143" i="32"/>
  <c r="CY148" i="32"/>
  <c r="CX150" i="32"/>
  <c r="CX151" i="32"/>
  <c r="CX152" i="32"/>
  <c r="DD105" i="32"/>
  <c r="AJ2" i="30"/>
  <c r="AK3" i="30"/>
  <c r="DG60" i="32" l="1"/>
  <c r="DH61" i="32"/>
  <c r="DE105" i="32"/>
  <c r="DD107" i="32"/>
  <c r="DD108" i="32"/>
  <c r="DD109" i="32"/>
  <c r="DA143" i="32"/>
  <c r="DA154" i="32"/>
  <c r="DA146" i="32"/>
  <c r="DA144" i="32"/>
  <c r="DA153" i="32"/>
  <c r="DA141" i="32"/>
  <c r="DA142" i="32"/>
  <c r="DA147" i="32"/>
  <c r="DA145" i="32"/>
  <c r="DB137" i="32"/>
  <c r="DA136" i="32"/>
  <c r="DG8" i="32"/>
  <c r="DH3" i="32"/>
  <c r="DG2" i="32"/>
  <c r="DF99" i="32"/>
  <c r="DF103" i="32"/>
  <c r="DF101" i="32"/>
  <c r="DF102" i="32"/>
  <c r="DF98" i="32"/>
  <c r="DG94" i="32"/>
  <c r="DF110" i="32"/>
  <c r="DF111" i="32"/>
  <c r="DF104" i="32"/>
  <c r="DF93" i="32"/>
  <c r="DF100" i="32"/>
  <c r="CX155" i="32"/>
  <c r="CX157" i="32" s="1"/>
  <c r="CX161" i="32" s="1"/>
  <c r="DH39" i="32"/>
  <c r="DI27" i="32"/>
  <c r="DH38" i="32"/>
  <c r="DH40" i="32" s="1"/>
  <c r="DH42" i="32" s="1"/>
  <c r="DH46" i="32" s="1"/>
  <c r="DH26" i="32"/>
  <c r="CZ148" i="32"/>
  <c r="CY152" i="32"/>
  <c r="CY151" i="32"/>
  <c r="CY150" i="32"/>
  <c r="DC112" i="32"/>
  <c r="DC114" i="32" s="1"/>
  <c r="DC118" i="32" s="1"/>
  <c r="DG40" i="32"/>
  <c r="DG42" i="32" s="1"/>
  <c r="DG46" i="32" s="1"/>
  <c r="AK2" i="30"/>
  <c r="AL3" i="30"/>
  <c r="CY155" i="32" l="1"/>
  <c r="CY157" i="32" s="1"/>
  <c r="CY161" i="32" s="1"/>
  <c r="DI38" i="32"/>
  <c r="DI26" i="32"/>
  <c r="DI39" i="32"/>
  <c r="DJ27" i="32"/>
  <c r="DH8" i="32"/>
  <c r="DI3" i="32"/>
  <c r="DH2" i="32"/>
  <c r="DA148" i="32"/>
  <c r="DG98" i="32"/>
  <c r="DG103" i="32"/>
  <c r="DG99" i="32"/>
  <c r="DG111" i="32"/>
  <c r="DG104" i="32"/>
  <c r="DG93" i="32"/>
  <c r="DG100" i="32"/>
  <c r="DG110" i="32"/>
  <c r="DH94" i="32"/>
  <c r="DG101" i="32"/>
  <c r="DG102" i="32"/>
  <c r="DI61" i="32"/>
  <c r="DH60" i="32"/>
  <c r="CZ150" i="32"/>
  <c r="CZ151" i="32"/>
  <c r="CZ152" i="32"/>
  <c r="DF105" i="32"/>
  <c r="DB153" i="32"/>
  <c r="DC137" i="32"/>
  <c r="DB141" i="32"/>
  <c r="DB136" i="32"/>
  <c r="DB143" i="32"/>
  <c r="DB154" i="32"/>
  <c r="DB145" i="32"/>
  <c r="DB147" i="32"/>
  <c r="DB142" i="32"/>
  <c r="DB144" i="32"/>
  <c r="DB146" i="32"/>
  <c r="DD112" i="32"/>
  <c r="DD114" i="32" s="1"/>
  <c r="DD118" i="32" s="1"/>
  <c r="DE107" i="32"/>
  <c r="DE108" i="32"/>
  <c r="DE109" i="32"/>
  <c r="AM3" i="30"/>
  <c r="AL2" i="30"/>
  <c r="DH103" i="32" l="1"/>
  <c r="DH111" i="32"/>
  <c r="DH93" i="32"/>
  <c r="DH104" i="32"/>
  <c r="DH110" i="32"/>
  <c r="DI94" i="32"/>
  <c r="DH102" i="32"/>
  <c r="DH99" i="32"/>
  <c r="DH98" i="32"/>
  <c r="DH100" i="32"/>
  <c r="DH101" i="32"/>
  <c r="DJ3" i="32"/>
  <c r="DI2" i="32"/>
  <c r="DI8" i="32"/>
  <c r="DG105" i="32"/>
  <c r="DJ38" i="32"/>
  <c r="DK27" i="32"/>
  <c r="DJ39" i="32"/>
  <c r="DJ26" i="32"/>
  <c r="DA150" i="32"/>
  <c r="DA152" i="32"/>
  <c r="DA151" i="32"/>
  <c r="DF107" i="32"/>
  <c r="DF112" i="32" s="1"/>
  <c r="DF114" i="32" s="1"/>
  <c r="DF118" i="32" s="1"/>
  <c r="DF108" i="32"/>
  <c r="DF109" i="32"/>
  <c r="DB148" i="32"/>
  <c r="CZ155" i="32"/>
  <c r="CZ157" i="32" s="1"/>
  <c r="CZ161" i="32" s="1"/>
  <c r="DE112" i="32"/>
  <c r="DE114" i="32" s="1"/>
  <c r="DE118" i="32" s="1"/>
  <c r="DC143" i="32"/>
  <c r="DD137" i="32"/>
  <c r="DC146" i="32"/>
  <c r="DC145" i="32"/>
  <c r="DC141" i="32"/>
  <c r="DC153" i="32"/>
  <c r="DC144" i="32"/>
  <c r="DC136" i="32"/>
  <c r="DC147" i="32"/>
  <c r="DC142" i="32"/>
  <c r="DC154" i="32"/>
  <c r="DI60" i="32"/>
  <c r="DJ61" i="32"/>
  <c r="DI40" i="32"/>
  <c r="DI42" i="32" s="1"/>
  <c r="DI46" i="32" s="1"/>
  <c r="AM2" i="30"/>
  <c r="AN3" i="30"/>
  <c r="DJ40" i="32" l="1"/>
  <c r="DJ42" i="32" s="1"/>
  <c r="DJ46" i="32" s="1"/>
  <c r="DH105" i="32"/>
  <c r="DJ60" i="32"/>
  <c r="DK61" i="32"/>
  <c r="DJ8" i="32"/>
  <c r="DK3" i="32"/>
  <c r="DJ2" i="32"/>
  <c r="DI102" i="32"/>
  <c r="DI111" i="32"/>
  <c r="DI101" i="32"/>
  <c r="DI93" i="32"/>
  <c r="DI103" i="32"/>
  <c r="DJ94" i="32"/>
  <c r="DI110" i="32"/>
  <c r="DI99" i="32"/>
  <c r="DI98" i="32"/>
  <c r="DI104" i="32"/>
  <c r="DI100" i="32"/>
  <c r="DD153" i="32"/>
  <c r="DD145" i="32"/>
  <c r="DD136" i="32"/>
  <c r="DD154" i="32"/>
  <c r="DE137" i="32"/>
  <c r="DD144" i="32"/>
  <c r="DD146" i="32"/>
  <c r="DD141" i="32"/>
  <c r="DD142" i="32"/>
  <c r="DD143" i="32"/>
  <c r="DD147" i="32"/>
  <c r="DL27" i="32"/>
  <c r="DK26" i="32"/>
  <c r="DK38" i="32"/>
  <c r="DK39" i="32"/>
  <c r="DA155" i="32"/>
  <c r="DA157" i="32" s="1"/>
  <c r="DA161" i="32" s="1"/>
  <c r="DG109" i="32"/>
  <c r="DG107" i="32"/>
  <c r="DG108" i="32"/>
  <c r="DH109" i="32"/>
  <c r="DH107" i="32"/>
  <c r="DH108" i="32"/>
  <c r="DB150" i="32"/>
  <c r="DB151" i="32"/>
  <c r="DB152" i="32"/>
  <c r="DC148" i="32"/>
  <c r="AO3" i="30"/>
  <c r="AN2" i="30"/>
  <c r="DK40" i="32" l="1"/>
  <c r="DK42" i="32" s="1"/>
  <c r="DK46" i="32" s="1"/>
  <c r="DI105" i="32"/>
  <c r="DH112" i="32"/>
  <c r="DH114" i="32" s="1"/>
  <c r="DH118" i="32" s="1"/>
  <c r="DJ104" i="32"/>
  <c r="DJ100" i="32"/>
  <c r="DJ110" i="32"/>
  <c r="DJ101" i="32"/>
  <c r="DJ93" i="32"/>
  <c r="DJ98" i="32"/>
  <c r="DK94" i="32"/>
  <c r="DJ102" i="32"/>
  <c r="DJ103" i="32"/>
  <c r="DJ99" i="32"/>
  <c r="DJ111" i="32"/>
  <c r="DK60" i="32"/>
  <c r="DL61" i="32"/>
  <c r="DC150" i="32"/>
  <c r="DC152" i="32"/>
  <c r="DC151" i="32"/>
  <c r="DD148" i="32"/>
  <c r="DG112" i="32"/>
  <c r="DG114" i="32" s="1"/>
  <c r="DG118" i="32" s="1"/>
  <c r="DL39" i="32"/>
  <c r="DL26" i="32"/>
  <c r="DL38" i="32"/>
  <c r="DM27" i="32"/>
  <c r="DL3" i="32"/>
  <c r="DK2" i="32"/>
  <c r="DK8" i="32"/>
  <c r="DB155" i="32"/>
  <c r="DB157" i="32" s="1"/>
  <c r="DB161" i="32" s="1"/>
  <c r="DE141" i="32"/>
  <c r="DE153" i="32"/>
  <c r="DE143" i="32"/>
  <c r="DE144" i="32"/>
  <c r="DE146" i="32"/>
  <c r="DF137" i="32"/>
  <c r="DE147" i="32"/>
  <c r="DE142" i="32"/>
  <c r="DE136" i="32"/>
  <c r="DE154" i="32"/>
  <c r="DE145" i="32"/>
  <c r="AO2" i="30"/>
  <c r="AP3" i="30"/>
  <c r="DJ105" i="32" l="1"/>
  <c r="DF141" i="32"/>
  <c r="DF153" i="32"/>
  <c r="DF144" i="32"/>
  <c r="DF154" i="32"/>
  <c r="DF146" i="32"/>
  <c r="DF147" i="32"/>
  <c r="DF142" i="32"/>
  <c r="DF145" i="32"/>
  <c r="DF136" i="32"/>
  <c r="DF143" i="32"/>
  <c r="DG137" i="32"/>
  <c r="DD150" i="32"/>
  <c r="DD151" i="32"/>
  <c r="DD152" i="32"/>
  <c r="DM61" i="32"/>
  <c r="DL60" i="32"/>
  <c r="DK99" i="32"/>
  <c r="DK110" i="32"/>
  <c r="DK101" i="32"/>
  <c r="DK102" i="32"/>
  <c r="DL94" i="32"/>
  <c r="DK111" i="32"/>
  <c r="DK104" i="32"/>
  <c r="DK98" i="32"/>
  <c r="DK103" i="32"/>
  <c r="DK93" i="32"/>
  <c r="DK100" i="32"/>
  <c r="DJ107" i="32"/>
  <c r="DJ108" i="32"/>
  <c r="DJ109" i="32"/>
  <c r="DC155" i="32"/>
  <c r="DC157" i="32" s="1"/>
  <c r="DC161" i="32" s="1"/>
  <c r="DI109" i="32"/>
  <c r="DI107" i="32"/>
  <c r="DI108" i="32"/>
  <c r="DL2" i="32"/>
  <c r="DL8" i="32"/>
  <c r="DM3" i="32"/>
  <c r="DM39" i="32"/>
  <c r="DN27" i="32"/>
  <c r="DM38" i="32"/>
  <c r="DM26" i="32"/>
  <c r="DE148" i="32"/>
  <c r="DL40" i="32"/>
  <c r="DL42" i="32" s="1"/>
  <c r="DL46" i="32" s="1"/>
  <c r="AP2" i="30"/>
  <c r="AQ3" i="30"/>
  <c r="DM40" i="32" l="1"/>
  <c r="DM42" i="32" s="1"/>
  <c r="DM46" i="32" s="1"/>
  <c r="DD155" i="32"/>
  <c r="DD157" i="32" s="1"/>
  <c r="DD161" i="32" s="1"/>
  <c r="DI112" i="32"/>
  <c r="DI114" i="32" s="1"/>
  <c r="DI118" i="32" s="1"/>
  <c r="DK105" i="32"/>
  <c r="DG142" i="32"/>
  <c r="DG154" i="32"/>
  <c r="DG147" i="32"/>
  <c r="DG145" i="32"/>
  <c r="DG143" i="32"/>
  <c r="DH137" i="32"/>
  <c r="DG136" i="32"/>
  <c r="DG146" i="32"/>
  <c r="DG141" i="32"/>
  <c r="DG153" i="32"/>
  <c r="DG144" i="32"/>
  <c r="DM60" i="32"/>
  <c r="DN61" i="32"/>
  <c r="DO27" i="32"/>
  <c r="DN26" i="32"/>
  <c r="DN39" i="32"/>
  <c r="DN38" i="32"/>
  <c r="DN3" i="32"/>
  <c r="DM2" i="32"/>
  <c r="DM8" i="32"/>
  <c r="DJ112" i="32"/>
  <c r="DJ114" i="32" s="1"/>
  <c r="DJ118" i="32" s="1"/>
  <c r="DE150" i="32"/>
  <c r="DE152" i="32"/>
  <c r="DE151" i="32"/>
  <c r="DL101" i="32"/>
  <c r="DL102" i="32"/>
  <c r="DL100" i="32"/>
  <c r="DL104" i="32"/>
  <c r="DL103" i="32"/>
  <c r="DL111" i="32"/>
  <c r="DL110" i="32"/>
  <c r="DL93" i="32"/>
  <c r="DL98" i="32"/>
  <c r="DL99" i="32"/>
  <c r="DM94" i="32"/>
  <c r="DF148" i="32"/>
  <c r="AQ2" i="30"/>
  <c r="AR3" i="30"/>
  <c r="DN40" i="32" l="1"/>
  <c r="DN42" i="32" s="1"/>
  <c r="DN46" i="32" s="1"/>
  <c r="DL105" i="32"/>
  <c r="DL107" i="32" s="1"/>
  <c r="DL109" i="32"/>
  <c r="DN2" i="32"/>
  <c r="DN8" i="32"/>
  <c r="DO3" i="32"/>
  <c r="DG148" i="32"/>
  <c r="DF151" i="32"/>
  <c r="DF152" i="32"/>
  <c r="DF150" i="32"/>
  <c r="DM98" i="32"/>
  <c r="DM93" i="32"/>
  <c r="DM99" i="32"/>
  <c r="DM103" i="32"/>
  <c r="DM104" i="32"/>
  <c r="DM102" i="32"/>
  <c r="DM110" i="32"/>
  <c r="DN94" i="32"/>
  <c r="DM101" i="32"/>
  <c r="DM111" i="32"/>
  <c r="DM100" i="32"/>
  <c r="DH142" i="32"/>
  <c r="DH154" i="32"/>
  <c r="DH136" i="32"/>
  <c r="DH145" i="32"/>
  <c r="DI137" i="32"/>
  <c r="DH144" i="32"/>
  <c r="DH147" i="32"/>
  <c r="DH141" i="32"/>
  <c r="DH146" i="32"/>
  <c r="DH143" i="32"/>
  <c r="DH153" i="32"/>
  <c r="DK109" i="32"/>
  <c r="DK108" i="32"/>
  <c r="DK107" i="32"/>
  <c r="DE155" i="32"/>
  <c r="DE157" i="32" s="1"/>
  <c r="DE161" i="32" s="1"/>
  <c r="DP27" i="32"/>
  <c r="DO38" i="32"/>
  <c r="DO39" i="32"/>
  <c r="DO26" i="32"/>
  <c r="DN60" i="32"/>
  <c r="DO61" i="32"/>
  <c r="AS3" i="30"/>
  <c r="AR2" i="30"/>
  <c r="DL108" i="32" l="1"/>
  <c r="DL112" i="32"/>
  <c r="DL114" i="32" s="1"/>
  <c r="DL118" i="32" s="1"/>
  <c r="DI154" i="32"/>
  <c r="DI145" i="32"/>
  <c r="DI143" i="32"/>
  <c r="DI136" i="32"/>
  <c r="DI142" i="32"/>
  <c r="DI146" i="32"/>
  <c r="DI147" i="32"/>
  <c r="DI141" i="32"/>
  <c r="DI153" i="32"/>
  <c r="DI144" i="32"/>
  <c r="DJ137" i="32"/>
  <c r="DP26" i="32"/>
  <c r="DQ27" i="32"/>
  <c r="DP38" i="32"/>
  <c r="DP39" i="32"/>
  <c r="DP61" i="32"/>
  <c r="DO60" i="32"/>
  <c r="DO94" i="32"/>
  <c r="DN110" i="32"/>
  <c r="DN93" i="32"/>
  <c r="DN101" i="32"/>
  <c r="DN99" i="32"/>
  <c r="DN104" i="32"/>
  <c r="DN100" i="32"/>
  <c r="DN111" i="32"/>
  <c r="DN103" i="32"/>
  <c r="DN98" i="32"/>
  <c r="DN102" i="32"/>
  <c r="DF155" i="32"/>
  <c r="DF157" i="32" s="1"/>
  <c r="DF161" i="32" s="1"/>
  <c r="DG150" i="32"/>
  <c r="DG152" i="32"/>
  <c r="DG151" i="32"/>
  <c r="DO40" i="32"/>
  <c r="DO42" i="32" s="1"/>
  <c r="DO46" i="32" s="1"/>
  <c r="DK112" i="32"/>
  <c r="DK114" i="32" s="1"/>
  <c r="DK118" i="32" s="1"/>
  <c r="DH148" i="32"/>
  <c r="DM105" i="32"/>
  <c r="DP3" i="32"/>
  <c r="DO8" i="32"/>
  <c r="DO2" i="32"/>
  <c r="AS2" i="30"/>
  <c r="AT3" i="30"/>
  <c r="DP60" i="32" l="1"/>
  <c r="DQ61" i="32"/>
  <c r="DJ141" i="32"/>
  <c r="DJ147" i="32"/>
  <c r="DJ143" i="32"/>
  <c r="DJ145" i="32"/>
  <c r="DJ142" i="32"/>
  <c r="DJ146" i="32"/>
  <c r="DJ153" i="32"/>
  <c r="DJ144" i="32"/>
  <c r="DK137" i="32"/>
  <c r="DJ136" i="32"/>
  <c r="DJ154" i="32"/>
  <c r="DP2" i="32"/>
  <c r="DQ3" i="32"/>
  <c r="DP8" i="32"/>
  <c r="DG155" i="32"/>
  <c r="DG157" i="32" s="1"/>
  <c r="DG161" i="32" s="1"/>
  <c r="DP40" i="32"/>
  <c r="DP42" i="32" s="1"/>
  <c r="DP46" i="32" s="1"/>
  <c r="DI148" i="32"/>
  <c r="DM109" i="32"/>
  <c r="DM108" i="32"/>
  <c r="DM107" i="32"/>
  <c r="DP94" i="32"/>
  <c r="DO100" i="32"/>
  <c r="DO93" i="32"/>
  <c r="DO98" i="32"/>
  <c r="DO104" i="32"/>
  <c r="DO101" i="32"/>
  <c r="DO102" i="32"/>
  <c r="DO99" i="32"/>
  <c r="DO110" i="32"/>
  <c r="DO103" i="32"/>
  <c r="DO111" i="32"/>
  <c r="DH150" i="32"/>
  <c r="DH151" i="32"/>
  <c r="DH152" i="32"/>
  <c r="DN105" i="32"/>
  <c r="DQ26" i="32"/>
  <c r="DR27" i="32"/>
  <c r="DQ39" i="32"/>
  <c r="DQ38" i="32"/>
  <c r="DQ40" i="32" s="1"/>
  <c r="DQ42" i="32" s="1"/>
  <c r="DQ46" i="32" s="1"/>
  <c r="AT2" i="30"/>
  <c r="AU3" i="30"/>
  <c r="DJ148" i="32" l="1"/>
  <c r="DM112" i="32"/>
  <c r="DM114" i="32" s="1"/>
  <c r="DM118" i="32" s="1"/>
  <c r="DR39" i="32"/>
  <c r="DR38" i="32"/>
  <c r="DR40" i="32" s="1"/>
  <c r="DR42" i="32" s="1"/>
  <c r="DR46" i="32" s="1"/>
  <c r="DR26" i="32"/>
  <c r="DS27" i="32"/>
  <c r="DO105" i="32"/>
  <c r="DQ2" i="32"/>
  <c r="DQ8" i="32"/>
  <c r="DR3" i="32"/>
  <c r="DJ150" i="32"/>
  <c r="DJ151" i="32"/>
  <c r="DJ152" i="32"/>
  <c r="DH155" i="32"/>
  <c r="DH157" i="32" s="1"/>
  <c r="DH161" i="32" s="1"/>
  <c r="DN108" i="32"/>
  <c r="DN109" i="32"/>
  <c r="DN107" i="32"/>
  <c r="DI151" i="32"/>
  <c r="DI150" i="32"/>
  <c r="DI152" i="32"/>
  <c r="DK141" i="32"/>
  <c r="DK136" i="32"/>
  <c r="DK144" i="32"/>
  <c r="DK146" i="32"/>
  <c r="DK147" i="32"/>
  <c r="DK145" i="32"/>
  <c r="DL137" i="32"/>
  <c r="DK154" i="32"/>
  <c r="DK143" i="32"/>
  <c r="DK142" i="32"/>
  <c r="DK153" i="32"/>
  <c r="DR61" i="32"/>
  <c r="DQ60" i="32"/>
  <c r="DP98" i="32"/>
  <c r="DP104" i="32"/>
  <c r="DP111" i="32"/>
  <c r="DQ94" i="32"/>
  <c r="DP100" i="32"/>
  <c r="DP102" i="32"/>
  <c r="DP110" i="32"/>
  <c r="DP99" i="32"/>
  <c r="DP93" i="32"/>
  <c r="DP101" i="32"/>
  <c r="DP103" i="32"/>
  <c r="AU2" i="30"/>
  <c r="AV3" i="30"/>
  <c r="DN112" i="32" l="1"/>
  <c r="DN114" i="32" s="1"/>
  <c r="DN118" i="32" s="1"/>
  <c r="DJ155" i="32"/>
  <c r="DJ157" i="32" s="1"/>
  <c r="DJ161" i="32" s="1"/>
  <c r="DR94" i="32"/>
  <c r="DQ99" i="32"/>
  <c r="DQ111" i="32"/>
  <c r="DQ102" i="32"/>
  <c r="DQ93" i="32"/>
  <c r="DQ101" i="32"/>
  <c r="DQ103" i="32"/>
  <c r="DQ110" i="32"/>
  <c r="DQ104" i="32"/>
  <c r="DQ100" i="32"/>
  <c r="DQ98" i="32"/>
  <c r="DR8" i="32"/>
  <c r="DR2" i="32"/>
  <c r="DS3" i="32"/>
  <c r="DK148" i="32"/>
  <c r="DS39" i="32"/>
  <c r="DS26" i="32"/>
  <c r="DS38" i="32"/>
  <c r="DL153" i="32"/>
  <c r="DL147" i="32"/>
  <c r="DL136" i="32"/>
  <c r="DL154" i="32"/>
  <c r="DM137" i="32"/>
  <c r="DL142" i="32"/>
  <c r="DL144" i="32"/>
  <c r="DL141" i="32"/>
  <c r="DL145" i="32"/>
  <c r="DL143" i="32"/>
  <c r="DL146" i="32"/>
  <c r="DI155" i="32"/>
  <c r="DI157" i="32" s="1"/>
  <c r="DI161" i="32" s="1"/>
  <c r="DO107" i="32"/>
  <c r="DO108" i="32"/>
  <c r="DO109" i="32"/>
  <c r="DR60" i="32"/>
  <c r="DS61" i="32"/>
  <c r="DP105" i="32"/>
  <c r="AV2" i="30"/>
  <c r="AW3" i="30"/>
  <c r="DL148" i="32" l="1"/>
  <c r="DS8" i="32"/>
  <c r="DS2" i="32"/>
  <c r="DP108" i="32"/>
  <c r="DP109" i="32"/>
  <c r="DP107" i="32"/>
  <c r="DK152" i="32"/>
  <c r="DK151" i="32"/>
  <c r="DK150" i="32"/>
  <c r="DO112" i="32"/>
  <c r="DO114" i="32" s="1"/>
  <c r="DO118" i="32" s="1"/>
  <c r="DR99" i="32"/>
  <c r="DR101" i="32"/>
  <c r="DR104" i="32"/>
  <c r="DS94" i="32"/>
  <c r="DR100" i="32"/>
  <c r="DR111" i="32"/>
  <c r="DR102" i="32"/>
  <c r="DR98" i="32"/>
  <c r="DR110" i="32"/>
  <c r="DR103" i="32"/>
  <c r="DR93" i="32"/>
  <c r="DS60" i="32"/>
  <c r="DS40" i="32"/>
  <c r="DS42" i="32" s="1"/>
  <c r="DS46" i="32" s="1"/>
  <c r="DM142" i="32"/>
  <c r="DM143" i="32"/>
  <c r="DM145" i="32"/>
  <c r="DM147" i="32"/>
  <c r="DM146" i="32"/>
  <c r="DM141" i="32"/>
  <c r="DM136" i="32"/>
  <c r="DN137" i="32"/>
  <c r="DM153" i="32"/>
  <c r="DM144" i="32"/>
  <c r="DM154" i="32"/>
  <c r="DQ105" i="32"/>
  <c r="AW2" i="30"/>
  <c r="AX3" i="30"/>
  <c r="DK155" i="32" l="1"/>
  <c r="DK157" i="32" s="1"/>
  <c r="DK161" i="32" s="1"/>
  <c r="DP112" i="32"/>
  <c r="DP114" i="32" s="1"/>
  <c r="DP118" i="32" s="1"/>
  <c r="DN146" i="32"/>
  <c r="DN143" i="32"/>
  <c r="DN141" i="32"/>
  <c r="DN136" i="32"/>
  <c r="DN144" i="32"/>
  <c r="DN145" i="32"/>
  <c r="DO137" i="32"/>
  <c r="DN153" i="32"/>
  <c r="DN154" i="32"/>
  <c r="DN142" i="32"/>
  <c r="DN147" i="32"/>
  <c r="DQ107" i="32"/>
  <c r="DQ108" i="32"/>
  <c r="DQ109" i="32"/>
  <c r="DM148" i="32"/>
  <c r="DS110" i="32"/>
  <c r="DS100" i="32"/>
  <c r="DS101" i="32"/>
  <c r="DS93" i="32"/>
  <c r="DS102" i="32"/>
  <c r="DS98" i="32"/>
  <c r="DS103" i="32"/>
  <c r="DS104" i="32"/>
  <c r="DS111" i="32"/>
  <c r="DS99" i="32"/>
  <c r="DR105" i="32"/>
  <c r="DL150" i="32"/>
  <c r="DL152" i="32"/>
  <c r="DL151" i="32"/>
  <c r="AY3" i="30"/>
  <c r="AX2" i="30"/>
  <c r="DR107" i="32" l="1"/>
  <c r="DR109" i="32"/>
  <c r="DR108" i="32"/>
  <c r="DM150" i="32"/>
  <c r="DM152" i="32"/>
  <c r="DM151" i="32"/>
  <c r="DQ112" i="32"/>
  <c r="DQ114" i="32" s="1"/>
  <c r="DQ118" i="32" s="1"/>
  <c r="DN148" i="32"/>
  <c r="DL155" i="32"/>
  <c r="DL157" i="32" s="1"/>
  <c r="DL161" i="32" s="1"/>
  <c r="DS105" i="32"/>
  <c r="DP137" i="32"/>
  <c r="DO147" i="32"/>
  <c r="DO142" i="32"/>
  <c r="DO154" i="32"/>
  <c r="DO145" i="32"/>
  <c r="DO144" i="32"/>
  <c r="DO143" i="32"/>
  <c r="DO146" i="32"/>
  <c r="DO141" i="32"/>
  <c r="DO153" i="32"/>
  <c r="DO136" i="32"/>
  <c r="AY2" i="30"/>
  <c r="AZ3" i="30"/>
  <c r="DS109" i="32" l="1"/>
  <c r="DS108" i="32"/>
  <c r="DS107" i="32"/>
  <c r="DS112" i="32" s="1"/>
  <c r="DS114" i="32" s="1"/>
  <c r="DS118" i="32" s="1"/>
  <c r="DM155" i="32"/>
  <c r="DM157" i="32" s="1"/>
  <c r="DM161" i="32" s="1"/>
  <c r="DO148" i="32"/>
  <c r="DP142" i="32"/>
  <c r="DP146" i="32"/>
  <c r="DP141" i="32"/>
  <c r="DP147" i="32"/>
  <c r="DP153" i="32"/>
  <c r="DP143" i="32"/>
  <c r="DQ137" i="32"/>
  <c r="DP145" i="32"/>
  <c r="DP154" i="32"/>
  <c r="DP136" i="32"/>
  <c r="DP144" i="32"/>
  <c r="DN150" i="32"/>
  <c r="DN152" i="32"/>
  <c r="DN151" i="32"/>
  <c r="DR112" i="32"/>
  <c r="DR114" i="32" s="1"/>
  <c r="DR118" i="32" s="1"/>
  <c r="BA3" i="30"/>
  <c r="AZ2" i="30"/>
  <c r="DN155" i="32" l="1"/>
  <c r="DN157" i="32" s="1"/>
  <c r="DN161" i="32" s="1"/>
  <c r="DQ142" i="32"/>
  <c r="DQ145" i="32"/>
  <c r="DQ153" i="32"/>
  <c r="DQ147" i="32"/>
  <c r="DQ154" i="32"/>
  <c r="DQ143" i="32"/>
  <c r="DQ136" i="32"/>
  <c r="DR137" i="32"/>
  <c r="DQ146" i="32"/>
  <c r="DQ144" i="32"/>
  <c r="DQ141" i="32"/>
  <c r="DO152" i="32"/>
  <c r="DO151" i="32"/>
  <c r="DO150" i="32"/>
  <c r="DP148" i="32"/>
  <c r="BA2" i="30"/>
  <c r="BB3" i="30"/>
  <c r="DQ148" i="32" l="1"/>
  <c r="DO155" i="32"/>
  <c r="DO157" i="32" s="1"/>
  <c r="DO161" i="32" s="1"/>
  <c r="DS137" i="32"/>
  <c r="DR141" i="32"/>
  <c r="DR146" i="32"/>
  <c r="DR144" i="32"/>
  <c r="DR153" i="32"/>
  <c r="DR154" i="32"/>
  <c r="DR142" i="32"/>
  <c r="DR136" i="32"/>
  <c r="DR145" i="32"/>
  <c r="DR147" i="32"/>
  <c r="DR143" i="32"/>
  <c r="DP151" i="32"/>
  <c r="DP152" i="32"/>
  <c r="DP150" i="32"/>
  <c r="BB2" i="30"/>
  <c r="BC3" i="30"/>
  <c r="DP155" i="32" l="1"/>
  <c r="DP157" i="32" s="1"/>
  <c r="DP161" i="32" s="1"/>
  <c r="DR148" i="32"/>
  <c r="DS154" i="32"/>
  <c r="DS136" i="32"/>
  <c r="DS142" i="32"/>
  <c r="DS144" i="32"/>
  <c r="DS146" i="32"/>
  <c r="DS145" i="32"/>
  <c r="DS153" i="32"/>
  <c r="DS141" i="32"/>
  <c r="DS143" i="32"/>
  <c r="DS147" i="32"/>
  <c r="DQ152" i="32"/>
  <c r="DQ150" i="32"/>
  <c r="DQ151" i="32"/>
  <c r="BC2" i="30"/>
  <c r="BD3" i="30"/>
  <c r="DS148" i="32" l="1"/>
  <c r="DQ155" i="32"/>
  <c r="DQ157" i="32" s="1"/>
  <c r="DQ161" i="32" s="1"/>
  <c r="DR151" i="32"/>
  <c r="DR150" i="32"/>
  <c r="DR152" i="32"/>
  <c r="BE3" i="30"/>
  <c r="BD2" i="30"/>
  <c r="DR155" i="32" l="1"/>
  <c r="DR157" i="32" s="1"/>
  <c r="DR161" i="32" s="1"/>
  <c r="DS152" i="32"/>
  <c r="DS151" i="32"/>
  <c r="DS150" i="32"/>
  <c r="BE2" i="30"/>
  <c r="BF3" i="30"/>
  <c r="DS155" i="32" l="1"/>
  <c r="DS157" i="32" s="1"/>
  <c r="DS161" i="32" s="1"/>
  <c r="BG3" i="30"/>
  <c r="BF2" i="30"/>
  <c r="BG2" i="30" l="1"/>
  <c r="BH3" i="30"/>
  <c r="BH2" i="30" l="1"/>
  <c r="BI3" i="30"/>
  <c r="BI2" i="30" l="1"/>
  <c r="BJ3" i="30"/>
  <c r="BK3" i="30" l="1"/>
  <c r="BJ2" i="30"/>
  <c r="BK2" i="30" l="1"/>
  <c r="BL3" i="30"/>
  <c r="BL2" i="30" l="1"/>
  <c r="BM3" i="30"/>
  <c r="BM2" i="30" l="1"/>
  <c r="BN3" i="30"/>
  <c r="BN2" i="30" l="1"/>
  <c r="BO3" i="30"/>
  <c r="BO2" i="30" l="1"/>
  <c r="BP3" i="30"/>
  <c r="BQ3" i="30" l="1"/>
  <c r="BP2" i="30"/>
  <c r="BQ2" i="30" l="1"/>
  <c r="BR3" i="30"/>
  <c r="BS3" i="30" l="1"/>
  <c r="BR2" i="30"/>
  <c r="BS2" i="30" l="1"/>
  <c r="BT3" i="30"/>
  <c r="BT2" i="30" l="1"/>
  <c r="BU3" i="30"/>
  <c r="BU2" i="30" l="1"/>
  <c r="BV3" i="30"/>
  <c r="C4" i="29"/>
  <c r="D4" i="29" s="1"/>
  <c r="E4" i="29" s="1"/>
  <c r="F4" i="29" s="1"/>
  <c r="G4" i="29" s="1"/>
  <c r="H4" i="29" s="1"/>
  <c r="I4" i="29" s="1"/>
  <c r="J4" i="29" s="1"/>
  <c r="K4" i="29" s="1"/>
  <c r="L4" i="29" s="1"/>
  <c r="M4" i="29" s="1"/>
  <c r="N4" i="29" s="1"/>
  <c r="O4" i="29" s="1"/>
  <c r="P4" i="29" s="1"/>
  <c r="Q4" i="29" s="1"/>
  <c r="R4" i="29" s="1"/>
  <c r="S4" i="29" s="1"/>
  <c r="T4" i="29" s="1"/>
  <c r="U4" i="29" s="1"/>
  <c r="V4" i="29" s="1"/>
  <c r="W4" i="29" s="1"/>
  <c r="X4" i="29" s="1"/>
  <c r="Y4" i="29" s="1"/>
  <c r="Z4" i="29" s="1"/>
  <c r="AA4" i="29" s="1"/>
  <c r="AB4" i="29" s="1"/>
  <c r="AC4" i="29" s="1"/>
  <c r="AD4" i="29" s="1"/>
  <c r="AE4" i="29" s="1"/>
  <c r="AF4" i="29" s="1"/>
  <c r="AG4" i="29" s="1"/>
  <c r="AH4" i="29" s="1"/>
  <c r="AI4" i="29" s="1"/>
  <c r="AJ4" i="29" s="1"/>
  <c r="AK4" i="29" s="1"/>
  <c r="AL4" i="29" s="1"/>
  <c r="AM4" i="29" s="1"/>
  <c r="AN4" i="29" s="1"/>
  <c r="AO4" i="29" s="1"/>
  <c r="AP4" i="29" s="1"/>
  <c r="AQ4" i="29" s="1"/>
  <c r="AR4" i="29" s="1"/>
  <c r="AS4" i="29" s="1"/>
  <c r="AT4" i="29" s="1"/>
  <c r="AU4" i="29" s="1"/>
  <c r="AV4" i="29" s="1"/>
  <c r="AW4" i="29" s="1"/>
  <c r="AX4" i="29" s="1"/>
  <c r="AY4" i="29" s="1"/>
  <c r="AZ4" i="29" s="1"/>
  <c r="BA4" i="29" s="1"/>
  <c r="BB4" i="29" s="1"/>
  <c r="BC4" i="29" s="1"/>
  <c r="BD4" i="29" s="1"/>
  <c r="BE4" i="29" s="1"/>
  <c r="BF4" i="29" s="1"/>
  <c r="BG4" i="29" s="1"/>
  <c r="BH4" i="29" s="1"/>
  <c r="BI4" i="29" s="1"/>
  <c r="BJ4" i="29" s="1"/>
  <c r="BK4" i="29" s="1"/>
  <c r="BL4" i="29" s="1"/>
  <c r="BM4" i="29" s="1"/>
  <c r="BN4" i="29" s="1"/>
  <c r="BO4" i="29" s="1"/>
  <c r="BP4" i="29" s="1"/>
  <c r="BQ4" i="29" s="1"/>
  <c r="BR4" i="29" s="1"/>
  <c r="BS4" i="29" s="1"/>
  <c r="BT4" i="29" s="1"/>
  <c r="BU4" i="29" s="1"/>
  <c r="BV4" i="29" s="1"/>
  <c r="D3" i="29"/>
  <c r="C2" i="29"/>
  <c r="C4" i="28"/>
  <c r="D4" i="28" s="1"/>
  <c r="E4" i="28" s="1"/>
  <c r="F4" i="28" s="1"/>
  <c r="G4" i="28" s="1"/>
  <c r="H4" i="28" s="1"/>
  <c r="I4" i="28" s="1"/>
  <c r="J4" i="28" s="1"/>
  <c r="K4" i="28" s="1"/>
  <c r="L4" i="28" s="1"/>
  <c r="M4" i="28" s="1"/>
  <c r="N4" i="28" s="1"/>
  <c r="O4" i="28" s="1"/>
  <c r="P4" i="28" s="1"/>
  <c r="Q4" i="28" s="1"/>
  <c r="R4" i="28" s="1"/>
  <c r="S4" i="28" s="1"/>
  <c r="T4" i="28" s="1"/>
  <c r="U4" i="28" s="1"/>
  <c r="V4" i="28" s="1"/>
  <c r="W4" i="28" s="1"/>
  <c r="X4" i="28" s="1"/>
  <c r="Y4" i="28" s="1"/>
  <c r="Z4" i="28" s="1"/>
  <c r="AA4" i="28" s="1"/>
  <c r="AB4" i="28" s="1"/>
  <c r="AC4" i="28" s="1"/>
  <c r="AD4" i="28" s="1"/>
  <c r="AE4" i="28" s="1"/>
  <c r="AF4" i="28" s="1"/>
  <c r="AG4" i="28" s="1"/>
  <c r="AH4" i="28" s="1"/>
  <c r="AI4" i="28" s="1"/>
  <c r="AJ4" i="28" s="1"/>
  <c r="AK4" i="28" s="1"/>
  <c r="AL4" i="28" s="1"/>
  <c r="AM4" i="28" s="1"/>
  <c r="AN4" i="28" s="1"/>
  <c r="AO4" i="28" s="1"/>
  <c r="AP4" i="28" s="1"/>
  <c r="AQ4" i="28" s="1"/>
  <c r="AR4" i="28" s="1"/>
  <c r="AS4" i="28" s="1"/>
  <c r="AT4" i="28" s="1"/>
  <c r="AU4" i="28" s="1"/>
  <c r="AV4" i="28" s="1"/>
  <c r="AW4" i="28" s="1"/>
  <c r="AX4" i="28" s="1"/>
  <c r="AY4" i="28" s="1"/>
  <c r="AZ4" i="28" s="1"/>
  <c r="BA4" i="28" s="1"/>
  <c r="BB4" i="28" s="1"/>
  <c r="BC4" i="28" s="1"/>
  <c r="BD4" i="28" s="1"/>
  <c r="BE4" i="28" s="1"/>
  <c r="BF4" i="28" s="1"/>
  <c r="BG4" i="28" s="1"/>
  <c r="BH4" i="28" s="1"/>
  <c r="BI4" i="28" s="1"/>
  <c r="BJ4" i="28" s="1"/>
  <c r="BK4" i="28" s="1"/>
  <c r="BL4" i="28" s="1"/>
  <c r="BM4" i="28" s="1"/>
  <c r="BN4" i="28" s="1"/>
  <c r="BO4" i="28" s="1"/>
  <c r="BP4" i="28" s="1"/>
  <c r="BQ4" i="28" s="1"/>
  <c r="BR4" i="28" s="1"/>
  <c r="BS4" i="28" s="1"/>
  <c r="BT4" i="28" s="1"/>
  <c r="BU4" i="28" s="1"/>
  <c r="BV4" i="28" s="1"/>
  <c r="D3" i="28"/>
  <c r="C2" i="28"/>
  <c r="C4" i="27"/>
  <c r="D4" i="27" s="1"/>
  <c r="E4" i="27" s="1"/>
  <c r="F4" i="27" s="1"/>
  <c r="G4" i="27" s="1"/>
  <c r="H4" i="27" s="1"/>
  <c r="I4" i="27" s="1"/>
  <c r="J4" i="27" s="1"/>
  <c r="K4" i="27" s="1"/>
  <c r="L4" i="27" s="1"/>
  <c r="M4" i="27" s="1"/>
  <c r="N4" i="27" s="1"/>
  <c r="O4" i="27" s="1"/>
  <c r="P4" i="27" s="1"/>
  <c r="Q4" i="27" s="1"/>
  <c r="R4" i="27" s="1"/>
  <c r="S4" i="27" s="1"/>
  <c r="T4" i="27" s="1"/>
  <c r="U4" i="27" s="1"/>
  <c r="V4" i="27" s="1"/>
  <c r="W4" i="27" s="1"/>
  <c r="X4" i="27" s="1"/>
  <c r="Y4" i="27" s="1"/>
  <c r="Z4" i="27" s="1"/>
  <c r="AA4" i="27" s="1"/>
  <c r="AB4" i="27" s="1"/>
  <c r="AC4" i="27" s="1"/>
  <c r="AD4" i="27" s="1"/>
  <c r="AE4" i="27" s="1"/>
  <c r="AF4" i="27" s="1"/>
  <c r="AG4" i="27" s="1"/>
  <c r="AH4" i="27" s="1"/>
  <c r="AI4" i="27" s="1"/>
  <c r="AJ4" i="27" s="1"/>
  <c r="AK4" i="27" s="1"/>
  <c r="AL4" i="27" s="1"/>
  <c r="AM4" i="27" s="1"/>
  <c r="AN4" i="27" s="1"/>
  <c r="AO4" i="27" s="1"/>
  <c r="AP4" i="27" s="1"/>
  <c r="AQ4" i="27" s="1"/>
  <c r="AR4" i="27" s="1"/>
  <c r="AS4" i="27" s="1"/>
  <c r="AT4" i="27" s="1"/>
  <c r="AU4" i="27" s="1"/>
  <c r="AV4" i="27" s="1"/>
  <c r="AW4" i="27" s="1"/>
  <c r="AX4" i="27" s="1"/>
  <c r="AY4" i="27" s="1"/>
  <c r="AZ4" i="27" s="1"/>
  <c r="BA4" i="27" s="1"/>
  <c r="BB4" i="27" s="1"/>
  <c r="BC4" i="27" s="1"/>
  <c r="BD4" i="27" s="1"/>
  <c r="BE4" i="27" s="1"/>
  <c r="BF4" i="27" s="1"/>
  <c r="BG4" i="27" s="1"/>
  <c r="BH4" i="27" s="1"/>
  <c r="BI4" i="27" s="1"/>
  <c r="BJ4" i="27" s="1"/>
  <c r="BK4" i="27" s="1"/>
  <c r="BL4" i="27" s="1"/>
  <c r="BM4" i="27" s="1"/>
  <c r="BN4" i="27" s="1"/>
  <c r="BO4" i="27" s="1"/>
  <c r="BP4" i="27" s="1"/>
  <c r="BQ4" i="27" s="1"/>
  <c r="BR4" i="27" s="1"/>
  <c r="BS4" i="27" s="1"/>
  <c r="BT4" i="27" s="1"/>
  <c r="BU4" i="27" s="1"/>
  <c r="BV4" i="27" s="1"/>
  <c r="D3" i="27"/>
  <c r="C2" i="27"/>
  <c r="N64" i="26"/>
  <c r="C21" i="25"/>
  <c r="DT64" i="26" s="1"/>
  <c r="AA64" i="26" l="1"/>
  <c r="CS64" i="26"/>
  <c r="S64" i="26"/>
  <c r="CK64" i="26"/>
  <c r="DI64" i="26"/>
  <c r="T64" i="26"/>
  <c r="CL64" i="26"/>
  <c r="DJ64" i="26"/>
  <c r="I64" i="26"/>
  <c r="U64" i="26"/>
  <c r="CA64" i="26"/>
  <c r="CM64" i="26"/>
  <c r="CY64" i="26"/>
  <c r="DO64" i="26"/>
  <c r="Z64" i="26"/>
  <c r="CF64" i="26"/>
  <c r="CR64" i="26"/>
  <c r="DD64" i="26"/>
  <c r="O64" i="26"/>
  <c r="CG64" i="26"/>
  <c r="DE64" i="26"/>
  <c r="G64" i="26"/>
  <c r="BY64" i="26"/>
  <c r="CW64" i="26"/>
  <c r="H64" i="26"/>
  <c r="BZ64" i="26"/>
  <c r="CX64" i="26"/>
  <c r="M64" i="26"/>
  <c r="Y64" i="26"/>
  <c r="CE64" i="26"/>
  <c r="CQ64" i="26"/>
  <c r="DC64" i="26"/>
  <c r="DP64" i="26"/>
  <c r="V64" i="26"/>
  <c r="CB64" i="26"/>
  <c r="CN64" i="26"/>
  <c r="CZ64" i="26"/>
  <c r="DR64" i="26"/>
  <c r="E64" i="26"/>
  <c r="E65" i="26" s="1"/>
  <c r="K64" i="26"/>
  <c r="Q64" i="26"/>
  <c r="W64" i="26"/>
  <c r="AC64" i="26"/>
  <c r="CC64" i="26"/>
  <c r="CI64" i="26"/>
  <c r="CO64" i="26"/>
  <c r="CU64" i="26"/>
  <c r="DA64" i="26"/>
  <c r="DG64" i="26"/>
  <c r="DM64" i="26"/>
  <c r="DS64" i="26"/>
  <c r="DK64" i="26"/>
  <c r="DQ64" i="26"/>
  <c r="J64" i="26"/>
  <c r="P64" i="26"/>
  <c r="AB64" i="26"/>
  <c r="CH64" i="26"/>
  <c r="CT64" i="26"/>
  <c r="DF64" i="26"/>
  <c r="DL64" i="26"/>
  <c r="F64" i="26"/>
  <c r="L64" i="26"/>
  <c r="R64" i="26"/>
  <c r="X64" i="26"/>
  <c r="BX64" i="26"/>
  <c r="CD64" i="26"/>
  <c r="CJ64" i="26"/>
  <c r="CP64" i="26"/>
  <c r="CV64" i="26"/>
  <c r="DB64" i="26"/>
  <c r="DH64" i="26"/>
  <c r="DN64" i="26"/>
  <c r="BV2" i="30"/>
  <c r="D2" i="29"/>
  <c r="D2" i="27"/>
  <c r="E3" i="29"/>
  <c r="E3" i="28"/>
  <c r="D2" i="28"/>
  <c r="E3" i="27"/>
  <c r="C20" i="19"/>
  <c r="C21" i="19" s="1"/>
  <c r="C20" i="25"/>
  <c r="G18" i="19"/>
  <c r="D10" i="25"/>
  <c r="E2" i="29" l="1"/>
  <c r="F3" i="29"/>
  <c r="E2" i="28"/>
  <c r="F3" i="28"/>
  <c r="E2" i="27"/>
  <c r="F3" i="27"/>
  <c r="F2" i="29" l="1"/>
  <c r="G3" i="29"/>
  <c r="F2" i="28"/>
  <c r="G3" i="28"/>
  <c r="F2" i="27"/>
  <c r="G3" i="27"/>
  <c r="G2" i="29" l="1"/>
  <c r="H3" i="29"/>
  <c r="G2" i="28"/>
  <c r="H3" i="28"/>
  <c r="G2" i="27"/>
  <c r="H3" i="27"/>
  <c r="I3" i="29" l="1"/>
  <c r="H2" i="29"/>
  <c r="I3" i="28"/>
  <c r="H2" i="28"/>
  <c r="I3" i="27"/>
  <c r="H2" i="27"/>
  <c r="J3" i="29" l="1"/>
  <c r="I2" i="29"/>
  <c r="I2" i="28"/>
  <c r="J3" i="28"/>
  <c r="J3" i="27"/>
  <c r="I2" i="27"/>
  <c r="J2" i="29" l="1"/>
  <c r="K3" i="29"/>
  <c r="K3" i="28"/>
  <c r="J2" i="28"/>
  <c r="J2" i="27"/>
  <c r="K3" i="27"/>
  <c r="K2" i="29" l="1"/>
  <c r="L3" i="29"/>
  <c r="K2" i="28"/>
  <c r="L3" i="28"/>
  <c r="K2" i="27"/>
  <c r="L3" i="27"/>
  <c r="L2" i="29" l="1"/>
  <c r="M3" i="29"/>
  <c r="L2" i="28"/>
  <c r="M3" i="28"/>
  <c r="L2" i="27"/>
  <c r="M3" i="27"/>
  <c r="M2" i="29" l="1"/>
  <c r="N3" i="29"/>
  <c r="M2" i="28"/>
  <c r="N3" i="28"/>
  <c r="M2" i="27"/>
  <c r="N3" i="27"/>
  <c r="O3" i="29" l="1"/>
  <c r="N2" i="29"/>
  <c r="O3" i="28"/>
  <c r="N2" i="28"/>
  <c r="O3" i="27"/>
  <c r="N2" i="27"/>
  <c r="P3" i="29" l="1"/>
  <c r="O2" i="29"/>
  <c r="O2" i="28"/>
  <c r="P3" i="28"/>
  <c r="P3" i="27"/>
  <c r="O2" i="27"/>
  <c r="P2" i="29" l="1"/>
  <c r="Q3" i="29"/>
  <c r="P2" i="28"/>
  <c r="Q3" i="28"/>
  <c r="P2" i="27"/>
  <c r="Q3" i="27"/>
  <c r="Q2" i="29" l="1"/>
  <c r="R3" i="29"/>
  <c r="Q2" i="28"/>
  <c r="R3" i="28"/>
  <c r="Q2" i="27"/>
  <c r="R3" i="27"/>
  <c r="R2" i="29" l="1"/>
  <c r="S3" i="29"/>
  <c r="R2" i="28"/>
  <c r="S3" i="28"/>
  <c r="R2" i="27"/>
  <c r="S3" i="27"/>
  <c r="S2" i="29" l="1"/>
  <c r="T3" i="29"/>
  <c r="S2" i="28"/>
  <c r="T3" i="28"/>
  <c r="S2" i="27"/>
  <c r="T3" i="27"/>
  <c r="U3" i="29" l="1"/>
  <c r="T2" i="29"/>
  <c r="U3" i="28"/>
  <c r="T2" i="28"/>
  <c r="U3" i="27"/>
  <c r="T2" i="27"/>
  <c r="V3" i="29" l="1"/>
  <c r="U2" i="29"/>
  <c r="U2" i="28"/>
  <c r="V3" i="28"/>
  <c r="V3" i="27"/>
  <c r="U2" i="27"/>
  <c r="V2" i="29" l="1"/>
  <c r="W3" i="29"/>
  <c r="W3" i="28"/>
  <c r="V2" i="28"/>
  <c r="V2" i="27"/>
  <c r="W3" i="27"/>
  <c r="W2" i="29" l="1"/>
  <c r="X3" i="29"/>
  <c r="W2" i="28"/>
  <c r="X3" i="28"/>
  <c r="W2" i="27"/>
  <c r="X3" i="27"/>
  <c r="X2" i="29" l="1"/>
  <c r="Y3" i="29"/>
  <c r="X2" i="28"/>
  <c r="Y3" i="28"/>
  <c r="X2" i="27"/>
  <c r="Y3" i="27"/>
  <c r="Y2" i="29" l="1"/>
  <c r="Z3" i="29"/>
  <c r="Y2" i="28"/>
  <c r="Z3" i="28"/>
  <c r="Y2" i="27"/>
  <c r="Z3" i="27"/>
  <c r="AA3" i="29" l="1"/>
  <c r="Z2" i="29"/>
  <c r="AA3" i="28"/>
  <c r="Z2" i="28"/>
  <c r="AA3" i="27"/>
  <c r="Z2" i="27"/>
  <c r="AB3" i="29" l="1"/>
  <c r="AA2" i="29"/>
  <c r="AA2" i="28"/>
  <c r="AB3" i="28"/>
  <c r="AB3" i="27"/>
  <c r="AA2" i="27"/>
  <c r="AB2" i="29" l="1"/>
  <c r="AC3" i="29"/>
  <c r="AC3" i="28"/>
  <c r="AB2" i="28"/>
  <c r="AB2" i="27"/>
  <c r="AC3" i="27"/>
  <c r="AC2" i="29" l="1"/>
  <c r="AD3" i="29"/>
  <c r="AC2" i="28"/>
  <c r="AD3" i="28"/>
  <c r="AC2" i="27"/>
  <c r="AD3" i="27"/>
  <c r="AD2" i="29" l="1"/>
  <c r="AE3" i="29"/>
  <c r="AD2" i="28"/>
  <c r="AE3" i="28"/>
  <c r="AD2" i="27"/>
  <c r="AE3" i="27"/>
  <c r="AE2" i="29" l="1"/>
  <c r="AF3" i="29"/>
  <c r="AE2" i="28"/>
  <c r="AF3" i="28"/>
  <c r="AE2" i="27"/>
  <c r="AF3" i="27"/>
  <c r="AG3" i="29" l="1"/>
  <c r="AF2" i="29"/>
  <c r="AG3" i="28"/>
  <c r="AF2" i="28"/>
  <c r="AG3" i="27"/>
  <c r="AF2" i="27"/>
  <c r="AH3" i="29" l="1"/>
  <c r="AG2" i="29"/>
  <c r="AG2" i="28"/>
  <c r="AH3" i="28"/>
  <c r="AH3" i="27"/>
  <c r="AG2" i="27"/>
  <c r="AH2" i="29" l="1"/>
  <c r="AI3" i="29"/>
  <c r="AI3" i="28"/>
  <c r="AH2" i="28"/>
  <c r="AH2" i="27"/>
  <c r="AI3" i="27"/>
  <c r="AI2" i="29" l="1"/>
  <c r="AJ3" i="29"/>
  <c r="AI2" i="28"/>
  <c r="AJ3" i="28"/>
  <c r="AI2" i="27"/>
  <c r="AJ3" i="27"/>
  <c r="AJ2" i="29" l="1"/>
  <c r="AK3" i="29"/>
  <c r="AJ2" i="28"/>
  <c r="AK3" i="28"/>
  <c r="AJ2" i="27"/>
  <c r="AK3" i="27"/>
  <c r="AK2" i="29" l="1"/>
  <c r="AL3" i="29"/>
  <c r="AK2" i="28"/>
  <c r="AL3" i="28"/>
  <c r="AK2" i="27"/>
  <c r="AL3" i="27"/>
  <c r="AM3" i="29" l="1"/>
  <c r="AL2" i="29"/>
  <c r="AM3" i="28"/>
  <c r="AL2" i="28"/>
  <c r="AM3" i="27"/>
  <c r="AL2" i="27"/>
  <c r="AN3" i="29" l="1"/>
  <c r="AM2" i="29"/>
  <c r="AM2" i="28"/>
  <c r="AN3" i="28"/>
  <c r="AN3" i="27"/>
  <c r="AM2" i="27"/>
  <c r="AN2" i="29" l="1"/>
  <c r="AO3" i="29"/>
  <c r="AO3" i="28"/>
  <c r="AN2" i="28"/>
  <c r="AN2" i="27"/>
  <c r="AO3" i="27"/>
  <c r="C56" i="26"/>
  <c r="C57" i="26"/>
  <c r="C60" i="26"/>
  <c r="AO2" i="29" l="1"/>
  <c r="AP3" i="29"/>
  <c r="AO2" i="28"/>
  <c r="AP3" i="28"/>
  <c r="AO2" i="27"/>
  <c r="AP3" i="27"/>
  <c r="M9" i="25"/>
  <c r="M8" i="25"/>
  <c r="C9" i="25"/>
  <c r="B9" i="25"/>
  <c r="C8" i="25"/>
  <c r="B8" i="25"/>
  <c r="C9" i="19"/>
  <c r="B9" i="19"/>
  <c r="M7" i="25"/>
  <c r="M5" i="25"/>
  <c r="M4" i="25"/>
  <c r="L34" i="12"/>
  <c r="C13" i="26"/>
  <c r="C10" i="26"/>
  <c r="C9" i="26"/>
  <c r="E52" i="26"/>
  <c r="C12" i="26"/>
  <c r="C11" i="26"/>
  <c r="F6" i="26"/>
  <c r="E6" i="26"/>
  <c r="D5" i="26"/>
  <c r="K17" i="25"/>
  <c r="H17" i="25"/>
  <c r="F17" i="25"/>
  <c r="K16" i="25"/>
  <c r="H16" i="25"/>
  <c r="F16" i="25"/>
  <c r="K15" i="25"/>
  <c r="H15" i="25"/>
  <c r="F15" i="25"/>
  <c r="K14" i="25"/>
  <c r="H14" i="25"/>
  <c r="F14" i="25"/>
  <c r="C14" i="25"/>
  <c r="C17" i="25" s="1"/>
  <c r="K13" i="25"/>
  <c r="H13" i="25"/>
  <c r="F13" i="25"/>
  <c r="G9" i="25"/>
  <c r="G8" i="25"/>
  <c r="G7" i="25"/>
  <c r="G6" i="25"/>
  <c r="G5" i="25"/>
  <c r="G4" i="25"/>
  <c r="AP2" i="29" l="1"/>
  <c r="AQ3" i="29"/>
  <c r="AP2" i="28"/>
  <c r="AQ3" i="28"/>
  <c r="AP2" i="27"/>
  <c r="AQ3" i="27"/>
  <c r="E59" i="26"/>
  <c r="G10" i="25"/>
  <c r="N6" i="25" s="1"/>
  <c r="X7" i="12" s="1"/>
  <c r="H9" i="25"/>
  <c r="I9" i="25" s="1"/>
  <c r="H8" i="25"/>
  <c r="I8" i="25" s="1"/>
  <c r="K18" i="25"/>
  <c r="G18" i="25" s="1"/>
  <c r="E5" i="26"/>
  <c r="F5" i="26" s="1"/>
  <c r="G5" i="26" s="1"/>
  <c r="H5" i="26" s="1"/>
  <c r="I5" i="26" s="1"/>
  <c r="J5" i="26" s="1"/>
  <c r="K5" i="26" s="1"/>
  <c r="L5" i="26" s="1"/>
  <c r="M5" i="26" s="1"/>
  <c r="N5" i="26" s="1"/>
  <c r="D51" i="26"/>
  <c r="E51" i="26" s="1"/>
  <c r="F51" i="26" s="1"/>
  <c r="G51" i="26" s="1"/>
  <c r="H51" i="26" s="1"/>
  <c r="I51" i="26" s="1"/>
  <c r="J51" i="26" s="1"/>
  <c r="K51" i="26" s="1"/>
  <c r="L51" i="26" s="1"/>
  <c r="M51" i="26" s="1"/>
  <c r="N51" i="26" s="1"/>
  <c r="O51" i="26" s="1"/>
  <c r="P51" i="26" s="1"/>
  <c r="Q51" i="26" s="1"/>
  <c r="R51" i="26" s="1"/>
  <c r="S51" i="26" s="1"/>
  <c r="T51" i="26" s="1"/>
  <c r="U51" i="26" s="1"/>
  <c r="V51" i="26" s="1"/>
  <c r="W51" i="26" s="1"/>
  <c r="X51" i="26" s="1"/>
  <c r="Y51" i="26" s="1"/>
  <c r="Z51" i="26" s="1"/>
  <c r="AA51" i="26" s="1"/>
  <c r="AB51" i="26" s="1"/>
  <c r="AC51" i="26" s="1"/>
  <c r="AD51" i="26" s="1"/>
  <c r="AE51" i="26" s="1"/>
  <c r="AF51" i="26" s="1"/>
  <c r="AG51" i="26" s="1"/>
  <c r="AH51" i="26" s="1"/>
  <c r="AI51" i="26" s="1"/>
  <c r="AJ51" i="26" s="1"/>
  <c r="AK51" i="26" s="1"/>
  <c r="AL51" i="26" s="1"/>
  <c r="AM51" i="26" s="1"/>
  <c r="AN51" i="26" s="1"/>
  <c r="AO51" i="26" s="1"/>
  <c r="AP51" i="26" s="1"/>
  <c r="AQ51" i="26" s="1"/>
  <c r="AR51" i="26" s="1"/>
  <c r="AS51" i="26" s="1"/>
  <c r="AT51" i="26" s="1"/>
  <c r="AU51" i="26" s="1"/>
  <c r="AV51" i="26" s="1"/>
  <c r="AW51" i="26" s="1"/>
  <c r="AX51" i="26" s="1"/>
  <c r="AY51" i="26" s="1"/>
  <c r="AZ51" i="26" s="1"/>
  <c r="BA51" i="26" s="1"/>
  <c r="BB51" i="26" s="1"/>
  <c r="BC51" i="26" s="1"/>
  <c r="BD51" i="26" s="1"/>
  <c r="BE51" i="26" s="1"/>
  <c r="BF51" i="26" s="1"/>
  <c r="BG51" i="26" s="1"/>
  <c r="BH51" i="26" s="1"/>
  <c r="BI51" i="26" s="1"/>
  <c r="BJ51" i="26" s="1"/>
  <c r="BK51" i="26" s="1"/>
  <c r="BL51" i="26" s="1"/>
  <c r="BM51" i="26" s="1"/>
  <c r="BN51" i="26" s="1"/>
  <c r="BO51" i="26" s="1"/>
  <c r="BP51" i="26" s="1"/>
  <c r="BQ51" i="26" s="1"/>
  <c r="BR51" i="26" s="1"/>
  <c r="BS51" i="26" s="1"/>
  <c r="BT51" i="26" s="1"/>
  <c r="BU51" i="26" s="1"/>
  <c r="BV51" i="26" s="1"/>
  <c r="BW51" i="26" s="1"/>
  <c r="BX51" i="26" s="1"/>
  <c r="BY51" i="26" s="1"/>
  <c r="BZ51" i="26" s="1"/>
  <c r="CA51" i="26" s="1"/>
  <c r="CB51" i="26" s="1"/>
  <c r="CC51" i="26" s="1"/>
  <c r="CD51" i="26" s="1"/>
  <c r="CE51" i="26" s="1"/>
  <c r="CF51" i="26" s="1"/>
  <c r="CG51" i="26" s="1"/>
  <c r="CH51" i="26" s="1"/>
  <c r="CI51" i="26" s="1"/>
  <c r="CJ51" i="26" s="1"/>
  <c r="CK51" i="26" s="1"/>
  <c r="CL51" i="26" s="1"/>
  <c r="CM51" i="26" s="1"/>
  <c r="CN51" i="26" s="1"/>
  <c r="CO51" i="26" s="1"/>
  <c r="CP51" i="26" s="1"/>
  <c r="CQ51" i="26" s="1"/>
  <c r="CR51" i="26" s="1"/>
  <c r="CS51" i="26" s="1"/>
  <c r="CT51" i="26" s="1"/>
  <c r="CU51" i="26" s="1"/>
  <c r="CV51" i="26" s="1"/>
  <c r="CW51" i="26" s="1"/>
  <c r="CX51" i="26" s="1"/>
  <c r="CY51" i="26" s="1"/>
  <c r="CZ51" i="26" s="1"/>
  <c r="DA51" i="26" s="1"/>
  <c r="DB51" i="26" s="1"/>
  <c r="DC51" i="26" s="1"/>
  <c r="DD51" i="26" s="1"/>
  <c r="DE51" i="26" s="1"/>
  <c r="DF51" i="26" s="1"/>
  <c r="DG51" i="26" s="1"/>
  <c r="DH51" i="26" s="1"/>
  <c r="DI51" i="26" s="1"/>
  <c r="DJ51" i="26" s="1"/>
  <c r="DK51" i="26" s="1"/>
  <c r="DL51" i="26" s="1"/>
  <c r="DM51" i="26" s="1"/>
  <c r="DN51" i="26" s="1"/>
  <c r="DO51" i="26" s="1"/>
  <c r="DP51" i="26" s="1"/>
  <c r="DQ51" i="26" s="1"/>
  <c r="DR51" i="26" s="1"/>
  <c r="DS51" i="26" s="1"/>
  <c r="DT51" i="26" s="1"/>
  <c r="G6" i="26"/>
  <c r="E53" i="26"/>
  <c r="F52" i="26"/>
  <c r="AQ2" i="29" l="1"/>
  <c r="AR3" i="29"/>
  <c r="AQ2" i="28"/>
  <c r="AR3" i="28"/>
  <c r="AQ2" i="27"/>
  <c r="AR3" i="27"/>
  <c r="BS64" i="26"/>
  <c r="BM64" i="26"/>
  <c r="BG64" i="26"/>
  <c r="BA64" i="26"/>
  <c r="AU64" i="26"/>
  <c r="AO64" i="26"/>
  <c r="AI64" i="26"/>
  <c r="BK64" i="26"/>
  <c r="AY64" i="26"/>
  <c r="AM64" i="26"/>
  <c r="BD64" i="26"/>
  <c r="AL64" i="26"/>
  <c r="BR64" i="26"/>
  <c r="BL64" i="26"/>
  <c r="BF64" i="26"/>
  <c r="AZ64" i="26"/>
  <c r="AT64" i="26"/>
  <c r="AN64" i="26"/>
  <c r="AH64" i="26"/>
  <c r="BW64" i="26"/>
  <c r="BE64" i="26"/>
  <c r="AS64" i="26"/>
  <c r="AG64" i="26"/>
  <c r="BJ64" i="26"/>
  <c r="AF64" i="26"/>
  <c r="BQ64" i="26"/>
  <c r="AX64" i="26"/>
  <c r="AJ64" i="26"/>
  <c r="BV64" i="26"/>
  <c r="BP64" i="26"/>
  <c r="AR64" i="26"/>
  <c r="BU64" i="26"/>
  <c r="BO64" i="26"/>
  <c r="BI64" i="26"/>
  <c r="BC64" i="26"/>
  <c r="AW64" i="26"/>
  <c r="AQ64" i="26"/>
  <c r="AK64" i="26"/>
  <c r="AE64" i="26"/>
  <c r="BT64" i="26"/>
  <c r="BN64" i="26"/>
  <c r="BH64" i="26"/>
  <c r="BB64" i="26"/>
  <c r="AV64" i="26"/>
  <c r="AP64" i="26"/>
  <c r="AD64" i="26"/>
  <c r="Q7" i="12"/>
  <c r="I17" i="25"/>
  <c r="H6" i="26"/>
  <c r="G52" i="26"/>
  <c r="F53" i="26"/>
  <c r="AS3" i="29" l="1"/>
  <c r="AR2" i="29"/>
  <c r="AS3" i="28"/>
  <c r="AR2" i="28"/>
  <c r="AS3" i="27"/>
  <c r="AR2" i="27"/>
  <c r="I6" i="26"/>
  <c r="H52" i="26"/>
  <c r="G53" i="26"/>
  <c r="AT3" i="29" l="1"/>
  <c r="AS2" i="29"/>
  <c r="AS2" i="28"/>
  <c r="AT3" i="28"/>
  <c r="AT3" i="27"/>
  <c r="AS2" i="27"/>
  <c r="H53" i="26"/>
  <c r="I52" i="26"/>
  <c r="J6" i="26"/>
  <c r="AT2" i="29" l="1"/>
  <c r="AU3" i="29"/>
  <c r="AT2" i="28"/>
  <c r="AU3" i="28"/>
  <c r="AT2" i="27"/>
  <c r="AU3" i="27"/>
  <c r="K6" i="26"/>
  <c r="J52" i="26"/>
  <c r="I53" i="26"/>
  <c r="AU2" i="29" l="1"/>
  <c r="AV3" i="29"/>
  <c r="AU2" i="28"/>
  <c r="AV3" i="28"/>
  <c r="AU2" i="27"/>
  <c r="AV3" i="27"/>
  <c r="L6" i="26"/>
  <c r="J53" i="26"/>
  <c r="K52" i="26"/>
  <c r="AV2" i="29" l="1"/>
  <c r="AW3" i="29"/>
  <c r="AV2" i="28"/>
  <c r="AW3" i="28"/>
  <c r="AV2" i="27"/>
  <c r="AW3" i="27"/>
  <c r="L52" i="26"/>
  <c r="K53" i="26"/>
  <c r="M6" i="26"/>
  <c r="AW2" i="29" l="1"/>
  <c r="AX3" i="29"/>
  <c r="AW2" i="28"/>
  <c r="AX3" i="28"/>
  <c r="AW2" i="27"/>
  <c r="AX3" i="27"/>
  <c r="N6" i="26"/>
  <c r="L53" i="26"/>
  <c r="M52" i="26"/>
  <c r="AY3" i="29" l="1"/>
  <c r="AX2" i="29"/>
  <c r="AY3" i="28"/>
  <c r="AX2" i="28"/>
  <c r="AY3" i="27"/>
  <c r="AX2" i="27"/>
  <c r="N52" i="26"/>
  <c r="M53" i="26"/>
  <c r="AZ3" i="29" l="1"/>
  <c r="AY2" i="29"/>
  <c r="AY2" i="28"/>
  <c r="AZ3" i="28"/>
  <c r="AZ3" i="27"/>
  <c r="AY2" i="27"/>
  <c r="N53" i="26"/>
  <c r="O52" i="26"/>
  <c r="AZ2" i="29" l="1"/>
  <c r="BA3" i="29"/>
  <c r="BA3" i="28"/>
  <c r="AZ2" i="28"/>
  <c r="AZ2" i="27"/>
  <c r="BA3" i="27"/>
  <c r="O53" i="26"/>
  <c r="P52" i="26"/>
  <c r="BA2" i="29" l="1"/>
  <c r="BB3" i="29"/>
  <c r="BA2" i="28"/>
  <c r="BB3" i="28"/>
  <c r="BA2" i="27"/>
  <c r="BB3" i="27"/>
  <c r="Q52" i="26"/>
  <c r="P53" i="26"/>
  <c r="BB2" i="29" l="1"/>
  <c r="BC3" i="29"/>
  <c r="BB2" i="28"/>
  <c r="BC3" i="28"/>
  <c r="BB2" i="27"/>
  <c r="BC3" i="27"/>
  <c r="Q53" i="26"/>
  <c r="R52" i="26"/>
  <c r="BC2" i="29" l="1"/>
  <c r="BD3" i="29"/>
  <c r="BC2" i="28"/>
  <c r="BD3" i="28"/>
  <c r="BC2" i="27"/>
  <c r="BD3" i="27"/>
  <c r="S52" i="26"/>
  <c r="R53" i="26"/>
  <c r="BE3" i="29" l="1"/>
  <c r="BD2" i="29"/>
  <c r="BE3" i="28"/>
  <c r="BD2" i="28"/>
  <c r="BE3" i="27"/>
  <c r="BD2" i="27"/>
  <c r="T52" i="26"/>
  <c r="S53" i="26"/>
  <c r="BF3" i="29" l="1"/>
  <c r="BE2" i="29"/>
  <c r="BE2" i="28"/>
  <c r="BF3" i="28"/>
  <c r="BF3" i="27"/>
  <c r="BE2" i="27"/>
  <c r="T53" i="26"/>
  <c r="U52" i="26"/>
  <c r="BF2" i="29" l="1"/>
  <c r="BG3" i="29"/>
  <c r="BG3" i="28"/>
  <c r="BF2" i="28"/>
  <c r="BF2" i="27"/>
  <c r="BG3" i="27"/>
  <c r="V52" i="26"/>
  <c r="U53" i="26"/>
  <c r="BG2" i="29" l="1"/>
  <c r="BH3" i="29"/>
  <c r="BG2" i="28"/>
  <c r="BH3" i="28"/>
  <c r="BG2" i="27"/>
  <c r="BH3" i="27"/>
  <c r="W52" i="26"/>
  <c r="V53" i="26"/>
  <c r="BH2" i="29" l="1"/>
  <c r="BI3" i="29"/>
  <c r="BH2" i="28"/>
  <c r="BI3" i="28"/>
  <c r="BH2" i="27"/>
  <c r="BI3" i="27"/>
  <c r="X52" i="26"/>
  <c r="W53" i="26"/>
  <c r="BI2" i="29" l="1"/>
  <c r="BJ3" i="29"/>
  <c r="BI2" i="28"/>
  <c r="BJ3" i="28"/>
  <c r="BI2" i="27"/>
  <c r="BJ3" i="27"/>
  <c r="X53" i="26"/>
  <c r="Y52" i="26"/>
  <c r="BK3" i="29" l="1"/>
  <c r="BJ2" i="29"/>
  <c r="BK3" i="28"/>
  <c r="BJ2" i="28"/>
  <c r="BK3" i="27"/>
  <c r="BJ2" i="27"/>
  <c r="Z52" i="26"/>
  <c r="Y53" i="26"/>
  <c r="BL3" i="29" l="1"/>
  <c r="BK2" i="29"/>
  <c r="BK2" i="28"/>
  <c r="BL3" i="28"/>
  <c r="BL3" i="27"/>
  <c r="BK2" i="27"/>
  <c r="Z53" i="26"/>
  <c r="AA52" i="26"/>
  <c r="BL2" i="29" l="1"/>
  <c r="BM3" i="29"/>
  <c r="BM3" i="28"/>
  <c r="BL2" i="28"/>
  <c r="BL2" i="27"/>
  <c r="BM3" i="27"/>
  <c r="AA53" i="26"/>
  <c r="AB52" i="26"/>
  <c r="BM2" i="29" l="1"/>
  <c r="BN3" i="29"/>
  <c r="BM2" i="28"/>
  <c r="BN3" i="28"/>
  <c r="BM2" i="27"/>
  <c r="BN3" i="27"/>
  <c r="AC52" i="26"/>
  <c r="AB53" i="26"/>
  <c r="BN2" i="29" l="1"/>
  <c r="BO3" i="29"/>
  <c r="BN2" i="28"/>
  <c r="BO3" i="28"/>
  <c r="BN2" i="27"/>
  <c r="BO3" i="27"/>
  <c r="AC53" i="26"/>
  <c r="AD52" i="26"/>
  <c r="BO2" i="29" l="1"/>
  <c r="BP3" i="29"/>
  <c r="BO2" i="28"/>
  <c r="BP3" i="28"/>
  <c r="BO2" i="27"/>
  <c r="BP3" i="27"/>
  <c r="AE52" i="26"/>
  <c r="AD53" i="26"/>
  <c r="BQ3" i="29" l="1"/>
  <c r="BP2" i="29"/>
  <c r="BQ3" i="28"/>
  <c r="BP2" i="28"/>
  <c r="BQ3" i="27"/>
  <c r="BP2" i="27"/>
  <c r="AF52" i="26"/>
  <c r="AE53" i="26"/>
  <c r="BR3" i="29" l="1"/>
  <c r="BQ2" i="29"/>
  <c r="BQ2" i="28"/>
  <c r="BR3" i="28"/>
  <c r="BR3" i="27"/>
  <c r="BQ2" i="27"/>
  <c r="AF53" i="26"/>
  <c r="AG52" i="26"/>
  <c r="BR2" i="29" l="1"/>
  <c r="BS3" i="29"/>
  <c r="BS3" i="28"/>
  <c r="BR2" i="28"/>
  <c r="BR2" i="27"/>
  <c r="BS3" i="27"/>
  <c r="AH52" i="26"/>
  <c r="AG53" i="26"/>
  <c r="BS2" i="29" l="1"/>
  <c r="BT3" i="29"/>
  <c r="BS2" i="28"/>
  <c r="BT3" i="28"/>
  <c r="BS2" i="27"/>
  <c r="BT3" i="27"/>
  <c r="AH53" i="26"/>
  <c r="AI52" i="26"/>
  <c r="BT2" i="29" l="1"/>
  <c r="BU3" i="29"/>
  <c r="BT2" i="28"/>
  <c r="BU3" i="28"/>
  <c r="BT2" i="27"/>
  <c r="BU3" i="27"/>
  <c r="AJ52" i="26"/>
  <c r="AI53" i="26"/>
  <c r="BU2" i="29" l="1"/>
  <c r="BV3" i="29"/>
  <c r="BU2" i="28"/>
  <c r="BV3" i="28"/>
  <c r="BU2" i="27"/>
  <c r="BV3" i="27"/>
  <c r="AJ53" i="26"/>
  <c r="AK52" i="26"/>
  <c r="BV2" i="29" l="1"/>
  <c r="BV2" i="28"/>
  <c r="BV2" i="27"/>
  <c r="AL52" i="26"/>
  <c r="AK53" i="26"/>
  <c r="AL53" i="26" l="1"/>
  <c r="AM52" i="26"/>
  <c r="AM53" i="26" l="1"/>
  <c r="AN52" i="26"/>
  <c r="AN53" i="26" l="1"/>
  <c r="AO52" i="26"/>
  <c r="Q5" i="12"/>
  <c r="AO53" i="26" l="1"/>
  <c r="AP52" i="26"/>
  <c r="S19" i="17"/>
  <c r="P19" i="17"/>
  <c r="M37" i="20"/>
  <c r="M38" i="20" s="1"/>
  <c r="H37" i="20"/>
  <c r="H38" i="20" s="1"/>
  <c r="H39" i="20" s="1"/>
  <c r="G37" i="20"/>
  <c r="G38" i="20" s="1"/>
  <c r="D66" i="20"/>
  <c r="C18" i="20"/>
  <c r="DH65" i="20"/>
  <c r="DG65" i="20"/>
  <c r="CP65" i="20"/>
  <c r="CO65" i="20"/>
  <c r="BX65" i="20"/>
  <c r="BW65" i="20"/>
  <c r="BL65" i="20"/>
  <c r="BK65" i="20"/>
  <c r="BF65" i="20"/>
  <c r="AU65" i="20"/>
  <c r="AT65" i="20"/>
  <c r="AI65" i="20"/>
  <c r="AH65" i="20"/>
  <c r="W65" i="20"/>
  <c r="V65" i="20"/>
  <c r="K65" i="20"/>
  <c r="J65" i="20"/>
  <c r="DT64" i="20"/>
  <c r="DS64" i="20"/>
  <c r="DS65" i="20" s="1"/>
  <c r="DR64" i="20"/>
  <c r="DR65" i="20" s="1"/>
  <c r="DR66" i="20" s="1"/>
  <c r="DR77" i="13" s="1"/>
  <c r="DQ64" i="20"/>
  <c r="DQ65" i="20" s="1"/>
  <c r="DQ66" i="20" s="1"/>
  <c r="DQ77" i="13" s="1"/>
  <c r="DP64" i="20"/>
  <c r="DO64" i="20"/>
  <c r="DN64" i="20"/>
  <c r="DM64" i="20"/>
  <c r="N37" i="20" s="1"/>
  <c r="N38" i="20" s="1"/>
  <c r="N39" i="20" s="1"/>
  <c r="DL64" i="20"/>
  <c r="DL65" i="20" s="1"/>
  <c r="DL66" i="20" s="1"/>
  <c r="DL77" i="13" s="1"/>
  <c r="DK64" i="20"/>
  <c r="DK65" i="20" s="1"/>
  <c r="DK66" i="20" s="1"/>
  <c r="DK77" i="13" s="1"/>
  <c r="DJ64" i="20"/>
  <c r="DI64" i="20"/>
  <c r="DH64" i="20"/>
  <c r="DG64" i="20"/>
  <c r="DF64" i="20"/>
  <c r="DF65" i="20" s="1"/>
  <c r="DF66" i="20" s="1"/>
  <c r="DF77" i="13" s="1"/>
  <c r="DE64" i="20"/>
  <c r="DE65" i="20" s="1"/>
  <c r="DE66" i="20" s="1"/>
  <c r="DE77" i="13" s="1"/>
  <c r="DD64" i="20"/>
  <c r="DC64" i="20"/>
  <c r="DB64" i="20"/>
  <c r="DA64" i="20"/>
  <c r="CZ64" i="20"/>
  <c r="CZ65" i="20" s="1"/>
  <c r="CZ66" i="20" s="1"/>
  <c r="CZ77" i="13" s="1"/>
  <c r="CY64" i="20"/>
  <c r="CY65" i="20" s="1"/>
  <c r="CY66" i="20" s="1"/>
  <c r="CY77" i="13" s="1"/>
  <c r="CX64" i="20"/>
  <c r="CW64" i="20"/>
  <c r="CV64" i="20"/>
  <c r="CV65" i="20" s="1"/>
  <c r="CU64" i="20"/>
  <c r="CT64" i="20"/>
  <c r="CT65" i="20" s="1"/>
  <c r="CT66" i="20" s="1"/>
  <c r="CT77" i="13" s="1"/>
  <c r="CS64" i="20"/>
  <c r="CS65" i="20" s="1"/>
  <c r="CS66" i="20" s="1"/>
  <c r="CS77" i="13" s="1"/>
  <c r="CR64" i="20"/>
  <c r="CQ64" i="20"/>
  <c r="CP64" i="20"/>
  <c r="CO64" i="20"/>
  <c r="CN64" i="20"/>
  <c r="CN65" i="20" s="1"/>
  <c r="CN66" i="20" s="1"/>
  <c r="CN77" i="13" s="1"/>
  <c r="CM64" i="20"/>
  <c r="CM65" i="20" s="1"/>
  <c r="CM66" i="20" s="1"/>
  <c r="CM77" i="13" s="1"/>
  <c r="CL64" i="20"/>
  <c r="CK64" i="20"/>
  <c r="CJ64" i="20"/>
  <c r="CI64" i="20"/>
  <c r="CI65" i="20" s="1"/>
  <c r="CH64" i="20"/>
  <c r="CH65" i="20" s="1"/>
  <c r="CH66" i="20" s="1"/>
  <c r="CH77" i="13" s="1"/>
  <c r="CG64" i="20"/>
  <c r="CG65" i="20" s="1"/>
  <c r="CG66" i="20" s="1"/>
  <c r="CG77" i="13" s="1"/>
  <c r="CF64" i="20"/>
  <c r="CE64" i="20"/>
  <c r="CD64" i="20"/>
  <c r="CC64" i="20"/>
  <c r="CB64" i="20"/>
  <c r="CB65" i="20" s="1"/>
  <c r="CB66" i="20" s="1"/>
  <c r="CB77" i="13" s="1"/>
  <c r="CA64" i="20"/>
  <c r="CA65" i="20" s="1"/>
  <c r="CA66" i="20" s="1"/>
  <c r="CA77" i="13" s="1"/>
  <c r="BZ64" i="20"/>
  <c r="BY64" i="20"/>
  <c r="BX64" i="20"/>
  <c r="BW64" i="20"/>
  <c r="BV64" i="20"/>
  <c r="BV65" i="20" s="1"/>
  <c r="BV66" i="20" s="1"/>
  <c r="BV77" i="13" s="1"/>
  <c r="BU64" i="20"/>
  <c r="BU65" i="20" s="1"/>
  <c r="BU66" i="20" s="1"/>
  <c r="BU77" i="13" s="1"/>
  <c r="BT64" i="20"/>
  <c r="BS64" i="20"/>
  <c r="BR64" i="20"/>
  <c r="BQ64" i="20"/>
  <c r="BQ65" i="20" s="1"/>
  <c r="BP64" i="20"/>
  <c r="BP65" i="20" s="1"/>
  <c r="BP66" i="20" s="1"/>
  <c r="BP77" i="13" s="1"/>
  <c r="BO64" i="20"/>
  <c r="BO65" i="20" s="1"/>
  <c r="BO66" i="20" s="1"/>
  <c r="BO77" i="13" s="1"/>
  <c r="BN64" i="20"/>
  <c r="BM64" i="20"/>
  <c r="BL64" i="20"/>
  <c r="BK64" i="20"/>
  <c r="BJ64" i="20"/>
  <c r="BJ65" i="20" s="1"/>
  <c r="BJ66" i="20" s="1"/>
  <c r="BJ77" i="13" s="1"/>
  <c r="BI64" i="20"/>
  <c r="BI65" i="20" s="1"/>
  <c r="BI66" i="20" s="1"/>
  <c r="BI77" i="13" s="1"/>
  <c r="BH64" i="20"/>
  <c r="BG64" i="20"/>
  <c r="BF64" i="20"/>
  <c r="BE64" i="20"/>
  <c r="BD64" i="20"/>
  <c r="BD65" i="20" s="1"/>
  <c r="BD66" i="20" s="1"/>
  <c r="BD77" i="13" s="1"/>
  <c r="BC64" i="20"/>
  <c r="BC65" i="20" s="1"/>
  <c r="BC66" i="20" s="1"/>
  <c r="BC77" i="13" s="1"/>
  <c r="BB64" i="20"/>
  <c r="BA64" i="20"/>
  <c r="AZ64" i="20"/>
  <c r="AY64" i="20"/>
  <c r="AX64" i="20"/>
  <c r="AX65" i="20" s="1"/>
  <c r="AX66" i="20" s="1"/>
  <c r="AX77" i="13" s="1"/>
  <c r="AW64" i="20"/>
  <c r="AW65" i="20" s="1"/>
  <c r="AW66" i="20" s="1"/>
  <c r="AW77" i="13" s="1"/>
  <c r="AV64" i="20"/>
  <c r="AU64" i="20"/>
  <c r="AT64" i="20"/>
  <c r="AS64" i="20"/>
  <c r="AR64" i="20"/>
  <c r="AR65" i="20" s="1"/>
  <c r="AR66" i="20" s="1"/>
  <c r="AR77" i="13" s="1"/>
  <c r="AQ64" i="20"/>
  <c r="AQ65" i="20" s="1"/>
  <c r="AQ66" i="20" s="1"/>
  <c r="AQ77" i="13" s="1"/>
  <c r="AP64" i="20"/>
  <c r="AO64" i="20"/>
  <c r="AN64" i="20"/>
  <c r="AM64" i="20"/>
  <c r="AM65" i="20" s="1"/>
  <c r="AL64" i="20"/>
  <c r="AL65" i="20" s="1"/>
  <c r="AL66" i="20" s="1"/>
  <c r="AL77" i="13" s="1"/>
  <c r="AK64" i="20"/>
  <c r="AK65" i="20" s="1"/>
  <c r="AK66" i="20" s="1"/>
  <c r="AK77" i="13" s="1"/>
  <c r="AJ64" i="20"/>
  <c r="AI64" i="20"/>
  <c r="AH64" i="20"/>
  <c r="AG64" i="20"/>
  <c r="AF64" i="20"/>
  <c r="AF65" i="20" s="1"/>
  <c r="AF66" i="20" s="1"/>
  <c r="AF77" i="13" s="1"/>
  <c r="AE64" i="20"/>
  <c r="AE65" i="20" s="1"/>
  <c r="AE66" i="20" s="1"/>
  <c r="AE77" i="13" s="1"/>
  <c r="AD64" i="20"/>
  <c r="AC64" i="20"/>
  <c r="AB64" i="20"/>
  <c r="AB65" i="20" s="1"/>
  <c r="AA64" i="20"/>
  <c r="Z64" i="20"/>
  <c r="Z65" i="20" s="1"/>
  <c r="Z66" i="20" s="1"/>
  <c r="Z77" i="13" s="1"/>
  <c r="Y64" i="20"/>
  <c r="Y65" i="20" s="1"/>
  <c r="Y66" i="20" s="1"/>
  <c r="Y77" i="13" s="1"/>
  <c r="X64" i="20"/>
  <c r="W64" i="20"/>
  <c r="V64" i="20"/>
  <c r="U64" i="20"/>
  <c r="T64" i="20"/>
  <c r="T65" i="20" s="1"/>
  <c r="T66" i="20" s="1"/>
  <c r="T77" i="13" s="1"/>
  <c r="S64" i="20"/>
  <c r="S65" i="20" s="1"/>
  <c r="S66" i="20" s="1"/>
  <c r="S77" i="13" s="1"/>
  <c r="R64" i="20"/>
  <c r="Q64" i="20"/>
  <c r="P64" i="20"/>
  <c r="P65" i="20" s="1"/>
  <c r="O64" i="20"/>
  <c r="N64" i="20"/>
  <c r="N65" i="20" s="1"/>
  <c r="N66" i="20" s="1"/>
  <c r="N77" i="13" s="1"/>
  <c r="M64" i="20"/>
  <c r="M65" i="20" s="1"/>
  <c r="M66" i="20" s="1"/>
  <c r="M77" i="13" s="1"/>
  <c r="L64" i="20"/>
  <c r="K64" i="20"/>
  <c r="J64" i="20"/>
  <c r="I64" i="20"/>
  <c r="H64" i="20"/>
  <c r="H65" i="20" s="1"/>
  <c r="H66" i="20" s="1"/>
  <c r="H77" i="13" s="1"/>
  <c r="G64" i="20"/>
  <c r="G65" i="20" s="1"/>
  <c r="G66" i="20" s="1"/>
  <c r="G77" i="13" s="1"/>
  <c r="F64" i="20"/>
  <c r="E64" i="20"/>
  <c r="E65" i="20" s="1"/>
  <c r="D37" i="20"/>
  <c r="D38" i="20" s="1"/>
  <c r="N31" i="20"/>
  <c r="M31" i="20"/>
  <c r="L31" i="20"/>
  <c r="K31" i="20"/>
  <c r="J31" i="20"/>
  <c r="I31" i="20"/>
  <c r="H31" i="20"/>
  <c r="G31" i="20"/>
  <c r="F31" i="20"/>
  <c r="E31" i="20"/>
  <c r="N29" i="20"/>
  <c r="M29" i="20"/>
  <c r="L29" i="20"/>
  <c r="K29" i="20"/>
  <c r="J29" i="20"/>
  <c r="I29" i="20"/>
  <c r="H29" i="20"/>
  <c r="G29" i="20"/>
  <c r="F29" i="20"/>
  <c r="E29" i="20"/>
  <c r="D33" i="20"/>
  <c r="D32" i="20"/>
  <c r="D31" i="20"/>
  <c r="D30" i="20"/>
  <c r="C31" i="20"/>
  <c r="E26" i="20"/>
  <c r="F26" i="20" s="1"/>
  <c r="G26" i="20" s="1"/>
  <c r="H26" i="20" s="1"/>
  <c r="I26" i="20" s="1"/>
  <c r="J26" i="20" s="1"/>
  <c r="K26" i="20" s="1"/>
  <c r="L26" i="20" s="1"/>
  <c r="M26" i="20" s="1"/>
  <c r="N26" i="20" s="1"/>
  <c r="DT59" i="20"/>
  <c r="DS59" i="20"/>
  <c r="DR59" i="20"/>
  <c r="DQ59" i="20"/>
  <c r="DP59" i="20"/>
  <c r="DO59" i="20"/>
  <c r="DN59" i="20"/>
  <c r="DM59" i="20"/>
  <c r="DL59" i="20"/>
  <c r="DK59" i="20"/>
  <c r="DJ59" i="20"/>
  <c r="DI59" i="20"/>
  <c r="DH59" i="20"/>
  <c r="DG59" i="20"/>
  <c r="DF59" i="20"/>
  <c r="DE59" i="20"/>
  <c r="DD59" i="20"/>
  <c r="DC59" i="20"/>
  <c r="DB59" i="20"/>
  <c r="DA59" i="20"/>
  <c r="CZ59" i="20"/>
  <c r="CY59" i="20"/>
  <c r="CX59" i="20"/>
  <c r="CW59" i="20"/>
  <c r="CV59" i="20"/>
  <c r="CU59" i="20"/>
  <c r="CT59" i="20"/>
  <c r="CS59" i="20"/>
  <c r="CR59" i="20"/>
  <c r="CQ59" i="20"/>
  <c r="CP59" i="20"/>
  <c r="CO59" i="20"/>
  <c r="CN59" i="20"/>
  <c r="CM59" i="20"/>
  <c r="CL59" i="20"/>
  <c r="CK59" i="20"/>
  <c r="CJ59" i="20"/>
  <c r="CI59" i="20"/>
  <c r="CH59" i="20"/>
  <c r="CG59" i="20"/>
  <c r="CF59" i="20"/>
  <c r="CE59" i="20"/>
  <c r="CD59" i="20"/>
  <c r="CC59" i="20"/>
  <c r="CB59" i="20"/>
  <c r="CA59" i="20"/>
  <c r="BZ59" i="20"/>
  <c r="BY59" i="20"/>
  <c r="BX59" i="20"/>
  <c r="BW59" i="20"/>
  <c r="BV59" i="20"/>
  <c r="BU59" i="20"/>
  <c r="BT59" i="20"/>
  <c r="BS59" i="20"/>
  <c r="BR59" i="20"/>
  <c r="BQ59" i="20"/>
  <c r="BP59" i="20"/>
  <c r="BO59" i="20"/>
  <c r="BN59" i="20"/>
  <c r="BM59" i="20"/>
  <c r="BL59" i="20"/>
  <c r="BK59" i="20"/>
  <c r="BJ59" i="20"/>
  <c r="BI59" i="20"/>
  <c r="BH59" i="20"/>
  <c r="BG59" i="20"/>
  <c r="BF59" i="20"/>
  <c r="BE59" i="20"/>
  <c r="BD59" i="20"/>
  <c r="BC59" i="20"/>
  <c r="BB59" i="20"/>
  <c r="BA59" i="20"/>
  <c r="AZ59" i="20"/>
  <c r="AY59" i="20"/>
  <c r="AX59" i="20"/>
  <c r="AW59" i="20"/>
  <c r="AV59" i="20"/>
  <c r="AU59" i="20"/>
  <c r="AT59" i="20"/>
  <c r="AS59" i="20"/>
  <c r="AR59" i="20"/>
  <c r="AQ59" i="20"/>
  <c r="AP59" i="20"/>
  <c r="AO59" i="20"/>
  <c r="AN59" i="20"/>
  <c r="AM59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DT60" i="20"/>
  <c r="DS60" i="20"/>
  <c r="DR60" i="20"/>
  <c r="DQ60" i="20"/>
  <c r="DP60" i="20"/>
  <c r="DO60" i="20"/>
  <c r="DN60" i="20"/>
  <c r="DM60" i="20"/>
  <c r="DL60" i="20"/>
  <c r="DK60" i="20"/>
  <c r="DJ60" i="20"/>
  <c r="DI60" i="20"/>
  <c r="DH60" i="20"/>
  <c r="DG60" i="20"/>
  <c r="DF60" i="20"/>
  <c r="DE60" i="20"/>
  <c r="DD60" i="20"/>
  <c r="DC60" i="20"/>
  <c r="DB60" i="20"/>
  <c r="DA60" i="20"/>
  <c r="CZ60" i="20"/>
  <c r="CY60" i="20"/>
  <c r="CX60" i="20"/>
  <c r="CW60" i="20"/>
  <c r="CV60" i="20"/>
  <c r="CU60" i="20"/>
  <c r="CT60" i="20"/>
  <c r="CS60" i="20"/>
  <c r="CR60" i="20"/>
  <c r="CQ60" i="20"/>
  <c r="CP60" i="20"/>
  <c r="CO60" i="20"/>
  <c r="CN60" i="20"/>
  <c r="CM60" i="20"/>
  <c r="CL60" i="20"/>
  <c r="CK60" i="20"/>
  <c r="CJ60" i="20"/>
  <c r="CI60" i="20"/>
  <c r="CH60" i="20"/>
  <c r="CG60" i="20"/>
  <c r="CF60" i="20"/>
  <c r="CE60" i="20"/>
  <c r="CD60" i="20"/>
  <c r="CC60" i="20"/>
  <c r="CB60" i="20"/>
  <c r="CA60" i="20"/>
  <c r="BZ60" i="20"/>
  <c r="BY60" i="20"/>
  <c r="BX60" i="20"/>
  <c r="BW60" i="20"/>
  <c r="BV60" i="20"/>
  <c r="BU60" i="20"/>
  <c r="BT60" i="20"/>
  <c r="BS60" i="20"/>
  <c r="BR60" i="20"/>
  <c r="BQ60" i="20"/>
  <c r="BP60" i="20"/>
  <c r="BO60" i="20"/>
  <c r="BN60" i="20"/>
  <c r="BM60" i="20"/>
  <c r="BL60" i="20"/>
  <c r="BK60" i="20"/>
  <c r="BJ60" i="20"/>
  <c r="BI60" i="20"/>
  <c r="BH60" i="20"/>
  <c r="BG60" i="20"/>
  <c r="BF60" i="20"/>
  <c r="BE60" i="20"/>
  <c r="BD60" i="20"/>
  <c r="BC60" i="20"/>
  <c r="BB60" i="20"/>
  <c r="BA60" i="20"/>
  <c r="AZ60" i="20"/>
  <c r="AY60" i="20"/>
  <c r="AX60" i="20"/>
  <c r="AW60" i="20"/>
  <c r="AV60" i="20"/>
  <c r="AU60" i="20"/>
  <c r="AT60" i="20"/>
  <c r="AS60" i="20"/>
  <c r="AR60" i="20"/>
  <c r="AQ60" i="20"/>
  <c r="AP60" i="20"/>
  <c r="AO60" i="20"/>
  <c r="AN60" i="20"/>
  <c r="AM60" i="20"/>
  <c r="AL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C13" i="20"/>
  <c r="S23" i="17"/>
  <c r="S22" i="17"/>
  <c r="S21" i="17"/>
  <c r="S20" i="17"/>
  <c r="P23" i="17"/>
  <c r="P22" i="17"/>
  <c r="P21" i="17"/>
  <c r="P20" i="17"/>
  <c r="S16" i="17"/>
  <c r="S15" i="17"/>
  <c r="S14" i="17"/>
  <c r="S13" i="17"/>
  <c r="S12" i="17"/>
  <c r="S11" i="17"/>
  <c r="S10" i="17"/>
  <c r="S9" i="17"/>
  <c r="S8" i="17"/>
  <c r="P11" i="17"/>
  <c r="P10" i="17"/>
  <c r="P9" i="17"/>
  <c r="P8" i="17"/>
  <c r="S7" i="17"/>
  <c r="S6" i="17"/>
  <c r="S5" i="17"/>
  <c r="P7" i="17"/>
  <c r="P3" i="17"/>
  <c r="P4" i="17"/>
  <c r="P5" i="17"/>
  <c r="P6" i="17"/>
  <c r="N46" i="17"/>
  <c r="N45" i="17"/>
  <c r="N44" i="17"/>
  <c r="N43" i="17"/>
  <c r="K46" i="17"/>
  <c r="K45" i="17"/>
  <c r="K44" i="17"/>
  <c r="K43" i="17"/>
  <c r="N42" i="17"/>
  <c r="N41" i="17"/>
  <c r="N40" i="17"/>
  <c r="N39" i="17"/>
  <c r="K42" i="17"/>
  <c r="K41" i="17"/>
  <c r="N38" i="17"/>
  <c r="N37" i="17"/>
  <c r="N36" i="17"/>
  <c r="K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I45" i="17"/>
  <c r="I43" i="17"/>
  <c r="F45" i="17"/>
  <c r="F44" i="17"/>
  <c r="F43" i="17"/>
  <c r="I42" i="17"/>
  <c r="I41" i="17"/>
  <c r="I40" i="17"/>
  <c r="I39" i="17"/>
  <c r="F42" i="17"/>
  <c r="F41" i="17"/>
  <c r="I38" i="17"/>
  <c r="I37" i="17"/>
  <c r="I35" i="17"/>
  <c r="F35" i="17"/>
  <c r="I34" i="17"/>
  <c r="F34" i="17"/>
  <c r="I33" i="17"/>
  <c r="F33" i="17"/>
  <c r="I32" i="17"/>
  <c r="F32" i="17"/>
  <c r="I31" i="17"/>
  <c r="F31" i="17"/>
  <c r="I30" i="17"/>
  <c r="F30" i="17"/>
  <c r="I29" i="17"/>
  <c r="F29" i="17"/>
  <c r="I28" i="17"/>
  <c r="F28" i="17"/>
  <c r="I27" i="17"/>
  <c r="F27" i="17"/>
  <c r="I26" i="17"/>
  <c r="F26" i="17"/>
  <c r="I25" i="17"/>
  <c r="F25" i="17"/>
  <c r="I24" i="17"/>
  <c r="F24" i="17"/>
  <c r="I23" i="17"/>
  <c r="F23" i="17"/>
  <c r="I22" i="17"/>
  <c r="F22" i="17"/>
  <c r="I21" i="17"/>
  <c r="F21" i="17"/>
  <c r="I20" i="17"/>
  <c r="F20" i="17"/>
  <c r="D51" i="17"/>
  <c r="D50" i="17"/>
  <c r="D49" i="17"/>
  <c r="A51" i="17"/>
  <c r="A50" i="17"/>
  <c r="A49" i="17"/>
  <c r="D48" i="17"/>
  <c r="D47" i="17"/>
  <c r="D46" i="17"/>
  <c r="A48" i="17"/>
  <c r="A47" i="17"/>
  <c r="A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D26" i="17"/>
  <c r="D25" i="17"/>
  <c r="D24" i="17"/>
  <c r="A26" i="17"/>
  <c r="A25" i="17"/>
  <c r="A24" i="17"/>
  <c r="D17" i="22"/>
  <c r="D18" i="22" s="1"/>
  <c r="E66" i="13"/>
  <c r="E67" i="13" s="1"/>
  <c r="D51" i="20"/>
  <c r="E51" i="20" s="1"/>
  <c r="F51" i="20" s="1"/>
  <c r="G51" i="20" s="1"/>
  <c r="H51" i="20" s="1"/>
  <c r="I51" i="20" s="1"/>
  <c r="J51" i="20" s="1"/>
  <c r="K51" i="20" s="1"/>
  <c r="L51" i="20" s="1"/>
  <c r="M51" i="20" s="1"/>
  <c r="N51" i="20" s="1"/>
  <c r="O51" i="20" s="1"/>
  <c r="P51" i="20" s="1"/>
  <c r="Q51" i="20" s="1"/>
  <c r="R51" i="20" s="1"/>
  <c r="S51" i="20" s="1"/>
  <c r="T51" i="20" s="1"/>
  <c r="U51" i="20" s="1"/>
  <c r="V51" i="20" s="1"/>
  <c r="W51" i="20" s="1"/>
  <c r="X51" i="20" s="1"/>
  <c r="Y51" i="20" s="1"/>
  <c r="Z51" i="20" s="1"/>
  <c r="AA51" i="20" s="1"/>
  <c r="AB51" i="20" s="1"/>
  <c r="AC51" i="20" s="1"/>
  <c r="AD51" i="20" s="1"/>
  <c r="AE51" i="20" s="1"/>
  <c r="AF51" i="20" s="1"/>
  <c r="AG51" i="20" s="1"/>
  <c r="AH51" i="20" s="1"/>
  <c r="AI51" i="20" s="1"/>
  <c r="AJ51" i="20" s="1"/>
  <c r="AK51" i="20" s="1"/>
  <c r="AL51" i="20" s="1"/>
  <c r="AM51" i="20" s="1"/>
  <c r="AN51" i="20" s="1"/>
  <c r="AO51" i="20" s="1"/>
  <c r="AP51" i="20" s="1"/>
  <c r="AQ51" i="20" s="1"/>
  <c r="AR51" i="20" s="1"/>
  <c r="AS51" i="20" s="1"/>
  <c r="AT51" i="20" s="1"/>
  <c r="AU51" i="20" s="1"/>
  <c r="AV51" i="20" s="1"/>
  <c r="AW51" i="20" s="1"/>
  <c r="AX51" i="20" s="1"/>
  <c r="AY51" i="20" s="1"/>
  <c r="AZ51" i="20" s="1"/>
  <c r="BA51" i="20" s="1"/>
  <c r="BB51" i="20" s="1"/>
  <c r="BC51" i="20" s="1"/>
  <c r="BD51" i="20" s="1"/>
  <c r="BE51" i="20" s="1"/>
  <c r="BF51" i="20" s="1"/>
  <c r="BG51" i="20" s="1"/>
  <c r="BH51" i="20" s="1"/>
  <c r="BI51" i="20" s="1"/>
  <c r="BJ51" i="20" s="1"/>
  <c r="BK51" i="20" s="1"/>
  <c r="BL51" i="20" s="1"/>
  <c r="BM51" i="20" s="1"/>
  <c r="BN51" i="20" s="1"/>
  <c r="BO51" i="20" s="1"/>
  <c r="BP51" i="20" s="1"/>
  <c r="BQ51" i="20" s="1"/>
  <c r="BR51" i="20" s="1"/>
  <c r="BS51" i="20" s="1"/>
  <c r="BT51" i="20" s="1"/>
  <c r="BU51" i="20" s="1"/>
  <c r="BV51" i="20" s="1"/>
  <c r="BW51" i="20" s="1"/>
  <c r="BX51" i="20" s="1"/>
  <c r="BY51" i="20" s="1"/>
  <c r="BZ51" i="20" s="1"/>
  <c r="CA51" i="20" s="1"/>
  <c r="CB51" i="20" s="1"/>
  <c r="CC51" i="20" s="1"/>
  <c r="CD51" i="20" s="1"/>
  <c r="CE51" i="20" s="1"/>
  <c r="CF51" i="20" s="1"/>
  <c r="CG51" i="20" s="1"/>
  <c r="CH51" i="20" s="1"/>
  <c r="CI51" i="20" s="1"/>
  <c r="CJ51" i="20" s="1"/>
  <c r="CK51" i="20" s="1"/>
  <c r="CL51" i="20" s="1"/>
  <c r="CM51" i="20" s="1"/>
  <c r="CN51" i="20" s="1"/>
  <c r="CO51" i="20" s="1"/>
  <c r="CP51" i="20" s="1"/>
  <c r="CQ51" i="20" s="1"/>
  <c r="CR51" i="20" s="1"/>
  <c r="CS51" i="20" s="1"/>
  <c r="CT51" i="20" s="1"/>
  <c r="CU51" i="20" s="1"/>
  <c r="CV51" i="20" s="1"/>
  <c r="CW51" i="20" s="1"/>
  <c r="CX51" i="20" s="1"/>
  <c r="CY51" i="20" s="1"/>
  <c r="CZ51" i="20" s="1"/>
  <c r="DA51" i="20" s="1"/>
  <c r="DB51" i="20" s="1"/>
  <c r="DC51" i="20" s="1"/>
  <c r="DD51" i="20" s="1"/>
  <c r="DE51" i="20" s="1"/>
  <c r="DF51" i="20" s="1"/>
  <c r="DG51" i="20" s="1"/>
  <c r="DH51" i="20" s="1"/>
  <c r="DI51" i="20" s="1"/>
  <c r="DJ51" i="20" s="1"/>
  <c r="DK51" i="20" s="1"/>
  <c r="DL51" i="20" s="1"/>
  <c r="DM51" i="20" s="1"/>
  <c r="DN51" i="20" s="1"/>
  <c r="DO51" i="20" s="1"/>
  <c r="DP51" i="20" s="1"/>
  <c r="DQ51" i="20" s="1"/>
  <c r="DR51" i="20" s="1"/>
  <c r="DS51" i="20" s="1"/>
  <c r="DT51" i="20" s="1"/>
  <c r="E53" i="20"/>
  <c r="E52" i="20"/>
  <c r="F52" i="13"/>
  <c r="E52" i="13"/>
  <c r="G8" i="20"/>
  <c r="G9" i="20"/>
  <c r="H6" i="20"/>
  <c r="Y7" i="12" s="1"/>
  <c r="P9" i="18"/>
  <c r="P8" i="18"/>
  <c r="P7" i="18"/>
  <c r="P7" i="23"/>
  <c r="P9" i="23"/>
  <c r="P8" i="23"/>
  <c r="M9" i="19"/>
  <c r="M8" i="19"/>
  <c r="Q16" i="12"/>
  <c r="M7" i="19"/>
  <c r="K17" i="19"/>
  <c r="K16" i="19"/>
  <c r="K15" i="19"/>
  <c r="K14" i="19"/>
  <c r="K13" i="19"/>
  <c r="M5" i="19"/>
  <c r="M4" i="19"/>
  <c r="C60" i="22"/>
  <c r="DT69" i="24"/>
  <c r="DS69" i="24"/>
  <c r="DR69" i="24"/>
  <c r="DQ69" i="24"/>
  <c r="DP69" i="24"/>
  <c r="DO69" i="24"/>
  <c r="DN69" i="24"/>
  <c r="DM69" i="24"/>
  <c r="DL69" i="24"/>
  <c r="DK69" i="24"/>
  <c r="DJ69" i="24"/>
  <c r="DI69" i="24"/>
  <c r="DH69" i="24"/>
  <c r="DG69" i="24"/>
  <c r="DF69" i="24"/>
  <c r="DE69" i="24"/>
  <c r="DD69" i="24"/>
  <c r="DC69" i="24"/>
  <c r="DB69" i="24"/>
  <c r="DA69" i="24"/>
  <c r="CZ69" i="24"/>
  <c r="CY69" i="24"/>
  <c r="CX69" i="24"/>
  <c r="CW69" i="24"/>
  <c r="CV69" i="24"/>
  <c r="CU69" i="24"/>
  <c r="CT69" i="24"/>
  <c r="CS69" i="24"/>
  <c r="CR69" i="24"/>
  <c r="CQ69" i="24"/>
  <c r="CP69" i="24"/>
  <c r="CO69" i="24"/>
  <c r="CN69" i="24"/>
  <c r="CM69" i="24"/>
  <c r="CL69" i="24"/>
  <c r="CK69" i="24"/>
  <c r="CJ69" i="24"/>
  <c r="CI69" i="24"/>
  <c r="CH69" i="24"/>
  <c r="CG69" i="24"/>
  <c r="CF69" i="24"/>
  <c r="CE69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DT68" i="24"/>
  <c r="DS68" i="24"/>
  <c r="DR68" i="24"/>
  <c r="DQ68" i="24"/>
  <c r="DP68" i="24"/>
  <c r="DO68" i="24"/>
  <c r="DN68" i="24"/>
  <c r="DM68" i="24"/>
  <c r="DL68" i="24"/>
  <c r="DK68" i="24"/>
  <c r="DJ68" i="24"/>
  <c r="DI68" i="24"/>
  <c r="DH68" i="24"/>
  <c r="DG68" i="24"/>
  <c r="DF68" i="24"/>
  <c r="DE68" i="24"/>
  <c r="DD68" i="24"/>
  <c r="DC68" i="24"/>
  <c r="DB68" i="24"/>
  <c r="DA68" i="24"/>
  <c r="CZ68" i="24"/>
  <c r="CY68" i="24"/>
  <c r="CX68" i="24"/>
  <c r="CW68" i="24"/>
  <c r="CV68" i="24"/>
  <c r="CU68" i="24"/>
  <c r="CT68" i="24"/>
  <c r="CS68" i="24"/>
  <c r="CR68" i="24"/>
  <c r="CQ68" i="24"/>
  <c r="CP68" i="24"/>
  <c r="CO68" i="24"/>
  <c r="CN68" i="24"/>
  <c r="CM68" i="24"/>
  <c r="CL68" i="24"/>
  <c r="CK68" i="24"/>
  <c r="CJ68" i="24"/>
  <c r="CI68" i="24"/>
  <c r="CH68" i="24"/>
  <c r="CG68" i="24"/>
  <c r="CF68" i="24"/>
  <c r="CE68" i="24"/>
  <c r="CD68" i="24"/>
  <c r="CC68" i="24"/>
  <c r="CB68" i="24"/>
  <c r="CA68" i="24"/>
  <c r="BZ68" i="24"/>
  <c r="BY68" i="24"/>
  <c r="BX68" i="24"/>
  <c r="BW68" i="24"/>
  <c r="BV68" i="24"/>
  <c r="BU68" i="24"/>
  <c r="BT68" i="24"/>
  <c r="BS68" i="24"/>
  <c r="BR68" i="24"/>
  <c r="BQ68" i="24"/>
  <c r="BP68" i="24"/>
  <c r="BO68" i="24"/>
  <c r="BN68" i="24"/>
  <c r="BM68" i="24"/>
  <c r="BL68" i="24"/>
  <c r="BK68" i="24"/>
  <c r="BJ68" i="24"/>
  <c r="BI68" i="24"/>
  <c r="BH68" i="24"/>
  <c r="BG68" i="24"/>
  <c r="BF68" i="24"/>
  <c r="BE68" i="24"/>
  <c r="BD68" i="24"/>
  <c r="BC68" i="24"/>
  <c r="BB68" i="24"/>
  <c r="BA68" i="24"/>
  <c r="AZ68" i="24"/>
  <c r="AY68" i="24"/>
  <c r="AX68" i="24"/>
  <c r="AW68" i="24"/>
  <c r="AV68" i="24"/>
  <c r="AU68" i="24"/>
  <c r="AT68" i="24"/>
  <c r="AS68" i="24"/>
  <c r="AR68" i="24"/>
  <c r="AQ68" i="24"/>
  <c r="AP68" i="24"/>
  <c r="AO68" i="24"/>
  <c r="AN68" i="24"/>
  <c r="AM68" i="24"/>
  <c r="AL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DT67" i="24"/>
  <c r="DS67" i="24"/>
  <c r="DR67" i="24"/>
  <c r="DQ67" i="24"/>
  <c r="DP67" i="24"/>
  <c r="DO67" i="24"/>
  <c r="DN67" i="24"/>
  <c r="DM67" i="24"/>
  <c r="DL67" i="24"/>
  <c r="DK67" i="24"/>
  <c r="DJ67" i="24"/>
  <c r="DI67" i="24"/>
  <c r="DH67" i="24"/>
  <c r="DG67" i="24"/>
  <c r="DF67" i="24"/>
  <c r="DE67" i="24"/>
  <c r="DD67" i="24"/>
  <c r="DC67" i="24"/>
  <c r="DB67" i="24"/>
  <c r="DA67" i="24"/>
  <c r="CZ67" i="24"/>
  <c r="CY67" i="24"/>
  <c r="CX67" i="24"/>
  <c r="CW67" i="24"/>
  <c r="CV67" i="24"/>
  <c r="CU67" i="24"/>
  <c r="CT67" i="24"/>
  <c r="CS67" i="24"/>
  <c r="CR67" i="24"/>
  <c r="CQ67" i="24"/>
  <c r="CP67" i="24"/>
  <c r="CO67" i="24"/>
  <c r="CN67" i="24"/>
  <c r="CM67" i="24"/>
  <c r="CL67" i="24"/>
  <c r="CK67" i="24"/>
  <c r="CJ67" i="24"/>
  <c r="CI67" i="24"/>
  <c r="CH67" i="24"/>
  <c r="CG67" i="24"/>
  <c r="CF67" i="24"/>
  <c r="CE67" i="24"/>
  <c r="CD67" i="24"/>
  <c r="CC67" i="24"/>
  <c r="CB67" i="24"/>
  <c r="CA67" i="24"/>
  <c r="BZ67" i="24"/>
  <c r="BY67" i="24"/>
  <c r="BX67" i="24"/>
  <c r="BW67" i="24"/>
  <c r="BV67" i="24"/>
  <c r="BU67" i="24"/>
  <c r="BT67" i="24"/>
  <c r="BS67" i="24"/>
  <c r="BR67" i="24"/>
  <c r="BQ67" i="24"/>
  <c r="BP67" i="24"/>
  <c r="BO67" i="24"/>
  <c r="BN67" i="24"/>
  <c r="BM67" i="24"/>
  <c r="BL67" i="24"/>
  <c r="BK67" i="24"/>
  <c r="BJ67" i="24"/>
  <c r="BI67" i="24"/>
  <c r="BH67" i="24"/>
  <c r="BG67" i="24"/>
  <c r="BF67" i="24"/>
  <c r="BE67" i="24"/>
  <c r="BD67" i="24"/>
  <c r="BC67" i="24"/>
  <c r="BB67" i="24"/>
  <c r="BA67" i="24"/>
  <c r="AZ67" i="24"/>
  <c r="AY67" i="24"/>
  <c r="AX67" i="24"/>
  <c r="AW67" i="24"/>
  <c r="AV67" i="24"/>
  <c r="AU67" i="24"/>
  <c r="AT67" i="24"/>
  <c r="AS67" i="24"/>
  <c r="AR67" i="24"/>
  <c r="AQ67" i="24"/>
  <c r="AP67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DT66" i="24"/>
  <c r="DS66" i="24"/>
  <c r="DR66" i="24"/>
  <c r="DQ66" i="24"/>
  <c r="DP66" i="24"/>
  <c r="DO66" i="24"/>
  <c r="DN66" i="24"/>
  <c r="DM66" i="24"/>
  <c r="DL66" i="24"/>
  <c r="DK66" i="24"/>
  <c r="DJ66" i="24"/>
  <c r="DI66" i="24"/>
  <c r="DH66" i="24"/>
  <c r="DG66" i="24"/>
  <c r="DF66" i="24"/>
  <c r="DE66" i="24"/>
  <c r="DD66" i="24"/>
  <c r="DC66" i="24"/>
  <c r="DB66" i="24"/>
  <c r="DA66" i="24"/>
  <c r="CZ66" i="24"/>
  <c r="CY66" i="24"/>
  <c r="CX66" i="24"/>
  <c r="CW66" i="24"/>
  <c r="CV66" i="24"/>
  <c r="CU66" i="24"/>
  <c r="CT66" i="24"/>
  <c r="CS66" i="24"/>
  <c r="CR66" i="24"/>
  <c r="CQ66" i="24"/>
  <c r="CP66" i="24"/>
  <c r="CO66" i="24"/>
  <c r="CN66" i="24"/>
  <c r="CM66" i="24"/>
  <c r="CL66" i="24"/>
  <c r="CK66" i="24"/>
  <c r="CJ66" i="24"/>
  <c r="CI66" i="24"/>
  <c r="CH66" i="24"/>
  <c r="CG66" i="24"/>
  <c r="CF66" i="24"/>
  <c r="CE66" i="24"/>
  <c r="CD66" i="24"/>
  <c r="CC66" i="24"/>
  <c r="CB66" i="24"/>
  <c r="CA66" i="24"/>
  <c r="BZ66" i="24"/>
  <c r="BY66" i="24"/>
  <c r="BX66" i="24"/>
  <c r="BW66" i="24"/>
  <c r="BV66" i="24"/>
  <c r="BU66" i="24"/>
  <c r="BT66" i="24"/>
  <c r="BS66" i="24"/>
  <c r="BR66" i="24"/>
  <c r="BQ66" i="24"/>
  <c r="BP66" i="24"/>
  <c r="BO66" i="24"/>
  <c r="BN66" i="24"/>
  <c r="BM66" i="24"/>
  <c r="BL66" i="24"/>
  <c r="BK66" i="24"/>
  <c r="BJ66" i="24"/>
  <c r="BI66" i="24"/>
  <c r="BH66" i="24"/>
  <c r="BG66" i="24"/>
  <c r="BF66" i="24"/>
  <c r="BE66" i="24"/>
  <c r="BD66" i="24"/>
  <c r="BC66" i="24"/>
  <c r="BB66" i="24"/>
  <c r="BA66" i="24"/>
  <c r="AZ66" i="24"/>
  <c r="AY66" i="24"/>
  <c r="AX66" i="24"/>
  <c r="AW66" i="24"/>
  <c r="AV66" i="24"/>
  <c r="AU66" i="24"/>
  <c r="AT66" i="24"/>
  <c r="AS66" i="24"/>
  <c r="AR66" i="24"/>
  <c r="AQ66" i="24"/>
  <c r="AP66" i="24"/>
  <c r="AO66" i="24"/>
  <c r="AN66" i="24"/>
  <c r="AM66" i="24"/>
  <c r="AL66" i="24"/>
  <c r="AK66" i="24"/>
  <c r="AJ66" i="24"/>
  <c r="AI66" i="24"/>
  <c r="AH66" i="24"/>
  <c r="AG66" i="24"/>
  <c r="AF66" i="24"/>
  <c r="AE66" i="24"/>
  <c r="AD66" i="24"/>
  <c r="AC66" i="24"/>
  <c r="AB66" i="24"/>
  <c r="AA66" i="24"/>
  <c r="Z66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9" i="24"/>
  <c r="E68" i="24"/>
  <c r="E66" i="24"/>
  <c r="E67" i="24"/>
  <c r="J66" i="20" l="1"/>
  <c r="J77" i="13" s="1"/>
  <c r="V66" i="20"/>
  <c r="V77" i="13" s="1"/>
  <c r="AH66" i="20"/>
  <c r="AH77" i="13" s="1"/>
  <c r="BF66" i="20"/>
  <c r="BF77" i="13" s="1"/>
  <c r="BX66" i="20"/>
  <c r="BX77" i="13" s="1"/>
  <c r="CD66" i="20"/>
  <c r="CD77" i="13" s="1"/>
  <c r="CP66" i="20"/>
  <c r="CP77" i="13" s="1"/>
  <c r="DH66" i="20"/>
  <c r="DH77" i="13" s="1"/>
  <c r="DT66" i="20"/>
  <c r="DT77" i="13" s="1"/>
  <c r="AN65" i="20"/>
  <c r="AN66" i="20" s="1"/>
  <c r="AN77" i="13" s="1"/>
  <c r="AZ65" i="20"/>
  <c r="AZ66" i="20" s="1"/>
  <c r="AZ77" i="13" s="1"/>
  <c r="CD65" i="20"/>
  <c r="DN65" i="20"/>
  <c r="DN66" i="20" s="1"/>
  <c r="DN77" i="13" s="1"/>
  <c r="AG66" i="20"/>
  <c r="AG77" i="13" s="1"/>
  <c r="AS66" i="20"/>
  <c r="AS77" i="13" s="1"/>
  <c r="BE66" i="20"/>
  <c r="BE77" i="13" s="1"/>
  <c r="BQ66" i="20"/>
  <c r="BQ77" i="13" s="1"/>
  <c r="CO66" i="20"/>
  <c r="CO77" i="13" s="1"/>
  <c r="DA66" i="20"/>
  <c r="DA77" i="13" s="1"/>
  <c r="P66" i="20"/>
  <c r="P77" i="13" s="1"/>
  <c r="AB66" i="20"/>
  <c r="AB77" i="13" s="1"/>
  <c r="AT66" i="20"/>
  <c r="AT77" i="13" s="1"/>
  <c r="CV66" i="20"/>
  <c r="CV77" i="13" s="1"/>
  <c r="K66" i="20"/>
  <c r="K77" i="13" s="1"/>
  <c r="F37" i="20"/>
  <c r="F38" i="20" s="1"/>
  <c r="Q66" i="20"/>
  <c r="Q77" i="13" s="1"/>
  <c r="W66" i="20"/>
  <c r="W77" i="13" s="1"/>
  <c r="AI66" i="20"/>
  <c r="AI77" i="13" s="1"/>
  <c r="AU66" i="20"/>
  <c r="AU77" i="13" s="1"/>
  <c r="I37" i="20"/>
  <c r="I38" i="20" s="1"/>
  <c r="BG65" i="20"/>
  <c r="BG66" i="20" s="1"/>
  <c r="BG77" i="13" s="1"/>
  <c r="BM65" i="20"/>
  <c r="BM66" i="20" s="1"/>
  <c r="BM77" i="13" s="1"/>
  <c r="J37" i="20"/>
  <c r="J38" i="20" s="1"/>
  <c r="K37" i="20"/>
  <c r="K38" i="20" s="1"/>
  <c r="BY65" i="20"/>
  <c r="BY66" i="20" s="1"/>
  <c r="BY77" i="13" s="1"/>
  <c r="CE65" i="20"/>
  <c r="CE66" i="20" s="1"/>
  <c r="CE77" i="13" s="1"/>
  <c r="L37" i="20"/>
  <c r="L38" i="20" s="1"/>
  <c r="L39" i="20" s="1"/>
  <c r="CK66" i="20"/>
  <c r="CK77" i="13" s="1"/>
  <c r="CK65" i="20"/>
  <c r="CQ65" i="20"/>
  <c r="CQ66" i="20" s="1"/>
  <c r="CQ77" i="13" s="1"/>
  <c r="CW66" i="20"/>
  <c r="CW77" i="13" s="1"/>
  <c r="CW65" i="20"/>
  <c r="DC66" i="20"/>
  <c r="DC77" i="13" s="1"/>
  <c r="DC65" i="20"/>
  <c r="DI65" i="20"/>
  <c r="DI66" i="20" s="1"/>
  <c r="DI77" i="13" s="1"/>
  <c r="DO66" i="20"/>
  <c r="DO77" i="13" s="1"/>
  <c r="DO65" i="20"/>
  <c r="Q65" i="20"/>
  <c r="AC65" i="20"/>
  <c r="AC66" i="20" s="1"/>
  <c r="AC77" i="13" s="1"/>
  <c r="AO65" i="20"/>
  <c r="AO66" i="20" s="1"/>
  <c r="AO77" i="13" s="1"/>
  <c r="BA65" i="20"/>
  <c r="BA66" i="20" s="1"/>
  <c r="BA77" i="13" s="1"/>
  <c r="BR65" i="20"/>
  <c r="BR66" i="20" s="1"/>
  <c r="BR77" i="13" s="1"/>
  <c r="DA65" i="20"/>
  <c r="AM66" i="20"/>
  <c r="AM77" i="13" s="1"/>
  <c r="AY66" i="20"/>
  <c r="AY77" i="13" s="1"/>
  <c r="BK66" i="20"/>
  <c r="BK77" i="13" s="1"/>
  <c r="BW66" i="20"/>
  <c r="BW77" i="13" s="1"/>
  <c r="CI66" i="20"/>
  <c r="CI77" i="13" s="1"/>
  <c r="DG66" i="20"/>
  <c r="DG77" i="13" s="1"/>
  <c r="DS66" i="20"/>
  <c r="DS77" i="13" s="1"/>
  <c r="O65" i="20"/>
  <c r="O66" i="20" s="1"/>
  <c r="O77" i="13" s="1"/>
  <c r="AA65" i="20"/>
  <c r="AA66" i="20" s="1"/>
  <c r="AA77" i="13" s="1"/>
  <c r="AY65" i="20"/>
  <c r="CC65" i="20"/>
  <c r="CC66" i="20" s="1"/>
  <c r="CC77" i="13" s="1"/>
  <c r="CU65" i="20"/>
  <c r="CU66" i="20" s="1"/>
  <c r="CU77" i="13" s="1"/>
  <c r="DM65" i="20"/>
  <c r="DM66" i="20" s="1"/>
  <c r="DM77" i="13" s="1"/>
  <c r="BL66" i="20"/>
  <c r="BL77" i="13" s="1"/>
  <c r="E37" i="20"/>
  <c r="E38" i="20" s="1"/>
  <c r="E66" i="20"/>
  <c r="E77" i="13" s="1"/>
  <c r="L66" i="20"/>
  <c r="L77" i="13" s="1"/>
  <c r="R66" i="20"/>
  <c r="R77" i="13" s="1"/>
  <c r="X66" i="20"/>
  <c r="X77" i="13" s="1"/>
  <c r="AV66" i="20"/>
  <c r="AV77" i="13" s="1"/>
  <c r="BB66" i="20"/>
  <c r="BB77" i="13" s="1"/>
  <c r="BH66" i="20"/>
  <c r="BH77" i="13" s="1"/>
  <c r="CF66" i="20"/>
  <c r="CF77" i="13" s="1"/>
  <c r="CL66" i="20"/>
  <c r="CL77" i="13" s="1"/>
  <c r="CR66" i="20"/>
  <c r="CR77" i="13" s="1"/>
  <c r="DP66" i="20"/>
  <c r="DP77" i="13" s="1"/>
  <c r="I65" i="20"/>
  <c r="I66" i="20" s="1"/>
  <c r="I77" i="13" s="1"/>
  <c r="U65" i="20"/>
  <c r="U66" i="20" s="1"/>
  <c r="U77" i="13" s="1"/>
  <c r="AG65" i="20"/>
  <c r="AS65" i="20"/>
  <c r="BE65" i="20"/>
  <c r="BS65" i="20"/>
  <c r="BS66" i="20" s="1"/>
  <c r="BS77" i="13" s="1"/>
  <c r="CJ65" i="20"/>
  <c r="CJ66" i="20" s="1"/>
  <c r="CJ77" i="13" s="1"/>
  <c r="DB65" i="20"/>
  <c r="DB66" i="20" s="1"/>
  <c r="DB77" i="13" s="1"/>
  <c r="DT65" i="20"/>
  <c r="F65" i="20"/>
  <c r="F66" i="20" s="1"/>
  <c r="F77" i="13" s="1"/>
  <c r="L65" i="20"/>
  <c r="R65" i="20"/>
  <c r="X65" i="20"/>
  <c r="AD65" i="20"/>
  <c r="AD66" i="20" s="1"/>
  <c r="AD77" i="13" s="1"/>
  <c r="AJ65" i="20"/>
  <c r="AJ66" i="20" s="1"/>
  <c r="AJ77" i="13" s="1"/>
  <c r="AP65" i="20"/>
  <c r="AP66" i="20" s="1"/>
  <c r="AP77" i="13" s="1"/>
  <c r="AV65" i="20"/>
  <c r="BB65" i="20"/>
  <c r="BH65" i="20"/>
  <c r="BN65" i="20"/>
  <c r="BN66" i="20" s="1"/>
  <c r="BN77" i="13" s="1"/>
  <c r="BT65" i="20"/>
  <c r="BT66" i="20" s="1"/>
  <c r="BT77" i="13" s="1"/>
  <c r="BZ65" i="20"/>
  <c r="BZ66" i="20" s="1"/>
  <c r="BZ77" i="13" s="1"/>
  <c r="CF65" i="20"/>
  <c r="CL65" i="20"/>
  <c r="CR65" i="20"/>
  <c r="CX65" i="20"/>
  <c r="CX66" i="20" s="1"/>
  <c r="CX77" i="13" s="1"/>
  <c r="DD65" i="20"/>
  <c r="DD66" i="20" s="1"/>
  <c r="DD77" i="13" s="1"/>
  <c r="DJ65" i="20"/>
  <c r="DJ66" i="20" s="1"/>
  <c r="DJ77" i="13" s="1"/>
  <c r="DP65" i="20"/>
  <c r="K18" i="19"/>
  <c r="D19" i="22"/>
  <c r="I39" i="20"/>
  <c r="G32" i="20"/>
  <c r="I32" i="20"/>
  <c r="J32" i="20"/>
  <c r="K32" i="20"/>
  <c r="L32" i="20"/>
  <c r="M32" i="20"/>
  <c r="H32" i="20"/>
  <c r="N32" i="20"/>
  <c r="AQ52" i="26"/>
  <c r="AP53" i="26"/>
  <c r="N33" i="20"/>
  <c r="L33" i="20"/>
  <c r="M33" i="20"/>
  <c r="G33" i="20"/>
  <c r="H33" i="20"/>
  <c r="I33" i="20"/>
  <c r="J33" i="20"/>
  <c r="K33" i="20"/>
  <c r="D39" i="20"/>
  <c r="E39" i="20"/>
  <c r="K39" i="20"/>
  <c r="G39" i="20"/>
  <c r="M39" i="20"/>
  <c r="F66" i="13"/>
  <c r="F52" i="20"/>
  <c r="F53" i="13"/>
  <c r="G52" i="13"/>
  <c r="E53" i="13"/>
  <c r="H8" i="20"/>
  <c r="Y9" i="12" s="1"/>
  <c r="J39" i="20" l="1"/>
  <c r="F39" i="20"/>
  <c r="AR52" i="26"/>
  <c r="AQ53" i="26"/>
  <c r="F67" i="13"/>
  <c r="G66" i="13"/>
  <c r="F53" i="20"/>
  <c r="G52" i="20"/>
  <c r="G53" i="13"/>
  <c r="H52" i="13"/>
  <c r="AR53" i="26" l="1"/>
  <c r="AS52" i="26"/>
  <c r="H66" i="13"/>
  <c r="G67" i="13"/>
  <c r="H52" i="20"/>
  <c r="G53" i="20"/>
  <c r="I52" i="13"/>
  <c r="H53" i="13"/>
  <c r="AT52" i="26" l="1"/>
  <c r="AS53" i="26"/>
  <c r="I66" i="13"/>
  <c r="H67" i="13"/>
  <c r="I52" i="20"/>
  <c r="H53" i="20"/>
  <c r="I53" i="13"/>
  <c r="J52" i="13"/>
  <c r="AT53" i="26" l="1"/>
  <c r="AU52" i="26"/>
  <c r="J66" i="13"/>
  <c r="I67" i="13"/>
  <c r="I53" i="20"/>
  <c r="J52" i="20"/>
  <c r="J53" i="13"/>
  <c r="K52" i="13"/>
  <c r="AV52" i="26" l="1"/>
  <c r="AU53" i="26"/>
  <c r="J67" i="13"/>
  <c r="K66" i="13"/>
  <c r="J53" i="20"/>
  <c r="K52" i="20"/>
  <c r="L52" i="13"/>
  <c r="K53" i="13"/>
  <c r="AV53" i="26" l="1"/>
  <c r="AW52" i="26"/>
  <c r="K67" i="13"/>
  <c r="L66" i="13"/>
  <c r="L52" i="20"/>
  <c r="K53" i="20"/>
  <c r="L53" i="13"/>
  <c r="M52" i="13"/>
  <c r="AX52" i="26" l="1"/>
  <c r="AW53" i="26"/>
  <c r="M66" i="13"/>
  <c r="L67" i="13"/>
  <c r="L53" i="20"/>
  <c r="M52" i="20"/>
  <c r="M53" i="13"/>
  <c r="N52" i="13"/>
  <c r="AX53" i="26" l="1"/>
  <c r="AY52" i="26"/>
  <c r="N66" i="13"/>
  <c r="M67" i="13"/>
  <c r="N52" i="20"/>
  <c r="M53" i="20"/>
  <c r="N53" i="13"/>
  <c r="O52" i="13"/>
  <c r="AY53" i="26" l="1"/>
  <c r="AZ52" i="26"/>
  <c r="O66" i="13"/>
  <c r="N67" i="13"/>
  <c r="O52" i="20"/>
  <c r="N53" i="20"/>
  <c r="O53" i="13"/>
  <c r="P52" i="13"/>
  <c r="BA52" i="26" l="1"/>
  <c r="AZ53" i="26"/>
  <c r="P66" i="13"/>
  <c r="O67" i="13"/>
  <c r="P52" i="20"/>
  <c r="O53" i="20"/>
  <c r="P53" i="13"/>
  <c r="Q52" i="13"/>
  <c r="BA53" i="26" l="1"/>
  <c r="BB52" i="26"/>
  <c r="P67" i="13"/>
  <c r="Q66" i="13"/>
  <c r="P53" i="20"/>
  <c r="Q52" i="20"/>
  <c r="Q53" i="13"/>
  <c r="R52" i="13"/>
  <c r="BC52" i="26" l="1"/>
  <c r="BB53" i="26"/>
  <c r="Q67" i="13"/>
  <c r="R66" i="13"/>
  <c r="R52" i="20"/>
  <c r="Q53" i="20"/>
  <c r="S52" i="13"/>
  <c r="R53" i="13"/>
  <c r="BD52" i="26" l="1"/>
  <c r="BC53" i="26"/>
  <c r="S66" i="13"/>
  <c r="R67" i="13"/>
  <c r="R53" i="20"/>
  <c r="S52" i="20"/>
  <c r="S53" i="13"/>
  <c r="T52" i="13"/>
  <c r="BD53" i="26" l="1"/>
  <c r="BE52" i="26"/>
  <c r="T66" i="13"/>
  <c r="S67" i="13"/>
  <c r="S53" i="20"/>
  <c r="T52" i="20"/>
  <c r="U52" i="13"/>
  <c r="T53" i="13"/>
  <c r="BF52" i="26" l="1"/>
  <c r="BE53" i="26"/>
  <c r="U66" i="13"/>
  <c r="T67" i="13"/>
  <c r="U52" i="20"/>
  <c r="T53" i="20"/>
  <c r="U53" i="13"/>
  <c r="V52" i="13"/>
  <c r="BF53" i="26" l="1"/>
  <c r="BG52" i="26"/>
  <c r="V66" i="13"/>
  <c r="U67" i="13"/>
  <c r="V52" i="20"/>
  <c r="V57" i="20" s="1"/>
  <c r="U53" i="20"/>
  <c r="V53" i="13"/>
  <c r="W52" i="13"/>
  <c r="V57" i="13" l="1"/>
  <c r="BH52" i="26"/>
  <c r="BG53" i="26"/>
  <c r="V67" i="13"/>
  <c r="W66" i="13"/>
  <c r="W52" i="20"/>
  <c r="W57" i="20" s="1"/>
  <c r="W57" i="13" s="1"/>
  <c r="V53" i="20"/>
  <c r="X52" i="13"/>
  <c r="W53" i="13"/>
  <c r="BH53" i="26" l="1"/>
  <c r="BI52" i="26"/>
  <c r="X66" i="13"/>
  <c r="W67" i="13"/>
  <c r="X52" i="20"/>
  <c r="X57" i="20" s="1"/>
  <c r="W53" i="20"/>
  <c r="Y52" i="13"/>
  <c r="X53" i="13"/>
  <c r="X57" i="13" l="1"/>
  <c r="BJ52" i="26"/>
  <c r="BI53" i="26"/>
  <c r="X67" i="13"/>
  <c r="Y66" i="13"/>
  <c r="X53" i="20"/>
  <c r="Y52" i="20"/>
  <c r="Y57" i="20" s="1"/>
  <c r="Z52" i="13"/>
  <c r="Y53" i="13"/>
  <c r="Y61" i="20" l="1"/>
  <c r="Y68" i="20" s="1"/>
  <c r="Y57" i="13"/>
  <c r="BJ53" i="26"/>
  <c r="BK52" i="26"/>
  <c r="Z66" i="13"/>
  <c r="Y67" i="13"/>
  <c r="Y53" i="20"/>
  <c r="Z52" i="20"/>
  <c r="Z57" i="20" s="1"/>
  <c r="AA52" i="13"/>
  <c r="Z53" i="13"/>
  <c r="Z61" i="20" l="1"/>
  <c r="Z68" i="20" s="1"/>
  <c r="Z57" i="13"/>
  <c r="BK53" i="26"/>
  <c r="BL52" i="26"/>
  <c r="AA66" i="13"/>
  <c r="Z67" i="13"/>
  <c r="Z53" i="20"/>
  <c r="AA52" i="20"/>
  <c r="AA57" i="20" s="1"/>
  <c r="AA53" i="13"/>
  <c r="AB52" i="13"/>
  <c r="AA61" i="20" l="1"/>
  <c r="AA68" i="20" s="1"/>
  <c r="AA57" i="13"/>
  <c r="BM52" i="26"/>
  <c r="BL53" i="26"/>
  <c r="AB66" i="13"/>
  <c r="AA67" i="13"/>
  <c r="AB52" i="20"/>
  <c r="AB57" i="20" s="1"/>
  <c r="AA53" i="20"/>
  <c r="AB53" i="13"/>
  <c r="AC52" i="13"/>
  <c r="AB61" i="20" l="1"/>
  <c r="AB68" i="20" s="1"/>
  <c r="AB57" i="13"/>
  <c r="BN52" i="26"/>
  <c r="BM53" i="26"/>
  <c r="AB67" i="13"/>
  <c r="AC66" i="13"/>
  <c r="AC52" i="20"/>
  <c r="AC57" i="20" s="1"/>
  <c r="AC57" i="13" s="1"/>
  <c r="AB53" i="20"/>
  <c r="AC53" i="13"/>
  <c r="AD52" i="13"/>
  <c r="AC61" i="20" l="1"/>
  <c r="AC68" i="20" s="1"/>
  <c r="BO52" i="26"/>
  <c r="BN53" i="26"/>
  <c r="AD66" i="13"/>
  <c r="AC67" i="13"/>
  <c r="AD52" i="20"/>
  <c r="AD57" i="20" s="1"/>
  <c r="AC53" i="20"/>
  <c r="AD53" i="13"/>
  <c r="AE52" i="13"/>
  <c r="AD61" i="20" l="1"/>
  <c r="AD68" i="20" s="1"/>
  <c r="AD57" i="13"/>
  <c r="BP52" i="26"/>
  <c r="BO53" i="26"/>
  <c r="AD67" i="13"/>
  <c r="AE66" i="13"/>
  <c r="AD53" i="20"/>
  <c r="AE52" i="20"/>
  <c r="AE57" i="20" s="1"/>
  <c r="AE57" i="13" s="1"/>
  <c r="AE53" i="13"/>
  <c r="AF52" i="13"/>
  <c r="AE61" i="20" l="1"/>
  <c r="AE68" i="20" s="1"/>
  <c r="BP53" i="26"/>
  <c r="BQ52" i="26"/>
  <c r="AF66" i="13"/>
  <c r="AE67" i="13"/>
  <c r="AE53" i="20"/>
  <c r="AF52" i="20"/>
  <c r="AF57" i="20" s="1"/>
  <c r="AG52" i="13"/>
  <c r="AF53" i="13"/>
  <c r="AF61" i="20" l="1"/>
  <c r="AF68" i="20" s="1"/>
  <c r="AF57" i="13"/>
  <c r="BQ53" i="26"/>
  <c r="BR52" i="26"/>
  <c r="AG66" i="13"/>
  <c r="AF67" i="13"/>
  <c r="AF53" i="20"/>
  <c r="AG52" i="20"/>
  <c r="AG57" i="20" s="1"/>
  <c r="AG57" i="13" s="1"/>
  <c r="AG53" i="13"/>
  <c r="AH52" i="13"/>
  <c r="AG61" i="20" l="1"/>
  <c r="AG68" i="20" s="1"/>
  <c r="BR53" i="26"/>
  <c r="BS52" i="26"/>
  <c r="AH66" i="13"/>
  <c r="AG67" i="13"/>
  <c r="AG53" i="20"/>
  <c r="AH52" i="20"/>
  <c r="AH57" i="20" s="1"/>
  <c r="AI52" i="13"/>
  <c r="AH53" i="13"/>
  <c r="AH61" i="20" l="1"/>
  <c r="AH68" i="20" s="1"/>
  <c r="AH57" i="13"/>
  <c r="BT52" i="26"/>
  <c r="BS53" i="26"/>
  <c r="AH67" i="13"/>
  <c r="AI66" i="13"/>
  <c r="AI52" i="20"/>
  <c r="AI57" i="20" s="1"/>
  <c r="AI57" i="13" s="1"/>
  <c r="AH53" i="20"/>
  <c r="AI53" i="13"/>
  <c r="AJ52" i="13"/>
  <c r="AI61" i="20" l="1"/>
  <c r="AI68" i="20" s="1"/>
  <c r="BT53" i="26"/>
  <c r="BU52" i="26"/>
  <c r="AJ66" i="13"/>
  <c r="AI67" i="13"/>
  <c r="AJ52" i="20"/>
  <c r="AJ57" i="20" s="1"/>
  <c r="AI53" i="20"/>
  <c r="AJ53" i="13"/>
  <c r="AK52" i="13"/>
  <c r="AJ61" i="20" l="1"/>
  <c r="AJ68" i="20" s="1"/>
  <c r="AJ57" i="13"/>
  <c r="BV52" i="26"/>
  <c r="BU53" i="26"/>
  <c r="AK66" i="13"/>
  <c r="AJ67" i="13"/>
  <c r="AJ53" i="20"/>
  <c r="AK52" i="20"/>
  <c r="AK57" i="20" s="1"/>
  <c r="AK53" i="13"/>
  <c r="AL52" i="13"/>
  <c r="AK61" i="20" l="1"/>
  <c r="AK68" i="20" s="1"/>
  <c r="AK57" i="13"/>
  <c r="BV53" i="26"/>
  <c r="BW52" i="26"/>
  <c r="AL66" i="13"/>
  <c r="AK67" i="13"/>
  <c r="AL52" i="20"/>
  <c r="AL57" i="20" s="1"/>
  <c r="AK53" i="20"/>
  <c r="AM52" i="13"/>
  <c r="AL53" i="13"/>
  <c r="AL61" i="20" l="1"/>
  <c r="AL68" i="20" s="1"/>
  <c r="AL57" i="13"/>
  <c r="BW53" i="26"/>
  <c r="BX52" i="26"/>
  <c r="AM66" i="13"/>
  <c r="AL67" i="13"/>
  <c r="AL53" i="20"/>
  <c r="AM52" i="20"/>
  <c r="AM57" i="20" s="1"/>
  <c r="AM53" i="13"/>
  <c r="AN52" i="13"/>
  <c r="P5" i="23"/>
  <c r="P4" i="23"/>
  <c r="Q6" i="23"/>
  <c r="C60" i="24"/>
  <c r="C13" i="24" s="1"/>
  <c r="C12" i="24"/>
  <c r="C57" i="24"/>
  <c r="C10" i="24" s="1"/>
  <c r="C56" i="24"/>
  <c r="C9" i="24" s="1"/>
  <c r="F52" i="24"/>
  <c r="E52" i="24"/>
  <c r="C23" i="24"/>
  <c r="C11" i="24"/>
  <c r="G6" i="24"/>
  <c r="F6" i="24"/>
  <c r="E6" i="24"/>
  <c r="D5" i="24"/>
  <c r="P5" i="18"/>
  <c r="P4" i="18"/>
  <c r="D56" i="23"/>
  <c r="D52" i="23"/>
  <c r="D42" i="23"/>
  <c r="J30" i="23"/>
  <c r="D45" i="23" s="1"/>
  <c r="Q29" i="23"/>
  <c r="O29" i="23"/>
  <c r="R29" i="23" s="1"/>
  <c r="K29" i="23"/>
  <c r="M29" i="23" s="1"/>
  <c r="Q28" i="23"/>
  <c r="O28" i="23"/>
  <c r="R28" i="23" s="1"/>
  <c r="M28" i="23"/>
  <c r="K28" i="23"/>
  <c r="Q27" i="23"/>
  <c r="O27" i="23"/>
  <c r="R27" i="23" s="1"/>
  <c r="K27" i="23"/>
  <c r="M27" i="23" s="1"/>
  <c r="Q26" i="23"/>
  <c r="O26" i="23"/>
  <c r="K26" i="23"/>
  <c r="M26" i="23" s="1"/>
  <c r="Q25" i="23"/>
  <c r="O25" i="23"/>
  <c r="K25" i="23"/>
  <c r="M25" i="23" s="1"/>
  <c r="Q24" i="23"/>
  <c r="O24" i="23"/>
  <c r="K24" i="23"/>
  <c r="L17" i="23"/>
  <c r="G12" i="23"/>
  <c r="K40" i="17" s="1"/>
  <c r="G11" i="23"/>
  <c r="K39" i="17" s="1"/>
  <c r="I10" i="23"/>
  <c r="G10" i="23"/>
  <c r="I9" i="23"/>
  <c r="G9" i="23"/>
  <c r="L8" i="23"/>
  <c r="I8" i="23"/>
  <c r="D52" i="18"/>
  <c r="D56" i="18"/>
  <c r="Q17" i="12"/>
  <c r="D22" i="12" s="1"/>
  <c r="L8" i="18"/>
  <c r="L38" i="21" s="1"/>
  <c r="I8" i="18"/>
  <c r="I9" i="18"/>
  <c r="G9" i="18"/>
  <c r="I10" i="18"/>
  <c r="G12" i="18"/>
  <c r="F40" i="17" s="1"/>
  <c r="G11" i="18"/>
  <c r="F39" i="17" s="1"/>
  <c r="G10" i="18"/>
  <c r="D42" i="18"/>
  <c r="P15" i="12"/>
  <c r="P14" i="12"/>
  <c r="L33" i="12"/>
  <c r="L32" i="12"/>
  <c r="L31" i="12"/>
  <c r="M36" i="12"/>
  <c r="Q22" i="12" s="1"/>
  <c r="M23" i="12"/>
  <c r="C60" i="21"/>
  <c r="C23" i="21"/>
  <c r="D29" i="21"/>
  <c r="D28" i="21"/>
  <c r="D20" i="21"/>
  <c r="D19" i="21"/>
  <c r="D18" i="21"/>
  <c r="D17" i="21"/>
  <c r="C18" i="16" l="1"/>
  <c r="C18" i="29"/>
  <c r="C41" i="29" s="1"/>
  <c r="C18" i="27"/>
  <c r="C41" i="27" s="1"/>
  <c r="C18" i="28"/>
  <c r="C41" i="28" s="1"/>
  <c r="C18" i="30"/>
  <c r="C41" i="30" s="1"/>
  <c r="D56" i="22"/>
  <c r="D56" i="26"/>
  <c r="I18" i="12"/>
  <c r="C5" i="29" s="1"/>
  <c r="N4" i="25"/>
  <c r="X5" i="12" s="1"/>
  <c r="DS59" i="24"/>
  <c r="DM59" i="24"/>
  <c r="DG59" i="24"/>
  <c r="DA59" i="24"/>
  <c r="CU59" i="24"/>
  <c r="CO59" i="24"/>
  <c r="CI59" i="24"/>
  <c r="CC59" i="24"/>
  <c r="BW59" i="24"/>
  <c r="BQ59" i="24"/>
  <c r="BK59" i="24"/>
  <c r="BE59" i="24"/>
  <c r="I59" i="24"/>
  <c r="CF59" i="24"/>
  <c r="DI59" i="24"/>
  <c r="CW59" i="24"/>
  <c r="CE59" i="24"/>
  <c r="BS59" i="24"/>
  <c r="BG59" i="24"/>
  <c r="K59" i="24"/>
  <c r="DT59" i="24"/>
  <c r="DH59" i="24"/>
  <c r="CV59" i="24"/>
  <c r="CJ59" i="24"/>
  <c r="BX59" i="24"/>
  <c r="BL59" i="24"/>
  <c r="DR59" i="24"/>
  <c r="DL59" i="24"/>
  <c r="DF59" i="24"/>
  <c r="CZ59" i="24"/>
  <c r="CT59" i="24"/>
  <c r="CN59" i="24"/>
  <c r="CH59" i="24"/>
  <c r="CB59" i="24"/>
  <c r="BV59" i="24"/>
  <c r="BP59" i="24"/>
  <c r="BJ59" i="24"/>
  <c r="BD59" i="24"/>
  <c r="N59" i="24"/>
  <c r="H59" i="24"/>
  <c r="DQ59" i="24"/>
  <c r="DK59" i="24"/>
  <c r="DE59" i="24"/>
  <c r="CY59" i="24"/>
  <c r="CS59" i="24"/>
  <c r="CM59" i="24"/>
  <c r="CG59" i="24"/>
  <c r="CA59" i="24"/>
  <c r="BU59" i="24"/>
  <c r="BO59" i="24"/>
  <c r="BI59" i="24"/>
  <c r="BC59" i="24"/>
  <c r="M59" i="24"/>
  <c r="G59" i="24"/>
  <c r="DP59" i="24"/>
  <c r="DJ59" i="24"/>
  <c r="DD59" i="24"/>
  <c r="CX59" i="24"/>
  <c r="CR59" i="24"/>
  <c r="CL59" i="24"/>
  <c r="BZ59" i="24"/>
  <c r="BT59" i="24"/>
  <c r="BN59" i="24"/>
  <c r="BH59" i="24"/>
  <c r="L59" i="24"/>
  <c r="F59" i="24"/>
  <c r="DO59" i="24"/>
  <c r="DC59" i="24"/>
  <c r="CQ59" i="24"/>
  <c r="CK59" i="24"/>
  <c r="BY59" i="24"/>
  <c r="BM59" i="24"/>
  <c r="E59" i="24"/>
  <c r="DN59" i="24"/>
  <c r="DB59" i="24"/>
  <c r="CP59" i="24"/>
  <c r="CD59" i="24"/>
  <c r="BR59" i="24"/>
  <c r="BF59" i="24"/>
  <c r="J59" i="24"/>
  <c r="AM61" i="20"/>
  <c r="AM68" i="20" s="1"/>
  <c r="AM57" i="13"/>
  <c r="M31" i="12"/>
  <c r="M34" i="12"/>
  <c r="N5" i="25"/>
  <c r="N5" i="19"/>
  <c r="W6" i="12" s="1"/>
  <c r="Q5" i="23"/>
  <c r="V6" i="12" s="1"/>
  <c r="BY52" i="26"/>
  <c r="BX53" i="26"/>
  <c r="L39" i="21"/>
  <c r="D56" i="20"/>
  <c r="C57" i="20"/>
  <c r="C30" i="20" s="1"/>
  <c r="C56" i="20"/>
  <c r="C29" i="20" s="1"/>
  <c r="C59" i="20"/>
  <c r="C32" i="20" s="1"/>
  <c r="C60" i="20"/>
  <c r="C33" i="20" s="1"/>
  <c r="AN66" i="13"/>
  <c r="AM67" i="13"/>
  <c r="AM53" i="20"/>
  <c r="AN52" i="20"/>
  <c r="AN57" i="20" s="1"/>
  <c r="AO52" i="13"/>
  <c r="AN53" i="13"/>
  <c r="E5" i="24"/>
  <c r="F5" i="24" s="1"/>
  <c r="G5" i="24" s="1"/>
  <c r="H5" i="24" s="1"/>
  <c r="I5" i="24" s="1"/>
  <c r="J5" i="24" s="1"/>
  <c r="K5" i="24" s="1"/>
  <c r="L5" i="24" s="1"/>
  <c r="M5" i="24" s="1"/>
  <c r="N5" i="24" s="1"/>
  <c r="L35" i="12"/>
  <c r="G7" i="20"/>
  <c r="G5" i="20"/>
  <c r="H5" i="20" s="1"/>
  <c r="G4" i="20"/>
  <c r="H4" i="20" s="1"/>
  <c r="Y5" i="12" s="1"/>
  <c r="Q8" i="23"/>
  <c r="V7" i="12"/>
  <c r="J38" i="24"/>
  <c r="J39" i="24" s="1"/>
  <c r="D38" i="24"/>
  <c r="I38" i="24"/>
  <c r="I39" i="24" s="1"/>
  <c r="H38" i="24"/>
  <c r="H39" i="24" s="1"/>
  <c r="L38" i="24"/>
  <c r="L39" i="24" s="1"/>
  <c r="K38" i="24"/>
  <c r="K39" i="24" s="1"/>
  <c r="G38" i="24"/>
  <c r="G39" i="24" s="1"/>
  <c r="M38" i="24"/>
  <c r="M39" i="24" s="1"/>
  <c r="F38" i="24"/>
  <c r="F39" i="24" s="1"/>
  <c r="E38" i="24"/>
  <c r="E39" i="24" s="1"/>
  <c r="CH77" i="24"/>
  <c r="N77" i="24"/>
  <c r="CM77" i="24"/>
  <c r="AW77" i="24"/>
  <c r="Y77" i="24"/>
  <c r="DJ77" i="24"/>
  <c r="BZ77" i="24"/>
  <c r="AP77" i="24"/>
  <c r="F77" i="24"/>
  <c r="CG77" i="24"/>
  <c r="G77" i="24"/>
  <c r="BH77" i="24"/>
  <c r="L77" i="24"/>
  <c r="DP77" i="24"/>
  <c r="BN77" i="24"/>
  <c r="X77" i="24"/>
  <c r="DO77" i="24"/>
  <c r="DI77" i="24"/>
  <c r="DC77" i="24"/>
  <c r="CW77" i="24"/>
  <c r="CQ77" i="24"/>
  <c r="CK77" i="24"/>
  <c r="CE77" i="24"/>
  <c r="BY77" i="24"/>
  <c r="BS77" i="24"/>
  <c r="BM77" i="24"/>
  <c r="BG77" i="24"/>
  <c r="BA77" i="24"/>
  <c r="AU77" i="24"/>
  <c r="AO77" i="24"/>
  <c r="AI77" i="24"/>
  <c r="AC77" i="24"/>
  <c r="W77" i="24"/>
  <c r="Q77" i="24"/>
  <c r="K77" i="24"/>
  <c r="E77" i="24"/>
  <c r="DT77" i="24"/>
  <c r="DN77" i="24"/>
  <c r="DH77" i="24"/>
  <c r="DB77" i="24"/>
  <c r="CP77" i="24"/>
  <c r="CJ77" i="24"/>
  <c r="CD77" i="24"/>
  <c r="BX77" i="24"/>
  <c r="BR77" i="24"/>
  <c r="BF77" i="24"/>
  <c r="AZ77" i="24"/>
  <c r="AN77" i="24"/>
  <c r="AH77" i="24"/>
  <c r="V77" i="24"/>
  <c r="P77" i="24"/>
  <c r="DS77" i="24"/>
  <c r="DM77" i="24"/>
  <c r="DG77" i="24"/>
  <c r="CU77" i="24"/>
  <c r="CO77" i="24"/>
  <c r="CC77" i="24"/>
  <c r="BW77" i="24"/>
  <c r="BK77" i="24"/>
  <c r="BE77" i="24"/>
  <c r="AS77" i="24"/>
  <c r="AM77" i="24"/>
  <c r="AA77" i="24"/>
  <c r="U77" i="24"/>
  <c r="I77" i="24"/>
  <c r="DL77" i="24"/>
  <c r="DF77" i="24"/>
  <c r="CZ77" i="24"/>
  <c r="CN77" i="24"/>
  <c r="CB77" i="24"/>
  <c r="BP77" i="24"/>
  <c r="BD77" i="24"/>
  <c r="AX77" i="24"/>
  <c r="AL77" i="24"/>
  <c r="AF77" i="24"/>
  <c r="T77" i="24"/>
  <c r="H77" i="24"/>
  <c r="DQ77" i="24"/>
  <c r="DK77" i="24"/>
  <c r="DE77" i="24"/>
  <c r="CS77" i="24"/>
  <c r="CA77" i="24"/>
  <c r="BO77" i="24"/>
  <c r="BC77" i="24"/>
  <c r="AQ77" i="24"/>
  <c r="AE77" i="24"/>
  <c r="S77" i="24"/>
  <c r="DD77" i="24"/>
  <c r="CR77" i="24"/>
  <c r="CL77" i="24"/>
  <c r="BT77" i="24"/>
  <c r="AV77" i="24"/>
  <c r="AJ77" i="24"/>
  <c r="R77" i="24"/>
  <c r="CV77" i="24"/>
  <c r="BL77" i="24"/>
  <c r="AT77" i="24"/>
  <c r="AB77" i="24"/>
  <c r="J77" i="24"/>
  <c r="DA77" i="24"/>
  <c r="CI77" i="24"/>
  <c r="BQ77" i="24"/>
  <c r="AY77" i="24"/>
  <c r="AG77" i="24"/>
  <c r="O77" i="24"/>
  <c r="DR77" i="24"/>
  <c r="CT77" i="24"/>
  <c r="BV77" i="24"/>
  <c r="BJ77" i="24"/>
  <c r="AR77" i="24"/>
  <c r="Z77" i="24"/>
  <c r="CY77" i="24"/>
  <c r="BU77" i="24"/>
  <c r="BI77" i="24"/>
  <c r="AK77" i="24"/>
  <c r="M77" i="24"/>
  <c r="CX77" i="24"/>
  <c r="CF77" i="24"/>
  <c r="BB77" i="24"/>
  <c r="AD77" i="24"/>
  <c r="I16" i="12"/>
  <c r="C5" i="27" s="1"/>
  <c r="N4" i="19"/>
  <c r="Q5" i="18"/>
  <c r="D56" i="24"/>
  <c r="D62" i="24" s="1"/>
  <c r="F58" i="24"/>
  <c r="AD58" i="24"/>
  <c r="BH58" i="24"/>
  <c r="CR58" i="24"/>
  <c r="BI60" i="24"/>
  <c r="CA60" i="24"/>
  <c r="CY60" i="24"/>
  <c r="DQ60" i="24"/>
  <c r="G58" i="24"/>
  <c r="M58" i="24"/>
  <c r="S58" i="24"/>
  <c r="Y58" i="24"/>
  <c r="AE58" i="24"/>
  <c r="AK58" i="24"/>
  <c r="AQ58" i="24"/>
  <c r="AW58" i="24"/>
  <c r="BC58" i="24"/>
  <c r="BI58" i="24"/>
  <c r="BO58" i="24"/>
  <c r="BU58" i="24"/>
  <c r="CA58" i="24"/>
  <c r="CG58" i="24"/>
  <c r="CM58" i="24"/>
  <c r="CS58" i="24"/>
  <c r="CY58" i="24"/>
  <c r="DE58" i="24"/>
  <c r="DK58" i="24"/>
  <c r="DQ58" i="24"/>
  <c r="J60" i="24"/>
  <c r="BD60" i="24"/>
  <c r="BJ60" i="24"/>
  <c r="BP60" i="24"/>
  <c r="BV60" i="24"/>
  <c r="CB60" i="24"/>
  <c r="CH60" i="24"/>
  <c r="CN60" i="24"/>
  <c r="CT60" i="24"/>
  <c r="CZ60" i="24"/>
  <c r="DF60" i="24"/>
  <c r="DL60" i="24"/>
  <c r="DR60" i="24"/>
  <c r="X58" i="24"/>
  <c r="AV58" i="24"/>
  <c r="BT58" i="24"/>
  <c r="CX58" i="24"/>
  <c r="DJ58" i="24"/>
  <c r="BU60" i="24"/>
  <c r="CS60" i="24"/>
  <c r="H58" i="24"/>
  <c r="N58" i="24"/>
  <c r="T58" i="24"/>
  <c r="Z58" i="24"/>
  <c r="AF58" i="24"/>
  <c r="AL58" i="24"/>
  <c r="AR58" i="24"/>
  <c r="AX58" i="24"/>
  <c r="BD58" i="24"/>
  <c r="BJ58" i="24"/>
  <c r="BP58" i="24"/>
  <c r="BV58" i="24"/>
  <c r="CB58" i="24"/>
  <c r="CH58" i="24"/>
  <c r="CN58" i="24"/>
  <c r="CT58" i="24"/>
  <c r="CZ58" i="24"/>
  <c r="DF58" i="24"/>
  <c r="DL58" i="24"/>
  <c r="DR58" i="24"/>
  <c r="E60" i="24"/>
  <c r="K60" i="24"/>
  <c r="BE60" i="24"/>
  <c r="BK60" i="24"/>
  <c r="BQ60" i="24"/>
  <c r="BW60" i="24"/>
  <c r="CC60" i="24"/>
  <c r="CI60" i="24"/>
  <c r="CO60" i="24"/>
  <c r="CU60" i="24"/>
  <c r="DA60" i="24"/>
  <c r="DG60" i="24"/>
  <c r="DM60" i="24"/>
  <c r="DS60" i="24"/>
  <c r="L58" i="24"/>
  <c r="AP58" i="24"/>
  <c r="BN58" i="24"/>
  <c r="CF58" i="24"/>
  <c r="DD58" i="24"/>
  <c r="BC60" i="24"/>
  <c r="CM60" i="24"/>
  <c r="DE60" i="24"/>
  <c r="I58" i="24"/>
  <c r="O58" i="24"/>
  <c r="U58" i="24"/>
  <c r="AA58" i="24"/>
  <c r="AG58" i="24"/>
  <c r="AM58" i="24"/>
  <c r="AS58" i="24"/>
  <c r="AY58" i="24"/>
  <c r="BE58" i="24"/>
  <c r="BK58" i="24"/>
  <c r="BQ58" i="24"/>
  <c r="BW58" i="24"/>
  <c r="CC58" i="24"/>
  <c r="CI58" i="24"/>
  <c r="CO58" i="24"/>
  <c r="CU58" i="24"/>
  <c r="DA58" i="24"/>
  <c r="DG58" i="24"/>
  <c r="DM58" i="24"/>
  <c r="DS58" i="24"/>
  <c r="F60" i="24"/>
  <c r="L60" i="24"/>
  <c r="BF60" i="24"/>
  <c r="BL60" i="24"/>
  <c r="BR60" i="24"/>
  <c r="BX60" i="24"/>
  <c r="CD60" i="24"/>
  <c r="CJ60" i="24"/>
  <c r="CP60" i="24"/>
  <c r="CV60" i="24"/>
  <c r="DB60" i="24"/>
  <c r="DH60" i="24"/>
  <c r="DN60" i="24"/>
  <c r="DT60" i="24"/>
  <c r="R58" i="24"/>
  <c r="BB58" i="24"/>
  <c r="CL58" i="24"/>
  <c r="I60" i="24"/>
  <c r="BO60" i="24"/>
  <c r="DK60" i="24"/>
  <c r="J58" i="24"/>
  <c r="P58" i="24"/>
  <c r="V58" i="24"/>
  <c r="AB58" i="24"/>
  <c r="AH58" i="24"/>
  <c r="AN58" i="24"/>
  <c r="AT58" i="24"/>
  <c r="AZ58" i="24"/>
  <c r="BF58" i="24"/>
  <c r="BL58" i="24"/>
  <c r="BR58" i="24"/>
  <c r="BX58" i="24"/>
  <c r="CD58" i="24"/>
  <c r="CJ58" i="24"/>
  <c r="CP58" i="24"/>
  <c r="CV58" i="24"/>
  <c r="DB58" i="24"/>
  <c r="DH58" i="24"/>
  <c r="DN58" i="24"/>
  <c r="DT58" i="24"/>
  <c r="G60" i="24"/>
  <c r="M60" i="24"/>
  <c r="BG60" i="24"/>
  <c r="BM60" i="24"/>
  <c r="BS60" i="24"/>
  <c r="BY60" i="24"/>
  <c r="CE60" i="24"/>
  <c r="CK60" i="24"/>
  <c r="CQ60" i="24"/>
  <c r="CW60" i="24"/>
  <c r="DC60" i="24"/>
  <c r="DI60" i="24"/>
  <c r="DO60" i="24"/>
  <c r="AJ58" i="24"/>
  <c r="BZ58" i="24"/>
  <c r="DP58" i="24"/>
  <c r="CG60" i="24"/>
  <c r="E58" i="24"/>
  <c r="K58" i="24"/>
  <c r="Q58" i="24"/>
  <c r="W58" i="24"/>
  <c r="AC58" i="24"/>
  <c r="AI58" i="24"/>
  <c r="AO58" i="24"/>
  <c r="AU58" i="24"/>
  <c r="BA58" i="24"/>
  <c r="BG58" i="24"/>
  <c r="BM58" i="24"/>
  <c r="BS58" i="24"/>
  <c r="BY58" i="24"/>
  <c r="CE58" i="24"/>
  <c r="CK58" i="24"/>
  <c r="CQ58" i="24"/>
  <c r="CW58" i="24"/>
  <c r="DC58" i="24"/>
  <c r="DI58" i="24"/>
  <c r="DO58" i="24"/>
  <c r="H60" i="24"/>
  <c r="N60" i="24"/>
  <c r="BH60" i="24"/>
  <c r="BN60" i="24"/>
  <c r="BT60" i="24"/>
  <c r="BZ60" i="24"/>
  <c r="CF60" i="24"/>
  <c r="CL60" i="24"/>
  <c r="CR60" i="24"/>
  <c r="CX60" i="24"/>
  <c r="DD60" i="24"/>
  <c r="DJ60" i="24"/>
  <c r="DP60" i="24"/>
  <c r="F53" i="24"/>
  <c r="H6" i="24"/>
  <c r="G52" i="24"/>
  <c r="D51" i="24"/>
  <c r="E51" i="24" s="1"/>
  <c r="F51" i="24" s="1"/>
  <c r="G51" i="24" s="1"/>
  <c r="H51" i="24" s="1"/>
  <c r="I51" i="24" s="1"/>
  <c r="J51" i="24" s="1"/>
  <c r="K51" i="24" s="1"/>
  <c r="L51" i="24" s="1"/>
  <c r="M51" i="24" s="1"/>
  <c r="N51" i="24" s="1"/>
  <c r="O51" i="24" s="1"/>
  <c r="P51" i="24" s="1"/>
  <c r="Q51" i="24" s="1"/>
  <c r="R51" i="24" s="1"/>
  <c r="S51" i="24" s="1"/>
  <c r="T51" i="24" s="1"/>
  <c r="U51" i="24" s="1"/>
  <c r="V51" i="24" s="1"/>
  <c r="W51" i="24" s="1"/>
  <c r="X51" i="24" s="1"/>
  <c r="Y51" i="24" s="1"/>
  <c r="Z51" i="24" s="1"/>
  <c r="AA51" i="24" s="1"/>
  <c r="AB51" i="24" s="1"/>
  <c r="AC51" i="24" s="1"/>
  <c r="AD51" i="24" s="1"/>
  <c r="AE51" i="24" s="1"/>
  <c r="AF51" i="24" s="1"/>
  <c r="AG51" i="24" s="1"/>
  <c r="AH51" i="24" s="1"/>
  <c r="AI51" i="24" s="1"/>
  <c r="AJ51" i="24" s="1"/>
  <c r="AK51" i="24" s="1"/>
  <c r="AL51" i="24" s="1"/>
  <c r="AM51" i="24" s="1"/>
  <c r="AN51" i="24" s="1"/>
  <c r="AO51" i="24" s="1"/>
  <c r="AP51" i="24" s="1"/>
  <c r="AQ51" i="24" s="1"/>
  <c r="AR51" i="24" s="1"/>
  <c r="AS51" i="24" s="1"/>
  <c r="AT51" i="24" s="1"/>
  <c r="AU51" i="24" s="1"/>
  <c r="AV51" i="24" s="1"/>
  <c r="AW51" i="24" s="1"/>
  <c r="AX51" i="24" s="1"/>
  <c r="AY51" i="24" s="1"/>
  <c r="AZ51" i="24" s="1"/>
  <c r="BA51" i="24" s="1"/>
  <c r="BB51" i="24" s="1"/>
  <c r="BC51" i="24" s="1"/>
  <c r="BD51" i="24" s="1"/>
  <c r="BE51" i="24" s="1"/>
  <c r="BF51" i="24" s="1"/>
  <c r="BG51" i="24" s="1"/>
  <c r="BH51" i="24" s="1"/>
  <c r="BI51" i="24" s="1"/>
  <c r="BJ51" i="24" s="1"/>
  <c r="BK51" i="24" s="1"/>
  <c r="BL51" i="24" s="1"/>
  <c r="BM51" i="24" s="1"/>
  <c r="BN51" i="24" s="1"/>
  <c r="BO51" i="24" s="1"/>
  <c r="BP51" i="24" s="1"/>
  <c r="BQ51" i="24" s="1"/>
  <c r="BR51" i="24" s="1"/>
  <c r="BS51" i="24" s="1"/>
  <c r="BT51" i="24" s="1"/>
  <c r="BU51" i="24" s="1"/>
  <c r="BV51" i="24" s="1"/>
  <c r="BW51" i="24" s="1"/>
  <c r="BX51" i="24" s="1"/>
  <c r="BY51" i="24" s="1"/>
  <c r="BZ51" i="24" s="1"/>
  <c r="CA51" i="24" s="1"/>
  <c r="CB51" i="24" s="1"/>
  <c r="CC51" i="24" s="1"/>
  <c r="CD51" i="24" s="1"/>
  <c r="CE51" i="24" s="1"/>
  <c r="CF51" i="24" s="1"/>
  <c r="CG51" i="24" s="1"/>
  <c r="CH51" i="24" s="1"/>
  <c r="CI51" i="24" s="1"/>
  <c r="CJ51" i="24" s="1"/>
  <c r="CK51" i="24" s="1"/>
  <c r="CL51" i="24" s="1"/>
  <c r="CM51" i="24" s="1"/>
  <c r="CN51" i="24" s="1"/>
  <c r="CO51" i="24" s="1"/>
  <c r="CP51" i="24" s="1"/>
  <c r="CQ51" i="24" s="1"/>
  <c r="CR51" i="24" s="1"/>
  <c r="CS51" i="24" s="1"/>
  <c r="CT51" i="24" s="1"/>
  <c r="CU51" i="24" s="1"/>
  <c r="CV51" i="24" s="1"/>
  <c r="CW51" i="24" s="1"/>
  <c r="CX51" i="24" s="1"/>
  <c r="CY51" i="24" s="1"/>
  <c r="CZ51" i="24" s="1"/>
  <c r="DA51" i="24" s="1"/>
  <c r="DB51" i="24" s="1"/>
  <c r="DC51" i="24" s="1"/>
  <c r="DD51" i="24" s="1"/>
  <c r="DE51" i="24" s="1"/>
  <c r="DF51" i="24" s="1"/>
  <c r="DG51" i="24" s="1"/>
  <c r="DH51" i="24" s="1"/>
  <c r="DI51" i="24" s="1"/>
  <c r="DJ51" i="24" s="1"/>
  <c r="DK51" i="24" s="1"/>
  <c r="DL51" i="24" s="1"/>
  <c r="DM51" i="24" s="1"/>
  <c r="DN51" i="24" s="1"/>
  <c r="DO51" i="24" s="1"/>
  <c r="DP51" i="24" s="1"/>
  <c r="DQ51" i="24" s="1"/>
  <c r="DR51" i="24" s="1"/>
  <c r="DS51" i="24" s="1"/>
  <c r="DT51" i="24" s="1"/>
  <c r="E53" i="24"/>
  <c r="G38" i="21"/>
  <c r="M38" i="21"/>
  <c r="H38" i="21"/>
  <c r="H29" i="13" s="1"/>
  <c r="I38" i="21"/>
  <c r="I29" i="13" s="1"/>
  <c r="D38" i="21"/>
  <c r="J38" i="21"/>
  <c r="E38" i="21"/>
  <c r="E29" i="13" s="1"/>
  <c r="K38" i="21"/>
  <c r="F38" i="21"/>
  <c r="F29" i="13" s="1"/>
  <c r="R26" i="23"/>
  <c r="R25" i="23"/>
  <c r="Q30" i="23"/>
  <c r="P30" i="23" s="1"/>
  <c r="D48" i="23" s="1"/>
  <c r="K30" i="23"/>
  <c r="L20" i="23"/>
  <c r="M24" i="23"/>
  <c r="M30" i="23" s="1"/>
  <c r="O30" i="23"/>
  <c r="N30" i="23" s="1"/>
  <c r="D46" i="23" s="1"/>
  <c r="D47" i="23" s="1"/>
  <c r="D58" i="23"/>
  <c r="D59" i="23" s="1"/>
  <c r="R24" i="23"/>
  <c r="Q21" i="12"/>
  <c r="Q4" i="23" s="1"/>
  <c r="V5" i="12" s="1"/>
  <c r="I15" i="12"/>
  <c r="C5" i="16" s="1"/>
  <c r="C16" i="16" s="1"/>
  <c r="I17" i="12"/>
  <c r="C5" i="28" s="1"/>
  <c r="I19" i="12"/>
  <c r="C5" i="30" s="1"/>
  <c r="M35" i="12"/>
  <c r="H20" i="12"/>
  <c r="M33" i="12"/>
  <c r="M32" i="12"/>
  <c r="D21" i="21"/>
  <c r="M29" i="13" l="1"/>
  <c r="G29" i="13"/>
  <c r="L40" i="21"/>
  <c r="L30" i="13"/>
  <c r="K29" i="13"/>
  <c r="J29" i="13"/>
  <c r="L29" i="13"/>
  <c r="Q57" i="24"/>
  <c r="O57" i="24"/>
  <c r="N57" i="24"/>
  <c r="U57" i="24"/>
  <c r="T57" i="24"/>
  <c r="R57" i="24"/>
  <c r="M57" i="24"/>
  <c r="S57" i="24"/>
  <c r="P57" i="24"/>
  <c r="S57" i="26"/>
  <c r="R57" i="26"/>
  <c r="Q57" i="26"/>
  <c r="U57" i="26"/>
  <c r="T57" i="26"/>
  <c r="P57" i="26"/>
  <c r="M57" i="26"/>
  <c r="O57" i="26"/>
  <c r="N57" i="26"/>
  <c r="M57" i="20"/>
  <c r="N57" i="20"/>
  <c r="O57" i="20"/>
  <c r="P57" i="20"/>
  <c r="Q57" i="20"/>
  <c r="R57" i="20"/>
  <c r="S57" i="20"/>
  <c r="T57" i="20"/>
  <c r="U57" i="20"/>
  <c r="C28" i="30"/>
  <c r="C16" i="30"/>
  <c r="C39" i="30" s="1"/>
  <c r="C5" i="31"/>
  <c r="C28" i="31" s="1"/>
  <c r="C28" i="16"/>
  <c r="Q12" i="18" s="1"/>
  <c r="O57" i="22"/>
  <c r="N57" i="22"/>
  <c r="S57" i="22"/>
  <c r="P57" i="22"/>
  <c r="M57" i="22"/>
  <c r="U57" i="22"/>
  <c r="Q57" i="22"/>
  <c r="R57" i="22"/>
  <c r="T57" i="22"/>
  <c r="C28" i="27"/>
  <c r="C16" i="27"/>
  <c r="C39" i="27" s="1"/>
  <c r="N57" i="21"/>
  <c r="Q57" i="21"/>
  <c r="P57" i="21"/>
  <c r="R57" i="21"/>
  <c r="T57" i="21"/>
  <c r="S57" i="21"/>
  <c r="U57" i="21"/>
  <c r="M57" i="21"/>
  <c r="O57" i="21"/>
  <c r="C16" i="29"/>
  <c r="C39" i="29" s="1"/>
  <c r="C28" i="29"/>
  <c r="C16" i="28"/>
  <c r="C39" i="28" s="1"/>
  <c r="C28" i="28"/>
  <c r="D62" i="26"/>
  <c r="B56" i="26"/>
  <c r="C18" i="31"/>
  <c r="C41" i="31" s="1"/>
  <c r="C41" i="16"/>
  <c r="Q17" i="18" s="1"/>
  <c r="E40" i="24"/>
  <c r="Q9" i="23"/>
  <c r="V10" i="12" s="1"/>
  <c r="AN61" i="20"/>
  <c r="AN68" i="20" s="1"/>
  <c r="AN57" i="13"/>
  <c r="X6" i="12"/>
  <c r="B7" i="25"/>
  <c r="B6" i="25"/>
  <c r="B4" i="25"/>
  <c r="B5" i="25"/>
  <c r="N9" i="25"/>
  <c r="X10" i="12" s="1"/>
  <c r="W5" i="12"/>
  <c r="B56" i="24"/>
  <c r="F40" i="24"/>
  <c r="D29" i="20"/>
  <c r="D34" i="20" s="1"/>
  <c r="D61" i="20"/>
  <c r="D68" i="20" s="1"/>
  <c r="BY53" i="26"/>
  <c r="BZ52" i="26"/>
  <c r="V9" i="12"/>
  <c r="AF59" i="24"/>
  <c r="T59" i="24"/>
  <c r="AP59" i="24"/>
  <c r="X59" i="24"/>
  <c r="R59" i="24"/>
  <c r="AB59" i="24"/>
  <c r="V59" i="24"/>
  <c r="P59" i="24"/>
  <c r="W59" i="24"/>
  <c r="U59" i="24"/>
  <c r="AE59" i="24"/>
  <c r="S59" i="24"/>
  <c r="Q59" i="24"/>
  <c r="AM59" i="24"/>
  <c r="O59" i="24"/>
  <c r="U6" i="12"/>
  <c r="G39" i="21"/>
  <c r="G30" i="13" s="1"/>
  <c r="Y6" i="12"/>
  <c r="H9" i="20"/>
  <c r="I57" i="20"/>
  <c r="I57" i="13" s="1"/>
  <c r="H57" i="20"/>
  <c r="H57" i="13" s="1"/>
  <c r="G57" i="20"/>
  <c r="G57" i="13" s="1"/>
  <c r="L57" i="20"/>
  <c r="L57" i="13" s="1"/>
  <c r="F57" i="20"/>
  <c r="F57" i="13" s="1"/>
  <c r="K57" i="20"/>
  <c r="K57" i="13" s="1"/>
  <c r="E57" i="20"/>
  <c r="E57" i="13" s="1"/>
  <c r="J57" i="20"/>
  <c r="J57" i="13" s="1"/>
  <c r="AN67" i="13"/>
  <c r="AO66" i="13"/>
  <c r="AN53" i="20"/>
  <c r="AO52" i="20"/>
  <c r="AO57" i="20" s="1"/>
  <c r="AO57" i="13" s="1"/>
  <c r="AP52" i="13"/>
  <c r="AO53" i="13"/>
  <c r="F62" i="24"/>
  <c r="E62" i="24"/>
  <c r="D39" i="24"/>
  <c r="D40" i="24" s="1"/>
  <c r="Q4" i="18"/>
  <c r="U5" i="12" s="1"/>
  <c r="D23" i="21"/>
  <c r="D24" i="21" s="1"/>
  <c r="B58" i="24"/>
  <c r="R30" i="23"/>
  <c r="I6" i="24"/>
  <c r="H52" i="24"/>
  <c r="G53" i="24"/>
  <c r="G40" i="24"/>
  <c r="D39" i="21"/>
  <c r="D40" i="21" s="1"/>
  <c r="I39" i="21"/>
  <c r="I30" i="13" s="1"/>
  <c r="F39" i="21"/>
  <c r="F30" i="13" s="1"/>
  <c r="H39" i="21"/>
  <c r="H30" i="13" s="1"/>
  <c r="K39" i="21"/>
  <c r="K30" i="13" s="1"/>
  <c r="M39" i="21"/>
  <c r="M30" i="13" s="1"/>
  <c r="E39" i="21"/>
  <c r="E30" i="13" s="1"/>
  <c r="J39" i="21"/>
  <c r="J30" i="13" s="1"/>
  <c r="Q29" i="18"/>
  <c r="Q28" i="18"/>
  <c r="Q27" i="18"/>
  <c r="Q26" i="18"/>
  <c r="Q25" i="18"/>
  <c r="Q24" i="18"/>
  <c r="O29" i="18"/>
  <c r="O28" i="18"/>
  <c r="O27" i="18"/>
  <c r="O26" i="18"/>
  <c r="O25" i="18"/>
  <c r="O24" i="18"/>
  <c r="J15" i="18"/>
  <c r="C57" i="21"/>
  <c r="C10" i="21" s="1"/>
  <c r="C56" i="21"/>
  <c r="C9" i="21" s="1"/>
  <c r="E52" i="21"/>
  <c r="E53" i="21" s="1"/>
  <c r="C13" i="21"/>
  <c r="C12" i="21"/>
  <c r="C11" i="21"/>
  <c r="E6" i="21"/>
  <c r="F6" i="21" s="1"/>
  <c r="D5" i="21"/>
  <c r="C13" i="22"/>
  <c r="C12" i="22"/>
  <c r="C11" i="22"/>
  <c r="E6" i="22"/>
  <c r="F6" i="22" s="1"/>
  <c r="G6" i="22" s="1"/>
  <c r="H6" i="22" s="1"/>
  <c r="I6" i="22" s="1"/>
  <c r="J6" i="22" s="1"/>
  <c r="K6" i="22" s="1"/>
  <c r="L6" i="22" s="1"/>
  <c r="M6" i="22" s="1"/>
  <c r="N6" i="22" s="1"/>
  <c r="C56" i="22"/>
  <c r="C9" i="22" s="1"/>
  <c r="C57" i="22"/>
  <c r="C10" i="22" s="1"/>
  <c r="C14" i="19"/>
  <c r="H35" i="12" s="1"/>
  <c r="H26" i="12" s="1"/>
  <c r="E52" i="22"/>
  <c r="E53" i="22" s="1"/>
  <c r="D5" i="22"/>
  <c r="E5" i="22" s="1"/>
  <c r="F5" i="22" s="1"/>
  <c r="G5" i="22" s="1"/>
  <c r="H5" i="22" s="1"/>
  <c r="I5" i="22" s="1"/>
  <c r="J5" i="22" s="1"/>
  <c r="K5" i="22" s="1"/>
  <c r="L5" i="22" s="1"/>
  <c r="M5" i="22" s="1"/>
  <c r="N5" i="22" s="1"/>
  <c r="C15" i="20"/>
  <c r="C17" i="20" s="1"/>
  <c r="C19" i="20" s="1"/>
  <c r="C6" i="20"/>
  <c r="C8" i="20" s="1"/>
  <c r="C10" i="20" s="1"/>
  <c r="H17" i="19"/>
  <c r="H16" i="19"/>
  <c r="H15" i="19"/>
  <c r="H14" i="19"/>
  <c r="H13" i="19"/>
  <c r="F17" i="19"/>
  <c r="F16" i="19"/>
  <c r="F15" i="19"/>
  <c r="F14" i="19"/>
  <c r="F13" i="19"/>
  <c r="G9" i="19"/>
  <c r="G8" i="19"/>
  <c r="G7" i="19"/>
  <c r="G6" i="19"/>
  <c r="G5" i="19"/>
  <c r="G4" i="19"/>
  <c r="D10" i="19"/>
  <c r="H34" i="12" l="1"/>
  <c r="H25" i="12" s="1"/>
  <c r="D68" i="12"/>
  <c r="AK59" i="24"/>
  <c r="AQ59" i="24"/>
  <c r="AH59" i="24"/>
  <c r="AL59" i="24"/>
  <c r="AX59" i="24"/>
  <c r="BA59" i="24"/>
  <c r="AA59" i="24"/>
  <c r="AW59" i="24"/>
  <c r="R57" i="13"/>
  <c r="AO59" i="24"/>
  <c r="AJ59" i="24"/>
  <c r="AZ59" i="24"/>
  <c r="Q57" i="13"/>
  <c r="AU59" i="24"/>
  <c r="AD59" i="24"/>
  <c r="AR59" i="24"/>
  <c r="AS59" i="24"/>
  <c r="AY59" i="24"/>
  <c r="O57" i="13"/>
  <c r="P57" i="13"/>
  <c r="U57" i="13"/>
  <c r="N57" i="13"/>
  <c r="S57" i="13"/>
  <c r="M57" i="13"/>
  <c r="Y59" i="24"/>
  <c r="AC59" i="24"/>
  <c r="AG59" i="24"/>
  <c r="AN59" i="24"/>
  <c r="BB59" i="24"/>
  <c r="T57" i="13"/>
  <c r="C39" i="16"/>
  <c r="Q15" i="18" s="1"/>
  <c r="C16" i="31"/>
  <c r="C39" i="31" s="1"/>
  <c r="AI59" i="24"/>
  <c r="Z59" i="24"/>
  <c r="AV59" i="24"/>
  <c r="AT59" i="24"/>
  <c r="Z5" i="12"/>
  <c r="U59" i="20"/>
  <c r="X59" i="20"/>
  <c r="R59" i="20"/>
  <c r="W59" i="20"/>
  <c r="T59" i="20"/>
  <c r="S59" i="20"/>
  <c r="Q59" i="20"/>
  <c r="V59" i="20"/>
  <c r="CY58" i="26"/>
  <c r="G58" i="26"/>
  <c r="DD58" i="26"/>
  <c r="CU58" i="26"/>
  <c r="DI58" i="26"/>
  <c r="DT58" i="26"/>
  <c r="CJ58" i="26"/>
  <c r="CO58" i="26"/>
  <c r="CS58" i="26"/>
  <c r="I58" i="26"/>
  <c r="CX58" i="26"/>
  <c r="L58" i="26"/>
  <c r="CC58" i="26"/>
  <c r="DC58" i="26"/>
  <c r="E58" i="26"/>
  <c r="DN58" i="26"/>
  <c r="CD58" i="26"/>
  <c r="CM58" i="26"/>
  <c r="CT58" i="26"/>
  <c r="CR58" i="26"/>
  <c r="F58" i="26"/>
  <c r="DL58" i="26"/>
  <c r="CW58" i="26"/>
  <c r="CI58" i="26"/>
  <c r="DH58" i="26"/>
  <c r="DF58" i="26"/>
  <c r="DQ58" i="26"/>
  <c r="CG58" i="26"/>
  <c r="H58" i="26"/>
  <c r="CL58" i="26"/>
  <c r="K58" i="26"/>
  <c r="CH58" i="26"/>
  <c r="CQ58" i="26"/>
  <c r="DR58" i="26"/>
  <c r="DB58" i="26"/>
  <c r="J58" i="26"/>
  <c r="CN58" i="26"/>
  <c r="DK58" i="26"/>
  <c r="DP58" i="26"/>
  <c r="CF58" i="26"/>
  <c r="DS58" i="26"/>
  <c r="CK58" i="26"/>
  <c r="CZ58" i="26"/>
  <c r="CV58" i="26"/>
  <c r="DM58" i="26"/>
  <c r="DE58" i="26"/>
  <c r="DJ58" i="26"/>
  <c r="DA58" i="26"/>
  <c r="DO58" i="26"/>
  <c r="CE58" i="26"/>
  <c r="CB58" i="26"/>
  <c r="CP58" i="26"/>
  <c r="DG58" i="26"/>
  <c r="B5" i="19"/>
  <c r="B4" i="19"/>
  <c r="S3" i="17" s="1"/>
  <c r="B6" i="19"/>
  <c r="B7" i="19"/>
  <c r="B8" i="19"/>
  <c r="H9" i="19"/>
  <c r="I9" i="19" s="1"/>
  <c r="G10" i="19"/>
  <c r="Y10" i="12"/>
  <c r="P59" i="20"/>
  <c r="J59" i="20"/>
  <c r="O59" i="20"/>
  <c r="I59" i="20"/>
  <c r="N59" i="20"/>
  <c r="H59" i="20"/>
  <c r="M59" i="20"/>
  <c r="G59" i="20"/>
  <c r="L59" i="20"/>
  <c r="F59" i="20"/>
  <c r="K59" i="20"/>
  <c r="E59" i="20"/>
  <c r="AO61" i="20"/>
  <c r="AO68" i="20" s="1"/>
  <c r="E30" i="20"/>
  <c r="CA52" i="26"/>
  <c r="BZ53" i="26"/>
  <c r="H40" i="21"/>
  <c r="F40" i="21"/>
  <c r="Z6" i="12"/>
  <c r="J40" i="21"/>
  <c r="I40" i="21"/>
  <c r="E40" i="21"/>
  <c r="M40" i="21"/>
  <c r="K40" i="21"/>
  <c r="G40" i="21"/>
  <c r="AP66" i="13"/>
  <c r="AO67" i="13"/>
  <c r="AP52" i="20"/>
  <c r="AP57" i="20" s="1"/>
  <c r="AO53" i="20"/>
  <c r="AP53" i="13"/>
  <c r="AQ52" i="13"/>
  <c r="C17" i="19"/>
  <c r="J59" i="26" s="1"/>
  <c r="H18" i="19"/>
  <c r="D27" i="21"/>
  <c r="D30" i="21" s="1"/>
  <c r="D34" i="21"/>
  <c r="I52" i="24"/>
  <c r="H53" i="24"/>
  <c r="F70" i="24"/>
  <c r="F72" i="24" s="1"/>
  <c r="G62" i="24"/>
  <c r="G70" i="24"/>
  <c r="G72" i="24" s="1"/>
  <c r="J6" i="24"/>
  <c r="E70" i="24"/>
  <c r="E72" i="24" s="1"/>
  <c r="H40" i="24"/>
  <c r="Q30" i="18"/>
  <c r="R28" i="18"/>
  <c r="R29" i="18"/>
  <c r="R27" i="18"/>
  <c r="R24" i="18"/>
  <c r="O30" i="18"/>
  <c r="R25" i="18"/>
  <c r="R26" i="18"/>
  <c r="J17" i="18"/>
  <c r="I44" i="17" s="1"/>
  <c r="G6" i="21"/>
  <c r="D51" i="21"/>
  <c r="E51" i="21" s="1"/>
  <c r="F51" i="21" s="1"/>
  <c r="G51" i="21" s="1"/>
  <c r="H51" i="21" s="1"/>
  <c r="I51" i="21" s="1"/>
  <c r="J51" i="21" s="1"/>
  <c r="K51" i="21" s="1"/>
  <c r="L51" i="21" s="1"/>
  <c r="M51" i="21" s="1"/>
  <c r="N51" i="21" s="1"/>
  <c r="O51" i="21" s="1"/>
  <c r="P51" i="21" s="1"/>
  <c r="Q51" i="21" s="1"/>
  <c r="R51" i="21" s="1"/>
  <c r="S51" i="21" s="1"/>
  <c r="T51" i="21" s="1"/>
  <c r="U51" i="21" s="1"/>
  <c r="V51" i="21" s="1"/>
  <c r="W51" i="21" s="1"/>
  <c r="X51" i="21" s="1"/>
  <c r="Y51" i="21" s="1"/>
  <c r="Z51" i="21" s="1"/>
  <c r="AA51" i="21" s="1"/>
  <c r="AB51" i="21" s="1"/>
  <c r="AC51" i="21" s="1"/>
  <c r="AD51" i="21" s="1"/>
  <c r="AE51" i="21" s="1"/>
  <c r="AF51" i="21" s="1"/>
  <c r="AG51" i="21" s="1"/>
  <c r="AH51" i="21" s="1"/>
  <c r="AI51" i="21" s="1"/>
  <c r="AJ51" i="21" s="1"/>
  <c r="AK51" i="21" s="1"/>
  <c r="AL51" i="21" s="1"/>
  <c r="AM51" i="21" s="1"/>
  <c r="AN51" i="21" s="1"/>
  <c r="AO51" i="21" s="1"/>
  <c r="AP51" i="21" s="1"/>
  <c r="AQ51" i="21" s="1"/>
  <c r="AR51" i="21" s="1"/>
  <c r="AS51" i="21" s="1"/>
  <c r="AT51" i="21" s="1"/>
  <c r="AU51" i="21" s="1"/>
  <c r="AV51" i="21" s="1"/>
  <c r="AW51" i="21" s="1"/>
  <c r="AX51" i="21" s="1"/>
  <c r="AY51" i="21" s="1"/>
  <c r="AZ51" i="21" s="1"/>
  <c r="BA51" i="21" s="1"/>
  <c r="BB51" i="21" s="1"/>
  <c r="BC51" i="21" s="1"/>
  <c r="BD51" i="21" s="1"/>
  <c r="BE51" i="21" s="1"/>
  <c r="BF51" i="21" s="1"/>
  <c r="BG51" i="21" s="1"/>
  <c r="BH51" i="21" s="1"/>
  <c r="BI51" i="21" s="1"/>
  <c r="BJ51" i="21" s="1"/>
  <c r="BK51" i="21" s="1"/>
  <c r="BL51" i="21" s="1"/>
  <c r="BM51" i="21" s="1"/>
  <c r="BN51" i="21" s="1"/>
  <c r="BO51" i="21" s="1"/>
  <c r="BP51" i="21" s="1"/>
  <c r="BQ51" i="21" s="1"/>
  <c r="BR51" i="21" s="1"/>
  <c r="BS51" i="21" s="1"/>
  <c r="BT51" i="21" s="1"/>
  <c r="BU51" i="21" s="1"/>
  <c r="BV51" i="21" s="1"/>
  <c r="BW51" i="21" s="1"/>
  <c r="BX51" i="21" s="1"/>
  <c r="BY51" i="21" s="1"/>
  <c r="BZ51" i="21" s="1"/>
  <c r="CA51" i="21" s="1"/>
  <c r="CB51" i="21" s="1"/>
  <c r="CC51" i="21" s="1"/>
  <c r="CD51" i="21" s="1"/>
  <c r="CE51" i="21" s="1"/>
  <c r="CF51" i="21" s="1"/>
  <c r="CG51" i="21" s="1"/>
  <c r="CH51" i="21" s="1"/>
  <c r="CI51" i="21" s="1"/>
  <c r="CJ51" i="21" s="1"/>
  <c r="CK51" i="21" s="1"/>
  <c r="CL51" i="21" s="1"/>
  <c r="CM51" i="21" s="1"/>
  <c r="CN51" i="21" s="1"/>
  <c r="CO51" i="21" s="1"/>
  <c r="CP51" i="21" s="1"/>
  <c r="CQ51" i="21" s="1"/>
  <c r="CR51" i="21" s="1"/>
  <c r="CS51" i="21" s="1"/>
  <c r="CT51" i="21" s="1"/>
  <c r="CU51" i="21" s="1"/>
  <c r="CV51" i="21" s="1"/>
  <c r="CW51" i="21" s="1"/>
  <c r="CX51" i="21" s="1"/>
  <c r="CY51" i="21" s="1"/>
  <c r="CZ51" i="21" s="1"/>
  <c r="DA51" i="21" s="1"/>
  <c r="DB51" i="21" s="1"/>
  <c r="DC51" i="21" s="1"/>
  <c r="DD51" i="21" s="1"/>
  <c r="DE51" i="21" s="1"/>
  <c r="DF51" i="21" s="1"/>
  <c r="DG51" i="21" s="1"/>
  <c r="DH51" i="21" s="1"/>
  <c r="DI51" i="21" s="1"/>
  <c r="DJ51" i="21" s="1"/>
  <c r="DK51" i="21" s="1"/>
  <c r="DL51" i="21" s="1"/>
  <c r="DM51" i="21" s="1"/>
  <c r="DN51" i="21" s="1"/>
  <c r="DO51" i="21" s="1"/>
  <c r="DP51" i="21" s="1"/>
  <c r="DQ51" i="21" s="1"/>
  <c r="DR51" i="21" s="1"/>
  <c r="DS51" i="21" s="1"/>
  <c r="DT51" i="21" s="1"/>
  <c r="E5" i="21"/>
  <c r="F5" i="21" s="1"/>
  <c r="G5" i="21" s="1"/>
  <c r="H5" i="21" s="1"/>
  <c r="I5" i="21" s="1"/>
  <c r="J5" i="21" s="1"/>
  <c r="K5" i="21" s="1"/>
  <c r="L5" i="21" s="1"/>
  <c r="M5" i="21" s="1"/>
  <c r="N5" i="21" s="1"/>
  <c r="F52" i="21"/>
  <c r="D51" i="22"/>
  <c r="E51" i="22" s="1"/>
  <c r="F51" i="22" s="1"/>
  <c r="G51" i="22" s="1"/>
  <c r="H51" i="22" s="1"/>
  <c r="I51" i="22" s="1"/>
  <c r="J51" i="22" s="1"/>
  <c r="K51" i="22" s="1"/>
  <c r="L51" i="22" s="1"/>
  <c r="M51" i="22" s="1"/>
  <c r="N51" i="22" s="1"/>
  <c r="O51" i="22" s="1"/>
  <c r="P51" i="22" s="1"/>
  <c r="Q51" i="22" s="1"/>
  <c r="R51" i="22" s="1"/>
  <c r="S51" i="22" s="1"/>
  <c r="T51" i="22" s="1"/>
  <c r="U51" i="22" s="1"/>
  <c r="V51" i="22" s="1"/>
  <c r="W51" i="22" s="1"/>
  <c r="X51" i="22" s="1"/>
  <c r="Y51" i="22" s="1"/>
  <c r="Z51" i="22" s="1"/>
  <c r="AA51" i="22" s="1"/>
  <c r="AB51" i="22" s="1"/>
  <c r="AC51" i="22" s="1"/>
  <c r="AD51" i="22" s="1"/>
  <c r="AE51" i="22" s="1"/>
  <c r="AF51" i="22" s="1"/>
  <c r="AG51" i="22" s="1"/>
  <c r="AH51" i="22" s="1"/>
  <c r="AI51" i="22" s="1"/>
  <c r="AJ51" i="22" s="1"/>
  <c r="AK51" i="22" s="1"/>
  <c r="AL51" i="22" s="1"/>
  <c r="AM51" i="22" s="1"/>
  <c r="AN51" i="22" s="1"/>
  <c r="AO51" i="22" s="1"/>
  <c r="AP51" i="22" s="1"/>
  <c r="AQ51" i="22" s="1"/>
  <c r="AR51" i="22" s="1"/>
  <c r="AS51" i="22" s="1"/>
  <c r="AT51" i="22" s="1"/>
  <c r="AU51" i="22" s="1"/>
  <c r="AV51" i="22" s="1"/>
  <c r="AW51" i="22" s="1"/>
  <c r="AX51" i="22" s="1"/>
  <c r="AY51" i="22" s="1"/>
  <c r="AZ51" i="22" s="1"/>
  <c r="BA51" i="22" s="1"/>
  <c r="BB51" i="22" s="1"/>
  <c r="BC51" i="22" s="1"/>
  <c r="BD51" i="22" s="1"/>
  <c r="BE51" i="22" s="1"/>
  <c r="BF51" i="22" s="1"/>
  <c r="BG51" i="22" s="1"/>
  <c r="BH51" i="22" s="1"/>
  <c r="BI51" i="22" s="1"/>
  <c r="BJ51" i="22" s="1"/>
  <c r="BK51" i="22" s="1"/>
  <c r="BL51" i="22" s="1"/>
  <c r="BM51" i="22" s="1"/>
  <c r="BN51" i="22" s="1"/>
  <c r="BO51" i="22" s="1"/>
  <c r="BP51" i="22" s="1"/>
  <c r="BQ51" i="22" s="1"/>
  <c r="BR51" i="22" s="1"/>
  <c r="BS51" i="22" s="1"/>
  <c r="BT51" i="22" s="1"/>
  <c r="BU51" i="22" s="1"/>
  <c r="BV51" i="22" s="1"/>
  <c r="BW51" i="22" s="1"/>
  <c r="BX51" i="22" s="1"/>
  <c r="BY51" i="22" s="1"/>
  <c r="BZ51" i="22" s="1"/>
  <c r="CA51" i="22" s="1"/>
  <c r="CB51" i="22" s="1"/>
  <c r="CC51" i="22" s="1"/>
  <c r="CD51" i="22" s="1"/>
  <c r="CE51" i="22" s="1"/>
  <c r="CF51" i="22" s="1"/>
  <c r="CG51" i="22" s="1"/>
  <c r="CH51" i="22" s="1"/>
  <c r="CI51" i="22" s="1"/>
  <c r="CJ51" i="22" s="1"/>
  <c r="CK51" i="22" s="1"/>
  <c r="CL51" i="22" s="1"/>
  <c r="CM51" i="22" s="1"/>
  <c r="CN51" i="22" s="1"/>
  <c r="CO51" i="22" s="1"/>
  <c r="CP51" i="22" s="1"/>
  <c r="CQ51" i="22" s="1"/>
  <c r="CR51" i="22" s="1"/>
  <c r="CS51" i="22" s="1"/>
  <c r="CT51" i="22" s="1"/>
  <c r="CU51" i="22" s="1"/>
  <c r="CV51" i="22" s="1"/>
  <c r="CW51" i="22" s="1"/>
  <c r="CX51" i="22" s="1"/>
  <c r="CY51" i="22" s="1"/>
  <c r="CZ51" i="22" s="1"/>
  <c r="DA51" i="22" s="1"/>
  <c r="DB51" i="22" s="1"/>
  <c r="DC51" i="22" s="1"/>
  <c r="DD51" i="22" s="1"/>
  <c r="DE51" i="22" s="1"/>
  <c r="DF51" i="22" s="1"/>
  <c r="DG51" i="22" s="1"/>
  <c r="DH51" i="22" s="1"/>
  <c r="DI51" i="22" s="1"/>
  <c r="DJ51" i="22" s="1"/>
  <c r="DK51" i="22" s="1"/>
  <c r="DL51" i="22" s="1"/>
  <c r="DM51" i="22" s="1"/>
  <c r="DN51" i="22" s="1"/>
  <c r="DO51" i="22" s="1"/>
  <c r="DP51" i="22" s="1"/>
  <c r="DQ51" i="22" s="1"/>
  <c r="DR51" i="22" s="1"/>
  <c r="DS51" i="22" s="1"/>
  <c r="DT51" i="22" s="1"/>
  <c r="F52" i="22"/>
  <c r="G13" i="20"/>
  <c r="K29" i="18"/>
  <c r="M29" i="18" s="1"/>
  <c r="K28" i="18"/>
  <c r="M28" i="18" s="1"/>
  <c r="K27" i="18"/>
  <c r="K26" i="18"/>
  <c r="M26" i="18" s="1"/>
  <c r="K25" i="18"/>
  <c r="M25" i="18" s="1"/>
  <c r="K24" i="18"/>
  <c r="M24" i="18" s="1"/>
  <c r="J30" i="18"/>
  <c r="S27" i="17"/>
  <c r="S26" i="17"/>
  <c r="I36" i="17"/>
  <c r="F36" i="17"/>
  <c r="I19" i="17"/>
  <c r="I18" i="17"/>
  <c r="I17" i="17"/>
  <c r="I16" i="17"/>
  <c r="I15" i="17"/>
  <c r="I14" i="17"/>
  <c r="I13" i="17"/>
  <c r="I12" i="17"/>
  <c r="I11" i="17"/>
  <c r="I10" i="17"/>
  <c r="I9" i="17"/>
  <c r="F19" i="17"/>
  <c r="F18" i="17"/>
  <c r="F17" i="17"/>
  <c r="F16" i="17"/>
  <c r="F15" i="17"/>
  <c r="F14" i="17"/>
  <c r="F13" i="17"/>
  <c r="F12" i="17"/>
  <c r="F11" i="17"/>
  <c r="F10" i="17"/>
  <c r="F9" i="17"/>
  <c r="I8" i="17"/>
  <c r="I7" i="17"/>
  <c r="I6" i="17"/>
  <c r="I5" i="17"/>
  <c r="I4" i="17"/>
  <c r="I3" i="17"/>
  <c r="F8" i="17"/>
  <c r="F7" i="17"/>
  <c r="F6" i="17"/>
  <c r="F5" i="17"/>
  <c r="F4" i="17"/>
  <c r="F3" i="17"/>
  <c r="C4" i="16"/>
  <c r="D23" i="17"/>
  <c r="D22" i="17"/>
  <c r="A23" i="17"/>
  <c r="A22" i="17"/>
  <c r="D21" i="17"/>
  <c r="A21" i="17"/>
  <c r="D17" i="17"/>
  <c r="D20" i="17"/>
  <c r="D19" i="17"/>
  <c r="D18" i="17"/>
  <c r="A20" i="17"/>
  <c r="A19" i="17"/>
  <c r="A18" i="17"/>
  <c r="A17" i="17"/>
  <c r="D16" i="17"/>
  <c r="A16" i="17"/>
  <c r="D15" i="17"/>
  <c r="A15" i="17"/>
  <c r="D14" i="17"/>
  <c r="A14" i="17"/>
  <c r="A13" i="17"/>
  <c r="A12" i="17"/>
  <c r="A11" i="17"/>
  <c r="A10" i="17"/>
  <c r="D9" i="17"/>
  <c r="D8" i="17"/>
  <c r="D7" i="17"/>
  <c r="A9" i="17"/>
  <c r="A8" i="17"/>
  <c r="A7" i="17"/>
  <c r="A6" i="17"/>
  <c r="A5" i="17"/>
  <c r="A4" i="17"/>
  <c r="D13" i="17"/>
  <c r="D12" i="17"/>
  <c r="D11" i="17"/>
  <c r="D6" i="17"/>
  <c r="D5" i="17"/>
  <c r="D4" i="17"/>
  <c r="D3" i="17"/>
  <c r="A3" i="17"/>
  <c r="C2" i="16"/>
  <c r="D3" i="16"/>
  <c r="D2" i="16" s="1"/>
  <c r="D76" i="12" l="1"/>
  <c r="D77" i="12" s="1"/>
  <c r="C68" i="32"/>
  <c r="C65" i="32"/>
  <c r="C66" i="32"/>
  <c r="C71" i="32"/>
  <c r="C77" i="32"/>
  <c r="D78" i="12"/>
  <c r="C78" i="32"/>
  <c r="C69" i="32"/>
  <c r="C67" i="32"/>
  <c r="C70" i="32"/>
  <c r="D67" i="32"/>
  <c r="D78" i="32"/>
  <c r="D71" i="32"/>
  <c r="D77" i="32"/>
  <c r="D65" i="32"/>
  <c r="D68" i="32"/>
  <c r="D69" i="32"/>
  <c r="D70" i="32"/>
  <c r="D66" i="32"/>
  <c r="E71" i="32"/>
  <c r="E70" i="32"/>
  <c r="E67" i="32"/>
  <c r="E78" i="32"/>
  <c r="E77" i="32"/>
  <c r="E69" i="32"/>
  <c r="E68" i="32"/>
  <c r="E66" i="32"/>
  <c r="E65" i="32"/>
  <c r="E72" i="32" s="1"/>
  <c r="F78" i="32"/>
  <c r="F68" i="32"/>
  <c r="F66" i="32"/>
  <c r="F70" i="32"/>
  <c r="F77" i="32"/>
  <c r="F71" i="32"/>
  <c r="F67" i="32"/>
  <c r="F65" i="32"/>
  <c r="F69" i="32"/>
  <c r="G65" i="32"/>
  <c r="G67" i="32"/>
  <c r="G71" i="32"/>
  <c r="H77" i="32"/>
  <c r="G69" i="32"/>
  <c r="G70" i="32"/>
  <c r="G68" i="32"/>
  <c r="G77" i="32"/>
  <c r="G66" i="32"/>
  <c r="G78" i="32"/>
  <c r="H71" i="32"/>
  <c r="H78" i="32"/>
  <c r="I70" i="32"/>
  <c r="H67" i="32"/>
  <c r="H65" i="32"/>
  <c r="H66" i="32"/>
  <c r="H68" i="32"/>
  <c r="H69" i="32"/>
  <c r="H70" i="32"/>
  <c r="I71" i="32"/>
  <c r="I69" i="32"/>
  <c r="I65" i="32"/>
  <c r="J68" i="32"/>
  <c r="I67" i="32"/>
  <c r="I78" i="32"/>
  <c r="I68" i="32"/>
  <c r="J70" i="32"/>
  <c r="I66" i="32"/>
  <c r="J78" i="32"/>
  <c r="J66" i="32"/>
  <c r="I77" i="32"/>
  <c r="J67" i="32"/>
  <c r="J65" i="32"/>
  <c r="J71" i="32"/>
  <c r="K77" i="32"/>
  <c r="K66" i="32"/>
  <c r="K68" i="32"/>
  <c r="J69" i="32"/>
  <c r="J77" i="32"/>
  <c r="K69" i="32"/>
  <c r="K67" i="32"/>
  <c r="K78" i="32"/>
  <c r="K71" i="32"/>
  <c r="K65" i="32"/>
  <c r="K70" i="32"/>
  <c r="L78" i="32"/>
  <c r="L68" i="32"/>
  <c r="L70" i="32"/>
  <c r="L65" i="32"/>
  <c r="L69" i="32"/>
  <c r="L77" i="32"/>
  <c r="L67" i="32"/>
  <c r="L66" i="32"/>
  <c r="L71" i="32"/>
  <c r="M68" i="32"/>
  <c r="M77" i="32"/>
  <c r="M78" i="32"/>
  <c r="M65" i="32"/>
  <c r="M72" i="32" s="1"/>
  <c r="M67" i="32"/>
  <c r="M70" i="32"/>
  <c r="M71" i="32"/>
  <c r="M66" i="32"/>
  <c r="M69" i="32"/>
  <c r="N77" i="32"/>
  <c r="N65" i="32"/>
  <c r="N68" i="32"/>
  <c r="N66" i="32"/>
  <c r="N71" i="32"/>
  <c r="N67" i="32"/>
  <c r="N78" i="32"/>
  <c r="N69" i="32"/>
  <c r="N70" i="32"/>
  <c r="O78" i="32"/>
  <c r="O65" i="32"/>
  <c r="O66" i="32"/>
  <c r="O69" i="32"/>
  <c r="O67" i="32"/>
  <c r="O71" i="32"/>
  <c r="O68" i="32"/>
  <c r="O70" i="32"/>
  <c r="O77" i="32"/>
  <c r="P71" i="32"/>
  <c r="P77" i="32"/>
  <c r="P70" i="32"/>
  <c r="P66" i="32"/>
  <c r="P78" i="32"/>
  <c r="P65" i="32"/>
  <c r="P69" i="32"/>
  <c r="P67" i="32"/>
  <c r="P68" i="32"/>
  <c r="Q78" i="32"/>
  <c r="Q77" i="32"/>
  <c r="Q69" i="32"/>
  <c r="Q67" i="32"/>
  <c r="Q70" i="32"/>
  <c r="Q66" i="32"/>
  <c r="Q65" i="32"/>
  <c r="Q68" i="32"/>
  <c r="Q71" i="32"/>
  <c r="R78" i="32"/>
  <c r="R67" i="32"/>
  <c r="R65" i="32"/>
  <c r="R70" i="32"/>
  <c r="R66" i="32"/>
  <c r="R69" i="32"/>
  <c r="R68" i="32"/>
  <c r="R71" i="32"/>
  <c r="S68" i="32"/>
  <c r="S77" i="32"/>
  <c r="S70" i="32"/>
  <c r="S65" i="32"/>
  <c r="S69" i="32"/>
  <c r="S67" i="32"/>
  <c r="S71" i="32"/>
  <c r="S78" i="32"/>
  <c r="S66" i="32"/>
  <c r="T71" i="32"/>
  <c r="T66" i="32"/>
  <c r="T69" i="32"/>
  <c r="T78" i="32"/>
  <c r="T70" i="32"/>
  <c r="T68" i="32"/>
  <c r="T65" i="32"/>
  <c r="T77" i="32"/>
  <c r="T67" i="32"/>
  <c r="U65" i="32"/>
  <c r="U68" i="32"/>
  <c r="U71" i="32"/>
  <c r="U66" i="32"/>
  <c r="U70" i="32"/>
  <c r="U67" i="32"/>
  <c r="U69" i="32"/>
  <c r="V78" i="32"/>
  <c r="V77" i="32"/>
  <c r="V66" i="32"/>
  <c r="V70" i="32"/>
  <c r="V67" i="32"/>
  <c r="V65" i="32"/>
  <c r="V71" i="32"/>
  <c r="V69" i="32"/>
  <c r="V68" i="32"/>
  <c r="W68" i="32"/>
  <c r="W77" i="32"/>
  <c r="W70" i="32"/>
  <c r="W78" i="32"/>
  <c r="W67" i="32"/>
  <c r="W66" i="32"/>
  <c r="W69" i="32"/>
  <c r="W71" i="32"/>
  <c r="W65" i="32"/>
  <c r="X66" i="32"/>
  <c r="X71" i="32"/>
  <c r="X67" i="32"/>
  <c r="X65" i="32"/>
  <c r="X72" i="32" s="1"/>
  <c r="X77" i="32"/>
  <c r="X70" i="32"/>
  <c r="X78" i="32"/>
  <c r="X69" i="32"/>
  <c r="X68" i="32"/>
  <c r="Y78" i="32"/>
  <c r="Y66" i="32"/>
  <c r="Y77" i="32"/>
  <c r="Y65" i="32"/>
  <c r="Y69" i="32"/>
  <c r="Y67" i="32"/>
  <c r="Y70" i="32"/>
  <c r="Y71" i="32"/>
  <c r="Y68" i="32"/>
  <c r="Z70" i="32"/>
  <c r="Z68" i="32"/>
  <c r="Z65" i="32"/>
  <c r="Z66" i="32"/>
  <c r="Z71" i="32"/>
  <c r="Z78" i="32"/>
  <c r="Z67" i="32"/>
  <c r="Z69" i="32"/>
  <c r="Z77" i="32"/>
  <c r="AA65" i="32"/>
  <c r="AA71" i="32"/>
  <c r="AA78" i="32"/>
  <c r="AA68" i="32"/>
  <c r="AA66" i="32"/>
  <c r="AA77" i="32"/>
  <c r="AA69" i="32"/>
  <c r="AA70" i="32"/>
  <c r="AA67" i="32"/>
  <c r="AB68" i="32"/>
  <c r="AB65" i="32"/>
  <c r="AB71" i="32"/>
  <c r="AB67" i="32"/>
  <c r="AB77" i="32"/>
  <c r="AB70" i="32"/>
  <c r="AB69" i="32"/>
  <c r="AB78" i="32"/>
  <c r="AB66" i="32"/>
  <c r="AC78" i="32"/>
  <c r="AC67" i="32"/>
  <c r="AC69" i="32"/>
  <c r="AC66" i="32"/>
  <c r="AC77" i="32"/>
  <c r="AC68" i="32"/>
  <c r="AC70" i="32"/>
  <c r="AC71" i="32"/>
  <c r="AC65" i="32"/>
  <c r="AD78" i="32"/>
  <c r="AD77" i="32"/>
  <c r="AD70" i="32"/>
  <c r="AD68" i="32"/>
  <c r="AD67" i="32"/>
  <c r="AD66" i="32"/>
  <c r="AD71" i="32"/>
  <c r="AD69" i="32"/>
  <c r="AD65" i="32"/>
  <c r="AE78" i="32"/>
  <c r="AE69" i="32"/>
  <c r="AE66" i="32"/>
  <c r="AE77" i="32"/>
  <c r="AE70" i="32"/>
  <c r="AE71" i="32"/>
  <c r="AE68" i="32"/>
  <c r="AE65" i="32"/>
  <c r="AE67" i="32"/>
  <c r="AF70" i="32"/>
  <c r="AF67" i="32"/>
  <c r="AF78" i="32"/>
  <c r="AF65" i="32"/>
  <c r="AF72" i="32" s="1"/>
  <c r="AF71" i="32"/>
  <c r="AF77" i="32"/>
  <c r="AF69" i="32"/>
  <c r="AF68" i="32"/>
  <c r="AF66" i="32"/>
  <c r="AG71" i="32"/>
  <c r="AG65" i="32"/>
  <c r="AG69" i="32"/>
  <c r="AG67" i="32"/>
  <c r="AG77" i="32"/>
  <c r="AG68" i="32"/>
  <c r="AG70" i="32"/>
  <c r="AG66" i="32"/>
  <c r="AG78" i="32"/>
  <c r="AH66" i="32"/>
  <c r="AH69" i="32"/>
  <c r="AH70" i="32"/>
  <c r="AH67" i="32"/>
  <c r="AH71" i="32"/>
  <c r="AH65" i="32"/>
  <c r="AH68" i="32"/>
  <c r="AH78" i="32"/>
  <c r="AH77" i="32"/>
  <c r="AI70" i="32"/>
  <c r="AI68" i="32"/>
  <c r="AI67" i="32"/>
  <c r="AI78" i="32"/>
  <c r="AI71" i="32"/>
  <c r="AI65" i="32"/>
  <c r="AI77" i="32"/>
  <c r="AI69" i="32"/>
  <c r="AI66" i="32"/>
  <c r="AJ78" i="32"/>
  <c r="AJ68" i="32"/>
  <c r="AJ77" i="32"/>
  <c r="AJ66" i="32"/>
  <c r="AJ71" i="32"/>
  <c r="AJ70" i="32"/>
  <c r="AJ65" i="32"/>
  <c r="AJ69" i="32"/>
  <c r="AJ67" i="32"/>
  <c r="AK78" i="32"/>
  <c r="AK66" i="32"/>
  <c r="AK71" i="32"/>
  <c r="AK67" i="32"/>
  <c r="AK77" i="32"/>
  <c r="AK68" i="32"/>
  <c r="AK65" i="32"/>
  <c r="AK72" i="32" s="1"/>
  <c r="AK69" i="32"/>
  <c r="AK70" i="32"/>
  <c r="AL68" i="32"/>
  <c r="AL70" i="32"/>
  <c r="AL67" i="32"/>
  <c r="AL78" i="32"/>
  <c r="AL71" i="32"/>
  <c r="AL69" i="32"/>
  <c r="AL65" i="32"/>
  <c r="AL77" i="32"/>
  <c r="AL66" i="32"/>
  <c r="AM70" i="32"/>
  <c r="AM66" i="32"/>
  <c r="AM65" i="32"/>
  <c r="AM71" i="32"/>
  <c r="AM69" i="32"/>
  <c r="AM78" i="32"/>
  <c r="AM77" i="32"/>
  <c r="AM67" i="32"/>
  <c r="AM68" i="32"/>
  <c r="AN67" i="32"/>
  <c r="AN77" i="32"/>
  <c r="AN78" i="32"/>
  <c r="AN69" i="32"/>
  <c r="AN70" i="32"/>
  <c r="AN66" i="32"/>
  <c r="AN68" i="32"/>
  <c r="AN71" i="32"/>
  <c r="AN65" i="32"/>
  <c r="AO68" i="32"/>
  <c r="AO77" i="32"/>
  <c r="AO70" i="32"/>
  <c r="AO71" i="32"/>
  <c r="AO65" i="32"/>
  <c r="AO69" i="32"/>
  <c r="AO67" i="32"/>
  <c r="AO78" i="32"/>
  <c r="AO66" i="32"/>
  <c r="AP69" i="32"/>
  <c r="AP66" i="32"/>
  <c r="AP71" i="32"/>
  <c r="AP70" i="32"/>
  <c r="AP78" i="32"/>
  <c r="AP77" i="32"/>
  <c r="AP68" i="32"/>
  <c r="AP67" i="32"/>
  <c r="AP65" i="32"/>
  <c r="AQ78" i="32"/>
  <c r="AQ66" i="32"/>
  <c r="AQ69" i="32"/>
  <c r="AQ77" i="32"/>
  <c r="AQ67" i="32"/>
  <c r="AQ71" i="32"/>
  <c r="AQ70" i="32"/>
  <c r="AQ68" i="32"/>
  <c r="AQ65" i="32"/>
  <c r="AR71" i="32"/>
  <c r="AR66" i="32"/>
  <c r="AR65" i="32"/>
  <c r="AR77" i="32"/>
  <c r="AR68" i="32"/>
  <c r="AR69" i="32"/>
  <c r="AR70" i="32"/>
  <c r="AR78" i="32"/>
  <c r="AR67" i="32"/>
  <c r="AS77" i="32"/>
  <c r="AS68" i="32"/>
  <c r="AS66" i="32"/>
  <c r="AS70" i="32"/>
  <c r="AS67" i="32"/>
  <c r="AS78" i="32"/>
  <c r="AS69" i="32"/>
  <c r="AS65" i="32"/>
  <c r="AS71" i="32"/>
  <c r="AT78" i="32"/>
  <c r="AT77" i="32"/>
  <c r="AT66" i="32"/>
  <c r="AT68" i="32"/>
  <c r="AT71" i="32"/>
  <c r="AT67" i="32"/>
  <c r="AT69" i="32"/>
  <c r="AT65" i="32"/>
  <c r="AT70" i="32"/>
  <c r="AU70" i="32"/>
  <c r="AU71" i="32"/>
  <c r="AU78" i="32"/>
  <c r="AU67" i="32"/>
  <c r="AU77" i="32"/>
  <c r="AU65" i="32"/>
  <c r="AU66" i="32"/>
  <c r="AU68" i="32"/>
  <c r="AU69" i="32"/>
  <c r="AV66" i="32"/>
  <c r="AV71" i="32"/>
  <c r="AV70" i="32"/>
  <c r="AV77" i="32"/>
  <c r="AV68" i="32"/>
  <c r="AV65" i="32"/>
  <c r="AV69" i="32"/>
  <c r="AV67" i="32"/>
  <c r="AV78" i="32"/>
  <c r="AW67" i="32"/>
  <c r="AW65" i="32"/>
  <c r="AW68" i="32"/>
  <c r="AW70" i="32"/>
  <c r="AW77" i="32"/>
  <c r="AW78" i="32"/>
  <c r="AW66" i="32"/>
  <c r="AW69" i="32"/>
  <c r="AW71" i="32"/>
  <c r="AX68" i="32"/>
  <c r="AX77" i="32"/>
  <c r="AX69" i="32"/>
  <c r="AX66" i="32"/>
  <c r="AX70" i="32"/>
  <c r="AX65" i="32"/>
  <c r="AX71" i="32"/>
  <c r="AX78" i="32"/>
  <c r="AX67" i="32"/>
  <c r="AY77" i="32"/>
  <c r="AY68" i="32"/>
  <c r="AY66" i="32"/>
  <c r="AY70" i="32"/>
  <c r="AY67" i="32"/>
  <c r="AY65" i="32"/>
  <c r="AY71" i="32"/>
  <c r="AY69" i="32"/>
  <c r="AY78" i="32"/>
  <c r="AZ71" i="32"/>
  <c r="AZ65" i="32"/>
  <c r="AZ69" i="32"/>
  <c r="AZ70" i="32"/>
  <c r="AZ77" i="32"/>
  <c r="AZ67" i="32"/>
  <c r="AZ66" i="32"/>
  <c r="AZ78" i="32"/>
  <c r="AZ68" i="32"/>
  <c r="BA70" i="32"/>
  <c r="BA77" i="32"/>
  <c r="BA65" i="32"/>
  <c r="BA78" i="32"/>
  <c r="BA71" i="32"/>
  <c r="BA68" i="32"/>
  <c r="BA66" i="32"/>
  <c r="BA67" i="32"/>
  <c r="BA69" i="32"/>
  <c r="BB78" i="32"/>
  <c r="BB70" i="32"/>
  <c r="BB67" i="32"/>
  <c r="BB71" i="32"/>
  <c r="BB77" i="32"/>
  <c r="BB69" i="32"/>
  <c r="BB68" i="32"/>
  <c r="BB65" i="32"/>
  <c r="BB66" i="32"/>
  <c r="BC70" i="32"/>
  <c r="BC65" i="32"/>
  <c r="BC77" i="32"/>
  <c r="BC67" i="32"/>
  <c r="BC69" i="32"/>
  <c r="BC71" i="32"/>
  <c r="BC68" i="32"/>
  <c r="BC78" i="32"/>
  <c r="BC66" i="32"/>
  <c r="BD78" i="32"/>
  <c r="BD65" i="32"/>
  <c r="BD69" i="32"/>
  <c r="BD70" i="32"/>
  <c r="BD77" i="32"/>
  <c r="BD71" i="32"/>
  <c r="BD67" i="32"/>
  <c r="BD66" i="32"/>
  <c r="BD68" i="32"/>
  <c r="BE69" i="32"/>
  <c r="BE77" i="32"/>
  <c r="BE71" i="32"/>
  <c r="BE65" i="32"/>
  <c r="BE67" i="32"/>
  <c r="BE68" i="32"/>
  <c r="BE66" i="32"/>
  <c r="BE78" i="32"/>
  <c r="BE70" i="32"/>
  <c r="BF66" i="32"/>
  <c r="BF77" i="32"/>
  <c r="BF69" i="32"/>
  <c r="BF65" i="32"/>
  <c r="BF72" i="32" s="1"/>
  <c r="BF67" i="32"/>
  <c r="BF78" i="32"/>
  <c r="BF68" i="32"/>
  <c r="BF70" i="32"/>
  <c r="BF71" i="32"/>
  <c r="BG65" i="32"/>
  <c r="BG72" i="32" s="1"/>
  <c r="BG68" i="32"/>
  <c r="BG70" i="32"/>
  <c r="BG66" i="32"/>
  <c r="BG78" i="32"/>
  <c r="BG71" i="32"/>
  <c r="BG77" i="32"/>
  <c r="BG69" i="32"/>
  <c r="BG67" i="32"/>
  <c r="BH78" i="32"/>
  <c r="BH68" i="32"/>
  <c r="BH77" i="32"/>
  <c r="BH71" i="32"/>
  <c r="BH65" i="32"/>
  <c r="BH69" i="32"/>
  <c r="BH66" i="32"/>
  <c r="BH70" i="32"/>
  <c r="BH67" i="32"/>
  <c r="BI67" i="32"/>
  <c r="BI78" i="32"/>
  <c r="BI69" i="32"/>
  <c r="BI71" i="32"/>
  <c r="BI66" i="32"/>
  <c r="BI68" i="32"/>
  <c r="BI77" i="32"/>
  <c r="BI70" i="32"/>
  <c r="BI65" i="32"/>
  <c r="BJ78" i="32"/>
  <c r="BJ65" i="32"/>
  <c r="BJ67" i="32"/>
  <c r="BJ77" i="32"/>
  <c r="BJ69" i="32"/>
  <c r="BJ71" i="32"/>
  <c r="BJ70" i="32"/>
  <c r="BJ66" i="32"/>
  <c r="BJ68" i="32"/>
  <c r="BK70" i="32"/>
  <c r="BK69" i="32"/>
  <c r="BK65" i="32"/>
  <c r="BK78" i="32"/>
  <c r="BK77" i="32"/>
  <c r="BK66" i="32"/>
  <c r="BK71" i="32"/>
  <c r="BK68" i="32"/>
  <c r="BK67" i="32"/>
  <c r="BL70" i="32"/>
  <c r="BL77" i="32"/>
  <c r="BL67" i="32"/>
  <c r="BL66" i="32"/>
  <c r="BL69" i="32"/>
  <c r="BL78" i="32"/>
  <c r="BL71" i="32"/>
  <c r="BL68" i="32"/>
  <c r="BL65" i="32"/>
  <c r="BM71" i="32"/>
  <c r="BM77" i="32"/>
  <c r="BM68" i="32"/>
  <c r="BM67" i="32"/>
  <c r="BM69" i="32"/>
  <c r="BM70" i="32"/>
  <c r="BM65" i="32"/>
  <c r="BM72" i="32" s="1"/>
  <c r="BM78" i="32"/>
  <c r="BM66" i="32"/>
  <c r="BN77" i="32"/>
  <c r="BN65" i="32"/>
  <c r="BN69" i="32"/>
  <c r="BN66" i="32"/>
  <c r="BN78" i="32"/>
  <c r="BN68" i="32"/>
  <c r="BN71" i="32"/>
  <c r="BN70" i="32"/>
  <c r="BN67" i="32"/>
  <c r="BO68" i="32"/>
  <c r="BO77" i="32"/>
  <c r="BO70" i="32"/>
  <c r="BO69" i="32"/>
  <c r="BO78" i="32"/>
  <c r="BO67" i="32"/>
  <c r="BO65" i="32"/>
  <c r="BO72" i="32" s="1"/>
  <c r="BO66" i="32"/>
  <c r="BO71" i="32"/>
  <c r="BP78" i="32"/>
  <c r="BP65" i="32"/>
  <c r="BP77" i="32"/>
  <c r="BP71" i="32"/>
  <c r="BP68" i="32"/>
  <c r="BP66" i="32"/>
  <c r="BP67" i="32"/>
  <c r="BP69" i="32"/>
  <c r="BP70" i="32"/>
  <c r="BQ69" i="32"/>
  <c r="BQ78" i="32"/>
  <c r="BQ65" i="32"/>
  <c r="BQ67" i="32"/>
  <c r="BQ70" i="32"/>
  <c r="BQ66" i="32"/>
  <c r="BQ77" i="32"/>
  <c r="BQ71" i="32"/>
  <c r="BQ68" i="32"/>
  <c r="BR71" i="32"/>
  <c r="BR69" i="32"/>
  <c r="BR78" i="32"/>
  <c r="BR77" i="32"/>
  <c r="BR70" i="32"/>
  <c r="BR67" i="32"/>
  <c r="BR68" i="32"/>
  <c r="BR66" i="32"/>
  <c r="BR65" i="32"/>
  <c r="BR72" i="32" s="1"/>
  <c r="BS68" i="32"/>
  <c r="BS67" i="32"/>
  <c r="BS78" i="32"/>
  <c r="BS66" i="32"/>
  <c r="BS71" i="32"/>
  <c r="BS65" i="32"/>
  <c r="BS70" i="32"/>
  <c r="BS69" i="32"/>
  <c r="BS77" i="32"/>
  <c r="BT67" i="32"/>
  <c r="BT65" i="32"/>
  <c r="BT78" i="32"/>
  <c r="BT69" i="32"/>
  <c r="BT66" i="32"/>
  <c r="BT68" i="32"/>
  <c r="BT71" i="32"/>
  <c r="BT70" i="32"/>
  <c r="BT77" i="32"/>
  <c r="BU65" i="32"/>
  <c r="BU72" i="32" s="1"/>
  <c r="BU67" i="32"/>
  <c r="BU71" i="32"/>
  <c r="BU77" i="32"/>
  <c r="BU69" i="32"/>
  <c r="BU68" i="32"/>
  <c r="BU78" i="32"/>
  <c r="BU70" i="32"/>
  <c r="BU66" i="32"/>
  <c r="BW66" i="32"/>
  <c r="BW67" i="32"/>
  <c r="BV69" i="32"/>
  <c r="BV77" i="32"/>
  <c r="BW78" i="32"/>
  <c r="BV67" i="32"/>
  <c r="BW69" i="32"/>
  <c r="BW70" i="32"/>
  <c r="BV66" i="32"/>
  <c r="BV78" i="32"/>
  <c r="BW71" i="32"/>
  <c r="BV68" i="32"/>
  <c r="BV71" i="32"/>
  <c r="BW77" i="32"/>
  <c r="BV65" i="32"/>
  <c r="BV72" i="32" s="1"/>
  <c r="BW68" i="32"/>
  <c r="BW65" i="32"/>
  <c r="BV70" i="32"/>
  <c r="BX70" i="32"/>
  <c r="BX67" i="32"/>
  <c r="BX65" i="32"/>
  <c r="BX77" i="32"/>
  <c r="BX68" i="32"/>
  <c r="BX66" i="32"/>
  <c r="BX78" i="32"/>
  <c r="BX71" i="32"/>
  <c r="BX69" i="32"/>
  <c r="BY65" i="32"/>
  <c r="BY72" i="32" s="1"/>
  <c r="BY67" i="32"/>
  <c r="BY66" i="32"/>
  <c r="BY69" i="32"/>
  <c r="BY78" i="32"/>
  <c r="BY68" i="32"/>
  <c r="BY77" i="32"/>
  <c r="BY70" i="32"/>
  <c r="BY71" i="32"/>
  <c r="BZ70" i="32"/>
  <c r="BZ78" i="32"/>
  <c r="BZ65" i="32"/>
  <c r="BZ67" i="32"/>
  <c r="BZ77" i="32"/>
  <c r="BZ66" i="32"/>
  <c r="BZ69" i="32"/>
  <c r="BZ71" i="32"/>
  <c r="BZ68" i="32"/>
  <c r="CA65" i="32"/>
  <c r="CA78" i="32"/>
  <c r="CA71" i="32"/>
  <c r="CA67" i="32"/>
  <c r="CA66" i="32"/>
  <c r="CA68" i="32"/>
  <c r="CA70" i="32"/>
  <c r="CA77" i="32"/>
  <c r="CA69" i="32"/>
  <c r="CB69" i="32"/>
  <c r="CB68" i="32"/>
  <c r="CB67" i="32"/>
  <c r="CB71" i="32"/>
  <c r="CB77" i="32"/>
  <c r="CB65" i="32"/>
  <c r="CB66" i="32"/>
  <c r="CB70" i="32"/>
  <c r="CB78" i="32"/>
  <c r="CC66" i="32"/>
  <c r="CC71" i="32"/>
  <c r="CC68" i="32"/>
  <c r="CC78" i="32"/>
  <c r="CC70" i="32"/>
  <c r="CC65" i="32"/>
  <c r="CC77" i="32"/>
  <c r="CC67" i="32"/>
  <c r="CC69" i="32"/>
  <c r="CD78" i="32"/>
  <c r="CD68" i="32"/>
  <c r="CD77" i="32"/>
  <c r="CD67" i="32"/>
  <c r="CD65" i="32"/>
  <c r="CD70" i="32"/>
  <c r="CD69" i="32"/>
  <c r="CD66" i="32"/>
  <c r="CD71" i="32"/>
  <c r="CE68" i="32"/>
  <c r="CE66" i="32"/>
  <c r="CE69" i="32"/>
  <c r="CE77" i="32"/>
  <c r="CE65" i="32"/>
  <c r="CE67" i="32"/>
  <c r="CE78" i="32"/>
  <c r="CE71" i="32"/>
  <c r="CE70" i="32"/>
  <c r="CF68" i="32"/>
  <c r="CF69" i="32"/>
  <c r="CF78" i="32"/>
  <c r="CF67" i="32"/>
  <c r="CF65" i="32"/>
  <c r="CF70" i="32"/>
  <c r="CF66" i="32"/>
  <c r="CF77" i="32"/>
  <c r="CF71" i="32"/>
  <c r="CG70" i="32"/>
  <c r="CG65" i="32"/>
  <c r="CG67" i="32"/>
  <c r="CG69" i="32"/>
  <c r="CG77" i="32"/>
  <c r="CG78" i="32"/>
  <c r="CG66" i="32"/>
  <c r="CG71" i="32"/>
  <c r="CG68" i="32"/>
  <c r="CH70" i="32"/>
  <c r="CH65" i="32"/>
  <c r="CH68" i="32"/>
  <c r="CH77" i="32"/>
  <c r="CH71" i="32"/>
  <c r="CH78" i="32"/>
  <c r="CH66" i="32"/>
  <c r="CH67" i="32"/>
  <c r="CH69" i="32"/>
  <c r="CI66" i="32"/>
  <c r="CI77" i="32"/>
  <c r="CI69" i="32"/>
  <c r="CI68" i="32"/>
  <c r="CI65" i="32"/>
  <c r="CI78" i="32"/>
  <c r="CI67" i="32"/>
  <c r="CI71" i="32"/>
  <c r="CI70" i="32"/>
  <c r="CJ69" i="32"/>
  <c r="CJ68" i="32"/>
  <c r="CJ77" i="32"/>
  <c r="CJ65" i="32"/>
  <c r="CJ72" i="32" s="1"/>
  <c r="CJ67" i="32"/>
  <c r="CJ78" i="32"/>
  <c r="CJ66" i="32"/>
  <c r="CJ70" i="32"/>
  <c r="CJ71" i="32"/>
  <c r="CK67" i="32"/>
  <c r="CK68" i="32"/>
  <c r="CK70" i="32"/>
  <c r="CK66" i="32"/>
  <c r="CK71" i="32"/>
  <c r="CK77" i="32"/>
  <c r="CK78" i="32"/>
  <c r="CK65" i="32"/>
  <c r="CK69" i="32"/>
  <c r="CL70" i="32"/>
  <c r="CL69" i="32"/>
  <c r="CL71" i="32"/>
  <c r="CL67" i="32"/>
  <c r="CL68" i="32"/>
  <c r="CL78" i="32"/>
  <c r="CL65" i="32"/>
  <c r="CL77" i="32"/>
  <c r="CL66" i="32"/>
  <c r="CM71" i="32"/>
  <c r="CM70" i="32"/>
  <c r="CM77" i="32"/>
  <c r="CM69" i="32"/>
  <c r="CM67" i="32"/>
  <c r="CM66" i="32"/>
  <c r="CM78" i="32"/>
  <c r="CM65" i="32"/>
  <c r="CM68" i="32"/>
  <c r="CN71" i="32"/>
  <c r="CN70" i="32"/>
  <c r="CN77" i="32"/>
  <c r="CN78" i="32"/>
  <c r="CN65" i="32"/>
  <c r="CN68" i="32"/>
  <c r="CN67" i="32"/>
  <c r="CN69" i="32"/>
  <c r="CN66" i="32"/>
  <c r="CO77" i="32"/>
  <c r="CO78" i="32"/>
  <c r="CO66" i="32"/>
  <c r="CO65" i="32"/>
  <c r="CO70" i="32"/>
  <c r="CO67" i="32"/>
  <c r="CO68" i="32"/>
  <c r="CO69" i="32"/>
  <c r="CO71" i="32"/>
  <c r="CP71" i="32"/>
  <c r="CP68" i="32"/>
  <c r="CP78" i="32"/>
  <c r="CP67" i="32"/>
  <c r="CP66" i="32"/>
  <c r="CP70" i="32"/>
  <c r="CP77" i="32"/>
  <c r="CP69" i="32"/>
  <c r="CP65" i="32"/>
  <c r="CQ69" i="32"/>
  <c r="CQ65" i="32"/>
  <c r="CQ67" i="32"/>
  <c r="CQ77" i="32"/>
  <c r="CQ71" i="32"/>
  <c r="CQ70" i="32"/>
  <c r="CQ66" i="32"/>
  <c r="CQ68" i="32"/>
  <c r="CQ78" i="32"/>
  <c r="CR66" i="32"/>
  <c r="CR65" i="32"/>
  <c r="CR71" i="32"/>
  <c r="CR70" i="32"/>
  <c r="CR67" i="32"/>
  <c r="CR77" i="32"/>
  <c r="CR78" i="32"/>
  <c r="CR68" i="32"/>
  <c r="CR69" i="32"/>
  <c r="CS67" i="32"/>
  <c r="CS70" i="32"/>
  <c r="CS71" i="32"/>
  <c r="CS69" i="32"/>
  <c r="CS68" i="32"/>
  <c r="CS77" i="32"/>
  <c r="CS65" i="32"/>
  <c r="CS72" i="32" s="1"/>
  <c r="CS78" i="32"/>
  <c r="CS66" i="32"/>
  <c r="CT67" i="32"/>
  <c r="CT65" i="32"/>
  <c r="CT69" i="32"/>
  <c r="CT77" i="32"/>
  <c r="CT66" i="32"/>
  <c r="CT71" i="32"/>
  <c r="CT70" i="32"/>
  <c r="CT68" i="32"/>
  <c r="CT78" i="32"/>
  <c r="CU71" i="32"/>
  <c r="CU78" i="32"/>
  <c r="CU70" i="32"/>
  <c r="CU67" i="32"/>
  <c r="CU66" i="32"/>
  <c r="CU77" i="32"/>
  <c r="CU69" i="32"/>
  <c r="CU68" i="32"/>
  <c r="CU65" i="32"/>
  <c r="CV70" i="32"/>
  <c r="CV68" i="32"/>
  <c r="CV66" i="32"/>
  <c r="CV69" i="32"/>
  <c r="CV71" i="32"/>
  <c r="CV77" i="32"/>
  <c r="CV65" i="32"/>
  <c r="CV78" i="32"/>
  <c r="CV67" i="32"/>
  <c r="CW66" i="32"/>
  <c r="CW67" i="32"/>
  <c r="CW68" i="32"/>
  <c r="CW65" i="32"/>
  <c r="CW70" i="32"/>
  <c r="CW71" i="32"/>
  <c r="CW69" i="32"/>
  <c r="CW78" i="32"/>
  <c r="CW77" i="32"/>
  <c r="CX78" i="32"/>
  <c r="CX66" i="32"/>
  <c r="CX68" i="32"/>
  <c r="CX71" i="32"/>
  <c r="CX70" i="32"/>
  <c r="CX65" i="32"/>
  <c r="CX67" i="32"/>
  <c r="CX69" i="32"/>
  <c r="CX77" i="32"/>
  <c r="CY68" i="32"/>
  <c r="CY77" i="32"/>
  <c r="CY78" i="32"/>
  <c r="CY71" i="32"/>
  <c r="CY69" i="32"/>
  <c r="CY67" i="32"/>
  <c r="CY70" i="32"/>
  <c r="CY65" i="32"/>
  <c r="CY66" i="32"/>
  <c r="CZ70" i="32"/>
  <c r="CZ68" i="32"/>
  <c r="CZ69" i="32"/>
  <c r="CZ78" i="32"/>
  <c r="CZ77" i="32"/>
  <c r="CZ65" i="32"/>
  <c r="CZ66" i="32"/>
  <c r="CZ67" i="32"/>
  <c r="CZ71" i="32"/>
  <c r="DA68" i="32"/>
  <c r="DA77" i="32"/>
  <c r="DA71" i="32"/>
  <c r="DA78" i="32"/>
  <c r="DA65" i="32"/>
  <c r="DA69" i="32"/>
  <c r="DA66" i="32"/>
  <c r="DA67" i="32"/>
  <c r="DA70" i="32"/>
  <c r="DB69" i="32"/>
  <c r="DB78" i="32"/>
  <c r="DB66" i="32"/>
  <c r="DB77" i="32"/>
  <c r="DB68" i="32"/>
  <c r="DB65" i="32"/>
  <c r="DB71" i="32"/>
  <c r="DB67" i="32"/>
  <c r="DB70" i="32"/>
  <c r="DC68" i="32"/>
  <c r="DC66" i="32"/>
  <c r="DC69" i="32"/>
  <c r="DC65" i="32"/>
  <c r="DC71" i="32"/>
  <c r="DC67" i="32"/>
  <c r="DC77" i="32"/>
  <c r="DC70" i="32"/>
  <c r="DC78" i="32"/>
  <c r="DD68" i="32"/>
  <c r="DD71" i="32"/>
  <c r="DD66" i="32"/>
  <c r="DD77" i="32"/>
  <c r="DD78" i="32"/>
  <c r="DD65" i="32"/>
  <c r="DD69" i="32"/>
  <c r="DD70" i="32"/>
  <c r="DD67" i="32"/>
  <c r="DE77" i="32"/>
  <c r="DE68" i="32"/>
  <c r="DE66" i="32"/>
  <c r="DE71" i="32"/>
  <c r="DE70" i="32"/>
  <c r="DE67" i="32"/>
  <c r="DE65" i="32"/>
  <c r="DE72" i="32" s="1"/>
  <c r="DE78" i="32"/>
  <c r="DE69" i="32"/>
  <c r="DF69" i="32"/>
  <c r="DF65" i="32"/>
  <c r="DF68" i="32"/>
  <c r="DF70" i="32"/>
  <c r="DF67" i="32"/>
  <c r="DF66" i="32"/>
  <c r="DF77" i="32"/>
  <c r="DF78" i="32"/>
  <c r="DF71" i="32"/>
  <c r="DG71" i="32"/>
  <c r="DG65" i="32"/>
  <c r="DG66" i="32"/>
  <c r="DG70" i="32"/>
  <c r="DG78" i="32"/>
  <c r="DG68" i="32"/>
  <c r="DG69" i="32"/>
  <c r="DG77" i="32"/>
  <c r="DG67" i="32"/>
  <c r="DH66" i="32"/>
  <c r="DH71" i="32"/>
  <c r="DH67" i="32"/>
  <c r="DH78" i="32"/>
  <c r="DH70" i="32"/>
  <c r="DH77" i="32"/>
  <c r="DH65" i="32"/>
  <c r="DH68" i="32"/>
  <c r="DH69" i="32"/>
  <c r="DI66" i="32"/>
  <c r="DI78" i="32"/>
  <c r="DI69" i="32"/>
  <c r="DI77" i="32"/>
  <c r="DI65" i="32"/>
  <c r="DI67" i="32"/>
  <c r="DI68" i="32"/>
  <c r="DI70" i="32"/>
  <c r="DI71" i="32"/>
  <c r="DJ77" i="32"/>
  <c r="DJ67" i="32"/>
  <c r="DJ65" i="32"/>
  <c r="DJ66" i="32"/>
  <c r="DJ68" i="32"/>
  <c r="DJ78" i="32"/>
  <c r="DJ69" i="32"/>
  <c r="DJ71" i="32"/>
  <c r="DJ70" i="32"/>
  <c r="DK77" i="32"/>
  <c r="DK67" i="32"/>
  <c r="DK69" i="32"/>
  <c r="DK78" i="32"/>
  <c r="DK70" i="32"/>
  <c r="DK68" i="32"/>
  <c r="DK66" i="32"/>
  <c r="DK71" i="32"/>
  <c r="DK65" i="32"/>
  <c r="DL68" i="32"/>
  <c r="DL77" i="32"/>
  <c r="DL70" i="32"/>
  <c r="DL69" i="32"/>
  <c r="DL67" i="32"/>
  <c r="DL66" i="32"/>
  <c r="DL78" i="32"/>
  <c r="DL65" i="32"/>
  <c r="DL71" i="32"/>
  <c r="DM69" i="32"/>
  <c r="DM70" i="32"/>
  <c r="DM68" i="32"/>
  <c r="DM66" i="32"/>
  <c r="DM65" i="32"/>
  <c r="DM78" i="32"/>
  <c r="DM67" i="32"/>
  <c r="DM77" i="32"/>
  <c r="DM71" i="32"/>
  <c r="DN71" i="32"/>
  <c r="DN65" i="32"/>
  <c r="DN69" i="32"/>
  <c r="DN66" i="32"/>
  <c r="DN77" i="32"/>
  <c r="DN68" i="32"/>
  <c r="DN67" i="32"/>
  <c r="DN70" i="32"/>
  <c r="DN78" i="32"/>
  <c r="DO65" i="32"/>
  <c r="DO72" i="32" s="1"/>
  <c r="DO78" i="32"/>
  <c r="DO67" i="32"/>
  <c r="DO70" i="32"/>
  <c r="DO68" i="32"/>
  <c r="DO66" i="32"/>
  <c r="DO77" i="32"/>
  <c r="DO69" i="32"/>
  <c r="DO71" i="32"/>
  <c r="DP65" i="32"/>
  <c r="DP77" i="32"/>
  <c r="DP70" i="32"/>
  <c r="DP68" i="32"/>
  <c r="DP66" i="32"/>
  <c r="DP78" i="32"/>
  <c r="DP71" i="32"/>
  <c r="DP69" i="32"/>
  <c r="DP67" i="32"/>
  <c r="DQ66" i="32"/>
  <c r="DQ70" i="32"/>
  <c r="DQ65" i="32"/>
  <c r="DQ67" i="32"/>
  <c r="DQ68" i="32"/>
  <c r="DQ77" i="32"/>
  <c r="DQ78" i="32"/>
  <c r="DQ71" i="32"/>
  <c r="DQ69" i="32"/>
  <c r="DR70" i="32"/>
  <c r="DR66" i="32"/>
  <c r="DR65" i="32"/>
  <c r="DR72" i="32" s="1"/>
  <c r="DR77" i="32"/>
  <c r="DR71" i="32"/>
  <c r="DR68" i="32"/>
  <c r="DR67" i="32"/>
  <c r="DR69" i="32"/>
  <c r="DR78" i="32"/>
  <c r="DS71" i="32"/>
  <c r="DS78" i="32"/>
  <c r="DS66" i="32"/>
  <c r="DS65" i="32"/>
  <c r="DS68" i="32"/>
  <c r="DS67" i="32"/>
  <c r="DS77" i="32"/>
  <c r="DS69" i="32"/>
  <c r="DS70" i="32"/>
  <c r="E3" i="16"/>
  <c r="F3" i="16" s="1"/>
  <c r="AP61" i="20"/>
  <c r="AP68" i="20" s="1"/>
  <c r="AP57" i="13"/>
  <c r="F32" i="20"/>
  <c r="CY60" i="22"/>
  <c r="DE60" i="26"/>
  <c r="BU60" i="26"/>
  <c r="DQ59" i="26"/>
  <c r="CG59" i="26"/>
  <c r="DD60" i="26"/>
  <c r="BT60" i="26"/>
  <c r="DP59" i="26"/>
  <c r="CF59" i="26"/>
  <c r="L59" i="26"/>
  <c r="DC60" i="26"/>
  <c r="BS60" i="26"/>
  <c r="DO59" i="26"/>
  <c r="CE59" i="26"/>
  <c r="K59" i="26"/>
  <c r="I60" i="26"/>
  <c r="BQ59" i="26"/>
  <c r="DF60" i="26"/>
  <c r="BV60" i="26"/>
  <c r="DR59" i="26"/>
  <c r="CH59" i="26"/>
  <c r="CV60" i="26"/>
  <c r="BL60" i="26"/>
  <c r="DH59" i="26"/>
  <c r="BX59" i="26"/>
  <c r="DM60" i="26"/>
  <c r="DG59" i="26"/>
  <c r="CY60" i="26"/>
  <c r="BO60" i="26"/>
  <c r="DK59" i="26"/>
  <c r="CA59" i="26"/>
  <c r="G59" i="26"/>
  <c r="CX60" i="26"/>
  <c r="BN60" i="26"/>
  <c r="DJ59" i="26"/>
  <c r="BZ59" i="26"/>
  <c r="F59" i="26"/>
  <c r="CW60" i="26"/>
  <c r="BM60" i="26"/>
  <c r="DI59" i="26"/>
  <c r="BY59" i="26"/>
  <c r="DS60" i="26"/>
  <c r="DA59" i="26"/>
  <c r="CZ60" i="26"/>
  <c r="BP60" i="26"/>
  <c r="DL59" i="26"/>
  <c r="CB59" i="26"/>
  <c r="H59" i="26"/>
  <c r="CP60" i="26"/>
  <c r="DB59" i="26"/>
  <c r="BR59" i="26"/>
  <c r="CO60" i="26"/>
  <c r="CO59" i="26"/>
  <c r="CS60" i="26"/>
  <c r="BI60" i="26"/>
  <c r="DE59" i="26"/>
  <c r="BU59" i="26"/>
  <c r="CU60" i="26"/>
  <c r="CR60" i="26"/>
  <c r="BH60" i="26"/>
  <c r="DD59" i="26"/>
  <c r="BT59" i="26"/>
  <c r="DG60" i="26"/>
  <c r="CQ60" i="26"/>
  <c r="BG60" i="26"/>
  <c r="DC59" i="26"/>
  <c r="BS59" i="26"/>
  <c r="DA60" i="26"/>
  <c r="CU59" i="26"/>
  <c r="CT60" i="26"/>
  <c r="BJ60" i="26"/>
  <c r="DF59" i="26"/>
  <c r="BV59" i="26"/>
  <c r="DT60" i="26"/>
  <c r="CJ60" i="26"/>
  <c r="CV59" i="26"/>
  <c r="BL59" i="26"/>
  <c r="CC60" i="26"/>
  <c r="BK59" i="26"/>
  <c r="CM60" i="26"/>
  <c r="CY59" i="26"/>
  <c r="BO59" i="26"/>
  <c r="DS59" i="26"/>
  <c r="CL60" i="26"/>
  <c r="CX59" i="26"/>
  <c r="BN59" i="26"/>
  <c r="DM59" i="26"/>
  <c r="CK60" i="26"/>
  <c r="CW59" i="26"/>
  <c r="BM59" i="26"/>
  <c r="CI60" i="26"/>
  <c r="CI59" i="26"/>
  <c r="I59" i="26"/>
  <c r="CN60" i="26"/>
  <c r="CZ59" i="26"/>
  <c r="BP59" i="26"/>
  <c r="DN60" i="26"/>
  <c r="CD60" i="26"/>
  <c r="J60" i="26"/>
  <c r="CP59" i="26"/>
  <c r="BQ60" i="26"/>
  <c r="DQ60" i="26"/>
  <c r="CG60" i="26"/>
  <c r="CS59" i="26"/>
  <c r="DP60" i="26"/>
  <c r="CF60" i="26"/>
  <c r="L60" i="26"/>
  <c r="CR59" i="26"/>
  <c r="DO60" i="26"/>
  <c r="CE60" i="26"/>
  <c r="K60" i="26"/>
  <c r="CQ59" i="26"/>
  <c r="BW60" i="26"/>
  <c r="CC59" i="26"/>
  <c r="DR60" i="26"/>
  <c r="CH60" i="26"/>
  <c r="CT59" i="26"/>
  <c r="BJ59" i="26"/>
  <c r="DH60" i="26"/>
  <c r="BX60" i="26"/>
  <c r="DT59" i="26"/>
  <c r="CJ59" i="26"/>
  <c r="DK60" i="26"/>
  <c r="CA60" i="26"/>
  <c r="G60" i="26"/>
  <c r="CM59" i="26"/>
  <c r="DJ60" i="26"/>
  <c r="BZ60" i="26"/>
  <c r="F60" i="26"/>
  <c r="CL59" i="26"/>
  <c r="DI60" i="26"/>
  <c r="BY60" i="26"/>
  <c r="E60" i="26"/>
  <c r="CK59" i="26"/>
  <c r="BK60" i="26"/>
  <c r="BW59" i="26"/>
  <c r="DL60" i="26"/>
  <c r="CB60" i="26"/>
  <c r="H60" i="26"/>
  <c r="CN59" i="26"/>
  <c r="DB60" i="26"/>
  <c r="BR60" i="26"/>
  <c r="DN59" i="26"/>
  <c r="CD59" i="26"/>
  <c r="Q6" i="12"/>
  <c r="N6" i="19"/>
  <c r="DC60" i="22"/>
  <c r="CL60" i="22"/>
  <c r="BG60" i="22"/>
  <c r="BV60" i="22"/>
  <c r="F65" i="26"/>
  <c r="F66" i="26" s="1"/>
  <c r="G65" i="26"/>
  <c r="G66" i="26" s="1"/>
  <c r="I65" i="26"/>
  <c r="I66" i="26" s="1"/>
  <c r="L65" i="26"/>
  <c r="L66" i="26" s="1"/>
  <c r="N65" i="26"/>
  <c r="N66" i="26" s="1"/>
  <c r="R65" i="26"/>
  <c r="R66" i="26" s="1"/>
  <c r="T65" i="26"/>
  <c r="T66" i="26" s="1"/>
  <c r="U65" i="26"/>
  <c r="U66" i="26" s="1"/>
  <c r="V65" i="26"/>
  <c r="V66" i="26" s="1"/>
  <c r="X65" i="26"/>
  <c r="X66" i="26" s="1"/>
  <c r="Y65" i="26"/>
  <c r="Y66" i="26" s="1"/>
  <c r="Z65" i="26"/>
  <c r="Z66" i="26" s="1"/>
  <c r="AA65" i="26"/>
  <c r="AA66" i="26" s="1"/>
  <c r="AB65" i="26"/>
  <c r="AB66" i="26" s="1"/>
  <c r="AD65" i="26"/>
  <c r="AD66" i="26" s="1"/>
  <c r="AE65" i="26"/>
  <c r="AE66" i="26" s="1"/>
  <c r="AF65" i="26"/>
  <c r="AF66" i="26" s="1"/>
  <c r="AI65" i="26"/>
  <c r="AI66" i="26" s="1"/>
  <c r="AJ65" i="26"/>
  <c r="AJ66" i="26" s="1"/>
  <c r="AK65" i="26"/>
  <c r="AK66" i="26" s="1"/>
  <c r="AL65" i="26"/>
  <c r="AL66" i="26" s="1"/>
  <c r="AM65" i="26"/>
  <c r="AM66" i="26" s="1"/>
  <c r="AN65" i="26"/>
  <c r="AN66" i="26" s="1"/>
  <c r="DT64" i="22"/>
  <c r="DN64" i="22"/>
  <c r="DH64" i="22"/>
  <c r="DB64" i="22"/>
  <c r="CV64" i="22"/>
  <c r="CP64" i="22"/>
  <c r="CJ64" i="22"/>
  <c r="CD64" i="22"/>
  <c r="BX64" i="22"/>
  <c r="BR64" i="22"/>
  <c r="BL64" i="22"/>
  <c r="BF64" i="22"/>
  <c r="AZ64" i="22"/>
  <c r="AT64" i="22"/>
  <c r="AN64" i="22"/>
  <c r="AH64" i="22"/>
  <c r="AB64" i="22"/>
  <c r="V64" i="22"/>
  <c r="DS64" i="22"/>
  <c r="DM64" i="22"/>
  <c r="DG64" i="22"/>
  <c r="DA64" i="22"/>
  <c r="CU64" i="22"/>
  <c r="CO64" i="22"/>
  <c r="CI64" i="22"/>
  <c r="CC64" i="22"/>
  <c r="BW64" i="22"/>
  <c r="BQ64" i="22"/>
  <c r="DL64" i="22"/>
  <c r="DD64" i="22"/>
  <c r="CT64" i="22"/>
  <c r="CL64" i="22"/>
  <c r="CB64" i="22"/>
  <c r="BT64" i="22"/>
  <c r="BK64" i="22"/>
  <c r="BD64" i="22"/>
  <c r="AW64" i="22"/>
  <c r="AP64" i="22"/>
  <c r="AI64" i="22"/>
  <c r="AA64" i="22"/>
  <c r="T64" i="22"/>
  <c r="N64" i="22"/>
  <c r="H64" i="22"/>
  <c r="DI64" i="22"/>
  <c r="BH64" i="22"/>
  <c r="AE64" i="22"/>
  <c r="E64" i="22"/>
  <c r="CX64" i="22"/>
  <c r="BV64" i="22"/>
  <c r="AR64" i="22"/>
  <c r="W64" i="22"/>
  <c r="DE64" i="22"/>
  <c r="CM64" i="22"/>
  <c r="BM64" i="22"/>
  <c r="AQ64" i="22"/>
  <c r="U64" i="22"/>
  <c r="DK64" i="22"/>
  <c r="DC64" i="22"/>
  <c r="CS64" i="22"/>
  <c r="CK64" i="22"/>
  <c r="CA64" i="22"/>
  <c r="BS64" i="22"/>
  <c r="BJ64" i="22"/>
  <c r="BC64" i="22"/>
  <c r="AV64" i="22"/>
  <c r="AO64" i="22"/>
  <c r="AG64" i="22"/>
  <c r="Z64" i="22"/>
  <c r="S64" i="22"/>
  <c r="M64" i="22"/>
  <c r="G64" i="22"/>
  <c r="CY64" i="22"/>
  <c r="CG64" i="22"/>
  <c r="BA64" i="22"/>
  <c r="X64" i="22"/>
  <c r="DO64" i="22"/>
  <c r="CE64" i="22"/>
  <c r="BE64" i="22"/>
  <c r="O64" i="22"/>
  <c r="DR64" i="22"/>
  <c r="DJ64" i="22"/>
  <c r="CZ64" i="22"/>
  <c r="CR64" i="22"/>
  <c r="CH64" i="22"/>
  <c r="BZ64" i="22"/>
  <c r="BP64" i="22"/>
  <c r="BI64" i="22"/>
  <c r="BB64" i="22"/>
  <c r="AU64" i="22"/>
  <c r="AM64" i="22"/>
  <c r="AF64" i="22"/>
  <c r="Y64" i="22"/>
  <c r="R64" i="22"/>
  <c r="L64" i="22"/>
  <c r="F64" i="22"/>
  <c r="CQ64" i="22"/>
  <c r="BY64" i="22"/>
  <c r="AS64" i="22"/>
  <c r="Q64" i="22"/>
  <c r="DF64" i="22"/>
  <c r="CN64" i="22"/>
  <c r="BG64" i="22"/>
  <c r="AK64" i="22"/>
  <c r="P64" i="22"/>
  <c r="AJ64" i="22"/>
  <c r="DQ64" i="22"/>
  <c r="BO64" i="22"/>
  <c r="AL64" i="22"/>
  <c r="K64" i="22"/>
  <c r="DP64" i="22"/>
  <c r="CF64" i="22"/>
  <c r="BN64" i="22"/>
  <c r="AY64" i="22"/>
  <c r="AD64" i="22"/>
  <c r="J64" i="22"/>
  <c r="CW64" i="22"/>
  <c r="BU64" i="22"/>
  <c r="AX64" i="22"/>
  <c r="AC64" i="22"/>
  <c r="I64" i="22"/>
  <c r="AP65" i="26"/>
  <c r="AP66" i="26" s="1"/>
  <c r="AQ65" i="26"/>
  <c r="AQ66" i="26" s="1"/>
  <c r="AR65" i="26"/>
  <c r="AR66" i="26" s="1"/>
  <c r="AT65" i="26"/>
  <c r="AT66" i="26" s="1"/>
  <c r="AV65" i="26"/>
  <c r="AV66" i="26" s="1"/>
  <c r="AW65" i="26"/>
  <c r="AW66" i="26" s="1"/>
  <c r="AX65" i="26"/>
  <c r="AX66" i="26" s="1"/>
  <c r="AZ65" i="26"/>
  <c r="AZ66" i="26" s="1"/>
  <c r="BA65" i="26"/>
  <c r="BA66" i="26" s="1"/>
  <c r="BB65" i="26"/>
  <c r="BB66" i="26" s="1"/>
  <c r="BC65" i="26"/>
  <c r="BC66" i="26" s="1"/>
  <c r="BD65" i="26"/>
  <c r="BD66" i="26" s="1"/>
  <c r="BE65" i="26"/>
  <c r="BE66" i="26" s="1"/>
  <c r="BF65" i="26"/>
  <c r="BF66" i="26" s="1"/>
  <c r="BH65" i="26"/>
  <c r="BH66" i="26" s="1"/>
  <c r="BJ65" i="26"/>
  <c r="BJ66" i="26" s="1"/>
  <c r="BM65" i="26"/>
  <c r="BM66" i="26" s="1"/>
  <c r="BN65" i="26"/>
  <c r="BN66" i="26" s="1"/>
  <c r="BO65" i="26"/>
  <c r="BO66" i="26" s="1"/>
  <c r="BP65" i="26"/>
  <c r="BP66" i="26" s="1"/>
  <c r="BQ65" i="26"/>
  <c r="BQ66" i="26" s="1"/>
  <c r="BR65" i="26"/>
  <c r="BR66" i="26" s="1"/>
  <c r="BS65" i="26"/>
  <c r="BS66" i="26" s="1"/>
  <c r="BT65" i="26"/>
  <c r="BT66" i="26" s="1"/>
  <c r="BV65" i="26"/>
  <c r="BV66" i="26" s="1"/>
  <c r="BW65" i="26"/>
  <c r="BW66" i="26" s="1"/>
  <c r="BX65" i="26"/>
  <c r="BX66" i="26" s="1"/>
  <c r="BY65" i="26"/>
  <c r="BY66" i="26" s="1"/>
  <c r="CO60" i="22"/>
  <c r="DI60" i="22"/>
  <c r="CX60" i="22"/>
  <c r="DE60" i="22"/>
  <c r="DA60" i="22"/>
  <c r="F60" i="22"/>
  <c r="DP60" i="22"/>
  <c r="CV60" i="22"/>
  <c r="BV59" i="22"/>
  <c r="BY60" i="22"/>
  <c r="BH60" i="22"/>
  <c r="BI60" i="22"/>
  <c r="DF60" i="22"/>
  <c r="CS59" i="22"/>
  <c r="CQ60" i="22"/>
  <c r="BZ60" i="22"/>
  <c r="CM60" i="22"/>
  <c r="DR60" i="22"/>
  <c r="E32" i="20"/>
  <c r="BZ65" i="26"/>
  <c r="BZ66" i="26" s="1"/>
  <c r="CB52" i="26"/>
  <c r="CA53" i="26"/>
  <c r="G59" i="22"/>
  <c r="CW60" i="22"/>
  <c r="L60" i="22"/>
  <c r="CF60" i="22"/>
  <c r="BS60" i="22"/>
  <c r="CS60" i="22"/>
  <c r="DL60" i="22"/>
  <c r="CU60" i="22"/>
  <c r="DN60" i="22"/>
  <c r="H59" i="22"/>
  <c r="DB60" i="22"/>
  <c r="CT59" i="22"/>
  <c r="DD59" i="22"/>
  <c r="BT59" i="22"/>
  <c r="DB59" i="22"/>
  <c r="BU59" i="22"/>
  <c r="BS59" i="22"/>
  <c r="BY59" i="22"/>
  <c r="CI59" i="22"/>
  <c r="I59" i="22"/>
  <c r="CN59" i="22"/>
  <c r="CX59" i="22"/>
  <c r="CV59" i="22"/>
  <c r="BN59" i="22"/>
  <c r="BM59" i="22"/>
  <c r="BR59" i="22"/>
  <c r="BX59" i="22"/>
  <c r="CG59" i="22"/>
  <c r="DR59" i="22"/>
  <c r="CH59" i="22"/>
  <c r="CR59" i="22"/>
  <c r="CP59" i="22"/>
  <c r="DM59" i="22"/>
  <c r="BL59" i="22"/>
  <c r="BQ59" i="22"/>
  <c r="BW59" i="22"/>
  <c r="CP60" i="22"/>
  <c r="DS60" i="22"/>
  <c r="CI60" i="22"/>
  <c r="CZ60" i="22"/>
  <c r="BP60" i="22"/>
  <c r="DQ60" i="22"/>
  <c r="CG60" i="22"/>
  <c r="DL59" i="22"/>
  <c r="CB59" i="22"/>
  <c r="CL59" i="22"/>
  <c r="DT59" i="22"/>
  <c r="CJ59" i="22"/>
  <c r="DA59" i="22"/>
  <c r="DK59" i="22"/>
  <c r="DI59" i="22"/>
  <c r="DS59" i="22"/>
  <c r="BK59" i="22"/>
  <c r="BP59" i="22"/>
  <c r="DO59" i="22"/>
  <c r="CQ59" i="22"/>
  <c r="CD60" i="22"/>
  <c r="DM60" i="22"/>
  <c r="CC60" i="22"/>
  <c r="I60" i="22"/>
  <c r="CT60" i="22"/>
  <c r="BJ60" i="22"/>
  <c r="DK60" i="22"/>
  <c r="CA60" i="22"/>
  <c r="G60" i="22"/>
  <c r="CR60" i="22"/>
  <c r="DF59" i="22"/>
  <c r="DP59" i="22"/>
  <c r="CF59" i="22"/>
  <c r="DN59" i="22"/>
  <c r="CD59" i="22"/>
  <c r="CO59" i="22"/>
  <c r="L59" i="22"/>
  <c r="CY59" i="22"/>
  <c r="CA59" i="22"/>
  <c r="K59" i="22"/>
  <c r="CW59" i="22"/>
  <c r="DG59" i="22"/>
  <c r="DQ59" i="22"/>
  <c r="BJ59" i="22"/>
  <c r="DC59" i="22"/>
  <c r="BL60" i="22"/>
  <c r="DG60" i="22"/>
  <c r="BW60" i="22"/>
  <c r="K60" i="22"/>
  <c r="CZ59" i="22"/>
  <c r="DJ59" i="22"/>
  <c r="BZ59" i="22"/>
  <c r="DH59" i="22"/>
  <c r="CC59" i="22"/>
  <c r="F59" i="22"/>
  <c r="CM59" i="22"/>
  <c r="E59" i="22"/>
  <c r="CK59" i="22"/>
  <c r="J59" i="22"/>
  <c r="CU59" i="22"/>
  <c r="DE59" i="22"/>
  <c r="CB60" i="22"/>
  <c r="CE60" i="22"/>
  <c r="DO60" i="22"/>
  <c r="BN60" i="22"/>
  <c r="DD60" i="22"/>
  <c r="BO60" i="22"/>
  <c r="BM60" i="22"/>
  <c r="CH60" i="22"/>
  <c r="BK60" i="22"/>
  <c r="J60" i="22"/>
  <c r="CE59" i="22"/>
  <c r="E58" i="22"/>
  <c r="H58" i="21"/>
  <c r="DC59" i="21"/>
  <c r="BS59" i="21"/>
  <c r="DB59" i="21"/>
  <c r="BR59" i="21"/>
  <c r="DA59" i="21"/>
  <c r="BQ59" i="21"/>
  <c r="CY59" i="21"/>
  <c r="BO59" i="21"/>
  <c r="K59" i="21"/>
  <c r="I59" i="21"/>
  <c r="BD59" i="21"/>
  <c r="CW59" i="21"/>
  <c r="BM59" i="21"/>
  <c r="CV59" i="21"/>
  <c r="BL59" i="21"/>
  <c r="CU59" i="21"/>
  <c r="BK59" i="21"/>
  <c r="L59" i="21"/>
  <c r="CS59" i="21"/>
  <c r="BI59" i="21"/>
  <c r="J59" i="21"/>
  <c r="DR59" i="21"/>
  <c r="DP59" i="21"/>
  <c r="DL59" i="21"/>
  <c r="DJ59" i="21"/>
  <c r="E59" i="21"/>
  <c r="CQ59" i="21"/>
  <c r="BG59" i="21"/>
  <c r="H59" i="21"/>
  <c r="CP59" i="21"/>
  <c r="BF59" i="21"/>
  <c r="G59" i="21"/>
  <c r="CO59" i="21"/>
  <c r="BE59" i="21"/>
  <c r="F59" i="21"/>
  <c r="CM59" i="21"/>
  <c r="BC59" i="21"/>
  <c r="DD59" i="21"/>
  <c r="CH59" i="21"/>
  <c r="CX59" i="21"/>
  <c r="CT59" i="21"/>
  <c r="CR59" i="21"/>
  <c r="DF59" i="21"/>
  <c r="CK59" i="21"/>
  <c r="BA59" i="21"/>
  <c r="DT59" i="21"/>
  <c r="CJ59" i="21"/>
  <c r="AZ59" i="21"/>
  <c r="DS59" i="21"/>
  <c r="CI59" i="21"/>
  <c r="AY59" i="21"/>
  <c r="DQ59" i="21"/>
  <c r="CG59" i="21"/>
  <c r="AW59" i="21"/>
  <c r="CL59" i="21"/>
  <c r="BP59" i="21"/>
  <c r="CF59" i="21"/>
  <c r="CB59" i="21"/>
  <c r="BZ59" i="21"/>
  <c r="CN59" i="21"/>
  <c r="DO59" i="21"/>
  <c r="CE59" i="21"/>
  <c r="AU59" i="21"/>
  <c r="DN59" i="21"/>
  <c r="CD59" i="21"/>
  <c r="AT59" i="21"/>
  <c r="DM59" i="21"/>
  <c r="CC59" i="21"/>
  <c r="AS59" i="21"/>
  <c r="DK59" i="21"/>
  <c r="CA59" i="21"/>
  <c r="AQ59" i="21"/>
  <c r="BT59" i="21"/>
  <c r="AX59" i="21"/>
  <c r="BN59" i="21"/>
  <c r="BJ59" i="21"/>
  <c r="BH59" i="21"/>
  <c r="BV59" i="21"/>
  <c r="DI59" i="21"/>
  <c r="BY59" i="21"/>
  <c r="AO59" i="21"/>
  <c r="DH59" i="21"/>
  <c r="BX59" i="21"/>
  <c r="AN59" i="21"/>
  <c r="DG59" i="21"/>
  <c r="BW59" i="21"/>
  <c r="AM59" i="21"/>
  <c r="DE59" i="21"/>
  <c r="BU59" i="21"/>
  <c r="AK59" i="21"/>
  <c r="BB59" i="21"/>
  <c r="CZ59" i="21"/>
  <c r="AV59" i="21"/>
  <c r="AR59" i="21"/>
  <c r="AP59" i="21"/>
  <c r="AL59" i="21"/>
  <c r="CK60" i="22"/>
  <c r="E60" i="22"/>
  <c r="BT60" i="22"/>
  <c r="DJ60" i="22"/>
  <c r="BU60" i="22"/>
  <c r="H60" i="22"/>
  <c r="CN60" i="22"/>
  <c r="BQ60" i="22"/>
  <c r="BO59" i="22"/>
  <c r="AP67" i="13"/>
  <c r="AQ66" i="13"/>
  <c r="AP53" i="20"/>
  <c r="AQ52" i="20"/>
  <c r="AQ57" i="20" s="1"/>
  <c r="AQ53" i="13"/>
  <c r="AR52" i="13"/>
  <c r="BX60" i="22"/>
  <c r="DH60" i="22"/>
  <c r="CJ60" i="22"/>
  <c r="DT60" i="22"/>
  <c r="BR60" i="22"/>
  <c r="DR77" i="21"/>
  <c r="DL77" i="21"/>
  <c r="DF77" i="21"/>
  <c r="CZ77" i="21"/>
  <c r="CT77" i="21"/>
  <c r="CN77" i="21"/>
  <c r="CH77" i="21"/>
  <c r="CB77" i="21"/>
  <c r="BV77" i="21"/>
  <c r="BP77" i="21"/>
  <c r="BJ77" i="21"/>
  <c r="BD77" i="21"/>
  <c r="AX77" i="21"/>
  <c r="AR77" i="21"/>
  <c r="AL77" i="21"/>
  <c r="AF77" i="21"/>
  <c r="DQ77" i="21"/>
  <c r="DK77" i="21"/>
  <c r="DE77" i="21"/>
  <c r="CY77" i="21"/>
  <c r="CS77" i="21"/>
  <c r="CM77" i="21"/>
  <c r="CG77" i="21"/>
  <c r="CA77" i="21"/>
  <c r="BU77" i="21"/>
  <c r="BO77" i="21"/>
  <c r="BI77" i="21"/>
  <c r="BC77" i="21"/>
  <c r="AW77" i="21"/>
  <c r="AQ77" i="21"/>
  <c r="AK77" i="21"/>
  <c r="AE77" i="21"/>
  <c r="Y77" i="21"/>
  <c r="S77" i="21"/>
  <c r="M77" i="21"/>
  <c r="DP77" i="21"/>
  <c r="DJ77" i="21"/>
  <c r="DD77" i="21"/>
  <c r="CX77" i="21"/>
  <c r="CR77" i="21"/>
  <c r="CL77" i="21"/>
  <c r="CF77" i="21"/>
  <c r="BZ77" i="21"/>
  <c r="BT77" i="21"/>
  <c r="BN77" i="21"/>
  <c r="BH77" i="21"/>
  <c r="BB77" i="21"/>
  <c r="AV77" i="21"/>
  <c r="AP77" i="21"/>
  <c r="AJ77" i="21"/>
  <c r="AD77" i="21"/>
  <c r="X77" i="21"/>
  <c r="R77" i="21"/>
  <c r="L77" i="21"/>
  <c r="F77" i="21"/>
  <c r="DQ69" i="21"/>
  <c r="DK69" i="21"/>
  <c r="DE69" i="21"/>
  <c r="CY69" i="21"/>
  <c r="CS69" i="21"/>
  <c r="CM69" i="21"/>
  <c r="CG69" i="21"/>
  <c r="CA69" i="21"/>
  <c r="BU69" i="21"/>
  <c r="BO69" i="21"/>
  <c r="BI69" i="21"/>
  <c r="BC69" i="21"/>
  <c r="AW69" i="21"/>
  <c r="AQ69" i="21"/>
  <c r="AK69" i="21"/>
  <c r="AE69" i="21"/>
  <c r="Y69" i="21"/>
  <c r="S69" i="21"/>
  <c r="M69" i="21"/>
  <c r="G69" i="21"/>
  <c r="DP68" i="21"/>
  <c r="DJ68" i="21"/>
  <c r="DD68" i="21"/>
  <c r="CX68" i="21"/>
  <c r="CR68" i="21"/>
  <c r="CL68" i="21"/>
  <c r="CF68" i="21"/>
  <c r="BZ68" i="21"/>
  <c r="BT68" i="21"/>
  <c r="BN68" i="21"/>
  <c r="BH68" i="21"/>
  <c r="BB68" i="21"/>
  <c r="AV68" i="21"/>
  <c r="AP68" i="21"/>
  <c r="AJ68" i="21"/>
  <c r="AD68" i="21"/>
  <c r="X68" i="21"/>
  <c r="R68" i="21"/>
  <c r="L68" i="21"/>
  <c r="F68" i="21"/>
  <c r="DO77" i="21"/>
  <c r="DI77" i="21"/>
  <c r="DC77" i="21"/>
  <c r="CW77" i="21"/>
  <c r="CQ77" i="21"/>
  <c r="CK77" i="21"/>
  <c r="CE77" i="21"/>
  <c r="BY77" i="21"/>
  <c r="BS77" i="21"/>
  <c r="BM77" i="21"/>
  <c r="BG77" i="21"/>
  <c r="BA77" i="21"/>
  <c r="AU77" i="21"/>
  <c r="AO77" i="21"/>
  <c r="AI77" i="21"/>
  <c r="AC77" i="21"/>
  <c r="W77" i="21"/>
  <c r="Q77" i="21"/>
  <c r="K77" i="21"/>
  <c r="DP69" i="21"/>
  <c r="DJ69" i="21"/>
  <c r="DD69" i="21"/>
  <c r="CX69" i="21"/>
  <c r="CR69" i="21"/>
  <c r="CL69" i="21"/>
  <c r="CF69" i="21"/>
  <c r="BZ69" i="21"/>
  <c r="BT69" i="21"/>
  <c r="BN69" i="21"/>
  <c r="BH69" i="21"/>
  <c r="BB69" i="21"/>
  <c r="AV69" i="21"/>
  <c r="AP69" i="21"/>
  <c r="AJ69" i="21"/>
  <c r="AD69" i="21"/>
  <c r="X69" i="21"/>
  <c r="R69" i="21"/>
  <c r="L69" i="21"/>
  <c r="F69" i="21"/>
  <c r="DO68" i="21"/>
  <c r="DI68" i="21"/>
  <c r="DC68" i="21"/>
  <c r="CW68" i="21"/>
  <c r="CQ68" i="21"/>
  <c r="CK68" i="21"/>
  <c r="CE68" i="21"/>
  <c r="BY68" i="21"/>
  <c r="BS68" i="21"/>
  <c r="BM68" i="21"/>
  <c r="BG68" i="21"/>
  <c r="BA68" i="21"/>
  <c r="AU68" i="21"/>
  <c r="AO68" i="21"/>
  <c r="AI68" i="21"/>
  <c r="AC68" i="21"/>
  <c r="W68" i="21"/>
  <c r="DS77" i="21"/>
  <c r="DA77" i="21"/>
  <c r="CI77" i="21"/>
  <c r="BQ77" i="21"/>
  <c r="AY77" i="21"/>
  <c r="AG77" i="21"/>
  <c r="T77" i="21"/>
  <c r="H77" i="21"/>
  <c r="DO69" i="21"/>
  <c r="DG69" i="21"/>
  <c r="CW69" i="21"/>
  <c r="CO69" i="21"/>
  <c r="CE69" i="21"/>
  <c r="BW69" i="21"/>
  <c r="BM69" i="21"/>
  <c r="BE69" i="21"/>
  <c r="AU69" i="21"/>
  <c r="AM69" i="21"/>
  <c r="AC69" i="21"/>
  <c r="U69" i="21"/>
  <c r="K69" i="21"/>
  <c r="DR68" i="21"/>
  <c r="DH68" i="21"/>
  <c r="CZ68" i="21"/>
  <c r="CP68" i="21"/>
  <c r="CH68" i="21"/>
  <c r="BX68" i="21"/>
  <c r="BP68" i="21"/>
  <c r="BF68" i="21"/>
  <c r="AX68" i="21"/>
  <c r="AN68" i="21"/>
  <c r="AF68" i="21"/>
  <c r="V68" i="21"/>
  <c r="O68" i="21"/>
  <c r="H68" i="21"/>
  <c r="DN77" i="21"/>
  <c r="CV77" i="21"/>
  <c r="CD77" i="21"/>
  <c r="BL77" i="21"/>
  <c r="AT77" i="21"/>
  <c r="AB77" i="21"/>
  <c r="P77" i="21"/>
  <c r="G77" i="21"/>
  <c r="DN69" i="21"/>
  <c r="DF69" i="21"/>
  <c r="CV69" i="21"/>
  <c r="CN69" i="21"/>
  <c r="CD69" i="21"/>
  <c r="BV69" i="21"/>
  <c r="BL69" i="21"/>
  <c r="BD69" i="21"/>
  <c r="AT69" i="21"/>
  <c r="AL69" i="21"/>
  <c r="AB69" i="21"/>
  <c r="T69" i="21"/>
  <c r="J69" i="21"/>
  <c r="DQ68" i="21"/>
  <c r="DG68" i="21"/>
  <c r="CY68" i="21"/>
  <c r="CO68" i="21"/>
  <c r="CG68" i="21"/>
  <c r="BW68" i="21"/>
  <c r="BO68" i="21"/>
  <c r="BE68" i="21"/>
  <c r="AW68" i="21"/>
  <c r="AM68" i="21"/>
  <c r="AE68" i="21"/>
  <c r="U68" i="21"/>
  <c r="N68" i="21"/>
  <c r="G68" i="21"/>
  <c r="DM77" i="21"/>
  <c r="CU77" i="21"/>
  <c r="CC77" i="21"/>
  <c r="BK77" i="21"/>
  <c r="AS77" i="21"/>
  <c r="AA77" i="21"/>
  <c r="O77" i="21"/>
  <c r="E77" i="21"/>
  <c r="DM69" i="21"/>
  <c r="DC69" i="21"/>
  <c r="CU69" i="21"/>
  <c r="CK69" i="21"/>
  <c r="CC69" i="21"/>
  <c r="BS69" i="21"/>
  <c r="BK69" i="21"/>
  <c r="BA69" i="21"/>
  <c r="AS69" i="21"/>
  <c r="AI69" i="21"/>
  <c r="AA69" i="21"/>
  <c r="Q69" i="21"/>
  <c r="I69" i="21"/>
  <c r="DN68" i="21"/>
  <c r="DF68" i="21"/>
  <c r="CV68" i="21"/>
  <c r="CN68" i="21"/>
  <c r="CD68" i="21"/>
  <c r="BV68" i="21"/>
  <c r="BL68" i="21"/>
  <c r="BD68" i="21"/>
  <c r="AT68" i="21"/>
  <c r="AL68" i="21"/>
  <c r="AB68" i="21"/>
  <c r="T68" i="21"/>
  <c r="M68" i="21"/>
  <c r="E68" i="21"/>
  <c r="DH77" i="21"/>
  <c r="CP77" i="21"/>
  <c r="BX77" i="21"/>
  <c r="BF77" i="21"/>
  <c r="AN77" i="21"/>
  <c r="Z77" i="21"/>
  <c r="N77" i="21"/>
  <c r="DT69" i="21"/>
  <c r="DL69" i="21"/>
  <c r="DB69" i="21"/>
  <c r="CT69" i="21"/>
  <c r="CJ69" i="21"/>
  <c r="CB69" i="21"/>
  <c r="BR69" i="21"/>
  <c r="BJ69" i="21"/>
  <c r="AZ69" i="21"/>
  <c r="AR69" i="21"/>
  <c r="AH69" i="21"/>
  <c r="Z69" i="21"/>
  <c r="P69" i="21"/>
  <c r="H69" i="21"/>
  <c r="DM68" i="21"/>
  <c r="DE68" i="21"/>
  <c r="CU68" i="21"/>
  <c r="CM68" i="21"/>
  <c r="CC68" i="21"/>
  <c r="BU68" i="21"/>
  <c r="BK68" i="21"/>
  <c r="BC68" i="21"/>
  <c r="AS68" i="21"/>
  <c r="AK68" i="21"/>
  <c r="AA68" i="21"/>
  <c r="S68" i="21"/>
  <c r="K68" i="21"/>
  <c r="E69" i="21"/>
  <c r="DG77" i="21"/>
  <c r="BE77" i="21"/>
  <c r="J77" i="21"/>
  <c r="DA69" i="21"/>
  <c r="BY69" i="21"/>
  <c r="AY69" i="21"/>
  <c r="W69" i="21"/>
  <c r="DL68" i="21"/>
  <c r="CJ68" i="21"/>
  <c r="BJ68" i="21"/>
  <c r="AH68" i="21"/>
  <c r="J68" i="21"/>
  <c r="DB77" i="21"/>
  <c r="AZ77" i="21"/>
  <c r="I77" i="21"/>
  <c r="CZ69" i="21"/>
  <c r="BX69" i="21"/>
  <c r="AX69" i="21"/>
  <c r="V69" i="21"/>
  <c r="DK68" i="21"/>
  <c r="CI68" i="21"/>
  <c r="BI68" i="21"/>
  <c r="AG68" i="21"/>
  <c r="I68" i="21"/>
  <c r="CO77" i="21"/>
  <c r="AM77" i="21"/>
  <c r="DS69" i="21"/>
  <c r="CQ69" i="21"/>
  <c r="BQ69" i="21"/>
  <c r="AO69" i="21"/>
  <c r="O69" i="21"/>
  <c r="DB68" i="21"/>
  <c r="CB68" i="21"/>
  <c r="AZ68" i="21"/>
  <c r="Z68" i="21"/>
  <c r="BR77" i="21"/>
  <c r="CH69" i="21"/>
  <c r="DS68" i="21"/>
  <c r="AQ68" i="21"/>
  <c r="CJ77" i="21"/>
  <c r="AH77" i="21"/>
  <c r="DR69" i="21"/>
  <c r="CP69" i="21"/>
  <c r="BP69" i="21"/>
  <c r="AN69" i="21"/>
  <c r="N69" i="21"/>
  <c r="DA68" i="21"/>
  <c r="CA68" i="21"/>
  <c r="AY68" i="21"/>
  <c r="Y68" i="21"/>
  <c r="U77" i="21"/>
  <c r="BF69" i="21"/>
  <c r="BQ68" i="21"/>
  <c r="BW77" i="21"/>
  <c r="V77" i="21"/>
  <c r="DI69" i="21"/>
  <c r="CI69" i="21"/>
  <c r="BG69" i="21"/>
  <c r="AG69" i="21"/>
  <c r="DT68" i="21"/>
  <c r="CT68" i="21"/>
  <c r="BR68" i="21"/>
  <c r="AR68" i="21"/>
  <c r="Q68" i="21"/>
  <c r="DT77" i="21"/>
  <c r="DH69" i="21"/>
  <c r="AF69" i="21"/>
  <c r="CS68" i="21"/>
  <c r="P68" i="21"/>
  <c r="D36" i="21"/>
  <c r="I40" i="24"/>
  <c r="G73" i="24"/>
  <c r="G76" i="24" s="1"/>
  <c r="H70" i="24"/>
  <c r="H72" i="24" s="1"/>
  <c r="F73" i="24"/>
  <c r="F76" i="24" s="1"/>
  <c r="H62" i="24"/>
  <c r="K6" i="24"/>
  <c r="E73" i="24"/>
  <c r="E76" i="24" s="1"/>
  <c r="I53" i="24"/>
  <c r="J52" i="24"/>
  <c r="D45" i="18"/>
  <c r="E40" i="23"/>
  <c r="E34" i="23"/>
  <c r="E27" i="23"/>
  <c r="E24" i="23"/>
  <c r="E18" i="23"/>
  <c r="E6" i="23"/>
  <c r="E41" i="23"/>
  <c r="E30" i="23"/>
  <c r="E19" i="23"/>
  <c r="E39" i="23"/>
  <c r="E33" i="23"/>
  <c r="E23" i="23"/>
  <c r="E17" i="23"/>
  <c r="E9" i="23"/>
  <c r="K5" i="23"/>
  <c r="E38" i="23"/>
  <c r="E32" i="23"/>
  <c r="E28" i="23"/>
  <c r="E25" i="23"/>
  <c r="E22" i="23"/>
  <c r="E16" i="23"/>
  <c r="E5" i="23"/>
  <c r="E37" i="23"/>
  <c r="E31" i="23"/>
  <c r="E29" i="23"/>
  <c r="E21" i="23"/>
  <c r="E35" i="23"/>
  <c r="E7" i="23"/>
  <c r="E36" i="23"/>
  <c r="E26" i="23"/>
  <c r="E20" i="23"/>
  <c r="E15" i="23"/>
  <c r="E8" i="23"/>
  <c r="E4" i="23"/>
  <c r="E42" i="23"/>
  <c r="D11" i="18"/>
  <c r="D11" i="23"/>
  <c r="E11" i="23" s="1"/>
  <c r="D10" i="18"/>
  <c r="D10" i="23"/>
  <c r="E4" i="18"/>
  <c r="E15" i="18"/>
  <c r="E21" i="18"/>
  <c r="E27" i="18"/>
  <c r="E33" i="18"/>
  <c r="E39" i="18"/>
  <c r="E5" i="18"/>
  <c r="E16" i="18"/>
  <c r="E22" i="18"/>
  <c r="E28" i="18"/>
  <c r="E34" i="18"/>
  <c r="E40" i="18"/>
  <c r="K5" i="18"/>
  <c r="L5" i="18" s="1"/>
  <c r="E6" i="18"/>
  <c r="E17" i="18"/>
  <c r="E23" i="18"/>
  <c r="E29" i="18"/>
  <c r="E35" i="18"/>
  <c r="E41" i="18"/>
  <c r="E7" i="18"/>
  <c r="E18" i="18"/>
  <c r="E24" i="18"/>
  <c r="E30" i="18"/>
  <c r="E36" i="18"/>
  <c r="E8" i="18"/>
  <c r="E19" i="18"/>
  <c r="E25" i="18"/>
  <c r="E31" i="18"/>
  <c r="E37" i="18"/>
  <c r="E9" i="18"/>
  <c r="E20" i="18"/>
  <c r="E26" i="18"/>
  <c r="E32" i="18"/>
  <c r="E38" i="18"/>
  <c r="E42" i="18"/>
  <c r="E10" i="18"/>
  <c r="R30" i="18"/>
  <c r="N30" i="18"/>
  <c r="DI66" i="21" s="1"/>
  <c r="P30" i="18"/>
  <c r="CX67" i="21" s="1"/>
  <c r="AE58" i="21"/>
  <c r="DO58" i="21"/>
  <c r="BF58" i="21"/>
  <c r="DS60" i="21"/>
  <c r="BS60" i="21"/>
  <c r="AJ58" i="21"/>
  <c r="BG58" i="21"/>
  <c r="CL58" i="21"/>
  <c r="J58" i="21"/>
  <c r="BY60" i="21"/>
  <c r="CG60" i="21"/>
  <c r="CM60" i="21"/>
  <c r="CY58" i="21"/>
  <c r="CV58" i="21"/>
  <c r="CD60" i="21"/>
  <c r="AM60" i="21"/>
  <c r="AV60" i="21"/>
  <c r="BD60" i="21"/>
  <c r="AS60" i="21"/>
  <c r="BZ60" i="21"/>
  <c r="CH60" i="21"/>
  <c r="CC60" i="21"/>
  <c r="CF60" i="21"/>
  <c r="AO60" i="21"/>
  <c r="BC60" i="21"/>
  <c r="CN60" i="21"/>
  <c r="DB60" i="21"/>
  <c r="BF60" i="21"/>
  <c r="DC60" i="21"/>
  <c r="DJ60" i="21"/>
  <c r="DQ60" i="21"/>
  <c r="DR60" i="21"/>
  <c r="DT60" i="21"/>
  <c r="BX60" i="21"/>
  <c r="DI60" i="21"/>
  <c r="DP60" i="21"/>
  <c r="E60" i="21"/>
  <c r="BO58" i="21"/>
  <c r="BS58" i="21"/>
  <c r="CV60" i="21"/>
  <c r="F60" i="21"/>
  <c r="AP60" i="21"/>
  <c r="AW60" i="21"/>
  <c r="AX60" i="21"/>
  <c r="AY60" i="21"/>
  <c r="L60" i="21"/>
  <c r="BE60" i="21"/>
  <c r="DM60" i="21"/>
  <c r="CP60" i="21"/>
  <c r="AU60" i="21"/>
  <c r="CE60" i="21"/>
  <c r="DO60" i="21"/>
  <c r="BB60" i="21"/>
  <c r="CL60" i="21"/>
  <c r="J60" i="21"/>
  <c r="BI60" i="21"/>
  <c r="CS60" i="21"/>
  <c r="K60" i="21"/>
  <c r="BJ60" i="21"/>
  <c r="CT60" i="21"/>
  <c r="BQ60" i="21"/>
  <c r="AZ60" i="21"/>
  <c r="BK60" i="21"/>
  <c r="BW60" i="21"/>
  <c r="AT60" i="21"/>
  <c r="DH60" i="21"/>
  <c r="BA60" i="21"/>
  <c r="CK60" i="21"/>
  <c r="I60" i="21"/>
  <c r="BH60" i="21"/>
  <c r="CR60" i="21"/>
  <c r="BO60" i="21"/>
  <c r="CY60" i="21"/>
  <c r="BP60" i="21"/>
  <c r="CZ60" i="21"/>
  <c r="CI60" i="21"/>
  <c r="BR60" i="21"/>
  <c r="CU60" i="21"/>
  <c r="CO60" i="21"/>
  <c r="G60" i="21"/>
  <c r="H60" i="21"/>
  <c r="BG60" i="21"/>
  <c r="CQ60" i="21"/>
  <c r="BN60" i="21"/>
  <c r="CX60" i="21"/>
  <c r="AK60" i="21"/>
  <c r="BU60" i="21"/>
  <c r="DE60" i="21"/>
  <c r="AL60" i="21"/>
  <c r="BV60" i="21"/>
  <c r="DF60" i="21"/>
  <c r="BL60" i="21"/>
  <c r="DA60" i="21"/>
  <c r="CJ60" i="21"/>
  <c r="DN60" i="21"/>
  <c r="DG60" i="21"/>
  <c r="AN60" i="21"/>
  <c r="BM60" i="21"/>
  <c r="CW60" i="21"/>
  <c r="BT60" i="21"/>
  <c r="DD60" i="21"/>
  <c r="AQ60" i="21"/>
  <c r="CA60" i="21"/>
  <c r="DK60" i="21"/>
  <c r="AR60" i="21"/>
  <c r="CB60" i="21"/>
  <c r="DL60" i="21"/>
  <c r="D62" i="22"/>
  <c r="D56" i="21"/>
  <c r="D56" i="13" s="1"/>
  <c r="CS58" i="21"/>
  <c r="BI58" i="21"/>
  <c r="BZ58" i="21"/>
  <c r="AO58" i="21"/>
  <c r="DP58" i="21"/>
  <c r="DI58" i="21"/>
  <c r="BA58" i="21"/>
  <c r="CP58" i="21"/>
  <c r="AT58" i="21"/>
  <c r="CI58" i="21"/>
  <c r="AS58" i="21"/>
  <c r="DL58" i="21"/>
  <c r="AY58" i="21"/>
  <c r="CM58" i="21"/>
  <c r="BC58" i="21"/>
  <c r="BT58" i="21"/>
  <c r="L58" i="21"/>
  <c r="AI58" i="21"/>
  <c r="DD58" i="21"/>
  <c r="DC58" i="21"/>
  <c r="AC58" i="21"/>
  <c r="CD58" i="21"/>
  <c r="AN58" i="21"/>
  <c r="DS58" i="21"/>
  <c r="CC58" i="21"/>
  <c r="AM58" i="21"/>
  <c r="CZ58" i="21"/>
  <c r="CG58" i="21"/>
  <c r="AW58" i="21"/>
  <c r="BB58" i="21"/>
  <c r="F58" i="21"/>
  <c r="CX58" i="21"/>
  <c r="CW58" i="21"/>
  <c r="DN58" i="21"/>
  <c r="BX58" i="21"/>
  <c r="AH58" i="21"/>
  <c r="DM58" i="21"/>
  <c r="BW58" i="21"/>
  <c r="CB58" i="21"/>
  <c r="CO58" i="21"/>
  <c r="J20" i="18"/>
  <c r="DK58" i="21"/>
  <c r="CA58" i="21"/>
  <c r="AQ58" i="21"/>
  <c r="DJ58" i="21"/>
  <c r="AV58" i="21"/>
  <c r="CK58" i="21"/>
  <c r="CF58" i="21"/>
  <c r="CE58" i="21"/>
  <c r="DH58" i="21"/>
  <c r="BR58" i="21"/>
  <c r="AB58" i="21"/>
  <c r="DG58" i="21"/>
  <c r="BK58" i="21"/>
  <c r="BP58" i="21"/>
  <c r="DE58" i="21"/>
  <c r="BU58" i="21"/>
  <c r="AK58" i="21"/>
  <c r="CR58" i="21"/>
  <c r="AP58" i="21"/>
  <c r="BM58" i="21"/>
  <c r="K58" i="21"/>
  <c r="AD58" i="21"/>
  <c r="BY58" i="21"/>
  <c r="DB58" i="21"/>
  <c r="BL58" i="21"/>
  <c r="CU58" i="21"/>
  <c r="BE58" i="21"/>
  <c r="AR58" i="21"/>
  <c r="G58" i="21"/>
  <c r="BH58" i="21"/>
  <c r="AU58" i="21"/>
  <c r="E58" i="21"/>
  <c r="BN58" i="21"/>
  <c r="CQ58" i="21"/>
  <c r="DT58" i="21"/>
  <c r="CJ58" i="21"/>
  <c r="AZ58" i="21"/>
  <c r="DA58" i="21"/>
  <c r="BQ58" i="21"/>
  <c r="AG58" i="21"/>
  <c r="DR58" i="21"/>
  <c r="CH58" i="21"/>
  <c r="AX58" i="21"/>
  <c r="DF58" i="21"/>
  <c r="BV58" i="21"/>
  <c r="AL58" i="21"/>
  <c r="AF58" i="21"/>
  <c r="I58" i="21"/>
  <c r="CT58" i="21"/>
  <c r="BJ58" i="21"/>
  <c r="CN58" i="21"/>
  <c r="BD58" i="21"/>
  <c r="DQ58" i="21"/>
  <c r="G52" i="21"/>
  <c r="F53" i="21"/>
  <c r="H6" i="21"/>
  <c r="F58" i="22"/>
  <c r="G52" i="22"/>
  <c r="F53" i="22"/>
  <c r="K30" i="18"/>
  <c r="M27" i="18"/>
  <c r="M30" i="18" s="1"/>
  <c r="Q6" i="18" s="1"/>
  <c r="Q9" i="18" s="1"/>
  <c r="D4" i="16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Z4" i="16" s="1"/>
  <c r="AA4" i="16" s="1"/>
  <c r="AB4" i="16" s="1"/>
  <c r="AC4" i="16" s="1"/>
  <c r="AD4" i="16" s="1"/>
  <c r="AE4" i="16" s="1"/>
  <c r="AF4" i="16" s="1"/>
  <c r="AG4" i="16" s="1"/>
  <c r="AH4" i="16" s="1"/>
  <c r="AI4" i="16" s="1"/>
  <c r="AJ4" i="16" s="1"/>
  <c r="AK4" i="16" s="1"/>
  <c r="AL4" i="16" s="1"/>
  <c r="AM4" i="16" s="1"/>
  <c r="AN4" i="16" s="1"/>
  <c r="AO4" i="16" s="1"/>
  <c r="AP4" i="16" s="1"/>
  <c r="AQ4" i="16" s="1"/>
  <c r="AR4" i="16" s="1"/>
  <c r="AS4" i="16" s="1"/>
  <c r="AT4" i="16" s="1"/>
  <c r="AU4" i="16" s="1"/>
  <c r="AV4" i="16" s="1"/>
  <c r="AW4" i="16" s="1"/>
  <c r="AX4" i="16" s="1"/>
  <c r="AY4" i="16" s="1"/>
  <c r="AZ4" i="16" s="1"/>
  <c r="BA4" i="16" s="1"/>
  <c r="BB4" i="16" s="1"/>
  <c r="BC4" i="16" s="1"/>
  <c r="BD4" i="16" s="1"/>
  <c r="BE4" i="16" s="1"/>
  <c r="BF4" i="16" s="1"/>
  <c r="BG4" i="16" s="1"/>
  <c r="BH4" i="16" s="1"/>
  <c r="BI4" i="16" s="1"/>
  <c r="BJ4" i="16" s="1"/>
  <c r="BK4" i="16" s="1"/>
  <c r="BL4" i="16" s="1"/>
  <c r="BM4" i="16" s="1"/>
  <c r="BN4" i="16" s="1"/>
  <c r="BO4" i="16" s="1"/>
  <c r="BP4" i="16" s="1"/>
  <c r="BQ4" i="16" s="1"/>
  <c r="BR4" i="16" s="1"/>
  <c r="BS4" i="16" s="1"/>
  <c r="BT4" i="16" s="1"/>
  <c r="BU4" i="16" s="1"/>
  <c r="BV4" i="16" s="1"/>
  <c r="D31" i="12"/>
  <c r="C5" i="15"/>
  <c r="C6" i="15" s="1"/>
  <c r="L4" i="15"/>
  <c r="B4" i="15"/>
  <c r="DO75" i="32" l="1"/>
  <c r="DO74" i="32"/>
  <c r="DO79" i="32" s="1"/>
  <c r="DO81" i="32" s="1"/>
  <c r="DO85" i="32" s="1"/>
  <c r="DO76" i="32"/>
  <c r="BM76" i="32"/>
  <c r="BM74" i="32"/>
  <c r="BM75" i="32"/>
  <c r="AF76" i="32"/>
  <c r="AF74" i="32"/>
  <c r="AF79" i="32" s="1"/>
  <c r="AF81" i="32" s="1"/>
  <c r="AF85" i="32" s="1"/>
  <c r="AF75" i="32"/>
  <c r="I72" i="32"/>
  <c r="DR75" i="32"/>
  <c r="DR76" i="32"/>
  <c r="DR74" i="32"/>
  <c r="DJ72" i="32"/>
  <c r="CP72" i="32"/>
  <c r="CC72" i="32"/>
  <c r="BZ72" i="32"/>
  <c r="BX72" i="32"/>
  <c r="BV76" i="32"/>
  <c r="BV75" i="32"/>
  <c r="BV74" i="32"/>
  <c r="BS72" i="32"/>
  <c r="BR76" i="32"/>
  <c r="BR74" i="32"/>
  <c r="BR79" i="32" s="1"/>
  <c r="BR81" i="32" s="1"/>
  <c r="BR85" i="32" s="1"/>
  <c r="BR75" i="32"/>
  <c r="BL72" i="32"/>
  <c r="AY72" i="32"/>
  <c r="AU72" i="32"/>
  <c r="AR72" i="32"/>
  <c r="AP72" i="32"/>
  <c r="AN72" i="32"/>
  <c r="AI72" i="32"/>
  <c r="AD72" i="32"/>
  <c r="Z72" i="32"/>
  <c r="T72" i="32"/>
  <c r="S72" i="32"/>
  <c r="P72" i="32"/>
  <c r="H72" i="32"/>
  <c r="E76" i="32"/>
  <c r="E74" i="32"/>
  <c r="E75" i="32"/>
  <c r="DE74" i="32"/>
  <c r="DE79" i="32" s="1"/>
  <c r="DE81" i="32" s="1"/>
  <c r="DE85" i="32" s="1"/>
  <c r="DE75" i="32"/>
  <c r="DE76" i="32"/>
  <c r="CS75" i="32"/>
  <c r="CS76" i="32"/>
  <c r="CS74" i="32"/>
  <c r="CS79" i="32" s="1"/>
  <c r="CS81" i="32" s="1"/>
  <c r="CS85" i="32" s="1"/>
  <c r="CJ74" i="32"/>
  <c r="CJ79" i="32" s="1"/>
  <c r="CJ81" i="32" s="1"/>
  <c r="CJ85" i="32" s="1"/>
  <c r="CJ75" i="32"/>
  <c r="CJ76" i="32"/>
  <c r="CA72" i="32"/>
  <c r="BO76" i="32"/>
  <c r="BO75" i="32"/>
  <c r="BO74" i="32"/>
  <c r="BO79" i="32" s="1"/>
  <c r="BO81" i="32" s="1"/>
  <c r="BO85" i="32" s="1"/>
  <c r="AK76" i="32"/>
  <c r="AK75" i="32"/>
  <c r="AK74" i="32"/>
  <c r="AA72" i="32"/>
  <c r="X76" i="32"/>
  <c r="X75" i="32"/>
  <c r="X74" i="32"/>
  <c r="M76" i="32"/>
  <c r="M75" i="32"/>
  <c r="M74" i="32"/>
  <c r="M79" i="32" s="1"/>
  <c r="M81" i="32" s="1"/>
  <c r="M85" i="32" s="1"/>
  <c r="DN72" i="32"/>
  <c r="DM72" i="32"/>
  <c r="DL72" i="32"/>
  <c r="DI72" i="32"/>
  <c r="DF72" i="32"/>
  <c r="DA72" i="32"/>
  <c r="CT72" i="32"/>
  <c r="CR72" i="32"/>
  <c r="CI72" i="32"/>
  <c r="CH72" i="32"/>
  <c r="CE72" i="32"/>
  <c r="BT72" i="32"/>
  <c r="BP72" i="32"/>
  <c r="BN72" i="32"/>
  <c r="BJ72" i="32"/>
  <c r="BD72" i="32"/>
  <c r="BB72" i="32"/>
  <c r="AZ72" i="32"/>
  <c r="AT72" i="32"/>
  <c r="AO72" i="32"/>
  <c r="AB72" i="32"/>
  <c r="O72" i="32"/>
  <c r="K72" i="32"/>
  <c r="J72" i="32"/>
  <c r="D72" i="32"/>
  <c r="BY74" i="32"/>
  <c r="BY79" i="32" s="1"/>
  <c r="BY81" i="32" s="1"/>
  <c r="BY85" i="32" s="1"/>
  <c r="BY76" i="32"/>
  <c r="BY75" i="32"/>
  <c r="BG76" i="32"/>
  <c r="BG75" i="32"/>
  <c r="BG74" i="32"/>
  <c r="BG79" i="32" s="1"/>
  <c r="BG81" i="32" s="1"/>
  <c r="BG85" i="32" s="1"/>
  <c r="DS72" i="32"/>
  <c r="DP72" i="32"/>
  <c r="DH72" i="32"/>
  <c r="DC72" i="32"/>
  <c r="CW72" i="32"/>
  <c r="CV72" i="32"/>
  <c r="CO72" i="32"/>
  <c r="CL72" i="32"/>
  <c r="BE72" i="32"/>
  <c r="AL72" i="32"/>
  <c r="AJ72" i="32"/>
  <c r="Y72" i="32"/>
  <c r="Q72" i="32"/>
  <c r="L72" i="32"/>
  <c r="G72" i="32"/>
  <c r="C72" i="32"/>
  <c r="DQ72" i="32"/>
  <c r="DK72" i="32"/>
  <c r="DD72" i="32"/>
  <c r="DB72" i="32"/>
  <c r="CZ72" i="32"/>
  <c r="CX72" i="32"/>
  <c r="CU72" i="32"/>
  <c r="CB72" i="32"/>
  <c r="BQ72" i="32"/>
  <c r="BK72" i="32"/>
  <c r="BI72" i="32"/>
  <c r="BA72" i="32"/>
  <c r="AX72" i="32"/>
  <c r="AV72" i="32"/>
  <c r="AQ72" i="32"/>
  <c r="AM72" i="32"/>
  <c r="AH72" i="32"/>
  <c r="AC72" i="32"/>
  <c r="W72" i="32"/>
  <c r="V72" i="32"/>
  <c r="U72" i="32"/>
  <c r="R72" i="32"/>
  <c r="BU76" i="32"/>
  <c r="BU74" i="32"/>
  <c r="BU75" i="32"/>
  <c r="BF76" i="32"/>
  <c r="BF74" i="32"/>
  <c r="BF79" i="32" s="1"/>
  <c r="BF81" i="32" s="1"/>
  <c r="BF85" i="32" s="1"/>
  <c r="BF75" i="32"/>
  <c r="DG72" i="32"/>
  <c r="CY72" i="32"/>
  <c r="CQ72" i="32"/>
  <c r="CN72" i="32"/>
  <c r="CM72" i="32"/>
  <c r="CK72" i="32"/>
  <c r="CG72" i="32"/>
  <c r="CF72" i="32"/>
  <c r="CD72" i="32"/>
  <c r="BW72" i="32"/>
  <c r="BH72" i="32"/>
  <c r="BC72" i="32"/>
  <c r="AW72" i="32"/>
  <c r="AS72" i="32"/>
  <c r="AG72" i="32"/>
  <c r="AE72" i="32"/>
  <c r="N72" i="32"/>
  <c r="F72" i="32"/>
  <c r="E2" i="16"/>
  <c r="CX59" i="13"/>
  <c r="BT60" i="13"/>
  <c r="CN59" i="13"/>
  <c r="BX59" i="13"/>
  <c r="DA59" i="13"/>
  <c r="CD59" i="13"/>
  <c r="CJ59" i="13"/>
  <c r="DQ60" i="13"/>
  <c r="DP60" i="13"/>
  <c r="BZ59" i="13"/>
  <c r="CR60" i="13"/>
  <c r="BL60" i="13"/>
  <c r="DN59" i="13"/>
  <c r="CF59" i="13"/>
  <c r="BV59" i="13"/>
  <c r="CG59" i="13"/>
  <c r="H59" i="13"/>
  <c r="DJ60" i="13"/>
  <c r="BS59" i="13"/>
  <c r="DM59" i="13"/>
  <c r="BM60" i="13"/>
  <c r="BU59" i="13"/>
  <c r="CA59" i="13"/>
  <c r="CT59" i="13"/>
  <c r="F59" i="13"/>
  <c r="DP59" i="13"/>
  <c r="BK59" i="13"/>
  <c r="CZ60" i="13"/>
  <c r="BJ60" i="13"/>
  <c r="BZ60" i="13"/>
  <c r="CX60" i="13"/>
  <c r="BP60" i="13"/>
  <c r="BH60" i="13"/>
  <c r="BW60" i="13"/>
  <c r="DQ59" i="13"/>
  <c r="G3" i="16"/>
  <c r="F2" i="16"/>
  <c r="CB60" i="13"/>
  <c r="BV60" i="13"/>
  <c r="K59" i="13"/>
  <c r="CU60" i="13"/>
  <c r="CF60" i="13"/>
  <c r="CC59" i="13"/>
  <c r="E58" i="13"/>
  <c r="F58" i="13"/>
  <c r="DK60" i="13"/>
  <c r="CW60" i="13"/>
  <c r="CJ60" i="13"/>
  <c r="BQ60" i="13"/>
  <c r="CP60" i="13"/>
  <c r="CL59" i="13"/>
  <c r="BM59" i="13"/>
  <c r="DH59" i="13"/>
  <c r="DT59" i="13"/>
  <c r="CO60" i="13"/>
  <c r="CE60" i="13"/>
  <c r="CA60" i="13"/>
  <c r="BG60" i="13"/>
  <c r="DH60" i="13"/>
  <c r="DM60" i="13"/>
  <c r="DR60" i="13"/>
  <c r="CH60" i="13"/>
  <c r="CR59" i="13"/>
  <c r="CM59" i="13"/>
  <c r="CP59" i="13"/>
  <c r="DL59" i="13"/>
  <c r="L59" i="13"/>
  <c r="CW59" i="13"/>
  <c r="BQ59" i="13"/>
  <c r="DL60" i="13"/>
  <c r="DD60" i="13"/>
  <c r="DF60" i="13"/>
  <c r="DO60" i="13"/>
  <c r="DC59" i="13"/>
  <c r="DG60" i="13"/>
  <c r="BN60" i="13"/>
  <c r="BK60" i="13"/>
  <c r="CS60" i="13"/>
  <c r="DI60" i="13"/>
  <c r="DC60" i="13"/>
  <c r="CM60" i="13"/>
  <c r="DE59" i="13"/>
  <c r="BJ59" i="13"/>
  <c r="DK59" i="13"/>
  <c r="CB59" i="13"/>
  <c r="DR59" i="13"/>
  <c r="CU59" i="13"/>
  <c r="DN60" i="13"/>
  <c r="CY60" i="13"/>
  <c r="CK60" i="13"/>
  <c r="BI60" i="13"/>
  <c r="CV60" i="13"/>
  <c r="BX60" i="13"/>
  <c r="CG60" i="13"/>
  <c r="BS60" i="13"/>
  <c r="AQ61" i="20"/>
  <c r="AQ68" i="20" s="1"/>
  <c r="AQ57" i="13"/>
  <c r="BN59" i="13"/>
  <c r="CH59" i="13"/>
  <c r="CO59" i="13"/>
  <c r="CQ59" i="13"/>
  <c r="J59" i="13"/>
  <c r="BL59" i="13"/>
  <c r="I59" i="13"/>
  <c r="BO59" i="13"/>
  <c r="BR59" i="13"/>
  <c r="DE60" i="13"/>
  <c r="CQ60" i="13"/>
  <c r="BR60" i="13"/>
  <c r="BO60" i="13"/>
  <c r="DT60" i="13"/>
  <c r="DB60" i="13"/>
  <c r="CC60" i="13"/>
  <c r="BY60" i="13"/>
  <c r="DS60" i="13"/>
  <c r="CZ59" i="13"/>
  <c r="BW59" i="13"/>
  <c r="BY59" i="13"/>
  <c r="CE59" i="13"/>
  <c r="BP59" i="13"/>
  <c r="CI59" i="13"/>
  <c r="CK59" i="13"/>
  <c r="DD59" i="13"/>
  <c r="G59" i="13"/>
  <c r="E59" i="13"/>
  <c r="CV59" i="13"/>
  <c r="CY59" i="13"/>
  <c r="DB59" i="13"/>
  <c r="DA60" i="13"/>
  <c r="BU60" i="13"/>
  <c r="CI60" i="13"/>
  <c r="CT60" i="13"/>
  <c r="CL60" i="13"/>
  <c r="CN60" i="13"/>
  <c r="CD60" i="13"/>
  <c r="DG59" i="13"/>
  <c r="DI59" i="13"/>
  <c r="BT59" i="13"/>
  <c r="DO59" i="13"/>
  <c r="DS59" i="13"/>
  <c r="DF59" i="13"/>
  <c r="DJ59" i="13"/>
  <c r="CS59" i="13"/>
  <c r="CR65" i="22"/>
  <c r="CR66" i="22" s="1"/>
  <c r="CR76" i="13" s="1"/>
  <c r="BK65" i="26"/>
  <c r="BK66" i="26" s="1"/>
  <c r="AY65" i="26"/>
  <c r="AY66" i="26" s="1"/>
  <c r="AS65" i="26"/>
  <c r="AS66" i="26" s="1"/>
  <c r="AX65" i="22"/>
  <c r="AX66" i="22" s="1"/>
  <c r="AX76" i="13" s="1"/>
  <c r="BN65" i="22"/>
  <c r="BN66" i="22" s="1"/>
  <c r="BN76" i="13" s="1"/>
  <c r="DQ65" i="22"/>
  <c r="DQ66" i="22" s="1"/>
  <c r="DQ76" i="13" s="1"/>
  <c r="DF65" i="22"/>
  <c r="DF66" i="22" s="1"/>
  <c r="DF76" i="13" s="1"/>
  <c r="L65" i="22"/>
  <c r="L66" i="22" s="1"/>
  <c r="L76" i="13" s="1"/>
  <c r="BB65" i="22"/>
  <c r="BB66" i="22" s="1"/>
  <c r="BB76" i="13" s="1"/>
  <c r="CZ65" i="22"/>
  <c r="CZ66" i="22" s="1"/>
  <c r="CZ76" i="13" s="1"/>
  <c r="DO65" i="22"/>
  <c r="DO66" i="22" s="1"/>
  <c r="DO76" i="13" s="1"/>
  <c r="M65" i="22"/>
  <c r="M66" i="22" s="1"/>
  <c r="M76" i="13" s="1"/>
  <c r="BC65" i="22"/>
  <c r="BC66" i="22" s="1"/>
  <c r="BC76" i="13" s="1"/>
  <c r="DC65" i="22"/>
  <c r="DC66" i="22" s="1"/>
  <c r="DC76" i="13" s="1"/>
  <c r="DE65" i="22"/>
  <c r="DE66" i="22" s="1"/>
  <c r="DE76" i="13" s="1"/>
  <c r="AE65" i="22"/>
  <c r="AE66" i="22" s="1"/>
  <c r="AE76" i="13" s="1"/>
  <c r="AA65" i="22"/>
  <c r="AA66" i="22" s="1"/>
  <c r="AA76" i="13" s="1"/>
  <c r="BT65" i="22"/>
  <c r="BT66" i="22" s="1"/>
  <c r="BT76" i="13" s="1"/>
  <c r="BQ65" i="22"/>
  <c r="BQ66" i="22" s="1"/>
  <c r="BQ76" i="13" s="1"/>
  <c r="DA65" i="22"/>
  <c r="DA66" i="22" s="1"/>
  <c r="DA76" i="13" s="1"/>
  <c r="AH65" i="22"/>
  <c r="AH66" i="22" s="1"/>
  <c r="AH76" i="13" s="1"/>
  <c r="BR65" i="22"/>
  <c r="BR66" i="22" s="1"/>
  <c r="BR76" i="13" s="1"/>
  <c r="DB65" i="22"/>
  <c r="DB66" i="22" s="1"/>
  <c r="DB76" i="13" s="1"/>
  <c r="AG65" i="26"/>
  <c r="AG66" i="26" s="1"/>
  <c r="O65" i="26"/>
  <c r="O66" i="26" s="1"/>
  <c r="AY65" i="22"/>
  <c r="AY66" i="22" s="1"/>
  <c r="AY76" i="13" s="1"/>
  <c r="CN65" i="22"/>
  <c r="CN66" i="22" s="1"/>
  <c r="CN76" i="13" s="1"/>
  <c r="CE65" i="22"/>
  <c r="CE66" i="22" s="1"/>
  <c r="CE76" i="13" s="1"/>
  <c r="G65" i="22"/>
  <c r="G66" i="22" s="1"/>
  <c r="G76" i="13" s="1"/>
  <c r="CS65" i="22"/>
  <c r="CS66" i="22" s="1"/>
  <c r="CS76" i="13" s="1"/>
  <c r="E17" i="22"/>
  <c r="E65" i="22"/>
  <c r="E66" i="22" s="1"/>
  <c r="E76" i="13" s="1"/>
  <c r="BK65" i="22"/>
  <c r="BK66" i="22" s="1"/>
  <c r="BK76" i="13" s="1"/>
  <c r="CU65" i="22"/>
  <c r="CU66" i="22" s="1"/>
  <c r="CU76" i="13" s="1"/>
  <c r="BL65" i="22"/>
  <c r="BL66" i="22" s="1"/>
  <c r="BL76" i="13" s="1"/>
  <c r="P65" i="26"/>
  <c r="P66" i="26" s="1"/>
  <c r="BU65" i="22"/>
  <c r="BU66" i="22" s="1"/>
  <c r="BU76" i="13" s="1"/>
  <c r="CF65" i="22"/>
  <c r="CF66" i="22" s="1"/>
  <c r="CF76" i="13" s="1"/>
  <c r="AJ65" i="22"/>
  <c r="AJ66" i="22" s="1"/>
  <c r="AJ76" i="13" s="1"/>
  <c r="F17" i="22"/>
  <c r="Q65" i="22"/>
  <c r="Q66" i="22" s="1"/>
  <c r="Q76" i="13" s="1"/>
  <c r="R65" i="22"/>
  <c r="R66" i="22" s="1"/>
  <c r="R76" i="13" s="1"/>
  <c r="BI65" i="22"/>
  <c r="BI66" i="22" s="1"/>
  <c r="BI76" i="13" s="1"/>
  <c r="DJ65" i="22"/>
  <c r="DJ66" i="22" s="1"/>
  <c r="DJ76" i="13" s="1"/>
  <c r="X65" i="22"/>
  <c r="X66" i="22" s="1"/>
  <c r="X76" i="13" s="1"/>
  <c r="S65" i="22"/>
  <c r="S66" i="22" s="1"/>
  <c r="S76" i="13" s="1"/>
  <c r="BJ65" i="22"/>
  <c r="BJ66" i="22" s="1"/>
  <c r="BJ76" i="13" s="1"/>
  <c r="DK65" i="22"/>
  <c r="DK66" i="22" s="1"/>
  <c r="DK76" i="13" s="1"/>
  <c r="W65" i="22"/>
  <c r="W66" i="22" s="1"/>
  <c r="W76" i="13" s="1"/>
  <c r="BH65" i="22"/>
  <c r="BH66" i="22" s="1"/>
  <c r="BH76" i="13" s="1"/>
  <c r="AI65" i="22"/>
  <c r="AI66" i="22" s="1"/>
  <c r="AI76" i="13" s="1"/>
  <c r="CB65" i="22"/>
  <c r="CB66" i="22" s="1"/>
  <c r="CB76" i="13" s="1"/>
  <c r="BW65" i="22"/>
  <c r="BW66" i="22" s="1"/>
  <c r="BW76" i="13" s="1"/>
  <c r="DG65" i="22"/>
  <c r="DG66" i="22" s="1"/>
  <c r="DG76" i="13" s="1"/>
  <c r="AN65" i="22"/>
  <c r="AN66" i="22" s="1"/>
  <c r="AN76" i="13" s="1"/>
  <c r="BX65" i="22"/>
  <c r="BX66" i="22" s="1"/>
  <c r="BX76" i="13" s="1"/>
  <c r="DH65" i="22"/>
  <c r="DH66" i="22" s="1"/>
  <c r="DH76" i="13" s="1"/>
  <c r="H65" i="26"/>
  <c r="H66" i="26" s="1"/>
  <c r="BL65" i="26"/>
  <c r="BL66" i="26" s="1"/>
  <c r="G17" i="22"/>
  <c r="AC65" i="22"/>
  <c r="AC66" i="22" s="1"/>
  <c r="AC76" i="13" s="1"/>
  <c r="BO65" i="22"/>
  <c r="BO66" i="22" s="1"/>
  <c r="BO76" i="13" s="1"/>
  <c r="F65" i="22"/>
  <c r="F66" i="22" s="1"/>
  <c r="F76" i="13" s="1"/>
  <c r="AV65" i="22"/>
  <c r="AV66" i="22" s="1"/>
  <c r="AV76" i="13" s="1"/>
  <c r="CM65" i="22"/>
  <c r="CM66" i="22" s="1"/>
  <c r="CM76" i="13" s="1"/>
  <c r="T65" i="22"/>
  <c r="T66" i="22" s="1"/>
  <c r="T76" i="13" s="1"/>
  <c r="DL65" i="22"/>
  <c r="DL66" i="22" s="1"/>
  <c r="DL76" i="13" s="1"/>
  <c r="AB65" i="22"/>
  <c r="AB66" i="22" s="1"/>
  <c r="AB76" i="13" s="1"/>
  <c r="CV65" i="22"/>
  <c r="CV66" i="22" s="1"/>
  <c r="CV76" i="13" s="1"/>
  <c r="AH65" i="26"/>
  <c r="AH66" i="26" s="1"/>
  <c r="J65" i="26"/>
  <c r="J66" i="26" s="1"/>
  <c r="BU65" i="26"/>
  <c r="BU66" i="26" s="1"/>
  <c r="BI65" i="26"/>
  <c r="BI66" i="26" s="1"/>
  <c r="M17" i="22"/>
  <c r="CW65" i="22"/>
  <c r="CW66" i="22" s="1"/>
  <c r="CW76" i="13" s="1"/>
  <c r="DP65" i="22"/>
  <c r="DP66" i="22" s="1"/>
  <c r="DP76" i="13" s="1"/>
  <c r="P65" i="22"/>
  <c r="P66" i="22" s="1"/>
  <c r="P76" i="13" s="1"/>
  <c r="AS65" i="22"/>
  <c r="AS66" i="22" s="1"/>
  <c r="AS76" i="13" s="1"/>
  <c r="Y65" i="22"/>
  <c r="Y66" i="22" s="1"/>
  <c r="Y76" i="13" s="1"/>
  <c r="BP65" i="22"/>
  <c r="BP66" i="22" s="1"/>
  <c r="BP76" i="13" s="1"/>
  <c r="DR65" i="22"/>
  <c r="DR66" i="22" s="1"/>
  <c r="DR76" i="13" s="1"/>
  <c r="I17" i="22"/>
  <c r="BA65" i="22"/>
  <c r="BA66" i="22" s="1"/>
  <c r="BA76" i="13" s="1"/>
  <c r="Z65" i="22"/>
  <c r="Z66" i="22" s="1"/>
  <c r="Z76" i="13" s="1"/>
  <c r="BS65" i="22"/>
  <c r="BS66" i="22" s="1"/>
  <c r="BS76" i="13" s="1"/>
  <c r="U65" i="22"/>
  <c r="U66" i="22" s="1"/>
  <c r="U76" i="13" s="1"/>
  <c r="AR65" i="22"/>
  <c r="AR66" i="22" s="1"/>
  <c r="AR76" i="13" s="1"/>
  <c r="DI65" i="22"/>
  <c r="DI66" i="22" s="1"/>
  <c r="DI76" i="13" s="1"/>
  <c r="N17" i="22"/>
  <c r="AP65" i="22"/>
  <c r="AP66" i="22" s="1"/>
  <c r="AP76" i="13" s="1"/>
  <c r="CL65" i="22"/>
  <c r="CL66" i="22" s="1"/>
  <c r="CL76" i="13" s="1"/>
  <c r="CC65" i="22"/>
  <c r="CC66" i="22" s="1"/>
  <c r="CC76" i="13" s="1"/>
  <c r="DM65" i="22"/>
  <c r="DM66" i="22" s="1"/>
  <c r="DM76" i="13" s="1"/>
  <c r="AT65" i="22"/>
  <c r="AT66" i="22" s="1"/>
  <c r="AT76" i="13" s="1"/>
  <c r="CD65" i="22"/>
  <c r="CD66" i="22" s="1"/>
  <c r="CD76" i="13" s="1"/>
  <c r="DN65" i="22"/>
  <c r="DN66" i="22" s="1"/>
  <c r="DN76" i="13" s="1"/>
  <c r="S65" i="26"/>
  <c r="S66" i="26" s="1"/>
  <c r="M65" i="26"/>
  <c r="M66" i="26" s="1"/>
  <c r="AU65" i="22"/>
  <c r="AU66" i="22" s="1"/>
  <c r="AU76" i="13" s="1"/>
  <c r="J65" i="22"/>
  <c r="J66" i="22" s="1"/>
  <c r="J76" i="13" s="1"/>
  <c r="K65" i="22"/>
  <c r="K66" i="22" s="1"/>
  <c r="K76" i="13" s="1"/>
  <c r="AK65" i="22"/>
  <c r="AK66" i="22" s="1"/>
  <c r="AK76" i="13" s="1"/>
  <c r="K17" i="22"/>
  <c r="BY65" i="22"/>
  <c r="BY66" i="22" s="1"/>
  <c r="BY76" i="13" s="1"/>
  <c r="AF65" i="22"/>
  <c r="AF66" i="22" s="1"/>
  <c r="AF76" i="13" s="1"/>
  <c r="BZ65" i="22"/>
  <c r="BZ66" i="22" s="1"/>
  <c r="BZ76" i="13" s="1"/>
  <c r="O65" i="22"/>
  <c r="O66" i="22" s="1"/>
  <c r="O76" i="13" s="1"/>
  <c r="CG65" i="22"/>
  <c r="CG66" i="22" s="1"/>
  <c r="CG76" i="13" s="1"/>
  <c r="AG65" i="22"/>
  <c r="AG66" i="22" s="1"/>
  <c r="AG76" i="13" s="1"/>
  <c r="CA65" i="22"/>
  <c r="CA66" i="22" s="1"/>
  <c r="CA76" i="13" s="1"/>
  <c r="AQ65" i="22"/>
  <c r="AQ66" i="22" s="1"/>
  <c r="AQ76" i="13" s="1"/>
  <c r="BV65" i="22"/>
  <c r="BV66" i="22" s="1"/>
  <c r="BV76" i="13" s="1"/>
  <c r="H65" i="22"/>
  <c r="H66" i="22" s="1"/>
  <c r="H76" i="13" s="1"/>
  <c r="AW65" i="22"/>
  <c r="AW66" i="22" s="1"/>
  <c r="AW76" i="13" s="1"/>
  <c r="CT65" i="22"/>
  <c r="CT66" i="22" s="1"/>
  <c r="CT76" i="13" s="1"/>
  <c r="CI65" i="22"/>
  <c r="CI66" i="22" s="1"/>
  <c r="CI76" i="13" s="1"/>
  <c r="DS65" i="22"/>
  <c r="DS66" i="22" s="1"/>
  <c r="DS76" i="13" s="1"/>
  <c r="AZ65" i="22"/>
  <c r="AZ66" i="22" s="1"/>
  <c r="AZ76" i="13" s="1"/>
  <c r="CJ65" i="22"/>
  <c r="CJ66" i="22" s="1"/>
  <c r="CJ76" i="13" s="1"/>
  <c r="DT65" i="22"/>
  <c r="DT66" i="22" s="1"/>
  <c r="DT76" i="13" s="1"/>
  <c r="BG65" i="26"/>
  <c r="BG66" i="26" s="1"/>
  <c r="AU65" i="26"/>
  <c r="AU66" i="26" s="1"/>
  <c r="I65" i="22"/>
  <c r="I66" i="22" s="1"/>
  <c r="I76" i="13" s="1"/>
  <c r="AD65" i="22"/>
  <c r="AD66" i="22" s="1"/>
  <c r="AD76" i="13" s="1"/>
  <c r="AL65" i="22"/>
  <c r="AL66" i="22" s="1"/>
  <c r="AL76" i="13" s="1"/>
  <c r="BG65" i="22"/>
  <c r="BG66" i="22" s="1"/>
  <c r="BG76" i="13" s="1"/>
  <c r="CQ65" i="22"/>
  <c r="CQ66" i="22" s="1"/>
  <c r="CQ76" i="13" s="1"/>
  <c r="AM65" i="22"/>
  <c r="AM66" i="22" s="1"/>
  <c r="AM76" i="13" s="1"/>
  <c r="CH65" i="22"/>
  <c r="CH66" i="22" s="1"/>
  <c r="CH76" i="13" s="1"/>
  <c r="BE65" i="22"/>
  <c r="BE66" i="22" s="1"/>
  <c r="BE76" i="13" s="1"/>
  <c r="CY65" i="22"/>
  <c r="CY66" i="22" s="1"/>
  <c r="CY76" i="13" s="1"/>
  <c r="AO65" i="22"/>
  <c r="AO66" i="22" s="1"/>
  <c r="AO76" i="13" s="1"/>
  <c r="H17" i="22"/>
  <c r="L17" i="22"/>
  <c r="CK65" i="22"/>
  <c r="CK66" i="22" s="1"/>
  <c r="CK76" i="13" s="1"/>
  <c r="J17" i="22"/>
  <c r="BM65" i="22"/>
  <c r="BM66" i="22" s="1"/>
  <c r="BM76" i="13" s="1"/>
  <c r="CX65" i="22"/>
  <c r="CX66" i="22" s="1"/>
  <c r="CX76" i="13" s="1"/>
  <c r="N65" i="22"/>
  <c r="N66" i="22" s="1"/>
  <c r="N76" i="13" s="1"/>
  <c r="BD65" i="22"/>
  <c r="BD66" i="22" s="1"/>
  <c r="BD76" i="13" s="1"/>
  <c r="DD65" i="22"/>
  <c r="DD66" i="22" s="1"/>
  <c r="DD76" i="13" s="1"/>
  <c r="CO65" i="22"/>
  <c r="CO66" i="22" s="1"/>
  <c r="CO76" i="13" s="1"/>
  <c r="V65" i="22"/>
  <c r="V66" i="22" s="1"/>
  <c r="V76" i="13" s="1"/>
  <c r="BF65" i="22"/>
  <c r="BF66" i="22" s="1"/>
  <c r="BF76" i="13" s="1"/>
  <c r="CP65" i="22"/>
  <c r="CP66" i="22" s="1"/>
  <c r="CP76" i="13" s="1"/>
  <c r="AO65" i="26"/>
  <c r="AO66" i="26" s="1"/>
  <c r="AC65" i="26"/>
  <c r="AC66" i="26" s="1"/>
  <c r="W65" i="26"/>
  <c r="W66" i="26" s="1"/>
  <c r="Q65" i="26"/>
  <c r="Q66" i="26" s="1"/>
  <c r="K65" i="26"/>
  <c r="K66" i="26" s="1"/>
  <c r="E66" i="26"/>
  <c r="E62" i="26"/>
  <c r="L62" i="26"/>
  <c r="K62" i="26"/>
  <c r="F62" i="26"/>
  <c r="G62" i="26"/>
  <c r="H62" i="26"/>
  <c r="I62" i="26"/>
  <c r="J62" i="26"/>
  <c r="CB53" i="26"/>
  <c r="CC52" i="26"/>
  <c r="CA65" i="26"/>
  <c r="CA66" i="26" s="1"/>
  <c r="W7" i="12"/>
  <c r="B56" i="21"/>
  <c r="B56" i="13"/>
  <c r="E62" i="22"/>
  <c r="AR66" i="13"/>
  <c r="AQ67" i="13"/>
  <c r="AR52" i="20"/>
  <c r="AQ53" i="20"/>
  <c r="AS52" i="13"/>
  <c r="AR53" i="13"/>
  <c r="BU66" i="21"/>
  <c r="BH66" i="21"/>
  <c r="BI66" i="21"/>
  <c r="DA67" i="21"/>
  <c r="Z67" i="21"/>
  <c r="BL78" i="21"/>
  <c r="AW67" i="21"/>
  <c r="AJ66" i="21"/>
  <c r="AX67" i="21"/>
  <c r="L66" i="21"/>
  <c r="AR66" i="21"/>
  <c r="U66" i="21"/>
  <c r="DN78" i="21"/>
  <c r="DP66" i="21"/>
  <c r="CB66" i="21"/>
  <c r="BE66" i="21"/>
  <c r="P78" i="21"/>
  <c r="CL66" i="21"/>
  <c r="BG78" i="21"/>
  <c r="DE67" i="21"/>
  <c r="DL66" i="21"/>
  <c r="CO66" i="21"/>
  <c r="DT78" i="21"/>
  <c r="DI78" i="21"/>
  <c r="BO66" i="21"/>
  <c r="AG67" i="21"/>
  <c r="AK66" i="21"/>
  <c r="BD67" i="21"/>
  <c r="BQ67" i="21"/>
  <c r="CE78" i="21"/>
  <c r="R66" i="21"/>
  <c r="S66" i="21"/>
  <c r="H67" i="21"/>
  <c r="DL67" i="21"/>
  <c r="J78" i="21"/>
  <c r="DK67" i="21"/>
  <c r="AP66" i="21"/>
  <c r="AE67" i="21"/>
  <c r="BY78" i="21"/>
  <c r="AQ66" i="21"/>
  <c r="AF67" i="21"/>
  <c r="CD78" i="21"/>
  <c r="CX66" i="21"/>
  <c r="CM67" i="21"/>
  <c r="AW66" i="21"/>
  <c r="AW70" i="21" s="1"/>
  <c r="AL67" i="21"/>
  <c r="CV78" i="21"/>
  <c r="AL66" i="21"/>
  <c r="BV66" i="21"/>
  <c r="DF66" i="21"/>
  <c r="AA67" i="21"/>
  <c r="BK67" i="21"/>
  <c r="BK70" i="21" s="1"/>
  <c r="CU67" i="21"/>
  <c r="BM78" i="21"/>
  <c r="O66" i="21"/>
  <c r="AY66" i="21"/>
  <c r="CI66" i="21"/>
  <c r="DS66" i="21"/>
  <c r="AN67" i="21"/>
  <c r="BX67" i="21"/>
  <c r="DH67" i="21"/>
  <c r="DB78" i="21"/>
  <c r="V66" i="21"/>
  <c r="BF66" i="21"/>
  <c r="CP66" i="21"/>
  <c r="K67" i="21"/>
  <c r="AU67" i="21"/>
  <c r="CE67" i="21"/>
  <c r="DO67" i="21"/>
  <c r="Q78" i="21"/>
  <c r="K66" i="21"/>
  <c r="AU66" i="21"/>
  <c r="CE66" i="21"/>
  <c r="DO66" i="21"/>
  <c r="AJ67" i="21"/>
  <c r="BT67" i="21"/>
  <c r="DD67" i="21"/>
  <c r="CP78" i="21"/>
  <c r="L78" i="21"/>
  <c r="AV78" i="21"/>
  <c r="CF78" i="21"/>
  <c r="DP78" i="21"/>
  <c r="AK78" i="21"/>
  <c r="BU78" i="21"/>
  <c r="DE78" i="21"/>
  <c r="T78" i="21"/>
  <c r="BD78" i="21"/>
  <c r="CN78" i="21"/>
  <c r="U78" i="21"/>
  <c r="BE78" i="21"/>
  <c r="CO78" i="21"/>
  <c r="J67" i="21"/>
  <c r="AT67" i="21"/>
  <c r="CD67" i="21"/>
  <c r="DN67" i="21"/>
  <c r="AB66" i="21"/>
  <c r="BL66" i="21"/>
  <c r="CV66" i="21"/>
  <c r="Q67" i="21"/>
  <c r="BA67" i="21"/>
  <c r="CK67" i="21"/>
  <c r="AI78" i="21"/>
  <c r="Q66" i="21"/>
  <c r="BA66" i="21"/>
  <c r="CK66" i="21"/>
  <c r="CK70" i="21" s="1"/>
  <c r="F67" i="21"/>
  <c r="AP67" i="21"/>
  <c r="BZ67" i="21"/>
  <c r="DJ67" i="21"/>
  <c r="DH78" i="21"/>
  <c r="R78" i="21"/>
  <c r="BB78" i="21"/>
  <c r="CL78" i="21"/>
  <c r="G78" i="21"/>
  <c r="AQ78" i="21"/>
  <c r="CA78" i="21"/>
  <c r="DK78" i="21"/>
  <c r="Z78" i="21"/>
  <c r="BJ78" i="21"/>
  <c r="CT78" i="21"/>
  <c r="AA78" i="21"/>
  <c r="BK78" i="21"/>
  <c r="CU78" i="21"/>
  <c r="Y67" i="21"/>
  <c r="BC66" i="21"/>
  <c r="AR67" i="21"/>
  <c r="BZ66" i="21"/>
  <c r="BO67" i="21"/>
  <c r="BT66" i="21"/>
  <c r="CA66" i="21"/>
  <c r="BP67" i="21"/>
  <c r="AD66" i="21"/>
  <c r="S67" i="21"/>
  <c r="AO78" i="21"/>
  <c r="CG66" i="21"/>
  <c r="BV67" i="21"/>
  <c r="BV70" i="21" s="1"/>
  <c r="H66" i="21"/>
  <c r="AX66" i="21"/>
  <c r="CH66" i="21"/>
  <c r="DR66" i="21"/>
  <c r="AM67" i="21"/>
  <c r="BW67" i="21"/>
  <c r="DG67" i="21"/>
  <c r="CW78" i="21"/>
  <c r="AA66" i="21"/>
  <c r="BK66" i="21"/>
  <c r="CU66" i="21"/>
  <c r="P67" i="21"/>
  <c r="AZ67" i="21"/>
  <c r="CJ67" i="21"/>
  <c r="DT67" i="21"/>
  <c r="AH78" i="21"/>
  <c r="N66" i="21"/>
  <c r="AH66" i="21"/>
  <c r="BR66" i="21"/>
  <c r="DB66" i="21"/>
  <c r="W67" i="21"/>
  <c r="BG67" i="21"/>
  <c r="CQ67" i="21"/>
  <c r="BA78" i="21"/>
  <c r="W66" i="21"/>
  <c r="BG66" i="21"/>
  <c r="CQ66" i="21"/>
  <c r="L67" i="21"/>
  <c r="AV67" i="21"/>
  <c r="CF67" i="21"/>
  <c r="DP67" i="21"/>
  <c r="V78" i="21"/>
  <c r="X78" i="21"/>
  <c r="BH78" i="21"/>
  <c r="CR78" i="21"/>
  <c r="M78" i="21"/>
  <c r="AW78" i="21"/>
  <c r="CG78" i="21"/>
  <c r="DQ78" i="21"/>
  <c r="AF78" i="21"/>
  <c r="BP78" i="21"/>
  <c r="CZ78" i="21"/>
  <c r="AG78" i="21"/>
  <c r="BQ78" i="21"/>
  <c r="DA78" i="21"/>
  <c r="CA67" i="21"/>
  <c r="BJ67" i="21"/>
  <c r="BB66" i="21"/>
  <c r="CR66" i="21"/>
  <c r="CG67" i="21"/>
  <c r="G67" i="21"/>
  <c r="CS66" i="21"/>
  <c r="CH67" i="21"/>
  <c r="AV66" i="21"/>
  <c r="AK67" i="21"/>
  <c r="CQ78" i="21"/>
  <c r="CY66" i="21"/>
  <c r="CN67" i="21"/>
  <c r="T66" i="21"/>
  <c r="BD66" i="21"/>
  <c r="CN66" i="21"/>
  <c r="I67" i="21"/>
  <c r="AS67" i="21"/>
  <c r="CC67" i="21"/>
  <c r="DM67" i="21"/>
  <c r="K78" i="21"/>
  <c r="DO78" i="21"/>
  <c r="AG66" i="21"/>
  <c r="BQ66" i="21"/>
  <c r="DA66" i="21"/>
  <c r="V67" i="21"/>
  <c r="BF67" i="21"/>
  <c r="CP67" i="21"/>
  <c r="AZ78" i="21"/>
  <c r="E67" i="21"/>
  <c r="AN66" i="21"/>
  <c r="BX66" i="21"/>
  <c r="DH66" i="21"/>
  <c r="AC67" i="21"/>
  <c r="BM67" i="21"/>
  <c r="CW67" i="21"/>
  <c r="BS78" i="21"/>
  <c r="AC66" i="21"/>
  <c r="BM66" i="21"/>
  <c r="CW66" i="21"/>
  <c r="R67" i="21"/>
  <c r="BB67" i="21"/>
  <c r="CL67" i="21"/>
  <c r="AN78" i="21"/>
  <c r="E78" i="21"/>
  <c r="AD78" i="21"/>
  <c r="BN78" i="21"/>
  <c r="CX78" i="21"/>
  <c r="S78" i="21"/>
  <c r="BC78" i="21"/>
  <c r="CM78" i="21"/>
  <c r="AL78" i="21"/>
  <c r="BV78" i="21"/>
  <c r="DF78" i="21"/>
  <c r="AM78" i="21"/>
  <c r="BW78" i="21"/>
  <c r="DG78" i="21"/>
  <c r="CM66" i="21"/>
  <c r="CB67" i="21"/>
  <c r="DD66" i="21"/>
  <c r="F66" i="21"/>
  <c r="DJ66" i="21"/>
  <c r="CY67" i="21"/>
  <c r="BI67" i="21"/>
  <c r="G66" i="21"/>
  <c r="DK66" i="21"/>
  <c r="CZ67" i="21"/>
  <c r="BN66" i="21"/>
  <c r="BC67" i="21"/>
  <c r="M66" i="21"/>
  <c r="DQ66" i="21"/>
  <c r="DF67" i="21"/>
  <c r="Z66" i="21"/>
  <c r="BJ66" i="21"/>
  <c r="CT66" i="21"/>
  <c r="O67" i="21"/>
  <c r="AY67" i="21"/>
  <c r="CI67" i="21"/>
  <c r="DS67" i="21"/>
  <c r="AC78" i="21"/>
  <c r="AM66" i="21"/>
  <c r="BW66" i="21"/>
  <c r="DG66" i="21"/>
  <c r="AB67" i="21"/>
  <c r="BL67" i="21"/>
  <c r="CV67" i="21"/>
  <c r="BR78" i="21"/>
  <c r="J66" i="21"/>
  <c r="AT66" i="21"/>
  <c r="CD66" i="21"/>
  <c r="DN66" i="21"/>
  <c r="AI67" i="21"/>
  <c r="BS67" i="21"/>
  <c r="BS70" i="21" s="1"/>
  <c r="DC67" i="21"/>
  <c r="CK78" i="21"/>
  <c r="AI66" i="21"/>
  <c r="BS66" i="21"/>
  <c r="DC66" i="21"/>
  <c r="X67" i="21"/>
  <c r="BH67" i="21"/>
  <c r="CR67" i="21"/>
  <c r="BF78" i="21"/>
  <c r="AJ78" i="21"/>
  <c r="BT78" i="21"/>
  <c r="DD78" i="21"/>
  <c r="Y78" i="21"/>
  <c r="BI78" i="21"/>
  <c r="CS78" i="21"/>
  <c r="H78" i="21"/>
  <c r="AR78" i="21"/>
  <c r="CB78" i="21"/>
  <c r="DL78" i="21"/>
  <c r="I78" i="21"/>
  <c r="AS78" i="21"/>
  <c r="CC78" i="21"/>
  <c r="DM78" i="21"/>
  <c r="U7" i="12"/>
  <c r="U10" i="12"/>
  <c r="Q8" i="18"/>
  <c r="E11" i="18"/>
  <c r="E66" i="21"/>
  <c r="DE66" i="21"/>
  <c r="CT67" i="21"/>
  <c r="AQ67" i="21"/>
  <c r="X66" i="21"/>
  <c r="M67" i="21"/>
  <c r="DQ67" i="21"/>
  <c r="W78" i="21"/>
  <c r="CS67" i="21"/>
  <c r="CS70" i="21" s="1"/>
  <c r="Y66" i="21"/>
  <c r="N67" i="21"/>
  <c r="DR67" i="21"/>
  <c r="AB78" i="21"/>
  <c r="CF66" i="21"/>
  <c r="BU67" i="21"/>
  <c r="AE66" i="21"/>
  <c r="T67" i="21"/>
  <c r="AT78" i="21"/>
  <c r="AF66" i="21"/>
  <c r="BP66" i="21"/>
  <c r="CZ66" i="21"/>
  <c r="U67" i="21"/>
  <c r="BE67" i="21"/>
  <c r="CO67" i="21"/>
  <c r="AU78" i="21"/>
  <c r="I66" i="21"/>
  <c r="AS66" i="21"/>
  <c r="CC66" i="21"/>
  <c r="DM66" i="21"/>
  <c r="AH67" i="21"/>
  <c r="BR67" i="21"/>
  <c r="DB67" i="21"/>
  <c r="DB70" i="21" s="1"/>
  <c r="CJ78" i="21"/>
  <c r="P66" i="21"/>
  <c r="AZ66" i="21"/>
  <c r="CJ66" i="21"/>
  <c r="DT66" i="21"/>
  <c r="AO67" i="21"/>
  <c r="BY67" i="21"/>
  <c r="DI67" i="21"/>
  <c r="DC78" i="21"/>
  <c r="AO66" i="21"/>
  <c r="BY66" i="21"/>
  <c r="AD67" i="21"/>
  <c r="BN67" i="21"/>
  <c r="BX78" i="21"/>
  <c r="F78" i="21"/>
  <c r="AP78" i="21"/>
  <c r="BZ78" i="21"/>
  <c r="DJ78" i="21"/>
  <c r="AE78" i="21"/>
  <c r="BO78" i="21"/>
  <c r="CY78" i="21"/>
  <c r="N78" i="21"/>
  <c r="AX78" i="21"/>
  <c r="CH78" i="21"/>
  <c r="DR78" i="21"/>
  <c r="O78" i="21"/>
  <c r="AY78" i="21"/>
  <c r="CI78" i="21"/>
  <c r="DS78" i="21"/>
  <c r="L5" i="23"/>
  <c r="DT78" i="24"/>
  <c r="DN78" i="24"/>
  <c r="DH78" i="24"/>
  <c r="DB78" i="24"/>
  <c r="CV78" i="24"/>
  <c r="CP78" i="24"/>
  <c r="CJ78" i="24"/>
  <c r="CD78" i="24"/>
  <c r="BX78" i="24"/>
  <c r="BR78" i="24"/>
  <c r="BL78" i="24"/>
  <c r="BF78" i="24"/>
  <c r="AZ78" i="24"/>
  <c r="AT78" i="24"/>
  <c r="AN78" i="24"/>
  <c r="AH78" i="24"/>
  <c r="AB78" i="24"/>
  <c r="V78" i="24"/>
  <c r="P78" i="24"/>
  <c r="J78" i="24"/>
  <c r="DM78" i="24"/>
  <c r="DG78" i="24"/>
  <c r="CU78" i="24"/>
  <c r="CI78" i="24"/>
  <c r="BW78" i="24"/>
  <c r="BK78" i="24"/>
  <c r="AY78" i="24"/>
  <c r="AM78" i="24"/>
  <c r="AA78" i="24"/>
  <c r="O78" i="24"/>
  <c r="DR78" i="24"/>
  <c r="CZ78" i="24"/>
  <c r="CN78" i="24"/>
  <c r="CB78" i="24"/>
  <c r="BP78" i="24"/>
  <c r="BD78" i="24"/>
  <c r="AR78" i="24"/>
  <c r="AF78" i="24"/>
  <c r="T78" i="24"/>
  <c r="H78" i="24"/>
  <c r="DK78" i="24"/>
  <c r="DE78" i="24"/>
  <c r="CS78" i="24"/>
  <c r="CG78" i="24"/>
  <c r="BU78" i="24"/>
  <c r="BI78" i="24"/>
  <c r="AW78" i="24"/>
  <c r="AK78" i="24"/>
  <c r="Y78" i="24"/>
  <c r="G78" i="24"/>
  <c r="DJ78" i="24"/>
  <c r="CX78" i="24"/>
  <c r="CL78" i="24"/>
  <c r="BZ78" i="24"/>
  <c r="BN78" i="24"/>
  <c r="BB78" i="24"/>
  <c r="AP78" i="24"/>
  <c r="AD78" i="24"/>
  <c r="R78" i="24"/>
  <c r="F78" i="24"/>
  <c r="E78" i="24"/>
  <c r="DO78" i="24"/>
  <c r="DI78" i="24"/>
  <c r="DC78" i="24"/>
  <c r="CW78" i="24"/>
  <c r="CQ78" i="24"/>
  <c r="CK78" i="24"/>
  <c r="CE78" i="24"/>
  <c r="BY78" i="24"/>
  <c r="BS78" i="24"/>
  <c r="BM78" i="24"/>
  <c r="BG78" i="24"/>
  <c r="BA78" i="24"/>
  <c r="AU78" i="24"/>
  <c r="AO78" i="24"/>
  <c r="AI78" i="24"/>
  <c r="AC78" i="24"/>
  <c r="W78" i="24"/>
  <c r="Q78" i="24"/>
  <c r="K78" i="24"/>
  <c r="DS78" i="24"/>
  <c r="DA78" i="24"/>
  <c r="CO78" i="24"/>
  <c r="CC78" i="24"/>
  <c r="BQ78" i="24"/>
  <c r="BE78" i="24"/>
  <c r="AS78" i="24"/>
  <c r="AG78" i="24"/>
  <c r="U78" i="24"/>
  <c r="I78" i="24"/>
  <c r="DL78" i="24"/>
  <c r="DF78" i="24"/>
  <c r="CT78" i="24"/>
  <c r="CH78" i="24"/>
  <c r="BV78" i="24"/>
  <c r="BJ78" i="24"/>
  <c r="AX78" i="24"/>
  <c r="AL78" i="24"/>
  <c r="Z78" i="24"/>
  <c r="N78" i="24"/>
  <c r="DQ78" i="24"/>
  <c r="CY78" i="24"/>
  <c r="CM78" i="24"/>
  <c r="CA78" i="24"/>
  <c r="BO78" i="24"/>
  <c r="BC78" i="24"/>
  <c r="AQ78" i="24"/>
  <c r="AE78" i="24"/>
  <c r="S78" i="24"/>
  <c r="M78" i="24"/>
  <c r="DP78" i="24"/>
  <c r="DD78" i="24"/>
  <c r="CR78" i="24"/>
  <c r="CF78" i="24"/>
  <c r="BT78" i="24"/>
  <c r="BH78" i="24"/>
  <c r="AV78" i="24"/>
  <c r="AJ78" i="24"/>
  <c r="X78" i="24"/>
  <c r="L78" i="24"/>
  <c r="H73" i="24"/>
  <c r="H76" i="24" s="1"/>
  <c r="I62" i="24"/>
  <c r="J40" i="24"/>
  <c r="I70" i="24"/>
  <c r="I72" i="24" s="1"/>
  <c r="J62" i="24"/>
  <c r="K52" i="24"/>
  <c r="J53" i="24"/>
  <c r="L6" i="24"/>
  <c r="D12" i="18"/>
  <c r="E12" i="18" s="1"/>
  <c r="D49" i="23"/>
  <c r="D50" i="23"/>
  <c r="D12" i="23"/>
  <c r="E12" i="23" s="1"/>
  <c r="E10" i="23"/>
  <c r="D51" i="18"/>
  <c r="D51" i="23"/>
  <c r="D48" i="18"/>
  <c r="D46" i="18"/>
  <c r="D49" i="18"/>
  <c r="O4" i="15" s="1"/>
  <c r="D50" i="18"/>
  <c r="P4" i="15" s="1"/>
  <c r="D58" i="18"/>
  <c r="D59" i="18" s="1"/>
  <c r="Q4" i="12"/>
  <c r="Q8" i="12" s="1"/>
  <c r="Q13" i="12" s="1"/>
  <c r="CR70" i="21"/>
  <c r="CT70" i="21"/>
  <c r="E70" i="21"/>
  <c r="DQ70" i="21"/>
  <c r="K70" i="21"/>
  <c r="DF70" i="21"/>
  <c r="BG70" i="21"/>
  <c r="E19" i="21"/>
  <c r="E20" i="21"/>
  <c r="K19" i="21"/>
  <c r="N20" i="21"/>
  <c r="H19" i="21"/>
  <c r="M20" i="21"/>
  <c r="K20" i="21"/>
  <c r="G19" i="21"/>
  <c r="F20" i="21"/>
  <c r="F19" i="21"/>
  <c r="N58" i="21"/>
  <c r="O58" i="21"/>
  <c r="N19" i="21"/>
  <c r="I19" i="21"/>
  <c r="H20" i="21"/>
  <c r="G20" i="21"/>
  <c r="L19" i="21"/>
  <c r="P58" i="21"/>
  <c r="AA58" i="21"/>
  <c r="Y58" i="21"/>
  <c r="M19" i="21"/>
  <c r="L20" i="21"/>
  <c r="J20" i="21"/>
  <c r="J19" i="21"/>
  <c r="I20" i="21"/>
  <c r="H28" i="21"/>
  <c r="N28" i="21"/>
  <c r="K28" i="21"/>
  <c r="I28" i="21"/>
  <c r="F28" i="21"/>
  <c r="L28" i="21"/>
  <c r="E28" i="21"/>
  <c r="G28" i="21"/>
  <c r="J28" i="21"/>
  <c r="M28" i="21"/>
  <c r="Q58" i="21"/>
  <c r="W58" i="21"/>
  <c r="S58" i="21"/>
  <c r="R58" i="21"/>
  <c r="Z58" i="21"/>
  <c r="T58" i="21"/>
  <c r="V58" i="21"/>
  <c r="X58" i="21"/>
  <c r="B56" i="22"/>
  <c r="U58" i="21"/>
  <c r="M58" i="21"/>
  <c r="F62" i="22"/>
  <c r="G53" i="21"/>
  <c r="H52" i="21"/>
  <c r="I6" i="21"/>
  <c r="G58" i="22"/>
  <c r="G58" i="13" s="1"/>
  <c r="H52" i="22"/>
  <c r="G53" i="22"/>
  <c r="C7" i="15"/>
  <c r="L6" i="15"/>
  <c r="B6" i="15"/>
  <c r="B5" i="15"/>
  <c r="L5" i="15"/>
  <c r="N76" i="32" l="1"/>
  <c r="N74" i="32"/>
  <c r="N75" i="32"/>
  <c r="BH76" i="32"/>
  <c r="BH74" i="32"/>
  <c r="BH75" i="32"/>
  <c r="BH79" i="32" s="1"/>
  <c r="BH81" i="32" s="1"/>
  <c r="BH85" i="32" s="1"/>
  <c r="CM75" i="32"/>
  <c r="CM74" i="32"/>
  <c r="CM76" i="32"/>
  <c r="U76" i="32"/>
  <c r="U74" i="32"/>
  <c r="U75" i="32"/>
  <c r="AQ76" i="32"/>
  <c r="AQ75" i="32"/>
  <c r="AQ74" i="32"/>
  <c r="DD74" i="32"/>
  <c r="DD76" i="32"/>
  <c r="DD75" i="32"/>
  <c r="Q76" i="32"/>
  <c r="Q75" i="32"/>
  <c r="Q74" i="32"/>
  <c r="CO76" i="32"/>
  <c r="CO74" i="32"/>
  <c r="CO75" i="32"/>
  <c r="DS75" i="32"/>
  <c r="DS76" i="32"/>
  <c r="DS74" i="32"/>
  <c r="DS79" i="32" s="1"/>
  <c r="DS81" i="32" s="1"/>
  <c r="DS85" i="32" s="1"/>
  <c r="AO76" i="32"/>
  <c r="AO74" i="32"/>
  <c r="AO75" i="32"/>
  <c r="CR74" i="32"/>
  <c r="CR76" i="32"/>
  <c r="CR75" i="32"/>
  <c r="S76" i="32"/>
  <c r="S75" i="32"/>
  <c r="S74" i="32"/>
  <c r="S79" i="32" s="1"/>
  <c r="S81" i="32" s="1"/>
  <c r="S85" i="32" s="1"/>
  <c r="AP76" i="32"/>
  <c r="AP74" i="32"/>
  <c r="AP75" i="32"/>
  <c r="CV75" i="32"/>
  <c r="CV74" i="32"/>
  <c r="CV76" i="32"/>
  <c r="AS76" i="32"/>
  <c r="AS75" i="32"/>
  <c r="AS74" i="32"/>
  <c r="AS79" i="32" s="1"/>
  <c r="AS81" i="32" s="1"/>
  <c r="AS85" i="32" s="1"/>
  <c r="CF74" i="32"/>
  <c r="CF76" i="32"/>
  <c r="CF75" i="32"/>
  <c r="CY75" i="32"/>
  <c r="CY76" i="32"/>
  <c r="CY74" i="32"/>
  <c r="CY79" i="32" s="1"/>
  <c r="CY81" i="32" s="1"/>
  <c r="CY85" i="32" s="1"/>
  <c r="BU79" i="32"/>
  <c r="BU81" i="32" s="1"/>
  <c r="BU85" i="32" s="1"/>
  <c r="AC76" i="32"/>
  <c r="AC75" i="32"/>
  <c r="AC74" i="32"/>
  <c r="BA76" i="32"/>
  <c r="BA74" i="32"/>
  <c r="BA75" i="32"/>
  <c r="CX74" i="32"/>
  <c r="CX75" i="32"/>
  <c r="CX76" i="32"/>
  <c r="C76" i="32"/>
  <c r="C75" i="32"/>
  <c r="C74" i="32"/>
  <c r="AL76" i="32"/>
  <c r="AL74" i="32"/>
  <c r="AL79" i="32" s="1"/>
  <c r="AL81" i="32" s="1"/>
  <c r="AL85" i="32" s="1"/>
  <c r="AL75" i="32"/>
  <c r="DC74" i="32"/>
  <c r="DC75" i="32"/>
  <c r="DC76" i="32"/>
  <c r="K76" i="32"/>
  <c r="K75" i="32"/>
  <c r="K74" i="32"/>
  <c r="BB76" i="32"/>
  <c r="BB74" i="32"/>
  <c r="BB75" i="32"/>
  <c r="CE75" i="32"/>
  <c r="CE76" i="32"/>
  <c r="CE74" i="32"/>
  <c r="DF75" i="32"/>
  <c r="DF76" i="32"/>
  <c r="DF74" i="32"/>
  <c r="DF79" i="32" s="1"/>
  <c r="DF81" i="32" s="1"/>
  <c r="DF85" i="32" s="1"/>
  <c r="AK79" i="32"/>
  <c r="AK81" i="32" s="1"/>
  <c r="AK85" i="32" s="1"/>
  <c r="CA76" i="32"/>
  <c r="CA75" i="32"/>
  <c r="CA74" i="32"/>
  <c r="AD76" i="32"/>
  <c r="AD75" i="32"/>
  <c r="AD74" i="32"/>
  <c r="AD79" i="32" s="1"/>
  <c r="AD81" i="32" s="1"/>
  <c r="AD85" i="32" s="1"/>
  <c r="AY76" i="32"/>
  <c r="AY74" i="32"/>
  <c r="AY75" i="32"/>
  <c r="BV79" i="32"/>
  <c r="BV81" i="32" s="1"/>
  <c r="BV85" i="32" s="1"/>
  <c r="CP75" i="32"/>
  <c r="CP76" i="32"/>
  <c r="CP74" i="32"/>
  <c r="CP79" i="32" s="1"/>
  <c r="CP81" i="32" s="1"/>
  <c r="CP85" i="32" s="1"/>
  <c r="BQ76" i="32"/>
  <c r="BQ75" i="32"/>
  <c r="BQ74" i="32"/>
  <c r="BQ79" i="32" s="1"/>
  <c r="BQ81" i="32" s="1"/>
  <c r="BQ85" i="32" s="1"/>
  <c r="BN76" i="32"/>
  <c r="BN74" i="32"/>
  <c r="BN75" i="32"/>
  <c r="DM74" i="32"/>
  <c r="DM75" i="32"/>
  <c r="DM76" i="32"/>
  <c r="DM79" i="32" s="1"/>
  <c r="DM81" i="32" s="1"/>
  <c r="DM85" i="32" s="1"/>
  <c r="BX76" i="32"/>
  <c r="BX75" i="32"/>
  <c r="BX74" i="32"/>
  <c r="BX79" i="32" s="1"/>
  <c r="BX81" i="32" s="1"/>
  <c r="BX85" i="32" s="1"/>
  <c r="AE76" i="32"/>
  <c r="AE74" i="32"/>
  <c r="AE75" i="32"/>
  <c r="BW76" i="32"/>
  <c r="BW75" i="32"/>
  <c r="BW74" i="32"/>
  <c r="BW79" i="32" s="1"/>
  <c r="BW81" i="32" s="1"/>
  <c r="BW85" i="32" s="1"/>
  <c r="CN74" i="32"/>
  <c r="CN76" i="32"/>
  <c r="CN75" i="32"/>
  <c r="V76" i="32"/>
  <c r="V75" i="32"/>
  <c r="V74" i="32"/>
  <c r="V79" i="32" s="1"/>
  <c r="V81" i="32" s="1"/>
  <c r="V85" i="32" s="1"/>
  <c r="AV76" i="32"/>
  <c r="AV74" i="32"/>
  <c r="AV75" i="32"/>
  <c r="CB76" i="32"/>
  <c r="CB75" i="32"/>
  <c r="CB74" i="32"/>
  <c r="CB79" i="32" s="1"/>
  <c r="CB81" i="32" s="1"/>
  <c r="CB85" i="32" s="1"/>
  <c r="DK76" i="32"/>
  <c r="DK75" i="32"/>
  <c r="DK74" i="32"/>
  <c r="DK79" i="32" s="1"/>
  <c r="DK81" i="32" s="1"/>
  <c r="DK85" i="32" s="1"/>
  <c r="Y76" i="32"/>
  <c r="Y74" i="32"/>
  <c r="Y75" i="32"/>
  <c r="D76" i="32"/>
  <c r="D74" i="32"/>
  <c r="D75" i="32"/>
  <c r="AT76" i="32"/>
  <c r="AT75" i="32"/>
  <c r="AT74" i="32"/>
  <c r="AT79" i="32" s="1"/>
  <c r="AT81" i="32" s="1"/>
  <c r="AT85" i="32" s="1"/>
  <c r="BP76" i="32"/>
  <c r="BP75" i="32"/>
  <c r="BP74" i="32"/>
  <c r="BP79" i="32" s="1"/>
  <c r="BP81" i="32" s="1"/>
  <c r="BP85" i="32" s="1"/>
  <c r="CT75" i="32"/>
  <c r="CT74" i="32"/>
  <c r="CT76" i="32"/>
  <c r="DN75" i="32"/>
  <c r="DN74" i="32"/>
  <c r="DN76" i="32"/>
  <c r="T76" i="32"/>
  <c r="T74" i="32"/>
  <c r="T75" i="32"/>
  <c r="AR76" i="32"/>
  <c r="AR74" i="32"/>
  <c r="AR75" i="32"/>
  <c r="BZ74" i="32"/>
  <c r="BZ75" i="32"/>
  <c r="BZ76" i="32"/>
  <c r="BM79" i="32"/>
  <c r="BM81" i="32" s="1"/>
  <c r="BM85" i="32" s="1"/>
  <c r="AG76" i="32"/>
  <c r="AG74" i="32"/>
  <c r="AG75" i="32"/>
  <c r="CD74" i="32"/>
  <c r="CD75" i="32"/>
  <c r="CD76" i="32"/>
  <c r="CQ74" i="32"/>
  <c r="CQ76" i="32"/>
  <c r="CQ75" i="32"/>
  <c r="W76" i="32"/>
  <c r="W75" i="32"/>
  <c r="W74" i="32"/>
  <c r="AX76" i="32"/>
  <c r="AX74" i="32"/>
  <c r="AX75" i="32"/>
  <c r="CU74" i="32"/>
  <c r="CU76" i="32"/>
  <c r="CU75" i="32"/>
  <c r="DQ76" i="32"/>
  <c r="DQ74" i="32"/>
  <c r="DQ75" i="32"/>
  <c r="AJ76" i="32"/>
  <c r="AJ75" i="32"/>
  <c r="AJ74" i="32"/>
  <c r="CW75" i="32"/>
  <c r="CW76" i="32"/>
  <c r="CW74" i="32"/>
  <c r="CW79" i="32" s="1"/>
  <c r="CW81" i="32" s="1"/>
  <c r="CW85" i="32" s="1"/>
  <c r="J76" i="32"/>
  <c r="J74" i="32"/>
  <c r="J79" i="32" s="1"/>
  <c r="J81" i="32" s="1"/>
  <c r="J85" i="32" s="1"/>
  <c r="J75" i="32"/>
  <c r="AZ76" i="32"/>
  <c r="AZ75" i="32"/>
  <c r="AZ74" i="32"/>
  <c r="AZ79" i="32" s="1"/>
  <c r="AZ81" i="32" s="1"/>
  <c r="AZ85" i="32" s="1"/>
  <c r="BT76" i="32"/>
  <c r="BT74" i="32"/>
  <c r="BT79" i="32" s="1"/>
  <c r="BT81" i="32" s="1"/>
  <c r="BT85" i="32" s="1"/>
  <c r="BT75" i="32"/>
  <c r="DA76" i="32"/>
  <c r="DA74" i="32"/>
  <c r="DA75" i="32"/>
  <c r="AA76" i="32"/>
  <c r="AA74" i="32"/>
  <c r="AA79" i="32" s="1"/>
  <c r="AA81" i="32" s="1"/>
  <c r="AA85" i="32" s="1"/>
  <c r="AA75" i="32"/>
  <c r="E79" i="32"/>
  <c r="E81" i="32" s="1"/>
  <c r="E85" i="32" s="1"/>
  <c r="Z76" i="32"/>
  <c r="Z75" i="32"/>
  <c r="Z74" i="32"/>
  <c r="Z79" i="32" s="1"/>
  <c r="Z81" i="32" s="1"/>
  <c r="Z85" i="32" s="1"/>
  <c r="AU76" i="32"/>
  <c r="AU74" i="32"/>
  <c r="AU75" i="32"/>
  <c r="BS76" i="32"/>
  <c r="BS74" i="32"/>
  <c r="BS75" i="32"/>
  <c r="CC76" i="32"/>
  <c r="CC74" i="32"/>
  <c r="CC75" i="32"/>
  <c r="I76" i="32"/>
  <c r="I75" i="32"/>
  <c r="I74" i="32"/>
  <c r="I79" i="32" s="1"/>
  <c r="I81" i="32" s="1"/>
  <c r="I85" i="32" s="1"/>
  <c r="AW76" i="32"/>
  <c r="AW74" i="32"/>
  <c r="AW75" i="32"/>
  <c r="CG76" i="32"/>
  <c r="CG75" i="32"/>
  <c r="CG74" i="32"/>
  <c r="CG79" i="32" s="1"/>
  <c r="CG81" i="32" s="1"/>
  <c r="CG85" i="32" s="1"/>
  <c r="DG76" i="32"/>
  <c r="DG74" i="32"/>
  <c r="DG75" i="32"/>
  <c r="AH76" i="32"/>
  <c r="AH74" i="32"/>
  <c r="AH75" i="32"/>
  <c r="BI76" i="32"/>
  <c r="BI75" i="32"/>
  <c r="BI74" i="32"/>
  <c r="CZ74" i="32"/>
  <c r="CZ76" i="32"/>
  <c r="CZ75" i="32"/>
  <c r="G76" i="32"/>
  <c r="G75" i="32"/>
  <c r="G74" i="32"/>
  <c r="BE76" i="32"/>
  <c r="BE74" i="32"/>
  <c r="BE75" i="32"/>
  <c r="DH74" i="32"/>
  <c r="DH79" i="32" s="1"/>
  <c r="DH81" i="32" s="1"/>
  <c r="DH85" i="32" s="1"/>
  <c r="DH76" i="32"/>
  <c r="DH75" i="32"/>
  <c r="O76" i="32"/>
  <c r="O74" i="32"/>
  <c r="O75" i="32"/>
  <c r="BD76" i="32"/>
  <c r="BD75" i="32"/>
  <c r="BD74" i="32"/>
  <c r="CH76" i="32"/>
  <c r="CH75" i="32"/>
  <c r="CH74" i="32"/>
  <c r="CH79" i="32" s="1"/>
  <c r="CH81" i="32" s="1"/>
  <c r="CH85" i="32" s="1"/>
  <c r="DI75" i="32"/>
  <c r="DI76" i="32"/>
  <c r="DI74" i="32"/>
  <c r="H76" i="32"/>
  <c r="H75" i="32"/>
  <c r="H74" i="32"/>
  <c r="H79" i="32" s="1"/>
  <c r="H81" i="32" s="1"/>
  <c r="H85" i="32" s="1"/>
  <c r="AI76" i="32"/>
  <c r="AI74" i="32"/>
  <c r="AI75" i="32"/>
  <c r="BL76" i="32"/>
  <c r="BL74" i="32"/>
  <c r="BL75" i="32"/>
  <c r="DJ74" i="32"/>
  <c r="DJ79" i="32" s="1"/>
  <c r="DJ81" i="32" s="1"/>
  <c r="DJ85" i="32" s="1"/>
  <c r="DJ75" i="32"/>
  <c r="DJ76" i="32"/>
  <c r="F76" i="32"/>
  <c r="F74" i="32"/>
  <c r="F75" i="32"/>
  <c r="BC76" i="32"/>
  <c r="BC75" i="32"/>
  <c r="BC74" i="32"/>
  <c r="CK74" i="32"/>
  <c r="CK76" i="32"/>
  <c r="CK75" i="32"/>
  <c r="R76" i="32"/>
  <c r="R74" i="32"/>
  <c r="R75" i="32"/>
  <c r="AM76" i="32"/>
  <c r="AM74" i="32"/>
  <c r="AM75" i="32"/>
  <c r="BK76" i="32"/>
  <c r="BK75" i="32"/>
  <c r="BK74" i="32"/>
  <c r="DB74" i="32"/>
  <c r="DB76" i="32"/>
  <c r="DB75" i="32"/>
  <c r="L76" i="32"/>
  <c r="L74" i="32"/>
  <c r="L75" i="32"/>
  <c r="CL75" i="32"/>
  <c r="CL74" i="32"/>
  <c r="CL76" i="32"/>
  <c r="DP76" i="32"/>
  <c r="DP75" i="32"/>
  <c r="DP74" i="32"/>
  <c r="AB76" i="32"/>
  <c r="AB75" i="32"/>
  <c r="AB74" i="32"/>
  <c r="AB79" i="32" s="1"/>
  <c r="AB81" i="32" s="1"/>
  <c r="AB85" i="32" s="1"/>
  <c r="BJ76" i="32"/>
  <c r="BJ74" i="32"/>
  <c r="BJ75" i="32"/>
  <c r="CI75" i="32"/>
  <c r="CI74" i="32"/>
  <c r="CI76" i="32"/>
  <c r="DL75" i="32"/>
  <c r="DL74" i="32"/>
  <c r="DL76" i="32"/>
  <c r="X79" i="32"/>
  <c r="X81" i="32" s="1"/>
  <c r="X85" i="32" s="1"/>
  <c r="P76" i="32"/>
  <c r="P74" i="32"/>
  <c r="P75" i="32"/>
  <c r="P79" i="32" s="1"/>
  <c r="P81" i="32" s="1"/>
  <c r="P85" i="32" s="1"/>
  <c r="AN76" i="32"/>
  <c r="AN74" i="32"/>
  <c r="AN75" i="32"/>
  <c r="DR79" i="32"/>
  <c r="DR81" i="32" s="1"/>
  <c r="DR85" i="32" s="1"/>
  <c r="AO70" i="21"/>
  <c r="BF60" i="22"/>
  <c r="BF60" i="26"/>
  <c r="S60" i="20"/>
  <c r="S61" i="20" s="1"/>
  <c r="S68" i="20" s="1"/>
  <c r="X60" i="20"/>
  <c r="X61" i="20" s="1"/>
  <c r="X68" i="20" s="1"/>
  <c r="R60" i="20"/>
  <c r="R61" i="20" s="1"/>
  <c r="R68" i="20" s="1"/>
  <c r="W60" i="20"/>
  <c r="W61" i="20" s="1"/>
  <c r="W68" i="20" s="1"/>
  <c r="Q60" i="20"/>
  <c r="V60" i="20"/>
  <c r="V61" i="20" s="1"/>
  <c r="V68" i="20" s="1"/>
  <c r="U60" i="20"/>
  <c r="U61" i="20" s="1"/>
  <c r="U68" i="20" s="1"/>
  <c r="T60" i="20"/>
  <c r="T61" i="20" s="1"/>
  <c r="T68" i="20" s="1"/>
  <c r="AX60" i="24"/>
  <c r="AW60" i="24"/>
  <c r="AV60" i="24"/>
  <c r="BB60" i="24"/>
  <c r="AS60" i="24"/>
  <c r="AY60" i="24"/>
  <c r="AT60" i="24"/>
  <c r="AU60" i="24"/>
  <c r="AZ60" i="24"/>
  <c r="BA60" i="24"/>
  <c r="BB60" i="26"/>
  <c r="BD60" i="26"/>
  <c r="BD60" i="22"/>
  <c r="AG60" i="21"/>
  <c r="AH60" i="21"/>
  <c r="AF60" i="21"/>
  <c r="BC60" i="22"/>
  <c r="AZ60" i="26"/>
  <c r="BC60" i="26"/>
  <c r="AI60" i="21"/>
  <c r="AX60" i="22"/>
  <c r="BE60" i="22"/>
  <c r="AC60" i="21"/>
  <c r="AY60" i="26"/>
  <c r="AX60" i="26"/>
  <c r="BB60" i="22"/>
  <c r="BA60" i="22"/>
  <c r="AE60" i="21"/>
  <c r="BE60" i="26"/>
  <c r="AZ60" i="22"/>
  <c r="BA60" i="26"/>
  <c r="AY60" i="22"/>
  <c r="AD60" i="21"/>
  <c r="AJ60" i="21"/>
  <c r="H3" i="16"/>
  <c r="G2" i="16"/>
  <c r="AI59" i="21"/>
  <c r="AG59" i="21"/>
  <c r="AD59" i="21"/>
  <c r="AC59" i="21"/>
  <c r="AH59" i="21"/>
  <c r="AE59" i="21"/>
  <c r="AF59" i="21"/>
  <c r="AJ59" i="21"/>
  <c r="Z59" i="21"/>
  <c r="AB59" i="21"/>
  <c r="N18" i="22"/>
  <c r="N19" i="22" s="1"/>
  <c r="G18" i="22"/>
  <c r="I18" i="22"/>
  <c r="L18" i="22"/>
  <c r="K18" i="22"/>
  <c r="M18" i="22"/>
  <c r="E18" i="22"/>
  <c r="J18" i="22"/>
  <c r="F18" i="22"/>
  <c r="H18" i="22"/>
  <c r="N9" i="19"/>
  <c r="W10" i="12" s="1"/>
  <c r="Z10" i="12" s="1"/>
  <c r="N8" i="19"/>
  <c r="CB62" i="26"/>
  <c r="CD52" i="26"/>
  <c r="CC53" i="26"/>
  <c r="CB65" i="26"/>
  <c r="CB66" i="26" s="1"/>
  <c r="Z7" i="12"/>
  <c r="G62" i="22"/>
  <c r="AR57" i="20"/>
  <c r="AR57" i="13" s="1"/>
  <c r="Q11" i="12"/>
  <c r="Q12" i="12"/>
  <c r="U9" i="12"/>
  <c r="S59" i="21"/>
  <c r="W59" i="21"/>
  <c r="AA59" i="21"/>
  <c r="M59" i="21"/>
  <c r="V59" i="21"/>
  <c r="X59" i="21"/>
  <c r="T59" i="21"/>
  <c r="Y59" i="21"/>
  <c r="R59" i="21"/>
  <c r="O59" i="21"/>
  <c r="U59" i="21"/>
  <c r="Q59" i="21"/>
  <c r="P59" i="21"/>
  <c r="N59" i="21"/>
  <c r="AS66" i="13"/>
  <c r="AR67" i="13"/>
  <c r="AS52" i="20"/>
  <c r="AR53" i="20"/>
  <c r="AS53" i="13"/>
  <c r="AT52" i="13"/>
  <c r="CK72" i="21"/>
  <c r="CK73" i="21" s="1"/>
  <c r="CK76" i="21" s="1"/>
  <c r="CK79" i="21" s="1"/>
  <c r="DF72" i="21"/>
  <c r="DF73" i="21" s="1"/>
  <c r="DF76" i="21" s="1"/>
  <c r="DF79" i="21" s="1"/>
  <c r="BK72" i="21"/>
  <c r="BK73" i="21" s="1"/>
  <c r="BK76" i="21" s="1"/>
  <c r="BK79" i="21" s="1"/>
  <c r="BV72" i="21"/>
  <c r="BV73" i="21" s="1"/>
  <c r="BV76" i="21" s="1"/>
  <c r="BV79" i="21" s="1"/>
  <c r="CT72" i="21"/>
  <c r="CT73" i="21" s="1"/>
  <c r="CT76" i="21" s="1"/>
  <c r="CT79" i="21" s="1"/>
  <c r="BG72" i="21"/>
  <c r="BG73" i="21" s="1"/>
  <c r="BG76" i="21" s="1"/>
  <c r="BG79" i="21" s="1"/>
  <c r="K72" i="21"/>
  <c r="K73" i="21" s="1"/>
  <c r="K76" i="21" s="1"/>
  <c r="K79" i="21" s="1"/>
  <c r="BS72" i="21"/>
  <c r="BS73" i="21" s="1"/>
  <c r="BS76" i="21" s="1"/>
  <c r="BS79" i="21" s="1"/>
  <c r="DB72" i="21"/>
  <c r="DB73" i="21" s="1"/>
  <c r="DB76" i="21" s="1"/>
  <c r="DB79" i="21" s="1"/>
  <c r="DQ72" i="21"/>
  <c r="DQ73" i="21" s="1"/>
  <c r="DQ76" i="21" s="1"/>
  <c r="DQ79" i="21" s="1"/>
  <c r="CS72" i="21"/>
  <c r="CS73" i="21" s="1"/>
  <c r="CS76" i="21" s="1"/>
  <c r="CS79" i="21" s="1"/>
  <c r="AW72" i="21"/>
  <c r="AW73" i="21" s="1"/>
  <c r="AW76" i="21" s="1"/>
  <c r="AW79" i="21" s="1"/>
  <c r="AO72" i="21"/>
  <c r="AO73" i="21" s="1"/>
  <c r="AO76" i="21" s="1"/>
  <c r="AO79" i="21" s="1"/>
  <c r="CR72" i="21"/>
  <c r="CR73" i="21" s="1"/>
  <c r="CR76" i="21" s="1"/>
  <c r="CR79" i="21" s="1"/>
  <c r="E72" i="21"/>
  <c r="E73" i="21" s="1"/>
  <c r="E76" i="21" s="1"/>
  <c r="E79" i="21" s="1"/>
  <c r="E79" i="24"/>
  <c r="I73" i="24"/>
  <c r="I76" i="24" s="1"/>
  <c r="M6" i="24"/>
  <c r="K40" i="24"/>
  <c r="K53" i="24"/>
  <c r="L52" i="24"/>
  <c r="X70" i="21"/>
  <c r="CQ70" i="21"/>
  <c r="Z70" i="21"/>
  <c r="BB70" i="21"/>
  <c r="BE70" i="21"/>
  <c r="AY70" i="21"/>
  <c r="BT70" i="21"/>
  <c r="BH70" i="21"/>
  <c r="BA70" i="21"/>
  <c r="DL70" i="21"/>
  <c r="Q23" i="12"/>
  <c r="CM70" i="21"/>
  <c r="AG70" i="21"/>
  <c r="BJ70" i="21"/>
  <c r="CO70" i="21"/>
  <c r="CB70" i="21"/>
  <c r="BC70" i="21"/>
  <c r="AC70" i="21"/>
  <c r="S70" i="21"/>
  <c r="DM70" i="21"/>
  <c r="AT70" i="21"/>
  <c r="AK70" i="21"/>
  <c r="CU70" i="21"/>
  <c r="CG70" i="21"/>
  <c r="AR70" i="21"/>
  <c r="DS70" i="21"/>
  <c r="Y70" i="21"/>
  <c r="I70" i="21"/>
  <c r="AI70" i="21"/>
  <c r="CC70" i="21"/>
  <c r="AS70" i="21"/>
  <c r="AP70" i="21"/>
  <c r="AU70" i="21"/>
  <c r="CJ70" i="21"/>
  <c r="BY70" i="21"/>
  <c r="BO70" i="21"/>
  <c r="G70" i="21"/>
  <c r="AB70" i="21"/>
  <c r="R70" i="21"/>
  <c r="AZ70" i="21"/>
  <c r="BM70" i="21"/>
  <c r="CZ70" i="21"/>
  <c r="AH70" i="21"/>
  <c r="DC70" i="21"/>
  <c r="DJ70" i="21"/>
  <c r="DK70" i="21"/>
  <c r="T70" i="21"/>
  <c r="DH70" i="21"/>
  <c r="BP70" i="21"/>
  <c r="M70" i="21"/>
  <c r="L17" i="21"/>
  <c r="F70" i="21"/>
  <c r="DD70" i="21"/>
  <c r="K17" i="21"/>
  <c r="O70" i="21"/>
  <c r="H70" i="21"/>
  <c r="BR70" i="21"/>
  <c r="CE70" i="21"/>
  <c r="AV70" i="21"/>
  <c r="AD70" i="21"/>
  <c r="DO70" i="21"/>
  <c r="AF70" i="21"/>
  <c r="DT70" i="21"/>
  <c r="BI70" i="21"/>
  <c r="CL70" i="21"/>
  <c r="AA70" i="21"/>
  <c r="BN70" i="21"/>
  <c r="L70" i="21"/>
  <c r="CI70" i="21"/>
  <c r="W70" i="21"/>
  <c r="CY70" i="21"/>
  <c r="J70" i="21"/>
  <c r="Q70" i="21"/>
  <c r="V70" i="21"/>
  <c r="CF70" i="21"/>
  <c r="BX70" i="21"/>
  <c r="N70" i="21"/>
  <c r="AM70" i="21"/>
  <c r="DP70" i="21"/>
  <c r="CD70" i="21"/>
  <c r="F17" i="21"/>
  <c r="DI70" i="21"/>
  <c r="AX70" i="21"/>
  <c r="BZ70" i="21"/>
  <c r="BU70" i="21"/>
  <c r="BL70" i="21"/>
  <c r="I17" i="21"/>
  <c r="E17" i="21"/>
  <c r="G17" i="21"/>
  <c r="CV70" i="21"/>
  <c r="CN70" i="21"/>
  <c r="AL70" i="21"/>
  <c r="DA70" i="21"/>
  <c r="AJ70" i="21"/>
  <c r="AQ70" i="21"/>
  <c r="N17" i="21"/>
  <c r="CA70" i="21"/>
  <c r="BW70" i="21"/>
  <c r="U70" i="21"/>
  <c r="CH70" i="21"/>
  <c r="M17" i="21"/>
  <c r="J17" i="21"/>
  <c r="H17" i="21"/>
  <c r="BQ70" i="21"/>
  <c r="AN70" i="21"/>
  <c r="P70" i="21"/>
  <c r="BD70" i="21"/>
  <c r="BF70" i="21"/>
  <c r="DE70" i="21"/>
  <c r="DG70" i="21"/>
  <c r="CW70" i="21"/>
  <c r="DR70" i="21"/>
  <c r="L18" i="21"/>
  <c r="G18" i="21"/>
  <c r="K18" i="21"/>
  <c r="H18" i="21"/>
  <c r="M18" i="21"/>
  <c r="N18" i="21"/>
  <c r="E18" i="21"/>
  <c r="CP70" i="21"/>
  <c r="F18" i="21"/>
  <c r="CX70" i="21"/>
  <c r="DN70" i="21"/>
  <c r="AE70" i="21"/>
  <c r="J18" i="21"/>
  <c r="I18" i="21"/>
  <c r="F29" i="21"/>
  <c r="J29" i="21"/>
  <c r="I29" i="21"/>
  <c r="L29" i="21"/>
  <c r="E29" i="21"/>
  <c r="N29" i="21"/>
  <c r="K29" i="21"/>
  <c r="M29" i="21"/>
  <c r="Q4" i="15"/>
  <c r="G29" i="21"/>
  <c r="H29" i="21"/>
  <c r="J4" i="15"/>
  <c r="K4" i="15" s="1"/>
  <c r="H53" i="21"/>
  <c r="I52" i="21"/>
  <c r="J6" i="21"/>
  <c r="H58" i="22"/>
  <c r="H58" i="13" s="1"/>
  <c r="I52" i="22"/>
  <c r="H53" i="22"/>
  <c r="Q6" i="15"/>
  <c r="Q5" i="15"/>
  <c r="O6" i="15"/>
  <c r="P6" i="15"/>
  <c r="O5" i="15"/>
  <c r="P5" i="15"/>
  <c r="C8" i="15"/>
  <c r="L7" i="15"/>
  <c r="B7" i="15"/>
  <c r="Q7" i="15"/>
  <c r="D47" i="18"/>
  <c r="CT79" i="32" l="1"/>
  <c r="CT81" i="32" s="1"/>
  <c r="CT85" i="32" s="1"/>
  <c r="BN79" i="32"/>
  <c r="BN81" i="32" s="1"/>
  <c r="BN85" i="32" s="1"/>
  <c r="CV79" i="32"/>
  <c r="CV81" i="32" s="1"/>
  <c r="CV85" i="32" s="1"/>
  <c r="AO79" i="32"/>
  <c r="AO81" i="32" s="1"/>
  <c r="AO85" i="32" s="1"/>
  <c r="CO79" i="32"/>
  <c r="CO81" i="32" s="1"/>
  <c r="CO85" i="32" s="1"/>
  <c r="CI79" i="32"/>
  <c r="CI81" i="32" s="1"/>
  <c r="CI85" i="32" s="1"/>
  <c r="CL79" i="32"/>
  <c r="CL81" i="32" s="1"/>
  <c r="CL85" i="32" s="1"/>
  <c r="AM79" i="32"/>
  <c r="AM81" i="32" s="1"/>
  <c r="AM85" i="32" s="1"/>
  <c r="BL79" i="32"/>
  <c r="BL81" i="32" s="1"/>
  <c r="BL85" i="32" s="1"/>
  <c r="O79" i="32"/>
  <c r="O81" i="32" s="1"/>
  <c r="O85" i="32" s="1"/>
  <c r="BE79" i="32"/>
  <c r="BE81" i="32" s="1"/>
  <c r="BE85" i="32" s="1"/>
  <c r="AH79" i="32"/>
  <c r="AH81" i="32" s="1"/>
  <c r="AH85" i="32" s="1"/>
  <c r="BS79" i="32"/>
  <c r="BS81" i="32" s="1"/>
  <c r="BS85" i="32" s="1"/>
  <c r="BZ79" i="32"/>
  <c r="BZ81" i="32" s="1"/>
  <c r="BZ85" i="32" s="1"/>
  <c r="CF79" i="32"/>
  <c r="CF81" i="32" s="1"/>
  <c r="CF85" i="32" s="1"/>
  <c r="DD79" i="32"/>
  <c r="DD81" i="32" s="1"/>
  <c r="DD85" i="32" s="1"/>
  <c r="DB79" i="32"/>
  <c r="DB81" i="32" s="1"/>
  <c r="DB85" i="32" s="1"/>
  <c r="CK79" i="32"/>
  <c r="CK81" i="32" s="1"/>
  <c r="CK85" i="32" s="1"/>
  <c r="CZ79" i="32"/>
  <c r="CZ81" i="32" s="1"/>
  <c r="CZ85" i="32" s="1"/>
  <c r="DA79" i="32"/>
  <c r="DA81" i="32" s="1"/>
  <c r="DA85" i="32" s="1"/>
  <c r="DQ79" i="32"/>
  <c r="DQ81" i="32" s="1"/>
  <c r="DQ85" i="32" s="1"/>
  <c r="AX79" i="32"/>
  <c r="AX81" i="32" s="1"/>
  <c r="AX85" i="32" s="1"/>
  <c r="AG79" i="32"/>
  <c r="AG81" i="32" s="1"/>
  <c r="AG85" i="32" s="1"/>
  <c r="BB79" i="32"/>
  <c r="BB81" i="32" s="1"/>
  <c r="BB85" i="32" s="1"/>
  <c r="C79" i="32"/>
  <c r="C81" i="32" s="1"/>
  <c r="C85" i="32" s="1"/>
  <c r="C86" i="32" s="1"/>
  <c r="BA79" i="32"/>
  <c r="BA81" i="32" s="1"/>
  <c r="BA85" i="32" s="1"/>
  <c r="Q79" i="32"/>
  <c r="Q81" i="32" s="1"/>
  <c r="Q85" i="32" s="1"/>
  <c r="AQ79" i="32"/>
  <c r="AQ81" i="32" s="1"/>
  <c r="AQ85" i="32" s="1"/>
  <c r="CU79" i="32"/>
  <c r="CU81" i="32" s="1"/>
  <c r="CU85" i="32" s="1"/>
  <c r="T79" i="32"/>
  <c r="T81" i="32" s="1"/>
  <c r="T85" i="32" s="1"/>
  <c r="Y79" i="32"/>
  <c r="Y81" i="32" s="1"/>
  <c r="Y85" i="32" s="1"/>
  <c r="CX79" i="32"/>
  <c r="CX81" i="32" s="1"/>
  <c r="CX85" i="32" s="1"/>
  <c r="F79" i="32"/>
  <c r="F81" i="32" s="1"/>
  <c r="F85" i="32" s="1"/>
  <c r="AN79" i="32"/>
  <c r="AN81" i="32" s="1"/>
  <c r="AN85" i="32" s="1"/>
  <c r="DP79" i="32"/>
  <c r="DP81" i="32" s="1"/>
  <c r="DP85" i="32" s="1"/>
  <c r="BK79" i="32"/>
  <c r="BK81" i="32" s="1"/>
  <c r="BK85" i="32" s="1"/>
  <c r="BC79" i="32"/>
  <c r="BC81" i="32" s="1"/>
  <c r="BC85" i="32" s="1"/>
  <c r="DI79" i="32"/>
  <c r="DI81" i="32" s="1"/>
  <c r="DI85" i="32" s="1"/>
  <c r="BD79" i="32"/>
  <c r="BD81" i="32" s="1"/>
  <c r="BD85" i="32" s="1"/>
  <c r="G79" i="32"/>
  <c r="G81" i="32" s="1"/>
  <c r="G85" i="32" s="1"/>
  <c r="BI79" i="32"/>
  <c r="BI81" i="32" s="1"/>
  <c r="BI85" i="32" s="1"/>
  <c r="CQ79" i="32"/>
  <c r="CQ81" i="32" s="1"/>
  <c r="CQ85" i="32" s="1"/>
  <c r="AR79" i="32"/>
  <c r="AR81" i="32" s="1"/>
  <c r="AR85" i="32" s="1"/>
  <c r="DN79" i="32"/>
  <c r="DN81" i="32" s="1"/>
  <c r="DN85" i="32" s="1"/>
  <c r="D79" i="32"/>
  <c r="D81" i="32" s="1"/>
  <c r="D85" i="32" s="1"/>
  <c r="AV79" i="32"/>
  <c r="AV81" i="32" s="1"/>
  <c r="AV85" i="32" s="1"/>
  <c r="AE79" i="32"/>
  <c r="AE81" i="32" s="1"/>
  <c r="AE85" i="32" s="1"/>
  <c r="CA79" i="32"/>
  <c r="CA81" i="32" s="1"/>
  <c r="CA85" i="32" s="1"/>
  <c r="DC79" i="32"/>
  <c r="DC81" i="32" s="1"/>
  <c r="DC85" i="32" s="1"/>
  <c r="AP79" i="32"/>
  <c r="AP81" i="32" s="1"/>
  <c r="AP85" i="32" s="1"/>
  <c r="CM79" i="32"/>
  <c r="CM81" i="32" s="1"/>
  <c r="CM85" i="32" s="1"/>
  <c r="N79" i="32"/>
  <c r="N81" i="32" s="1"/>
  <c r="N85" i="32" s="1"/>
  <c r="CD79" i="32"/>
  <c r="CD81" i="32" s="1"/>
  <c r="CD85" i="32" s="1"/>
  <c r="BG59" i="26"/>
  <c r="BH59" i="26"/>
  <c r="BH59" i="22"/>
  <c r="BI59" i="22"/>
  <c r="BI59" i="26"/>
  <c r="BG59" i="22"/>
  <c r="DL79" i="32"/>
  <c r="DL81" i="32" s="1"/>
  <c r="DL85" i="32" s="1"/>
  <c r="BJ79" i="32"/>
  <c r="BJ81" i="32" s="1"/>
  <c r="BJ85" i="32" s="1"/>
  <c r="L79" i="32"/>
  <c r="L81" i="32" s="1"/>
  <c r="L85" i="32" s="1"/>
  <c r="AI79" i="32"/>
  <c r="AI81" i="32" s="1"/>
  <c r="AI85" i="32" s="1"/>
  <c r="DG79" i="32"/>
  <c r="DG81" i="32" s="1"/>
  <c r="DG85" i="32" s="1"/>
  <c r="AW79" i="32"/>
  <c r="AW81" i="32" s="1"/>
  <c r="AW85" i="32" s="1"/>
  <c r="CC79" i="32"/>
  <c r="CC81" i="32" s="1"/>
  <c r="CC85" i="32" s="1"/>
  <c r="AU79" i="32"/>
  <c r="AU81" i="32" s="1"/>
  <c r="AU85" i="32" s="1"/>
  <c r="AJ79" i="32"/>
  <c r="AJ81" i="32" s="1"/>
  <c r="AJ85" i="32" s="1"/>
  <c r="W79" i="32"/>
  <c r="W81" i="32" s="1"/>
  <c r="W85" i="32" s="1"/>
  <c r="CN79" i="32"/>
  <c r="CN81" i="32" s="1"/>
  <c r="CN85" i="32" s="1"/>
  <c r="AY79" i="32"/>
  <c r="AY81" i="32" s="1"/>
  <c r="AY85" i="32" s="1"/>
  <c r="CE79" i="32"/>
  <c r="CE81" i="32" s="1"/>
  <c r="CE85" i="32" s="1"/>
  <c r="K79" i="32"/>
  <c r="K81" i="32" s="1"/>
  <c r="K85" i="32" s="1"/>
  <c r="AC79" i="32"/>
  <c r="AC81" i="32" s="1"/>
  <c r="AC85" i="32" s="1"/>
  <c r="CR79" i="32"/>
  <c r="CR81" i="32" s="1"/>
  <c r="CR85" i="32" s="1"/>
  <c r="BF60" i="13"/>
  <c r="BF59" i="22"/>
  <c r="BF59" i="26"/>
  <c r="BE60" i="13"/>
  <c r="BD60" i="13"/>
  <c r="BA60" i="13"/>
  <c r="BB60" i="13"/>
  <c r="AZ60" i="13"/>
  <c r="F33" i="20"/>
  <c r="Q61" i="20"/>
  <c r="Q68" i="20" s="1"/>
  <c r="AX60" i="13"/>
  <c r="AY60" i="13"/>
  <c r="BC60" i="13"/>
  <c r="I3" i="16"/>
  <c r="H2" i="16"/>
  <c r="AY59" i="26"/>
  <c r="BE59" i="22"/>
  <c r="AX59" i="22"/>
  <c r="BE59" i="26"/>
  <c r="BA59" i="26"/>
  <c r="AX59" i="26"/>
  <c r="BB59" i="26"/>
  <c r="BD59" i="26"/>
  <c r="AY59" i="22"/>
  <c r="AY59" i="13" s="1"/>
  <c r="AZ59" i="26"/>
  <c r="BC59" i="26"/>
  <c r="BA59" i="22"/>
  <c r="BB59" i="22"/>
  <c r="BB59" i="13" s="1"/>
  <c r="AZ59" i="22"/>
  <c r="BC59" i="22"/>
  <c r="BD59" i="22"/>
  <c r="AW59" i="26"/>
  <c r="AW59" i="22"/>
  <c r="AW60" i="26"/>
  <c r="AB60" i="21"/>
  <c r="AW60" i="22"/>
  <c r="O59" i="26"/>
  <c r="U59" i="26"/>
  <c r="AA59" i="26"/>
  <c r="AG59" i="26"/>
  <c r="AM59" i="26"/>
  <c r="AS59" i="26"/>
  <c r="AE59" i="26"/>
  <c r="AF59" i="26"/>
  <c r="P59" i="26"/>
  <c r="V59" i="26"/>
  <c r="AB59" i="26"/>
  <c r="AH59" i="26"/>
  <c r="AN59" i="26"/>
  <c r="AT59" i="26"/>
  <c r="M59" i="26"/>
  <c r="AK59" i="26"/>
  <c r="AQ59" i="26"/>
  <c r="Z59" i="26"/>
  <c r="Q59" i="26"/>
  <c r="W59" i="26"/>
  <c r="AC59" i="26"/>
  <c r="AI59" i="26"/>
  <c r="AO59" i="26"/>
  <c r="AU59" i="26"/>
  <c r="S59" i="26"/>
  <c r="T59" i="26"/>
  <c r="AR59" i="26"/>
  <c r="R59" i="26"/>
  <c r="X59" i="26"/>
  <c r="AD59" i="26"/>
  <c r="AJ59" i="26"/>
  <c r="AP59" i="26"/>
  <c r="AV59" i="26"/>
  <c r="Y59" i="26"/>
  <c r="AL59" i="26"/>
  <c r="N59" i="26"/>
  <c r="G31" i="13"/>
  <c r="R60" i="26"/>
  <c r="X60" i="26"/>
  <c r="AD60" i="26"/>
  <c r="AJ60" i="26"/>
  <c r="AP60" i="26"/>
  <c r="AV60" i="26"/>
  <c r="AS60" i="26"/>
  <c r="M60" i="26"/>
  <c r="S60" i="26"/>
  <c r="Y60" i="26"/>
  <c r="AE60" i="26"/>
  <c r="AK60" i="26"/>
  <c r="AQ60" i="26"/>
  <c r="AM60" i="26"/>
  <c r="N60" i="26"/>
  <c r="T60" i="26"/>
  <c r="Z60" i="26"/>
  <c r="AF60" i="26"/>
  <c r="AL60" i="26"/>
  <c r="AR60" i="26"/>
  <c r="O60" i="26"/>
  <c r="U60" i="26"/>
  <c r="AA60" i="26"/>
  <c r="AG60" i="26"/>
  <c r="P60" i="26"/>
  <c r="V60" i="26"/>
  <c r="AB60" i="26"/>
  <c r="AH60" i="26"/>
  <c r="AN60" i="26"/>
  <c r="AT60" i="26"/>
  <c r="Q60" i="26"/>
  <c r="W60" i="26"/>
  <c r="AC60" i="26"/>
  <c r="AI60" i="26"/>
  <c r="AO60" i="26"/>
  <c r="AU60" i="26"/>
  <c r="H31" i="13"/>
  <c r="L31" i="13"/>
  <c r="G19" i="22"/>
  <c r="I19" i="22"/>
  <c r="J31" i="13"/>
  <c r="F19" i="22"/>
  <c r="M31" i="13"/>
  <c r="F31" i="13"/>
  <c r="L19" i="22"/>
  <c r="E19" i="22"/>
  <c r="K19" i="22"/>
  <c r="H19" i="22"/>
  <c r="J19" i="22"/>
  <c r="M19" i="22"/>
  <c r="E31" i="13"/>
  <c r="K31" i="13"/>
  <c r="I31" i="13"/>
  <c r="AV59" i="22"/>
  <c r="AS59" i="22"/>
  <c r="AR59" i="22"/>
  <c r="AR59" i="13" s="1"/>
  <c r="AK59" i="22"/>
  <c r="AK59" i="13" s="1"/>
  <c r="AH59" i="22"/>
  <c r="AE59" i="22"/>
  <c r="AU59" i="22"/>
  <c r="AJ59" i="22"/>
  <c r="Z59" i="22"/>
  <c r="AG59" i="22"/>
  <c r="AG59" i="13" s="1"/>
  <c r="AL59" i="22"/>
  <c r="AL59" i="13" s="1"/>
  <c r="W9" i="12"/>
  <c r="AP59" i="22"/>
  <c r="S59" i="22"/>
  <c r="U59" i="22"/>
  <c r="AI59" i="22"/>
  <c r="AI59" i="13" s="1"/>
  <c r="X59" i="22"/>
  <c r="X59" i="13" s="1"/>
  <c r="W59" i="22"/>
  <c r="Q59" i="22"/>
  <c r="Q59" i="13" s="1"/>
  <c r="P59" i="22"/>
  <c r="AB59" i="22"/>
  <c r="N59" i="22"/>
  <c r="M59" i="22"/>
  <c r="AC59" i="22"/>
  <c r="AR61" i="20"/>
  <c r="AR68" i="20" s="1"/>
  <c r="T59" i="22"/>
  <c r="T59" i="13" s="1"/>
  <c r="AM59" i="22"/>
  <c r="V59" i="22"/>
  <c r="V59" i="13" s="1"/>
  <c r="AT59" i="22"/>
  <c r="AO59" i="22"/>
  <c r="AO59" i="13" s="1"/>
  <c r="AN59" i="22"/>
  <c r="AN59" i="13" s="1"/>
  <c r="AF59" i="22"/>
  <c r="AF59" i="13" s="1"/>
  <c r="O59" i="22"/>
  <c r="AD59" i="22"/>
  <c r="R59" i="22"/>
  <c r="R59" i="13" s="1"/>
  <c r="AA59" i="22"/>
  <c r="AQ59" i="22"/>
  <c r="Y59" i="22"/>
  <c r="CD53" i="26"/>
  <c r="CE52" i="26"/>
  <c r="CC65" i="26"/>
  <c r="CC66" i="26" s="1"/>
  <c r="CC62" i="26"/>
  <c r="P60" i="20"/>
  <c r="P61" i="20" s="1"/>
  <c r="P68" i="20" s="1"/>
  <c r="J60" i="20"/>
  <c r="J60" i="13" s="1"/>
  <c r="O60" i="20"/>
  <c r="O61" i="20" s="1"/>
  <c r="O68" i="20" s="1"/>
  <c r="I60" i="20"/>
  <c r="I60" i="13" s="1"/>
  <c r="N60" i="20"/>
  <c r="N61" i="20" s="1"/>
  <c r="N68" i="20" s="1"/>
  <c r="F60" i="20"/>
  <c r="F60" i="13" s="1"/>
  <c r="M60" i="20"/>
  <c r="M61" i="20" s="1"/>
  <c r="M68" i="20" s="1"/>
  <c r="E60" i="20"/>
  <c r="E60" i="13" s="1"/>
  <c r="L60" i="20"/>
  <c r="L60" i="13" s="1"/>
  <c r="K60" i="20"/>
  <c r="K60" i="13" s="1"/>
  <c r="H60" i="20"/>
  <c r="H60" i="13" s="1"/>
  <c r="G60" i="20"/>
  <c r="G60" i="13" s="1"/>
  <c r="AS57" i="20"/>
  <c r="H62" i="22"/>
  <c r="AT66" i="13"/>
  <c r="AS67" i="13"/>
  <c r="AS53" i="20"/>
  <c r="AT52" i="20"/>
  <c r="AU52" i="13"/>
  <c r="AT53" i="13"/>
  <c r="AT60" i="22"/>
  <c r="AN60" i="22"/>
  <c r="AH60" i="22"/>
  <c r="AB60" i="22"/>
  <c r="V60" i="22"/>
  <c r="P60" i="22"/>
  <c r="AC60" i="22"/>
  <c r="AS60" i="22"/>
  <c r="AM60" i="22"/>
  <c r="AG60" i="22"/>
  <c r="AA60" i="22"/>
  <c r="U60" i="22"/>
  <c r="O60" i="22"/>
  <c r="Q60" i="22"/>
  <c r="AR60" i="22"/>
  <c r="AL60" i="22"/>
  <c r="AF60" i="22"/>
  <c r="Z60" i="22"/>
  <c r="T60" i="22"/>
  <c r="N60" i="22"/>
  <c r="AQ60" i="22"/>
  <c r="AK60" i="22"/>
  <c r="AE60" i="22"/>
  <c r="Y60" i="22"/>
  <c r="S60" i="22"/>
  <c r="M60" i="22"/>
  <c r="AV60" i="22"/>
  <c r="AP60" i="22"/>
  <c r="AJ60" i="22"/>
  <c r="AD60" i="22"/>
  <c r="X60" i="22"/>
  <c r="R60" i="22"/>
  <c r="AU60" i="22"/>
  <c r="AO60" i="22"/>
  <c r="AI60" i="22"/>
  <c r="W60" i="22"/>
  <c r="BD72" i="21"/>
  <c r="BD73" i="21" s="1"/>
  <c r="BD76" i="21" s="1"/>
  <c r="BD79" i="21" s="1"/>
  <c r="AE72" i="21"/>
  <c r="AE73" i="21" s="1"/>
  <c r="AE76" i="21" s="1"/>
  <c r="AE79" i="21" s="1"/>
  <c r="CP72" i="21"/>
  <c r="CP73" i="21" s="1"/>
  <c r="CP76" i="21" s="1"/>
  <c r="CP79" i="21" s="1"/>
  <c r="DE72" i="21"/>
  <c r="DE73" i="21" s="1"/>
  <c r="DE76" i="21" s="1"/>
  <c r="DE79" i="21" s="1"/>
  <c r="CA72" i="21"/>
  <c r="CA73" i="21" s="1"/>
  <c r="CA76" i="21" s="1"/>
  <c r="CA79" i="21" s="1"/>
  <c r="CN72" i="21"/>
  <c r="CN73" i="21" s="1"/>
  <c r="CN76" i="21" s="1"/>
  <c r="CN79" i="21" s="1"/>
  <c r="BU72" i="21"/>
  <c r="BU73" i="21" s="1"/>
  <c r="BU76" i="21" s="1"/>
  <c r="BU79" i="21" s="1"/>
  <c r="DP72" i="21"/>
  <c r="DP73" i="21" s="1"/>
  <c r="DP76" i="21" s="1"/>
  <c r="DP79" i="21" s="1"/>
  <c r="Q72" i="21"/>
  <c r="Q73" i="21" s="1"/>
  <c r="Q76" i="21" s="1"/>
  <c r="Q79" i="21" s="1"/>
  <c r="BN72" i="21"/>
  <c r="BN73" i="21" s="1"/>
  <c r="BN76" i="21" s="1"/>
  <c r="BN79" i="21" s="1"/>
  <c r="AF72" i="21"/>
  <c r="AF73" i="21" s="1"/>
  <c r="AF76" i="21" s="1"/>
  <c r="AF79" i="21" s="1"/>
  <c r="H72" i="21"/>
  <c r="H73" i="21" s="1"/>
  <c r="H76" i="21" s="1"/>
  <c r="H79" i="21" s="1"/>
  <c r="M72" i="21"/>
  <c r="M73" i="21" s="1"/>
  <c r="M76" i="21" s="1"/>
  <c r="M79" i="21" s="1"/>
  <c r="DC72" i="21"/>
  <c r="DC73" i="21" s="1"/>
  <c r="DC76" i="21" s="1"/>
  <c r="DC79" i="21" s="1"/>
  <c r="AB72" i="21"/>
  <c r="AB73" i="21" s="1"/>
  <c r="AB76" i="21" s="1"/>
  <c r="AB79" i="21" s="1"/>
  <c r="AP72" i="21"/>
  <c r="AP73" i="21" s="1"/>
  <c r="AP76" i="21" s="1"/>
  <c r="AP79" i="21" s="1"/>
  <c r="DS72" i="21"/>
  <c r="DS73" i="21" s="1"/>
  <c r="DS76" i="21" s="1"/>
  <c r="DS79" i="21" s="1"/>
  <c r="DM72" i="21"/>
  <c r="DM73" i="21" s="1"/>
  <c r="DM76" i="21" s="1"/>
  <c r="DM79" i="21" s="1"/>
  <c r="BJ72" i="21"/>
  <c r="BJ73" i="21" s="1"/>
  <c r="BJ76" i="21" s="1"/>
  <c r="BJ79" i="21" s="1"/>
  <c r="BH72" i="21"/>
  <c r="BH73" i="21" s="1"/>
  <c r="BH76" i="21" s="1"/>
  <c r="BH79" i="21" s="1"/>
  <c r="CQ72" i="21"/>
  <c r="CQ73" i="21" s="1"/>
  <c r="CQ76" i="21" s="1"/>
  <c r="CQ79" i="21" s="1"/>
  <c r="BF72" i="21"/>
  <c r="BF73" i="21" s="1"/>
  <c r="BF76" i="21" s="1"/>
  <c r="BF79" i="21" s="1"/>
  <c r="CV72" i="21"/>
  <c r="CV73" i="21" s="1"/>
  <c r="CV76" i="21" s="1"/>
  <c r="CV79" i="21" s="1"/>
  <c r="BZ72" i="21"/>
  <c r="BZ73" i="21" s="1"/>
  <c r="BZ76" i="21" s="1"/>
  <c r="BZ79" i="21" s="1"/>
  <c r="AM72" i="21"/>
  <c r="AM73" i="21" s="1"/>
  <c r="AM76" i="21" s="1"/>
  <c r="AM79" i="21" s="1"/>
  <c r="J72" i="21"/>
  <c r="J73" i="21" s="1"/>
  <c r="J76" i="21" s="1"/>
  <c r="J79" i="21" s="1"/>
  <c r="AA72" i="21"/>
  <c r="AA73" i="21" s="1"/>
  <c r="AA76" i="21" s="1"/>
  <c r="AA79" i="21" s="1"/>
  <c r="DO72" i="21"/>
  <c r="DO73" i="21" s="1"/>
  <c r="DO76" i="21" s="1"/>
  <c r="DO79" i="21" s="1"/>
  <c r="O72" i="21"/>
  <c r="O73" i="21" s="1"/>
  <c r="O76" i="21" s="1"/>
  <c r="O79" i="21" s="1"/>
  <c r="BP72" i="21"/>
  <c r="BP73" i="21" s="1"/>
  <c r="BP76" i="21" s="1"/>
  <c r="BP79" i="21" s="1"/>
  <c r="AH72" i="21"/>
  <c r="AH73" i="21" s="1"/>
  <c r="AH76" i="21" s="1"/>
  <c r="AH79" i="21" s="1"/>
  <c r="G72" i="21"/>
  <c r="G73" i="21" s="1"/>
  <c r="G76" i="21" s="1"/>
  <c r="G79" i="21" s="1"/>
  <c r="AS72" i="21"/>
  <c r="AS73" i="21" s="1"/>
  <c r="AS76" i="21" s="1"/>
  <c r="AS79" i="21" s="1"/>
  <c r="AR72" i="21"/>
  <c r="AR73" i="21" s="1"/>
  <c r="AR76" i="21" s="1"/>
  <c r="AR79" i="21" s="1"/>
  <c r="S72" i="21"/>
  <c r="S73" i="21" s="1"/>
  <c r="S76" i="21" s="1"/>
  <c r="S79" i="21" s="1"/>
  <c r="AG72" i="21"/>
  <c r="AG73" i="21" s="1"/>
  <c r="AG76" i="21" s="1"/>
  <c r="AG79" i="21" s="1"/>
  <c r="BT72" i="21"/>
  <c r="BT73" i="21" s="1"/>
  <c r="BT76" i="21" s="1"/>
  <c r="BT79" i="21" s="1"/>
  <c r="X72" i="21"/>
  <c r="X73" i="21" s="1"/>
  <c r="X76" i="21" s="1"/>
  <c r="X79" i="21" s="1"/>
  <c r="AQ72" i="21"/>
  <c r="AQ73" i="21" s="1"/>
  <c r="AQ76" i="21" s="1"/>
  <c r="AQ79" i="21" s="1"/>
  <c r="AX72" i="21"/>
  <c r="AX73" i="21" s="1"/>
  <c r="AX76" i="21" s="1"/>
  <c r="AX79" i="21" s="1"/>
  <c r="N72" i="21"/>
  <c r="N73" i="21" s="1"/>
  <c r="N76" i="21" s="1"/>
  <c r="N79" i="21" s="1"/>
  <c r="CY72" i="21"/>
  <c r="CY73" i="21" s="1"/>
  <c r="CY76" i="21" s="1"/>
  <c r="CY79" i="21" s="1"/>
  <c r="CL72" i="21"/>
  <c r="CL73" i="21" s="1"/>
  <c r="CL76" i="21" s="1"/>
  <c r="CL79" i="21" s="1"/>
  <c r="AD72" i="21"/>
  <c r="AD73" i="21" s="1"/>
  <c r="AD76" i="21" s="1"/>
  <c r="AD79" i="21" s="1"/>
  <c r="DH72" i="21"/>
  <c r="DH73" i="21" s="1"/>
  <c r="DH76" i="21" s="1"/>
  <c r="DH79" i="21" s="1"/>
  <c r="CZ72" i="21"/>
  <c r="CZ73" i="21" s="1"/>
  <c r="CZ76" i="21" s="1"/>
  <c r="CZ79" i="21" s="1"/>
  <c r="BO72" i="21"/>
  <c r="BO73" i="21" s="1"/>
  <c r="BO76" i="21" s="1"/>
  <c r="BO79" i="21" s="1"/>
  <c r="CC72" i="21"/>
  <c r="CC73" i="21" s="1"/>
  <c r="CC76" i="21" s="1"/>
  <c r="CC79" i="21" s="1"/>
  <c r="CG72" i="21"/>
  <c r="CG73" i="21" s="1"/>
  <c r="CG76" i="21" s="1"/>
  <c r="CG79" i="21" s="1"/>
  <c r="AC72" i="21"/>
  <c r="AC73" i="21" s="1"/>
  <c r="AC76" i="21" s="1"/>
  <c r="AC79" i="21" s="1"/>
  <c r="CM72" i="21"/>
  <c r="CM73" i="21" s="1"/>
  <c r="CM76" i="21" s="1"/>
  <c r="CM79" i="21" s="1"/>
  <c r="AY72" i="21"/>
  <c r="AY73" i="21" s="1"/>
  <c r="AY76" i="21" s="1"/>
  <c r="AY79" i="21" s="1"/>
  <c r="CX72" i="21"/>
  <c r="CX73" i="21" s="1"/>
  <c r="CX76" i="21" s="1"/>
  <c r="CX79" i="21" s="1"/>
  <c r="DR72" i="21"/>
  <c r="DR73" i="21" s="1"/>
  <c r="DR76" i="21" s="1"/>
  <c r="DR79" i="21" s="1"/>
  <c r="P72" i="21"/>
  <c r="P73" i="21" s="1"/>
  <c r="P76" i="21" s="1"/>
  <c r="P79" i="21" s="1"/>
  <c r="CH72" i="21"/>
  <c r="CH73" i="21" s="1"/>
  <c r="CH76" i="21" s="1"/>
  <c r="CH79" i="21" s="1"/>
  <c r="AJ72" i="21"/>
  <c r="AJ73" i="21" s="1"/>
  <c r="AJ76" i="21" s="1"/>
  <c r="AJ79" i="21" s="1"/>
  <c r="DI72" i="21"/>
  <c r="DI73" i="21" s="1"/>
  <c r="DI76" i="21" s="1"/>
  <c r="DI79" i="21" s="1"/>
  <c r="BX72" i="21"/>
  <c r="BX73" i="21" s="1"/>
  <c r="BX76" i="21" s="1"/>
  <c r="BX79" i="21" s="1"/>
  <c r="W72" i="21"/>
  <c r="W73" i="21" s="1"/>
  <c r="W76" i="21" s="1"/>
  <c r="W79" i="21" s="1"/>
  <c r="BI72" i="21"/>
  <c r="BI73" i="21" s="1"/>
  <c r="BI76" i="21" s="1"/>
  <c r="BI79" i="21" s="1"/>
  <c r="AV72" i="21"/>
  <c r="AV73" i="21" s="1"/>
  <c r="AV76" i="21" s="1"/>
  <c r="AV79" i="21" s="1"/>
  <c r="DD72" i="21"/>
  <c r="DD73" i="21" s="1"/>
  <c r="DD76" i="21" s="1"/>
  <c r="DD79" i="21" s="1"/>
  <c r="T72" i="21"/>
  <c r="T73" i="21" s="1"/>
  <c r="T76" i="21" s="1"/>
  <c r="T79" i="21" s="1"/>
  <c r="BM72" i="21"/>
  <c r="BM73" i="21" s="1"/>
  <c r="BM76" i="21" s="1"/>
  <c r="BM79" i="21" s="1"/>
  <c r="BY72" i="21"/>
  <c r="BY73" i="21" s="1"/>
  <c r="BY76" i="21" s="1"/>
  <c r="BY79" i="21" s="1"/>
  <c r="AI72" i="21"/>
  <c r="AI73" i="21" s="1"/>
  <c r="AI76" i="21" s="1"/>
  <c r="AI79" i="21" s="1"/>
  <c r="CU72" i="21"/>
  <c r="CU73" i="21" s="1"/>
  <c r="CU76" i="21" s="1"/>
  <c r="CU79" i="21" s="1"/>
  <c r="BC72" i="21"/>
  <c r="BC73" i="21" s="1"/>
  <c r="BC76" i="21" s="1"/>
  <c r="BC79" i="21" s="1"/>
  <c r="BE72" i="21"/>
  <c r="BE73" i="21" s="1"/>
  <c r="BE76" i="21" s="1"/>
  <c r="BE79" i="21" s="1"/>
  <c r="DN72" i="21"/>
  <c r="DN73" i="21" s="1"/>
  <c r="DN76" i="21" s="1"/>
  <c r="DN79" i="21" s="1"/>
  <c r="CW72" i="21"/>
  <c r="CW73" i="21" s="1"/>
  <c r="CW76" i="21" s="1"/>
  <c r="CW79" i="21" s="1"/>
  <c r="AN72" i="21"/>
  <c r="AN73" i="21" s="1"/>
  <c r="AN76" i="21" s="1"/>
  <c r="AN79" i="21" s="1"/>
  <c r="U72" i="21"/>
  <c r="U73" i="21" s="1"/>
  <c r="U76" i="21" s="1"/>
  <c r="U79" i="21" s="1"/>
  <c r="DA72" i="21"/>
  <c r="DA73" i="21" s="1"/>
  <c r="DA76" i="21" s="1"/>
  <c r="DA79" i="21" s="1"/>
  <c r="CF72" i="21"/>
  <c r="CF73" i="21" s="1"/>
  <c r="CF76" i="21" s="1"/>
  <c r="CF79" i="21" s="1"/>
  <c r="CI72" i="21"/>
  <c r="CI73" i="21" s="1"/>
  <c r="CI76" i="21" s="1"/>
  <c r="CI79" i="21" s="1"/>
  <c r="CE72" i="21"/>
  <c r="CE73" i="21" s="1"/>
  <c r="CE76" i="21" s="1"/>
  <c r="CE79" i="21" s="1"/>
  <c r="F72" i="21"/>
  <c r="F73" i="21" s="1"/>
  <c r="F76" i="21" s="1"/>
  <c r="F79" i="21" s="1"/>
  <c r="DK72" i="21"/>
  <c r="DK73" i="21" s="1"/>
  <c r="DK76" i="21" s="1"/>
  <c r="DK79" i="21" s="1"/>
  <c r="AZ72" i="21"/>
  <c r="AZ73" i="21" s="1"/>
  <c r="AZ76" i="21" s="1"/>
  <c r="AZ79" i="21" s="1"/>
  <c r="CJ72" i="21"/>
  <c r="CJ73" i="21" s="1"/>
  <c r="CJ76" i="21" s="1"/>
  <c r="CJ79" i="21" s="1"/>
  <c r="I72" i="21"/>
  <c r="I73" i="21" s="1"/>
  <c r="I76" i="21" s="1"/>
  <c r="I79" i="21" s="1"/>
  <c r="AK72" i="21"/>
  <c r="AK73" i="21" s="1"/>
  <c r="AK76" i="21" s="1"/>
  <c r="AK79" i="21" s="1"/>
  <c r="CB72" i="21"/>
  <c r="CB73" i="21" s="1"/>
  <c r="CB76" i="21" s="1"/>
  <c r="CB79" i="21" s="1"/>
  <c r="DL72" i="21"/>
  <c r="DL73" i="21" s="1"/>
  <c r="DL76" i="21" s="1"/>
  <c r="DL79" i="21" s="1"/>
  <c r="BB72" i="21"/>
  <c r="BB73" i="21" s="1"/>
  <c r="BB76" i="21" s="1"/>
  <c r="BB79" i="21" s="1"/>
  <c r="DG72" i="21"/>
  <c r="DG73" i="21" s="1"/>
  <c r="DG76" i="21" s="1"/>
  <c r="DG79" i="21" s="1"/>
  <c r="BQ72" i="21"/>
  <c r="BQ73" i="21" s="1"/>
  <c r="BQ76" i="21" s="1"/>
  <c r="BQ79" i="21" s="1"/>
  <c r="BW72" i="21"/>
  <c r="BW73" i="21" s="1"/>
  <c r="BW76" i="21" s="1"/>
  <c r="BW79" i="21" s="1"/>
  <c r="AL72" i="21"/>
  <c r="AL73" i="21" s="1"/>
  <c r="AL76" i="21" s="1"/>
  <c r="AL79" i="21" s="1"/>
  <c r="BL72" i="21"/>
  <c r="BL73" i="21" s="1"/>
  <c r="BL76" i="21" s="1"/>
  <c r="BL79" i="21" s="1"/>
  <c r="CD72" i="21"/>
  <c r="CD73" i="21" s="1"/>
  <c r="CD76" i="21" s="1"/>
  <c r="CD79" i="21" s="1"/>
  <c r="V72" i="21"/>
  <c r="V73" i="21" s="1"/>
  <c r="V76" i="21" s="1"/>
  <c r="V79" i="21" s="1"/>
  <c r="L72" i="21"/>
  <c r="L73" i="21" s="1"/>
  <c r="L76" i="21" s="1"/>
  <c r="L79" i="21" s="1"/>
  <c r="DT72" i="21"/>
  <c r="DT73" i="21" s="1"/>
  <c r="DT76" i="21" s="1"/>
  <c r="DT79" i="21" s="1"/>
  <c r="BR72" i="21"/>
  <c r="BR73" i="21" s="1"/>
  <c r="BR76" i="21" s="1"/>
  <c r="BR79" i="21" s="1"/>
  <c r="DJ72" i="21"/>
  <c r="DJ73" i="21" s="1"/>
  <c r="DJ76" i="21" s="1"/>
  <c r="DJ79" i="21" s="1"/>
  <c r="R72" i="21"/>
  <c r="R73" i="21" s="1"/>
  <c r="R76" i="21" s="1"/>
  <c r="R79" i="21" s="1"/>
  <c r="AU72" i="21"/>
  <c r="AU73" i="21" s="1"/>
  <c r="AU76" i="21" s="1"/>
  <c r="AU79" i="21" s="1"/>
  <c r="Y72" i="21"/>
  <c r="Y73" i="21" s="1"/>
  <c r="Y76" i="21" s="1"/>
  <c r="Y79" i="21" s="1"/>
  <c r="AT72" i="21"/>
  <c r="AT73" i="21" s="1"/>
  <c r="AT76" i="21" s="1"/>
  <c r="AT79" i="21" s="1"/>
  <c r="CO72" i="21"/>
  <c r="CO73" i="21" s="1"/>
  <c r="CO76" i="21" s="1"/>
  <c r="CO79" i="21" s="1"/>
  <c r="BA72" i="21"/>
  <c r="BA73" i="21" s="1"/>
  <c r="BA76" i="21" s="1"/>
  <c r="BA79" i="21" s="1"/>
  <c r="Z72" i="21"/>
  <c r="Z73" i="21" s="1"/>
  <c r="Z76" i="21" s="1"/>
  <c r="Z79" i="21" s="1"/>
  <c r="AR60" i="24"/>
  <c r="O60" i="24"/>
  <c r="AN60" i="24"/>
  <c r="AI60" i="24"/>
  <c r="AQ60" i="24"/>
  <c r="AO60" i="24"/>
  <c r="AJ60" i="24"/>
  <c r="AP60" i="24"/>
  <c r="P60" i="24"/>
  <c r="Q60" i="24"/>
  <c r="AK60" i="24"/>
  <c r="AL60" i="24"/>
  <c r="AM60" i="24"/>
  <c r="R60" i="24"/>
  <c r="AH60" i="24"/>
  <c r="AB60" i="24"/>
  <c r="V60" i="24"/>
  <c r="U60" i="24"/>
  <c r="AD60" i="24"/>
  <c r="AC60" i="24"/>
  <c r="AG60" i="24"/>
  <c r="AA60" i="24"/>
  <c r="AF60" i="24"/>
  <c r="Z60" i="24"/>
  <c r="T60" i="24"/>
  <c r="W60" i="24"/>
  <c r="AE60" i="24"/>
  <c r="Y60" i="24"/>
  <c r="S60" i="24"/>
  <c r="X60" i="24"/>
  <c r="F79" i="24"/>
  <c r="I79" i="24"/>
  <c r="G79" i="24"/>
  <c r="H79" i="24"/>
  <c r="M52" i="24"/>
  <c r="L53" i="24"/>
  <c r="L40" i="24"/>
  <c r="N6" i="24"/>
  <c r="J70" i="24"/>
  <c r="J72" i="24" s="1"/>
  <c r="K62" i="24"/>
  <c r="D16" i="12"/>
  <c r="D10" i="17" s="1"/>
  <c r="N4" i="15"/>
  <c r="E21" i="21"/>
  <c r="K21" i="21"/>
  <c r="L21" i="21"/>
  <c r="H21" i="21"/>
  <c r="F21" i="21"/>
  <c r="I21" i="21"/>
  <c r="G21" i="21"/>
  <c r="J21" i="21"/>
  <c r="N21" i="21"/>
  <c r="M21" i="21"/>
  <c r="K6" i="21"/>
  <c r="J52" i="21"/>
  <c r="I53" i="21"/>
  <c r="I58" i="22"/>
  <c r="I58" i="13" s="1"/>
  <c r="J52" i="22"/>
  <c r="I53" i="22"/>
  <c r="N6" i="15"/>
  <c r="N5" i="15"/>
  <c r="M7" i="15"/>
  <c r="R7" i="15" s="1"/>
  <c r="O7" i="15"/>
  <c r="P7" i="15"/>
  <c r="C9" i="15"/>
  <c r="L8" i="15"/>
  <c r="B8" i="15"/>
  <c r="Q8" i="15"/>
  <c r="D2" i="13"/>
  <c r="D25" i="20" s="1"/>
  <c r="E25" i="20" s="1"/>
  <c r="F25" i="20" s="1"/>
  <c r="G25" i="20" s="1"/>
  <c r="H25" i="20" s="1"/>
  <c r="I25" i="20" s="1"/>
  <c r="J25" i="20" s="1"/>
  <c r="K25" i="20" s="1"/>
  <c r="L25" i="20" s="1"/>
  <c r="M25" i="20" s="1"/>
  <c r="N25" i="20" s="1"/>
  <c r="E3" i="13"/>
  <c r="BG59" i="13" l="1"/>
  <c r="BI59" i="13"/>
  <c r="BH59" i="13"/>
  <c r="Y59" i="13"/>
  <c r="BF59" i="13"/>
  <c r="S59" i="13"/>
  <c r="AJ59" i="13"/>
  <c r="AE60" i="13"/>
  <c r="AG60" i="13"/>
  <c r="AH60" i="13"/>
  <c r="AN60" i="13"/>
  <c r="AS59" i="13"/>
  <c r="AP60" i="13"/>
  <c r="AQ59" i="13"/>
  <c r="AU59" i="13"/>
  <c r="J3" i="16"/>
  <c r="I2" i="16"/>
  <c r="AO60" i="13"/>
  <c r="BC59" i="13"/>
  <c r="AX59" i="13"/>
  <c r="AD59" i="13"/>
  <c r="N59" i="13"/>
  <c r="AH59" i="13"/>
  <c r="AI60" i="13"/>
  <c r="AT60" i="13"/>
  <c r="O59" i="13"/>
  <c r="AM59" i="13"/>
  <c r="AB59" i="13"/>
  <c r="U59" i="13"/>
  <c r="Z59" i="13"/>
  <c r="AA59" i="13"/>
  <c r="AW59" i="13"/>
  <c r="AC59" i="13"/>
  <c r="W59" i="13"/>
  <c r="AE59" i="13"/>
  <c r="AW60" i="13"/>
  <c r="P59" i="13"/>
  <c r="M59" i="13"/>
  <c r="BD59" i="13"/>
  <c r="BE59" i="13"/>
  <c r="AD60" i="13"/>
  <c r="AR60" i="13"/>
  <c r="AC60" i="13"/>
  <c r="AS61" i="20"/>
  <c r="AS68" i="20" s="1"/>
  <c r="AS57" i="13"/>
  <c r="AP59" i="13"/>
  <c r="AV59" i="13"/>
  <c r="AZ59" i="13"/>
  <c r="AM60" i="13"/>
  <c r="AJ60" i="13"/>
  <c r="AL60" i="13"/>
  <c r="AU60" i="13"/>
  <c r="AV60" i="13"/>
  <c r="AT59" i="13"/>
  <c r="AB60" i="13"/>
  <c r="BA59" i="13"/>
  <c r="AF60" i="13"/>
  <c r="AK60" i="13"/>
  <c r="AQ60" i="13"/>
  <c r="AS60" i="13"/>
  <c r="CD62" i="26"/>
  <c r="CE53" i="26"/>
  <c r="CF52" i="26"/>
  <c r="CD65" i="26"/>
  <c r="CD66" i="26" s="1"/>
  <c r="I61" i="20"/>
  <c r="I68" i="20" s="1"/>
  <c r="I62" i="13"/>
  <c r="J61" i="20"/>
  <c r="J68" i="20" s="1"/>
  <c r="G61" i="20"/>
  <c r="G68" i="20" s="1"/>
  <c r="G62" i="13"/>
  <c r="F61" i="20"/>
  <c r="F68" i="20" s="1"/>
  <c r="F62" i="13"/>
  <c r="K61" i="20"/>
  <c r="K68" i="20" s="1"/>
  <c r="L61" i="20"/>
  <c r="L68" i="20" s="1"/>
  <c r="E61" i="20"/>
  <c r="E68" i="20" s="1"/>
  <c r="E33" i="20"/>
  <c r="E34" i="20" s="1"/>
  <c r="H61" i="20"/>
  <c r="H68" i="20" s="1"/>
  <c r="H62" i="13"/>
  <c r="AT57" i="20"/>
  <c r="AT57" i="13" s="1"/>
  <c r="E2" i="13"/>
  <c r="F2" i="13" s="1"/>
  <c r="D51" i="13"/>
  <c r="I62" i="22"/>
  <c r="AT67" i="13"/>
  <c r="AU66" i="13"/>
  <c r="AT53" i="20"/>
  <c r="AU52" i="20"/>
  <c r="AU53" i="13"/>
  <c r="AV52" i="13"/>
  <c r="B59" i="22"/>
  <c r="B60" i="22"/>
  <c r="G23" i="21"/>
  <c r="M23" i="21"/>
  <c r="N23" i="21"/>
  <c r="L23" i="21"/>
  <c r="J23" i="21"/>
  <c r="K23" i="21"/>
  <c r="E23" i="21"/>
  <c r="I23" i="21"/>
  <c r="F23" i="21"/>
  <c r="H23" i="21"/>
  <c r="J73" i="24"/>
  <c r="J76" i="24" s="1"/>
  <c r="J79" i="24" s="1"/>
  <c r="M40" i="24"/>
  <c r="N52" i="24"/>
  <c r="M53" i="24"/>
  <c r="M62" i="24"/>
  <c r="L62" i="24"/>
  <c r="K70" i="24"/>
  <c r="K72" i="24" s="1"/>
  <c r="N7" i="15"/>
  <c r="L6" i="21"/>
  <c r="J53" i="21"/>
  <c r="K52" i="21"/>
  <c r="J58" i="22"/>
  <c r="J58" i="13" s="1"/>
  <c r="J53" i="22"/>
  <c r="K52" i="22"/>
  <c r="M4" i="15"/>
  <c r="M6" i="15"/>
  <c r="R6" i="15" s="1"/>
  <c r="M5" i="15"/>
  <c r="R5" i="15" s="1"/>
  <c r="F3" i="13"/>
  <c r="O8" i="15"/>
  <c r="P8" i="15"/>
  <c r="N8" i="15"/>
  <c r="M8" i="15"/>
  <c r="R8" i="15" s="1"/>
  <c r="L9" i="15"/>
  <c r="B9" i="15"/>
  <c r="C10" i="15"/>
  <c r="Q9" i="15"/>
  <c r="K3" i="16" l="1"/>
  <c r="J2" i="16"/>
  <c r="AT61" i="20"/>
  <c r="AT68" i="20" s="1"/>
  <c r="CE62" i="26"/>
  <c r="CF53" i="26"/>
  <c r="CG52" i="26"/>
  <c r="CE65" i="26"/>
  <c r="CE66" i="26" s="1"/>
  <c r="AU57" i="20"/>
  <c r="J62" i="13"/>
  <c r="H24" i="21"/>
  <c r="H34" i="21" s="1"/>
  <c r="I24" i="21"/>
  <c r="I27" i="21" s="1"/>
  <c r="M24" i="21"/>
  <c r="M27" i="21" s="1"/>
  <c r="N24" i="21"/>
  <c r="N34" i="21" s="1"/>
  <c r="E24" i="21"/>
  <c r="E34" i="21" s="1"/>
  <c r="G24" i="21"/>
  <c r="G34" i="21" s="1"/>
  <c r="K24" i="21"/>
  <c r="K27" i="21" s="1"/>
  <c r="F24" i="21"/>
  <c r="F27" i="21" s="1"/>
  <c r="J62" i="22"/>
  <c r="J24" i="21"/>
  <c r="J27" i="21" s="1"/>
  <c r="L24" i="21"/>
  <c r="L27" i="21" s="1"/>
  <c r="D65" i="13"/>
  <c r="E65" i="13" s="1"/>
  <c r="F65" i="13" s="1"/>
  <c r="G65" i="13" s="1"/>
  <c r="H65" i="13" s="1"/>
  <c r="I65" i="13" s="1"/>
  <c r="J65" i="13" s="1"/>
  <c r="K65" i="13" s="1"/>
  <c r="L65" i="13" s="1"/>
  <c r="M65" i="13" s="1"/>
  <c r="N65" i="13" s="1"/>
  <c r="O65" i="13" s="1"/>
  <c r="P65" i="13" s="1"/>
  <c r="Q65" i="13" s="1"/>
  <c r="R65" i="13" s="1"/>
  <c r="S65" i="13" s="1"/>
  <c r="T65" i="13" s="1"/>
  <c r="U65" i="13" s="1"/>
  <c r="V65" i="13" s="1"/>
  <c r="W65" i="13" s="1"/>
  <c r="X65" i="13" s="1"/>
  <c r="Y65" i="13" s="1"/>
  <c r="Z65" i="13" s="1"/>
  <c r="AA65" i="13" s="1"/>
  <c r="AB65" i="13" s="1"/>
  <c r="AC65" i="13" s="1"/>
  <c r="AD65" i="13" s="1"/>
  <c r="AE65" i="13" s="1"/>
  <c r="AF65" i="13" s="1"/>
  <c r="AG65" i="13" s="1"/>
  <c r="AH65" i="13" s="1"/>
  <c r="AI65" i="13" s="1"/>
  <c r="AJ65" i="13" s="1"/>
  <c r="AK65" i="13" s="1"/>
  <c r="AL65" i="13" s="1"/>
  <c r="AM65" i="13" s="1"/>
  <c r="AN65" i="13" s="1"/>
  <c r="AO65" i="13" s="1"/>
  <c r="AP65" i="13" s="1"/>
  <c r="AQ65" i="13" s="1"/>
  <c r="AR65" i="13" s="1"/>
  <c r="AS65" i="13" s="1"/>
  <c r="AT65" i="13" s="1"/>
  <c r="AU65" i="13" s="1"/>
  <c r="AV65" i="13" s="1"/>
  <c r="AW65" i="13" s="1"/>
  <c r="AX65" i="13" s="1"/>
  <c r="AY65" i="13" s="1"/>
  <c r="AZ65" i="13" s="1"/>
  <c r="BA65" i="13" s="1"/>
  <c r="BB65" i="13" s="1"/>
  <c r="BC65" i="13" s="1"/>
  <c r="BD65" i="13" s="1"/>
  <c r="BE65" i="13" s="1"/>
  <c r="BF65" i="13" s="1"/>
  <c r="BG65" i="13" s="1"/>
  <c r="BH65" i="13" s="1"/>
  <c r="BI65" i="13" s="1"/>
  <c r="BJ65" i="13" s="1"/>
  <c r="BK65" i="13" s="1"/>
  <c r="BL65" i="13" s="1"/>
  <c r="BM65" i="13" s="1"/>
  <c r="BN65" i="13" s="1"/>
  <c r="BO65" i="13" s="1"/>
  <c r="BP65" i="13" s="1"/>
  <c r="BQ65" i="13" s="1"/>
  <c r="BR65" i="13" s="1"/>
  <c r="BS65" i="13" s="1"/>
  <c r="BT65" i="13" s="1"/>
  <c r="BU65" i="13" s="1"/>
  <c r="BV65" i="13" s="1"/>
  <c r="BW65" i="13" s="1"/>
  <c r="BX65" i="13" s="1"/>
  <c r="BY65" i="13" s="1"/>
  <c r="BZ65" i="13" s="1"/>
  <c r="CA65" i="13" s="1"/>
  <c r="CB65" i="13" s="1"/>
  <c r="CC65" i="13" s="1"/>
  <c r="CD65" i="13" s="1"/>
  <c r="CE65" i="13" s="1"/>
  <c r="CF65" i="13" s="1"/>
  <c r="CG65" i="13" s="1"/>
  <c r="CH65" i="13" s="1"/>
  <c r="CI65" i="13" s="1"/>
  <c r="CJ65" i="13" s="1"/>
  <c r="CK65" i="13" s="1"/>
  <c r="CL65" i="13" s="1"/>
  <c r="CM65" i="13" s="1"/>
  <c r="CN65" i="13" s="1"/>
  <c r="CO65" i="13" s="1"/>
  <c r="CP65" i="13" s="1"/>
  <c r="CQ65" i="13" s="1"/>
  <c r="CR65" i="13" s="1"/>
  <c r="CS65" i="13" s="1"/>
  <c r="CT65" i="13" s="1"/>
  <c r="CU65" i="13" s="1"/>
  <c r="CV65" i="13" s="1"/>
  <c r="CW65" i="13" s="1"/>
  <c r="CX65" i="13" s="1"/>
  <c r="CY65" i="13" s="1"/>
  <c r="CZ65" i="13" s="1"/>
  <c r="DA65" i="13" s="1"/>
  <c r="DB65" i="13" s="1"/>
  <c r="DC65" i="13" s="1"/>
  <c r="DD65" i="13" s="1"/>
  <c r="DE65" i="13" s="1"/>
  <c r="DF65" i="13" s="1"/>
  <c r="DG65" i="13" s="1"/>
  <c r="DH65" i="13" s="1"/>
  <c r="DI65" i="13" s="1"/>
  <c r="DJ65" i="13" s="1"/>
  <c r="DK65" i="13" s="1"/>
  <c r="DL65" i="13" s="1"/>
  <c r="DM65" i="13" s="1"/>
  <c r="DN65" i="13" s="1"/>
  <c r="DO65" i="13" s="1"/>
  <c r="DP65" i="13" s="1"/>
  <c r="DQ65" i="13" s="1"/>
  <c r="DR65" i="13" s="1"/>
  <c r="DS65" i="13" s="1"/>
  <c r="DT65" i="13" s="1"/>
  <c r="E51" i="13"/>
  <c r="F51" i="13" s="1"/>
  <c r="G51" i="13" s="1"/>
  <c r="H51" i="13" s="1"/>
  <c r="I51" i="13" s="1"/>
  <c r="J51" i="13" s="1"/>
  <c r="K51" i="13" s="1"/>
  <c r="L51" i="13" s="1"/>
  <c r="M51" i="13" s="1"/>
  <c r="N51" i="13" s="1"/>
  <c r="O51" i="13" s="1"/>
  <c r="P51" i="13" s="1"/>
  <c r="Q51" i="13" s="1"/>
  <c r="R51" i="13" s="1"/>
  <c r="S51" i="13" s="1"/>
  <c r="T51" i="13" s="1"/>
  <c r="U51" i="13" s="1"/>
  <c r="V51" i="13" s="1"/>
  <c r="W51" i="13" s="1"/>
  <c r="X51" i="13" s="1"/>
  <c r="Y51" i="13" s="1"/>
  <c r="Z51" i="13" s="1"/>
  <c r="AA51" i="13" s="1"/>
  <c r="AB51" i="13" s="1"/>
  <c r="AC51" i="13" s="1"/>
  <c r="AD51" i="13" s="1"/>
  <c r="AE51" i="13" s="1"/>
  <c r="AF51" i="13" s="1"/>
  <c r="AG51" i="13" s="1"/>
  <c r="AH51" i="13" s="1"/>
  <c r="AI51" i="13" s="1"/>
  <c r="AJ51" i="13" s="1"/>
  <c r="AK51" i="13" s="1"/>
  <c r="AL51" i="13" s="1"/>
  <c r="AM51" i="13" s="1"/>
  <c r="AN51" i="13" s="1"/>
  <c r="AO51" i="13" s="1"/>
  <c r="AP51" i="13" s="1"/>
  <c r="AQ51" i="13" s="1"/>
  <c r="AR51" i="13" s="1"/>
  <c r="AS51" i="13" s="1"/>
  <c r="AT51" i="13" s="1"/>
  <c r="AU51" i="13" s="1"/>
  <c r="AV51" i="13" s="1"/>
  <c r="AW51" i="13" s="1"/>
  <c r="AX51" i="13" s="1"/>
  <c r="AY51" i="13" s="1"/>
  <c r="AZ51" i="13" s="1"/>
  <c r="BA51" i="13" s="1"/>
  <c r="BB51" i="13" s="1"/>
  <c r="BC51" i="13" s="1"/>
  <c r="BD51" i="13" s="1"/>
  <c r="BE51" i="13" s="1"/>
  <c r="BF51" i="13" s="1"/>
  <c r="BG51" i="13" s="1"/>
  <c r="BH51" i="13" s="1"/>
  <c r="BI51" i="13" s="1"/>
  <c r="BJ51" i="13" s="1"/>
  <c r="BK51" i="13" s="1"/>
  <c r="BL51" i="13" s="1"/>
  <c r="BM51" i="13" s="1"/>
  <c r="BN51" i="13" s="1"/>
  <c r="BO51" i="13" s="1"/>
  <c r="BP51" i="13" s="1"/>
  <c r="BQ51" i="13" s="1"/>
  <c r="BR51" i="13" s="1"/>
  <c r="BS51" i="13" s="1"/>
  <c r="BT51" i="13" s="1"/>
  <c r="BU51" i="13" s="1"/>
  <c r="BV51" i="13" s="1"/>
  <c r="BW51" i="13" s="1"/>
  <c r="BX51" i="13" s="1"/>
  <c r="BY51" i="13" s="1"/>
  <c r="BZ51" i="13" s="1"/>
  <c r="CA51" i="13" s="1"/>
  <c r="CB51" i="13" s="1"/>
  <c r="CC51" i="13" s="1"/>
  <c r="CD51" i="13" s="1"/>
  <c r="CE51" i="13" s="1"/>
  <c r="CF51" i="13" s="1"/>
  <c r="CG51" i="13" s="1"/>
  <c r="CH51" i="13" s="1"/>
  <c r="CI51" i="13" s="1"/>
  <c r="CJ51" i="13" s="1"/>
  <c r="CK51" i="13" s="1"/>
  <c r="CL51" i="13" s="1"/>
  <c r="CM51" i="13" s="1"/>
  <c r="CN51" i="13" s="1"/>
  <c r="CO51" i="13" s="1"/>
  <c r="CP51" i="13" s="1"/>
  <c r="CQ51" i="13" s="1"/>
  <c r="CR51" i="13" s="1"/>
  <c r="CS51" i="13" s="1"/>
  <c r="CT51" i="13" s="1"/>
  <c r="CU51" i="13" s="1"/>
  <c r="CV51" i="13" s="1"/>
  <c r="CW51" i="13" s="1"/>
  <c r="CX51" i="13" s="1"/>
  <c r="CY51" i="13" s="1"/>
  <c r="CZ51" i="13" s="1"/>
  <c r="DA51" i="13" s="1"/>
  <c r="DB51" i="13" s="1"/>
  <c r="DC51" i="13" s="1"/>
  <c r="DD51" i="13" s="1"/>
  <c r="DE51" i="13" s="1"/>
  <c r="DF51" i="13" s="1"/>
  <c r="DG51" i="13" s="1"/>
  <c r="DH51" i="13" s="1"/>
  <c r="DI51" i="13" s="1"/>
  <c r="DJ51" i="13" s="1"/>
  <c r="DK51" i="13" s="1"/>
  <c r="DL51" i="13" s="1"/>
  <c r="DM51" i="13" s="1"/>
  <c r="DN51" i="13" s="1"/>
  <c r="DO51" i="13" s="1"/>
  <c r="DP51" i="13" s="1"/>
  <c r="DQ51" i="13" s="1"/>
  <c r="DR51" i="13" s="1"/>
  <c r="DS51" i="13" s="1"/>
  <c r="DT51" i="13" s="1"/>
  <c r="AV66" i="13"/>
  <c r="AU67" i="13"/>
  <c r="AV52" i="20"/>
  <c r="AU53" i="20"/>
  <c r="AV53" i="13"/>
  <c r="AW52" i="13"/>
  <c r="K73" i="24"/>
  <c r="K76" i="24" s="1"/>
  <c r="K79" i="24" s="1"/>
  <c r="O52" i="24"/>
  <c r="N53" i="24"/>
  <c r="N62" i="24"/>
  <c r="M70" i="24"/>
  <c r="M72" i="24" s="1"/>
  <c r="L70" i="24"/>
  <c r="L72" i="24" s="1"/>
  <c r="M6" i="21"/>
  <c r="L52" i="21"/>
  <c r="K53" i="21"/>
  <c r="K58" i="22"/>
  <c r="K58" i="13" s="1"/>
  <c r="K53" i="22"/>
  <c r="L52" i="22"/>
  <c r="R4" i="15"/>
  <c r="G3" i="13"/>
  <c r="L10" i="15"/>
  <c r="C11" i="15"/>
  <c r="B10" i="15"/>
  <c r="Q10" i="15"/>
  <c r="N9" i="15"/>
  <c r="O9" i="15"/>
  <c r="P9" i="15"/>
  <c r="M9" i="15"/>
  <c r="R9" i="15" s="1"/>
  <c r="H3" i="13"/>
  <c r="G2" i="13"/>
  <c r="G27" i="21" l="1"/>
  <c r="K34" i="21"/>
  <c r="L3" i="16"/>
  <c r="K2" i="16"/>
  <c r="AU61" i="20"/>
  <c r="AU68" i="20" s="1"/>
  <c r="AU57" i="13"/>
  <c r="K4" i="23"/>
  <c r="L4" i="23" s="1"/>
  <c r="K4" i="18"/>
  <c r="L4" i="18" s="1"/>
  <c r="H27" i="21"/>
  <c r="H30" i="21" s="1"/>
  <c r="H31" i="21" s="1"/>
  <c r="N27" i="21"/>
  <c r="N30" i="21" s="1"/>
  <c r="N31" i="21" s="1"/>
  <c r="J34" i="21"/>
  <c r="I34" i="21"/>
  <c r="M34" i="21"/>
  <c r="F34" i="21"/>
  <c r="CF62" i="26"/>
  <c r="CF65" i="26"/>
  <c r="CF66" i="26" s="1"/>
  <c r="CH52" i="26"/>
  <c r="CG53" i="26"/>
  <c r="AV57" i="20"/>
  <c r="L34" i="21"/>
  <c r="E27" i="21"/>
  <c r="E30" i="21" s="1"/>
  <c r="E36" i="21" s="1"/>
  <c r="E45" i="21" s="1"/>
  <c r="F30" i="21"/>
  <c r="F31" i="21" s="1"/>
  <c r="J30" i="21"/>
  <c r="J31" i="21" s="1"/>
  <c r="K30" i="21"/>
  <c r="K31" i="21" s="1"/>
  <c r="M30" i="21"/>
  <c r="M36" i="21" s="1"/>
  <c r="M45" i="21" s="1"/>
  <c r="L30" i="21"/>
  <c r="L31" i="21" s="1"/>
  <c r="K62" i="22"/>
  <c r="G30" i="21"/>
  <c r="G31" i="21" s="1"/>
  <c r="I30" i="21"/>
  <c r="I31" i="21" s="1"/>
  <c r="K62" i="13"/>
  <c r="AW66" i="13"/>
  <c r="AV67" i="13"/>
  <c r="AV53" i="20"/>
  <c r="AW52" i="20"/>
  <c r="AW53" i="13"/>
  <c r="AX52" i="13"/>
  <c r="M73" i="24"/>
  <c r="M76" i="24" s="1"/>
  <c r="M79" i="24" s="1"/>
  <c r="L73" i="24"/>
  <c r="L76" i="24" s="1"/>
  <c r="L79" i="24" s="1"/>
  <c r="O53" i="24"/>
  <c r="O62" i="24"/>
  <c r="P52" i="24"/>
  <c r="M52" i="21"/>
  <c r="L53" i="21"/>
  <c r="N6" i="21"/>
  <c r="L58" i="22"/>
  <c r="L58" i="13" s="1"/>
  <c r="M52" i="22"/>
  <c r="L53" i="22"/>
  <c r="C12" i="15"/>
  <c r="B11" i="15"/>
  <c r="Q11" i="15"/>
  <c r="L11" i="15"/>
  <c r="P10" i="15"/>
  <c r="O10" i="15"/>
  <c r="N10" i="15"/>
  <c r="M10" i="15"/>
  <c r="R10" i="15" s="1"/>
  <c r="H2" i="13"/>
  <c r="I3" i="13"/>
  <c r="J3" i="13" s="1"/>
  <c r="M3" i="16" l="1"/>
  <c r="L2" i="16"/>
  <c r="J36" i="21"/>
  <c r="J45" i="21" s="1"/>
  <c r="I36" i="21"/>
  <c r="I45" i="21" s="1"/>
  <c r="AV61" i="20"/>
  <c r="AV68" i="20" s="1"/>
  <c r="AV57" i="13"/>
  <c r="K36" i="21"/>
  <c r="K45" i="21" s="1"/>
  <c r="N36" i="21"/>
  <c r="CH53" i="26"/>
  <c r="CI52" i="26"/>
  <c r="CG65" i="26"/>
  <c r="CG66" i="26" s="1"/>
  <c r="CG62" i="26"/>
  <c r="AW57" i="20"/>
  <c r="L36" i="21"/>
  <c r="L45" i="21" s="1"/>
  <c r="G36" i="21"/>
  <c r="G45" i="21" s="1"/>
  <c r="F36" i="21"/>
  <c r="F45" i="21" s="1"/>
  <c r="L62" i="22"/>
  <c r="M31" i="21"/>
  <c r="L62" i="13"/>
  <c r="H36" i="21"/>
  <c r="H45" i="21" s="1"/>
  <c r="AX66" i="13"/>
  <c r="AW67" i="13"/>
  <c r="AX52" i="20"/>
  <c r="AW53" i="20"/>
  <c r="AX53" i="13"/>
  <c r="AY52" i="13"/>
  <c r="N70" i="24"/>
  <c r="N72" i="24" s="1"/>
  <c r="Q52" i="24"/>
  <c r="P53" i="24"/>
  <c r="M53" i="21"/>
  <c r="N52" i="21"/>
  <c r="N52" i="22"/>
  <c r="M53" i="22"/>
  <c r="K3" i="13"/>
  <c r="N11" i="15"/>
  <c r="P11" i="15"/>
  <c r="O11" i="15"/>
  <c r="M11" i="15"/>
  <c r="L12" i="15"/>
  <c r="C13" i="15"/>
  <c r="B12" i="15"/>
  <c r="Q12" i="15"/>
  <c r="I2" i="13"/>
  <c r="J2" i="13" s="1"/>
  <c r="K2" i="13" s="1"/>
  <c r="L2" i="13" s="1"/>
  <c r="M2" i="13" s="1"/>
  <c r="N2" i="13" s="1"/>
  <c r="N38" i="21" l="1"/>
  <c r="N3" i="16"/>
  <c r="M2" i="16"/>
  <c r="AW61" i="20"/>
  <c r="AW68" i="20" s="1"/>
  <c r="AW57" i="13"/>
  <c r="CH62" i="26"/>
  <c r="CI53" i="26"/>
  <c r="CJ52" i="26"/>
  <c r="CH65" i="26"/>
  <c r="CH66" i="26" s="1"/>
  <c r="AX57" i="20"/>
  <c r="AY66" i="13"/>
  <c r="AX67" i="13"/>
  <c r="AY52" i="20"/>
  <c r="AX53" i="20"/>
  <c r="AY53" i="13"/>
  <c r="AZ52" i="13"/>
  <c r="N39" i="21"/>
  <c r="P62" i="24"/>
  <c r="N73" i="24"/>
  <c r="N76" i="24" s="1"/>
  <c r="N79" i="24" s="1"/>
  <c r="O70" i="24"/>
  <c r="O72" i="24" s="1"/>
  <c r="Q53" i="24"/>
  <c r="R52" i="24"/>
  <c r="P70" i="24"/>
  <c r="P72" i="24" s="1"/>
  <c r="O52" i="21"/>
  <c r="N53" i="21"/>
  <c r="O52" i="22"/>
  <c r="N53" i="22"/>
  <c r="L3" i="13"/>
  <c r="R11" i="15"/>
  <c r="Q13" i="15"/>
  <c r="L13" i="15"/>
  <c r="C14" i="15"/>
  <c r="B13" i="15"/>
  <c r="O12" i="15"/>
  <c r="N12" i="15"/>
  <c r="P12" i="15"/>
  <c r="M12" i="15"/>
  <c r="R12" i="15" s="1"/>
  <c r="D32" i="12"/>
  <c r="O3" i="16" l="1"/>
  <c r="N2" i="16"/>
  <c r="AX61" i="20"/>
  <c r="AX68" i="20" s="1"/>
  <c r="AX57" i="13"/>
  <c r="CI65" i="26"/>
  <c r="CI66" i="26" s="1"/>
  <c r="CI62" i="26"/>
  <c r="CK52" i="26"/>
  <c r="CJ53" i="26"/>
  <c r="AY57" i="20"/>
  <c r="N40" i="21"/>
  <c r="N45" i="21" s="1"/>
  <c r="AZ66" i="13"/>
  <c r="AY67" i="13"/>
  <c r="AZ52" i="20"/>
  <c r="AY53" i="20"/>
  <c r="BA52" i="13"/>
  <c r="AZ53" i="13"/>
  <c r="L10" i="18"/>
  <c r="L10" i="23"/>
  <c r="R62" i="24"/>
  <c r="R53" i="24"/>
  <c r="S52" i="24"/>
  <c r="P73" i="24"/>
  <c r="P76" i="24" s="1"/>
  <c r="P79" i="24" s="1"/>
  <c r="Q62" i="24"/>
  <c r="O73" i="24"/>
  <c r="O76" i="24" s="1"/>
  <c r="O79" i="24" s="1"/>
  <c r="P52" i="21"/>
  <c r="O53" i="21"/>
  <c r="P52" i="22"/>
  <c r="O53" i="22"/>
  <c r="M3" i="13"/>
  <c r="P13" i="15"/>
  <c r="O13" i="15"/>
  <c r="N13" i="15"/>
  <c r="M13" i="15"/>
  <c r="R13" i="15" s="1"/>
  <c r="L14" i="15"/>
  <c r="Q14" i="15"/>
  <c r="B14" i="15"/>
  <c r="C15" i="15"/>
  <c r="D5" i="12"/>
  <c r="I117" i="15" l="1"/>
  <c r="I111" i="15"/>
  <c r="I105" i="15"/>
  <c r="I99" i="15"/>
  <c r="I93" i="15"/>
  <c r="I87" i="15"/>
  <c r="I81" i="15"/>
  <c r="I75" i="15"/>
  <c r="I69" i="15"/>
  <c r="I63" i="15"/>
  <c r="I57" i="15"/>
  <c r="I51" i="15"/>
  <c r="I45" i="15"/>
  <c r="I39" i="15"/>
  <c r="I33" i="15"/>
  <c r="I27" i="15"/>
  <c r="I21" i="15"/>
  <c r="I15" i="15"/>
  <c r="I48" i="15"/>
  <c r="I52" i="15"/>
  <c r="I34" i="15"/>
  <c r="I122" i="15"/>
  <c r="I116" i="15"/>
  <c r="I110" i="15"/>
  <c r="I104" i="15"/>
  <c r="I98" i="15"/>
  <c r="I92" i="15"/>
  <c r="I86" i="15"/>
  <c r="I80" i="15"/>
  <c r="I74" i="15"/>
  <c r="I68" i="15"/>
  <c r="I62" i="15"/>
  <c r="I56" i="15"/>
  <c r="I50" i="15"/>
  <c r="I44" i="15"/>
  <c r="I38" i="15"/>
  <c r="I32" i="15"/>
  <c r="I26" i="15"/>
  <c r="I20" i="15"/>
  <c r="I14" i="15"/>
  <c r="D60" i="23"/>
  <c r="D61" i="23" s="1"/>
  <c r="I120" i="15"/>
  <c r="I108" i="15"/>
  <c r="I96" i="15"/>
  <c r="I84" i="15"/>
  <c r="I72" i="15"/>
  <c r="I60" i="15"/>
  <c r="I42" i="15"/>
  <c r="I30" i="15"/>
  <c r="I18" i="15"/>
  <c r="I64" i="15"/>
  <c r="I22" i="15"/>
  <c r="L9" i="23"/>
  <c r="I121" i="15"/>
  <c r="I115" i="15"/>
  <c r="I109" i="15"/>
  <c r="I103" i="15"/>
  <c r="I97" i="15"/>
  <c r="I91" i="15"/>
  <c r="I85" i="15"/>
  <c r="I79" i="15"/>
  <c r="I73" i="15"/>
  <c r="I67" i="15"/>
  <c r="I61" i="15"/>
  <c r="I55" i="15"/>
  <c r="I49" i="15"/>
  <c r="I43" i="15"/>
  <c r="I37" i="15"/>
  <c r="I31" i="15"/>
  <c r="I25" i="15"/>
  <c r="I19" i="15"/>
  <c r="I13" i="15"/>
  <c r="D60" i="18"/>
  <c r="D61" i="18" s="1"/>
  <c r="I114" i="15"/>
  <c r="I102" i="15"/>
  <c r="I90" i="15"/>
  <c r="I78" i="15"/>
  <c r="I66" i="15"/>
  <c r="I54" i="15"/>
  <c r="I36" i="15"/>
  <c r="I24" i="15"/>
  <c r="I12" i="15"/>
  <c r="I46" i="15"/>
  <c r="I28" i="15"/>
  <c r="I10" i="15"/>
  <c r="I119" i="15"/>
  <c r="I113" i="15"/>
  <c r="I107" i="15"/>
  <c r="I101" i="15"/>
  <c r="I95" i="15"/>
  <c r="I89" i="15"/>
  <c r="I83" i="15"/>
  <c r="I77" i="15"/>
  <c r="I71" i="15"/>
  <c r="I65" i="15"/>
  <c r="I59" i="15"/>
  <c r="I53" i="15"/>
  <c r="I47" i="15"/>
  <c r="I41" i="15"/>
  <c r="I35" i="15"/>
  <c r="I29" i="15"/>
  <c r="I23" i="15"/>
  <c r="I17" i="15"/>
  <c r="I11" i="15"/>
  <c r="I118" i="15"/>
  <c r="I112" i="15"/>
  <c r="I106" i="15"/>
  <c r="I100" i="15"/>
  <c r="I94" i="15"/>
  <c r="I88" i="15"/>
  <c r="I82" i="15"/>
  <c r="I76" i="15"/>
  <c r="I70" i="15"/>
  <c r="I58" i="15"/>
  <c r="I40" i="15"/>
  <c r="I16" i="15"/>
  <c r="P3" i="16"/>
  <c r="O2" i="16"/>
  <c r="AY61" i="20"/>
  <c r="AY68" i="20" s="1"/>
  <c r="AY57" i="13"/>
  <c r="CJ65" i="26"/>
  <c r="CJ66" i="26" s="1"/>
  <c r="CJ62" i="26"/>
  <c r="CK53" i="26"/>
  <c r="CL52" i="26"/>
  <c r="AZ57" i="20"/>
  <c r="AZ67" i="13"/>
  <c r="BA66" i="13"/>
  <c r="AZ53" i="20"/>
  <c r="BA52" i="20"/>
  <c r="BB52" i="13"/>
  <c r="BA53" i="13"/>
  <c r="Q70" i="24"/>
  <c r="Q72" i="24" s="1"/>
  <c r="T52" i="24"/>
  <c r="S53" i="24"/>
  <c r="R70" i="24"/>
  <c r="R72" i="24" s="1"/>
  <c r="L9" i="18"/>
  <c r="P53" i="21"/>
  <c r="Q52" i="21"/>
  <c r="P53" i="22"/>
  <c r="Q52" i="22"/>
  <c r="N3" i="13"/>
  <c r="Q15" i="15"/>
  <c r="B15" i="15"/>
  <c r="L15" i="15"/>
  <c r="C16" i="15"/>
  <c r="P14" i="15"/>
  <c r="O14" i="15"/>
  <c r="N14" i="15"/>
  <c r="M14" i="15"/>
  <c r="R14" i="15" s="1"/>
  <c r="Q3" i="16" l="1"/>
  <c r="P2" i="16"/>
  <c r="AZ61" i="20"/>
  <c r="AZ68" i="20" s="1"/>
  <c r="AZ57" i="13"/>
  <c r="CK65" i="26"/>
  <c r="CK66" i="26" s="1"/>
  <c r="CL53" i="26"/>
  <c r="CM52" i="26"/>
  <c r="CK62" i="26"/>
  <c r="BA57" i="20"/>
  <c r="BA57" i="13" s="1"/>
  <c r="BB66" i="13"/>
  <c r="BA67" i="13"/>
  <c r="BB52" i="20"/>
  <c r="BA53" i="20"/>
  <c r="BB53" i="13"/>
  <c r="BC52" i="13"/>
  <c r="R73" i="24"/>
  <c r="R76" i="24" s="1"/>
  <c r="R79" i="24" s="1"/>
  <c r="U52" i="24"/>
  <c r="T53" i="24"/>
  <c r="S70" i="24"/>
  <c r="S72" i="24" s="1"/>
  <c r="Q73" i="24"/>
  <c r="Q76" i="24" s="1"/>
  <c r="Q79" i="24" s="1"/>
  <c r="S62" i="24"/>
  <c r="Q53" i="21"/>
  <c r="R52" i="21"/>
  <c r="R52" i="22"/>
  <c r="Q53" i="22"/>
  <c r="N15" i="15"/>
  <c r="P15" i="15"/>
  <c r="O15" i="15"/>
  <c r="M15" i="15"/>
  <c r="R15" i="15" s="1"/>
  <c r="C17" i="15"/>
  <c r="B16" i="15"/>
  <c r="L16" i="15"/>
  <c r="Q16" i="15"/>
  <c r="R3" i="16" l="1"/>
  <c r="Q2" i="16"/>
  <c r="BA61" i="20"/>
  <c r="BA68" i="20" s="1"/>
  <c r="CL65" i="26"/>
  <c r="CL66" i="26" s="1"/>
  <c r="CL62" i="26"/>
  <c r="CN52" i="26"/>
  <c r="CM53" i="26"/>
  <c r="BB57" i="20"/>
  <c r="BC66" i="13"/>
  <c r="BB67" i="13"/>
  <c r="BB53" i="20"/>
  <c r="BC52" i="20"/>
  <c r="BD52" i="13"/>
  <c r="BC53" i="13"/>
  <c r="S73" i="24"/>
  <c r="S76" i="24" s="1"/>
  <c r="S79" i="24" s="1"/>
  <c r="U53" i="24"/>
  <c r="V52" i="24"/>
  <c r="T62" i="24"/>
  <c r="S52" i="21"/>
  <c r="R53" i="21"/>
  <c r="S52" i="22"/>
  <c r="R53" i="22"/>
  <c r="C18" i="15"/>
  <c r="B17" i="15"/>
  <c r="L17" i="15"/>
  <c r="Q17" i="15"/>
  <c r="N16" i="15"/>
  <c r="O16" i="15"/>
  <c r="P16" i="15"/>
  <c r="M16" i="15"/>
  <c r="S3" i="16" l="1"/>
  <c r="R2" i="16"/>
  <c r="BB61" i="20"/>
  <c r="BB68" i="20" s="1"/>
  <c r="BB57" i="13"/>
  <c r="CN53" i="26"/>
  <c r="CO52" i="26"/>
  <c r="CM65" i="26"/>
  <c r="CM66" i="26" s="1"/>
  <c r="CM62" i="26"/>
  <c r="BC57" i="20"/>
  <c r="BD66" i="13"/>
  <c r="BC67" i="13"/>
  <c r="BC53" i="20"/>
  <c r="BD52" i="20"/>
  <c r="BD53" i="13"/>
  <c r="BE52" i="13"/>
  <c r="U70" i="24"/>
  <c r="U72" i="24" s="1"/>
  <c r="U62" i="24"/>
  <c r="T70" i="24"/>
  <c r="T72" i="24" s="1"/>
  <c r="W52" i="24"/>
  <c r="V53" i="24"/>
  <c r="S53" i="21"/>
  <c r="T52" i="21"/>
  <c r="T52" i="22"/>
  <c r="S53" i="22"/>
  <c r="R16" i="15"/>
  <c r="O17" i="15"/>
  <c r="P17" i="15"/>
  <c r="N17" i="15"/>
  <c r="M17" i="15"/>
  <c r="R17" i="15" s="1"/>
  <c r="C19" i="15"/>
  <c r="B18" i="15"/>
  <c r="Q18" i="15"/>
  <c r="L18" i="15"/>
  <c r="T3" i="16" l="1"/>
  <c r="S2" i="16"/>
  <c r="BC61" i="20"/>
  <c r="BC68" i="20" s="1"/>
  <c r="BC57" i="13"/>
  <c r="CN62" i="26"/>
  <c r="CN65" i="26"/>
  <c r="CN66" i="26" s="1"/>
  <c r="CP52" i="26"/>
  <c r="CO53" i="26"/>
  <c r="BD57" i="20"/>
  <c r="BE66" i="13"/>
  <c r="BD67" i="13"/>
  <c r="BE52" i="20"/>
  <c r="BD53" i="20"/>
  <c r="BE53" i="13"/>
  <c r="BF52" i="13"/>
  <c r="U73" i="24"/>
  <c r="U76" i="24" s="1"/>
  <c r="U79" i="24" s="1"/>
  <c r="V70" i="24"/>
  <c r="V72" i="24" s="1"/>
  <c r="W53" i="24"/>
  <c r="X52" i="24"/>
  <c r="W62" i="24"/>
  <c r="T73" i="24"/>
  <c r="T76" i="24" s="1"/>
  <c r="T79" i="24" s="1"/>
  <c r="V62" i="24"/>
  <c r="T53" i="21"/>
  <c r="U52" i="21"/>
  <c r="U52" i="22"/>
  <c r="T53" i="22"/>
  <c r="Q19" i="15"/>
  <c r="B19" i="15"/>
  <c r="C20" i="15"/>
  <c r="L19" i="15"/>
  <c r="P18" i="15"/>
  <c r="N18" i="15"/>
  <c r="O18" i="15"/>
  <c r="M18" i="15"/>
  <c r="U3" i="16" l="1"/>
  <c r="T2" i="16"/>
  <c r="BD61" i="20"/>
  <c r="BD68" i="20" s="1"/>
  <c r="BD57" i="13"/>
  <c r="CO65" i="26"/>
  <c r="CO66" i="26" s="1"/>
  <c r="CO62" i="26"/>
  <c r="CP53" i="26"/>
  <c r="CQ52" i="26"/>
  <c r="BE57" i="20"/>
  <c r="BE57" i="13" s="1"/>
  <c r="BF66" i="13"/>
  <c r="BE67" i="13"/>
  <c r="BF52" i="20"/>
  <c r="BE53" i="20"/>
  <c r="BF53" i="13"/>
  <c r="BG52" i="13"/>
  <c r="Y52" i="24"/>
  <c r="X53" i="24"/>
  <c r="V73" i="24"/>
  <c r="V76" i="24" s="1"/>
  <c r="V79" i="24" s="1"/>
  <c r="V52" i="21"/>
  <c r="U53" i="21"/>
  <c r="V52" i="22"/>
  <c r="U53" i="22"/>
  <c r="R18" i="15"/>
  <c r="O19" i="15"/>
  <c r="P19" i="15"/>
  <c r="N19" i="15"/>
  <c r="M19" i="15"/>
  <c r="R19" i="15" s="1"/>
  <c r="L20" i="15"/>
  <c r="B20" i="15"/>
  <c r="C21" i="15"/>
  <c r="Q20" i="15"/>
  <c r="U2" i="16" l="1"/>
  <c r="V3" i="16"/>
  <c r="BE61" i="20"/>
  <c r="BE68" i="20" s="1"/>
  <c r="CP65" i="26"/>
  <c r="CP66" i="26" s="1"/>
  <c r="CR52" i="26"/>
  <c r="CQ53" i="26"/>
  <c r="CP62" i="26"/>
  <c r="BF57" i="20"/>
  <c r="BF67" i="13"/>
  <c r="BG66" i="13"/>
  <c r="BG52" i="20"/>
  <c r="BF53" i="20"/>
  <c r="BG53" i="13"/>
  <c r="BH52" i="13"/>
  <c r="Z52" i="24"/>
  <c r="Y53" i="24"/>
  <c r="Y62" i="24"/>
  <c r="X62" i="24"/>
  <c r="W70" i="24"/>
  <c r="W72" i="24" s="1"/>
  <c r="V53" i="21"/>
  <c r="W52" i="21"/>
  <c r="V53" i="22"/>
  <c r="W52" i="22"/>
  <c r="P20" i="15"/>
  <c r="N20" i="15"/>
  <c r="O20" i="15"/>
  <c r="M20" i="15"/>
  <c r="Q21" i="15"/>
  <c r="C22" i="15"/>
  <c r="B21" i="15"/>
  <c r="L21" i="15"/>
  <c r="W3" i="16" l="1"/>
  <c r="V2" i="16"/>
  <c r="BF61" i="20"/>
  <c r="BF68" i="20" s="1"/>
  <c r="BF57" i="13"/>
  <c r="CQ65" i="26"/>
  <c r="CQ66" i="26" s="1"/>
  <c r="CQ62" i="26"/>
  <c r="CR53" i="26"/>
  <c r="CS52" i="26"/>
  <c r="BG57" i="20"/>
  <c r="BH66" i="13"/>
  <c r="BG67" i="13"/>
  <c r="BH52" i="20"/>
  <c r="BG53" i="20"/>
  <c r="BH53" i="13"/>
  <c r="BI52" i="13"/>
  <c r="Y70" i="24"/>
  <c r="Y72" i="24" s="1"/>
  <c r="AA52" i="24"/>
  <c r="Z53" i="24"/>
  <c r="Z62" i="24"/>
  <c r="W73" i="24"/>
  <c r="W76" i="24" s="1"/>
  <c r="W79" i="24" s="1"/>
  <c r="X70" i="24"/>
  <c r="X72" i="24" s="1"/>
  <c r="X52" i="21"/>
  <c r="W53" i="21"/>
  <c r="W53" i="22"/>
  <c r="X52" i="22"/>
  <c r="R20" i="15"/>
  <c r="C23" i="15"/>
  <c r="B22" i="15"/>
  <c r="L22" i="15"/>
  <c r="Q22" i="15"/>
  <c r="O21" i="15"/>
  <c r="N21" i="15"/>
  <c r="P21" i="15"/>
  <c r="M21" i="15"/>
  <c r="R21" i="15" s="1"/>
  <c r="X3" i="16" l="1"/>
  <c r="W2" i="16"/>
  <c r="BG61" i="20"/>
  <c r="BG68" i="20" s="1"/>
  <c r="BG57" i="13"/>
  <c r="CR65" i="26"/>
  <c r="CR66" i="26" s="1"/>
  <c r="CR62" i="26"/>
  <c r="CT52" i="26"/>
  <c r="CS53" i="26"/>
  <c r="BH57" i="20"/>
  <c r="BI66" i="13"/>
  <c r="BH67" i="13"/>
  <c r="BH53" i="20"/>
  <c r="BI52" i="20"/>
  <c r="BJ52" i="13"/>
  <c r="BI53" i="13"/>
  <c r="AA53" i="24"/>
  <c r="AB52" i="24"/>
  <c r="Z70" i="24"/>
  <c r="Z72" i="24" s="1"/>
  <c r="X73" i="24"/>
  <c r="X76" i="24" s="1"/>
  <c r="X79" i="24" s="1"/>
  <c r="Y73" i="24"/>
  <c r="Y76" i="24" s="1"/>
  <c r="Y79" i="24" s="1"/>
  <c r="Y52" i="21"/>
  <c r="X53" i="21"/>
  <c r="Y52" i="22"/>
  <c r="X53" i="22"/>
  <c r="C24" i="15"/>
  <c r="L23" i="15"/>
  <c r="Q23" i="15"/>
  <c r="B23" i="15"/>
  <c r="N22" i="15"/>
  <c r="P22" i="15"/>
  <c r="O22" i="15"/>
  <c r="M22" i="15"/>
  <c r="R22" i="15" s="1"/>
  <c r="Y3" i="16" l="1"/>
  <c r="X2" i="16"/>
  <c r="BH61" i="20"/>
  <c r="BH68" i="20" s="1"/>
  <c r="BH57" i="13"/>
  <c r="CS65" i="26"/>
  <c r="CS66" i="26" s="1"/>
  <c r="CT53" i="26"/>
  <c r="CU52" i="26"/>
  <c r="CS62" i="26"/>
  <c r="BI57" i="20"/>
  <c r="BJ66" i="13"/>
  <c r="BI67" i="13"/>
  <c r="BI53" i="20"/>
  <c r="BJ52" i="20"/>
  <c r="BK52" i="13"/>
  <c r="BJ53" i="13"/>
  <c r="AA62" i="24"/>
  <c r="Z73" i="24"/>
  <c r="Z76" i="24" s="1"/>
  <c r="Z79" i="24" s="1"/>
  <c r="AC52" i="24"/>
  <c r="AB53" i="24"/>
  <c r="Y53" i="21"/>
  <c r="Z52" i="21"/>
  <c r="Z52" i="22"/>
  <c r="Y53" i="22"/>
  <c r="O23" i="15"/>
  <c r="P23" i="15"/>
  <c r="N23" i="15"/>
  <c r="M23" i="15"/>
  <c r="R23" i="15" s="1"/>
  <c r="C25" i="15"/>
  <c r="B24" i="15"/>
  <c r="L24" i="15"/>
  <c r="Q24" i="15"/>
  <c r="Y2" i="16" l="1"/>
  <c r="Z3" i="16"/>
  <c r="BI61" i="20"/>
  <c r="BI68" i="20" s="1"/>
  <c r="BI57" i="13"/>
  <c r="CT62" i="26"/>
  <c r="CT65" i="26"/>
  <c r="CT66" i="26" s="1"/>
  <c r="CU53" i="26"/>
  <c r="CV52" i="26"/>
  <c r="BJ57" i="20"/>
  <c r="BK66" i="13"/>
  <c r="BJ67" i="13"/>
  <c r="BJ53" i="20"/>
  <c r="BK52" i="20"/>
  <c r="BK53" i="13"/>
  <c r="BL52" i="13"/>
  <c r="AA70" i="24"/>
  <c r="AA72" i="24" s="1"/>
  <c r="AC53" i="24"/>
  <c r="AC62" i="24"/>
  <c r="AD52" i="24"/>
  <c r="AB62" i="24"/>
  <c r="Z53" i="21"/>
  <c r="AA52" i="21"/>
  <c r="AA52" i="22"/>
  <c r="Z53" i="22"/>
  <c r="P24" i="15"/>
  <c r="O24" i="15"/>
  <c r="N24" i="15"/>
  <c r="M24" i="15"/>
  <c r="R24" i="15" s="1"/>
  <c r="Q25" i="15"/>
  <c r="L25" i="15"/>
  <c r="C26" i="15"/>
  <c r="B25" i="15"/>
  <c r="AA3" i="16" l="1"/>
  <c r="Z2" i="16"/>
  <c r="BJ61" i="20"/>
  <c r="BJ68" i="20" s="1"/>
  <c r="BJ57" i="13"/>
  <c r="CU62" i="26"/>
  <c r="CU65" i="26"/>
  <c r="CU66" i="26" s="1"/>
  <c r="CW52" i="26"/>
  <c r="CV53" i="26"/>
  <c r="BK57" i="20"/>
  <c r="BL66" i="13"/>
  <c r="BK67" i="13"/>
  <c r="BL52" i="20"/>
  <c r="BK53" i="20"/>
  <c r="BL53" i="13"/>
  <c r="BM52" i="13"/>
  <c r="AB70" i="24"/>
  <c r="AB72" i="24" s="1"/>
  <c r="AD53" i="24"/>
  <c r="AE52" i="24"/>
  <c r="AC70" i="24"/>
  <c r="AC72" i="24" s="1"/>
  <c r="AA73" i="24"/>
  <c r="AA76" i="24" s="1"/>
  <c r="AA79" i="24" s="1"/>
  <c r="AB52" i="21"/>
  <c r="AA53" i="21"/>
  <c r="AB52" i="22"/>
  <c r="AA53" i="22"/>
  <c r="L26" i="15"/>
  <c r="Q26" i="15"/>
  <c r="C27" i="15"/>
  <c r="B26" i="15"/>
  <c r="P25" i="15"/>
  <c r="O25" i="15"/>
  <c r="N25" i="15"/>
  <c r="M25" i="15"/>
  <c r="R25" i="15" s="1"/>
  <c r="AA2" i="16" l="1"/>
  <c r="AB3" i="16"/>
  <c r="BK61" i="20"/>
  <c r="BK68" i="20" s="1"/>
  <c r="BK57" i="13"/>
  <c r="CV65" i="26"/>
  <c r="CV66" i="26" s="1"/>
  <c r="CV62" i="26"/>
  <c r="CW53" i="26"/>
  <c r="CX52" i="26"/>
  <c r="BL57" i="20"/>
  <c r="BL67" i="13"/>
  <c r="BM66" i="13"/>
  <c r="BM52" i="20"/>
  <c r="BL53" i="20"/>
  <c r="BM53" i="13"/>
  <c r="BN52" i="13"/>
  <c r="AC73" i="24"/>
  <c r="AC76" i="24" s="1"/>
  <c r="AC79" i="24" s="1"/>
  <c r="AF52" i="24"/>
  <c r="AE53" i="24"/>
  <c r="AB73" i="24"/>
  <c r="AB76" i="24" s="1"/>
  <c r="AB79" i="24" s="1"/>
  <c r="AD62" i="24"/>
  <c r="AB53" i="21"/>
  <c r="AC52" i="21"/>
  <c r="AB53" i="22"/>
  <c r="AC52" i="22"/>
  <c r="L27" i="15"/>
  <c r="Q27" i="15"/>
  <c r="B27" i="15"/>
  <c r="C28" i="15"/>
  <c r="P26" i="15"/>
  <c r="N26" i="15"/>
  <c r="O26" i="15"/>
  <c r="M26" i="15"/>
  <c r="R26" i="15" s="1"/>
  <c r="AC3" i="16" l="1"/>
  <c r="AB2" i="16"/>
  <c r="BL61" i="20"/>
  <c r="BL68" i="20" s="1"/>
  <c r="BL57" i="13"/>
  <c r="CY52" i="26"/>
  <c r="CX53" i="26"/>
  <c r="CW62" i="26"/>
  <c r="CW65" i="26"/>
  <c r="CW66" i="26" s="1"/>
  <c r="BM57" i="20"/>
  <c r="BM57" i="13" s="1"/>
  <c r="BN66" i="13"/>
  <c r="BM67" i="13"/>
  <c r="BN52" i="20"/>
  <c r="BM53" i="20"/>
  <c r="BN53" i="13"/>
  <c r="BO52" i="13"/>
  <c r="AG52" i="24"/>
  <c r="AF53" i="24"/>
  <c r="AE62" i="24"/>
  <c r="AE70" i="24"/>
  <c r="AE72" i="24" s="1"/>
  <c r="AD70" i="24"/>
  <c r="AD72" i="24" s="1"/>
  <c r="AC53" i="21"/>
  <c r="AD52" i="21"/>
  <c r="AD52" i="22"/>
  <c r="AC53" i="22"/>
  <c r="C29" i="15"/>
  <c r="B28" i="15"/>
  <c r="L28" i="15"/>
  <c r="Q28" i="15"/>
  <c r="O27" i="15"/>
  <c r="N27" i="15"/>
  <c r="P27" i="15"/>
  <c r="M27" i="15"/>
  <c r="R27" i="15" s="1"/>
  <c r="AC2" i="16" l="1"/>
  <c r="AD3" i="16"/>
  <c r="CX62" i="26"/>
  <c r="BM61" i="20"/>
  <c r="BM68" i="20" s="1"/>
  <c r="CZ52" i="26"/>
  <c r="CY53" i="26"/>
  <c r="CX65" i="26"/>
  <c r="CX66" i="26" s="1"/>
  <c r="BN57" i="20"/>
  <c r="BO66" i="13"/>
  <c r="BN67" i="13"/>
  <c r="BN53" i="20"/>
  <c r="BO52" i="20"/>
  <c r="BO53" i="13"/>
  <c r="BP52" i="13"/>
  <c r="AD73" i="24"/>
  <c r="AD76" i="24" s="1"/>
  <c r="AD79" i="24" s="1"/>
  <c r="AE73" i="24"/>
  <c r="AE76" i="24" s="1"/>
  <c r="AE79" i="24" s="1"/>
  <c r="AG53" i="24"/>
  <c r="AH52" i="24"/>
  <c r="AF62" i="24"/>
  <c r="AE52" i="21"/>
  <c r="AD53" i="21"/>
  <c r="AE52" i="22"/>
  <c r="AD53" i="22"/>
  <c r="C30" i="15"/>
  <c r="B29" i="15"/>
  <c r="Q29" i="15"/>
  <c r="L29" i="15"/>
  <c r="N28" i="15"/>
  <c r="P28" i="15"/>
  <c r="O28" i="15"/>
  <c r="M28" i="15"/>
  <c r="AE3" i="16" l="1"/>
  <c r="AD2" i="16"/>
  <c r="BN61" i="20"/>
  <c r="BN68" i="20" s="1"/>
  <c r="BN57" i="13"/>
  <c r="CY62" i="26"/>
  <c r="CY65" i="26"/>
  <c r="CY66" i="26" s="1"/>
  <c r="CZ53" i="26"/>
  <c r="DA52" i="26"/>
  <c r="BO57" i="20"/>
  <c r="BP66" i="13"/>
  <c r="BO67" i="13"/>
  <c r="BO53" i="20"/>
  <c r="BP52" i="20"/>
  <c r="BQ52" i="13"/>
  <c r="BP53" i="13"/>
  <c r="AF70" i="24"/>
  <c r="AF72" i="24" s="1"/>
  <c r="AG62" i="24"/>
  <c r="AI52" i="24"/>
  <c r="AH53" i="24"/>
  <c r="AE53" i="21"/>
  <c r="AF52" i="21"/>
  <c r="AF52" i="22"/>
  <c r="AE53" i="22"/>
  <c r="R28" i="15"/>
  <c r="C31" i="15"/>
  <c r="B30" i="15"/>
  <c r="L30" i="15"/>
  <c r="Q30" i="15"/>
  <c r="O29" i="15"/>
  <c r="N29" i="15"/>
  <c r="P29" i="15"/>
  <c r="M29" i="15"/>
  <c r="R29" i="15" s="1"/>
  <c r="AE2" i="16" l="1"/>
  <c r="AF3" i="16"/>
  <c r="BO61" i="20"/>
  <c r="BO68" i="20" s="1"/>
  <c r="BO57" i="13"/>
  <c r="CZ65" i="26"/>
  <c r="CZ66" i="26" s="1"/>
  <c r="CZ62" i="26"/>
  <c r="DB52" i="26"/>
  <c r="DA53" i="26"/>
  <c r="BP57" i="20"/>
  <c r="BP57" i="13" s="1"/>
  <c r="BQ66" i="13"/>
  <c r="BP67" i="13"/>
  <c r="BP53" i="20"/>
  <c r="BQ52" i="20"/>
  <c r="BQ53" i="13"/>
  <c r="BR52" i="13"/>
  <c r="AI53" i="24"/>
  <c r="AI62" i="24"/>
  <c r="AJ52" i="24"/>
  <c r="AG70" i="24"/>
  <c r="AG72" i="24" s="1"/>
  <c r="AF73" i="24"/>
  <c r="AF76" i="24" s="1"/>
  <c r="AF79" i="24" s="1"/>
  <c r="AH70" i="24"/>
  <c r="AH72" i="24" s="1"/>
  <c r="AH62" i="24"/>
  <c r="AG52" i="21"/>
  <c r="AF53" i="21"/>
  <c r="AG52" i="22"/>
  <c r="AF53" i="22"/>
  <c r="Q31" i="15"/>
  <c r="C32" i="15"/>
  <c r="L31" i="15"/>
  <c r="B31" i="15"/>
  <c r="P30" i="15"/>
  <c r="O30" i="15"/>
  <c r="N30" i="15"/>
  <c r="M30" i="15"/>
  <c r="R30" i="15" s="1"/>
  <c r="AG3" i="16" l="1"/>
  <c r="AF2" i="16"/>
  <c r="BP61" i="20"/>
  <c r="BP68" i="20" s="1"/>
  <c r="DA62" i="26"/>
  <c r="DB53" i="26"/>
  <c r="DC52" i="26"/>
  <c r="DA65" i="26"/>
  <c r="DA66" i="26" s="1"/>
  <c r="BQ57" i="20"/>
  <c r="BR66" i="13"/>
  <c r="BQ67" i="13"/>
  <c r="BQ53" i="20"/>
  <c r="BR52" i="20"/>
  <c r="BR53" i="13"/>
  <c r="BS52" i="13"/>
  <c r="AH73" i="24"/>
  <c r="AH76" i="24" s="1"/>
  <c r="AH79" i="24" s="1"/>
  <c r="AI70" i="24"/>
  <c r="AI72" i="24" s="1"/>
  <c r="AJ62" i="24"/>
  <c r="AJ53" i="24"/>
  <c r="AK52" i="24"/>
  <c r="AG73" i="24"/>
  <c r="AG76" i="24" s="1"/>
  <c r="AG79" i="24" s="1"/>
  <c r="AH52" i="21"/>
  <c r="AG53" i="21"/>
  <c r="AH52" i="22"/>
  <c r="AG53" i="22"/>
  <c r="L32" i="15"/>
  <c r="Q32" i="15"/>
  <c r="B32" i="15"/>
  <c r="C33" i="15"/>
  <c r="P31" i="15"/>
  <c r="O31" i="15"/>
  <c r="N31" i="15"/>
  <c r="M31" i="15"/>
  <c r="R31" i="15" s="1"/>
  <c r="AH3" i="16" l="1"/>
  <c r="AG2" i="16"/>
  <c r="BQ61" i="20"/>
  <c r="BQ68" i="20" s="1"/>
  <c r="BQ57" i="13"/>
  <c r="DB65" i="26"/>
  <c r="DB66" i="26" s="1"/>
  <c r="DD52" i="26"/>
  <c r="DC53" i="26"/>
  <c r="DB62" i="26"/>
  <c r="BR57" i="20"/>
  <c r="BR57" i="13" s="1"/>
  <c r="BR67" i="13"/>
  <c r="BS66" i="13"/>
  <c r="BS52" i="20"/>
  <c r="BR53" i="20"/>
  <c r="BS53" i="13"/>
  <c r="BT52" i="13"/>
  <c r="AI73" i="24"/>
  <c r="AI76" i="24" s="1"/>
  <c r="AI79" i="24" s="1"/>
  <c r="AL52" i="24"/>
  <c r="AK53" i="24"/>
  <c r="AK62" i="24"/>
  <c r="AH53" i="21"/>
  <c r="AI52" i="21"/>
  <c r="AH53" i="22"/>
  <c r="AI52" i="22"/>
  <c r="L33" i="15"/>
  <c r="Q33" i="15"/>
  <c r="C34" i="15"/>
  <c r="B33" i="15"/>
  <c r="P32" i="15"/>
  <c r="O32" i="15"/>
  <c r="N32" i="15"/>
  <c r="M32" i="15"/>
  <c r="R32" i="15" s="1"/>
  <c r="AI3" i="16" l="1"/>
  <c r="AH2" i="16"/>
  <c r="BR61" i="20"/>
  <c r="BR68" i="20" s="1"/>
  <c r="DC65" i="26"/>
  <c r="DC66" i="26" s="1"/>
  <c r="DC62" i="26"/>
  <c r="DE52" i="26"/>
  <c r="DD53" i="26"/>
  <c r="BS57" i="20"/>
  <c r="BT66" i="13"/>
  <c r="BS67" i="13"/>
  <c r="BT52" i="20"/>
  <c r="BS53" i="20"/>
  <c r="BT53" i="13"/>
  <c r="BU52" i="13"/>
  <c r="AK70" i="24"/>
  <c r="AK72" i="24" s="1"/>
  <c r="AM52" i="24"/>
  <c r="AL53" i="24"/>
  <c r="AJ70" i="24"/>
  <c r="AJ72" i="24" s="1"/>
  <c r="AI53" i="21"/>
  <c r="AJ52" i="21"/>
  <c r="AI53" i="22"/>
  <c r="AJ52" i="22"/>
  <c r="C35" i="15"/>
  <c r="B34" i="15"/>
  <c r="L34" i="15"/>
  <c r="Q34" i="15"/>
  <c r="O33" i="15"/>
  <c r="N33" i="15"/>
  <c r="P33" i="15"/>
  <c r="M33" i="15"/>
  <c r="AJ3" i="16" l="1"/>
  <c r="AI2" i="16"/>
  <c r="BS61" i="20"/>
  <c r="BS68" i="20" s="1"/>
  <c r="BS57" i="13"/>
  <c r="DD65" i="26"/>
  <c r="DD66" i="26" s="1"/>
  <c r="DF52" i="26"/>
  <c r="DE53" i="26"/>
  <c r="DD62" i="26"/>
  <c r="BT57" i="20"/>
  <c r="BT57" i="13" s="1"/>
  <c r="BU66" i="13"/>
  <c r="BT67" i="13"/>
  <c r="BT53" i="20"/>
  <c r="BU52" i="20"/>
  <c r="BU53" i="13"/>
  <c r="BV52" i="13"/>
  <c r="AJ73" i="24"/>
  <c r="AJ76" i="24" s="1"/>
  <c r="AJ79" i="24" s="1"/>
  <c r="AM53" i="24"/>
  <c r="AN52" i="24"/>
  <c r="AL70" i="24"/>
  <c r="AL72" i="24" s="1"/>
  <c r="AL62" i="24"/>
  <c r="AK73" i="24"/>
  <c r="AK76" i="24" s="1"/>
  <c r="AK79" i="24" s="1"/>
  <c r="AK52" i="21"/>
  <c r="AJ53" i="21"/>
  <c r="AK52" i="22"/>
  <c r="AJ53" i="22"/>
  <c r="R33" i="15"/>
  <c r="N34" i="15"/>
  <c r="P34" i="15"/>
  <c r="O34" i="15"/>
  <c r="M34" i="15"/>
  <c r="R34" i="15" s="1"/>
  <c r="C36" i="15"/>
  <c r="B35" i="15"/>
  <c r="L35" i="15"/>
  <c r="Q35" i="15"/>
  <c r="AK3" i="16" l="1"/>
  <c r="AJ2" i="16"/>
  <c r="BT61" i="20"/>
  <c r="BT68" i="20" s="1"/>
  <c r="DF53" i="26"/>
  <c r="DG52" i="26"/>
  <c r="DE65" i="26"/>
  <c r="DE66" i="26" s="1"/>
  <c r="DE62" i="26"/>
  <c r="BU57" i="20"/>
  <c r="BV66" i="13"/>
  <c r="BU67" i="13"/>
  <c r="BV52" i="20"/>
  <c r="BU53" i="20"/>
  <c r="BW52" i="13"/>
  <c r="BV53" i="13"/>
  <c r="AL73" i="24"/>
  <c r="AL76" i="24" s="1"/>
  <c r="AL79" i="24" s="1"/>
  <c r="AM62" i="24"/>
  <c r="AN62" i="24"/>
  <c r="AO52" i="24"/>
  <c r="AN53" i="24"/>
  <c r="AM70" i="24"/>
  <c r="AM72" i="24" s="1"/>
  <c r="AK53" i="21"/>
  <c r="AL52" i="21"/>
  <c r="AL52" i="22"/>
  <c r="AK53" i="22"/>
  <c r="C37" i="15"/>
  <c r="B36" i="15"/>
  <c r="Q36" i="15"/>
  <c r="L36" i="15"/>
  <c r="O35" i="15"/>
  <c r="N35" i="15"/>
  <c r="P35" i="15"/>
  <c r="M35" i="15"/>
  <c r="R35" i="15" s="1"/>
  <c r="AK2" i="16" l="1"/>
  <c r="AL3" i="16"/>
  <c r="BU61" i="20"/>
  <c r="BU68" i="20" s="1"/>
  <c r="BU57" i="13"/>
  <c r="DF62" i="26"/>
  <c r="DF65" i="26"/>
  <c r="DF66" i="26" s="1"/>
  <c r="DG53" i="26"/>
  <c r="DH52" i="26"/>
  <c r="BV57" i="20"/>
  <c r="BW66" i="13"/>
  <c r="BV67" i="13"/>
  <c r="BV53" i="20"/>
  <c r="BW52" i="20"/>
  <c r="BW53" i="13"/>
  <c r="BX52" i="13"/>
  <c r="AM73" i="24"/>
  <c r="AM76" i="24" s="1"/>
  <c r="AM79" i="24" s="1"/>
  <c r="AN70" i="24"/>
  <c r="AN72" i="24" s="1"/>
  <c r="AO62" i="24"/>
  <c r="AO53" i="24"/>
  <c r="AP52" i="24"/>
  <c r="AM52" i="21"/>
  <c r="AL53" i="21"/>
  <c r="AM52" i="22"/>
  <c r="AL53" i="22"/>
  <c r="Q37" i="15"/>
  <c r="B37" i="15"/>
  <c r="L37" i="15"/>
  <c r="C38" i="15"/>
  <c r="P36" i="15"/>
  <c r="O36" i="15"/>
  <c r="N36" i="15"/>
  <c r="M36" i="15"/>
  <c r="R36" i="15" s="1"/>
  <c r="AM3" i="16" l="1"/>
  <c r="AL2" i="16"/>
  <c r="BV61" i="20"/>
  <c r="BV68" i="20" s="1"/>
  <c r="BV57" i="13"/>
  <c r="DG62" i="26"/>
  <c r="DG65" i="26"/>
  <c r="DG66" i="26" s="1"/>
  <c r="DH53" i="26"/>
  <c r="DI52" i="26"/>
  <c r="BW57" i="20"/>
  <c r="BX66" i="13"/>
  <c r="BW67" i="13"/>
  <c r="BW53" i="20"/>
  <c r="BX52" i="20"/>
  <c r="BY52" i="13"/>
  <c r="BX53" i="13"/>
  <c r="AN73" i="24"/>
  <c r="AN76" i="24" s="1"/>
  <c r="AN79" i="24" s="1"/>
  <c r="AP62" i="24"/>
  <c r="AQ52" i="24"/>
  <c r="AP53" i="24"/>
  <c r="AP70" i="24" s="1"/>
  <c r="AP72" i="24" s="1"/>
  <c r="AN52" i="21"/>
  <c r="AM53" i="21"/>
  <c r="AN52" i="22"/>
  <c r="AM53" i="22"/>
  <c r="P37" i="15"/>
  <c r="O37" i="15"/>
  <c r="N37" i="15"/>
  <c r="M37" i="15"/>
  <c r="R37" i="15" s="1"/>
  <c r="L38" i="15"/>
  <c r="Q38" i="15"/>
  <c r="C39" i="15"/>
  <c r="B38" i="15"/>
  <c r="AM2" i="16" l="1"/>
  <c r="AN3" i="16"/>
  <c r="BW61" i="20"/>
  <c r="BW68" i="20" s="1"/>
  <c r="BW57" i="13"/>
  <c r="DH62" i="26"/>
  <c r="DH65" i="26"/>
  <c r="DH66" i="26" s="1"/>
  <c r="DI53" i="26"/>
  <c r="DJ52" i="26"/>
  <c r="BX57" i="20"/>
  <c r="BX67" i="13"/>
  <c r="BY66" i="13"/>
  <c r="BX53" i="20"/>
  <c r="BY52" i="20"/>
  <c r="BY53" i="13"/>
  <c r="BZ52" i="13"/>
  <c r="AP73" i="24"/>
  <c r="AP76" i="24" s="1"/>
  <c r="AR52" i="24"/>
  <c r="AQ53" i="24"/>
  <c r="AO70" i="24"/>
  <c r="AO72" i="24" s="1"/>
  <c r="AN53" i="21"/>
  <c r="AO52" i="21"/>
  <c r="AN53" i="22"/>
  <c r="AO52" i="22"/>
  <c r="P38" i="15"/>
  <c r="O38" i="15"/>
  <c r="N38" i="15"/>
  <c r="M38" i="15"/>
  <c r="R38" i="15" s="1"/>
  <c r="L39" i="15"/>
  <c r="Q39" i="15"/>
  <c r="B39" i="15"/>
  <c r="C40" i="15"/>
  <c r="AO3" i="16" l="1"/>
  <c r="AN2" i="16"/>
  <c r="BX61" i="20"/>
  <c r="BX68" i="20" s="1"/>
  <c r="BX57" i="13"/>
  <c r="DK52" i="26"/>
  <c r="DJ53" i="26"/>
  <c r="DI65" i="26"/>
  <c r="DI66" i="26" s="1"/>
  <c r="DI62" i="26"/>
  <c r="BY57" i="20"/>
  <c r="BY57" i="13" s="1"/>
  <c r="BZ66" i="13"/>
  <c r="BY67" i="13"/>
  <c r="BZ52" i="20"/>
  <c r="BY53" i="20"/>
  <c r="BZ53" i="13"/>
  <c r="CA52" i="13"/>
  <c r="AP79" i="24"/>
  <c r="AQ62" i="24"/>
  <c r="AQ70" i="24"/>
  <c r="AQ72" i="24" s="1"/>
  <c r="AS52" i="24"/>
  <c r="AR53" i="24"/>
  <c r="AR62" i="24"/>
  <c r="AO73" i="24"/>
  <c r="AO76" i="24" s="1"/>
  <c r="AO79" i="24" s="1"/>
  <c r="AP52" i="21"/>
  <c r="AO53" i="21"/>
  <c r="AP52" i="22"/>
  <c r="AO53" i="22"/>
  <c r="P39" i="15"/>
  <c r="O39" i="15"/>
  <c r="N39" i="15"/>
  <c r="M39" i="15"/>
  <c r="R39" i="15" s="1"/>
  <c r="C41" i="15"/>
  <c r="B40" i="15"/>
  <c r="L40" i="15"/>
  <c r="Q40" i="15"/>
  <c r="AP3" i="16" l="1"/>
  <c r="AO2" i="16"/>
  <c r="DJ62" i="26"/>
  <c r="BY61" i="20"/>
  <c r="BY68" i="20" s="1"/>
  <c r="DL52" i="26"/>
  <c r="DK53" i="26"/>
  <c r="DJ65" i="26"/>
  <c r="DJ66" i="26" s="1"/>
  <c r="BZ57" i="20"/>
  <c r="BZ67" i="13"/>
  <c r="CA66" i="13"/>
  <c r="BZ53" i="20"/>
  <c r="CA52" i="20"/>
  <c r="CA53" i="13"/>
  <c r="CB52" i="13"/>
  <c r="AQ73" i="24"/>
  <c r="AQ76" i="24" s="1"/>
  <c r="AQ79" i="24" s="1"/>
  <c r="AS53" i="24"/>
  <c r="AT52" i="24"/>
  <c r="AQ52" i="21"/>
  <c r="AP53" i="21"/>
  <c r="AQ52" i="22"/>
  <c r="AP53" i="22"/>
  <c r="C42" i="15"/>
  <c r="B41" i="15"/>
  <c r="Q41" i="15"/>
  <c r="L41" i="15"/>
  <c r="N40" i="15"/>
  <c r="P40" i="15"/>
  <c r="O40" i="15"/>
  <c r="M40" i="15"/>
  <c r="AQ3" i="16" l="1"/>
  <c r="AP2" i="16"/>
  <c r="BZ61" i="20"/>
  <c r="BZ68" i="20" s="1"/>
  <c r="BZ57" i="13"/>
  <c r="DK62" i="26"/>
  <c r="DK65" i="26"/>
  <c r="DK66" i="26" s="1"/>
  <c r="DL53" i="26"/>
  <c r="DM52" i="26"/>
  <c r="CA57" i="20"/>
  <c r="CA57" i="13" s="1"/>
  <c r="CB66" i="13"/>
  <c r="CA67" i="13"/>
  <c r="CB52" i="20"/>
  <c r="CA53" i="20"/>
  <c r="CC52" i="13"/>
  <c r="CB53" i="13"/>
  <c r="AS62" i="24"/>
  <c r="AU52" i="24"/>
  <c r="AT53" i="24"/>
  <c r="AS70" i="24"/>
  <c r="AS72" i="24" s="1"/>
  <c r="AR70" i="24"/>
  <c r="AR72" i="24" s="1"/>
  <c r="AQ53" i="21"/>
  <c r="AR52" i="21"/>
  <c r="AR52" i="22"/>
  <c r="AQ53" i="22"/>
  <c r="R40" i="15"/>
  <c r="C43" i="15"/>
  <c r="B42" i="15"/>
  <c r="L42" i="15"/>
  <c r="Q42" i="15"/>
  <c r="O41" i="15"/>
  <c r="N41" i="15"/>
  <c r="P41" i="15"/>
  <c r="M41" i="15"/>
  <c r="R41" i="15" s="1"/>
  <c r="AQ2" i="16" l="1"/>
  <c r="AR3" i="16"/>
  <c r="CA61" i="20"/>
  <c r="CA68" i="20" s="1"/>
  <c r="DL65" i="26"/>
  <c r="DL66" i="26" s="1"/>
  <c r="DN52" i="26"/>
  <c r="DM53" i="26"/>
  <c r="DL62" i="26"/>
  <c r="CB57" i="20"/>
  <c r="CC66" i="13"/>
  <c r="CB67" i="13"/>
  <c r="CC52" i="20"/>
  <c r="CB53" i="20"/>
  <c r="CC53" i="13"/>
  <c r="CD52" i="13"/>
  <c r="AS73" i="24"/>
  <c r="AS76" i="24" s="1"/>
  <c r="AS79" i="24" s="1"/>
  <c r="AR73" i="24"/>
  <c r="AR76" i="24" s="1"/>
  <c r="AR79" i="24" s="1"/>
  <c r="AU53" i="24"/>
  <c r="AV52" i="24"/>
  <c r="AT70" i="24"/>
  <c r="AT72" i="24" s="1"/>
  <c r="AT62" i="24"/>
  <c r="AR53" i="21"/>
  <c r="AS52" i="21"/>
  <c r="AS52" i="22"/>
  <c r="AR53" i="22"/>
  <c r="P42" i="15"/>
  <c r="O42" i="15"/>
  <c r="N42" i="15"/>
  <c r="M42" i="15"/>
  <c r="R42" i="15" s="1"/>
  <c r="Q43" i="15"/>
  <c r="C44" i="15"/>
  <c r="B43" i="15"/>
  <c r="L43" i="15"/>
  <c r="AS3" i="16" l="1"/>
  <c r="AR2" i="16"/>
  <c r="CB61" i="20"/>
  <c r="CB68" i="20" s="1"/>
  <c r="CB57" i="13"/>
  <c r="DN53" i="26"/>
  <c r="DO52" i="26"/>
  <c r="DM65" i="26"/>
  <c r="DM66" i="26" s="1"/>
  <c r="DM62" i="26"/>
  <c r="CC57" i="20"/>
  <c r="CC57" i="13" s="1"/>
  <c r="CD66" i="13"/>
  <c r="CC67" i="13"/>
  <c r="CC53" i="20"/>
  <c r="CD52" i="20"/>
  <c r="CE52" i="13"/>
  <c r="CD53" i="13"/>
  <c r="AT73" i="24"/>
  <c r="AT76" i="24" s="1"/>
  <c r="AT79" i="24" s="1"/>
  <c r="AU62" i="24"/>
  <c r="AW52" i="24"/>
  <c r="AV53" i="24"/>
  <c r="AU70" i="24"/>
  <c r="AU72" i="24" s="1"/>
  <c r="AT52" i="21"/>
  <c r="AS53" i="21"/>
  <c r="AT52" i="22"/>
  <c r="AS53" i="22"/>
  <c r="P43" i="15"/>
  <c r="O43" i="15"/>
  <c r="N43" i="15"/>
  <c r="M43" i="15"/>
  <c r="L44" i="15"/>
  <c r="Q44" i="15"/>
  <c r="B44" i="15"/>
  <c r="C45" i="15"/>
  <c r="AT3" i="16" l="1"/>
  <c r="AS2" i="16"/>
  <c r="CC61" i="20"/>
  <c r="CC68" i="20" s="1"/>
  <c r="DN62" i="26"/>
  <c r="DP52" i="26"/>
  <c r="DO53" i="26"/>
  <c r="DN65" i="26"/>
  <c r="DN66" i="26" s="1"/>
  <c r="CD57" i="20"/>
  <c r="CD67" i="13"/>
  <c r="CE66" i="13"/>
  <c r="CD53" i="20"/>
  <c r="CE52" i="20"/>
  <c r="CF52" i="13"/>
  <c r="CE53" i="13"/>
  <c r="AU73" i="24"/>
  <c r="AU76" i="24" s="1"/>
  <c r="AU79" i="24" s="1"/>
  <c r="AX52" i="24"/>
  <c r="AW53" i="24"/>
  <c r="AV70" i="24"/>
  <c r="AV72" i="24" s="1"/>
  <c r="AV62" i="24"/>
  <c r="AT53" i="21"/>
  <c r="AU52" i="21"/>
  <c r="AT53" i="22"/>
  <c r="AU52" i="22"/>
  <c r="R43" i="15"/>
  <c r="P44" i="15"/>
  <c r="O44" i="15"/>
  <c r="N44" i="15"/>
  <c r="M44" i="15"/>
  <c r="R44" i="15" s="1"/>
  <c r="L45" i="15"/>
  <c r="Q45" i="15"/>
  <c r="C46" i="15"/>
  <c r="B45" i="15"/>
  <c r="AU3" i="16" l="1"/>
  <c r="AT2" i="16"/>
  <c r="CD61" i="20"/>
  <c r="CD68" i="20" s="1"/>
  <c r="CD57" i="13"/>
  <c r="DO62" i="26"/>
  <c r="DO65" i="26"/>
  <c r="DO66" i="26" s="1"/>
  <c r="DP53" i="26"/>
  <c r="DQ52" i="26"/>
  <c r="CE57" i="20"/>
  <c r="CE57" i="13" s="1"/>
  <c r="CE67" i="13"/>
  <c r="CF66" i="13"/>
  <c r="CF52" i="20"/>
  <c r="CE53" i="20"/>
  <c r="CF53" i="13"/>
  <c r="CG52" i="13"/>
  <c r="AV73" i="24"/>
  <c r="AV76" i="24" s="1"/>
  <c r="AV79" i="24" s="1"/>
  <c r="AW62" i="24"/>
  <c r="AY52" i="24"/>
  <c r="AX53" i="24"/>
  <c r="AU53" i="21"/>
  <c r="AV52" i="21"/>
  <c r="AU53" i="22"/>
  <c r="AV52" i="22"/>
  <c r="C47" i="15"/>
  <c r="B46" i="15"/>
  <c r="L46" i="15"/>
  <c r="Q46" i="15"/>
  <c r="P45" i="15"/>
  <c r="O45" i="15"/>
  <c r="N45" i="15"/>
  <c r="M45" i="15"/>
  <c r="AU2" i="16" l="1"/>
  <c r="AV3" i="16"/>
  <c r="CE61" i="20"/>
  <c r="CE68" i="20" s="1"/>
  <c r="DP65" i="26"/>
  <c r="DP66" i="26" s="1"/>
  <c r="DP62" i="26"/>
  <c r="DR52" i="26"/>
  <c r="DQ53" i="26"/>
  <c r="CF57" i="20"/>
  <c r="CF67" i="13"/>
  <c r="CG66" i="13"/>
  <c r="CF53" i="20"/>
  <c r="CG52" i="20"/>
  <c r="CG53" i="13"/>
  <c r="CH52" i="13"/>
  <c r="AW70" i="24"/>
  <c r="AW72" i="24" s="1"/>
  <c r="AY53" i="24"/>
  <c r="AY62" i="24"/>
  <c r="AZ52" i="24"/>
  <c r="AX70" i="24"/>
  <c r="AX72" i="24" s="1"/>
  <c r="AX62" i="24"/>
  <c r="AW52" i="21"/>
  <c r="AV53" i="21"/>
  <c r="AW52" i="22"/>
  <c r="AV53" i="22"/>
  <c r="R45" i="15"/>
  <c r="N46" i="15"/>
  <c r="P46" i="15"/>
  <c r="O46" i="15"/>
  <c r="M46" i="15"/>
  <c r="R46" i="15" s="1"/>
  <c r="C48" i="15"/>
  <c r="B47" i="15"/>
  <c r="L47" i="15"/>
  <c r="Q47" i="15"/>
  <c r="AW3" i="16" l="1"/>
  <c r="AV2" i="16"/>
  <c r="CF61" i="20"/>
  <c r="CF68" i="20" s="1"/>
  <c r="CF57" i="13"/>
  <c r="DR53" i="26"/>
  <c r="DS52" i="26"/>
  <c r="DQ62" i="26"/>
  <c r="DQ65" i="26"/>
  <c r="DQ66" i="26" s="1"/>
  <c r="CG57" i="20"/>
  <c r="CG57" i="13" s="1"/>
  <c r="CH66" i="13"/>
  <c r="CG67" i="13"/>
  <c r="CH52" i="20"/>
  <c r="CG53" i="20"/>
  <c r="CI52" i="13"/>
  <c r="CH53" i="13"/>
  <c r="AX73" i="24"/>
  <c r="AX76" i="24" s="1"/>
  <c r="AX79" i="24" s="1"/>
  <c r="BA52" i="24"/>
  <c r="AZ53" i="24"/>
  <c r="AW73" i="24"/>
  <c r="AW76" i="24" s="1"/>
  <c r="AW79" i="24" s="1"/>
  <c r="AW53" i="21"/>
  <c r="AX52" i="21"/>
  <c r="AX52" i="22"/>
  <c r="AW53" i="22"/>
  <c r="O47" i="15"/>
  <c r="N47" i="15"/>
  <c r="P47" i="15"/>
  <c r="M47" i="15"/>
  <c r="R47" i="15" s="1"/>
  <c r="C49" i="15"/>
  <c r="B48" i="15"/>
  <c r="L48" i="15"/>
  <c r="Q48" i="15"/>
  <c r="AW2" i="16" l="1"/>
  <c r="AX3" i="16"/>
  <c r="DR62" i="26"/>
  <c r="CG61" i="20"/>
  <c r="CG68" i="20" s="1"/>
  <c r="DR65" i="26"/>
  <c r="DR66" i="26" s="1"/>
  <c r="DS53" i="26"/>
  <c r="DT52" i="26"/>
  <c r="CH57" i="20"/>
  <c r="CI66" i="13"/>
  <c r="CH67" i="13"/>
  <c r="CH53" i="20"/>
  <c r="CI52" i="20"/>
  <c r="CI53" i="13"/>
  <c r="CJ52" i="13"/>
  <c r="AZ62" i="24"/>
  <c r="BA53" i="24"/>
  <c r="BB52" i="24"/>
  <c r="AY70" i="24"/>
  <c r="AY72" i="24" s="1"/>
  <c r="AY52" i="21"/>
  <c r="AX53" i="21"/>
  <c r="AY52" i="22"/>
  <c r="AX53" i="22"/>
  <c r="P48" i="15"/>
  <c r="O48" i="15"/>
  <c r="N48" i="15"/>
  <c r="M48" i="15"/>
  <c r="R48" i="15" s="1"/>
  <c r="Q49" i="15"/>
  <c r="C50" i="15"/>
  <c r="B49" i="15"/>
  <c r="L49" i="15"/>
  <c r="AY3" i="16" l="1"/>
  <c r="AX2" i="16"/>
  <c r="CH61" i="20"/>
  <c r="CH68" i="20" s="1"/>
  <c r="CH57" i="13"/>
  <c r="DS65" i="26"/>
  <c r="DS66" i="26" s="1"/>
  <c r="DS62" i="26"/>
  <c r="B59" i="26"/>
  <c r="B60" i="26"/>
  <c r="DT53" i="26"/>
  <c r="CI57" i="20"/>
  <c r="CJ66" i="13"/>
  <c r="CI67" i="13"/>
  <c r="CJ52" i="20"/>
  <c r="CI53" i="20"/>
  <c r="CK52" i="13"/>
  <c r="CJ53" i="13"/>
  <c r="BA70" i="24"/>
  <c r="BA72" i="24" s="1"/>
  <c r="BB62" i="24"/>
  <c r="BB53" i="24"/>
  <c r="BC52" i="24"/>
  <c r="AY73" i="24"/>
  <c r="AY76" i="24" s="1"/>
  <c r="AY79" i="24" s="1"/>
  <c r="BA62" i="24"/>
  <c r="AZ70" i="24"/>
  <c r="AZ72" i="24" s="1"/>
  <c r="AZ52" i="21"/>
  <c r="AY53" i="21"/>
  <c r="AZ52" i="22"/>
  <c r="AY53" i="22"/>
  <c r="L50" i="15"/>
  <c r="Q50" i="15"/>
  <c r="C51" i="15"/>
  <c r="B50" i="15"/>
  <c r="P49" i="15"/>
  <c r="O49" i="15"/>
  <c r="N49" i="15"/>
  <c r="M49" i="15"/>
  <c r="R49" i="15" s="1"/>
  <c r="AY2" i="16" l="1"/>
  <c r="AZ3" i="16"/>
  <c r="CI61" i="20"/>
  <c r="CI68" i="20" s="1"/>
  <c r="CI57" i="13"/>
  <c r="DT65" i="26"/>
  <c r="DT66" i="26" s="1"/>
  <c r="B61" i="26"/>
  <c r="E17" i="26"/>
  <c r="E18" i="26" s="1"/>
  <c r="E12" i="26"/>
  <c r="F9" i="26"/>
  <c r="E10" i="26"/>
  <c r="F17" i="26"/>
  <c r="F18" i="26" s="1"/>
  <c r="E9" i="26"/>
  <c r="F12" i="26"/>
  <c r="F13" i="26"/>
  <c r="I12" i="26"/>
  <c r="G17" i="26"/>
  <c r="G18" i="26" s="1"/>
  <c r="G9" i="26"/>
  <c r="G12" i="26"/>
  <c r="F10" i="26"/>
  <c r="H12" i="26"/>
  <c r="D12" i="26"/>
  <c r="D10" i="26"/>
  <c r="G13" i="26"/>
  <c r="E13" i="26"/>
  <c r="D9" i="26"/>
  <c r="D11" i="26"/>
  <c r="G10" i="26"/>
  <c r="D17" i="26"/>
  <c r="D18" i="26" s="1"/>
  <c r="D13" i="26"/>
  <c r="I17" i="26"/>
  <c r="I18" i="26" s="1"/>
  <c r="H17" i="26"/>
  <c r="H18" i="26" s="1"/>
  <c r="H13" i="26"/>
  <c r="I9" i="26"/>
  <c r="H10" i="26"/>
  <c r="J10" i="26"/>
  <c r="H9" i="26"/>
  <c r="J17" i="26"/>
  <c r="J18" i="26" s="1"/>
  <c r="J9" i="26"/>
  <c r="K10" i="26"/>
  <c r="I13" i="26"/>
  <c r="J12" i="26"/>
  <c r="M10" i="26"/>
  <c r="I10" i="26"/>
  <c r="J13" i="26"/>
  <c r="K12" i="26"/>
  <c r="K9" i="26"/>
  <c r="L10" i="26"/>
  <c r="K13" i="26"/>
  <c r="M12" i="26"/>
  <c r="K17" i="26"/>
  <c r="K18" i="26" s="1"/>
  <c r="M13" i="26"/>
  <c r="N11" i="26"/>
  <c r="L12" i="26"/>
  <c r="L17" i="26"/>
  <c r="L18" i="26" s="1"/>
  <c r="L9" i="26"/>
  <c r="L11" i="26"/>
  <c r="N17" i="26"/>
  <c r="N18" i="26" s="1"/>
  <c r="M9" i="26"/>
  <c r="N9" i="26"/>
  <c r="N12" i="26"/>
  <c r="M17" i="26"/>
  <c r="M18" i="26" s="1"/>
  <c r="L13" i="26"/>
  <c r="M11" i="26"/>
  <c r="N13" i="26"/>
  <c r="N10" i="26"/>
  <c r="DT62" i="26"/>
  <c r="B57" i="26"/>
  <c r="CJ57" i="20"/>
  <c r="CJ67" i="13"/>
  <c r="CK66" i="13"/>
  <c r="CJ53" i="20"/>
  <c r="CK52" i="20"/>
  <c r="CL52" i="13"/>
  <c r="CK53" i="13"/>
  <c r="BD52" i="24"/>
  <c r="BC53" i="24"/>
  <c r="BA73" i="24"/>
  <c r="BA76" i="24" s="1"/>
  <c r="BA79" i="24" s="1"/>
  <c r="AZ73" i="24"/>
  <c r="AZ76" i="24" s="1"/>
  <c r="AZ79" i="24" s="1"/>
  <c r="BB70" i="24"/>
  <c r="BB72" i="24" s="1"/>
  <c r="AZ53" i="21"/>
  <c r="BA52" i="21"/>
  <c r="AZ53" i="22"/>
  <c r="BA52" i="22"/>
  <c r="L51" i="15"/>
  <c r="Q51" i="15"/>
  <c r="C52" i="15"/>
  <c r="B51" i="15"/>
  <c r="P50" i="15"/>
  <c r="O50" i="15"/>
  <c r="N50" i="15"/>
  <c r="M50" i="15"/>
  <c r="R50" i="15" s="1"/>
  <c r="BA3" i="16" l="1"/>
  <c r="AZ2" i="16"/>
  <c r="CJ61" i="20"/>
  <c r="CJ68" i="20" s="1"/>
  <c r="CJ57" i="13"/>
  <c r="M19" i="26"/>
  <c r="L14" i="26"/>
  <c r="D19" i="26"/>
  <c r="E19" i="26"/>
  <c r="L19" i="26"/>
  <c r="G19" i="26"/>
  <c r="N14" i="26"/>
  <c r="J19" i="26"/>
  <c r="F19" i="26"/>
  <c r="K19" i="26"/>
  <c r="M14" i="26"/>
  <c r="H19" i="26"/>
  <c r="D14" i="26"/>
  <c r="N19" i="26"/>
  <c r="I19" i="26"/>
  <c r="CK57" i="20"/>
  <c r="CK57" i="13" s="1"/>
  <c r="CL66" i="13"/>
  <c r="CK67" i="13"/>
  <c r="CL52" i="20"/>
  <c r="CK53" i="20"/>
  <c r="CM52" i="13"/>
  <c r="CL53" i="13"/>
  <c r="BE52" i="24"/>
  <c r="BD53" i="24"/>
  <c r="BD62" i="24"/>
  <c r="BC70" i="24"/>
  <c r="BC72" i="24" s="1"/>
  <c r="BB73" i="24"/>
  <c r="BB76" i="24" s="1"/>
  <c r="BB79" i="24" s="1"/>
  <c r="BC62" i="24"/>
  <c r="BA53" i="21"/>
  <c r="BB52" i="21"/>
  <c r="BA53" i="22"/>
  <c r="BB52" i="22"/>
  <c r="C53" i="15"/>
  <c r="B52" i="15"/>
  <c r="L52" i="15"/>
  <c r="Q52" i="15"/>
  <c r="P51" i="15"/>
  <c r="O51" i="15"/>
  <c r="N51" i="15"/>
  <c r="M51" i="15"/>
  <c r="R51" i="15" s="1"/>
  <c r="BB3" i="16" l="1"/>
  <c r="BA2" i="16"/>
  <c r="CK61" i="20"/>
  <c r="CK68" i="20" s="1"/>
  <c r="CL57" i="20"/>
  <c r="CL67" i="13"/>
  <c r="CM66" i="13"/>
  <c r="CL53" i="20"/>
  <c r="CM52" i="20"/>
  <c r="CM53" i="13"/>
  <c r="CN52" i="13"/>
  <c r="BC73" i="24"/>
  <c r="BC76" i="24" s="1"/>
  <c r="BC79" i="24" s="1"/>
  <c r="BD70" i="24"/>
  <c r="BD72" i="24" s="1"/>
  <c r="BE53" i="24"/>
  <c r="BF52" i="24"/>
  <c r="BC52" i="21"/>
  <c r="BB53" i="21"/>
  <c r="BC52" i="22"/>
  <c r="BB53" i="22"/>
  <c r="N52" i="15"/>
  <c r="P52" i="15"/>
  <c r="O52" i="15"/>
  <c r="M52" i="15"/>
  <c r="C54" i="15"/>
  <c r="B53" i="15"/>
  <c r="L53" i="15"/>
  <c r="Q53" i="15"/>
  <c r="BC3" i="16" l="1"/>
  <c r="BB2" i="16"/>
  <c r="CL61" i="20"/>
  <c r="CL68" i="20" s="1"/>
  <c r="CL57" i="13"/>
  <c r="CM57" i="20"/>
  <c r="CN66" i="13"/>
  <c r="CM67" i="13"/>
  <c r="CM53" i="20"/>
  <c r="CN52" i="20"/>
  <c r="CO52" i="13"/>
  <c r="CN53" i="13"/>
  <c r="BG52" i="24"/>
  <c r="BF53" i="24"/>
  <c r="BE62" i="24"/>
  <c r="BE70" i="24"/>
  <c r="BE72" i="24" s="1"/>
  <c r="BD73" i="24"/>
  <c r="BD76" i="24" s="1"/>
  <c r="BD79" i="24" s="1"/>
  <c r="BC53" i="21"/>
  <c r="BD52" i="21"/>
  <c r="BD52" i="22"/>
  <c r="BC53" i="22"/>
  <c r="R52" i="15"/>
  <c r="O53" i="15"/>
  <c r="N53" i="15"/>
  <c r="P53" i="15"/>
  <c r="M53" i="15"/>
  <c r="R53" i="15" s="1"/>
  <c r="C55" i="15"/>
  <c r="B54" i="15"/>
  <c r="Q54" i="15"/>
  <c r="L54" i="15"/>
  <c r="BC2" i="16" l="1"/>
  <c r="BD3" i="16"/>
  <c r="CM61" i="20"/>
  <c r="CM68" i="20" s="1"/>
  <c r="CM57" i="13"/>
  <c r="CN57" i="20"/>
  <c r="CN57" i="13" s="1"/>
  <c r="CO66" i="13"/>
  <c r="CN67" i="13"/>
  <c r="CO52" i="20"/>
  <c r="CN53" i="20"/>
  <c r="CO53" i="13"/>
  <c r="CP52" i="13"/>
  <c r="BE73" i="24"/>
  <c r="BE76" i="24" s="1"/>
  <c r="BE79" i="24" s="1"/>
  <c r="BF62" i="24"/>
  <c r="BF70" i="24"/>
  <c r="BF72" i="24" s="1"/>
  <c r="BG62" i="24"/>
  <c r="BG53" i="24"/>
  <c r="BH52" i="24"/>
  <c r="BE52" i="21"/>
  <c r="BD53" i="21"/>
  <c r="BE52" i="22"/>
  <c r="BD53" i="22"/>
  <c r="Q55" i="15"/>
  <c r="C56" i="15"/>
  <c r="B55" i="15"/>
  <c r="L55" i="15"/>
  <c r="P54" i="15"/>
  <c r="O54" i="15"/>
  <c r="N54" i="15"/>
  <c r="M54" i="15"/>
  <c r="BE3" i="16" l="1"/>
  <c r="BD2" i="16"/>
  <c r="CN61" i="20"/>
  <c r="CN68" i="20" s="1"/>
  <c r="CO57" i="20"/>
  <c r="CP66" i="13"/>
  <c r="CO67" i="13"/>
  <c r="CP52" i="20"/>
  <c r="CO53" i="20"/>
  <c r="CP53" i="13"/>
  <c r="CQ52" i="13"/>
  <c r="BF73" i="24"/>
  <c r="BF76" i="24" s="1"/>
  <c r="BF79" i="24" s="1"/>
  <c r="BG70" i="24"/>
  <c r="BG72" i="24" s="1"/>
  <c r="BI52" i="24"/>
  <c r="BH53" i="24"/>
  <c r="BF52" i="21"/>
  <c r="BE53" i="21"/>
  <c r="BF52" i="22"/>
  <c r="BE53" i="22"/>
  <c r="R54" i="15"/>
  <c r="L56" i="15"/>
  <c r="Q56" i="15"/>
  <c r="C57" i="15"/>
  <c r="B56" i="15"/>
  <c r="P55" i="15"/>
  <c r="O55" i="15"/>
  <c r="N55" i="15"/>
  <c r="M55" i="15"/>
  <c r="R55" i="15" s="1"/>
  <c r="BE2" i="16" l="1"/>
  <c r="BF3" i="16"/>
  <c r="CO61" i="20"/>
  <c r="CO68" i="20" s="1"/>
  <c r="CO57" i="13"/>
  <c r="CP57" i="20"/>
  <c r="CP57" i="13" s="1"/>
  <c r="CP67" i="13"/>
  <c r="CQ66" i="13"/>
  <c r="CQ52" i="20"/>
  <c r="CP53" i="20"/>
  <c r="CQ53" i="13"/>
  <c r="CR52" i="13"/>
  <c r="BH62" i="24"/>
  <c r="BG73" i="24"/>
  <c r="BG76" i="24" s="1"/>
  <c r="BG79" i="24" s="1"/>
  <c r="BH70" i="24"/>
  <c r="BH72" i="24" s="1"/>
  <c r="BI62" i="24"/>
  <c r="BJ52" i="24"/>
  <c r="BI53" i="24"/>
  <c r="BF53" i="21"/>
  <c r="BG52" i="21"/>
  <c r="BF53" i="22"/>
  <c r="BG52" i="22"/>
  <c r="L57" i="15"/>
  <c r="Q57" i="15"/>
  <c r="C58" i="15"/>
  <c r="B57" i="15"/>
  <c r="P56" i="15"/>
  <c r="O56" i="15"/>
  <c r="N56" i="15"/>
  <c r="M56" i="15"/>
  <c r="BG3" i="16" l="1"/>
  <c r="BF2" i="16"/>
  <c r="CP61" i="20"/>
  <c r="CP68" i="20" s="1"/>
  <c r="CQ57" i="20"/>
  <c r="CR66" i="13"/>
  <c r="CQ67" i="13"/>
  <c r="CR52" i="20"/>
  <c r="CQ53" i="20"/>
  <c r="CS52" i="13"/>
  <c r="CR53" i="13"/>
  <c r="BH73" i="24"/>
  <c r="BH76" i="24" s="1"/>
  <c r="BH79" i="24" s="1"/>
  <c r="BJ62" i="24"/>
  <c r="BK52" i="24"/>
  <c r="BJ53" i="24"/>
  <c r="BI70" i="24"/>
  <c r="BI72" i="24" s="1"/>
  <c r="BH52" i="21"/>
  <c r="BG53" i="21"/>
  <c r="BH52" i="22"/>
  <c r="BG53" i="22"/>
  <c r="R56" i="15"/>
  <c r="C59" i="15"/>
  <c r="B58" i="15"/>
  <c r="L58" i="15"/>
  <c r="Q58" i="15"/>
  <c r="P57" i="15"/>
  <c r="O57" i="15"/>
  <c r="N57" i="15"/>
  <c r="M57" i="15"/>
  <c r="R57" i="15" s="1"/>
  <c r="BG2" i="16" l="1"/>
  <c r="BH3" i="16"/>
  <c r="CQ61" i="20"/>
  <c r="CQ68" i="20" s="1"/>
  <c r="CQ57" i="13"/>
  <c r="CR57" i="20"/>
  <c r="CR57" i="13" s="1"/>
  <c r="CS66" i="13"/>
  <c r="CR67" i="13"/>
  <c r="CR53" i="20"/>
  <c r="CS52" i="20"/>
  <c r="CT52" i="13"/>
  <c r="CS53" i="13"/>
  <c r="BI73" i="24"/>
  <c r="BI76" i="24" s="1"/>
  <c r="BI79" i="24" s="1"/>
  <c r="BK53" i="24"/>
  <c r="BL52" i="24"/>
  <c r="BI52" i="21"/>
  <c r="BH53" i="21"/>
  <c r="BI52" i="22"/>
  <c r="BH53" i="22"/>
  <c r="N58" i="15"/>
  <c r="P58" i="15"/>
  <c r="O58" i="15"/>
  <c r="M58" i="15"/>
  <c r="Q59" i="15"/>
  <c r="B59" i="15"/>
  <c r="C60" i="15"/>
  <c r="L59" i="15"/>
  <c r="BI3" i="16" l="1"/>
  <c r="BH2" i="16"/>
  <c r="CR61" i="20"/>
  <c r="CR68" i="20" s="1"/>
  <c r="CS57" i="20"/>
  <c r="CT66" i="13"/>
  <c r="CS67" i="13"/>
  <c r="CS53" i="20"/>
  <c r="CT52" i="20"/>
  <c r="CU52" i="13"/>
  <c r="CT53" i="13"/>
  <c r="BJ70" i="24"/>
  <c r="BJ72" i="24" s="1"/>
  <c r="BK70" i="24"/>
  <c r="BK72" i="24" s="1"/>
  <c r="BK62" i="24"/>
  <c r="BM52" i="24"/>
  <c r="BL53" i="24"/>
  <c r="BI53" i="21"/>
  <c r="BJ52" i="21"/>
  <c r="BJ52" i="22"/>
  <c r="BI53" i="22"/>
  <c r="R58" i="15"/>
  <c r="P59" i="15"/>
  <c r="O59" i="15"/>
  <c r="N59" i="15"/>
  <c r="M59" i="15"/>
  <c r="R59" i="15" s="1"/>
  <c r="L60" i="15"/>
  <c r="Q60" i="15"/>
  <c r="B60" i="15"/>
  <c r="C61" i="15"/>
  <c r="BI2" i="16" l="1"/>
  <c r="BJ3" i="16"/>
  <c r="CS61" i="20"/>
  <c r="CS68" i="20" s="1"/>
  <c r="CS57" i="13"/>
  <c r="CT57" i="20"/>
  <c r="CU66" i="13"/>
  <c r="CT67" i="13"/>
  <c r="CT53" i="20"/>
  <c r="CU52" i="20"/>
  <c r="CU53" i="13"/>
  <c r="CV52" i="13"/>
  <c r="BK73" i="24"/>
  <c r="BK76" i="24" s="1"/>
  <c r="BK79" i="24" s="1"/>
  <c r="BM53" i="24"/>
  <c r="BN52" i="24"/>
  <c r="BL62" i="24"/>
  <c r="BJ73" i="24"/>
  <c r="BJ76" i="24" s="1"/>
  <c r="BJ79" i="24" s="1"/>
  <c r="BJ53" i="21"/>
  <c r="BK52" i="21"/>
  <c r="BJ58" i="22"/>
  <c r="BK52" i="22"/>
  <c r="BJ53" i="22"/>
  <c r="L61" i="15"/>
  <c r="Q61" i="15"/>
  <c r="C62" i="15"/>
  <c r="B61" i="15"/>
  <c r="P60" i="15"/>
  <c r="O60" i="15"/>
  <c r="N60" i="15"/>
  <c r="M60" i="15"/>
  <c r="BK3" i="16" l="1"/>
  <c r="BJ2" i="16"/>
  <c r="CT61" i="20"/>
  <c r="CT68" i="20" s="1"/>
  <c r="CT57" i="13"/>
  <c r="BJ62" i="22"/>
  <c r="CU57" i="20"/>
  <c r="CV66" i="13"/>
  <c r="CU67" i="13"/>
  <c r="CV52" i="20"/>
  <c r="CU53" i="20"/>
  <c r="CV53" i="13"/>
  <c r="CW52" i="13"/>
  <c r="BM62" i="24"/>
  <c r="BN53" i="24"/>
  <c r="BO52" i="24"/>
  <c r="BL70" i="24"/>
  <c r="BL72" i="24" s="1"/>
  <c r="BL52" i="21"/>
  <c r="BK53" i="21"/>
  <c r="BK58" i="22"/>
  <c r="BL52" i="22"/>
  <c r="BK53" i="22"/>
  <c r="R60" i="15"/>
  <c r="C63" i="15"/>
  <c r="B62" i="15"/>
  <c r="Q62" i="15"/>
  <c r="L62" i="15"/>
  <c r="P61" i="15"/>
  <c r="O61" i="15"/>
  <c r="N61" i="15"/>
  <c r="M61" i="15"/>
  <c r="R61" i="15" s="1"/>
  <c r="BK2" i="16" l="1"/>
  <c r="BL3" i="16"/>
  <c r="CU61" i="20"/>
  <c r="CU68" i="20" s="1"/>
  <c r="CU57" i="13"/>
  <c r="CV57" i="20"/>
  <c r="BK62" i="22"/>
  <c r="CV67" i="13"/>
  <c r="CW66" i="13"/>
  <c r="CW52" i="20"/>
  <c r="CV53" i="20"/>
  <c r="CW53" i="13"/>
  <c r="CX52" i="13"/>
  <c r="BM70" i="24"/>
  <c r="BM72" i="24" s="1"/>
  <c r="BN62" i="24"/>
  <c r="BN70" i="24"/>
  <c r="BN72" i="24" s="1"/>
  <c r="BL73" i="24"/>
  <c r="BL76" i="24" s="1"/>
  <c r="BL79" i="24" s="1"/>
  <c r="BP52" i="24"/>
  <c r="BO53" i="24"/>
  <c r="BL53" i="21"/>
  <c r="BM52" i="21"/>
  <c r="BL58" i="22"/>
  <c r="BL53" i="22"/>
  <c r="BM52" i="22"/>
  <c r="C64" i="15"/>
  <c r="B63" i="15"/>
  <c r="Q63" i="15"/>
  <c r="L63" i="15"/>
  <c r="N62" i="15"/>
  <c r="P62" i="15"/>
  <c r="O62" i="15"/>
  <c r="M62" i="15"/>
  <c r="R62" i="15" s="1"/>
  <c r="BM3" i="16" l="1"/>
  <c r="BL2" i="16"/>
  <c r="CV61" i="20"/>
  <c r="CV68" i="20" s="1"/>
  <c r="CV57" i="13"/>
  <c r="CW57" i="20"/>
  <c r="CW57" i="13" s="1"/>
  <c r="BL62" i="22"/>
  <c r="CX66" i="13"/>
  <c r="CW67" i="13"/>
  <c r="CX52" i="20"/>
  <c r="CW53" i="20"/>
  <c r="CY52" i="13"/>
  <c r="CX53" i="13"/>
  <c r="BO62" i="24"/>
  <c r="BN73" i="24"/>
  <c r="BN76" i="24" s="1"/>
  <c r="BN79" i="24" s="1"/>
  <c r="BQ52" i="24"/>
  <c r="BP53" i="24"/>
  <c r="BM73" i="24"/>
  <c r="BM76" i="24" s="1"/>
  <c r="BM79" i="24" s="1"/>
  <c r="BM53" i="21"/>
  <c r="BN52" i="21"/>
  <c r="BM58" i="22"/>
  <c r="BM53" i="22"/>
  <c r="BN52" i="22"/>
  <c r="C65" i="15"/>
  <c r="L64" i="15"/>
  <c r="B64" i="15"/>
  <c r="Q64" i="15"/>
  <c r="O63" i="15"/>
  <c r="N63" i="15"/>
  <c r="P63" i="15"/>
  <c r="M63" i="15"/>
  <c r="R63" i="15" s="1"/>
  <c r="BN3" i="16" l="1"/>
  <c r="BM2" i="16"/>
  <c r="CW61" i="20"/>
  <c r="CW68" i="20" s="1"/>
  <c r="BM62" i="22"/>
  <c r="CX57" i="20"/>
  <c r="CY66" i="13"/>
  <c r="CX67" i="13"/>
  <c r="CX53" i="20"/>
  <c r="CY52" i="20"/>
  <c r="CZ52" i="13"/>
  <c r="CY53" i="13"/>
  <c r="BP62" i="24"/>
  <c r="BO70" i="24"/>
  <c r="BO72" i="24" s="1"/>
  <c r="BQ53" i="24"/>
  <c r="BR52" i="24"/>
  <c r="BO52" i="21"/>
  <c r="BN53" i="21"/>
  <c r="BN58" i="22"/>
  <c r="BO52" i="22"/>
  <c r="BN53" i="22"/>
  <c r="P64" i="15"/>
  <c r="O64" i="15"/>
  <c r="N64" i="15"/>
  <c r="M64" i="15"/>
  <c r="Q65" i="15"/>
  <c r="B65" i="15"/>
  <c r="L65" i="15"/>
  <c r="C66" i="15"/>
  <c r="BO3" i="16" l="1"/>
  <c r="BN2" i="16"/>
  <c r="CX61" i="20"/>
  <c r="CX68" i="20" s="1"/>
  <c r="CX57" i="13"/>
  <c r="CY57" i="20"/>
  <c r="CY57" i="13" s="1"/>
  <c r="BN62" i="22"/>
  <c r="CY67" i="13"/>
  <c r="CZ66" i="13"/>
  <c r="CY53" i="20"/>
  <c r="CZ52" i="20"/>
  <c r="DA52" i="13"/>
  <c r="CZ53" i="13"/>
  <c r="BQ62" i="24"/>
  <c r="BQ70" i="24"/>
  <c r="BQ72" i="24" s="1"/>
  <c r="BP70" i="24"/>
  <c r="BP72" i="24" s="1"/>
  <c r="BS52" i="24"/>
  <c r="BR53" i="24"/>
  <c r="BO73" i="24"/>
  <c r="BO76" i="24" s="1"/>
  <c r="BO79" i="24" s="1"/>
  <c r="BO53" i="21"/>
  <c r="BP52" i="21"/>
  <c r="BO58" i="22"/>
  <c r="BP52" i="22"/>
  <c r="BO53" i="22"/>
  <c r="R64" i="15"/>
  <c r="P65" i="15"/>
  <c r="O65" i="15"/>
  <c r="N65" i="15"/>
  <c r="M65" i="15"/>
  <c r="R65" i="15" s="1"/>
  <c r="L66" i="15"/>
  <c r="Q66" i="15"/>
  <c r="C67" i="15"/>
  <c r="B66" i="15"/>
  <c r="BO2" i="16" l="1"/>
  <c r="BP3" i="16"/>
  <c r="CY61" i="20"/>
  <c r="CY68" i="20" s="1"/>
  <c r="CZ57" i="20"/>
  <c r="BO62" i="22"/>
  <c r="DA66" i="13"/>
  <c r="CZ67" i="13"/>
  <c r="CZ53" i="20"/>
  <c r="DA52" i="20"/>
  <c r="DA53" i="13"/>
  <c r="DB52" i="13"/>
  <c r="BQ73" i="24"/>
  <c r="BQ76" i="24" s="1"/>
  <c r="BQ79" i="24" s="1"/>
  <c r="BP73" i="24"/>
  <c r="BP76" i="24" s="1"/>
  <c r="BP79" i="24" s="1"/>
  <c r="BR62" i="24"/>
  <c r="BS62" i="24"/>
  <c r="BS53" i="24"/>
  <c r="BT52" i="24"/>
  <c r="BQ52" i="21"/>
  <c r="BP53" i="21"/>
  <c r="BP58" i="22"/>
  <c r="BQ52" i="22"/>
  <c r="BP53" i="22"/>
  <c r="L67" i="15"/>
  <c r="Q67" i="15"/>
  <c r="C68" i="15"/>
  <c r="B67" i="15"/>
  <c r="P66" i="15"/>
  <c r="O66" i="15"/>
  <c r="N66" i="15"/>
  <c r="M66" i="15"/>
  <c r="BQ3" i="16" l="1"/>
  <c r="BP2" i="16"/>
  <c r="CZ61" i="20"/>
  <c r="CZ68" i="20" s="1"/>
  <c r="CZ57" i="13"/>
  <c r="BP62" i="22"/>
  <c r="DA57" i="20"/>
  <c r="DA57" i="13" s="1"/>
  <c r="DB66" i="13"/>
  <c r="DA67" i="13"/>
  <c r="DA53" i="20"/>
  <c r="DB52" i="20"/>
  <c r="DB53" i="13"/>
  <c r="DC52" i="13"/>
  <c r="BT53" i="24"/>
  <c r="BU52" i="24"/>
  <c r="BS70" i="24"/>
  <c r="BS72" i="24" s="1"/>
  <c r="BR70" i="24"/>
  <c r="BR72" i="24" s="1"/>
  <c r="BR52" i="21"/>
  <c r="BQ53" i="21"/>
  <c r="BQ58" i="22"/>
  <c r="BR52" i="22"/>
  <c r="BQ53" i="22"/>
  <c r="R66" i="15"/>
  <c r="P67" i="15"/>
  <c r="O67" i="15"/>
  <c r="N67" i="15"/>
  <c r="M67" i="15"/>
  <c r="R67" i="15" s="1"/>
  <c r="C69" i="15"/>
  <c r="B68" i="15"/>
  <c r="L68" i="15"/>
  <c r="Q68" i="15"/>
  <c r="BQ2" i="16" l="1"/>
  <c r="BR3" i="16"/>
  <c r="DA61" i="20"/>
  <c r="DA68" i="20" s="1"/>
  <c r="DB57" i="20"/>
  <c r="BQ62" i="22"/>
  <c r="DB67" i="13"/>
  <c r="DC66" i="13"/>
  <c r="DC52" i="20"/>
  <c r="DB53" i="20"/>
  <c r="DC53" i="13"/>
  <c r="DD52" i="13"/>
  <c r="BS73" i="24"/>
  <c r="BS76" i="24" s="1"/>
  <c r="BS79" i="24" s="1"/>
  <c r="BR73" i="24"/>
  <c r="BR76" i="24" s="1"/>
  <c r="BR79" i="24" s="1"/>
  <c r="BT70" i="24"/>
  <c r="BT72" i="24" s="1"/>
  <c r="BV52" i="24"/>
  <c r="BU53" i="24"/>
  <c r="BT62" i="24"/>
  <c r="BR53" i="21"/>
  <c r="BS52" i="21"/>
  <c r="BR58" i="22"/>
  <c r="BR53" i="22"/>
  <c r="BS52" i="22"/>
  <c r="C70" i="15"/>
  <c r="B69" i="15"/>
  <c r="Q69" i="15"/>
  <c r="L69" i="15"/>
  <c r="N68" i="15"/>
  <c r="O68" i="15"/>
  <c r="P68" i="15"/>
  <c r="M68" i="15"/>
  <c r="BS3" i="16" l="1"/>
  <c r="BR2" i="16"/>
  <c r="DB61" i="20"/>
  <c r="DB68" i="20" s="1"/>
  <c r="DB57" i="13"/>
  <c r="DC57" i="20"/>
  <c r="DC57" i="13" s="1"/>
  <c r="BR62" i="22"/>
  <c r="DD66" i="13"/>
  <c r="DC67" i="13"/>
  <c r="DD52" i="20"/>
  <c r="DC53" i="20"/>
  <c r="DD53" i="13"/>
  <c r="DE52" i="13"/>
  <c r="BT73" i="24"/>
  <c r="BT76" i="24" s="1"/>
  <c r="BT79" i="24" s="1"/>
  <c r="BU62" i="24"/>
  <c r="BW52" i="24"/>
  <c r="BV53" i="24"/>
  <c r="BU70" i="24"/>
  <c r="BU72" i="24" s="1"/>
  <c r="BS53" i="21"/>
  <c r="BT52" i="21"/>
  <c r="BS58" i="22"/>
  <c r="BS53" i="22"/>
  <c r="BT52" i="22"/>
  <c r="R68" i="15"/>
  <c r="C71" i="15"/>
  <c r="B70" i="15"/>
  <c r="Q70" i="15"/>
  <c r="L70" i="15"/>
  <c r="O69" i="15"/>
  <c r="N69" i="15"/>
  <c r="P69" i="15"/>
  <c r="M69" i="15"/>
  <c r="R69" i="15" s="1"/>
  <c r="BT3" i="16" l="1"/>
  <c r="BS2" i="16"/>
  <c r="DC61" i="20"/>
  <c r="DC68" i="20" s="1"/>
  <c r="BS62" i="22"/>
  <c r="DD57" i="20"/>
  <c r="DD67" i="13"/>
  <c r="DE66" i="13"/>
  <c r="DD53" i="20"/>
  <c r="DE52" i="20"/>
  <c r="DF52" i="13"/>
  <c r="DE53" i="13"/>
  <c r="BU73" i="24"/>
  <c r="BU76" i="24" s="1"/>
  <c r="BU79" i="24" s="1"/>
  <c r="BW53" i="24"/>
  <c r="BX52" i="24"/>
  <c r="BV62" i="24"/>
  <c r="BV70" i="24"/>
  <c r="BV72" i="24" s="1"/>
  <c r="BU52" i="21"/>
  <c r="BT53" i="21"/>
  <c r="BT58" i="22"/>
  <c r="BU52" i="22"/>
  <c r="BT53" i="22"/>
  <c r="P70" i="15"/>
  <c r="O70" i="15"/>
  <c r="N70" i="15"/>
  <c r="M70" i="15"/>
  <c r="C72" i="15"/>
  <c r="L71" i="15"/>
  <c r="Q71" i="15"/>
  <c r="B71" i="15"/>
  <c r="BU3" i="16" l="1"/>
  <c r="BT2" i="16"/>
  <c r="DD61" i="20"/>
  <c r="DD68" i="20" s="1"/>
  <c r="DD57" i="13"/>
  <c r="DE57" i="20"/>
  <c r="DE57" i="13" s="1"/>
  <c r="BT62" i="22"/>
  <c r="DE67" i="13"/>
  <c r="DF66" i="13"/>
  <c r="DF52" i="20"/>
  <c r="DE53" i="20"/>
  <c r="DG52" i="13"/>
  <c r="DF53" i="13"/>
  <c r="BV73" i="24"/>
  <c r="BV76" i="24" s="1"/>
  <c r="BV79" i="24" s="1"/>
  <c r="BW62" i="24"/>
  <c r="BW70" i="24"/>
  <c r="BW72" i="24" s="1"/>
  <c r="BY52" i="24"/>
  <c r="BX53" i="24"/>
  <c r="BU53" i="21"/>
  <c r="BV52" i="21"/>
  <c r="BU58" i="22"/>
  <c r="BV52" i="22"/>
  <c r="BU53" i="22"/>
  <c r="R70" i="15"/>
  <c r="P71" i="15"/>
  <c r="O71" i="15"/>
  <c r="N71" i="15"/>
  <c r="M71" i="15"/>
  <c r="R71" i="15" s="1"/>
  <c r="Q72" i="15"/>
  <c r="C73" i="15"/>
  <c r="L72" i="15"/>
  <c r="B72" i="15"/>
  <c r="BU2" i="16" l="1"/>
  <c r="BV3" i="16"/>
  <c r="DE61" i="20"/>
  <c r="DE68" i="20" s="1"/>
  <c r="BU62" i="22"/>
  <c r="DF57" i="20"/>
  <c r="DG66" i="13"/>
  <c r="DF67" i="13"/>
  <c r="DF53" i="20"/>
  <c r="DG52" i="20"/>
  <c r="DG53" i="13"/>
  <c r="DH52" i="13"/>
  <c r="BW73" i="24"/>
  <c r="BW76" i="24" s="1"/>
  <c r="BW79" i="24" s="1"/>
  <c r="BY53" i="24"/>
  <c r="BZ52" i="24"/>
  <c r="BX70" i="24"/>
  <c r="BX72" i="24" s="1"/>
  <c r="BX62" i="24"/>
  <c r="BW52" i="21"/>
  <c r="BV53" i="21"/>
  <c r="BV58" i="22"/>
  <c r="BW52" i="22"/>
  <c r="BV53" i="22"/>
  <c r="P72" i="15"/>
  <c r="N72" i="15"/>
  <c r="O72" i="15"/>
  <c r="M72" i="15"/>
  <c r="L73" i="15"/>
  <c r="Q73" i="15"/>
  <c r="C74" i="15"/>
  <c r="B73" i="15"/>
  <c r="BV2" i="16" l="1"/>
  <c r="DF61" i="20"/>
  <c r="DF68" i="20" s="1"/>
  <c r="DF57" i="13"/>
  <c r="DG57" i="20"/>
  <c r="BV62" i="22"/>
  <c r="DH66" i="13"/>
  <c r="DG67" i="13"/>
  <c r="DG53" i="20"/>
  <c r="DH52" i="20"/>
  <c r="DI52" i="13"/>
  <c r="DH53" i="13"/>
  <c r="CA52" i="24"/>
  <c r="BZ53" i="24"/>
  <c r="BY62" i="24"/>
  <c r="BY70" i="24"/>
  <c r="BY72" i="24" s="1"/>
  <c r="BX73" i="24"/>
  <c r="BX76" i="24" s="1"/>
  <c r="BX79" i="24" s="1"/>
  <c r="BX52" i="21"/>
  <c r="BW53" i="21"/>
  <c r="BW58" i="22"/>
  <c r="BX52" i="22"/>
  <c r="BW53" i="22"/>
  <c r="R72" i="15"/>
  <c r="L74" i="15"/>
  <c r="Q74" i="15"/>
  <c r="C75" i="15"/>
  <c r="B74" i="15"/>
  <c r="O73" i="15"/>
  <c r="N73" i="15"/>
  <c r="P73" i="15"/>
  <c r="M73" i="15"/>
  <c r="R73" i="15" s="1"/>
  <c r="DG61" i="20" l="1"/>
  <c r="DG68" i="20" s="1"/>
  <c r="DG57" i="13"/>
  <c r="BW62" i="22"/>
  <c r="DH57" i="20"/>
  <c r="DH67" i="13"/>
  <c r="DI66" i="13"/>
  <c r="DH53" i="20"/>
  <c r="DI52" i="20"/>
  <c r="DI53" i="13"/>
  <c r="DJ52" i="13"/>
  <c r="BY73" i="24"/>
  <c r="BY76" i="24" s="1"/>
  <c r="BY79" i="24" s="1"/>
  <c r="BZ70" i="24"/>
  <c r="BZ72" i="24" s="1"/>
  <c r="CB52" i="24"/>
  <c r="CA53" i="24"/>
  <c r="BZ62" i="24"/>
  <c r="BX53" i="21"/>
  <c r="BY52" i="21"/>
  <c r="BX58" i="22"/>
  <c r="BX53" i="22"/>
  <c r="BY52" i="22"/>
  <c r="P74" i="15"/>
  <c r="O74" i="15"/>
  <c r="N74" i="15"/>
  <c r="M74" i="15"/>
  <c r="R74" i="15" s="1"/>
  <c r="C76" i="15"/>
  <c r="B75" i="15"/>
  <c r="Q75" i="15"/>
  <c r="L75" i="15"/>
  <c r="DH61" i="20" l="1"/>
  <c r="DH68" i="20" s="1"/>
  <c r="DH57" i="13"/>
  <c r="DI57" i="20"/>
  <c r="DI57" i="13" s="1"/>
  <c r="BX62" i="22"/>
  <c r="DJ66" i="13"/>
  <c r="DI67" i="13"/>
  <c r="DJ52" i="20"/>
  <c r="DI53" i="20"/>
  <c r="DJ53" i="13"/>
  <c r="DK52" i="13"/>
  <c r="CA62" i="24"/>
  <c r="BZ73" i="24"/>
  <c r="BZ76" i="24" s="1"/>
  <c r="BZ79" i="24" s="1"/>
  <c r="CC52" i="24"/>
  <c r="CB53" i="24"/>
  <c r="BZ52" i="21"/>
  <c r="BY53" i="21"/>
  <c r="BY58" i="22"/>
  <c r="BZ52" i="22"/>
  <c r="BY53" i="22"/>
  <c r="C77" i="15"/>
  <c r="B76" i="15"/>
  <c r="Q76" i="15"/>
  <c r="L76" i="15"/>
  <c r="N75" i="15"/>
  <c r="P75" i="15"/>
  <c r="O75" i="15"/>
  <c r="M75" i="15"/>
  <c r="R75" i="15" s="1"/>
  <c r="DI61" i="20" l="1"/>
  <c r="DI68" i="20" s="1"/>
  <c r="DJ57" i="20"/>
  <c r="BY62" i="22"/>
  <c r="DK66" i="13"/>
  <c r="DJ67" i="13"/>
  <c r="DJ53" i="20"/>
  <c r="DK52" i="20"/>
  <c r="DK53" i="13"/>
  <c r="DL52" i="13"/>
  <c r="CB70" i="24"/>
  <c r="CB72" i="24" s="1"/>
  <c r="CC53" i="24"/>
  <c r="CD52" i="24"/>
  <c r="CA70" i="24"/>
  <c r="CA72" i="24" s="1"/>
  <c r="CB62" i="24"/>
  <c r="CA52" i="21"/>
  <c r="BZ53" i="21"/>
  <c r="BZ58" i="22"/>
  <c r="CA52" i="22"/>
  <c r="BZ53" i="22"/>
  <c r="Q77" i="15"/>
  <c r="C78" i="15"/>
  <c r="B77" i="15"/>
  <c r="L77" i="15"/>
  <c r="O76" i="15"/>
  <c r="N76" i="15"/>
  <c r="P76" i="15"/>
  <c r="M76" i="15"/>
  <c r="DJ61" i="20" l="1"/>
  <c r="DJ68" i="20" s="1"/>
  <c r="DJ57" i="13"/>
  <c r="BZ62" i="22"/>
  <c r="DK57" i="20"/>
  <c r="DK57" i="13" s="1"/>
  <c r="DL66" i="13"/>
  <c r="DK67" i="13"/>
  <c r="DK53" i="20"/>
  <c r="DL52" i="20"/>
  <c r="DM52" i="13"/>
  <c r="DL53" i="13"/>
  <c r="CB73" i="24"/>
  <c r="CB76" i="24" s="1"/>
  <c r="CB79" i="24" s="1"/>
  <c r="CE52" i="24"/>
  <c r="CD53" i="24"/>
  <c r="CA73" i="24"/>
  <c r="CA76" i="24" s="1"/>
  <c r="CA79" i="24" s="1"/>
  <c r="CC62" i="24"/>
  <c r="CA53" i="21"/>
  <c r="CB52" i="21"/>
  <c r="CA58" i="22"/>
  <c r="CB52" i="22"/>
  <c r="CA53" i="22"/>
  <c r="R76" i="15"/>
  <c r="P77" i="15"/>
  <c r="O77" i="15"/>
  <c r="N77" i="15"/>
  <c r="M77" i="15"/>
  <c r="R77" i="15" s="1"/>
  <c r="L78" i="15"/>
  <c r="Q78" i="15"/>
  <c r="B78" i="15"/>
  <c r="C79" i="15"/>
  <c r="DK61" i="20" l="1"/>
  <c r="DK68" i="20" s="1"/>
  <c r="DL57" i="20"/>
  <c r="CA62" i="22"/>
  <c r="DM66" i="13"/>
  <c r="DL67" i="13"/>
  <c r="DM52" i="20"/>
  <c r="DL53" i="20"/>
  <c r="DM53" i="13"/>
  <c r="DN52" i="13"/>
  <c r="CD70" i="24"/>
  <c r="CD72" i="24" s="1"/>
  <c r="CD62" i="24"/>
  <c r="CC70" i="24"/>
  <c r="CC72" i="24" s="1"/>
  <c r="CE53" i="24"/>
  <c r="CF52" i="24"/>
  <c r="CC52" i="21"/>
  <c r="CB53" i="21"/>
  <c r="CB58" i="22"/>
  <c r="CB58" i="13" s="1"/>
  <c r="CC52" i="22"/>
  <c r="CB53" i="22"/>
  <c r="P78" i="15"/>
  <c r="O78" i="15"/>
  <c r="N78" i="15"/>
  <c r="M78" i="15"/>
  <c r="C80" i="15"/>
  <c r="L79" i="15"/>
  <c r="B79" i="15"/>
  <c r="Q79" i="15"/>
  <c r="DL61" i="20" l="1"/>
  <c r="DL68" i="20" s="1"/>
  <c r="DL57" i="13"/>
  <c r="DM57" i="20"/>
  <c r="DM57" i="13" s="1"/>
  <c r="CB62" i="22"/>
  <c r="CB62" i="13"/>
  <c r="DN66" i="13"/>
  <c r="DM67" i="13"/>
  <c r="DM53" i="20"/>
  <c r="DN52" i="20"/>
  <c r="DO52" i="13"/>
  <c r="DN53" i="13"/>
  <c r="CE62" i="24"/>
  <c r="CG52" i="24"/>
  <c r="CF53" i="24"/>
  <c r="CC73" i="24"/>
  <c r="CC76" i="24" s="1"/>
  <c r="CC79" i="24" s="1"/>
  <c r="CD73" i="24"/>
  <c r="CD76" i="24" s="1"/>
  <c r="CD79" i="24" s="1"/>
  <c r="CD52" i="21"/>
  <c r="CC53" i="21"/>
  <c r="CC58" i="22"/>
  <c r="CC58" i="13" s="1"/>
  <c r="CD52" i="22"/>
  <c r="CC53" i="22"/>
  <c r="R78" i="15"/>
  <c r="B80" i="15"/>
  <c r="Q80" i="15"/>
  <c r="C81" i="15"/>
  <c r="L80" i="15"/>
  <c r="N79" i="15"/>
  <c r="O79" i="15"/>
  <c r="P79" i="15"/>
  <c r="M79" i="15"/>
  <c r="R79" i="15" s="1"/>
  <c r="DM61" i="20" l="1"/>
  <c r="DM68" i="20" s="1"/>
  <c r="DN57" i="20"/>
  <c r="CC62" i="22"/>
  <c r="CC62" i="13"/>
  <c r="DN67" i="13"/>
  <c r="DO66" i="13"/>
  <c r="DN53" i="20"/>
  <c r="DO52" i="20"/>
  <c r="DP52" i="13"/>
  <c r="DO53" i="13"/>
  <c r="CH52" i="24"/>
  <c r="CG53" i="24"/>
  <c r="CF62" i="24"/>
  <c r="CE70" i="24"/>
  <c r="CE72" i="24" s="1"/>
  <c r="CD53" i="21"/>
  <c r="CE52" i="21"/>
  <c r="CD58" i="22"/>
  <c r="CD58" i="13" s="1"/>
  <c r="CD53" i="22"/>
  <c r="CE52" i="22"/>
  <c r="P80" i="15"/>
  <c r="O80" i="15"/>
  <c r="N80" i="15"/>
  <c r="M80" i="15"/>
  <c r="R80" i="15" s="1"/>
  <c r="L81" i="15"/>
  <c r="Q81" i="15"/>
  <c r="B81" i="15"/>
  <c r="C82" i="15"/>
  <c r="DN61" i="20" l="1"/>
  <c r="DN68" i="20" s="1"/>
  <c r="DN57" i="13"/>
  <c r="DO57" i="20"/>
  <c r="DO57" i="13" s="1"/>
  <c r="CD62" i="22"/>
  <c r="CD62" i="13"/>
  <c r="DP66" i="13"/>
  <c r="DO67" i="13"/>
  <c r="DP52" i="20"/>
  <c r="DO53" i="20"/>
  <c r="DP53" i="13"/>
  <c r="DQ52" i="13"/>
  <c r="CI52" i="24"/>
  <c r="CH53" i="24"/>
  <c r="CH62" i="24"/>
  <c r="CE73" i="24"/>
  <c r="CE76" i="24" s="1"/>
  <c r="CE79" i="24" s="1"/>
  <c r="CF70" i="24"/>
  <c r="CF72" i="24" s="1"/>
  <c r="CG62" i="24"/>
  <c r="CE53" i="21"/>
  <c r="CF52" i="21"/>
  <c r="CE58" i="22"/>
  <c r="CE58" i="13" s="1"/>
  <c r="CE53" i="22"/>
  <c r="CF52" i="22"/>
  <c r="C83" i="15"/>
  <c r="B82" i="15"/>
  <c r="Q82" i="15"/>
  <c r="L82" i="15"/>
  <c r="P81" i="15"/>
  <c r="O81" i="15"/>
  <c r="N81" i="15"/>
  <c r="M81" i="15"/>
  <c r="R81" i="15" s="1"/>
  <c r="DO61" i="20" l="1"/>
  <c r="DO68" i="20" s="1"/>
  <c r="DP57" i="20"/>
  <c r="CE62" i="22"/>
  <c r="CE62" i="13"/>
  <c r="DP67" i="13"/>
  <c r="DQ66" i="13"/>
  <c r="DP53" i="20"/>
  <c r="DQ52" i="20"/>
  <c r="DQ53" i="13"/>
  <c r="DR52" i="13"/>
  <c r="CG70" i="24"/>
  <c r="CG72" i="24" s="1"/>
  <c r="CH70" i="24"/>
  <c r="CH72" i="24" s="1"/>
  <c r="CF73" i="24"/>
  <c r="CF76" i="24" s="1"/>
  <c r="CF79" i="24" s="1"/>
  <c r="CI53" i="24"/>
  <c r="CJ52" i="24"/>
  <c r="CG52" i="21"/>
  <c r="CF53" i="21"/>
  <c r="CF58" i="22"/>
  <c r="CF58" i="13" s="1"/>
  <c r="CG52" i="22"/>
  <c r="CF53" i="22"/>
  <c r="B83" i="15"/>
  <c r="C84" i="15"/>
  <c r="L83" i="15"/>
  <c r="Q83" i="15"/>
  <c r="N82" i="15"/>
  <c r="P82" i="15"/>
  <c r="O82" i="15"/>
  <c r="M82" i="15"/>
  <c r="DP61" i="20" l="1"/>
  <c r="DP68" i="20" s="1"/>
  <c r="DP57" i="13"/>
  <c r="DQ57" i="20"/>
  <c r="DQ57" i="13" s="1"/>
  <c r="CF62" i="22"/>
  <c r="CF62" i="13"/>
  <c r="DR66" i="13"/>
  <c r="DQ67" i="13"/>
  <c r="DQ53" i="20"/>
  <c r="DR52" i="20"/>
  <c r="DS52" i="13"/>
  <c r="DR53" i="13"/>
  <c r="CH73" i="24"/>
  <c r="CH76" i="24" s="1"/>
  <c r="CH79" i="24" s="1"/>
  <c r="CI62" i="24"/>
  <c r="CK52" i="24"/>
  <c r="CJ53" i="24"/>
  <c r="CG73" i="24"/>
  <c r="CG76" i="24" s="1"/>
  <c r="CG79" i="24" s="1"/>
  <c r="CG53" i="21"/>
  <c r="CH52" i="21"/>
  <c r="CG58" i="22"/>
  <c r="CG58" i="13" s="1"/>
  <c r="CH52" i="22"/>
  <c r="CG53" i="22"/>
  <c r="R82" i="15"/>
  <c r="P83" i="15"/>
  <c r="O83" i="15"/>
  <c r="N83" i="15"/>
  <c r="M83" i="15"/>
  <c r="R83" i="15" s="1"/>
  <c r="L84" i="15"/>
  <c r="Q84" i="15"/>
  <c r="B84" i="15"/>
  <c r="C85" i="15"/>
  <c r="DQ61" i="20" l="1"/>
  <c r="DQ68" i="20" s="1"/>
  <c r="CG62" i="22"/>
  <c r="DR57" i="20"/>
  <c r="CG62" i="13"/>
  <c r="DS66" i="13"/>
  <c r="DR67" i="13"/>
  <c r="DR53" i="20"/>
  <c r="DS52" i="20"/>
  <c r="DS53" i="13"/>
  <c r="DT52" i="13"/>
  <c r="CJ70" i="24"/>
  <c r="CJ72" i="24" s="1"/>
  <c r="CI70" i="24"/>
  <c r="CI72" i="24" s="1"/>
  <c r="CJ62" i="24"/>
  <c r="CK53" i="24"/>
  <c r="CL52" i="24"/>
  <c r="CI52" i="21"/>
  <c r="CH53" i="21"/>
  <c r="CH58" i="22"/>
  <c r="CH58" i="13" s="1"/>
  <c r="CI52" i="22"/>
  <c r="CH53" i="22"/>
  <c r="O84" i="15"/>
  <c r="N84" i="15"/>
  <c r="P84" i="15"/>
  <c r="M84" i="15"/>
  <c r="R84" i="15" s="1"/>
  <c r="C86" i="15"/>
  <c r="Q85" i="15"/>
  <c r="L85" i="15"/>
  <c r="B85" i="15"/>
  <c r="DR61" i="20" l="1"/>
  <c r="DR68" i="20" s="1"/>
  <c r="DR57" i="13"/>
  <c r="CH62" i="22"/>
  <c r="DS57" i="20"/>
  <c r="CH62" i="13"/>
  <c r="DT66" i="13"/>
  <c r="DT67" i="13" s="1"/>
  <c r="DS67" i="13"/>
  <c r="DS53" i="20"/>
  <c r="DT52" i="20"/>
  <c r="DT53" i="13"/>
  <c r="CJ73" i="24"/>
  <c r="CJ76" i="24" s="1"/>
  <c r="CJ79" i="24" s="1"/>
  <c r="CK62" i="24"/>
  <c r="CL53" i="24"/>
  <c r="CM52" i="24"/>
  <c r="CI73" i="24"/>
  <c r="CI76" i="24" s="1"/>
  <c r="CI79" i="24" s="1"/>
  <c r="CK70" i="24"/>
  <c r="CK72" i="24" s="1"/>
  <c r="CJ52" i="21"/>
  <c r="CI53" i="21"/>
  <c r="CI58" i="22"/>
  <c r="CI58" i="13" s="1"/>
  <c r="CJ52" i="22"/>
  <c r="CI53" i="22"/>
  <c r="N85" i="15"/>
  <c r="P85" i="15"/>
  <c r="O85" i="15"/>
  <c r="M85" i="15"/>
  <c r="R85" i="15" s="1"/>
  <c r="B86" i="15"/>
  <c r="Q86" i="15"/>
  <c r="C87" i="15"/>
  <c r="L86" i="15"/>
  <c r="DS61" i="20" l="1"/>
  <c r="DS68" i="20" s="1"/>
  <c r="DS57" i="13"/>
  <c r="DT57" i="20"/>
  <c r="DT57" i="13" s="1"/>
  <c r="CI62" i="22"/>
  <c r="CI62" i="13"/>
  <c r="DT53" i="20"/>
  <c r="CN52" i="24"/>
  <c r="CM53" i="24"/>
  <c r="CK73" i="24"/>
  <c r="CK76" i="24" s="1"/>
  <c r="CK79" i="24" s="1"/>
  <c r="CL62" i="24"/>
  <c r="CJ53" i="21"/>
  <c r="CK52" i="21"/>
  <c r="CJ58" i="22"/>
  <c r="CJ58" i="13" s="1"/>
  <c r="CJ53" i="22"/>
  <c r="CK52" i="22"/>
  <c r="L87" i="15"/>
  <c r="Q87" i="15"/>
  <c r="B87" i="15"/>
  <c r="C88" i="15"/>
  <c r="P86" i="15"/>
  <c r="O86" i="15"/>
  <c r="N86" i="15"/>
  <c r="M86" i="15"/>
  <c r="R86" i="15" s="1"/>
  <c r="DT61" i="20" l="1"/>
  <c r="DT68" i="20" s="1"/>
  <c r="F30" i="20"/>
  <c r="F34" i="20" s="1"/>
  <c r="G30" i="20"/>
  <c r="G34" i="20" s="1"/>
  <c r="H30" i="20"/>
  <c r="H34" i="20" s="1"/>
  <c r="I30" i="20"/>
  <c r="I34" i="20" s="1"/>
  <c r="J30" i="20"/>
  <c r="J34" i="20" s="1"/>
  <c r="K30" i="20"/>
  <c r="K34" i="20" s="1"/>
  <c r="L30" i="20"/>
  <c r="L34" i="20" s="1"/>
  <c r="M30" i="20"/>
  <c r="M34" i="20" s="1"/>
  <c r="N30" i="20"/>
  <c r="N34" i="20" s="1"/>
  <c r="B59" i="13"/>
  <c r="CJ62" i="22"/>
  <c r="CJ62" i="13"/>
  <c r="CO52" i="24"/>
  <c r="CN53" i="24"/>
  <c r="CM62" i="24"/>
  <c r="CM70" i="24"/>
  <c r="CM72" i="24" s="1"/>
  <c r="CL70" i="24"/>
  <c r="CL72" i="24" s="1"/>
  <c r="CK53" i="21"/>
  <c r="CL52" i="21"/>
  <c r="CK58" i="22"/>
  <c r="CK58" i="13" s="1"/>
  <c r="CK53" i="22"/>
  <c r="CL52" i="22"/>
  <c r="C89" i="15"/>
  <c r="L88" i="15"/>
  <c r="B88" i="15"/>
  <c r="Q88" i="15"/>
  <c r="P87" i="15"/>
  <c r="O87" i="15"/>
  <c r="N87" i="15"/>
  <c r="M87" i="15"/>
  <c r="R87" i="15" s="1"/>
  <c r="CK62" i="22" l="1"/>
  <c r="CK62" i="13"/>
  <c r="CO53" i="24"/>
  <c r="CO62" i="24"/>
  <c r="CP52" i="24"/>
  <c r="CM73" i="24"/>
  <c r="CM76" i="24" s="1"/>
  <c r="CM79" i="24" s="1"/>
  <c r="CL73" i="24"/>
  <c r="CL76" i="24" s="1"/>
  <c r="CL79" i="24" s="1"/>
  <c r="CN62" i="24"/>
  <c r="CN70" i="24"/>
  <c r="CN72" i="24" s="1"/>
  <c r="CM52" i="21"/>
  <c r="CL53" i="21"/>
  <c r="CL58" i="22"/>
  <c r="CL58" i="13" s="1"/>
  <c r="CM52" i="22"/>
  <c r="CL53" i="22"/>
  <c r="N88" i="15"/>
  <c r="P88" i="15"/>
  <c r="O88" i="15"/>
  <c r="M88" i="15"/>
  <c r="B89" i="15"/>
  <c r="Q89" i="15"/>
  <c r="L89" i="15"/>
  <c r="C90" i="15"/>
  <c r="CL62" i="22" l="1"/>
  <c r="CL62" i="13"/>
  <c r="CN73" i="24"/>
  <c r="CN76" i="24" s="1"/>
  <c r="CN79" i="24" s="1"/>
  <c r="CO70" i="24"/>
  <c r="CO72" i="24" s="1"/>
  <c r="CQ52" i="24"/>
  <c r="CP53" i="24"/>
  <c r="CM53" i="21"/>
  <c r="CN52" i="21"/>
  <c r="CM58" i="22"/>
  <c r="CM58" i="13" s="1"/>
  <c r="CN52" i="22"/>
  <c r="CM53" i="22"/>
  <c r="R88" i="15"/>
  <c r="P89" i="15"/>
  <c r="O89" i="15"/>
  <c r="N89" i="15"/>
  <c r="M89" i="15"/>
  <c r="R89" i="15" s="1"/>
  <c r="L90" i="15"/>
  <c r="Q90" i="15"/>
  <c r="C91" i="15"/>
  <c r="B90" i="15"/>
  <c r="CM62" i="22" l="1"/>
  <c r="CM62" i="13"/>
  <c r="CO73" i="24"/>
  <c r="CO76" i="24" s="1"/>
  <c r="CO79" i="24" s="1"/>
  <c r="CQ53" i="24"/>
  <c r="CR52" i="24"/>
  <c r="CP62" i="24"/>
  <c r="CO52" i="21"/>
  <c r="CN53" i="21"/>
  <c r="CN58" i="22"/>
  <c r="CN58" i="13" s="1"/>
  <c r="CO52" i="22"/>
  <c r="CN53" i="22"/>
  <c r="C92" i="15"/>
  <c r="L91" i="15"/>
  <c r="B91" i="15"/>
  <c r="Q91" i="15"/>
  <c r="P90" i="15"/>
  <c r="O90" i="15"/>
  <c r="N90" i="15"/>
  <c r="M90" i="15"/>
  <c r="CN62" i="22" l="1"/>
  <c r="CN62" i="13"/>
  <c r="CP70" i="24"/>
  <c r="CP72" i="24" s="1"/>
  <c r="CQ70" i="24"/>
  <c r="CQ72" i="24" s="1"/>
  <c r="CR62" i="24"/>
  <c r="CS52" i="24"/>
  <c r="CR53" i="24"/>
  <c r="CQ62" i="24"/>
  <c r="CP52" i="21"/>
  <c r="CO53" i="21"/>
  <c r="CO58" i="22"/>
  <c r="CO58" i="13" s="1"/>
  <c r="CP52" i="22"/>
  <c r="CO53" i="22"/>
  <c r="R90" i="15"/>
  <c r="N91" i="15"/>
  <c r="P91" i="15"/>
  <c r="O91" i="15"/>
  <c r="M91" i="15"/>
  <c r="R91" i="15" s="1"/>
  <c r="L92" i="15"/>
  <c r="C93" i="15"/>
  <c r="B92" i="15"/>
  <c r="Q92" i="15"/>
  <c r="CO62" i="22" l="1"/>
  <c r="CO62" i="13"/>
  <c r="CQ73" i="24"/>
  <c r="CQ76" i="24" s="1"/>
  <c r="CQ79" i="24" s="1"/>
  <c r="CS62" i="24"/>
  <c r="CT52" i="24"/>
  <c r="CS53" i="24"/>
  <c r="CP73" i="24"/>
  <c r="CP76" i="24" s="1"/>
  <c r="CP79" i="24" s="1"/>
  <c r="CP53" i="21"/>
  <c r="CQ52" i="21"/>
  <c r="CP58" i="22"/>
  <c r="CP58" i="13" s="1"/>
  <c r="CP53" i="22"/>
  <c r="CQ52" i="22"/>
  <c r="O92" i="15"/>
  <c r="P92" i="15"/>
  <c r="N92" i="15"/>
  <c r="M92" i="15"/>
  <c r="R92" i="15" s="1"/>
  <c r="Q93" i="15"/>
  <c r="C94" i="15"/>
  <c r="L93" i="15"/>
  <c r="B93" i="15"/>
  <c r="CP62" i="22" l="1"/>
  <c r="CP62" i="13"/>
  <c r="CR70" i="24"/>
  <c r="CR72" i="24" s="1"/>
  <c r="CU52" i="24"/>
  <c r="CT53" i="24"/>
  <c r="CR52" i="21"/>
  <c r="CQ53" i="21"/>
  <c r="CQ58" i="22"/>
  <c r="CQ58" i="13" s="1"/>
  <c r="CQ53" i="22"/>
  <c r="CR52" i="22"/>
  <c r="N93" i="15"/>
  <c r="P93" i="15"/>
  <c r="O93" i="15"/>
  <c r="M93" i="15"/>
  <c r="L94" i="15"/>
  <c r="B94" i="15"/>
  <c r="C95" i="15"/>
  <c r="Q94" i="15"/>
  <c r="CQ62" i="22" l="1"/>
  <c r="CQ62" i="13"/>
  <c r="CT62" i="24"/>
  <c r="CS70" i="24"/>
  <c r="CS72" i="24" s="1"/>
  <c r="CU53" i="24"/>
  <c r="CV52" i="24"/>
  <c r="CU62" i="24"/>
  <c r="CR73" i="24"/>
  <c r="CR76" i="24" s="1"/>
  <c r="CR79" i="24" s="1"/>
  <c r="CS52" i="21"/>
  <c r="CR53" i="21"/>
  <c r="CR58" i="22"/>
  <c r="CR58" i="13" s="1"/>
  <c r="CS52" i="22"/>
  <c r="CR53" i="22"/>
  <c r="R93" i="15"/>
  <c r="P94" i="15"/>
  <c r="O94" i="15"/>
  <c r="N94" i="15"/>
  <c r="M94" i="15"/>
  <c r="R94" i="15" s="1"/>
  <c r="B95" i="15"/>
  <c r="L95" i="15"/>
  <c r="Q95" i="15"/>
  <c r="C96" i="15"/>
  <c r="CR62" i="22" l="1"/>
  <c r="CR62" i="13"/>
  <c r="CT70" i="24"/>
  <c r="CT72" i="24" s="1"/>
  <c r="CS73" i="24"/>
  <c r="CS76" i="24" s="1"/>
  <c r="CS79" i="24" s="1"/>
  <c r="CW52" i="24"/>
  <c r="CV53" i="24"/>
  <c r="CS53" i="21"/>
  <c r="CT52" i="21"/>
  <c r="CS58" i="22"/>
  <c r="CS58" i="13" s="1"/>
  <c r="CT52" i="22"/>
  <c r="CS53" i="22"/>
  <c r="O95" i="15"/>
  <c r="P95" i="15"/>
  <c r="N95" i="15"/>
  <c r="M95" i="15"/>
  <c r="Q96" i="15"/>
  <c r="C97" i="15"/>
  <c r="L96" i="15"/>
  <c r="B96" i="15"/>
  <c r="CS62" i="22" l="1"/>
  <c r="CS62" i="13"/>
  <c r="CV70" i="24"/>
  <c r="CV72" i="24" s="1"/>
  <c r="CW53" i="24"/>
  <c r="CW70" i="24" s="1"/>
  <c r="CW72" i="24" s="1"/>
  <c r="CX52" i="24"/>
  <c r="CV62" i="24"/>
  <c r="CU70" i="24"/>
  <c r="CU72" i="24" s="1"/>
  <c r="CT73" i="24"/>
  <c r="CT76" i="24" s="1"/>
  <c r="CT79" i="24" s="1"/>
  <c r="CU52" i="21"/>
  <c r="CT53" i="21"/>
  <c r="CT58" i="22"/>
  <c r="CT58" i="13" s="1"/>
  <c r="CU52" i="22"/>
  <c r="CT53" i="22"/>
  <c r="R95" i="15"/>
  <c r="C98" i="15"/>
  <c r="B97" i="15"/>
  <c r="L97" i="15"/>
  <c r="Q97" i="15"/>
  <c r="N96" i="15"/>
  <c r="P96" i="15"/>
  <c r="O96" i="15"/>
  <c r="M96" i="15"/>
  <c r="R96" i="15" s="1"/>
  <c r="CT62" i="22" l="1"/>
  <c r="CT62" i="13"/>
  <c r="CW73" i="24"/>
  <c r="CW76" i="24" s="1"/>
  <c r="CW79" i="24" s="1"/>
  <c r="CV73" i="24"/>
  <c r="CV76" i="24" s="1"/>
  <c r="CV79" i="24" s="1"/>
  <c r="CW62" i="24"/>
  <c r="CX53" i="24"/>
  <c r="CY52" i="24"/>
  <c r="CU73" i="24"/>
  <c r="CU76" i="24" s="1"/>
  <c r="CU79" i="24" s="1"/>
  <c r="CV52" i="21"/>
  <c r="CU53" i="21"/>
  <c r="CU58" i="22"/>
  <c r="CU58" i="13" s="1"/>
  <c r="CV52" i="22"/>
  <c r="CU53" i="22"/>
  <c r="B98" i="15"/>
  <c r="L98" i="15"/>
  <c r="C99" i="15"/>
  <c r="Q98" i="15"/>
  <c r="N97" i="15"/>
  <c r="P97" i="15"/>
  <c r="O97" i="15"/>
  <c r="M97" i="15"/>
  <c r="R97" i="15" s="1"/>
  <c r="CU62" i="22" l="1"/>
  <c r="CU62" i="13"/>
  <c r="CX62" i="24"/>
  <c r="CZ52" i="24"/>
  <c r="CY62" i="24"/>
  <c r="CY53" i="24"/>
  <c r="CV53" i="21"/>
  <c r="CW52" i="21"/>
  <c r="CV58" i="22"/>
  <c r="CV58" i="13" s="1"/>
  <c r="CV53" i="22"/>
  <c r="CW52" i="22"/>
  <c r="L99" i="15"/>
  <c r="Q99" i="15"/>
  <c r="C100" i="15"/>
  <c r="B99" i="15"/>
  <c r="P98" i="15"/>
  <c r="O98" i="15"/>
  <c r="N98" i="15"/>
  <c r="M98" i="15"/>
  <c r="R98" i="15" s="1"/>
  <c r="CV62" i="22" l="1"/>
  <c r="CV62" i="13"/>
  <c r="DA52" i="24"/>
  <c r="CZ53" i="24"/>
  <c r="CX70" i="24"/>
  <c r="CX72" i="24" s="1"/>
  <c r="CY70" i="24"/>
  <c r="CY72" i="24" s="1"/>
  <c r="CX52" i="21"/>
  <c r="CW53" i="21"/>
  <c r="CW58" i="22"/>
  <c r="CW58" i="13" s="1"/>
  <c r="CW53" i="22"/>
  <c r="CX52" i="22"/>
  <c r="C101" i="15"/>
  <c r="B100" i="15"/>
  <c r="L100" i="15"/>
  <c r="Q100" i="15"/>
  <c r="N99" i="15"/>
  <c r="P99" i="15"/>
  <c r="O99" i="15"/>
  <c r="M99" i="15"/>
  <c r="R99" i="15" s="1"/>
  <c r="CW62" i="22" l="1"/>
  <c r="CW62" i="13"/>
  <c r="CY73" i="24"/>
  <c r="CY76" i="24" s="1"/>
  <c r="CY79" i="24" s="1"/>
  <c r="CZ62" i="24"/>
  <c r="CX73" i="24"/>
  <c r="CX76" i="24" s="1"/>
  <c r="CX79" i="24" s="1"/>
  <c r="DA53" i="24"/>
  <c r="DB52" i="24"/>
  <c r="CY52" i="21"/>
  <c r="CX53" i="21"/>
  <c r="CX58" i="22"/>
  <c r="CX58" i="13" s="1"/>
  <c r="CY52" i="22"/>
  <c r="CX53" i="22"/>
  <c r="N100" i="15"/>
  <c r="P100" i="15"/>
  <c r="O100" i="15"/>
  <c r="M100" i="15"/>
  <c r="B101" i="15"/>
  <c r="L101" i="15"/>
  <c r="C102" i="15"/>
  <c r="Q101" i="15"/>
  <c r="CX62" i="22" l="1"/>
  <c r="CX62" i="13"/>
  <c r="DA70" i="24"/>
  <c r="DA72" i="24" s="1"/>
  <c r="CZ70" i="24"/>
  <c r="CZ72" i="24" s="1"/>
  <c r="DA62" i="24"/>
  <c r="DC52" i="24"/>
  <c r="DB53" i="24"/>
  <c r="CY53" i="21"/>
  <c r="CZ52" i="21"/>
  <c r="CY58" i="22"/>
  <c r="CY58" i="13" s="1"/>
  <c r="CZ52" i="22"/>
  <c r="CY53" i="22"/>
  <c r="R100" i="15"/>
  <c r="L102" i="15"/>
  <c r="Q102" i="15"/>
  <c r="C103" i="15"/>
  <c r="B102" i="15"/>
  <c r="P101" i="15"/>
  <c r="O101" i="15"/>
  <c r="N101" i="15"/>
  <c r="M101" i="15"/>
  <c r="R101" i="15" s="1"/>
  <c r="CY62" i="22" l="1"/>
  <c r="CY62" i="13"/>
  <c r="DA73" i="24"/>
  <c r="DA76" i="24" s="1"/>
  <c r="DA79" i="24" s="1"/>
  <c r="CZ73" i="24"/>
  <c r="CZ76" i="24" s="1"/>
  <c r="CZ79" i="24" s="1"/>
  <c r="DB62" i="24"/>
  <c r="DB70" i="24"/>
  <c r="DB72" i="24" s="1"/>
  <c r="DC62" i="24"/>
  <c r="DC53" i="24"/>
  <c r="DD52" i="24"/>
  <c r="DA52" i="21"/>
  <c r="CZ53" i="21"/>
  <c r="CZ58" i="22"/>
  <c r="CZ58" i="13" s="1"/>
  <c r="DA52" i="22"/>
  <c r="CZ53" i="22"/>
  <c r="N102" i="15"/>
  <c r="P102" i="15"/>
  <c r="O102" i="15"/>
  <c r="M102" i="15"/>
  <c r="R102" i="15" s="1"/>
  <c r="C104" i="15"/>
  <c r="B103" i="15"/>
  <c r="L103" i="15"/>
  <c r="Q103" i="15"/>
  <c r="CZ62" i="22" l="1"/>
  <c r="CZ62" i="13"/>
  <c r="DB73" i="24"/>
  <c r="DB76" i="24" s="1"/>
  <c r="DB79" i="24" s="1"/>
  <c r="DD62" i="24"/>
  <c r="DD53" i="24"/>
  <c r="DE52" i="24"/>
  <c r="DC70" i="24"/>
  <c r="DC72" i="24" s="1"/>
  <c r="DB52" i="21"/>
  <c r="DA53" i="21"/>
  <c r="DA58" i="22"/>
  <c r="DA58" i="13" s="1"/>
  <c r="DB52" i="22"/>
  <c r="DA53" i="22"/>
  <c r="N103" i="15"/>
  <c r="P103" i="15"/>
  <c r="O103" i="15"/>
  <c r="M103" i="15"/>
  <c r="R103" i="15" s="1"/>
  <c r="B104" i="15"/>
  <c r="L104" i="15"/>
  <c r="C105" i="15"/>
  <c r="Q104" i="15"/>
  <c r="DA62" i="22" l="1"/>
  <c r="DA62" i="13"/>
  <c r="DC73" i="24"/>
  <c r="DC76" i="24" s="1"/>
  <c r="DC79" i="24" s="1"/>
  <c r="DF52" i="24"/>
  <c r="DE53" i="24"/>
  <c r="DB53" i="21"/>
  <c r="DC52" i="21"/>
  <c r="DB58" i="22"/>
  <c r="DB58" i="13" s="1"/>
  <c r="DB53" i="22"/>
  <c r="DC52" i="22"/>
  <c r="P104" i="15"/>
  <c r="O104" i="15"/>
  <c r="N104" i="15"/>
  <c r="M104" i="15"/>
  <c r="L105" i="15"/>
  <c r="Q105" i="15"/>
  <c r="B105" i="15"/>
  <c r="C106" i="15"/>
  <c r="DB62" i="22" l="1"/>
  <c r="DB62" i="13"/>
  <c r="DG52" i="24"/>
  <c r="DF53" i="24"/>
  <c r="DE70" i="24"/>
  <c r="DE72" i="24" s="1"/>
  <c r="DD70" i="24"/>
  <c r="DD72" i="24" s="1"/>
  <c r="DE62" i="24"/>
  <c r="DC53" i="21"/>
  <c r="DD52" i="21"/>
  <c r="DC58" i="22"/>
  <c r="DC58" i="13" s="1"/>
  <c r="DC53" i="22"/>
  <c r="DD52" i="22"/>
  <c r="R104" i="15"/>
  <c r="C107" i="15"/>
  <c r="Q106" i="15"/>
  <c r="L106" i="15"/>
  <c r="B106" i="15"/>
  <c r="O105" i="15"/>
  <c r="N105" i="15"/>
  <c r="P105" i="15"/>
  <c r="M105" i="15"/>
  <c r="R105" i="15" s="1"/>
  <c r="DC62" i="22" l="1"/>
  <c r="DC62" i="13"/>
  <c r="DF62" i="24"/>
  <c r="DF70" i="24"/>
  <c r="DF72" i="24" s="1"/>
  <c r="DD73" i="24"/>
  <c r="DD76" i="24" s="1"/>
  <c r="DD79" i="24" s="1"/>
  <c r="DG53" i="24"/>
  <c r="DH52" i="24"/>
  <c r="DE73" i="24"/>
  <c r="DE76" i="24" s="1"/>
  <c r="DE79" i="24" s="1"/>
  <c r="DE52" i="21"/>
  <c r="DD53" i="21"/>
  <c r="DD58" i="22"/>
  <c r="DD58" i="13" s="1"/>
  <c r="DE52" i="22"/>
  <c r="DD53" i="22"/>
  <c r="N106" i="15"/>
  <c r="P106" i="15"/>
  <c r="O106" i="15"/>
  <c r="M106" i="15"/>
  <c r="B107" i="15"/>
  <c r="C108" i="15"/>
  <c r="L107" i="15"/>
  <c r="Q107" i="15"/>
  <c r="DD62" i="22" l="1"/>
  <c r="DD62" i="13"/>
  <c r="DG62" i="24"/>
  <c r="DF73" i="24"/>
  <c r="DF76" i="24" s="1"/>
  <c r="DF79" i="24" s="1"/>
  <c r="DH62" i="24"/>
  <c r="DI52" i="24"/>
  <c r="DH53" i="24"/>
  <c r="DE53" i="21"/>
  <c r="DF52" i="21"/>
  <c r="DE58" i="22"/>
  <c r="DE58" i="13" s="1"/>
  <c r="DF52" i="22"/>
  <c r="DE53" i="22"/>
  <c r="R106" i="15"/>
  <c r="P107" i="15"/>
  <c r="O107" i="15"/>
  <c r="N107" i="15"/>
  <c r="M107" i="15"/>
  <c r="R107" i="15" s="1"/>
  <c r="L108" i="15"/>
  <c r="Q108" i="15"/>
  <c r="B108" i="15"/>
  <c r="C109" i="15"/>
  <c r="DE62" i="22" l="1"/>
  <c r="DE62" i="13"/>
  <c r="DI53" i="24"/>
  <c r="DJ52" i="24"/>
  <c r="DH70" i="24"/>
  <c r="DH72" i="24" s="1"/>
  <c r="DG70" i="24"/>
  <c r="DG72" i="24" s="1"/>
  <c r="DG52" i="21"/>
  <c r="DF53" i="21"/>
  <c r="DF58" i="22"/>
  <c r="DF58" i="13" s="1"/>
  <c r="DG52" i="22"/>
  <c r="DF53" i="22"/>
  <c r="C110" i="15"/>
  <c r="L109" i="15"/>
  <c r="Q109" i="15"/>
  <c r="B109" i="15"/>
  <c r="P108" i="15"/>
  <c r="O108" i="15"/>
  <c r="N108" i="15"/>
  <c r="M108" i="15"/>
  <c r="R108" i="15" s="1"/>
  <c r="DF62" i="22" l="1"/>
  <c r="DF62" i="13"/>
  <c r="DG73" i="24"/>
  <c r="DG76" i="24" s="1"/>
  <c r="DG79" i="24" s="1"/>
  <c r="DH73" i="24"/>
  <c r="DH76" i="24" s="1"/>
  <c r="DH79" i="24" s="1"/>
  <c r="DI70" i="24"/>
  <c r="DI72" i="24" s="1"/>
  <c r="DJ53" i="24"/>
  <c r="DK52" i="24"/>
  <c r="DI62" i="24"/>
  <c r="DH52" i="21"/>
  <c r="DG53" i="21"/>
  <c r="DG58" i="22"/>
  <c r="DG58" i="13" s="1"/>
  <c r="DH52" i="22"/>
  <c r="DG53" i="22"/>
  <c r="N109" i="15"/>
  <c r="P109" i="15"/>
  <c r="O109" i="15"/>
  <c r="M109" i="15"/>
  <c r="R109" i="15" s="1"/>
  <c r="B110" i="15"/>
  <c r="C111" i="15"/>
  <c r="L110" i="15"/>
  <c r="Q110" i="15"/>
  <c r="DG62" i="13" l="1"/>
  <c r="DG62" i="22"/>
  <c r="DJ70" i="24"/>
  <c r="DJ72" i="24" s="1"/>
  <c r="DL52" i="24"/>
  <c r="DK53" i="24"/>
  <c r="DK62" i="24"/>
  <c r="DJ62" i="24"/>
  <c r="DI73" i="24"/>
  <c r="DI76" i="24" s="1"/>
  <c r="DI79" i="24" s="1"/>
  <c r="DH53" i="21"/>
  <c r="DI52" i="21"/>
  <c r="DH58" i="22"/>
  <c r="DH58" i="13" s="1"/>
  <c r="DH53" i="22"/>
  <c r="DI52" i="22"/>
  <c r="L111" i="15"/>
  <c r="Q111" i="15"/>
  <c r="B111" i="15"/>
  <c r="C112" i="15"/>
  <c r="P110" i="15"/>
  <c r="O110" i="15"/>
  <c r="N110" i="15"/>
  <c r="M110" i="15"/>
  <c r="R110" i="15" s="1"/>
  <c r="DH62" i="22" l="1"/>
  <c r="DH62" i="13"/>
  <c r="DK70" i="24"/>
  <c r="DK72" i="24" s="1"/>
  <c r="DM52" i="24"/>
  <c r="DL53" i="24"/>
  <c r="DJ73" i="24"/>
  <c r="DJ76" i="24" s="1"/>
  <c r="DJ79" i="24" s="1"/>
  <c r="DJ52" i="21"/>
  <c r="DI53" i="21"/>
  <c r="DI58" i="22"/>
  <c r="DI58" i="13" s="1"/>
  <c r="DJ52" i="22"/>
  <c r="DI53" i="22"/>
  <c r="C113" i="15"/>
  <c r="L112" i="15"/>
  <c r="Q112" i="15"/>
  <c r="B112" i="15"/>
  <c r="P111" i="15"/>
  <c r="O111" i="15"/>
  <c r="N111" i="15"/>
  <c r="M111" i="15"/>
  <c r="R111" i="15" s="1"/>
  <c r="DI62" i="22" l="1"/>
  <c r="DI62" i="13"/>
  <c r="DK73" i="24"/>
  <c r="DK76" i="24" s="1"/>
  <c r="DK79" i="24" s="1"/>
  <c r="DL62" i="24"/>
  <c r="DL70" i="24"/>
  <c r="DL72" i="24" s="1"/>
  <c r="DM53" i="24"/>
  <c r="DM62" i="24"/>
  <c r="DN52" i="24"/>
  <c r="DK52" i="21"/>
  <c r="DJ53" i="21"/>
  <c r="DJ58" i="22"/>
  <c r="DJ58" i="13" s="1"/>
  <c r="DK52" i="22"/>
  <c r="DJ53" i="22"/>
  <c r="N112" i="15"/>
  <c r="P112" i="15"/>
  <c r="O112" i="15"/>
  <c r="M112" i="15"/>
  <c r="B113" i="15"/>
  <c r="C114" i="15"/>
  <c r="L113" i="15"/>
  <c r="Q113" i="15"/>
  <c r="DJ62" i="22" l="1"/>
  <c r="DJ62" i="13"/>
  <c r="DL73" i="24"/>
  <c r="DL76" i="24" s="1"/>
  <c r="DL79" i="24" s="1"/>
  <c r="DM70" i="24"/>
  <c r="DM72" i="24" s="1"/>
  <c r="DO52" i="24"/>
  <c r="DN53" i="24"/>
  <c r="DK53" i="21"/>
  <c r="DL52" i="21"/>
  <c r="DK58" i="22"/>
  <c r="DK58" i="13" s="1"/>
  <c r="DL52" i="22"/>
  <c r="DK53" i="22"/>
  <c r="R112" i="15"/>
  <c r="P113" i="15"/>
  <c r="O113" i="15"/>
  <c r="N113" i="15"/>
  <c r="M113" i="15"/>
  <c r="R113" i="15" s="1"/>
  <c r="L114" i="15"/>
  <c r="Q114" i="15"/>
  <c r="B114" i="15"/>
  <c r="C115" i="15"/>
  <c r="DK62" i="22" l="1"/>
  <c r="DK62" i="13"/>
  <c r="DM73" i="24"/>
  <c r="DM76" i="24" s="1"/>
  <c r="DM79" i="24" s="1"/>
  <c r="DN62" i="24"/>
  <c r="DN70" i="24"/>
  <c r="DN72" i="24" s="1"/>
  <c r="DO53" i="24"/>
  <c r="DP52" i="24"/>
  <c r="DM52" i="21"/>
  <c r="DL53" i="21"/>
  <c r="DL58" i="22"/>
  <c r="DL58" i="13" s="1"/>
  <c r="DM52" i="22"/>
  <c r="DL53" i="22"/>
  <c r="C116" i="15"/>
  <c r="L115" i="15"/>
  <c r="Q115" i="15"/>
  <c r="B115" i="15"/>
  <c r="P114" i="15"/>
  <c r="O114" i="15"/>
  <c r="N114" i="15"/>
  <c r="M114" i="15"/>
  <c r="DL62" i="22" l="1"/>
  <c r="DL62" i="13"/>
  <c r="DN73" i="24"/>
  <c r="DN76" i="24" s="1"/>
  <c r="DN79" i="24" s="1"/>
  <c r="DO70" i="24"/>
  <c r="DO72" i="24" s="1"/>
  <c r="DP62" i="24"/>
  <c r="DP53" i="24"/>
  <c r="DQ52" i="24"/>
  <c r="DO62" i="24"/>
  <c r="DN52" i="21"/>
  <c r="DM53" i="21"/>
  <c r="DM58" i="22"/>
  <c r="DM58" i="13" s="1"/>
  <c r="DN52" i="22"/>
  <c r="DM53" i="22"/>
  <c r="R114" i="15"/>
  <c r="N115" i="15"/>
  <c r="P115" i="15"/>
  <c r="O115" i="15"/>
  <c r="M115" i="15"/>
  <c r="R115" i="15" s="1"/>
  <c r="B116" i="15"/>
  <c r="C117" i="15"/>
  <c r="L116" i="15"/>
  <c r="Q116" i="15"/>
  <c r="DM62" i="22" l="1"/>
  <c r="DM62" i="13"/>
  <c r="DO73" i="24"/>
  <c r="DO76" i="24" s="1"/>
  <c r="DO79" i="24" s="1"/>
  <c r="DR52" i="24"/>
  <c r="DQ53" i="24"/>
  <c r="DQ62" i="24"/>
  <c r="DP70" i="24"/>
  <c r="DP72" i="24" s="1"/>
  <c r="DN53" i="21"/>
  <c r="DO52" i="21"/>
  <c r="DN58" i="22"/>
  <c r="DN58" i="13" s="1"/>
  <c r="DN53" i="22"/>
  <c r="DO52" i="22"/>
  <c r="L117" i="15"/>
  <c r="Q117" i="15"/>
  <c r="B117" i="15"/>
  <c r="C118" i="15"/>
  <c r="P116" i="15"/>
  <c r="O116" i="15"/>
  <c r="N116" i="15"/>
  <c r="M116" i="15"/>
  <c r="DN62" i="22" l="1"/>
  <c r="DN62" i="13"/>
  <c r="DQ70" i="24"/>
  <c r="DQ72" i="24" s="1"/>
  <c r="DP73" i="24"/>
  <c r="DP76" i="24" s="1"/>
  <c r="DP79" i="24" s="1"/>
  <c r="DS52" i="24"/>
  <c r="DR53" i="24"/>
  <c r="DR62" i="24"/>
  <c r="DO53" i="21"/>
  <c r="DP52" i="21"/>
  <c r="DO58" i="22"/>
  <c r="DO58" i="13" s="1"/>
  <c r="DO53" i="22"/>
  <c r="DP52" i="22"/>
  <c r="R116" i="15"/>
  <c r="C119" i="15"/>
  <c r="L118" i="15"/>
  <c r="Q118" i="15"/>
  <c r="B118" i="15"/>
  <c r="P117" i="15"/>
  <c r="O117" i="15"/>
  <c r="N117" i="15"/>
  <c r="M117" i="15"/>
  <c r="R117" i="15" s="1"/>
  <c r="DO62" i="13" l="1"/>
  <c r="DO62" i="22"/>
  <c r="DQ73" i="24"/>
  <c r="DQ76" i="24" s="1"/>
  <c r="DQ79" i="24" s="1"/>
  <c r="DR70" i="24"/>
  <c r="DR72" i="24" s="1"/>
  <c r="DS53" i="24"/>
  <c r="DT52" i="24"/>
  <c r="DQ52" i="21"/>
  <c r="DP53" i="21"/>
  <c r="DP58" i="22"/>
  <c r="DP58" i="13" s="1"/>
  <c r="DQ52" i="22"/>
  <c r="DP53" i="22"/>
  <c r="N118" i="15"/>
  <c r="P118" i="15"/>
  <c r="O118" i="15"/>
  <c r="M118" i="15"/>
  <c r="B119" i="15"/>
  <c r="C120" i="15"/>
  <c r="L119" i="15"/>
  <c r="Q119" i="15"/>
  <c r="DP62" i="22" l="1"/>
  <c r="DP62" i="13"/>
  <c r="E29" i="24"/>
  <c r="E18" i="13" s="1"/>
  <c r="B60" i="24"/>
  <c r="E19" i="24"/>
  <c r="E8" i="13" s="1"/>
  <c r="E20" i="24"/>
  <c r="E9" i="13" s="1"/>
  <c r="B59" i="24"/>
  <c r="DT53" i="24"/>
  <c r="DR73" i="24"/>
  <c r="DR76" i="24" s="1"/>
  <c r="DR79" i="24" s="1"/>
  <c r="DS62" i="24"/>
  <c r="DS70" i="24"/>
  <c r="DS72" i="24" s="1"/>
  <c r="DQ53" i="21"/>
  <c r="DR52" i="21"/>
  <c r="DQ58" i="22"/>
  <c r="DQ58" i="13" s="1"/>
  <c r="DR52" i="22"/>
  <c r="DQ53" i="22"/>
  <c r="R118" i="15"/>
  <c r="P119" i="15"/>
  <c r="O119" i="15"/>
  <c r="N119" i="15"/>
  <c r="M119" i="15"/>
  <c r="R119" i="15" s="1"/>
  <c r="L120" i="15"/>
  <c r="Q120" i="15"/>
  <c r="B120" i="15"/>
  <c r="C121" i="15"/>
  <c r="DQ62" i="13" l="1"/>
  <c r="DQ62" i="22"/>
  <c r="E18" i="24"/>
  <c r="E7" i="13" s="1"/>
  <c r="G29" i="24"/>
  <c r="G18" i="13" s="1"/>
  <c r="E28" i="24"/>
  <c r="E17" i="13" s="1"/>
  <c r="F28" i="24"/>
  <c r="F17" i="13" s="1"/>
  <c r="G19" i="24"/>
  <c r="G8" i="13" s="1"/>
  <c r="D28" i="24"/>
  <c r="F9" i="24"/>
  <c r="E10" i="24"/>
  <c r="G28" i="24"/>
  <c r="G17" i="13" s="1"/>
  <c r="E11" i="24"/>
  <c r="E9" i="24"/>
  <c r="G9" i="24"/>
  <c r="F19" i="24"/>
  <c r="F8" i="13" s="1"/>
  <c r="G17" i="24"/>
  <c r="G6" i="13" s="1"/>
  <c r="G12" i="24"/>
  <c r="G18" i="24"/>
  <c r="G7" i="13" s="1"/>
  <c r="E13" i="24"/>
  <c r="E12" i="24"/>
  <c r="G13" i="24"/>
  <c r="F12" i="24"/>
  <c r="D11" i="24"/>
  <c r="G20" i="24"/>
  <c r="G9" i="13" s="1"/>
  <c r="H11" i="24"/>
  <c r="F17" i="24"/>
  <c r="F6" i="13" s="1"/>
  <c r="H10" i="24"/>
  <c r="H20" i="24"/>
  <c r="H9" i="13" s="1"/>
  <c r="D19" i="24"/>
  <c r="F11" i="24"/>
  <c r="H18" i="24"/>
  <c r="H7" i="13" s="1"/>
  <c r="D9" i="24"/>
  <c r="F29" i="24"/>
  <c r="F18" i="13" s="1"/>
  <c r="D18" i="24"/>
  <c r="F13" i="24"/>
  <c r="G11" i="24"/>
  <c r="D17" i="24"/>
  <c r="D20" i="24"/>
  <c r="H12" i="24"/>
  <c r="G10" i="24"/>
  <c r="H29" i="24"/>
  <c r="H18" i="13" s="1"/>
  <c r="I11" i="24"/>
  <c r="J13" i="24"/>
  <c r="J10" i="24"/>
  <c r="D29" i="24"/>
  <c r="J20" i="24"/>
  <c r="J9" i="13" s="1"/>
  <c r="J11" i="24"/>
  <c r="H9" i="24"/>
  <c r="H17" i="24"/>
  <c r="H6" i="13" s="1"/>
  <c r="H19" i="24"/>
  <c r="H8" i="13" s="1"/>
  <c r="I29" i="24"/>
  <c r="I18" i="13" s="1"/>
  <c r="F10" i="24"/>
  <c r="D12" i="24"/>
  <c r="E17" i="24"/>
  <c r="E6" i="13" s="1"/>
  <c r="J29" i="24"/>
  <c r="J18" i="13" s="1"/>
  <c r="H13" i="24"/>
  <c r="F18" i="24"/>
  <c r="F7" i="13" s="1"/>
  <c r="J17" i="24"/>
  <c r="J6" i="13" s="1"/>
  <c r="D13" i="24"/>
  <c r="D10" i="24"/>
  <c r="I17" i="24"/>
  <c r="I6" i="13" s="1"/>
  <c r="I28" i="24"/>
  <c r="I17" i="13" s="1"/>
  <c r="I9" i="24"/>
  <c r="H28" i="24"/>
  <c r="H17" i="13" s="1"/>
  <c r="F20" i="24"/>
  <c r="F9" i="13" s="1"/>
  <c r="I10" i="24"/>
  <c r="I19" i="24"/>
  <c r="I8" i="13" s="1"/>
  <c r="J19" i="24"/>
  <c r="J8" i="13" s="1"/>
  <c r="I18" i="24"/>
  <c r="I7" i="13" s="1"/>
  <c r="L10" i="24"/>
  <c r="I12" i="24"/>
  <c r="J12" i="24"/>
  <c r="K9" i="24"/>
  <c r="I20" i="24"/>
  <c r="I9" i="13" s="1"/>
  <c r="K20" i="24"/>
  <c r="K9" i="13" s="1"/>
  <c r="J28" i="24"/>
  <c r="J17" i="13" s="1"/>
  <c r="I13" i="24"/>
  <c r="J9" i="24"/>
  <c r="J18" i="24"/>
  <c r="J7" i="13" s="1"/>
  <c r="L19" i="24"/>
  <c r="L8" i="13" s="1"/>
  <c r="L20" i="24"/>
  <c r="L9" i="13" s="1"/>
  <c r="L17" i="24"/>
  <c r="L6" i="13" s="1"/>
  <c r="L28" i="24"/>
  <c r="L17" i="13" s="1"/>
  <c r="K18" i="24"/>
  <c r="K7" i="13" s="1"/>
  <c r="L18" i="24"/>
  <c r="L7" i="13" s="1"/>
  <c r="K28" i="24"/>
  <c r="K17" i="13" s="1"/>
  <c r="L29" i="24"/>
  <c r="L18" i="13" s="1"/>
  <c r="K29" i="24"/>
  <c r="K18" i="13" s="1"/>
  <c r="L11" i="24"/>
  <c r="K11" i="24"/>
  <c r="L12" i="24"/>
  <c r="L13" i="24"/>
  <c r="K13" i="24"/>
  <c r="M19" i="24"/>
  <c r="M8" i="13" s="1"/>
  <c r="K12" i="24"/>
  <c r="N20" i="24"/>
  <c r="N9" i="13" s="1"/>
  <c r="K17" i="24"/>
  <c r="K6" i="13" s="1"/>
  <c r="N13" i="24"/>
  <c r="L9" i="24"/>
  <c r="M29" i="24"/>
  <c r="M18" i="13" s="1"/>
  <c r="K10" i="24"/>
  <c r="M12" i="24"/>
  <c r="M13" i="24"/>
  <c r="K19" i="24"/>
  <c r="K8" i="13" s="1"/>
  <c r="M17" i="24"/>
  <c r="M6" i="13" s="1"/>
  <c r="M11" i="24"/>
  <c r="M20" i="24"/>
  <c r="M9" i="13" s="1"/>
  <c r="M9" i="24"/>
  <c r="N10" i="24"/>
  <c r="N19" i="24"/>
  <c r="N8" i="13" s="1"/>
  <c r="M28" i="24"/>
  <c r="M17" i="13" s="1"/>
  <c r="N11" i="24"/>
  <c r="N12" i="24"/>
  <c r="M18" i="24"/>
  <c r="M7" i="13" s="1"/>
  <c r="M10" i="24"/>
  <c r="N17" i="24"/>
  <c r="N6" i="13" s="1"/>
  <c r="N9" i="24"/>
  <c r="N29" i="24"/>
  <c r="N18" i="13" s="1"/>
  <c r="DT70" i="24"/>
  <c r="DT72" i="24" s="1"/>
  <c r="DS73" i="24"/>
  <c r="DS76" i="24" s="1"/>
  <c r="DS79" i="24" s="1"/>
  <c r="N18" i="24"/>
  <c r="N7" i="13" s="1"/>
  <c r="DT62" i="24"/>
  <c r="B62" i="24" s="1"/>
  <c r="B57" i="24"/>
  <c r="DS52" i="21"/>
  <c r="DR53" i="21"/>
  <c r="DR58" i="22"/>
  <c r="DR58" i="13" s="1"/>
  <c r="DS52" i="22"/>
  <c r="DR53" i="22"/>
  <c r="C122" i="15"/>
  <c r="L121" i="15"/>
  <c r="Q121" i="15"/>
  <c r="B121" i="15"/>
  <c r="P120" i="15"/>
  <c r="O120" i="15"/>
  <c r="N120" i="15"/>
  <c r="M120" i="15"/>
  <c r="DR62" i="22" l="1"/>
  <c r="DR62" i="13"/>
  <c r="F21" i="24"/>
  <c r="E21" i="24"/>
  <c r="E23" i="24" s="1"/>
  <c r="D14" i="24"/>
  <c r="G14" i="24"/>
  <c r="K21" i="24"/>
  <c r="K14" i="24"/>
  <c r="I21" i="24"/>
  <c r="H21" i="24"/>
  <c r="D21" i="24"/>
  <c r="E14" i="24"/>
  <c r="J14" i="24"/>
  <c r="H14" i="24"/>
  <c r="DT73" i="24"/>
  <c r="DT76" i="24" s="1"/>
  <c r="DT79" i="24" s="1"/>
  <c r="M14" i="24"/>
  <c r="L21" i="24"/>
  <c r="J21" i="24"/>
  <c r="G21" i="24"/>
  <c r="N21" i="24"/>
  <c r="F23" i="24"/>
  <c r="N28" i="24"/>
  <c r="N17" i="13" s="1"/>
  <c r="N14" i="24"/>
  <c r="M21" i="24"/>
  <c r="L14" i="24"/>
  <c r="I14" i="24"/>
  <c r="F14" i="24"/>
  <c r="DT52" i="21"/>
  <c r="DS53" i="21"/>
  <c r="DS58" i="22"/>
  <c r="DS58" i="13" s="1"/>
  <c r="DT52" i="22"/>
  <c r="DS53" i="22"/>
  <c r="R120" i="15"/>
  <c r="N121" i="15"/>
  <c r="P121" i="15"/>
  <c r="O121" i="15"/>
  <c r="M121" i="15"/>
  <c r="R121" i="15" s="1"/>
  <c r="B122" i="15"/>
  <c r="C123" i="15"/>
  <c r="L122" i="15"/>
  <c r="Q122" i="15"/>
  <c r="DS62" i="22" l="1"/>
  <c r="E24" i="24"/>
  <c r="E34" i="24" s="1"/>
  <c r="E12" i="13"/>
  <c r="DS62" i="13"/>
  <c r="F24" i="24"/>
  <c r="F34" i="24" s="1"/>
  <c r="F12" i="13"/>
  <c r="N23" i="24"/>
  <c r="M23" i="24"/>
  <c r="G23" i="24"/>
  <c r="H23" i="24"/>
  <c r="J23" i="24"/>
  <c r="I23" i="24"/>
  <c r="D23" i="24"/>
  <c r="D24" i="24" s="1"/>
  <c r="D34" i="24" s="1"/>
  <c r="L23" i="24"/>
  <c r="K23" i="24"/>
  <c r="B58" i="21"/>
  <c r="DT53" i="21"/>
  <c r="DT53" i="22"/>
  <c r="B61" i="22"/>
  <c r="DT58" i="22"/>
  <c r="DT58" i="13" s="1"/>
  <c r="P122" i="15"/>
  <c r="O122" i="15"/>
  <c r="N122" i="15"/>
  <c r="M122" i="15"/>
  <c r="R122" i="15" s="1"/>
  <c r="L123" i="15"/>
  <c r="Q123" i="15"/>
  <c r="B123" i="15"/>
  <c r="F27" i="24" l="1"/>
  <c r="F30" i="24" s="1"/>
  <c r="E27" i="24"/>
  <c r="J24" i="24"/>
  <c r="J34" i="24" s="1"/>
  <c r="J12" i="13"/>
  <c r="K24" i="24"/>
  <c r="K34" i="24" s="1"/>
  <c r="K12" i="13"/>
  <c r="H24" i="24"/>
  <c r="H34" i="24" s="1"/>
  <c r="H12" i="13"/>
  <c r="L24" i="24"/>
  <c r="L34" i="24" s="1"/>
  <c r="L12" i="13"/>
  <c r="G24" i="24"/>
  <c r="G34" i="24" s="1"/>
  <c r="G12" i="13"/>
  <c r="M24" i="24"/>
  <c r="M34" i="24" s="1"/>
  <c r="M12" i="13"/>
  <c r="F16" i="13"/>
  <c r="N24" i="24"/>
  <c r="N34" i="24" s="1"/>
  <c r="N12" i="13"/>
  <c r="DT62" i="22"/>
  <c r="I24" i="24"/>
  <c r="I34" i="24" s="1"/>
  <c r="I12" i="13"/>
  <c r="E30" i="24"/>
  <c r="E36" i="24" s="1"/>
  <c r="E45" i="24" s="1"/>
  <c r="E16" i="13"/>
  <c r="J27" i="24"/>
  <c r="D27" i="24"/>
  <c r="D30" i="24" s="1"/>
  <c r="B57" i="21"/>
  <c r="E11" i="21"/>
  <c r="D11" i="21"/>
  <c r="D13" i="21"/>
  <c r="D12" i="21"/>
  <c r="F10" i="21"/>
  <c r="E9" i="21"/>
  <c r="D10" i="21"/>
  <c r="D9" i="21"/>
  <c r="G10" i="21"/>
  <c r="F9" i="21"/>
  <c r="F11" i="21"/>
  <c r="G13" i="21"/>
  <c r="G11" i="21"/>
  <c r="G9" i="21"/>
  <c r="E10" i="21"/>
  <c r="I9" i="21"/>
  <c r="H12" i="21"/>
  <c r="H13" i="21"/>
  <c r="H11" i="21"/>
  <c r="H10" i="21"/>
  <c r="I13" i="21"/>
  <c r="H9" i="21"/>
  <c r="J9" i="21"/>
  <c r="I10" i="21"/>
  <c r="J12" i="21"/>
  <c r="I11" i="21"/>
  <c r="G12" i="21"/>
  <c r="J11" i="21"/>
  <c r="I12" i="21"/>
  <c r="K13" i="21"/>
  <c r="J10" i="21"/>
  <c r="J13" i="21"/>
  <c r="L9" i="21"/>
  <c r="K11" i="21"/>
  <c r="K12" i="21"/>
  <c r="K9" i="21"/>
  <c r="L10" i="21"/>
  <c r="K10" i="21"/>
  <c r="M9" i="21"/>
  <c r="L11" i="21"/>
  <c r="M10" i="21"/>
  <c r="L13" i="21"/>
  <c r="M11" i="21"/>
  <c r="N13" i="21"/>
  <c r="L12" i="21"/>
  <c r="N10" i="21"/>
  <c r="N12" i="21"/>
  <c r="M13" i="21"/>
  <c r="M12" i="21"/>
  <c r="N11" i="21"/>
  <c r="N9" i="21"/>
  <c r="E10" i="22"/>
  <c r="B57" i="22"/>
  <c r="H9" i="22"/>
  <c r="G12" i="22"/>
  <c r="D12" i="22"/>
  <c r="H10" i="22"/>
  <c r="M10" i="22"/>
  <c r="G10" i="22"/>
  <c r="I9" i="22"/>
  <c r="E9" i="22"/>
  <c r="N12" i="22"/>
  <c r="G9" i="22"/>
  <c r="E13" i="22"/>
  <c r="K11" i="22"/>
  <c r="F9" i="22"/>
  <c r="K9" i="22"/>
  <c r="K13" i="22"/>
  <c r="L10" i="22"/>
  <c r="K10" i="22"/>
  <c r="K12" i="22"/>
  <c r="M9" i="22"/>
  <c r="D10" i="22"/>
  <c r="D13" i="22"/>
  <c r="J10" i="22"/>
  <c r="F13" i="22"/>
  <c r="I10" i="22"/>
  <c r="L13" i="22"/>
  <c r="L11" i="22"/>
  <c r="N9" i="22"/>
  <c r="D9" i="22"/>
  <c r="I13" i="22"/>
  <c r="M12" i="22"/>
  <c r="I12" i="22"/>
  <c r="L9" i="22"/>
  <c r="L12" i="22"/>
  <c r="M11" i="22"/>
  <c r="J13" i="22"/>
  <c r="M13" i="22"/>
  <c r="N13" i="22"/>
  <c r="D11" i="22"/>
  <c r="J11" i="22"/>
  <c r="H13" i="22"/>
  <c r="F10" i="22"/>
  <c r="G13" i="22"/>
  <c r="E12" i="22"/>
  <c r="F12" i="22"/>
  <c r="H12" i="22"/>
  <c r="N10" i="22"/>
  <c r="J12" i="22"/>
  <c r="J9" i="22"/>
  <c r="N11" i="22"/>
  <c r="P123" i="15"/>
  <c r="O123" i="15"/>
  <c r="N123" i="15"/>
  <c r="M123" i="15"/>
  <c r="N27" i="24" l="1"/>
  <c r="N16" i="13" s="1"/>
  <c r="K27" i="24"/>
  <c r="K30" i="24" s="1"/>
  <c r="K31" i="24" s="1"/>
  <c r="G27" i="24"/>
  <c r="L27" i="24"/>
  <c r="L30" i="24" s="1"/>
  <c r="L31" i="24" s="1"/>
  <c r="F36" i="24"/>
  <c r="F45" i="24" s="1"/>
  <c r="I27" i="24"/>
  <c r="I30" i="24" s="1"/>
  <c r="I31" i="24" s="1"/>
  <c r="M27" i="24"/>
  <c r="M30" i="24" s="1"/>
  <c r="H27" i="24"/>
  <c r="H30" i="24" s="1"/>
  <c r="J30" i="24"/>
  <c r="J31" i="24" s="1"/>
  <c r="J16" i="13"/>
  <c r="B57" i="13"/>
  <c r="DT62" i="13"/>
  <c r="N30" i="24"/>
  <c r="N31" i="24" s="1"/>
  <c r="K16" i="13"/>
  <c r="G30" i="24"/>
  <c r="G31" i="24" s="1"/>
  <c r="G16" i="13"/>
  <c r="D36" i="24"/>
  <c r="L14" i="22"/>
  <c r="G14" i="21"/>
  <c r="M14" i="21"/>
  <c r="L14" i="21"/>
  <c r="J14" i="21"/>
  <c r="K14" i="21"/>
  <c r="H14" i="21"/>
  <c r="I14" i="21"/>
  <c r="N14" i="21"/>
  <c r="D14" i="21"/>
  <c r="N14" i="22"/>
  <c r="K14" i="22"/>
  <c r="D14" i="22"/>
  <c r="M14" i="22"/>
  <c r="J14" i="22"/>
  <c r="R123" i="15"/>
  <c r="I16" i="13" l="1"/>
  <c r="L16" i="13"/>
  <c r="K36" i="24"/>
  <c r="K45" i="24" s="1"/>
  <c r="J36" i="24"/>
  <c r="J45" i="24" s="1"/>
  <c r="H16" i="13"/>
  <c r="M16" i="13"/>
  <c r="M31" i="24"/>
  <c r="M36" i="24"/>
  <c r="M45" i="24" s="1"/>
  <c r="H31" i="24"/>
  <c r="H36" i="24"/>
  <c r="H45" i="24" s="1"/>
  <c r="G36" i="24"/>
  <c r="G45" i="24" s="1"/>
  <c r="I36" i="24"/>
  <c r="I45" i="24" s="1"/>
  <c r="N38" i="24"/>
  <c r="N29" i="13" s="1"/>
  <c r="L36" i="24"/>
  <c r="L45" i="24" s="1"/>
  <c r="I10" i="13"/>
  <c r="H10" i="13"/>
  <c r="G10" i="13"/>
  <c r="N10" i="13"/>
  <c r="N13" i="13" s="1"/>
  <c r="M10" i="13"/>
  <c r="M13" i="13" s="1"/>
  <c r="L10" i="13"/>
  <c r="K10" i="13"/>
  <c r="K13" i="13" s="1"/>
  <c r="J10" i="13"/>
  <c r="J13" i="13" s="1"/>
  <c r="F10" i="13"/>
  <c r="E10" i="13"/>
  <c r="N36" i="24" l="1"/>
  <c r="N39" i="24"/>
  <c r="I13" i="13"/>
  <c r="J19" i="13"/>
  <c r="J21" i="13" s="1"/>
  <c r="J23" i="13" s="1"/>
  <c r="M19" i="13"/>
  <c r="M21" i="13" s="1"/>
  <c r="M23" i="13" s="1"/>
  <c r="N19" i="13"/>
  <c r="N21" i="13" s="1"/>
  <c r="K19" i="13"/>
  <c r="K21" i="13" s="1"/>
  <c r="K23" i="13" s="1"/>
  <c r="H13" i="13"/>
  <c r="L13" i="13"/>
  <c r="F13" i="13"/>
  <c r="G13" i="13"/>
  <c r="N30" i="13" l="1"/>
  <c r="N31" i="13" s="1"/>
  <c r="N40" i="24"/>
  <c r="N45" i="24" s="1"/>
  <c r="D35" i="12"/>
  <c r="N23" i="13"/>
  <c r="L19" i="13"/>
  <c r="L21" i="13" s="1"/>
  <c r="L23" i="13" s="1"/>
  <c r="H19" i="13"/>
  <c r="H21" i="13" s="1"/>
  <c r="H23" i="13" s="1"/>
  <c r="I19" i="13"/>
  <c r="I21" i="13" s="1"/>
  <c r="I23" i="13" s="1"/>
  <c r="F19" i="13"/>
  <c r="E13" i="13"/>
  <c r="G19" i="13" l="1"/>
  <c r="G21" i="13" s="1"/>
  <c r="G23" i="13" s="1"/>
  <c r="F21" i="13"/>
  <c r="F23" i="13" s="1"/>
  <c r="D36" i="12"/>
  <c r="D55" i="18" l="1"/>
  <c r="D57" i="18" s="1"/>
  <c r="D62" i="18" s="1"/>
  <c r="D55" i="23"/>
  <c r="D57" i="23" s="1"/>
  <c r="D62" i="23" s="1"/>
  <c r="E19" i="13"/>
  <c r="E21" i="13" s="1"/>
  <c r="E23" i="13" s="1"/>
  <c r="J5" i="15" l="1"/>
  <c r="K5" i="15" s="1"/>
  <c r="J6" i="15" l="1"/>
  <c r="J7" i="15" s="1"/>
  <c r="K6" i="15" l="1"/>
  <c r="J8" i="15"/>
  <c r="K7" i="15"/>
  <c r="K8" i="15" l="1"/>
  <c r="J9" i="15"/>
  <c r="K9" i="15" l="1"/>
  <c r="J10" i="15"/>
  <c r="K10" i="15" l="1"/>
  <c r="J11" i="15"/>
  <c r="J12" i="15" l="1"/>
  <c r="K11" i="15"/>
  <c r="J13" i="15" l="1"/>
  <c r="K12" i="15"/>
  <c r="J14" i="15" l="1"/>
  <c r="K13" i="15"/>
  <c r="K14" i="15" l="1"/>
  <c r="J15" i="15"/>
  <c r="K15" i="15" l="1"/>
  <c r="J16" i="15"/>
  <c r="J17" i="15" l="1"/>
  <c r="K16" i="15"/>
  <c r="K17" i="15" l="1"/>
  <c r="J18" i="15"/>
  <c r="K18" i="15" l="1"/>
  <c r="J19" i="15"/>
  <c r="K19" i="15" l="1"/>
  <c r="J20" i="15"/>
  <c r="J21" i="15" l="1"/>
  <c r="K20" i="15"/>
  <c r="J22" i="15" l="1"/>
  <c r="K21" i="15"/>
  <c r="K22" i="15" l="1"/>
  <c r="J23" i="15"/>
  <c r="K23" i="15" l="1"/>
  <c r="J24" i="15"/>
  <c r="K24" i="15" l="1"/>
  <c r="J25" i="15"/>
  <c r="J26" i="15" l="1"/>
  <c r="K25" i="15"/>
  <c r="K26" i="15" l="1"/>
  <c r="J27" i="15"/>
  <c r="K27" i="15" l="1"/>
  <c r="J28" i="15"/>
  <c r="K28" i="15" l="1"/>
  <c r="J29" i="15"/>
  <c r="J30" i="15" l="1"/>
  <c r="K29" i="15"/>
  <c r="J31" i="15" l="1"/>
  <c r="K30" i="15"/>
  <c r="K31" i="15" l="1"/>
  <c r="J32" i="15"/>
  <c r="J33" i="15" l="1"/>
  <c r="K32" i="15"/>
  <c r="K33" i="15" l="1"/>
  <c r="J34" i="15"/>
  <c r="J35" i="15" l="1"/>
  <c r="K34" i="15"/>
  <c r="J36" i="15" l="1"/>
  <c r="K35" i="15"/>
  <c r="J37" i="15" l="1"/>
  <c r="K36" i="15"/>
  <c r="K37" i="15" l="1"/>
  <c r="J38" i="15"/>
  <c r="J39" i="15" l="1"/>
  <c r="K38" i="15"/>
  <c r="K39" i="15" l="1"/>
  <c r="J40" i="15"/>
  <c r="K40" i="15" l="1"/>
  <c r="J41" i="15"/>
  <c r="K41" i="15" l="1"/>
  <c r="J42" i="15"/>
  <c r="K42" i="15" l="1"/>
  <c r="J43" i="15"/>
  <c r="K43" i="15" l="1"/>
  <c r="J44" i="15"/>
  <c r="K44" i="15" l="1"/>
  <c r="J45" i="15"/>
  <c r="K45" i="15" l="1"/>
  <c r="J46" i="15"/>
  <c r="K46" i="15" l="1"/>
  <c r="J47" i="15"/>
  <c r="J48" i="15" l="1"/>
  <c r="K47" i="15"/>
  <c r="K48" i="15" l="1"/>
  <c r="J49" i="15"/>
  <c r="K49" i="15" l="1"/>
  <c r="J50" i="15"/>
  <c r="K50" i="15" l="1"/>
  <c r="J51" i="15"/>
  <c r="J52" i="15" l="1"/>
  <c r="K51" i="15"/>
  <c r="J53" i="15" l="1"/>
  <c r="K52" i="15"/>
  <c r="J54" i="15" l="1"/>
  <c r="K53" i="15"/>
  <c r="J55" i="15" l="1"/>
  <c r="K54" i="15"/>
  <c r="J56" i="15" l="1"/>
  <c r="K55" i="15"/>
  <c r="J57" i="15" l="1"/>
  <c r="K56" i="15"/>
  <c r="J58" i="15" l="1"/>
  <c r="K57" i="15"/>
  <c r="K58" i="15" l="1"/>
  <c r="J59" i="15"/>
  <c r="K59" i="15" l="1"/>
  <c r="J60" i="15"/>
  <c r="K60" i="15" l="1"/>
  <c r="J61" i="15"/>
  <c r="J62" i="15" l="1"/>
  <c r="K61" i="15"/>
  <c r="K62" i="15" l="1"/>
  <c r="J63" i="15"/>
  <c r="K63" i="15" l="1"/>
  <c r="J64" i="15"/>
  <c r="J65" i="15" l="1"/>
  <c r="K64" i="15"/>
  <c r="K65" i="15" l="1"/>
  <c r="J66" i="15"/>
  <c r="K66" i="15" l="1"/>
  <c r="J67" i="15"/>
  <c r="K67" i="15" l="1"/>
  <c r="J68" i="15"/>
  <c r="J69" i="15" l="1"/>
  <c r="K68" i="15"/>
  <c r="J70" i="15" l="1"/>
  <c r="K69" i="15"/>
  <c r="J71" i="15" l="1"/>
  <c r="K70" i="15"/>
  <c r="J72" i="15" l="1"/>
  <c r="K71" i="15"/>
  <c r="K72" i="15" l="1"/>
  <c r="J73" i="15"/>
  <c r="K73" i="15" l="1"/>
  <c r="J74" i="15"/>
  <c r="J75" i="15" l="1"/>
  <c r="K74" i="15"/>
  <c r="J76" i="15" l="1"/>
  <c r="K75" i="15"/>
  <c r="J77" i="15" l="1"/>
  <c r="K76" i="15"/>
  <c r="K77" i="15" l="1"/>
  <c r="J78" i="15"/>
  <c r="J79" i="15" l="1"/>
  <c r="K78" i="15"/>
  <c r="J80" i="15" l="1"/>
  <c r="K79" i="15"/>
  <c r="J81" i="15" l="1"/>
  <c r="K80" i="15"/>
  <c r="K81" i="15" l="1"/>
  <c r="J82" i="15"/>
  <c r="K82" i="15" l="1"/>
  <c r="J83" i="15"/>
  <c r="K83" i="15" l="1"/>
  <c r="J84" i="15"/>
  <c r="K84" i="15" l="1"/>
  <c r="J85" i="15"/>
  <c r="J86" i="15" l="1"/>
  <c r="K85" i="15"/>
  <c r="K86" i="15" l="1"/>
  <c r="J87" i="15"/>
  <c r="K87" i="15" l="1"/>
  <c r="J88" i="15"/>
  <c r="J89" i="15" l="1"/>
  <c r="K88" i="15"/>
  <c r="J90" i="15" l="1"/>
  <c r="K89" i="15"/>
  <c r="K90" i="15" l="1"/>
  <c r="J91" i="15"/>
  <c r="K91" i="15" l="1"/>
  <c r="J92" i="15"/>
  <c r="K92" i="15" l="1"/>
  <c r="J93" i="15"/>
  <c r="K93" i="15" l="1"/>
  <c r="J94" i="15"/>
  <c r="K94" i="15" l="1"/>
  <c r="J95" i="15"/>
  <c r="J96" i="15" l="1"/>
  <c r="K95" i="15"/>
  <c r="K96" i="15" l="1"/>
  <c r="J97" i="15"/>
  <c r="J98" i="15" l="1"/>
  <c r="K97" i="15"/>
  <c r="K98" i="15" l="1"/>
  <c r="J99" i="15"/>
  <c r="K99" i="15" l="1"/>
  <c r="J100" i="15"/>
  <c r="K100" i="15" l="1"/>
  <c r="J101" i="15"/>
  <c r="K101" i="15" l="1"/>
  <c r="J102" i="15"/>
  <c r="K102" i="15" l="1"/>
  <c r="J103" i="15"/>
  <c r="K103" i="15" l="1"/>
  <c r="J104" i="15"/>
  <c r="J105" i="15" l="1"/>
  <c r="K104" i="15"/>
  <c r="J106" i="15" l="1"/>
  <c r="K105" i="15"/>
  <c r="K106" i="15" l="1"/>
  <c r="J107" i="15"/>
  <c r="K107" i="15" l="1"/>
  <c r="J108" i="15"/>
  <c r="J109" i="15" l="1"/>
  <c r="K108" i="15"/>
  <c r="J110" i="15" l="1"/>
  <c r="K109" i="15"/>
  <c r="J111" i="15" l="1"/>
  <c r="K110" i="15"/>
  <c r="J112" i="15" l="1"/>
  <c r="K111" i="15"/>
  <c r="J113" i="15" l="1"/>
  <c r="K112" i="15"/>
  <c r="J114" i="15" l="1"/>
  <c r="K113" i="15"/>
  <c r="K114" i="15" l="1"/>
  <c r="J115" i="15"/>
  <c r="J116" i="15" l="1"/>
  <c r="K115" i="15"/>
  <c r="K116" i="15" l="1"/>
  <c r="J117" i="15"/>
  <c r="K117" i="15" l="1"/>
  <c r="J118" i="15"/>
  <c r="J119" i="15" l="1"/>
  <c r="K118" i="15"/>
  <c r="J120" i="15" l="1"/>
  <c r="K119" i="15"/>
  <c r="K120" i="15" l="1"/>
  <c r="J121" i="15"/>
  <c r="J122" i="15" l="1"/>
  <c r="K121" i="15"/>
  <c r="K122" i="15" l="1"/>
  <c r="D62" i="21" l="1"/>
  <c r="E62" i="21"/>
  <c r="F62" i="21"/>
  <c r="G62" i="21"/>
  <c r="H62" i="21"/>
  <c r="I62" i="21"/>
  <c r="J62" i="21"/>
  <c r="K62" i="21"/>
  <c r="L62" i="21"/>
  <c r="AB62" i="21"/>
  <c r="AC62" i="21"/>
  <c r="AD62" i="21"/>
  <c r="AE62" i="21"/>
  <c r="AF62" i="21"/>
  <c r="AG62" i="21"/>
  <c r="AH62" i="21"/>
  <c r="AI62" i="21"/>
  <c r="AJ62" i="21"/>
  <c r="AK62" i="21"/>
  <c r="AL62" i="21"/>
  <c r="AM62" i="21"/>
  <c r="AN62" i="21"/>
  <c r="AO62" i="21"/>
  <c r="AP62" i="21"/>
  <c r="AQ62" i="21"/>
  <c r="AR62" i="21"/>
  <c r="AS62" i="21"/>
  <c r="AT62" i="21"/>
  <c r="AU62" i="21"/>
  <c r="AV62" i="21"/>
  <c r="AW62" i="21"/>
  <c r="AX62" i="21"/>
  <c r="AY62" i="21"/>
  <c r="AZ62" i="21"/>
  <c r="BA62" i="21"/>
  <c r="BB62" i="21"/>
  <c r="BC62" i="21"/>
  <c r="BD62" i="21"/>
  <c r="BE62" i="21"/>
  <c r="BF62" i="21"/>
  <c r="BG62" i="21"/>
  <c r="BH62" i="21"/>
  <c r="BI62" i="21"/>
  <c r="BJ62" i="21"/>
  <c r="BK62" i="21"/>
  <c r="BL62" i="21"/>
  <c r="BM62" i="21"/>
  <c r="BN62" i="21"/>
  <c r="BO62" i="21"/>
  <c r="BP62" i="21"/>
  <c r="BQ62" i="21"/>
  <c r="BR62" i="21"/>
  <c r="BS62" i="21"/>
  <c r="BT62" i="21"/>
  <c r="BU62" i="21"/>
  <c r="BV62" i="21"/>
  <c r="BW62" i="21"/>
  <c r="BX62" i="21"/>
  <c r="BY62" i="21"/>
  <c r="BZ62" i="21"/>
  <c r="CA62" i="21"/>
  <c r="CB62" i="21"/>
  <c r="CC62" i="21"/>
  <c r="CD62" i="21"/>
  <c r="CE62" i="21"/>
  <c r="CF62" i="21"/>
  <c r="CG62" i="21"/>
  <c r="CH62" i="21"/>
  <c r="CI62" i="21"/>
  <c r="CJ62" i="21"/>
  <c r="CK62" i="21"/>
  <c r="CL62" i="21"/>
  <c r="CM62" i="21"/>
  <c r="CN62" i="21"/>
  <c r="CO62" i="21"/>
  <c r="CP62" i="21"/>
  <c r="CQ62" i="21"/>
  <c r="CR62" i="21"/>
  <c r="CS62" i="21"/>
  <c r="CT62" i="21"/>
  <c r="CU62" i="21"/>
  <c r="CV62" i="21"/>
  <c r="CW62" i="21"/>
  <c r="CX62" i="21"/>
  <c r="CY62" i="21"/>
  <c r="CZ62" i="21"/>
  <c r="DA62" i="21"/>
  <c r="DB62" i="21"/>
  <c r="DC62" i="21"/>
  <c r="DD62" i="21"/>
  <c r="DE62" i="21"/>
  <c r="DF62" i="21"/>
  <c r="DG62" i="21"/>
  <c r="DH62" i="21"/>
  <c r="DI62" i="21"/>
  <c r="DJ62" i="21"/>
  <c r="DK62" i="21"/>
  <c r="DL62" i="21"/>
  <c r="DM62" i="21"/>
  <c r="DN62" i="21"/>
  <c r="DO62" i="21"/>
  <c r="DP62" i="21"/>
  <c r="DQ62" i="21"/>
  <c r="DR62" i="21"/>
  <c r="DS62" i="21"/>
  <c r="DT62" i="21"/>
  <c r="R60" i="21" l="1"/>
  <c r="R60" i="13" s="1"/>
  <c r="X60" i="21"/>
  <c r="X60" i="13" s="1"/>
  <c r="M60" i="21"/>
  <c r="M60" i="13" s="1"/>
  <c r="S60" i="21"/>
  <c r="S60" i="13" s="1"/>
  <c r="Y60" i="21"/>
  <c r="Y60" i="13" s="1"/>
  <c r="N60" i="21"/>
  <c r="N60" i="13" s="1"/>
  <c r="T60" i="21"/>
  <c r="T60" i="13" s="1"/>
  <c r="Z60" i="21"/>
  <c r="Z60" i="13" s="1"/>
  <c r="O60" i="21"/>
  <c r="O60" i="13" s="1"/>
  <c r="U60" i="21"/>
  <c r="U60" i="13" s="1"/>
  <c r="AA60" i="21"/>
  <c r="AA60" i="13" s="1"/>
  <c r="P60" i="21"/>
  <c r="P60" i="13" s="1"/>
  <c r="V60" i="21"/>
  <c r="V60" i="13" s="1"/>
  <c r="Q60" i="21"/>
  <c r="Q60" i="13" s="1"/>
  <c r="W60" i="21"/>
  <c r="W60" i="13" s="1"/>
  <c r="B60" i="13" l="1"/>
  <c r="F13" i="21"/>
  <c r="B60" i="21"/>
  <c r="E13" i="21"/>
  <c r="P62" i="21"/>
  <c r="V62" i="21"/>
  <c r="W62" i="21"/>
  <c r="R62" i="21"/>
  <c r="X62" i="21"/>
  <c r="S62" i="21"/>
  <c r="Y62" i="21"/>
  <c r="N62" i="21"/>
  <c r="T62" i="21"/>
  <c r="Z62" i="21"/>
  <c r="O62" i="21"/>
  <c r="U62" i="21"/>
  <c r="AA62" i="21"/>
  <c r="Q62" i="21" l="1"/>
  <c r="F12" i="21"/>
  <c r="F14" i="21" s="1"/>
  <c r="E12" i="21"/>
  <c r="E14" i="21" s="1"/>
  <c r="B59" i="21"/>
  <c r="M62" i="21"/>
  <c r="I20" i="12" l="1"/>
  <c r="N8" i="25" l="1"/>
  <c r="X9" i="12" s="1"/>
  <c r="Z9" i="12" s="1"/>
  <c r="M58" i="22"/>
  <c r="M58" i="26"/>
  <c r="M62" i="26" s="1"/>
  <c r="M62" i="22" l="1"/>
  <c r="M58" i="13"/>
  <c r="M62" i="13" s="1"/>
  <c r="N58" i="22"/>
  <c r="O58" i="22"/>
  <c r="P58" i="22"/>
  <c r="Q58" i="22"/>
  <c r="R58" i="22"/>
  <c r="S58" i="22"/>
  <c r="T58" i="22"/>
  <c r="U58" i="22"/>
  <c r="O62" i="22"/>
  <c r="R62" i="22"/>
  <c r="N58" i="26"/>
  <c r="O58" i="26"/>
  <c r="O62" i="26" s="1"/>
  <c r="P58" i="26"/>
  <c r="P62" i="26" s="1"/>
  <c r="Q58" i="26"/>
  <c r="Q62" i="26" s="1"/>
  <c r="R58" i="26"/>
  <c r="R62" i="26" s="1"/>
  <c r="S58" i="26"/>
  <c r="S62" i="26" s="1"/>
  <c r="T58" i="26"/>
  <c r="U58" i="26"/>
  <c r="U62" i="26" s="1"/>
  <c r="P58" i="13" l="1"/>
  <c r="P62" i="13" s="1"/>
  <c r="U58" i="13"/>
  <c r="U62" i="13" s="1"/>
  <c r="O58" i="13"/>
  <c r="O62" i="13" s="1"/>
  <c r="T62" i="22"/>
  <c r="T58" i="13"/>
  <c r="T62" i="13" s="1"/>
  <c r="E11" i="22"/>
  <c r="E14" i="22" s="1"/>
  <c r="N58" i="13"/>
  <c r="U62" i="22"/>
  <c r="S58" i="13"/>
  <c r="S62" i="13" s="1"/>
  <c r="R58" i="13"/>
  <c r="R62" i="13" s="1"/>
  <c r="P62" i="22"/>
  <c r="Q58" i="13"/>
  <c r="Q62" i="13" s="1"/>
  <c r="N62" i="26"/>
  <c r="E11" i="26"/>
  <c r="E14" i="26" s="1"/>
  <c r="S62" i="22"/>
  <c r="T62" i="26"/>
  <c r="Q62" i="22"/>
  <c r="N62" i="22"/>
  <c r="N62" i="13" l="1"/>
  <c r="BU58" i="26"/>
  <c r="BU58" i="13" s="1"/>
  <c r="BU62" i="13" s="1"/>
  <c r="BV58" i="26"/>
  <c r="BV58" i="13" s="1"/>
  <c r="BV62" i="13" s="1"/>
  <c r="BW58" i="26"/>
  <c r="BW58" i="13" s="1"/>
  <c r="BW62" i="13" s="1"/>
  <c r="BX58" i="26"/>
  <c r="BX58" i="13" s="1"/>
  <c r="BX62" i="13" s="1"/>
  <c r="BY58" i="26"/>
  <c r="BZ58" i="26"/>
  <c r="BZ58" i="13" s="1"/>
  <c r="BZ62" i="13" s="1"/>
  <c r="CA58" i="26"/>
  <c r="CA58" i="13" s="1"/>
  <c r="CA62" i="13" s="1"/>
  <c r="BU62" i="26"/>
  <c r="BZ62" i="26"/>
  <c r="BW62" i="26" l="1"/>
  <c r="CA62" i="26"/>
  <c r="BY58" i="13"/>
  <c r="BY62" i="13" s="1"/>
  <c r="K11" i="26"/>
  <c r="K14" i="26" s="1"/>
  <c r="BY62" i="26"/>
  <c r="BX62" i="26"/>
  <c r="BV62" i="26"/>
  <c r="D17" i="31"/>
  <c r="E17" i="31"/>
  <c r="F17" i="31"/>
  <c r="G17" i="31"/>
  <c r="H17" i="31"/>
  <c r="I17" i="31"/>
  <c r="J17" i="31"/>
  <c r="M17" i="31"/>
  <c r="N17" i="31"/>
  <c r="O17" i="31"/>
  <c r="P17" i="31"/>
  <c r="Q17" i="31"/>
  <c r="R17" i="31"/>
  <c r="S17" i="31"/>
  <c r="T17" i="31"/>
  <c r="W17" i="31"/>
  <c r="Y17" i="31"/>
  <c r="Z17" i="31"/>
  <c r="AA17" i="31"/>
  <c r="AB17" i="31"/>
  <c r="AC17" i="31"/>
  <c r="AD17" i="31"/>
  <c r="AE17" i="31"/>
  <c r="AF17" i="31"/>
  <c r="AG17" i="31"/>
  <c r="AH17" i="31"/>
  <c r="AI17" i="31"/>
  <c r="AJ17" i="31"/>
  <c r="AK17" i="31"/>
  <c r="AL17" i="31"/>
  <c r="AM17" i="31"/>
  <c r="AN17" i="31"/>
  <c r="AO17" i="31"/>
  <c r="AP17" i="31"/>
  <c r="AQ17" i="31"/>
  <c r="AR17" i="31"/>
  <c r="AS17" i="31"/>
  <c r="AT17" i="31"/>
  <c r="AU17" i="31"/>
  <c r="AV17" i="31"/>
  <c r="AW17" i="31"/>
  <c r="AX17" i="31"/>
  <c r="AY17" i="31"/>
  <c r="AZ17" i="31"/>
  <c r="BA17" i="31"/>
  <c r="BB17" i="31"/>
  <c r="BC17" i="31"/>
  <c r="BD17" i="31"/>
  <c r="BE17" i="31"/>
  <c r="BF17" i="31"/>
  <c r="BG17" i="31"/>
  <c r="BH17" i="31"/>
  <c r="BI17" i="31"/>
  <c r="BJ17" i="31"/>
  <c r="BK17" i="31"/>
  <c r="BL17" i="31"/>
  <c r="BM17" i="31"/>
  <c r="BN17" i="31"/>
  <c r="BO17" i="31"/>
  <c r="BP17" i="31"/>
  <c r="BQ17" i="31"/>
  <c r="BR17" i="31"/>
  <c r="BS17" i="31"/>
  <c r="BT17" i="31"/>
  <c r="BU17" i="31"/>
  <c r="BV17" i="31"/>
  <c r="K17" i="31" l="1"/>
  <c r="R77" i="32" l="1"/>
  <c r="R79" i="32" s="1"/>
  <c r="R81" i="32" s="1"/>
  <c r="R85" i="32" s="1"/>
  <c r="U112" i="32"/>
  <c r="U114" i="32" s="1"/>
  <c r="U118" i="32" s="1"/>
  <c r="X155" i="32"/>
  <c r="X157" i="32" s="1"/>
  <c r="X161" i="32" s="1"/>
  <c r="I52" i="12"/>
  <c r="E52" i="15" s="1"/>
  <c r="I53" i="12"/>
  <c r="E66" i="15"/>
  <c r="E68" i="15"/>
  <c r="E72" i="15"/>
  <c r="E78" i="15"/>
  <c r="E79" i="15"/>
  <c r="E83" i="15"/>
  <c r="E87" i="15"/>
  <c r="E90" i="15"/>
  <c r="E93" i="15"/>
  <c r="E95" i="15"/>
  <c r="E97" i="15"/>
  <c r="E99" i="15"/>
  <c r="E101" i="15"/>
  <c r="E102" i="15"/>
  <c r="E104" i="15"/>
  <c r="E107" i="15"/>
  <c r="E108" i="15"/>
  <c r="E109" i="15"/>
  <c r="E111" i="15"/>
  <c r="E114" i="15"/>
  <c r="E115" i="15"/>
  <c r="E116" i="15"/>
  <c r="E119" i="15"/>
  <c r="E121" i="15"/>
  <c r="E122" i="15"/>
  <c r="E123" i="15"/>
  <c r="E85" i="15" l="1"/>
  <c r="E73" i="15"/>
  <c r="E63" i="15"/>
  <c r="E59" i="15"/>
  <c r="E92" i="15"/>
  <c r="E80" i="15"/>
  <c r="E71" i="15"/>
  <c r="E57" i="15"/>
  <c r="E86" i="15"/>
  <c r="E75" i="15"/>
  <c r="E65" i="15"/>
  <c r="E61" i="15"/>
  <c r="E54" i="15"/>
  <c r="E117" i="15"/>
  <c r="E110" i="15"/>
  <c r="E103" i="15"/>
  <c r="E96" i="15"/>
  <c r="E89" i="15"/>
  <c r="E81" i="15"/>
  <c r="E74" i="15"/>
  <c r="E67" i="15"/>
  <c r="E60" i="15"/>
  <c r="E53" i="15"/>
  <c r="E56" i="15"/>
  <c r="E120" i="15"/>
  <c r="E113" i="15"/>
  <c r="E105" i="15"/>
  <c r="E98" i="15"/>
  <c r="E91" i="15"/>
  <c r="E84" i="15"/>
  <c r="E77" i="15"/>
  <c r="E69" i="15"/>
  <c r="E62" i="15"/>
  <c r="E55" i="15"/>
  <c r="E118" i="15"/>
  <c r="E112" i="15"/>
  <c r="E106" i="15"/>
  <c r="E100" i="15"/>
  <c r="E94" i="15"/>
  <c r="E88" i="15"/>
  <c r="E82" i="15"/>
  <c r="E76" i="15"/>
  <c r="E70" i="15"/>
  <c r="E64" i="15"/>
  <c r="E58" i="15"/>
  <c r="D19" i="31"/>
  <c r="D20" i="31"/>
  <c r="D20" i="16"/>
  <c r="D20" i="28"/>
  <c r="D20" i="30"/>
  <c r="D20" i="29"/>
  <c r="D20" i="27"/>
  <c r="E19" i="31"/>
  <c r="F19" i="31"/>
  <c r="F20" i="31" s="1"/>
  <c r="G19" i="31"/>
  <c r="H19" i="31"/>
  <c r="I19" i="31"/>
  <c r="J19" i="31"/>
  <c r="J20" i="31" s="1"/>
  <c r="K19" i="31"/>
  <c r="L19" i="31"/>
  <c r="M19" i="31"/>
  <c r="N19" i="31"/>
  <c r="O19" i="31"/>
  <c r="P19" i="31"/>
  <c r="P20" i="31" s="1"/>
  <c r="Q19" i="31"/>
  <c r="R19" i="31"/>
  <c r="S19" i="31"/>
  <c r="T19" i="31"/>
  <c r="U19" i="31"/>
  <c r="V19" i="31"/>
  <c r="W19" i="31"/>
  <c r="X19" i="31"/>
  <c r="Y19" i="31"/>
  <c r="Z19" i="31"/>
  <c r="AA19" i="31"/>
  <c r="AB19" i="31"/>
  <c r="AB20" i="31" s="1"/>
  <c r="AC19" i="31"/>
  <c r="AC20" i="31" s="1"/>
  <c r="AD19" i="31"/>
  <c r="AD20" i="31" s="1"/>
  <c r="AE19" i="31"/>
  <c r="AF19" i="31"/>
  <c r="AG19" i="31"/>
  <c r="AH19" i="31"/>
  <c r="AH20" i="31" s="1"/>
  <c r="AI19" i="31"/>
  <c r="AJ19" i="31"/>
  <c r="AJ20" i="31" s="1"/>
  <c r="AK19" i="31"/>
  <c r="AL19" i="31"/>
  <c r="AM19" i="31"/>
  <c r="AN19" i="31"/>
  <c r="AN20" i="31" s="1"/>
  <c r="AO19" i="31"/>
  <c r="AP19" i="31"/>
  <c r="AQ19" i="31"/>
  <c r="AR19" i="31"/>
  <c r="AS19" i="31"/>
  <c r="AT19" i="31"/>
  <c r="AT20" i="31" s="1"/>
  <c r="AU19" i="31"/>
  <c r="AV19" i="31"/>
  <c r="AW19" i="31"/>
  <c r="AX19" i="31"/>
  <c r="AY19" i="31"/>
  <c r="AZ19" i="31"/>
  <c r="AZ20" i="31" s="1"/>
  <c r="BA19" i="31"/>
  <c r="BB19" i="31"/>
  <c r="BC19" i="31"/>
  <c r="BD19" i="31"/>
  <c r="BE19" i="31"/>
  <c r="BF19" i="31"/>
  <c r="BF20" i="31" s="1"/>
  <c r="BG19" i="31"/>
  <c r="BH19" i="31"/>
  <c r="BI19" i="31"/>
  <c r="BJ19" i="31"/>
  <c r="BK19" i="31"/>
  <c r="BL19" i="31"/>
  <c r="BL20" i="31" s="1"/>
  <c r="BM19" i="31"/>
  <c r="BM20" i="31" s="1"/>
  <c r="BN19" i="31"/>
  <c r="BN20" i="31" s="1"/>
  <c r="BO19" i="31"/>
  <c r="BP19" i="31"/>
  <c r="BQ19" i="31"/>
  <c r="BR19" i="31"/>
  <c r="BR20" i="31" s="1"/>
  <c r="BS19" i="31"/>
  <c r="BT19" i="31"/>
  <c r="BT20" i="31" s="1"/>
  <c r="BU19" i="31"/>
  <c r="BV19" i="31"/>
  <c r="E20" i="31"/>
  <c r="G20" i="31"/>
  <c r="H20" i="31"/>
  <c r="I20" i="31"/>
  <c r="K20" i="31"/>
  <c r="M20" i="31"/>
  <c r="N20" i="31"/>
  <c r="O20" i="31"/>
  <c r="Q20" i="31"/>
  <c r="R20" i="31"/>
  <c r="S20" i="31"/>
  <c r="T20" i="31"/>
  <c r="W20" i="31"/>
  <c r="Y20" i="31"/>
  <c r="Z20" i="31"/>
  <c r="AA20" i="31"/>
  <c r="AE20" i="31"/>
  <c r="AF20" i="31"/>
  <c r="AG20" i="31"/>
  <c r="AI20" i="31"/>
  <c r="AK20" i="31"/>
  <c r="AL20" i="31"/>
  <c r="AM20" i="31"/>
  <c r="AO20" i="31"/>
  <c r="AP20" i="31"/>
  <c r="AQ20" i="31"/>
  <c r="AR20" i="31"/>
  <c r="AS20" i="31"/>
  <c r="AU20" i="31"/>
  <c r="AV20" i="31"/>
  <c r="AW20" i="31"/>
  <c r="AX20" i="31"/>
  <c r="AY20" i="31"/>
  <c r="BA20" i="31"/>
  <c r="BB20" i="31"/>
  <c r="BC20" i="31"/>
  <c r="BD20" i="31"/>
  <c r="BE20" i="31"/>
  <c r="BG20" i="31"/>
  <c r="BH20" i="31"/>
  <c r="BI20" i="31"/>
  <c r="BJ20" i="31"/>
  <c r="BK20" i="31"/>
  <c r="BO20" i="31"/>
  <c r="BP20" i="31"/>
  <c r="BQ20" i="31"/>
  <c r="BS20" i="31"/>
  <c r="BU20" i="31"/>
  <c r="BV20" i="31"/>
  <c r="E20" i="16"/>
  <c r="F20" i="16"/>
  <c r="G20" i="16"/>
  <c r="H20" i="16"/>
  <c r="I20" i="16"/>
  <c r="J20" i="16"/>
  <c r="K20" i="16"/>
  <c r="M20" i="16"/>
  <c r="N20" i="16"/>
  <c r="O20" i="16"/>
  <c r="P20" i="16"/>
  <c r="Q20" i="16"/>
  <c r="R20" i="16"/>
  <c r="S20" i="16"/>
  <c r="T20" i="16"/>
  <c r="V20" i="16"/>
  <c r="W20" i="16"/>
  <c r="X20" i="16"/>
  <c r="Y20" i="16"/>
  <c r="Z20" i="16"/>
  <c r="AA20" i="16"/>
  <c r="AB20" i="16"/>
  <c r="AC20" i="16"/>
  <c r="AD20" i="16"/>
  <c r="AE20" i="16"/>
  <c r="AF20" i="16"/>
  <c r="AG20" i="16"/>
  <c r="AH20" i="16"/>
  <c r="AI20" i="16"/>
  <c r="AJ20" i="16"/>
  <c r="AK20" i="16"/>
  <c r="AL20" i="16"/>
  <c r="AM20" i="16"/>
  <c r="AN20" i="16"/>
  <c r="AO20" i="16"/>
  <c r="AP20" i="16"/>
  <c r="AQ20" i="16"/>
  <c r="AR20" i="16"/>
  <c r="AS20" i="16"/>
  <c r="AT20" i="16"/>
  <c r="AU20" i="16"/>
  <c r="AV20" i="16"/>
  <c r="AW20" i="16"/>
  <c r="AX20" i="16"/>
  <c r="AY20" i="16"/>
  <c r="AZ20" i="16"/>
  <c r="BA20" i="16"/>
  <c r="BB20" i="16"/>
  <c r="BC20" i="16"/>
  <c r="BD20" i="16"/>
  <c r="BE20" i="16"/>
  <c r="BF20" i="16"/>
  <c r="BG20" i="16"/>
  <c r="BH20" i="16"/>
  <c r="BI20" i="16"/>
  <c r="BJ20" i="16"/>
  <c r="BK20" i="16"/>
  <c r="BL20" i="16"/>
  <c r="BM20" i="16"/>
  <c r="BN20" i="16"/>
  <c r="BO20" i="16"/>
  <c r="BP20" i="16"/>
  <c r="BQ20" i="16"/>
  <c r="BR20" i="16"/>
  <c r="BS20" i="16"/>
  <c r="BT20" i="16"/>
  <c r="BU20" i="16"/>
  <c r="BV20" i="16"/>
  <c r="E20" i="28"/>
  <c r="F20" i="28"/>
  <c r="G20" i="28"/>
  <c r="H20" i="28"/>
  <c r="I20" i="28"/>
  <c r="J20" i="28"/>
  <c r="K20" i="28"/>
  <c r="M20" i="28"/>
  <c r="N20" i="28"/>
  <c r="O20" i="28"/>
  <c r="P20" i="28"/>
  <c r="Q20" i="28"/>
  <c r="R20" i="28"/>
  <c r="S20" i="28"/>
  <c r="T20" i="28"/>
  <c r="U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K20" i="28"/>
  <c r="AL20" i="28"/>
  <c r="AM20" i="28"/>
  <c r="AN20" i="28"/>
  <c r="AO20" i="28"/>
  <c r="AP20" i="28"/>
  <c r="AQ20" i="28"/>
  <c r="AR20" i="28"/>
  <c r="AS20" i="28"/>
  <c r="AT20" i="28"/>
  <c r="AU20" i="28"/>
  <c r="AV20" i="28"/>
  <c r="AW20" i="28"/>
  <c r="AX20" i="28"/>
  <c r="AY20" i="28"/>
  <c r="AZ20" i="28"/>
  <c r="BA20" i="28"/>
  <c r="BB20" i="28"/>
  <c r="BC20" i="28"/>
  <c r="BD20" i="28"/>
  <c r="BE20" i="28"/>
  <c r="BF20" i="28"/>
  <c r="BG20" i="28"/>
  <c r="BH20" i="28"/>
  <c r="BI20" i="28"/>
  <c r="BJ20" i="28"/>
  <c r="BK20" i="28"/>
  <c r="BL20" i="28"/>
  <c r="BM20" i="28"/>
  <c r="BN20" i="28"/>
  <c r="BO20" i="28"/>
  <c r="BP20" i="28"/>
  <c r="BQ20" i="28"/>
  <c r="BR20" i="28"/>
  <c r="BS20" i="28"/>
  <c r="BT20" i="28"/>
  <c r="BU20" i="28"/>
  <c r="BV20" i="28"/>
  <c r="E20" i="30"/>
  <c r="F20" i="30"/>
  <c r="G20" i="30"/>
  <c r="H20" i="30"/>
  <c r="I20" i="30"/>
  <c r="J20" i="30"/>
  <c r="K20" i="30"/>
  <c r="M20" i="30"/>
  <c r="N20" i="30"/>
  <c r="O20" i="30"/>
  <c r="P20" i="30"/>
  <c r="Q20" i="30"/>
  <c r="R20" i="30"/>
  <c r="S20" i="30"/>
  <c r="T20" i="30"/>
  <c r="V20" i="30"/>
  <c r="W20" i="30"/>
  <c r="X20" i="30"/>
  <c r="Y20" i="30"/>
  <c r="Z20" i="30"/>
  <c r="AA20" i="30"/>
  <c r="AB20" i="30"/>
  <c r="AC20" i="30"/>
  <c r="AD20" i="30"/>
  <c r="AE20" i="30"/>
  <c r="AF20" i="30"/>
  <c r="AG20" i="30"/>
  <c r="AH20" i="30"/>
  <c r="AI20" i="30"/>
  <c r="AJ20" i="30"/>
  <c r="AK20" i="30"/>
  <c r="AL20" i="30"/>
  <c r="AM20" i="30"/>
  <c r="AN20" i="30"/>
  <c r="AO20" i="30"/>
  <c r="AP20" i="30"/>
  <c r="AQ20" i="30"/>
  <c r="AR20" i="30"/>
  <c r="AS20" i="30"/>
  <c r="AT20" i="30"/>
  <c r="AU20" i="30"/>
  <c r="AV20" i="30"/>
  <c r="AW20" i="30"/>
  <c r="AX20" i="30"/>
  <c r="AY20" i="30"/>
  <c r="AZ20" i="30"/>
  <c r="BA20" i="30"/>
  <c r="BB20" i="30"/>
  <c r="BC20" i="30"/>
  <c r="BD20" i="30"/>
  <c r="BE20" i="30"/>
  <c r="BF20" i="30"/>
  <c r="BG20" i="30"/>
  <c r="BH20" i="30"/>
  <c r="BI20" i="30"/>
  <c r="BJ20" i="30"/>
  <c r="BK20" i="30"/>
  <c r="BL20" i="30"/>
  <c r="BM20" i="30"/>
  <c r="BN20" i="30"/>
  <c r="BO20" i="30"/>
  <c r="BP20" i="30"/>
  <c r="BQ20" i="30"/>
  <c r="BR20" i="30"/>
  <c r="BS20" i="30"/>
  <c r="BT20" i="30"/>
  <c r="BU20" i="30"/>
  <c r="BV20" i="30"/>
  <c r="E20" i="29"/>
  <c r="F20" i="29"/>
  <c r="G20" i="29"/>
  <c r="H20" i="29"/>
  <c r="I20" i="29"/>
  <c r="J20" i="29"/>
  <c r="K20" i="29"/>
  <c r="M20" i="29"/>
  <c r="N20" i="29"/>
  <c r="O20" i="29"/>
  <c r="P20" i="29"/>
  <c r="Q20" i="29"/>
  <c r="R20" i="29"/>
  <c r="S20" i="29"/>
  <c r="T20" i="29"/>
  <c r="U20" i="29"/>
  <c r="V20" i="29"/>
  <c r="W20" i="29"/>
  <c r="Y20" i="29"/>
  <c r="Z20" i="29"/>
  <c r="AA20" i="29"/>
  <c r="AB20" i="29"/>
  <c r="AC20" i="29"/>
  <c r="AD20" i="29"/>
  <c r="AE20" i="29"/>
  <c r="AF20" i="29"/>
  <c r="AG20" i="29"/>
  <c r="AH20" i="29"/>
  <c r="AI20" i="29"/>
  <c r="AJ20" i="29"/>
  <c r="AK20" i="29"/>
  <c r="AL20" i="29"/>
  <c r="AM20" i="29"/>
  <c r="AN20" i="29"/>
  <c r="AO20" i="29"/>
  <c r="AP20" i="29"/>
  <c r="AQ20" i="29"/>
  <c r="AR20" i="29"/>
  <c r="AS20" i="29"/>
  <c r="AT20" i="29"/>
  <c r="AU20" i="29"/>
  <c r="AV20" i="29"/>
  <c r="AW20" i="29"/>
  <c r="AX20" i="29"/>
  <c r="AY20" i="29"/>
  <c r="AZ20" i="29"/>
  <c r="BA20" i="29"/>
  <c r="BB20" i="29"/>
  <c r="BC20" i="29"/>
  <c r="BD20" i="29"/>
  <c r="BE20" i="29"/>
  <c r="BF20" i="29"/>
  <c r="BG20" i="29"/>
  <c r="BH20" i="29"/>
  <c r="BI20" i="29"/>
  <c r="BJ20" i="29"/>
  <c r="BK20" i="29"/>
  <c r="BL20" i="29"/>
  <c r="BM20" i="29"/>
  <c r="BN20" i="29"/>
  <c r="BO20" i="29"/>
  <c r="BP20" i="29"/>
  <c r="BQ20" i="29"/>
  <c r="BR20" i="29"/>
  <c r="BS20" i="29"/>
  <c r="BT20" i="29"/>
  <c r="BU20" i="29"/>
  <c r="BV20" i="29"/>
  <c r="E20" i="27"/>
  <c r="F20" i="27"/>
  <c r="G20" i="27"/>
  <c r="H20" i="27"/>
  <c r="I20" i="27"/>
  <c r="J20" i="27"/>
  <c r="K20" i="27"/>
  <c r="M20" i="27"/>
  <c r="N20" i="27"/>
  <c r="O20" i="27"/>
  <c r="P20" i="27"/>
  <c r="Q20" i="27"/>
  <c r="R20" i="27"/>
  <c r="S20" i="27"/>
  <c r="T20" i="27"/>
  <c r="U20" i="27"/>
  <c r="V20" i="27"/>
  <c r="W20" i="27"/>
  <c r="Y20" i="27"/>
  <c r="Z20" i="27"/>
  <c r="AA20" i="27"/>
  <c r="AB20" i="27"/>
  <c r="AC20" i="27"/>
  <c r="AD20" i="27"/>
  <c r="AE20" i="27"/>
  <c r="AF20" i="27"/>
  <c r="AG20" i="27"/>
  <c r="AH20" i="27"/>
  <c r="AI20" i="27"/>
  <c r="AJ20" i="27"/>
  <c r="AK20" i="27"/>
  <c r="AL20" i="27"/>
  <c r="AM20" i="27"/>
  <c r="AN20" i="27"/>
  <c r="AO20" i="27"/>
  <c r="AP20" i="27"/>
  <c r="AQ20" i="27"/>
  <c r="AR20" i="27"/>
  <c r="AS20" i="27"/>
  <c r="AT20" i="27"/>
  <c r="AU20" i="27"/>
  <c r="AV20" i="27"/>
  <c r="AW20" i="27"/>
  <c r="AX20" i="27"/>
  <c r="AY20" i="27"/>
  <c r="AZ20" i="27"/>
  <c r="BA20" i="27"/>
  <c r="BB20" i="27"/>
  <c r="BC20" i="27"/>
  <c r="BD20" i="27"/>
  <c r="BE20" i="27"/>
  <c r="BF20" i="27"/>
  <c r="BG20" i="27"/>
  <c r="BH20" i="27"/>
  <c r="BI20" i="27"/>
  <c r="BJ20" i="27"/>
  <c r="BK20" i="27"/>
  <c r="BL20" i="27"/>
  <c r="BM20" i="27"/>
  <c r="BN20" i="27"/>
  <c r="BO20" i="27"/>
  <c r="BP20" i="27"/>
  <c r="BQ20" i="27"/>
  <c r="BR20" i="27"/>
  <c r="BS20" i="27"/>
  <c r="BT20" i="27"/>
  <c r="BU20" i="27"/>
  <c r="BV20" i="27"/>
  <c r="C17" i="31"/>
  <c r="L17" i="31"/>
  <c r="U17" i="31"/>
  <c r="V17" i="31"/>
  <c r="X17" i="31"/>
  <c r="C19" i="31"/>
  <c r="C20" i="31"/>
  <c r="L20" i="31"/>
  <c r="U20" i="31"/>
  <c r="V20" i="31"/>
  <c r="X20" i="31"/>
  <c r="C22" i="31"/>
  <c r="D22" i="31"/>
  <c r="E22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S22" i="31"/>
  <c r="T22" i="31"/>
  <c r="U22" i="31"/>
  <c r="V22" i="31"/>
  <c r="W22" i="31"/>
  <c r="X22" i="31"/>
  <c r="Y22" i="31"/>
  <c r="Z22" i="31"/>
  <c r="AA22" i="31"/>
  <c r="AB22" i="31"/>
  <c r="AC22" i="31"/>
  <c r="AD22" i="31"/>
  <c r="AE22" i="31"/>
  <c r="AF22" i="31"/>
  <c r="AG22" i="31"/>
  <c r="AH22" i="31"/>
  <c r="AI22" i="31"/>
  <c r="AJ22" i="31"/>
  <c r="AK22" i="31"/>
  <c r="AL22" i="31"/>
  <c r="AM22" i="31"/>
  <c r="AN22" i="31"/>
  <c r="AO22" i="31"/>
  <c r="AP22" i="31"/>
  <c r="AQ22" i="31"/>
  <c r="AR22" i="31"/>
  <c r="AS22" i="31"/>
  <c r="AT22" i="31"/>
  <c r="AU22" i="31"/>
  <c r="AV22" i="31"/>
  <c r="AW22" i="31"/>
  <c r="AX22" i="31"/>
  <c r="AY22" i="31"/>
  <c r="AZ22" i="31"/>
  <c r="BA22" i="31"/>
  <c r="BB22" i="31"/>
  <c r="BC22" i="31"/>
  <c r="BD22" i="31"/>
  <c r="BE22" i="31"/>
  <c r="BF22" i="31"/>
  <c r="BG22" i="31"/>
  <c r="BH22" i="31"/>
  <c r="BI22" i="31"/>
  <c r="BJ22" i="31"/>
  <c r="BK22" i="31"/>
  <c r="BL22" i="31"/>
  <c r="BM22" i="31"/>
  <c r="BN22" i="31"/>
  <c r="BO22" i="31"/>
  <c r="BP22" i="31"/>
  <c r="BQ22" i="31"/>
  <c r="BR22" i="31"/>
  <c r="BS22" i="31"/>
  <c r="BT22" i="31"/>
  <c r="BU22" i="31"/>
  <c r="BV22" i="31"/>
  <c r="I25" i="31"/>
  <c r="J25" i="31"/>
  <c r="K25" i="31"/>
  <c r="L25" i="31"/>
  <c r="M25" i="31"/>
  <c r="N25" i="31"/>
  <c r="O25" i="31"/>
  <c r="P25" i="31"/>
  <c r="Q25" i="31"/>
  <c r="R25" i="31"/>
  <c r="S25" i="31"/>
  <c r="T25" i="31"/>
  <c r="U25" i="31"/>
  <c r="V25" i="31"/>
  <c r="W25" i="31"/>
  <c r="X25" i="31"/>
  <c r="Y25" i="31"/>
  <c r="Z25" i="31"/>
  <c r="AA25" i="31"/>
  <c r="AB25" i="31"/>
  <c r="AC25" i="31"/>
  <c r="AD25" i="31"/>
  <c r="AE25" i="31"/>
  <c r="AF25" i="31"/>
  <c r="AG25" i="31"/>
  <c r="AH25" i="31"/>
  <c r="AI25" i="31"/>
  <c r="AJ25" i="31"/>
  <c r="AK25" i="31"/>
  <c r="AL25" i="31"/>
  <c r="AM25" i="31"/>
  <c r="AN25" i="31"/>
  <c r="AO25" i="31"/>
  <c r="AP25" i="31"/>
  <c r="AQ25" i="31"/>
  <c r="AR25" i="31"/>
  <c r="AS25" i="31"/>
  <c r="AT25" i="31"/>
  <c r="AU25" i="31"/>
  <c r="AV25" i="31"/>
  <c r="AW25" i="31"/>
  <c r="AX25" i="31"/>
  <c r="AY25" i="31"/>
  <c r="AZ25" i="31"/>
  <c r="BA25" i="31"/>
  <c r="BB25" i="31"/>
  <c r="BC25" i="31"/>
  <c r="BD25" i="31"/>
  <c r="BE25" i="31"/>
  <c r="BF25" i="31"/>
  <c r="BG25" i="31"/>
  <c r="BH25" i="31"/>
  <c r="BI25" i="31"/>
  <c r="BJ25" i="31"/>
  <c r="BK25" i="31"/>
  <c r="BL25" i="31"/>
  <c r="BM25" i="31"/>
  <c r="BN25" i="31"/>
  <c r="BO25" i="31"/>
  <c r="BP25" i="31"/>
  <c r="BQ25" i="31"/>
  <c r="BR25" i="31"/>
  <c r="BS25" i="31"/>
  <c r="BT25" i="31"/>
  <c r="BU25" i="31"/>
  <c r="BV25" i="31"/>
  <c r="C26" i="31"/>
  <c r="L26" i="31"/>
  <c r="C40" i="31"/>
  <c r="C42" i="31"/>
  <c r="Q7" i="18"/>
  <c r="R9" i="18"/>
  <c r="Q10" i="18"/>
  <c r="Q16" i="18"/>
  <c r="R16" i="18"/>
  <c r="Q18" i="18"/>
  <c r="Q19" i="18"/>
  <c r="D33" i="21"/>
  <c r="E33" i="21"/>
  <c r="F33" i="21"/>
  <c r="G33" i="21"/>
  <c r="H33" i="21"/>
  <c r="I33" i="21"/>
  <c r="J33" i="21"/>
  <c r="K33" i="21"/>
  <c r="L33" i="21"/>
  <c r="M33" i="21"/>
  <c r="N33" i="21"/>
  <c r="D45" i="21"/>
  <c r="C17" i="16"/>
  <c r="L17" i="16"/>
  <c r="U17" i="16"/>
  <c r="C19" i="16"/>
  <c r="C20" i="16"/>
  <c r="L20" i="16"/>
  <c r="U20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AD22" i="16"/>
  <c r="AE22" i="16"/>
  <c r="AF22" i="16"/>
  <c r="AG22" i="16"/>
  <c r="AH22" i="16"/>
  <c r="AI22" i="16"/>
  <c r="AJ22" i="16"/>
  <c r="AK22" i="16"/>
  <c r="AL22" i="16"/>
  <c r="AM22" i="16"/>
  <c r="AN22" i="16"/>
  <c r="AO22" i="16"/>
  <c r="AP22" i="16"/>
  <c r="AQ22" i="16"/>
  <c r="AR22" i="16"/>
  <c r="AS22" i="16"/>
  <c r="AT22" i="16"/>
  <c r="AU22" i="16"/>
  <c r="AV22" i="16"/>
  <c r="AW22" i="16"/>
  <c r="AX22" i="16"/>
  <c r="AY22" i="16"/>
  <c r="AZ22" i="16"/>
  <c r="BA22" i="16"/>
  <c r="BB22" i="16"/>
  <c r="BC22" i="16"/>
  <c r="BD22" i="16"/>
  <c r="BE22" i="16"/>
  <c r="BF22" i="16"/>
  <c r="BG22" i="16"/>
  <c r="BH22" i="16"/>
  <c r="BI22" i="16"/>
  <c r="BJ22" i="16"/>
  <c r="BK22" i="16"/>
  <c r="BL22" i="16"/>
  <c r="BM22" i="16"/>
  <c r="BN22" i="16"/>
  <c r="BO22" i="16"/>
  <c r="BP22" i="16"/>
  <c r="BQ22" i="16"/>
  <c r="BR22" i="16"/>
  <c r="BS22" i="16"/>
  <c r="BT22" i="16"/>
  <c r="BU22" i="16"/>
  <c r="BV22" i="16"/>
  <c r="C23" i="16"/>
  <c r="L23" i="16"/>
  <c r="U23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F25" i="16"/>
  <c r="AG25" i="16"/>
  <c r="AH25" i="16"/>
  <c r="AI25" i="16"/>
  <c r="AJ25" i="16"/>
  <c r="AK25" i="16"/>
  <c r="AL25" i="16"/>
  <c r="AM25" i="16"/>
  <c r="AN25" i="16"/>
  <c r="AO25" i="16"/>
  <c r="AP25" i="16"/>
  <c r="AQ25" i="16"/>
  <c r="AR25" i="16"/>
  <c r="AS25" i="16"/>
  <c r="AT25" i="16"/>
  <c r="AU25" i="16"/>
  <c r="AV25" i="16"/>
  <c r="AW25" i="16"/>
  <c r="AX25" i="16"/>
  <c r="AY25" i="16"/>
  <c r="AZ25" i="16"/>
  <c r="BA25" i="16"/>
  <c r="BB25" i="16"/>
  <c r="BC25" i="16"/>
  <c r="BD25" i="16"/>
  <c r="BE25" i="16"/>
  <c r="BF25" i="16"/>
  <c r="BG25" i="16"/>
  <c r="BH25" i="16"/>
  <c r="BI25" i="16"/>
  <c r="BJ25" i="16"/>
  <c r="BK25" i="16"/>
  <c r="BL25" i="16"/>
  <c r="BM25" i="16"/>
  <c r="BN25" i="16"/>
  <c r="BO25" i="16"/>
  <c r="BP25" i="16"/>
  <c r="BQ25" i="16"/>
  <c r="BR25" i="16"/>
  <c r="BS25" i="16"/>
  <c r="BT25" i="16"/>
  <c r="BU25" i="16"/>
  <c r="BV25" i="16"/>
  <c r="F34" i="16"/>
  <c r="F35" i="16"/>
  <c r="F36" i="16"/>
  <c r="F39" i="16"/>
  <c r="C40" i="16"/>
  <c r="F40" i="16"/>
  <c r="C42" i="16"/>
  <c r="C43" i="16"/>
  <c r="S4" i="17"/>
  <c r="S28" i="17"/>
  <c r="C4" i="19"/>
  <c r="H4" i="19"/>
  <c r="I4" i="19"/>
  <c r="C5" i="19"/>
  <c r="H5" i="19"/>
  <c r="I5" i="19"/>
  <c r="C6" i="19"/>
  <c r="H6" i="19"/>
  <c r="I6" i="19"/>
  <c r="C7" i="19"/>
  <c r="H7" i="19"/>
  <c r="I7" i="19"/>
  <c r="N7" i="19"/>
  <c r="C8" i="19"/>
  <c r="H8" i="19"/>
  <c r="I8" i="19"/>
  <c r="H10" i="19"/>
  <c r="I10" i="19"/>
  <c r="N10" i="19"/>
  <c r="I13" i="19"/>
  <c r="I14" i="19"/>
  <c r="I15" i="19"/>
  <c r="I16" i="19"/>
  <c r="I17" i="19"/>
  <c r="C17" i="28"/>
  <c r="L17" i="28"/>
  <c r="V17" i="28"/>
  <c r="C19" i="28"/>
  <c r="C20" i="28"/>
  <c r="L20" i="28"/>
  <c r="V20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K22" i="28"/>
  <c r="AL22" i="28"/>
  <c r="AM22" i="28"/>
  <c r="AN22" i="28"/>
  <c r="AO22" i="28"/>
  <c r="AP22" i="28"/>
  <c r="AQ22" i="28"/>
  <c r="AR22" i="28"/>
  <c r="AS22" i="28"/>
  <c r="AT22" i="28"/>
  <c r="AU22" i="28"/>
  <c r="AV22" i="28"/>
  <c r="AW22" i="28"/>
  <c r="AX22" i="28"/>
  <c r="AY22" i="28"/>
  <c r="AZ22" i="28"/>
  <c r="BA22" i="28"/>
  <c r="BB22" i="28"/>
  <c r="BC22" i="28"/>
  <c r="BD22" i="28"/>
  <c r="BE22" i="28"/>
  <c r="BF22" i="28"/>
  <c r="BG22" i="28"/>
  <c r="BH22" i="28"/>
  <c r="BI22" i="28"/>
  <c r="BJ22" i="28"/>
  <c r="BK22" i="28"/>
  <c r="BL22" i="28"/>
  <c r="BM22" i="28"/>
  <c r="BN22" i="28"/>
  <c r="BO22" i="28"/>
  <c r="BP22" i="28"/>
  <c r="BQ22" i="28"/>
  <c r="BR22" i="28"/>
  <c r="BS22" i="28"/>
  <c r="BT22" i="28"/>
  <c r="BU22" i="28"/>
  <c r="BV22" i="28"/>
  <c r="C23" i="28"/>
  <c r="L23" i="28"/>
  <c r="V23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BK25" i="28"/>
  <c r="BL25" i="28"/>
  <c r="BM25" i="28"/>
  <c r="BN25" i="28"/>
  <c r="BO25" i="28"/>
  <c r="BP25" i="28"/>
  <c r="BQ25" i="28"/>
  <c r="BR25" i="28"/>
  <c r="BS25" i="28"/>
  <c r="BT25" i="28"/>
  <c r="BU25" i="28"/>
  <c r="BV25" i="28"/>
  <c r="F32" i="28"/>
  <c r="F34" i="28"/>
  <c r="F35" i="28"/>
  <c r="F36" i="28"/>
  <c r="F39" i="28"/>
  <c r="C40" i="28"/>
  <c r="F40" i="28"/>
  <c r="C42" i="28"/>
  <c r="C43" i="28"/>
  <c r="F11" i="22"/>
  <c r="G11" i="22"/>
  <c r="H11" i="22"/>
  <c r="I11" i="22"/>
  <c r="F14" i="22"/>
  <c r="G14" i="22"/>
  <c r="H14" i="22"/>
  <c r="I14" i="22"/>
  <c r="B58" i="22"/>
  <c r="V58" i="22"/>
  <c r="W58" i="22"/>
  <c r="X58" i="22"/>
  <c r="Y58" i="22"/>
  <c r="Z58" i="22"/>
  <c r="AA58" i="22"/>
  <c r="AB58" i="22"/>
  <c r="AC58" i="22"/>
  <c r="AD58" i="22"/>
  <c r="AE58" i="22"/>
  <c r="AF58" i="22"/>
  <c r="AG58" i="22"/>
  <c r="AH58" i="22"/>
  <c r="AI58" i="22"/>
  <c r="AJ58" i="22"/>
  <c r="AK58" i="22"/>
  <c r="AL58" i="22"/>
  <c r="AM58" i="22"/>
  <c r="AN58" i="22"/>
  <c r="AO58" i="22"/>
  <c r="AP58" i="22"/>
  <c r="AQ58" i="22"/>
  <c r="AR58" i="22"/>
  <c r="AS58" i="22"/>
  <c r="AT58" i="22"/>
  <c r="AU58" i="22"/>
  <c r="AV58" i="22"/>
  <c r="AW58" i="22"/>
  <c r="AX58" i="22"/>
  <c r="AY58" i="22"/>
  <c r="AZ58" i="22"/>
  <c r="BA58" i="22"/>
  <c r="BB58" i="22"/>
  <c r="BC58" i="22"/>
  <c r="BD58" i="22"/>
  <c r="BE58" i="22"/>
  <c r="BF58" i="22"/>
  <c r="BG58" i="22"/>
  <c r="BH58" i="22"/>
  <c r="BI58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AS62" i="22"/>
  <c r="AT62" i="22"/>
  <c r="AU62" i="22"/>
  <c r="AV62" i="22"/>
  <c r="AW62" i="22"/>
  <c r="AX62" i="22"/>
  <c r="AY62" i="22"/>
  <c r="AZ62" i="22"/>
  <c r="BA62" i="22"/>
  <c r="BB62" i="22"/>
  <c r="BC62" i="22"/>
  <c r="BD62" i="22"/>
  <c r="BE62" i="22"/>
  <c r="BF62" i="22"/>
  <c r="BG62" i="22"/>
  <c r="BH62" i="22"/>
  <c r="BI62" i="22"/>
  <c r="H7" i="20"/>
  <c r="H10" i="20"/>
  <c r="C17" i="30"/>
  <c r="L17" i="30"/>
  <c r="U17" i="30"/>
  <c r="C19" i="30"/>
  <c r="C20" i="30"/>
  <c r="L20" i="30"/>
  <c r="U20" i="30"/>
  <c r="C22" i="30"/>
  <c r="D22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AD22" i="30"/>
  <c r="AE22" i="30"/>
  <c r="AF22" i="30"/>
  <c r="AG22" i="30"/>
  <c r="AH22" i="30"/>
  <c r="AI22" i="30"/>
  <c r="AJ22" i="30"/>
  <c r="AK22" i="30"/>
  <c r="AL22" i="30"/>
  <c r="AM22" i="30"/>
  <c r="AN22" i="30"/>
  <c r="AO22" i="30"/>
  <c r="AP22" i="30"/>
  <c r="AQ22" i="30"/>
  <c r="AR22" i="30"/>
  <c r="AS22" i="30"/>
  <c r="AT22" i="30"/>
  <c r="AU22" i="30"/>
  <c r="AV22" i="30"/>
  <c r="AW22" i="30"/>
  <c r="AX22" i="30"/>
  <c r="AY22" i="30"/>
  <c r="AZ22" i="30"/>
  <c r="BA22" i="30"/>
  <c r="BB22" i="30"/>
  <c r="BC22" i="30"/>
  <c r="BD22" i="30"/>
  <c r="BE22" i="30"/>
  <c r="BF22" i="30"/>
  <c r="BG22" i="30"/>
  <c r="BH22" i="30"/>
  <c r="BI22" i="30"/>
  <c r="BJ22" i="30"/>
  <c r="BK22" i="30"/>
  <c r="BL22" i="30"/>
  <c r="BM22" i="30"/>
  <c r="BN22" i="30"/>
  <c r="BO22" i="30"/>
  <c r="BP22" i="30"/>
  <c r="BQ22" i="30"/>
  <c r="BR22" i="30"/>
  <c r="BS22" i="30"/>
  <c r="BT22" i="30"/>
  <c r="BU22" i="30"/>
  <c r="BV22" i="30"/>
  <c r="C23" i="30"/>
  <c r="L23" i="30"/>
  <c r="U23" i="30"/>
  <c r="I25" i="30"/>
  <c r="J25" i="30"/>
  <c r="K25" i="30"/>
  <c r="L25" i="30"/>
  <c r="M25" i="30"/>
  <c r="N25" i="30"/>
  <c r="O25" i="30"/>
  <c r="P25" i="30"/>
  <c r="Q25" i="30"/>
  <c r="R25" i="30"/>
  <c r="S25" i="30"/>
  <c r="T25" i="30"/>
  <c r="U25" i="30"/>
  <c r="V25" i="30"/>
  <c r="W25" i="30"/>
  <c r="X25" i="30"/>
  <c r="Y25" i="30"/>
  <c r="Z25" i="30"/>
  <c r="AA25" i="30"/>
  <c r="AB25" i="30"/>
  <c r="AC25" i="30"/>
  <c r="AD25" i="30"/>
  <c r="AE25" i="30"/>
  <c r="AF25" i="30"/>
  <c r="AG25" i="30"/>
  <c r="AH25" i="30"/>
  <c r="AI25" i="30"/>
  <c r="AJ25" i="30"/>
  <c r="AK25" i="30"/>
  <c r="AL25" i="30"/>
  <c r="AM25" i="30"/>
  <c r="AN25" i="30"/>
  <c r="AO25" i="30"/>
  <c r="AP25" i="30"/>
  <c r="AQ25" i="30"/>
  <c r="AR25" i="30"/>
  <c r="AS25" i="30"/>
  <c r="AT25" i="30"/>
  <c r="AU25" i="30"/>
  <c r="AV25" i="30"/>
  <c r="AW25" i="30"/>
  <c r="AX25" i="30"/>
  <c r="AY25" i="30"/>
  <c r="AZ25" i="30"/>
  <c r="BA25" i="30"/>
  <c r="BB25" i="30"/>
  <c r="BC25" i="30"/>
  <c r="BD25" i="30"/>
  <c r="BE25" i="30"/>
  <c r="BF25" i="30"/>
  <c r="BG25" i="30"/>
  <c r="BH25" i="30"/>
  <c r="BI25" i="30"/>
  <c r="BJ25" i="30"/>
  <c r="BK25" i="30"/>
  <c r="BL25" i="30"/>
  <c r="BM25" i="30"/>
  <c r="BN25" i="30"/>
  <c r="BO25" i="30"/>
  <c r="BP25" i="30"/>
  <c r="BQ25" i="30"/>
  <c r="BR25" i="30"/>
  <c r="BS25" i="30"/>
  <c r="BT25" i="30"/>
  <c r="BU25" i="30"/>
  <c r="BV25" i="30"/>
  <c r="F32" i="30"/>
  <c r="F34" i="30"/>
  <c r="F35" i="30"/>
  <c r="F36" i="30"/>
  <c r="F39" i="30"/>
  <c r="C40" i="30"/>
  <c r="F40" i="30"/>
  <c r="C42" i="30"/>
  <c r="C43" i="30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BC7" i="32"/>
  <c r="BD7" i="32"/>
  <c r="BE7" i="32"/>
  <c r="BF7" i="32"/>
  <c r="BG7" i="32"/>
  <c r="BH7" i="32"/>
  <c r="BI7" i="32"/>
  <c r="BJ7" i="32"/>
  <c r="BK7" i="32"/>
  <c r="BL7" i="32"/>
  <c r="BM7" i="32"/>
  <c r="BN7" i="32"/>
  <c r="BO7" i="32"/>
  <c r="BP7" i="32"/>
  <c r="BQ7" i="32"/>
  <c r="BR7" i="32"/>
  <c r="BS7" i="32"/>
  <c r="BT7" i="32"/>
  <c r="BU7" i="32"/>
  <c r="BV7" i="32"/>
  <c r="BW7" i="32"/>
  <c r="BX7" i="32"/>
  <c r="BY7" i="32"/>
  <c r="BZ7" i="32"/>
  <c r="CA7" i="32"/>
  <c r="CB7" i="32"/>
  <c r="CC7" i="32"/>
  <c r="CD7" i="32"/>
  <c r="CE7" i="32"/>
  <c r="CF7" i="32"/>
  <c r="CG7" i="32"/>
  <c r="CH7" i="32"/>
  <c r="CI7" i="32"/>
  <c r="CJ7" i="32"/>
  <c r="CK7" i="32"/>
  <c r="CL7" i="32"/>
  <c r="CM7" i="32"/>
  <c r="CN7" i="32"/>
  <c r="CO7" i="32"/>
  <c r="CP7" i="32"/>
  <c r="CQ7" i="32"/>
  <c r="CR7" i="32"/>
  <c r="CS7" i="32"/>
  <c r="CT7" i="32"/>
  <c r="CU7" i="32"/>
  <c r="CV7" i="32"/>
  <c r="CW7" i="32"/>
  <c r="CX7" i="32"/>
  <c r="CY7" i="32"/>
  <c r="CZ7" i="32"/>
  <c r="DA7" i="32"/>
  <c r="DB7" i="32"/>
  <c r="DC7" i="32"/>
  <c r="DD7" i="32"/>
  <c r="DE7" i="32"/>
  <c r="DF7" i="32"/>
  <c r="DG7" i="32"/>
  <c r="DH7" i="32"/>
  <c r="DI7" i="32"/>
  <c r="DJ7" i="32"/>
  <c r="DK7" i="32"/>
  <c r="DL7" i="32"/>
  <c r="DM7" i="32"/>
  <c r="DN7" i="32"/>
  <c r="DO7" i="32"/>
  <c r="DP7" i="32"/>
  <c r="DQ7" i="32"/>
  <c r="DR7" i="32"/>
  <c r="DS7" i="32"/>
  <c r="C8" i="32"/>
  <c r="C9" i="32"/>
  <c r="D9" i="32"/>
  <c r="E9" i="32"/>
  <c r="F9" i="32"/>
  <c r="G9" i="32"/>
  <c r="H9" i="32"/>
  <c r="I9" i="32"/>
  <c r="J9" i="32"/>
  <c r="K9" i="32"/>
  <c r="L9" i="32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Z9" i="32"/>
  <c r="AA9" i="32"/>
  <c r="AB9" i="32"/>
  <c r="AC9" i="32"/>
  <c r="AD9" i="32"/>
  <c r="AE9" i="32"/>
  <c r="AF9" i="32"/>
  <c r="AG9" i="32"/>
  <c r="AH9" i="32"/>
  <c r="AI9" i="32"/>
  <c r="AJ9" i="32"/>
  <c r="AK9" i="32"/>
  <c r="AL9" i="32"/>
  <c r="AM9" i="32"/>
  <c r="AN9" i="32"/>
  <c r="AO9" i="32"/>
  <c r="AP9" i="32"/>
  <c r="AQ9" i="32"/>
  <c r="AR9" i="32"/>
  <c r="AS9" i="32"/>
  <c r="AT9" i="32"/>
  <c r="AU9" i="32"/>
  <c r="AV9" i="32"/>
  <c r="AW9" i="32"/>
  <c r="AX9" i="32"/>
  <c r="AY9" i="32"/>
  <c r="AZ9" i="32"/>
  <c r="BA9" i="32"/>
  <c r="BB9" i="32"/>
  <c r="BC9" i="32"/>
  <c r="BD9" i="32"/>
  <c r="BE9" i="32"/>
  <c r="BF9" i="32"/>
  <c r="BG9" i="32"/>
  <c r="BH9" i="32"/>
  <c r="BI9" i="32"/>
  <c r="BJ9" i="32"/>
  <c r="BK9" i="32"/>
  <c r="BL9" i="32"/>
  <c r="BM9" i="32"/>
  <c r="BN9" i="32"/>
  <c r="BO9" i="32"/>
  <c r="BP9" i="32"/>
  <c r="BQ9" i="32"/>
  <c r="BR9" i="32"/>
  <c r="BS9" i="32"/>
  <c r="BT9" i="32"/>
  <c r="BU9" i="32"/>
  <c r="BV9" i="32"/>
  <c r="BW9" i="32"/>
  <c r="BX9" i="32"/>
  <c r="BY9" i="32"/>
  <c r="BZ9" i="32"/>
  <c r="CA9" i="32"/>
  <c r="CB9" i="32"/>
  <c r="CC9" i="32"/>
  <c r="CD9" i="32"/>
  <c r="CE9" i="32"/>
  <c r="CF9" i="32"/>
  <c r="CG9" i="32"/>
  <c r="CH9" i="32"/>
  <c r="CI9" i="32"/>
  <c r="CJ9" i="32"/>
  <c r="CK9" i="32"/>
  <c r="CL9" i="32"/>
  <c r="CM9" i="32"/>
  <c r="CN9" i="32"/>
  <c r="CO9" i="32"/>
  <c r="CP9" i="32"/>
  <c r="CQ9" i="32"/>
  <c r="CR9" i="32"/>
  <c r="CS9" i="32"/>
  <c r="CT9" i="32"/>
  <c r="CU9" i="32"/>
  <c r="CV9" i="32"/>
  <c r="CW9" i="32"/>
  <c r="CX9" i="32"/>
  <c r="CY9" i="32"/>
  <c r="CZ9" i="32"/>
  <c r="DA9" i="32"/>
  <c r="DB9" i="32"/>
  <c r="DC9" i="32"/>
  <c r="DD9" i="32"/>
  <c r="DE9" i="32"/>
  <c r="DF9" i="32"/>
  <c r="DG9" i="32"/>
  <c r="DH9" i="32"/>
  <c r="DI9" i="32"/>
  <c r="DJ9" i="32"/>
  <c r="DK9" i="32"/>
  <c r="DL9" i="32"/>
  <c r="DM9" i="32"/>
  <c r="DN9" i="32"/>
  <c r="DO9" i="32"/>
  <c r="DP9" i="32"/>
  <c r="DQ9" i="32"/>
  <c r="DR9" i="32"/>
  <c r="DS9" i="32"/>
  <c r="C11" i="32" a="1"/>
  <c r="C11" i="32"/>
  <c r="D11" i="32" a="1"/>
  <c r="D11" i="32"/>
  <c r="E11" i="32" a="1"/>
  <c r="E11" i="32"/>
  <c r="F11" i="32" a="1"/>
  <c r="F11" i="32"/>
  <c r="G11" i="32" a="1"/>
  <c r="G11" i="32"/>
  <c r="H11" i="32" a="1"/>
  <c r="H11" i="32"/>
  <c r="I11" i="32" a="1"/>
  <c r="I11" i="32"/>
  <c r="J11" i="32" a="1"/>
  <c r="J11" i="32"/>
  <c r="K11" i="32" a="1"/>
  <c r="K11" i="32"/>
  <c r="L11" i="32" a="1"/>
  <c r="L11" i="32"/>
  <c r="M11" i="32" a="1"/>
  <c r="M11" i="32"/>
  <c r="N11" i="32" a="1"/>
  <c r="N11" i="32"/>
  <c r="O11" i="32" a="1"/>
  <c r="O11" i="32"/>
  <c r="P11" i="32" a="1"/>
  <c r="P11" i="32"/>
  <c r="Q11" i="32" a="1"/>
  <c r="Q11" i="32"/>
  <c r="R11" i="32" a="1"/>
  <c r="R11" i="32"/>
  <c r="S11" i="32" a="1"/>
  <c r="S11" i="32"/>
  <c r="T11" i="32" a="1"/>
  <c r="T11" i="32"/>
  <c r="U11" i="32" a="1"/>
  <c r="U11" i="32"/>
  <c r="V11" i="32" a="1"/>
  <c r="V11" i="32"/>
  <c r="W11" i="32" a="1"/>
  <c r="W11" i="32"/>
  <c r="X11" i="32" a="1"/>
  <c r="X11" i="32"/>
  <c r="Y11" i="32" a="1"/>
  <c r="Y11" i="32"/>
  <c r="Z11" i="32" a="1"/>
  <c r="Z11" i="32"/>
  <c r="AA11" i="32" a="1"/>
  <c r="AA11" i="32"/>
  <c r="AB11" i="32" a="1"/>
  <c r="AB11" i="32"/>
  <c r="AC11" i="32" a="1"/>
  <c r="AC11" i="32"/>
  <c r="AD11" i="32" a="1"/>
  <c r="AD11" i="32"/>
  <c r="AE11" i="32" a="1"/>
  <c r="AE11" i="32"/>
  <c r="AF11" i="32" a="1"/>
  <c r="AF11" i="32"/>
  <c r="AG11" i="32" a="1"/>
  <c r="AG11" i="32"/>
  <c r="AH11" i="32" a="1"/>
  <c r="AH11" i="32"/>
  <c r="AI11" i="32" a="1"/>
  <c r="AI11" i="32"/>
  <c r="AJ11" i="32" a="1"/>
  <c r="AJ11" i="32"/>
  <c r="AK11" i="32" a="1"/>
  <c r="AK11" i="32"/>
  <c r="AL11" i="32" a="1"/>
  <c r="AL11" i="32"/>
  <c r="AM11" i="32" a="1"/>
  <c r="AM11" i="32"/>
  <c r="AN11" i="32" a="1"/>
  <c r="AN11" i="32"/>
  <c r="AO11" i="32" a="1"/>
  <c r="AO11" i="32"/>
  <c r="AP11" i="32" a="1"/>
  <c r="AP11" i="32"/>
  <c r="AQ11" i="32" a="1"/>
  <c r="AQ11" i="32"/>
  <c r="AR11" i="32" a="1"/>
  <c r="AR11" i="32"/>
  <c r="AS11" i="32" a="1"/>
  <c r="AS11" i="32"/>
  <c r="AT11" i="32" a="1"/>
  <c r="AT11" i="32"/>
  <c r="AU11" i="32" a="1"/>
  <c r="AU11" i="32"/>
  <c r="AV11" i="32" a="1"/>
  <c r="AV11" i="32"/>
  <c r="AW11" i="32" a="1"/>
  <c r="AW11" i="32"/>
  <c r="AX11" i="32" a="1"/>
  <c r="AX11" i="32"/>
  <c r="AY11" i="32" a="1"/>
  <c r="AY11" i="32"/>
  <c r="AZ11" i="32" a="1"/>
  <c r="AZ11" i="32"/>
  <c r="BA11" i="32" a="1"/>
  <c r="BA11" i="32"/>
  <c r="BB11" i="32" a="1"/>
  <c r="BB11" i="32"/>
  <c r="BC11" i="32" a="1"/>
  <c r="BC11" i="32"/>
  <c r="BD11" i="32" a="1"/>
  <c r="BD11" i="32"/>
  <c r="BE11" i="32" a="1"/>
  <c r="BE11" i="32"/>
  <c r="BF11" i="32" a="1"/>
  <c r="BF11" i="32"/>
  <c r="BG11" i="32" a="1"/>
  <c r="BG11" i="32"/>
  <c r="BH11" i="32" a="1"/>
  <c r="BH11" i="32"/>
  <c r="BI11" i="32" a="1"/>
  <c r="BI11" i="32"/>
  <c r="BJ11" i="32" a="1"/>
  <c r="BJ11" i="32"/>
  <c r="BK11" i="32" a="1"/>
  <c r="BK11" i="32"/>
  <c r="BL11" i="32" a="1"/>
  <c r="BL11" i="32"/>
  <c r="BM11" i="32" a="1"/>
  <c r="BM11" i="32"/>
  <c r="BN11" i="32" a="1"/>
  <c r="BN11" i="32"/>
  <c r="BO11" i="32" a="1"/>
  <c r="BO11" i="32"/>
  <c r="BP11" i="32" a="1"/>
  <c r="BP11" i="32"/>
  <c r="BQ11" i="32" a="1"/>
  <c r="BQ11" i="32"/>
  <c r="BR11" i="32" a="1"/>
  <c r="BR11" i="32"/>
  <c r="BS11" i="32" a="1"/>
  <c r="BS11" i="32"/>
  <c r="BT11" i="32" a="1"/>
  <c r="BT11" i="32"/>
  <c r="BU11" i="32" a="1"/>
  <c r="BU11" i="32"/>
  <c r="BV11" i="32" a="1"/>
  <c r="BV11" i="32"/>
  <c r="BW11" i="32" a="1"/>
  <c r="BW11" i="32"/>
  <c r="BX11" i="32" a="1"/>
  <c r="BX11" i="32"/>
  <c r="BY11" i="32" a="1"/>
  <c r="BY11" i="32"/>
  <c r="BZ11" i="32" a="1"/>
  <c r="BZ11" i="32"/>
  <c r="CA11" i="32" a="1"/>
  <c r="CA11" i="32"/>
  <c r="CB11" i="32" a="1"/>
  <c r="CB11" i="32"/>
  <c r="CC11" i="32" a="1"/>
  <c r="CC11" i="32"/>
  <c r="CD11" i="32" a="1"/>
  <c r="CD11" i="32"/>
  <c r="CE11" i="32" a="1"/>
  <c r="CE11" i="32"/>
  <c r="CF11" i="32" a="1"/>
  <c r="CF11" i="32"/>
  <c r="CG11" i="32" a="1"/>
  <c r="CG11" i="32"/>
  <c r="CH11" i="32" a="1"/>
  <c r="CH11" i="32"/>
  <c r="CI11" i="32" a="1"/>
  <c r="CI11" i="32"/>
  <c r="CJ11" i="32" a="1"/>
  <c r="CJ11" i="32"/>
  <c r="CK11" i="32" a="1"/>
  <c r="CK11" i="32"/>
  <c r="CL11" i="32" a="1"/>
  <c r="CL11" i="32"/>
  <c r="CM11" i="32" a="1"/>
  <c r="CM11" i="32"/>
  <c r="CN11" i="32" a="1"/>
  <c r="CN11" i="32"/>
  <c r="CO11" i="32" a="1"/>
  <c r="CO11" i="32"/>
  <c r="CP11" i="32" a="1"/>
  <c r="CP11" i="32"/>
  <c r="CQ11" i="32" a="1"/>
  <c r="CQ11" i="32"/>
  <c r="CR11" i="32" a="1"/>
  <c r="CR11" i="32"/>
  <c r="CS11" i="32" a="1"/>
  <c r="CS11" i="32"/>
  <c r="CT11" i="32" a="1"/>
  <c r="CT11" i="32"/>
  <c r="CU11" i="32" a="1"/>
  <c r="CU11" i="32"/>
  <c r="CV11" i="32" a="1"/>
  <c r="CV11" i="32"/>
  <c r="CW11" i="32" a="1"/>
  <c r="CW11" i="32"/>
  <c r="CX11" i="32" a="1"/>
  <c r="CX11" i="32"/>
  <c r="CY11" i="32" a="1"/>
  <c r="CY11" i="32"/>
  <c r="CZ11" i="32" a="1"/>
  <c r="CZ11" i="32"/>
  <c r="DA11" i="32" a="1"/>
  <c r="DA11" i="32"/>
  <c r="DB11" i="32" a="1"/>
  <c r="DB11" i="32"/>
  <c r="DC11" i="32" a="1"/>
  <c r="DC11" i="32"/>
  <c r="DD11" i="32" a="1"/>
  <c r="DD11" i="32"/>
  <c r="DE11" i="32" a="1"/>
  <c r="DE11" i="32"/>
  <c r="DF11" i="32" a="1"/>
  <c r="DF11" i="32"/>
  <c r="DG11" i="32" a="1"/>
  <c r="DG11" i="32"/>
  <c r="DH11" i="32" a="1"/>
  <c r="DH11" i="32"/>
  <c r="DI11" i="32" a="1"/>
  <c r="DI11" i="32"/>
  <c r="DJ11" i="32" a="1"/>
  <c r="DJ11" i="32"/>
  <c r="DK11" i="32" a="1"/>
  <c r="DK11" i="32"/>
  <c r="DL11" i="32" a="1"/>
  <c r="DL11" i="32"/>
  <c r="DM11" i="32" a="1"/>
  <c r="DM11" i="32"/>
  <c r="DN11" i="32" a="1"/>
  <c r="DN11" i="32"/>
  <c r="DO11" i="32" a="1"/>
  <c r="DO11" i="32"/>
  <c r="DP11" i="32" a="1"/>
  <c r="DP11" i="32"/>
  <c r="DQ11" i="32" a="1"/>
  <c r="DQ11" i="32"/>
  <c r="DR11" i="32" a="1"/>
  <c r="DR11" i="32"/>
  <c r="DS11" i="32" a="1"/>
  <c r="DS11" i="32"/>
  <c r="C12" i="32"/>
  <c r="D12" i="32"/>
  <c r="E12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X12" i="32"/>
  <c r="Y12" i="32"/>
  <c r="Z12" i="32"/>
  <c r="AA12" i="32"/>
  <c r="AB12" i="32"/>
  <c r="AC12" i="32"/>
  <c r="AD12" i="32"/>
  <c r="AE12" i="32"/>
  <c r="AF12" i="32"/>
  <c r="AG12" i="32"/>
  <c r="AH12" i="32"/>
  <c r="AI12" i="32"/>
  <c r="AJ12" i="32"/>
  <c r="AK12" i="32"/>
  <c r="AL12" i="32"/>
  <c r="AM12" i="32"/>
  <c r="AN12" i="32"/>
  <c r="AO12" i="32"/>
  <c r="AP12" i="32"/>
  <c r="AQ12" i="32"/>
  <c r="AR12" i="32"/>
  <c r="AS12" i="32"/>
  <c r="AT12" i="32"/>
  <c r="AU12" i="32"/>
  <c r="AV12" i="32"/>
  <c r="AW12" i="32"/>
  <c r="AX12" i="32"/>
  <c r="AY12" i="32"/>
  <c r="AZ12" i="32"/>
  <c r="BA12" i="32"/>
  <c r="BB12" i="32"/>
  <c r="BC12" i="32"/>
  <c r="BD12" i="32"/>
  <c r="BE12" i="32"/>
  <c r="BF12" i="32"/>
  <c r="BG12" i="32"/>
  <c r="BH12" i="32"/>
  <c r="BI12" i="32"/>
  <c r="BJ12" i="32"/>
  <c r="BK12" i="32"/>
  <c r="BL12" i="32"/>
  <c r="BM12" i="32"/>
  <c r="BN12" i="32"/>
  <c r="BO12" i="32"/>
  <c r="BP12" i="32"/>
  <c r="BQ12" i="32"/>
  <c r="BR12" i="32"/>
  <c r="BS12" i="32"/>
  <c r="BT12" i="32"/>
  <c r="BU12" i="32"/>
  <c r="BV12" i="32"/>
  <c r="BW12" i="32"/>
  <c r="BX12" i="32"/>
  <c r="BY12" i="32"/>
  <c r="BZ12" i="32"/>
  <c r="CA12" i="32"/>
  <c r="CB12" i="32"/>
  <c r="CC12" i="32"/>
  <c r="CD12" i="32"/>
  <c r="CE12" i="32"/>
  <c r="CF12" i="32"/>
  <c r="CG12" i="32"/>
  <c r="CH12" i="32"/>
  <c r="CI12" i="32"/>
  <c r="CJ12" i="32"/>
  <c r="CK12" i="32"/>
  <c r="CL12" i="32"/>
  <c r="CM12" i="32"/>
  <c r="CN12" i="32"/>
  <c r="CO12" i="32"/>
  <c r="CP12" i="32"/>
  <c r="CQ12" i="32"/>
  <c r="CR12" i="32"/>
  <c r="CS12" i="32"/>
  <c r="CT12" i="32"/>
  <c r="CU12" i="32"/>
  <c r="CV12" i="32"/>
  <c r="CW12" i="32"/>
  <c r="CX12" i="32"/>
  <c r="CY12" i="32"/>
  <c r="CZ12" i="32"/>
  <c r="DA12" i="32"/>
  <c r="DB12" i="32"/>
  <c r="DC12" i="32"/>
  <c r="DD12" i="32"/>
  <c r="DE12" i="32"/>
  <c r="DF12" i="32"/>
  <c r="DG12" i="32"/>
  <c r="DH12" i="32"/>
  <c r="DI12" i="32"/>
  <c r="DJ12" i="32"/>
  <c r="DK12" i="32"/>
  <c r="DL12" i="32"/>
  <c r="DM12" i="32"/>
  <c r="DN12" i="32"/>
  <c r="DO12" i="32"/>
  <c r="DP12" i="32"/>
  <c r="DQ12" i="32"/>
  <c r="DR12" i="32"/>
  <c r="DS12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BE13" i="32"/>
  <c r="BF13" i="32"/>
  <c r="BG13" i="32"/>
  <c r="BH13" i="32"/>
  <c r="BI13" i="32"/>
  <c r="BJ13" i="32"/>
  <c r="BK13" i="32"/>
  <c r="BL13" i="32"/>
  <c r="BM13" i="32"/>
  <c r="BN13" i="32"/>
  <c r="BO13" i="32"/>
  <c r="BP13" i="32"/>
  <c r="BQ13" i="32"/>
  <c r="BR13" i="32"/>
  <c r="BS13" i="32"/>
  <c r="BT13" i="32"/>
  <c r="BU13" i="32"/>
  <c r="BV13" i="32"/>
  <c r="BW13" i="32"/>
  <c r="BX13" i="32"/>
  <c r="BY13" i="32"/>
  <c r="BZ13" i="32"/>
  <c r="CA13" i="32"/>
  <c r="CB13" i="32"/>
  <c r="CC13" i="32"/>
  <c r="CD13" i="32"/>
  <c r="CE13" i="32"/>
  <c r="CF13" i="32"/>
  <c r="CG13" i="32"/>
  <c r="CH13" i="32"/>
  <c r="CI13" i="32"/>
  <c r="CJ13" i="32"/>
  <c r="CK13" i="32"/>
  <c r="CL13" i="32"/>
  <c r="CM13" i="32"/>
  <c r="CN13" i="32"/>
  <c r="CO13" i="32"/>
  <c r="CP13" i="32"/>
  <c r="CQ13" i="32"/>
  <c r="CR13" i="32"/>
  <c r="CS13" i="32"/>
  <c r="CT13" i="32"/>
  <c r="CU13" i="32"/>
  <c r="CV13" i="32"/>
  <c r="CW13" i="32"/>
  <c r="CX13" i="32"/>
  <c r="CY13" i="32"/>
  <c r="CZ13" i="32"/>
  <c r="DA13" i="32"/>
  <c r="DB13" i="32"/>
  <c r="DC13" i="32"/>
  <c r="DD13" i="32"/>
  <c r="DE13" i="32"/>
  <c r="DF13" i="32"/>
  <c r="DG13" i="32"/>
  <c r="DH13" i="32"/>
  <c r="DI13" i="32"/>
  <c r="DJ13" i="32"/>
  <c r="DK13" i="32"/>
  <c r="DL13" i="32"/>
  <c r="DM13" i="32"/>
  <c r="DN13" i="32"/>
  <c r="DO13" i="32"/>
  <c r="DP13" i="32"/>
  <c r="DQ13" i="32"/>
  <c r="DR13" i="32"/>
  <c r="DS13" i="32"/>
  <c r="C14" i="32"/>
  <c r="D14" i="32"/>
  <c r="E14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Z14" i="32"/>
  <c r="AA14" i="32"/>
  <c r="AB14" i="32"/>
  <c r="AC14" i="32"/>
  <c r="AD14" i="32"/>
  <c r="AE14" i="32"/>
  <c r="AF14" i="32"/>
  <c r="AG14" i="32"/>
  <c r="AH14" i="32"/>
  <c r="AI14" i="32"/>
  <c r="AJ14" i="32"/>
  <c r="AK14" i="32"/>
  <c r="AL14" i="32"/>
  <c r="AM14" i="32"/>
  <c r="AN14" i="32"/>
  <c r="AO14" i="32"/>
  <c r="AP14" i="32"/>
  <c r="AQ14" i="32"/>
  <c r="AR14" i="32"/>
  <c r="AS14" i="32"/>
  <c r="AT14" i="32"/>
  <c r="AU14" i="32"/>
  <c r="AV14" i="32"/>
  <c r="AW14" i="32"/>
  <c r="AX14" i="32"/>
  <c r="AY14" i="32"/>
  <c r="AZ14" i="32"/>
  <c r="BA14" i="32"/>
  <c r="BB14" i="32"/>
  <c r="BC14" i="32"/>
  <c r="BD14" i="32"/>
  <c r="BE14" i="32"/>
  <c r="BF14" i="32"/>
  <c r="BG14" i="32"/>
  <c r="BH14" i="32"/>
  <c r="BI14" i="32"/>
  <c r="BJ14" i="32"/>
  <c r="BK14" i="32"/>
  <c r="BL14" i="32"/>
  <c r="BM14" i="32"/>
  <c r="BN14" i="32"/>
  <c r="BO14" i="32"/>
  <c r="BP14" i="32"/>
  <c r="BQ14" i="32"/>
  <c r="BR14" i="32"/>
  <c r="BS14" i="32"/>
  <c r="BT14" i="32"/>
  <c r="BU14" i="32"/>
  <c r="BV14" i="32"/>
  <c r="BW14" i="32"/>
  <c r="BX14" i="32"/>
  <c r="BY14" i="32"/>
  <c r="BZ14" i="32"/>
  <c r="CA14" i="32"/>
  <c r="CB14" i="32"/>
  <c r="CC14" i="32"/>
  <c r="CD14" i="32"/>
  <c r="CE14" i="32"/>
  <c r="CF14" i="32"/>
  <c r="CG14" i="32"/>
  <c r="CH14" i="32"/>
  <c r="CI14" i="32"/>
  <c r="CJ14" i="32"/>
  <c r="CK14" i="32"/>
  <c r="CL14" i="32"/>
  <c r="CM14" i="32"/>
  <c r="CN14" i="32"/>
  <c r="CO14" i="32"/>
  <c r="CP14" i="32"/>
  <c r="CQ14" i="32"/>
  <c r="CR14" i="32"/>
  <c r="CS14" i="32"/>
  <c r="CT14" i="32"/>
  <c r="CU14" i="32"/>
  <c r="CV14" i="32"/>
  <c r="CW14" i="32"/>
  <c r="CX14" i="32"/>
  <c r="CY14" i="32"/>
  <c r="CZ14" i="32"/>
  <c r="DA14" i="32"/>
  <c r="DB14" i="32"/>
  <c r="DC14" i="32"/>
  <c r="DD14" i="32"/>
  <c r="DE14" i="32"/>
  <c r="DF14" i="32"/>
  <c r="DG14" i="32"/>
  <c r="DH14" i="32"/>
  <c r="DI14" i="32"/>
  <c r="DJ14" i="32"/>
  <c r="DK14" i="32"/>
  <c r="DL14" i="32"/>
  <c r="DM14" i="32"/>
  <c r="DN14" i="32"/>
  <c r="DO14" i="32"/>
  <c r="DP14" i="32"/>
  <c r="DQ14" i="32"/>
  <c r="DR14" i="32"/>
  <c r="DS14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V18" i="32"/>
  <c r="W18" i="32"/>
  <c r="X18" i="32"/>
  <c r="Y18" i="32"/>
  <c r="Z18" i="32"/>
  <c r="AA18" i="32"/>
  <c r="AB18" i="32"/>
  <c r="AC18" i="32"/>
  <c r="AD18" i="32"/>
  <c r="AE18" i="32"/>
  <c r="AF18" i="32"/>
  <c r="AG18" i="32"/>
  <c r="AH18" i="32"/>
  <c r="AI18" i="32"/>
  <c r="AJ18" i="32"/>
  <c r="AK18" i="32"/>
  <c r="AL18" i="32"/>
  <c r="AM18" i="32"/>
  <c r="AN18" i="32"/>
  <c r="AO18" i="32"/>
  <c r="AP18" i="32"/>
  <c r="AQ18" i="32"/>
  <c r="AR18" i="32"/>
  <c r="AS18" i="32"/>
  <c r="AT18" i="32"/>
  <c r="AU18" i="32"/>
  <c r="AV18" i="32"/>
  <c r="AW18" i="32"/>
  <c r="AX18" i="32"/>
  <c r="AY18" i="32"/>
  <c r="AZ18" i="32"/>
  <c r="BA18" i="32"/>
  <c r="BB18" i="32"/>
  <c r="BC18" i="32"/>
  <c r="BD18" i="32"/>
  <c r="BE18" i="32"/>
  <c r="BF18" i="32"/>
  <c r="BG18" i="32"/>
  <c r="BH18" i="32"/>
  <c r="BI18" i="32"/>
  <c r="BJ18" i="32"/>
  <c r="BK18" i="32"/>
  <c r="BL18" i="32"/>
  <c r="BM18" i="32"/>
  <c r="BN18" i="32"/>
  <c r="BO18" i="32"/>
  <c r="BP18" i="32"/>
  <c r="BQ18" i="32"/>
  <c r="BR18" i="32"/>
  <c r="BS18" i="32"/>
  <c r="BT18" i="32"/>
  <c r="BU18" i="32"/>
  <c r="BV18" i="32"/>
  <c r="BW18" i="32"/>
  <c r="BX18" i="32"/>
  <c r="BY18" i="32"/>
  <c r="BZ18" i="32"/>
  <c r="CA18" i="32"/>
  <c r="CB18" i="32"/>
  <c r="CC18" i="32"/>
  <c r="CD18" i="32"/>
  <c r="CE18" i="32"/>
  <c r="CF18" i="32"/>
  <c r="CG18" i="32"/>
  <c r="CH18" i="32"/>
  <c r="CI18" i="32"/>
  <c r="CJ18" i="32"/>
  <c r="CK18" i="32"/>
  <c r="CL18" i="32"/>
  <c r="CM18" i="32"/>
  <c r="CN18" i="32"/>
  <c r="CO18" i="32"/>
  <c r="CP18" i="32"/>
  <c r="CQ18" i="32"/>
  <c r="CR18" i="32"/>
  <c r="CS18" i="32"/>
  <c r="CT18" i="32"/>
  <c r="CU18" i="32"/>
  <c r="CV18" i="32"/>
  <c r="CW18" i="32"/>
  <c r="CX18" i="32"/>
  <c r="CY18" i="32"/>
  <c r="CZ18" i="32"/>
  <c r="DA18" i="32"/>
  <c r="DB18" i="32"/>
  <c r="DC18" i="32"/>
  <c r="DD18" i="32"/>
  <c r="DE18" i="32"/>
  <c r="DF18" i="32"/>
  <c r="DG18" i="32"/>
  <c r="DH18" i="32"/>
  <c r="DI18" i="32"/>
  <c r="DJ18" i="32"/>
  <c r="DK18" i="32"/>
  <c r="DL18" i="32"/>
  <c r="DM18" i="32"/>
  <c r="DN18" i="32"/>
  <c r="DO18" i="32"/>
  <c r="DP18" i="32"/>
  <c r="DQ18" i="32"/>
  <c r="DR18" i="32"/>
  <c r="DS18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Z19" i="32"/>
  <c r="AA19" i="32"/>
  <c r="AB19" i="32"/>
  <c r="AC19" i="32"/>
  <c r="AD19" i="32"/>
  <c r="AE19" i="32"/>
  <c r="AF19" i="32"/>
  <c r="AG19" i="32"/>
  <c r="AH19" i="32"/>
  <c r="AI19" i="32"/>
  <c r="AJ19" i="32"/>
  <c r="AK19" i="32"/>
  <c r="AL19" i="32"/>
  <c r="AM19" i="32"/>
  <c r="AN19" i="32"/>
  <c r="AO19" i="32"/>
  <c r="AP19" i="32"/>
  <c r="AQ19" i="32"/>
  <c r="AR19" i="32"/>
  <c r="AS19" i="32"/>
  <c r="AT19" i="32"/>
  <c r="AU19" i="32"/>
  <c r="AV19" i="32"/>
  <c r="AW19" i="32"/>
  <c r="AX19" i="32"/>
  <c r="AY19" i="32"/>
  <c r="AZ19" i="32"/>
  <c r="BA19" i="32"/>
  <c r="BB19" i="32"/>
  <c r="BC19" i="32"/>
  <c r="BD19" i="32"/>
  <c r="BE19" i="32"/>
  <c r="BF19" i="32"/>
  <c r="BG19" i="32"/>
  <c r="BH19" i="32"/>
  <c r="BI19" i="32"/>
  <c r="BJ19" i="32"/>
  <c r="BK19" i="32"/>
  <c r="BL19" i="32"/>
  <c r="BM19" i="32"/>
  <c r="BN19" i="32"/>
  <c r="BO19" i="32"/>
  <c r="BP19" i="32"/>
  <c r="BQ19" i="32"/>
  <c r="BR19" i="32"/>
  <c r="BS19" i="32"/>
  <c r="BT19" i="32"/>
  <c r="BU19" i="32"/>
  <c r="BV19" i="32"/>
  <c r="BW19" i="32"/>
  <c r="BX19" i="32"/>
  <c r="BY19" i="32"/>
  <c r="BZ19" i="32"/>
  <c r="CA19" i="32"/>
  <c r="CB19" i="32"/>
  <c r="CC19" i="32"/>
  <c r="CD19" i="32"/>
  <c r="CE19" i="32"/>
  <c r="CF19" i="32"/>
  <c r="CG19" i="32"/>
  <c r="CH19" i="32"/>
  <c r="CI19" i="32"/>
  <c r="CJ19" i="32"/>
  <c r="CK19" i="32"/>
  <c r="CL19" i="32"/>
  <c r="CM19" i="32"/>
  <c r="CN19" i="32"/>
  <c r="CO19" i="32"/>
  <c r="CP19" i="32"/>
  <c r="CQ19" i="32"/>
  <c r="CR19" i="32"/>
  <c r="CS19" i="32"/>
  <c r="CT19" i="32"/>
  <c r="CU19" i="32"/>
  <c r="CV19" i="32"/>
  <c r="CW19" i="32"/>
  <c r="CX19" i="32"/>
  <c r="CY19" i="32"/>
  <c r="CZ19" i="32"/>
  <c r="DA19" i="32"/>
  <c r="DB19" i="32"/>
  <c r="DC19" i="32"/>
  <c r="DD19" i="32"/>
  <c r="DE19" i="32"/>
  <c r="DF19" i="32"/>
  <c r="DG19" i="32"/>
  <c r="DH19" i="32"/>
  <c r="DI19" i="32"/>
  <c r="DJ19" i="32"/>
  <c r="DK19" i="32"/>
  <c r="DL19" i="32"/>
  <c r="DM19" i="32"/>
  <c r="DN19" i="32"/>
  <c r="DO19" i="32"/>
  <c r="DP19" i="32"/>
  <c r="DQ19" i="32"/>
  <c r="DR19" i="32"/>
  <c r="DS19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V20" i="32"/>
  <c r="W20" i="32"/>
  <c r="X20" i="32"/>
  <c r="Y20" i="32"/>
  <c r="Z20" i="32"/>
  <c r="AA20" i="32"/>
  <c r="AB20" i="32"/>
  <c r="AC20" i="32"/>
  <c r="AD20" i="32"/>
  <c r="AE20" i="32"/>
  <c r="AF20" i="32"/>
  <c r="AG20" i="32"/>
  <c r="AH20" i="32"/>
  <c r="AI20" i="32"/>
  <c r="AJ20" i="32"/>
  <c r="AK20" i="32"/>
  <c r="AL20" i="32"/>
  <c r="AM20" i="32"/>
  <c r="AN20" i="32"/>
  <c r="AO20" i="32"/>
  <c r="AP20" i="32"/>
  <c r="AQ20" i="32"/>
  <c r="AR20" i="32"/>
  <c r="AS20" i="32"/>
  <c r="AT20" i="32"/>
  <c r="AU20" i="32"/>
  <c r="AV20" i="32"/>
  <c r="AW20" i="32"/>
  <c r="AX20" i="32"/>
  <c r="AY20" i="32"/>
  <c r="AZ20" i="32"/>
  <c r="BA20" i="32"/>
  <c r="BB20" i="32"/>
  <c r="BC20" i="32"/>
  <c r="BD20" i="32"/>
  <c r="BE20" i="32"/>
  <c r="BF20" i="32"/>
  <c r="BG20" i="32"/>
  <c r="BH20" i="32"/>
  <c r="BI20" i="32"/>
  <c r="BJ20" i="32"/>
  <c r="BK20" i="32"/>
  <c r="BL20" i="32"/>
  <c r="BM20" i="32"/>
  <c r="BN20" i="32"/>
  <c r="BO20" i="32"/>
  <c r="BP20" i="32"/>
  <c r="BQ20" i="32"/>
  <c r="BR20" i="32"/>
  <c r="BS20" i="32"/>
  <c r="BT20" i="32"/>
  <c r="BU20" i="32"/>
  <c r="BV20" i="32"/>
  <c r="BW20" i="32"/>
  <c r="BX20" i="32"/>
  <c r="BY20" i="32"/>
  <c r="BZ20" i="32"/>
  <c r="CA20" i="32"/>
  <c r="CB20" i="32"/>
  <c r="CC20" i="32"/>
  <c r="CD20" i="32"/>
  <c r="CE20" i="32"/>
  <c r="CF20" i="32"/>
  <c r="CG20" i="32"/>
  <c r="CH20" i="32"/>
  <c r="CI20" i="32"/>
  <c r="CJ20" i="32"/>
  <c r="CK20" i="32"/>
  <c r="CL20" i="32"/>
  <c r="CM20" i="32"/>
  <c r="CN20" i="32"/>
  <c r="CO20" i="32"/>
  <c r="CP20" i="32"/>
  <c r="CQ20" i="32"/>
  <c r="CR20" i="32"/>
  <c r="CS20" i="32"/>
  <c r="CT20" i="32"/>
  <c r="CU20" i="32"/>
  <c r="CV20" i="32"/>
  <c r="CW20" i="32"/>
  <c r="CX20" i="32"/>
  <c r="CY20" i="32"/>
  <c r="CZ20" i="32"/>
  <c r="DA20" i="32"/>
  <c r="DB20" i="32"/>
  <c r="DC20" i="32"/>
  <c r="DD20" i="32"/>
  <c r="DE20" i="32"/>
  <c r="DF20" i="32"/>
  <c r="DG20" i="32"/>
  <c r="DH20" i="32"/>
  <c r="DI20" i="32"/>
  <c r="DJ20" i="32"/>
  <c r="DK20" i="32"/>
  <c r="DL20" i="32"/>
  <c r="DM20" i="32"/>
  <c r="DN20" i="32"/>
  <c r="DO20" i="32"/>
  <c r="DP20" i="32"/>
  <c r="DQ20" i="32"/>
  <c r="DR20" i="32"/>
  <c r="DS20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Z22" i="32"/>
  <c r="AA22" i="32"/>
  <c r="AB22" i="32"/>
  <c r="AC22" i="32"/>
  <c r="AD22" i="32"/>
  <c r="AE22" i="32"/>
  <c r="AF22" i="32"/>
  <c r="AG22" i="32"/>
  <c r="AH22" i="32"/>
  <c r="AI22" i="32"/>
  <c r="AJ22" i="32"/>
  <c r="AK22" i="32"/>
  <c r="AL22" i="32"/>
  <c r="AM22" i="32"/>
  <c r="AN22" i="32"/>
  <c r="AO22" i="32"/>
  <c r="AP22" i="32"/>
  <c r="AQ22" i="32"/>
  <c r="AR22" i="32"/>
  <c r="AS22" i="32"/>
  <c r="AT22" i="32"/>
  <c r="AU22" i="32"/>
  <c r="AV22" i="32"/>
  <c r="AW22" i="32"/>
  <c r="AX22" i="32"/>
  <c r="AY22" i="32"/>
  <c r="AZ22" i="32"/>
  <c r="BA22" i="32"/>
  <c r="BB22" i="32"/>
  <c r="BC22" i="32"/>
  <c r="BD22" i="32"/>
  <c r="BE22" i="32"/>
  <c r="BF22" i="32"/>
  <c r="BG22" i="32"/>
  <c r="BH22" i="32"/>
  <c r="BI22" i="32"/>
  <c r="BJ22" i="32"/>
  <c r="BK22" i="32"/>
  <c r="BL22" i="32"/>
  <c r="BM22" i="32"/>
  <c r="BN22" i="32"/>
  <c r="BO22" i="32"/>
  <c r="BP22" i="32"/>
  <c r="BQ22" i="32"/>
  <c r="BR22" i="32"/>
  <c r="BS22" i="32"/>
  <c r="BT22" i="32"/>
  <c r="BU22" i="32"/>
  <c r="BV22" i="32"/>
  <c r="BW22" i="32"/>
  <c r="BX22" i="32"/>
  <c r="BY22" i="32"/>
  <c r="BZ22" i="32"/>
  <c r="CA22" i="32"/>
  <c r="CB22" i="32"/>
  <c r="CC22" i="32"/>
  <c r="CD22" i="32"/>
  <c r="CE22" i="32"/>
  <c r="CF22" i="32"/>
  <c r="CG22" i="32"/>
  <c r="CH22" i="32"/>
  <c r="CI22" i="32"/>
  <c r="CJ22" i="32"/>
  <c r="CK22" i="32"/>
  <c r="CL22" i="32"/>
  <c r="CM22" i="32"/>
  <c r="CN22" i="32"/>
  <c r="CO22" i="32"/>
  <c r="CP22" i="32"/>
  <c r="CQ22" i="32"/>
  <c r="CR22" i="32"/>
  <c r="CS22" i="32"/>
  <c r="CT22" i="32"/>
  <c r="CU22" i="32"/>
  <c r="CV22" i="32"/>
  <c r="CW22" i="32"/>
  <c r="CX22" i="32"/>
  <c r="CY22" i="32"/>
  <c r="CZ22" i="32"/>
  <c r="DA22" i="32"/>
  <c r="DB22" i="32"/>
  <c r="DC22" i="32"/>
  <c r="DD22" i="32"/>
  <c r="DE22" i="32"/>
  <c r="DF22" i="32"/>
  <c r="DG22" i="32"/>
  <c r="DH22" i="32"/>
  <c r="DI22" i="32"/>
  <c r="DJ22" i="32"/>
  <c r="DK22" i="32"/>
  <c r="DL22" i="32"/>
  <c r="DM22" i="32"/>
  <c r="DN22" i="32"/>
  <c r="DO22" i="32"/>
  <c r="DP22" i="32"/>
  <c r="DQ22" i="32"/>
  <c r="DR22" i="32"/>
  <c r="DS22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K24" i="32"/>
  <c r="AL24" i="32"/>
  <c r="AM24" i="32"/>
  <c r="AN24" i="32"/>
  <c r="AO24" i="32"/>
  <c r="AP24" i="32"/>
  <c r="AQ24" i="32"/>
  <c r="AR24" i="32"/>
  <c r="AS24" i="32"/>
  <c r="AT24" i="32"/>
  <c r="AU24" i="32"/>
  <c r="AV24" i="32"/>
  <c r="AW24" i="32"/>
  <c r="AX24" i="32"/>
  <c r="AY24" i="32"/>
  <c r="AZ24" i="32"/>
  <c r="BA24" i="32"/>
  <c r="BB24" i="32"/>
  <c r="BC24" i="32"/>
  <c r="BD24" i="32"/>
  <c r="BE24" i="32"/>
  <c r="BF24" i="32"/>
  <c r="BG24" i="32"/>
  <c r="BH24" i="32"/>
  <c r="BI24" i="32"/>
  <c r="BJ24" i="32"/>
  <c r="BK24" i="32"/>
  <c r="BL24" i="32"/>
  <c r="BM24" i="32"/>
  <c r="BN24" i="32"/>
  <c r="BO24" i="32"/>
  <c r="BP24" i="32"/>
  <c r="BQ24" i="32"/>
  <c r="BR24" i="32"/>
  <c r="BS24" i="32"/>
  <c r="BT24" i="32"/>
  <c r="BU24" i="32"/>
  <c r="BV24" i="32"/>
  <c r="BW24" i="32"/>
  <c r="BX24" i="32"/>
  <c r="BY24" i="32"/>
  <c r="BZ24" i="32"/>
  <c r="CA24" i="32"/>
  <c r="CB24" i="32"/>
  <c r="CC24" i="32"/>
  <c r="CD24" i="32"/>
  <c r="CE24" i="32"/>
  <c r="CF24" i="32"/>
  <c r="CG24" i="32"/>
  <c r="CH24" i="32"/>
  <c r="CI24" i="32"/>
  <c r="CJ24" i="32"/>
  <c r="CK24" i="32"/>
  <c r="CL24" i="32"/>
  <c r="CM24" i="32"/>
  <c r="CN24" i="32"/>
  <c r="CO24" i="32"/>
  <c r="CP24" i="32"/>
  <c r="CQ24" i="32"/>
  <c r="CR24" i="32"/>
  <c r="CS24" i="32"/>
  <c r="CT24" i="32"/>
  <c r="CU24" i="32"/>
  <c r="CV24" i="32"/>
  <c r="CW24" i="32"/>
  <c r="CX24" i="32"/>
  <c r="CY24" i="32"/>
  <c r="CZ24" i="32"/>
  <c r="DA24" i="32"/>
  <c r="DB24" i="32"/>
  <c r="DC24" i="32"/>
  <c r="DD24" i="32"/>
  <c r="DE24" i="32"/>
  <c r="DF24" i="32"/>
  <c r="DG24" i="32"/>
  <c r="DH24" i="32"/>
  <c r="DI24" i="32"/>
  <c r="DJ24" i="32"/>
  <c r="DK24" i="32"/>
  <c r="DL24" i="32"/>
  <c r="DM24" i="32"/>
  <c r="DN24" i="32"/>
  <c r="DO24" i="32"/>
  <c r="DP24" i="32"/>
  <c r="DQ24" i="32"/>
  <c r="DR24" i="32"/>
  <c r="DS24" i="32"/>
  <c r="L38" i="32"/>
  <c r="L39" i="32"/>
  <c r="L40" i="32"/>
  <c r="L42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P45" i="32"/>
  <c r="Q45" i="32"/>
  <c r="R45" i="32"/>
  <c r="S45" i="32"/>
  <c r="T45" i="32"/>
  <c r="U45" i="32"/>
  <c r="V45" i="32"/>
  <c r="W45" i="32"/>
  <c r="X45" i="32"/>
  <c r="Y45" i="32"/>
  <c r="Z45" i="32"/>
  <c r="AA45" i="32"/>
  <c r="AB45" i="32"/>
  <c r="AC45" i="32"/>
  <c r="AD45" i="32"/>
  <c r="AE45" i="32"/>
  <c r="AF45" i="32"/>
  <c r="AG45" i="32"/>
  <c r="AH45" i="32"/>
  <c r="AI45" i="32"/>
  <c r="AJ45" i="32"/>
  <c r="AK45" i="32"/>
  <c r="AL45" i="32"/>
  <c r="AM45" i="32"/>
  <c r="AN45" i="32"/>
  <c r="AO45" i="32"/>
  <c r="AP45" i="32"/>
  <c r="AQ45" i="32"/>
  <c r="AR45" i="32"/>
  <c r="AS45" i="32"/>
  <c r="AT45" i="32"/>
  <c r="AU45" i="32"/>
  <c r="AV45" i="32"/>
  <c r="AW45" i="32"/>
  <c r="AX45" i="32"/>
  <c r="AY45" i="32"/>
  <c r="AZ45" i="32"/>
  <c r="BA45" i="32"/>
  <c r="BB45" i="32"/>
  <c r="BC45" i="32"/>
  <c r="BD45" i="32"/>
  <c r="BE45" i="32"/>
  <c r="BF45" i="32"/>
  <c r="BG45" i="32"/>
  <c r="BH45" i="32"/>
  <c r="BI45" i="32"/>
  <c r="BJ45" i="32"/>
  <c r="BK45" i="32"/>
  <c r="BL45" i="32"/>
  <c r="BM45" i="32"/>
  <c r="BN45" i="32"/>
  <c r="BO45" i="32"/>
  <c r="BP45" i="32"/>
  <c r="BQ45" i="32"/>
  <c r="BR45" i="32"/>
  <c r="BS45" i="32"/>
  <c r="BT45" i="32"/>
  <c r="BU45" i="32"/>
  <c r="BV45" i="32"/>
  <c r="BW45" i="32"/>
  <c r="BX45" i="32"/>
  <c r="BY45" i="32"/>
  <c r="BZ45" i="32"/>
  <c r="CA45" i="32"/>
  <c r="CB45" i="32"/>
  <c r="CC45" i="32"/>
  <c r="CD45" i="32"/>
  <c r="CE45" i="32"/>
  <c r="CF45" i="32"/>
  <c r="CG45" i="32"/>
  <c r="CH45" i="32"/>
  <c r="CI45" i="32"/>
  <c r="CJ45" i="32"/>
  <c r="CK45" i="32"/>
  <c r="CL45" i="32"/>
  <c r="CM45" i="32"/>
  <c r="CN45" i="32"/>
  <c r="CO45" i="32"/>
  <c r="CP45" i="32"/>
  <c r="CQ45" i="32"/>
  <c r="CR45" i="32"/>
  <c r="CS45" i="32"/>
  <c r="CT45" i="32"/>
  <c r="CU45" i="32"/>
  <c r="CV45" i="32"/>
  <c r="CW45" i="32"/>
  <c r="CX45" i="32"/>
  <c r="CY45" i="32"/>
  <c r="CZ45" i="32"/>
  <c r="DA45" i="32"/>
  <c r="DB45" i="32"/>
  <c r="DC45" i="32"/>
  <c r="DD45" i="32"/>
  <c r="DE45" i="32"/>
  <c r="DF45" i="32"/>
  <c r="DG45" i="32"/>
  <c r="DH45" i="32"/>
  <c r="DI45" i="32"/>
  <c r="DJ45" i="32"/>
  <c r="DK45" i="32"/>
  <c r="DL45" i="32"/>
  <c r="DM45" i="32"/>
  <c r="DN45" i="32"/>
  <c r="DO45" i="32"/>
  <c r="DP45" i="32"/>
  <c r="DQ45" i="32"/>
  <c r="DR45" i="32"/>
  <c r="DS45" i="32"/>
  <c r="L46" i="32"/>
  <c r="D47" i="32"/>
  <c r="E47" i="32"/>
  <c r="F47" i="32"/>
  <c r="G47" i="32"/>
  <c r="H47" i="32"/>
  <c r="I47" i="32"/>
  <c r="J47" i="32"/>
  <c r="K47" i="32"/>
  <c r="L47" i="32"/>
  <c r="M47" i="32"/>
  <c r="N47" i="32"/>
  <c r="O47" i="32"/>
  <c r="P47" i="32"/>
  <c r="Q47" i="32"/>
  <c r="R47" i="32"/>
  <c r="S47" i="32"/>
  <c r="T47" i="32"/>
  <c r="U47" i="32"/>
  <c r="V47" i="32"/>
  <c r="W47" i="32"/>
  <c r="X47" i="32"/>
  <c r="Y47" i="32"/>
  <c r="Z47" i="32"/>
  <c r="AA47" i="32"/>
  <c r="AB47" i="32"/>
  <c r="AC47" i="32"/>
  <c r="AD47" i="32"/>
  <c r="AE47" i="32"/>
  <c r="AF47" i="32"/>
  <c r="AG47" i="32"/>
  <c r="AH47" i="32"/>
  <c r="AI47" i="32"/>
  <c r="AJ47" i="32"/>
  <c r="AK47" i="32"/>
  <c r="AL47" i="32"/>
  <c r="AM47" i="32"/>
  <c r="AN47" i="32"/>
  <c r="AO47" i="32"/>
  <c r="AP47" i="32"/>
  <c r="AQ47" i="32"/>
  <c r="AR47" i="32"/>
  <c r="AS47" i="32"/>
  <c r="AT47" i="32"/>
  <c r="AU47" i="32"/>
  <c r="AV47" i="32"/>
  <c r="AW47" i="32"/>
  <c r="AX47" i="32"/>
  <c r="AY47" i="32"/>
  <c r="AZ47" i="32"/>
  <c r="BA47" i="32"/>
  <c r="BB47" i="32"/>
  <c r="BC47" i="32"/>
  <c r="BD47" i="32"/>
  <c r="BE47" i="32"/>
  <c r="BF47" i="32"/>
  <c r="BG47" i="32"/>
  <c r="BH47" i="32"/>
  <c r="BI47" i="32"/>
  <c r="BJ47" i="32"/>
  <c r="BK47" i="32"/>
  <c r="BL47" i="32"/>
  <c r="BM47" i="32"/>
  <c r="BN47" i="32"/>
  <c r="BO47" i="32"/>
  <c r="BP47" i="32"/>
  <c r="BQ47" i="32"/>
  <c r="BR47" i="32"/>
  <c r="BS47" i="32"/>
  <c r="BT47" i="32"/>
  <c r="BU47" i="32"/>
  <c r="BV47" i="32"/>
  <c r="BW47" i="32"/>
  <c r="BX47" i="32"/>
  <c r="BY47" i="32"/>
  <c r="BZ47" i="32"/>
  <c r="CA47" i="32"/>
  <c r="CB47" i="32"/>
  <c r="CC47" i="32"/>
  <c r="CD47" i="32"/>
  <c r="CE47" i="32"/>
  <c r="CF47" i="32"/>
  <c r="CG47" i="32"/>
  <c r="CH47" i="32"/>
  <c r="CI47" i="32"/>
  <c r="CJ47" i="32"/>
  <c r="CK47" i="32"/>
  <c r="CL47" i="32"/>
  <c r="CM47" i="32"/>
  <c r="CN47" i="32"/>
  <c r="CO47" i="32"/>
  <c r="CP47" i="32"/>
  <c r="CQ47" i="32"/>
  <c r="CR47" i="32"/>
  <c r="CS47" i="32"/>
  <c r="CT47" i="32"/>
  <c r="CU47" i="32"/>
  <c r="CV47" i="32"/>
  <c r="CW47" i="32"/>
  <c r="CX47" i="32"/>
  <c r="CY47" i="32"/>
  <c r="CZ47" i="32"/>
  <c r="DA47" i="32"/>
  <c r="DB47" i="32"/>
  <c r="DC47" i="32"/>
  <c r="DD47" i="32"/>
  <c r="DE47" i="32"/>
  <c r="DF47" i="32"/>
  <c r="DG47" i="32"/>
  <c r="DH47" i="32"/>
  <c r="DI47" i="32"/>
  <c r="DJ47" i="32"/>
  <c r="DK47" i="32"/>
  <c r="DL47" i="32"/>
  <c r="DM47" i="32"/>
  <c r="DN47" i="32"/>
  <c r="DO47" i="32"/>
  <c r="DP47" i="32"/>
  <c r="DQ47" i="32"/>
  <c r="DR47" i="32"/>
  <c r="DS47" i="32"/>
  <c r="C49" i="32" a="1"/>
  <c r="C49" i="32"/>
  <c r="D49" i="32" a="1"/>
  <c r="D49" i="32"/>
  <c r="E49" i="32" a="1"/>
  <c r="E49" i="32"/>
  <c r="F49" i="32" a="1"/>
  <c r="F49" i="32"/>
  <c r="G49" i="32" a="1"/>
  <c r="G49" i="32"/>
  <c r="H49" i="32" a="1"/>
  <c r="H49" i="32"/>
  <c r="I49" i="32" a="1"/>
  <c r="I49" i="32"/>
  <c r="J49" i="32" a="1"/>
  <c r="J49" i="32"/>
  <c r="K49" i="32" a="1"/>
  <c r="K49" i="32"/>
  <c r="L49" i="32" a="1"/>
  <c r="L49" i="32"/>
  <c r="M49" i="32" a="1"/>
  <c r="M49" i="32"/>
  <c r="N49" i="32" a="1"/>
  <c r="N49" i="32"/>
  <c r="O49" i="32" a="1"/>
  <c r="O49" i="32"/>
  <c r="P49" i="32" a="1"/>
  <c r="P49" i="32"/>
  <c r="Q49" i="32" a="1"/>
  <c r="Q49" i="32"/>
  <c r="R49" i="32" a="1"/>
  <c r="R49" i="32"/>
  <c r="S49" i="32" a="1"/>
  <c r="S49" i="32"/>
  <c r="T49" i="32" a="1"/>
  <c r="T49" i="32"/>
  <c r="U49" i="32" a="1"/>
  <c r="U49" i="32"/>
  <c r="V49" i="32" a="1"/>
  <c r="V49" i="32"/>
  <c r="W49" i="32" a="1"/>
  <c r="W49" i="32"/>
  <c r="X49" i="32" a="1"/>
  <c r="X49" i="32"/>
  <c r="Y49" i="32" a="1"/>
  <c r="Y49" i="32"/>
  <c r="Z49" i="32" a="1"/>
  <c r="Z49" i="32"/>
  <c r="AA49" i="32" a="1"/>
  <c r="AA49" i="32"/>
  <c r="AB49" i="32" a="1"/>
  <c r="AB49" i="32"/>
  <c r="AC49" i="32" a="1"/>
  <c r="AC49" i="32"/>
  <c r="AD49" i="32" a="1"/>
  <c r="AD49" i="32"/>
  <c r="AE49" i="32" a="1"/>
  <c r="AE49" i="32"/>
  <c r="AF49" i="32" a="1"/>
  <c r="AF49" i="32"/>
  <c r="AG49" i="32" a="1"/>
  <c r="AG49" i="32"/>
  <c r="AH49" i="32" a="1"/>
  <c r="AH49" i="32"/>
  <c r="AI49" i="32" a="1"/>
  <c r="AI49" i="32"/>
  <c r="AJ49" i="32" a="1"/>
  <c r="AJ49" i="32"/>
  <c r="AK49" i="32" a="1"/>
  <c r="AK49" i="32"/>
  <c r="AL49" i="32" a="1"/>
  <c r="AL49" i="32"/>
  <c r="AM49" i="32" a="1"/>
  <c r="AM49" i="32"/>
  <c r="AN49" i="32" a="1"/>
  <c r="AN49" i="32"/>
  <c r="AO49" i="32" a="1"/>
  <c r="AO49" i="32"/>
  <c r="AP49" i="32" a="1"/>
  <c r="AP49" i="32"/>
  <c r="AQ49" i="32" a="1"/>
  <c r="AQ49" i="32"/>
  <c r="AR49" i="32" a="1"/>
  <c r="AR49" i="32"/>
  <c r="AS49" i="32" a="1"/>
  <c r="AS49" i="32"/>
  <c r="AT49" i="32" a="1"/>
  <c r="AT49" i="32"/>
  <c r="AU49" i="32" a="1"/>
  <c r="AU49" i="32"/>
  <c r="AV49" i="32" a="1"/>
  <c r="AV49" i="32"/>
  <c r="AW49" i="32" a="1"/>
  <c r="AW49" i="32"/>
  <c r="AX49" i="32" a="1"/>
  <c r="AX49" i="32"/>
  <c r="AY49" i="32" a="1"/>
  <c r="AY49" i="32"/>
  <c r="AZ49" i="32" a="1"/>
  <c r="AZ49" i="32"/>
  <c r="BA49" i="32" a="1"/>
  <c r="BA49" i="32"/>
  <c r="BB49" i="32" a="1"/>
  <c r="BB49" i="32"/>
  <c r="BC49" i="32" a="1"/>
  <c r="BC49" i="32"/>
  <c r="BD49" i="32" a="1"/>
  <c r="BD49" i="32"/>
  <c r="BE49" i="32" a="1"/>
  <c r="BE49" i="32"/>
  <c r="BF49" i="32" a="1"/>
  <c r="BF49" i="32"/>
  <c r="BG49" i="32" a="1"/>
  <c r="BG49" i="32"/>
  <c r="BH49" i="32" a="1"/>
  <c r="BH49" i="32"/>
  <c r="BI49" i="32" a="1"/>
  <c r="BI49" i="32"/>
  <c r="BJ49" i="32" a="1"/>
  <c r="BJ49" i="32"/>
  <c r="BK49" i="32" a="1"/>
  <c r="BK49" i="32"/>
  <c r="BL49" i="32" a="1"/>
  <c r="BL49" i="32"/>
  <c r="BM49" i="32" a="1"/>
  <c r="BM49" i="32"/>
  <c r="BN49" i="32" a="1"/>
  <c r="BN49" i="32"/>
  <c r="BO49" i="32" a="1"/>
  <c r="BO49" i="32"/>
  <c r="BP49" i="32" a="1"/>
  <c r="BP49" i="32"/>
  <c r="BQ49" i="32" a="1"/>
  <c r="BQ49" i="32"/>
  <c r="BR49" i="32" a="1"/>
  <c r="BR49" i="32"/>
  <c r="BS49" i="32" a="1"/>
  <c r="BS49" i="32"/>
  <c r="BT49" i="32" a="1"/>
  <c r="BT49" i="32"/>
  <c r="BU49" i="32" a="1"/>
  <c r="BU49" i="32"/>
  <c r="BV49" i="32" a="1"/>
  <c r="BV49" i="32"/>
  <c r="BW49" i="32" a="1"/>
  <c r="BW49" i="32"/>
  <c r="BX49" i="32" a="1"/>
  <c r="BX49" i="32"/>
  <c r="BY49" i="32" a="1"/>
  <c r="BY49" i="32"/>
  <c r="BZ49" i="32" a="1"/>
  <c r="BZ49" i="32"/>
  <c r="CA49" i="32" a="1"/>
  <c r="CA49" i="32"/>
  <c r="CB49" i="32" a="1"/>
  <c r="CB49" i="32"/>
  <c r="CC49" i="32" a="1"/>
  <c r="CC49" i="32"/>
  <c r="CD49" i="32" a="1"/>
  <c r="CD49" i="32"/>
  <c r="CE49" i="32" a="1"/>
  <c r="CE49" i="32"/>
  <c r="CF49" i="32" a="1"/>
  <c r="CF49" i="32"/>
  <c r="CG49" i="32" a="1"/>
  <c r="CG49" i="32"/>
  <c r="CH49" i="32" a="1"/>
  <c r="CH49" i="32"/>
  <c r="CI49" i="32" a="1"/>
  <c r="CI49" i="32"/>
  <c r="CJ49" i="32" a="1"/>
  <c r="CJ49" i="32"/>
  <c r="CK49" i="32" a="1"/>
  <c r="CK49" i="32"/>
  <c r="CL49" i="32" a="1"/>
  <c r="CL49" i="32"/>
  <c r="CM49" i="32" a="1"/>
  <c r="CM49" i="32"/>
  <c r="CN49" i="32" a="1"/>
  <c r="CN49" i="32"/>
  <c r="CO49" i="32" a="1"/>
  <c r="CO49" i="32"/>
  <c r="CP49" i="32" a="1"/>
  <c r="CP49" i="32"/>
  <c r="CQ49" i="32" a="1"/>
  <c r="CQ49" i="32"/>
  <c r="CR49" i="32" a="1"/>
  <c r="CR49" i="32"/>
  <c r="CS49" i="32" a="1"/>
  <c r="CS49" i="32"/>
  <c r="CT49" i="32" a="1"/>
  <c r="CT49" i="32"/>
  <c r="CU49" i="32" a="1"/>
  <c r="CU49" i="32"/>
  <c r="CV49" i="32" a="1"/>
  <c r="CV49" i="32"/>
  <c r="CW49" i="32" a="1"/>
  <c r="CW49" i="32"/>
  <c r="CX49" i="32" a="1"/>
  <c r="CX49" i="32"/>
  <c r="CY49" i="32" a="1"/>
  <c r="CY49" i="32"/>
  <c r="CZ49" i="32" a="1"/>
  <c r="CZ49" i="32"/>
  <c r="DA49" i="32" a="1"/>
  <c r="DA49" i="32"/>
  <c r="DB49" i="32" a="1"/>
  <c r="DB49" i="32"/>
  <c r="DC49" i="32" a="1"/>
  <c r="DC49" i="32"/>
  <c r="DD49" i="32" a="1"/>
  <c r="DD49" i="32"/>
  <c r="DE49" i="32" a="1"/>
  <c r="DE49" i="32"/>
  <c r="DF49" i="32" a="1"/>
  <c r="DF49" i="32"/>
  <c r="DG49" i="32" a="1"/>
  <c r="DG49" i="32"/>
  <c r="DH49" i="32" a="1"/>
  <c r="DH49" i="32"/>
  <c r="DI49" i="32" a="1"/>
  <c r="DI49" i="32"/>
  <c r="DJ49" i="32" a="1"/>
  <c r="DJ49" i="32"/>
  <c r="DK49" i="32" a="1"/>
  <c r="DK49" i="32"/>
  <c r="DL49" i="32" a="1"/>
  <c r="DL49" i="32"/>
  <c r="DM49" i="32" a="1"/>
  <c r="DM49" i="32"/>
  <c r="DN49" i="32" a="1"/>
  <c r="DN49" i="32"/>
  <c r="DO49" i="32" a="1"/>
  <c r="DO49" i="32"/>
  <c r="DP49" i="32" a="1"/>
  <c r="DP49" i="32"/>
  <c r="DQ49" i="32" a="1"/>
  <c r="DQ49" i="32"/>
  <c r="DR49" i="32" a="1"/>
  <c r="DR49" i="32"/>
  <c r="DS49" i="32" a="1"/>
  <c r="DS49" i="32"/>
  <c r="C50" i="32"/>
  <c r="D50" i="32"/>
  <c r="E50" i="32"/>
  <c r="F50" i="32"/>
  <c r="G50" i="32"/>
  <c r="H50" i="32"/>
  <c r="I50" i="32"/>
  <c r="J50" i="32"/>
  <c r="K50" i="32"/>
  <c r="L50" i="32"/>
  <c r="M50" i="32"/>
  <c r="N50" i="32"/>
  <c r="O50" i="32"/>
  <c r="P50" i="32"/>
  <c r="Q50" i="32"/>
  <c r="R50" i="32"/>
  <c r="S50" i="32"/>
  <c r="T50" i="32"/>
  <c r="U50" i="32"/>
  <c r="V50" i="32"/>
  <c r="W50" i="32"/>
  <c r="X50" i="32"/>
  <c r="Y50" i="32"/>
  <c r="Z50" i="32"/>
  <c r="AA50" i="32"/>
  <c r="AB50" i="32"/>
  <c r="AC50" i="32"/>
  <c r="AD50" i="32"/>
  <c r="AE50" i="32"/>
  <c r="AF50" i="32"/>
  <c r="AG50" i="32"/>
  <c r="AH50" i="32"/>
  <c r="AI50" i="32"/>
  <c r="AJ50" i="32"/>
  <c r="AK50" i="32"/>
  <c r="AL50" i="32"/>
  <c r="AM50" i="32"/>
  <c r="AN50" i="32"/>
  <c r="AO50" i="32"/>
  <c r="AP50" i="32"/>
  <c r="AQ50" i="32"/>
  <c r="AR50" i="32"/>
  <c r="AS50" i="32"/>
  <c r="AT50" i="32"/>
  <c r="AU50" i="32"/>
  <c r="AV50" i="32"/>
  <c r="AW50" i="32"/>
  <c r="AX50" i="32"/>
  <c r="AY50" i="32"/>
  <c r="AZ50" i="32"/>
  <c r="BA50" i="32"/>
  <c r="BB50" i="32"/>
  <c r="BC50" i="32"/>
  <c r="BD50" i="32"/>
  <c r="BE50" i="32"/>
  <c r="BF50" i="32"/>
  <c r="BG50" i="32"/>
  <c r="BH50" i="32"/>
  <c r="BI50" i="32"/>
  <c r="BJ50" i="32"/>
  <c r="BK50" i="32"/>
  <c r="BL50" i="32"/>
  <c r="BM50" i="32"/>
  <c r="BN50" i="32"/>
  <c r="BO50" i="32"/>
  <c r="BP50" i="32"/>
  <c r="BQ50" i="32"/>
  <c r="BR50" i="32"/>
  <c r="BS50" i="32"/>
  <c r="BT50" i="32"/>
  <c r="BU50" i="32"/>
  <c r="BV50" i="32"/>
  <c r="BW50" i="32"/>
  <c r="BX50" i="32"/>
  <c r="BY50" i="32"/>
  <c r="BZ50" i="32"/>
  <c r="CA50" i="32"/>
  <c r="CB50" i="32"/>
  <c r="CC50" i="32"/>
  <c r="CD50" i="32"/>
  <c r="CE50" i="32"/>
  <c r="CF50" i="32"/>
  <c r="CG50" i="32"/>
  <c r="CH50" i="32"/>
  <c r="CI50" i="32"/>
  <c r="CJ50" i="32"/>
  <c r="CK50" i="32"/>
  <c r="CL50" i="32"/>
  <c r="CM50" i="32"/>
  <c r="CN50" i="32"/>
  <c r="CO50" i="32"/>
  <c r="CP50" i="32"/>
  <c r="CQ50" i="32"/>
  <c r="CR50" i="32"/>
  <c r="CS50" i="32"/>
  <c r="CT50" i="32"/>
  <c r="CU50" i="32"/>
  <c r="CV50" i="32"/>
  <c r="CW50" i="32"/>
  <c r="CX50" i="32"/>
  <c r="CY50" i="32"/>
  <c r="CZ50" i="32"/>
  <c r="DA50" i="32"/>
  <c r="DB50" i="32"/>
  <c r="DC50" i="32"/>
  <c r="DD50" i="32"/>
  <c r="DE50" i="32"/>
  <c r="DF50" i="32"/>
  <c r="DG50" i="32"/>
  <c r="DH50" i="32"/>
  <c r="DI50" i="32"/>
  <c r="DJ50" i="32"/>
  <c r="DK50" i="32"/>
  <c r="DL50" i="32"/>
  <c r="DM50" i="32"/>
  <c r="DN50" i="32"/>
  <c r="DO50" i="32"/>
  <c r="DP50" i="32"/>
  <c r="DQ50" i="32"/>
  <c r="DR50" i="32"/>
  <c r="DS50" i="32"/>
  <c r="C51" i="32"/>
  <c r="D51" i="32"/>
  <c r="E51" i="32"/>
  <c r="F51" i="32"/>
  <c r="G51" i="32"/>
  <c r="H51" i="32"/>
  <c r="I51" i="32"/>
  <c r="J51" i="32"/>
  <c r="K51" i="32"/>
  <c r="L51" i="32"/>
  <c r="M51" i="32"/>
  <c r="N51" i="32"/>
  <c r="O51" i="32"/>
  <c r="P51" i="32"/>
  <c r="Q51" i="32"/>
  <c r="R51" i="32"/>
  <c r="S51" i="32"/>
  <c r="T51" i="32"/>
  <c r="U51" i="32"/>
  <c r="V51" i="32"/>
  <c r="W51" i="32"/>
  <c r="X51" i="32"/>
  <c r="Y51" i="32"/>
  <c r="Z51" i="32"/>
  <c r="AA51" i="32"/>
  <c r="AB51" i="32"/>
  <c r="AC51" i="32"/>
  <c r="AD51" i="32"/>
  <c r="AE51" i="32"/>
  <c r="AF51" i="32"/>
  <c r="AG51" i="32"/>
  <c r="AH51" i="32"/>
  <c r="AI51" i="32"/>
  <c r="AJ51" i="32"/>
  <c r="AK51" i="32"/>
  <c r="AL51" i="32"/>
  <c r="AM51" i="32"/>
  <c r="AN51" i="32"/>
  <c r="AO51" i="32"/>
  <c r="AP51" i="32"/>
  <c r="AQ51" i="32"/>
  <c r="AR51" i="32"/>
  <c r="AS51" i="32"/>
  <c r="AT51" i="32"/>
  <c r="AU51" i="32"/>
  <c r="AV51" i="32"/>
  <c r="AW51" i="32"/>
  <c r="AX51" i="32"/>
  <c r="AY51" i="32"/>
  <c r="AZ51" i="32"/>
  <c r="BA51" i="32"/>
  <c r="BB51" i="32"/>
  <c r="BC51" i="32"/>
  <c r="BD51" i="32"/>
  <c r="BE51" i="32"/>
  <c r="BF51" i="32"/>
  <c r="BG51" i="32"/>
  <c r="BH51" i="32"/>
  <c r="BI51" i="32"/>
  <c r="BJ51" i="32"/>
  <c r="BK51" i="32"/>
  <c r="BL51" i="32"/>
  <c r="BM51" i="32"/>
  <c r="BN51" i="32"/>
  <c r="BO51" i="32"/>
  <c r="BP51" i="32"/>
  <c r="BQ51" i="32"/>
  <c r="BR51" i="32"/>
  <c r="BS51" i="32"/>
  <c r="BT51" i="32"/>
  <c r="BU51" i="32"/>
  <c r="BV51" i="32"/>
  <c r="BW51" i="32"/>
  <c r="BX51" i="32"/>
  <c r="BY51" i="32"/>
  <c r="BZ51" i="32"/>
  <c r="CA51" i="32"/>
  <c r="CB51" i="32"/>
  <c r="CC51" i="32"/>
  <c r="CD51" i="32"/>
  <c r="CE51" i="32"/>
  <c r="CF51" i="32"/>
  <c r="CG51" i="32"/>
  <c r="CH51" i="32"/>
  <c r="CI51" i="32"/>
  <c r="CJ51" i="32"/>
  <c r="CK51" i="32"/>
  <c r="CL51" i="32"/>
  <c r="CM51" i="32"/>
  <c r="CN51" i="32"/>
  <c r="CO51" i="32"/>
  <c r="CP51" i="32"/>
  <c r="CQ51" i="32"/>
  <c r="CR51" i="32"/>
  <c r="CS51" i="32"/>
  <c r="CT51" i="32"/>
  <c r="CU51" i="32"/>
  <c r="CV51" i="32"/>
  <c r="CW51" i="32"/>
  <c r="CX51" i="32"/>
  <c r="CY51" i="32"/>
  <c r="CZ51" i="32"/>
  <c r="DA51" i="32"/>
  <c r="DB51" i="32"/>
  <c r="DC51" i="32"/>
  <c r="DD51" i="32"/>
  <c r="DE51" i="32"/>
  <c r="DF51" i="32"/>
  <c r="DG51" i="32"/>
  <c r="DH51" i="32"/>
  <c r="DI51" i="32"/>
  <c r="DJ51" i="32"/>
  <c r="DK51" i="32"/>
  <c r="DL51" i="32"/>
  <c r="DM51" i="32"/>
  <c r="DN51" i="32"/>
  <c r="DO51" i="32"/>
  <c r="DP51" i="32"/>
  <c r="DQ51" i="32"/>
  <c r="DR51" i="32"/>
  <c r="DS51" i="32"/>
  <c r="C52" i="32"/>
  <c r="D52" i="32"/>
  <c r="E52" i="32"/>
  <c r="F52" i="32"/>
  <c r="G52" i="32"/>
  <c r="H52" i="32"/>
  <c r="I52" i="32"/>
  <c r="J52" i="32"/>
  <c r="K52" i="32"/>
  <c r="L52" i="32"/>
  <c r="M52" i="32"/>
  <c r="N52" i="32"/>
  <c r="O52" i="32"/>
  <c r="P52" i="32"/>
  <c r="Q52" i="32"/>
  <c r="R52" i="32"/>
  <c r="S52" i="32"/>
  <c r="T52" i="32"/>
  <c r="U52" i="32"/>
  <c r="V52" i="32"/>
  <c r="W52" i="32"/>
  <c r="X52" i="32"/>
  <c r="Y52" i="32"/>
  <c r="Z52" i="32"/>
  <c r="AA52" i="32"/>
  <c r="AB52" i="32"/>
  <c r="AC52" i="32"/>
  <c r="AD52" i="32"/>
  <c r="AE52" i="32"/>
  <c r="AF52" i="32"/>
  <c r="AG52" i="32"/>
  <c r="AH52" i="32"/>
  <c r="AI52" i="32"/>
  <c r="AJ52" i="32"/>
  <c r="AK52" i="32"/>
  <c r="AL52" i="32"/>
  <c r="AM52" i="32"/>
  <c r="AN52" i="32"/>
  <c r="AO52" i="32"/>
  <c r="AP52" i="32"/>
  <c r="AQ52" i="32"/>
  <c r="AR52" i="32"/>
  <c r="AS52" i="32"/>
  <c r="AT52" i="32"/>
  <c r="AU52" i="32"/>
  <c r="AV52" i="32"/>
  <c r="AW52" i="32"/>
  <c r="AX52" i="32"/>
  <c r="AY52" i="32"/>
  <c r="AZ52" i="32"/>
  <c r="BA52" i="32"/>
  <c r="BB52" i="32"/>
  <c r="BC52" i="32"/>
  <c r="BD52" i="32"/>
  <c r="BE52" i="32"/>
  <c r="BF52" i="32"/>
  <c r="BG52" i="32"/>
  <c r="BH52" i="32"/>
  <c r="BI52" i="32"/>
  <c r="BJ52" i="32"/>
  <c r="BK52" i="32"/>
  <c r="BL52" i="32"/>
  <c r="BM52" i="32"/>
  <c r="BN52" i="32"/>
  <c r="BO52" i="32"/>
  <c r="BP52" i="32"/>
  <c r="BQ52" i="32"/>
  <c r="BR52" i="32"/>
  <c r="BS52" i="32"/>
  <c r="BT52" i="32"/>
  <c r="BU52" i="32"/>
  <c r="BV52" i="32"/>
  <c r="BW52" i="32"/>
  <c r="BX52" i="32"/>
  <c r="BY52" i="32"/>
  <c r="BZ52" i="32"/>
  <c r="CA52" i="32"/>
  <c r="CB52" i="32"/>
  <c r="CC52" i="32"/>
  <c r="CD52" i="32"/>
  <c r="CE52" i="32"/>
  <c r="CF52" i="32"/>
  <c r="CG52" i="32"/>
  <c r="CH52" i="32"/>
  <c r="CI52" i="32"/>
  <c r="CJ52" i="32"/>
  <c r="CK52" i="32"/>
  <c r="CL52" i="32"/>
  <c r="CM52" i="32"/>
  <c r="CN52" i="32"/>
  <c r="CO52" i="32"/>
  <c r="CP52" i="32"/>
  <c r="CQ52" i="32"/>
  <c r="CR52" i="32"/>
  <c r="CS52" i="32"/>
  <c r="CT52" i="32"/>
  <c r="CU52" i="32"/>
  <c r="CV52" i="32"/>
  <c r="CW52" i="32"/>
  <c r="CX52" i="32"/>
  <c r="CY52" i="32"/>
  <c r="CZ52" i="32"/>
  <c r="DA52" i="32"/>
  <c r="DB52" i="32"/>
  <c r="DC52" i="32"/>
  <c r="DD52" i="32"/>
  <c r="DE52" i="32"/>
  <c r="DF52" i="32"/>
  <c r="DG52" i="32"/>
  <c r="DH52" i="32"/>
  <c r="DI52" i="32"/>
  <c r="DJ52" i="32"/>
  <c r="DK52" i="32"/>
  <c r="DL52" i="32"/>
  <c r="DM52" i="32"/>
  <c r="DN52" i="32"/>
  <c r="DO52" i="32"/>
  <c r="DP52" i="32"/>
  <c r="DQ52" i="32"/>
  <c r="DR52" i="32"/>
  <c r="DS52" i="32"/>
  <c r="C54" i="32"/>
  <c r="D54" i="32"/>
  <c r="E54" i="32"/>
  <c r="F54" i="32"/>
  <c r="G54" i="32"/>
  <c r="H54" i="32"/>
  <c r="I54" i="32"/>
  <c r="J54" i="32"/>
  <c r="K54" i="32"/>
  <c r="L54" i="32"/>
  <c r="M54" i="32"/>
  <c r="N54" i="32"/>
  <c r="O54" i="32"/>
  <c r="P54" i="32"/>
  <c r="Q54" i="32"/>
  <c r="R54" i="32"/>
  <c r="S54" i="32"/>
  <c r="T54" i="32"/>
  <c r="U54" i="32"/>
  <c r="V54" i="32"/>
  <c r="W54" i="32"/>
  <c r="X54" i="32"/>
  <c r="Y54" i="32"/>
  <c r="Z54" i="32"/>
  <c r="AA54" i="32"/>
  <c r="AB54" i="32"/>
  <c r="AC54" i="32"/>
  <c r="AD54" i="32"/>
  <c r="AE54" i="32"/>
  <c r="AF54" i="32"/>
  <c r="AG54" i="32"/>
  <c r="AH54" i="32"/>
  <c r="AI54" i="32"/>
  <c r="AJ54" i="32"/>
  <c r="AK54" i="32"/>
  <c r="AL54" i="32"/>
  <c r="AM54" i="32"/>
  <c r="AN54" i="32"/>
  <c r="AO54" i="32"/>
  <c r="AP54" i="32"/>
  <c r="AQ54" i="32"/>
  <c r="AR54" i="32"/>
  <c r="AS54" i="32"/>
  <c r="AT54" i="32"/>
  <c r="AU54" i="32"/>
  <c r="AV54" i="32"/>
  <c r="AW54" i="32"/>
  <c r="AX54" i="32"/>
  <c r="AY54" i="32"/>
  <c r="AZ54" i="32"/>
  <c r="BA54" i="32"/>
  <c r="BB54" i="32"/>
  <c r="BC54" i="32"/>
  <c r="BD54" i="32"/>
  <c r="BE54" i="32"/>
  <c r="BF54" i="32"/>
  <c r="BG54" i="32"/>
  <c r="BH54" i="32"/>
  <c r="BI54" i="32"/>
  <c r="BJ54" i="32"/>
  <c r="BK54" i="32"/>
  <c r="BL54" i="32"/>
  <c r="BM54" i="32"/>
  <c r="BN54" i="32"/>
  <c r="BO54" i="32"/>
  <c r="BP54" i="32"/>
  <c r="BQ54" i="32"/>
  <c r="BR54" i="32"/>
  <c r="BS54" i="32"/>
  <c r="BT54" i="32"/>
  <c r="BU54" i="32"/>
  <c r="BV54" i="32"/>
  <c r="BW54" i="32"/>
  <c r="BX54" i="32"/>
  <c r="BY54" i="32"/>
  <c r="BZ54" i="32"/>
  <c r="CA54" i="32"/>
  <c r="CB54" i="32"/>
  <c r="CC54" i="32"/>
  <c r="CD54" i="32"/>
  <c r="CE54" i="32"/>
  <c r="CF54" i="32"/>
  <c r="CG54" i="32"/>
  <c r="CH54" i="32"/>
  <c r="CI54" i="32"/>
  <c r="CJ54" i="32"/>
  <c r="CK54" i="32"/>
  <c r="CL54" i="32"/>
  <c r="CM54" i="32"/>
  <c r="CN54" i="32"/>
  <c r="CO54" i="32"/>
  <c r="CP54" i="32"/>
  <c r="CQ54" i="32"/>
  <c r="CR54" i="32"/>
  <c r="CS54" i="32"/>
  <c r="CT54" i="32"/>
  <c r="CU54" i="32"/>
  <c r="CV54" i="32"/>
  <c r="CW54" i="32"/>
  <c r="CX54" i="32"/>
  <c r="CY54" i="32"/>
  <c r="CZ54" i="32"/>
  <c r="DA54" i="32"/>
  <c r="DB54" i="32"/>
  <c r="DC54" i="32"/>
  <c r="DD54" i="32"/>
  <c r="DE54" i="32"/>
  <c r="DF54" i="32"/>
  <c r="DG54" i="32"/>
  <c r="DH54" i="32"/>
  <c r="DI54" i="32"/>
  <c r="DJ54" i="32"/>
  <c r="DK54" i="32"/>
  <c r="DL54" i="32"/>
  <c r="DM54" i="32"/>
  <c r="DN54" i="32"/>
  <c r="DO54" i="32"/>
  <c r="DP54" i="32"/>
  <c r="DQ54" i="32"/>
  <c r="DR54" i="32"/>
  <c r="DS54" i="32"/>
  <c r="C56" i="32"/>
  <c r="D56" i="32"/>
  <c r="E56" i="32"/>
  <c r="F56" i="32"/>
  <c r="G56" i="32"/>
  <c r="H56" i="32"/>
  <c r="I56" i="32"/>
  <c r="J56" i="32"/>
  <c r="K56" i="32"/>
  <c r="L56" i="32"/>
  <c r="M56" i="32"/>
  <c r="N56" i="32"/>
  <c r="O56" i="32"/>
  <c r="P56" i="32"/>
  <c r="Q56" i="32"/>
  <c r="R56" i="32"/>
  <c r="S56" i="32"/>
  <c r="T56" i="32"/>
  <c r="U56" i="32"/>
  <c r="V56" i="32"/>
  <c r="W56" i="32"/>
  <c r="X56" i="32"/>
  <c r="Y56" i="32"/>
  <c r="Z56" i="32"/>
  <c r="AA56" i="32"/>
  <c r="AB56" i="32"/>
  <c r="AC56" i="32"/>
  <c r="AD56" i="32"/>
  <c r="AE56" i="32"/>
  <c r="AF56" i="32"/>
  <c r="AG56" i="32"/>
  <c r="AH56" i="32"/>
  <c r="AI56" i="32"/>
  <c r="AJ56" i="32"/>
  <c r="AK56" i="32"/>
  <c r="AL56" i="32"/>
  <c r="AM56" i="32"/>
  <c r="AN56" i="32"/>
  <c r="AO56" i="32"/>
  <c r="AP56" i="32"/>
  <c r="AQ56" i="32"/>
  <c r="AR56" i="32"/>
  <c r="AS56" i="32"/>
  <c r="AT56" i="32"/>
  <c r="AU56" i="32"/>
  <c r="AV56" i="32"/>
  <c r="AW56" i="32"/>
  <c r="AX56" i="32"/>
  <c r="AY56" i="32"/>
  <c r="AZ56" i="32"/>
  <c r="BA56" i="32"/>
  <c r="BB56" i="32"/>
  <c r="BC56" i="32"/>
  <c r="BD56" i="32"/>
  <c r="BE56" i="32"/>
  <c r="BF56" i="32"/>
  <c r="BG56" i="32"/>
  <c r="BH56" i="32"/>
  <c r="BI56" i="32"/>
  <c r="BJ56" i="32"/>
  <c r="BK56" i="32"/>
  <c r="BL56" i="32"/>
  <c r="BM56" i="32"/>
  <c r="BN56" i="32"/>
  <c r="BO56" i="32"/>
  <c r="BP56" i="32"/>
  <c r="BQ56" i="32"/>
  <c r="BR56" i="32"/>
  <c r="BS56" i="32"/>
  <c r="BT56" i="32"/>
  <c r="BU56" i="32"/>
  <c r="BV56" i="32"/>
  <c r="BW56" i="32"/>
  <c r="BX56" i="32"/>
  <c r="BY56" i="32"/>
  <c r="BZ56" i="32"/>
  <c r="CA56" i="32"/>
  <c r="CB56" i="32"/>
  <c r="CC56" i="32"/>
  <c r="CD56" i="32"/>
  <c r="CE56" i="32"/>
  <c r="CF56" i="32"/>
  <c r="CG56" i="32"/>
  <c r="CH56" i="32"/>
  <c r="CI56" i="32"/>
  <c r="CJ56" i="32"/>
  <c r="CK56" i="32"/>
  <c r="CL56" i="32"/>
  <c r="CM56" i="32"/>
  <c r="CN56" i="32"/>
  <c r="CO56" i="32"/>
  <c r="CP56" i="32"/>
  <c r="CQ56" i="32"/>
  <c r="CR56" i="32"/>
  <c r="CS56" i="32"/>
  <c r="CT56" i="32"/>
  <c r="CU56" i="32"/>
  <c r="CV56" i="32"/>
  <c r="CW56" i="32"/>
  <c r="CX56" i="32"/>
  <c r="CY56" i="32"/>
  <c r="CZ56" i="32"/>
  <c r="DA56" i="32"/>
  <c r="DB56" i="32"/>
  <c r="DC56" i="32"/>
  <c r="DD56" i="32"/>
  <c r="DE56" i="32"/>
  <c r="DF56" i="32"/>
  <c r="DG56" i="32"/>
  <c r="DH56" i="32"/>
  <c r="DI56" i="32"/>
  <c r="DJ56" i="32"/>
  <c r="DK56" i="32"/>
  <c r="DL56" i="32"/>
  <c r="DM56" i="32"/>
  <c r="DN56" i="32"/>
  <c r="DO56" i="32"/>
  <c r="DP56" i="32"/>
  <c r="DQ56" i="32"/>
  <c r="DR56" i="32"/>
  <c r="DS56" i="32"/>
  <c r="C58" i="32"/>
  <c r="D58" i="32"/>
  <c r="E58" i="32"/>
  <c r="F58" i="32"/>
  <c r="G58" i="32"/>
  <c r="H58" i="32"/>
  <c r="I58" i="32"/>
  <c r="J58" i="32"/>
  <c r="K58" i="32"/>
  <c r="L58" i="32"/>
  <c r="M58" i="32"/>
  <c r="N58" i="32"/>
  <c r="O58" i="32"/>
  <c r="P58" i="32"/>
  <c r="Q58" i="32"/>
  <c r="R58" i="32"/>
  <c r="S58" i="32"/>
  <c r="T58" i="32"/>
  <c r="U58" i="32"/>
  <c r="V58" i="32"/>
  <c r="W58" i="32"/>
  <c r="X58" i="32"/>
  <c r="Y58" i="32"/>
  <c r="Z58" i="32"/>
  <c r="AA58" i="32"/>
  <c r="AB58" i="32"/>
  <c r="AC58" i="32"/>
  <c r="AD58" i="32"/>
  <c r="AE58" i="32"/>
  <c r="AF58" i="32"/>
  <c r="AG58" i="32"/>
  <c r="AH58" i="32"/>
  <c r="AI58" i="32"/>
  <c r="AJ58" i="32"/>
  <c r="AK58" i="32"/>
  <c r="AL58" i="32"/>
  <c r="AM58" i="32"/>
  <c r="AN58" i="32"/>
  <c r="AO58" i="32"/>
  <c r="AP58" i="32"/>
  <c r="AQ58" i="32"/>
  <c r="AR58" i="32"/>
  <c r="AS58" i="32"/>
  <c r="AT58" i="32"/>
  <c r="AU58" i="32"/>
  <c r="AV58" i="32"/>
  <c r="AW58" i="32"/>
  <c r="AX58" i="32"/>
  <c r="AY58" i="32"/>
  <c r="AZ58" i="32"/>
  <c r="BA58" i="32"/>
  <c r="BB58" i="32"/>
  <c r="BC58" i="32"/>
  <c r="BD58" i="32"/>
  <c r="BE58" i="32"/>
  <c r="BF58" i="32"/>
  <c r="BG58" i="32"/>
  <c r="BH58" i="32"/>
  <c r="BI58" i="32"/>
  <c r="BJ58" i="32"/>
  <c r="BK58" i="32"/>
  <c r="BL58" i="32"/>
  <c r="BM58" i="32"/>
  <c r="BN58" i="32"/>
  <c r="BO58" i="32"/>
  <c r="BP58" i="32"/>
  <c r="BQ58" i="32"/>
  <c r="BR58" i="32"/>
  <c r="BS58" i="32"/>
  <c r="BT58" i="32"/>
  <c r="BU58" i="32"/>
  <c r="BV58" i="32"/>
  <c r="BW58" i="32"/>
  <c r="BX58" i="32"/>
  <c r="BY58" i="32"/>
  <c r="BZ58" i="32"/>
  <c r="CA58" i="32"/>
  <c r="CB58" i="32"/>
  <c r="CC58" i="32"/>
  <c r="CD58" i="32"/>
  <c r="CE58" i="32"/>
  <c r="CF58" i="32"/>
  <c r="CG58" i="32"/>
  <c r="CH58" i="32"/>
  <c r="CI58" i="32"/>
  <c r="CJ58" i="32"/>
  <c r="CK58" i="32"/>
  <c r="CL58" i="32"/>
  <c r="CM58" i="32"/>
  <c r="CN58" i="32"/>
  <c r="CO58" i="32"/>
  <c r="CP58" i="32"/>
  <c r="CQ58" i="32"/>
  <c r="CR58" i="32"/>
  <c r="CS58" i="32"/>
  <c r="CT58" i="32"/>
  <c r="CU58" i="32"/>
  <c r="CV58" i="32"/>
  <c r="CW58" i="32"/>
  <c r="CX58" i="32"/>
  <c r="CY58" i="32"/>
  <c r="CZ58" i="32"/>
  <c r="DA58" i="32"/>
  <c r="DB58" i="32"/>
  <c r="DC58" i="32"/>
  <c r="DD58" i="32"/>
  <c r="DE58" i="32"/>
  <c r="DF58" i="32"/>
  <c r="DG58" i="32"/>
  <c r="DH58" i="32"/>
  <c r="DI58" i="32"/>
  <c r="DJ58" i="32"/>
  <c r="DK58" i="32"/>
  <c r="DL58" i="32"/>
  <c r="DM58" i="32"/>
  <c r="DN58" i="32"/>
  <c r="DO58" i="32"/>
  <c r="DP58" i="32"/>
  <c r="DQ58" i="32"/>
  <c r="DR58" i="32"/>
  <c r="DS58" i="32"/>
  <c r="U77" i="32"/>
  <c r="U78" i="32"/>
  <c r="U79" i="32"/>
  <c r="U81" i="32"/>
  <c r="D84" i="32"/>
  <c r="E84" i="32"/>
  <c r="F84" i="32"/>
  <c r="G84" i="32"/>
  <c r="H84" i="32"/>
  <c r="I84" i="32"/>
  <c r="J84" i="32"/>
  <c r="K84" i="32"/>
  <c r="L84" i="32"/>
  <c r="M84" i="32"/>
  <c r="N84" i="32"/>
  <c r="O84" i="32"/>
  <c r="P84" i="32"/>
  <c r="Q84" i="32"/>
  <c r="R84" i="32"/>
  <c r="S84" i="32"/>
  <c r="T84" i="32"/>
  <c r="U84" i="32"/>
  <c r="V84" i="32"/>
  <c r="W84" i="32"/>
  <c r="X84" i="32"/>
  <c r="Y84" i="32"/>
  <c r="Z84" i="32"/>
  <c r="AA84" i="32"/>
  <c r="AB84" i="32"/>
  <c r="AC84" i="32"/>
  <c r="AD84" i="32"/>
  <c r="AE84" i="32"/>
  <c r="AF84" i="32"/>
  <c r="AG84" i="32"/>
  <c r="AH84" i="32"/>
  <c r="AI84" i="32"/>
  <c r="AJ84" i="32"/>
  <c r="AK84" i="32"/>
  <c r="AL84" i="32"/>
  <c r="AM84" i="32"/>
  <c r="AN84" i="32"/>
  <c r="AO84" i="32"/>
  <c r="AP84" i="32"/>
  <c r="AQ84" i="32"/>
  <c r="AR84" i="32"/>
  <c r="AS84" i="32"/>
  <c r="AT84" i="32"/>
  <c r="AU84" i="32"/>
  <c r="AV84" i="32"/>
  <c r="AW84" i="32"/>
  <c r="AX84" i="32"/>
  <c r="AY84" i="32"/>
  <c r="AZ84" i="32"/>
  <c r="BA84" i="32"/>
  <c r="BB84" i="32"/>
  <c r="BC84" i="32"/>
  <c r="BD84" i="32"/>
  <c r="BE84" i="32"/>
  <c r="BF84" i="32"/>
  <c r="BG84" i="32"/>
  <c r="BH84" i="32"/>
  <c r="BI84" i="32"/>
  <c r="BJ84" i="32"/>
  <c r="BK84" i="32"/>
  <c r="BL84" i="32"/>
  <c r="BM84" i="32"/>
  <c r="BN84" i="32"/>
  <c r="BO84" i="32"/>
  <c r="BP84" i="32"/>
  <c r="BQ84" i="32"/>
  <c r="BR84" i="32"/>
  <c r="BS84" i="32"/>
  <c r="BT84" i="32"/>
  <c r="BU84" i="32"/>
  <c r="BV84" i="32"/>
  <c r="BW84" i="32"/>
  <c r="BX84" i="32"/>
  <c r="BY84" i="32"/>
  <c r="BZ84" i="32"/>
  <c r="CA84" i="32"/>
  <c r="CB84" i="32"/>
  <c r="CC84" i="32"/>
  <c r="CD84" i="32"/>
  <c r="CE84" i="32"/>
  <c r="CF84" i="32"/>
  <c r="CG84" i="32"/>
  <c r="CH84" i="32"/>
  <c r="CI84" i="32"/>
  <c r="CJ84" i="32"/>
  <c r="CK84" i="32"/>
  <c r="CL84" i="32"/>
  <c r="CM84" i="32"/>
  <c r="CN84" i="32"/>
  <c r="CO84" i="32"/>
  <c r="CP84" i="32"/>
  <c r="CQ84" i="32"/>
  <c r="CR84" i="32"/>
  <c r="CS84" i="32"/>
  <c r="CT84" i="32"/>
  <c r="CU84" i="32"/>
  <c r="CV84" i="32"/>
  <c r="CW84" i="32"/>
  <c r="CX84" i="32"/>
  <c r="CY84" i="32"/>
  <c r="CZ84" i="32"/>
  <c r="DA84" i="32"/>
  <c r="DB84" i="32"/>
  <c r="DC84" i="32"/>
  <c r="DD84" i="32"/>
  <c r="DE84" i="32"/>
  <c r="DF84" i="32"/>
  <c r="DG84" i="32"/>
  <c r="DH84" i="32"/>
  <c r="DI84" i="32"/>
  <c r="DJ84" i="32"/>
  <c r="DK84" i="32"/>
  <c r="DL84" i="32"/>
  <c r="DM84" i="32"/>
  <c r="DN84" i="32"/>
  <c r="DO84" i="32"/>
  <c r="DP84" i="32"/>
  <c r="DQ84" i="32"/>
  <c r="DR84" i="32"/>
  <c r="DS84" i="32"/>
  <c r="U85" i="32"/>
  <c r="D86" i="32"/>
  <c r="E86" i="32"/>
  <c r="F86" i="32"/>
  <c r="G86" i="32"/>
  <c r="H86" i="32"/>
  <c r="I86" i="32"/>
  <c r="J86" i="32"/>
  <c r="K86" i="32"/>
  <c r="L86" i="32"/>
  <c r="M86" i="32"/>
  <c r="N86" i="32"/>
  <c r="O86" i="32"/>
  <c r="P86" i="32"/>
  <c r="Q86" i="32"/>
  <c r="R86" i="32"/>
  <c r="S86" i="32"/>
  <c r="T86" i="32"/>
  <c r="U86" i="32"/>
  <c r="V86" i="32"/>
  <c r="W86" i="32"/>
  <c r="X86" i="32"/>
  <c r="Y86" i="32"/>
  <c r="Z86" i="32"/>
  <c r="AA86" i="32"/>
  <c r="AB86" i="32"/>
  <c r="AC86" i="32"/>
  <c r="AD86" i="32"/>
  <c r="AE86" i="32"/>
  <c r="AF86" i="32"/>
  <c r="AG86" i="32"/>
  <c r="AH86" i="32"/>
  <c r="AI86" i="32"/>
  <c r="AJ86" i="32"/>
  <c r="AK86" i="32"/>
  <c r="AL86" i="32"/>
  <c r="AM86" i="32"/>
  <c r="AN86" i="32"/>
  <c r="AO86" i="32"/>
  <c r="AP86" i="32"/>
  <c r="AQ86" i="32"/>
  <c r="AR86" i="32"/>
  <c r="AS86" i="32"/>
  <c r="AT86" i="32"/>
  <c r="AU86" i="32"/>
  <c r="AV86" i="32"/>
  <c r="AW86" i="32"/>
  <c r="AX86" i="32"/>
  <c r="AY86" i="32"/>
  <c r="AZ86" i="32"/>
  <c r="BA86" i="32"/>
  <c r="BB86" i="32"/>
  <c r="BC86" i="32"/>
  <c r="BD86" i="32"/>
  <c r="BE86" i="32"/>
  <c r="BF86" i="32"/>
  <c r="BG86" i="32"/>
  <c r="BH86" i="32"/>
  <c r="BI86" i="32"/>
  <c r="BJ86" i="32"/>
  <c r="BK86" i="32"/>
  <c r="BL86" i="32"/>
  <c r="BM86" i="32"/>
  <c r="BN86" i="32"/>
  <c r="BO86" i="32"/>
  <c r="BP86" i="32"/>
  <c r="BQ86" i="32"/>
  <c r="BR86" i="32"/>
  <c r="BS86" i="32"/>
  <c r="BT86" i="32"/>
  <c r="BU86" i="32"/>
  <c r="BV86" i="32"/>
  <c r="BW86" i="32"/>
  <c r="BX86" i="32"/>
  <c r="BY86" i="32"/>
  <c r="BZ86" i="32"/>
  <c r="CA86" i="32"/>
  <c r="CB86" i="32"/>
  <c r="CC86" i="32"/>
  <c r="CD86" i="32"/>
  <c r="CE86" i="32"/>
  <c r="CF86" i="32"/>
  <c r="CG86" i="32"/>
  <c r="CH86" i="32"/>
  <c r="CI86" i="32"/>
  <c r="CJ86" i="32"/>
  <c r="CK86" i="32"/>
  <c r="CL86" i="32"/>
  <c r="CM86" i="32"/>
  <c r="CN86" i="32"/>
  <c r="CO86" i="32"/>
  <c r="CP86" i="32"/>
  <c r="CQ86" i="32"/>
  <c r="CR86" i="32"/>
  <c r="CS86" i="32"/>
  <c r="CT86" i="32"/>
  <c r="CU86" i="32"/>
  <c r="CV86" i="32"/>
  <c r="CW86" i="32"/>
  <c r="CX86" i="32"/>
  <c r="CY86" i="32"/>
  <c r="CZ86" i="32"/>
  <c r="DA86" i="32"/>
  <c r="DB86" i="32"/>
  <c r="DC86" i="32"/>
  <c r="DD86" i="32"/>
  <c r="DE86" i="32"/>
  <c r="DF86" i="32"/>
  <c r="DG86" i="32"/>
  <c r="DH86" i="32"/>
  <c r="DI86" i="32"/>
  <c r="DJ86" i="32"/>
  <c r="DK86" i="32"/>
  <c r="DL86" i="32"/>
  <c r="DM86" i="32"/>
  <c r="DN86" i="32"/>
  <c r="DO86" i="32"/>
  <c r="DP86" i="32"/>
  <c r="DQ86" i="32"/>
  <c r="DR86" i="32"/>
  <c r="DS86" i="32"/>
  <c r="C88" i="32" a="1"/>
  <c r="C88" i="32"/>
  <c r="D88" i="32" a="1"/>
  <c r="D88" i="32"/>
  <c r="E88" i="32" a="1"/>
  <c r="E88" i="32"/>
  <c r="F88" i="32" a="1"/>
  <c r="F88" i="32"/>
  <c r="G88" i="32" a="1"/>
  <c r="G88" i="32"/>
  <c r="H88" i="32" a="1"/>
  <c r="H88" i="32"/>
  <c r="I88" i="32" a="1"/>
  <c r="I88" i="32"/>
  <c r="J88" i="32" a="1"/>
  <c r="J88" i="32"/>
  <c r="K88" i="32" a="1"/>
  <c r="K88" i="32"/>
  <c r="L88" i="32" a="1"/>
  <c r="L88" i="32"/>
  <c r="M88" i="32" a="1"/>
  <c r="M88" i="32"/>
  <c r="N88" i="32" a="1"/>
  <c r="N88" i="32"/>
  <c r="O88" i="32" a="1"/>
  <c r="O88" i="32"/>
  <c r="P88" i="32" a="1"/>
  <c r="P88" i="32"/>
  <c r="Q88" i="32" a="1"/>
  <c r="Q88" i="32"/>
  <c r="R88" i="32" a="1"/>
  <c r="R88" i="32"/>
  <c r="S88" i="32" a="1"/>
  <c r="S88" i="32"/>
  <c r="T88" i="32" a="1"/>
  <c r="T88" i="32"/>
  <c r="U88" i="32" a="1"/>
  <c r="U88" i="32"/>
  <c r="V88" i="32" a="1"/>
  <c r="V88" i="32"/>
  <c r="W88" i="32" a="1"/>
  <c r="W88" i="32"/>
  <c r="X88" i="32" a="1"/>
  <c r="X88" i="32"/>
  <c r="Y88" i="32" a="1"/>
  <c r="Y88" i="32"/>
  <c r="Z88" i="32" a="1"/>
  <c r="Z88" i="32"/>
  <c r="AA88" i="32" a="1"/>
  <c r="AA88" i="32"/>
  <c r="AB88" i="32" a="1"/>
  <c r="AB88" i="32"/>
  <c r="AC88" i="32" a="1"/>
  <c r="AC88" i="32"/>
  <c r="AD88" i="32" a="1"/>
  <c r="AD88" i="32"/>
  <c r="AE88" i="32" a="1"/>
  <c r="AE88" i="32"/>
  <c r="AF88" i="32" a="1"/>
  <c r="AF88" i="32"/>
  <c r="AG88" i="32" a="1"/>
  <c r="AG88" i="32"/>
  <c r="AH88" i="32" a="1"/>
  <c r="AH88" i="32"/>
  <c r="AI88" i="32" a="1"/>
  <c r="AI88" i="32"/>
  <c r="AJ88" i="32" a="1"/>
  <c r="AJ88" i="32"/>
  <c r="AK88" i="32" a="1"/>
  <c r="AK88" i="32"/>
  <c r="AL88" i="32" a="1"/>
  <c r="AL88" i="32"/>
  <c r="AM88" i="32" a="1"/>
  <c r="AM88" i="32"/>
  <c r="AN88" i="32" a="1"/>
  <c r="AN88" i="32"/>
  <c r="AO88" i="32" a="1"/>
  <c r="AO88" i="32"/>
  <c r="AP88" i="32" a="1"/>
  <c r="AP88" i="32"/>
  <c r="AQ88" i="32" a="1"/>
  <c r="AQ88" i="32"/>
  <c r="AR88" i="32" a="1"/>
  <c r="AR88" i="32"/>
  <c r="AS88" i="32" a="1"/>
  <c r="AS88" i="32"/>
  <c r="AT88" i="32" a="1"/>
  <c r="AT88" i="32"/>
  <c r="AU88" i="32" a="1"/>
  <c r="AU88" i="32"/>
  <c r="AV88" i="32" a="1"/>
  <c r="AV88" i="32"/>
  <c r="AW88" i="32" a="1"/>
  <c r="AW88" i="32"/>
  <c r="AX88" i="32" a="1"/>
  <c r="AX88" i="32"/>
  <c r="AY88" i="32" a="1"/>
  <c r="AY88" i="32"/>
  <c r="AZ88" i="32" a="1"/>
  <c r="AZ88" i="32"/>
  <c r="BA88" i="32" a="1"/>
  <c r="BA88" i="32"/>
  <c r="BB88" i="32" a="1"/>
  <c r="BB88" i="32"/>
  <c r="BC88" i="32" a="1"/>
  <c r="BC88" i="32"/>
  <c r="BD88" i="32" a="1"/>
  <c r="BD88" i="32"/>
  <c r="BE88" i="32" a="1"/>
  <c r="BE88" i="32"/>
  <c r="BF88" i="32" a="1"/>
  <c r="BF88" i="32"/>
  <c r="BG88" i="32" a="1"/>
  <c r="BG88" i="32"/>
  <c r="BH88" i="32" a="1"/>
  <c r="BH88" i="32"/>
  <c r="BI88" i="32" a="1"/>
  <c r="BI88" i="32"/>
  <c r="BJ88" i="32" a="1"/>
  <c r="BJ88" i="32"/>
  <c r="BK88" i="32" a="1"/>
  <c r="BK88" i="32"/>
  <c r="BL88" i="32" a="1"/>
  <c r="BL88" i="32"/>
  <c r="BM88" i="32" a="1"/>
  <c r="BM88" i="32"/>
  <c r="BN88" i="32" a="1"/>
  <c r="BN88" i="32"/>
  <c r="BO88" i="32" a="1"/>
  <c r="BO88" i="32"/>
  <c r="BP88" i="32" a="1"/>
  <c r="BP88" i="32"/>
  <c r="BQ88" i="32" a="1"/>
  <c r="BQ88" i="32"/>
  <c r="BR88" i="32" a="1"/>
  <c r="BR88" i="32"/>
  <c r="BS88" i="32" a="1"/>
  <c r="BS88" i="32"/>
  <c r="BT88" i="32" a="1"/>
  <c r="BT88" i="32"/>
  <c r="BU88" i="32" a="1"/>
  <c r="BU88" i="32"/>
  <c r="BV88" i="32" a="1"/>
  <c r="BV88" i="32"/>
  <c r="BW88" i="32" a="1"/>
  <c r="BW88" i="32"/>
  <c r="BX88" i="32" a="1"/>
  <c r="BX88" i="32"/>
  <c r="BY88" i="32" a="1"/>
  <c r="BY88" i="32"/>
  <c r="BZ88" i="32" a="1"/>
  <c r="BZ88" i="32"/>
  <c r="CA88" i="32" a="1"/>
  <c r="CA88" i="32"/>
  <c r="CB88" i="32" a="1"/>
  <c r="CB88" i="32"/>
  <c r="CC88" i="32" a="1"/>
  <c r="CC88" i="32"/>
  <c r="CD88" i="32" a="1"/>
  <c r="CD88" i="32"/>
  <c r="CE88" i="32" a="1"/>
  <c r="CE88" i="32"/>
  <c r="CF88" i="32" a="1"/>
  <c r="CF88" i="32"/>
  <c r="CG88" i="32" a="1"/>
  <c r="CG88" i="32"/>
  <c r="CH88" i="32" a="1"/>
  <c r="CH88" i="32"/>
  <c r="CI88" i="32" a="1"/>
  <c r="CI88" i="32"/>
  <c r="CJ88" i="32" a="1"/>
  <c r="CJ88" i="32"/>
  <c r="CK88" i="32" a="1"/>
  <c r="CK88" i="32"/>
  <c r="CL88" i="32" a="1"/>
  <c r="CL88" i="32"/>
  <c r="CM88" i="32" a="1"/>
  <c r="CM88" i="32"/>
  <c r="CN88" i="32" a="1"/>
  <c r="CN88" i="32"/>
  <c r="CO88" i="32" a="1"/>
  <c r="CO88" i="32"/>
  <c r="CP88" i="32" a="1"/>
  <c r="CP88" i="32"/>
  <c r="CQ88" i="32" a="1"/>
  <c r="CQ88" i="32"/>
  <c r="CR88" i="32" a="1"/>
  <c r="CR88" i="32"/>
  <c r="CS88" i="32" a="1"/>
  <c r="CS88" i="32"/>
  <c r="CT88" i="32" a="1"/>
  <c r="CT88" i="32"/>
  <c r="CU88" i="32" a="1"/>
  <c r="CU88" i="32"/>
  <c r="CV88" i="32" a="1"/>
  <c r="CV88" i="32"/>
  <c r="CW88" i="32" a="1"/>
  <c r="CW88" i="32"/>
  <c r="CX88" i="32" a="1"/>
  <c r="CX88" i="32"/>
  <c r="CY88" i="32" a="1"/>
  <c r="CY88" i="32"/>
  <c r="CZ88" i="32" a="1"/>
  <c r="CZ88" i="32"/>
  <c r="DA88" i="32" a="1"/>
  <c r="DA88" i="32"/>
  <c r="DB88" i="32" a="1"/>
  <c r="DB88" i="32"/>
  <c r="DC88" i="32" a="1"/>
  <c r="DC88" i="32"/>
  <c r="DD88" i="32" a="1"/>
  <c r="DD88" i="32"/>
  <c r="DE88" i="32" a="1"/>
  <c r="DE88" i="32"/>
  <c r="DF88" i="32" a="1"/>
  <c r="DF88" i="32"/>
  <c r="DG88" i="32" a="1"/>
  <c r="DG88" i="32"/>
  <c r="DH88" i="32" a="1"/>
  <c r="DH88" i="32"/>
  <c r="DI88" i="32" a="1"/>
  <c r="DI88" i="32"/>
  <c r="DJ88" i="32" a="1"/>
  <c r="DJ88" i="32"/>
  <c r="DK88" i="32" a="1"/>
  <c r="DK88" i="32"/>
  <c r="DL88" i="32" a="1"/>
  <c r="DL88" i="32"/>
  <c r="DM88" i="32" a="1"/>
  <c r="DM88" i="32"/>
  <c r="DN88" i="32" a="1"/>
  <c r="DN88" i="32"/>
  <c r="DO88" i="32" a="1"/>
  <c r="DO88" i="32"/>
  <c r="DP88" i="32" a="1"/>
  <c r="DP88" i="32"/>
  <c r="DQ88" i="32" a="1"/>
  <c r="DQ88" i="32"/>
  <c r="DR88" i="32" a="1"/>
  <c r="DR88" i="32"/>
  <c r="DS88" i="32" a="1"/>
  <c r="DS88" i="32"/>
  <c r="C89" i="32"/>
  <c r="D89" i="32"/>
  <c r="E89" i="32"/>
  <c r="F89" i="32"/>
  <c r="G89" i="32"/>
  <c r="H89" i="32"/>
  <c r="I89" i="32"/>
  <c r="J89" i="32"/>
  <c r="K89" i="32"/>
  <c r="L89" i="32"/>
  <c r="M89" i="32"/>
  <c r="N89" i="32"/>
  <c r="O89" i="32"/>
  <c r="P89" i="32"/>
  <c r="Q89" i="32"/>
  <c r="R89" i="32"/>
  <c r="S89" i="32"/>
  <c r="T89" i="32"/>
  <c r="U89" i="32"/>
  <c r="V89" i="32"/>
  <c r="W89" i="32"/>
  <c r="X89" i="32"/>
  <c r="Y89" i="32"/>
  <c r="Z89" i="32"/>
  <c r="AA89" i="32"/>
  <c r="AB89" i="32"/>
  <c r="AC89" i="32"/>
  <c r="AD89" i="32"/>
  <c r="AE89" i="32"/>
  <c r="AF89" i="32"/>
  <c r="AG89" i="32"/>
  <c r="AH89" i="32"/>
  <c r="AI89" i="32"/>
  <c r="AJ89" i="32"/>
  <c r="AK89" i="32"/>
  <c r="AL89" i="32"/>
  <c r="AM89" i="32"/>
  <c r="AN89" i="32"/>
  <c r="AO89" i="32"/>
  <c r="AP89" i="32"/>
  <c r="AQ89" i="32"/>
  <c r="AR89" i="32"/>
  <c r="AS89" i="32"/>
  <c r="AT89" i="32"/>
  <c r="AU89" i="32"/>
  <c r="AV89" i="32"/>
  <c r="AW89" i="32"/>
  <c r="AX89" i="32"/>
  <c r="AY89" i="32"/>
  <c r="AZ89" i="32"/>
  <c r="BA89" i="32"/>
  <c r="BB89" i="32"/>
  <c r="BC89" i="32"/>
  <c r="BD89" i="32"/>
  <c r="BE89" i="32"/>
  <c r="BF89" i="32"/>
  <c r="BG89" i="32"/>
  <c r="BH89" i="32"/>
  <c r="BI89" i="32"/>
  <c r="BJ89" i="32"/>
  <c r="BK89" i="32"/>
  <c r="BL89" i="32"/>
  <c r="BM89" i="32"/>
  <c r="BN89" i="32"/>
  <c r="BO89" i="32"/>
  <c r="BP89" i="32"/>
  <c r="BQ89" i="32"/>
  <c r="BR89" i="32"/>
  <c r="BS89" i="32"/>
  <c r="BT89" i="32"/>
  <c r="BU89" i="32"/>
  <c r="BV89" i="32"/>
  <c r="BW89" i="32"/>
  <c r="BX89" i="32"/>
  <c r="BY89" i="32"/>
  <c r="BZ89" i="32"/>
  <c r="CA89" i="32"/>
  <c r="CB89" i="32"/>
  <c r="CC89" i="32"/>
  <c r="CD89" i="32"/>
  <c r="CE89" i="32"/>
  <c r="CF89" i="32"/>
  <c r="CG89" i="32"/>
  <c r="CH89" i="32"/>
  <c r="CI89" i="32"/>
  <c r="CJ89" i="32"/>
  <c r="CK89" i="32"/>
  <c r="CL89" i="32"/>
  <c r="CM89" i="32"/>
  <c r="CN89" i="32"/>
  <c r="CO89" i="32"/>
  <c r="CP89" i="32"/>
  <c r="CQ89" i="32"/>
  <c r="CR89" i="32"/>
  <c r="CS89" i="32"/>
  <c r="CT89" i="32"/>
  <c r="CU89" i="32"/>
  <c r="CV89" i="32"/>
  <c r="CW89" i="32"/>
  <c r="CX89" i="32"/>
  <c r="CY89" i="32"/>
  <c r="CZ89" i="32"/>
  <c r="DA89" i="32"/>
  <c r="DB89" i="32"/>
  <c r="DC89" i="32"/>
  <c r="DD89" i="32"/>
  <c r="DE89" i="32"/>
  <c r="DF89" i="32"/>
  <c r="DG89" i="32"/>
  <c r="DH89" i="32"/>
  <c r="DI89" i="32"/>
  <c r="DJ89" i="32"/>
  <c r="DK89" i="32"/>
  <c r="DL89" i="32"/>
  <c r="DM89" i="32"/>
  <c r="DN89" i="32"/>
  <c r="DO89" i="32"/>
  <c r="DP89" i="32"/>
  <c r="DQ89" i="32"/>
  <c r="DR89" i="32"/>
  <c r="DS89" i="32"/>
  <c r="C90" i="32"/>
  <c r="D90" i="32"/>
  <c r="E90" i="32"/>
  <c r="F90" i="32"/>
  <c r="G90" i="32"/>
  <c r="H90" i="32"/>
  <c r="I90" i="32"/>
  <c r="J90" i="32"/>
  <c r="K90" i="32"/>
  <c r="L90" i="32"/>
  <c r="M90" i="32"/>
  <c r="N90" i="32"/>
  <c r="O90" i="32"/>
  <c r="P90" i="32"/>
  <c r="Q90" i="32"/>
  <c r="R90" i="32"/>
  <c r="S90" i="32"/>
  <c r="T90" i="32"/>
  <c r="U90" i="32"/>
  <c r="V90" i="32"/>
  <c r="W90" i="32"/>
  <c r="X90" i="32"/>
  <c r="Y90" i="32"/>
  <c r="Z90" i="32"/>
  <c r="AA90" i="32"/>
  <c r="AB90" i="32"/>
  <c r="AC90" i="32"/>
  <c r="AD90" i="32"/>
  <c r="AE90" i="32"/>
  <c r="AF90" i="32"/>
  <c r="AG90" i="32"/>
  <c r="AH90" i="32"/>
  <c r="AI90" i="32"/>
  <c r="AJ90" i="32"/>
  <c r="AK90" i="32"/>
  <c r="AL90" i="32"/>
  <c r="AM90" i="32"/>
  <c r="AN90" i="32"/>
  <c r="AO90" i="32"/>
  <c r="AP90" i="32"/>
  <c r="AQ90" i="32"/>
  <c r="AR90" i="32"/>
  <c r="AS90" i="32"/>
  <c r="AT90" i="32"/>
  <c r="AU90" i="32"/>
  <c r="AV90" i="32"/>
  <c r="AW90" i="32"/>
  <c r="AX90" i="32"/>
  <c r="AY90" i="32"/>
  <c r="AZ90" i="32"/>
  <c r="BA90" i="32"/>
  <c r="BB90" i="32"/>
  <c r="BC90" i="32"/>
  <c r="BD90" i="32"/>
  <c r="BE90" i="32"/>
  <c r="BF90" i="32"/>
  <c r="BG90" i="32"/>
  <c r="BH90" i="32"/>
  <c r="BI90" i="32"/>
  <c r="BJ90" i="32"/>
  <c r="BK90" i="32"/>
  <c r="BL90" i="32"/>
  <c r="BM90" i="32"/>
  <c r="BN90" i="32"/>
  <c r="BO90" i="32"/>
  <c r="BP90" i="32"/>
  <c r="BQ90" i="32"/>
  <c r="BR90" i="32"/>
  <c r="BS90" i="32"/>
  <c r="BT90" i="32"/>
  <c r="BU90" i="32"/>
  <c r="BV90" i="32"/>
  <c r="BW90" i="32"/>
  <c r="BX90" i="32"/>
  <c r="BY90" i="32"/>
  <c r="BZ90" i="32"/>
  <c r="CA90" i="32"/>
  <c r="CB90" i="32"/>
  <c r="CC90" i="32"/>
  <c r="CD90" i="32"/>
  <c r="CE90" i="32"/>
  <c r="CF90" i="32"/>
  <c r="CG90" i="32"/>
  <c r="CH90" i="32"/>
  <c r="CI90" i="32"/>
  <c r="CJ90" i="32"/>
  <c r="CK90" i="32"/>
  <c r="CL90" i="32"/>
  <c r="CM90" i="32"/>
  <c r="CN90" i="32"/>
  <c r="CO90" i="32"/>
  <c r="CP90" i="32"/>
  <c r="CQ90" i="32"/>
  <c r="CR90" i="32"/>
  <c r="CS90" i="32"/>
  <c r="CT90" i="32"/>
  <c r="CU90" i="32"/>
  <c r="CV90" i="32"/>
  <c r="CW90" i="32"/>
  <c r="CX90" i="32"/>
  <c r="CY90" i="32"/>
  <c r="CZ90" i="32"/>
  <c r="DA90" i="32"/>
  <c r="DB90" i="32"/>
  <c r="DC90" i="32"/>
  <c r="DD90" i="32"/>
  <c r="DE90" i="32"/>
  <c r="DF90" i="32"/>
  <c r="DG90" i="32"/>
  <c r="DH90" i="32"/>
  <c r="DI90" i="32"/>
  <c r="DJ90" i="32"/>
  <c r="DK90" i="32"/>
  <c r="DL90" i="32"/>
  <c r="DM90" i="32"/>
  <c r="DN90" i="32"/>
  <c r="DO90" i="32"/>
  <c r="DP90" i="32"/>
  <c r="DQ90" i="32"/>
  <c r="DR90" i="32"/>
  <c r="DS90" i="32"/>
  <c r="C91" i="32"/>
  <c r="D91" i="32"/>
  <c r="E91" i="32"/>
  <c r="F91" i="32"/>
  <c r="G91" i="32"/>
  <c r="H91" i="32"/>
  <c r="I91" i="32"/>
  <c r="J91" i="32"/>
  <c r="K91" i="32"/>
  <c r="L91" i="32"/>
  <c r="M91" i="32"/>
  <c r="N91" i="32"/>
  <c r="O91" i="32"/>
  <c r="P91" i="32"/>
  <c r="Q91" i="32"/>
  <c r="R91" i="32"/>
  <c r="S91" i="32"/>
  <c r="T91" i="32"/>
  <c r="U91" i="32"/>
  <c r="V91" i="32"/>
  <c r="W91" i="32"/>
  <c r="X91" i="32"/>
  <c r="Y91" i="32"/>
  <c r="Z91" i="32"/>
  <c r="AA91" i="32"/>
  <c r="AB91" i="32"/>
  <c r="AC91" i="32"/>
  <c r="AD91" i="32"/>
  <c r="AE91" i="32"/>
  <c r="AF91" i="32"/>
  <c r="AG91" i="32"/>
  <c r="AH91" i="32"/>
  <c r="AI91" i="32"/>
  <c r="AJ91" i="32"/>
  <c r="AK91" i="32"/>
  <c r="AL91" i="32"/>
  <c r="AM91" i="32"/>
  <c r="AN91" i="32"/>
  <c r="AO91" i="32"/>
  <c r="AP91" i="32"/>
  <c r="AQ91" i="32"/>
  <c r="AR91" i="32"/>
  <c r="AS91" i="32"/>
  <c r="AT91" i="32"/>
  <c r="AU91" i="32"/>
  <c r="AV91" i="32"/>
  <c r="AW91" i="32"/>
  <c r="AX91" i="32"/>
  <c r="AY91" i="32"/>
  <c r="AZ91" i="32"/>
  <c r="BA91" i="32"/>
  <c r="BB91" i="32"/>
  <c r="BC91" i="32"/>
  <c r="BD91" i="32"/>
  <c r="BE91" i="32"/>
  <c r="BF91" i="32"/>
  <c r="BG91" i="32"/>
  <c r="BH91" i="32"/>
  <c r="BI91" i="32"/>
  <c r="BJ91" i="32"/>
  <c r="BK91" i="32"/>
  <c r="BL91" i="32"/>
  <c r="BM91" i="32"/>
  <c r="BN91" i="32"/>
  <c r="BO91" i="32"/>
  <c r="BP91" i="32"/>
  <c r="BQ91" i="32"/>
  <c r="BR91" i="32"/>
  <c r="BS91" i="32"/>
  <c r="BT91" i="32"/>
  <c r="BU91" i="32"/>
  <c r="BV91" i="32"/>
  <c r="BW91" i="32"/>
  <c r="BX91" i="32"/>
  <c r="BY91" i="32"/>
  <c r="BZ91" i="32"/>
  <c r="CA91" i="32"/>
  <c r="CB91" i="32"/>
  <c r="CC91" i="32"/>
  <c r="CD91" i="32"/>
  <c r="CE91" i="32"/>
  <c r="CF91" i="32"/>
  <c r="CG91" i="32"/>
  <c r="CH91" i="32"/>
  <c r="CI91" i="32"/>
  <c r="CJ91" i="32"/>
  <c r="CK91" i="32"/>
  <c r="CL91" i="32"/>
  <c r="CM91" i="32"/>
  <c r="CN91" i="32"/>
  <c r="CO91" i="32"/>
  <c r="CP91" i="32"/>
  <c r="CQ91" i="32"/>
  <c r="CR91" i="32"/>
  <c r="CS91" i="32"/>
  <c r="CT91" i="32"/>
  <c r="CU91" i="32"/>
  <c r="CV91" i="32"/>
  <c r="CW91" i="32"/>
  <c r="CX91" i="32"/>
  <c r="CY91" i="32"/>
  <c r="CZ91" i="32"/>
  <c r="DA91" i="32"/>
  <c r="DB91" i="32"/>
  <c r="DC91" i="32"/>
  <c r="DD91" i="32"/>
  <c r="DE91" i="32"/>
  <c r="DF91" i="32"/>
  <c r="DG91" i="32"/>
  <c r="DH91" i="32"/>
  <c r="DI91" i="32"/>
  <c r="DJ91" i="32"/>
  <c r="DK91" i="32"/>
  <c r="DL91" i="32"/>
  <c r="DM91" i="32"/>
  <c r="DN91" i="32"/>
  <c r="DO91" i="32"/>
  <c r="DP91" i="32"/>
  <c r="DQ91" i="32"/>
  <c r="DR91" i="32"/>
  <c r="DS91" i="32"/>
  <c r="X110" i="32"/>
  <c r="X111" i="32"/>
  <c r="X112" i="32"/>
  <c r="X114" i="32"/>
  <c r="D117" i="32"/>
  <c r="E117" i="32"/>
  <c r="F117" i="32"/>
  <c r="G117" i="32"/>
  <c r="H117" i="32"/>
  <c r="I117" i="32"/>
  <c r="J117" i="32"/>
  <c r="K117" i="32"/>
  <c r="L117" i="32"/>
  <c r="M117" i="32"/>
  <c r="N117" i="32"/>
  <c r="O117" i="32"/>
  <c r="P117" i="32"/>
  <c r="Q117" i="32"/>
  <c r="R117" i="32"/>
  <c r="S117" i="32"/>
  <c r="T117" i="32"/>
  <c r="U117" i="32"/>
  <c r="V117" i="32"/>
  <c r="W117" i="32"/>
  <c r="X117" i="32"/>
  <c r="Y117" i="32"/>
  <c r="Z117" i="32"/>
  <c r="AA117" i="32"/>
  <c r="AB117" i="32"/>
  <c r="AC117" i="32"/>
  <c r="AD117" i="32"/>
  <c r="AE117" i="32"/>
  <c r="AF117" i="32"/>
  <c r="AG117" i="32"/>
  <c r="AH117" i="32"/>
  <c r="AI117" i="32"/>
  <c r="AJ117" i="32"/>
  <c r="AK117" i="32"/>
  <c r="AL117" i="32"/>
  <c r="AM117" i="32"/>
  <c r="AN117" i="32"/>
  <c r="AO117" i="32"/>
  <c r="AP117" i="32"/>
  <c r="AQ117" i="32"/>
  <c r="AR117" i="32"/>
  <c r="AS117" i="32"/>
  <c r="AT117" i="32"/>
  <c r="AU117" i="32"/>
  <c r="AV117" i="32"/>
  <c r="AW117" i="32"/>
  <c r="AX117" i="32"/>
  <c r="AY117" i="32"/>
  <c r="AZ117" i="32"/>
  <c r="BA117" i="32"/>
  <c r="BB117" i="32"/>
  <c r="BC117" i="32"/>
  <c r="BD117" i="32"/>
  <c r="BE117" i="32"/>
  <c r="BF117" i="32"/>
  <c r="BG117" i="32"/>
  <c r="BH117" i="32"/>
  <c r="BI117" i="32"/>
  <c r="BJ117" i="32"/>
  <c r="BK117" i="32"/>
  <c r="BL117" i="32"/>
  <c r="BM117" i="32"/>
  <c r="BN117" i="32"/>
  <c r="BO117" i="32"/>
  <c r="BP117" i="32"/>
  <c r="BQ117" i="32"/>
  <c r="BR117" i="32"/>
  <c r="BS117" i="32"/>
  <c r="BT117" i="32"/>
  <c r="BU117" i="32"/>
  <c r="BV117" i="32"/>
  <c r="BW117" i="32"/>
  <c r="BX117" i="32"/>
  <c r="BY117" i="32"/>
  <c r="BZ117" i="32"/>
  <c r="CA117" i="32"/>
  <c r="CB117" i="32"/>
  <c r="CC117" i="32"/>
  <c r="CD117" i="32"/>
  <c r="CE117" i="32"/>
  <c r="CF117" i="32"/>
  <c r="CG117" i="32"/>
  <c r="CH117" i="32"/>
  <c r="CI117" i="32"/>
  <c r="CJ117" i="32"/>
  <c r="CK117" i="32"/>
  <c r="CL117" i="32"/>
  <c r="CM117" i="32"/>
  <c r="CN117" i="32"/>
  <c r="CO117" i="32"/>
  <c r="CP117" i="32"/>
  <c r="CQ117" i="32"/>
  <c r="CR117" i="32"/>
  <c r="CS117" i="32"/>
  <c r="CT117" i="32"/>
  <c r="CU117" i="32"/>
  <c r="CV117" i="32"/>
  <c r="CW117" i="32"/>
  <c r="CX117" i="32"/>
  <c r="CY117" i="32"/>
  <c r="CZ117" i="32"/>
  <c r="DA117" i="32"/>
  <c r="DB117" i="32"/>
  <c r="DC117" i="32"/>
  <c r="DD117" i="32"/>
  <c r="DE117" i="32"/>
  <c r="DF117" i="32"/>
  <c r="DG117" i="32"/>
  <c r="DH117" i="32"/>
  <c r="DI117" i="32"/>
  <c r="DJ117" i="32"/>
  <c r="DK117" i="32"/>
  <c r="DL117" i="32"/>
  <c r="DM117" i="32"/>
  <c r="DN117" i="32"/>
  <c r="DO117" i="32"/>
  <c r="DP117" i="32"/>
  <c r="DQ117" i="32"/>
  <c r="DR117" i="32"/>
  <c r="DS117" i="32"/>
  <c r="X118" i="32"/>
  <c r="D119" i="32"/>
  <c r="E119" i="32"/>
  <c r="F119" i="32"/>
  <c r="G119" i="32"/>
  <c r="H119" i="32"/>
  <c r="I119" i="32"/>
  <c r="J119" i="32"/>
  <c r="K119" i="32"/>
  <c r="L119" i="32"/>
  <c r="M119" i="32"/>
  <c r="N119" i="32"/>
  <c r="O119" i="32"/>
  <c r="P119" i="32"/>
  <c r="Q119" i="32"/>
  <c r="R119" i="32"/>
  <c r="S119" i="32"/>
  <c r="T119" i="32"/>
  <c r="U119" i="32"/>
  <c r="V119" i="32"/>
  <c r="W119" i="32"/>
  <c r="X119" i="32"/>
  <c r="Y119" i="32"/>
  <c r="Z119" i="32"/>
  <c r="AA119" i="32"/>
  <c r="AB119" i="32"/>
  <c r="AC119" i="32"/>
  <c r="AD119" i="32"/>
  <c r="AE119" i="32"/>
  <c r="AF119" i="32"/>
  <c r="AG119" i="32"/>
  <c r="AH119" i="32"/>
  <c r="AI119" i="32"/>
  <c r="AJ119" i="32"/>
  <c r="AK119" i="32"/>
  <c r="AL119" i="32"/>
  <c r="AM119" i="32"/>
  <c r="AN119" i="32"/>
  <c r="AO119" i="32"/>
  <c r="AP119" i="32"/>
  <c r="AQ119" i="32"/>
  <c r="AR119" i="32"/>
  <c r="AS119" i="32"/>
  <c r="AT119" i="32"/>
  <c r="AU119" i="32"/>
  <c r="AV119" i="32"/>
  <c r="AW119" i="32"/>
  <c r="AX119" i="32"/>
  <c r="AY119" i="32"/>
  <c r="AZ119" i="32"/>
  <c r="BA119" i="32"/>
  <c r="BB119" i="32"/>
  <c r="BC119" i="32"/>
  <c r="BD119" i="32"/>
  <c r="BE119" i="32"/>
  <c r="BF119" i="32"/>
  <c r="BG119" i="32"/>
  <c r="BH119" i="32"/>
  <c r="BI119" i="32"/>
  <c r="BJ119" i="32"/>
  <c r="BK119" i="32"/>
  <c r="BL119" i="32"/>
  <c r="BM119" i="32"/>
  <c r="BN119" i="32"/>
  <c r="BO119" i="32"/>
  <c r="BP119" i="32"/>
  <c r="BQ119" i="32"/>
  <c r="BR119" i="32"/>
  <c r="BS119" i="32"/>
  <c r="BT119" i="32"/>
  <c r="BU119" i="32"/>
  <c r="BV119" i="32"/>
  <c r="BW119" i="32"/>
  <c r="BX119" i="32"/>
  <c r="BY119" i="32"/>
  <c r="BZ119" i="32"/>
  <c r="CA119" i="32"/>
  <c r="CB119" i="32"/>
  <c r="CC119" i="32"/>
  <c r="CD119" i="32"/>
  <c r="CE119" i="32"/>
  <c r="CF119" i="32"/>
  <c r="CG119" i="32"/>
  <c r="CH119" i="32"/>
  <c r="CI119" i="32"/>
  <c r="CJ119" i="32"/>
  <c r="CK119" i="32"/>
  <c r="CL119" i="32"/>
  <c r="CM119" i="32"/>
  <c r="CN119" i="32"/>
  <c r="CO119" i="32"/>
  <c r="CP119" i="32"/>
  <c r="CQ119" i="32"/>
  <c r="CR119" i="32"/>
  <c r="CS119" i="32"/>
  <c r="CT119" i="32"/>
  <c r="CU119" i="32"/>
  <c r="CV119" i="32"/>
  <c r="CW119" i="32"/>
  <c r="CX119" i="32"/>
  <c r="CY119" i="32"/>
  <c r="CZ119" i="32"/>
  <c r="DA119" i="32"/>
  <c r="DB119" i="32"/>
  <c r="DC119" i="32"/>
  <c r="DD119" i="32"/>
  <c r="DE119" i="32"/>
  <c r="DF119" i="32"/>
  <c r="DG119" i="32"/>
  <c r="DH119" i="32"/>
  <c r="DI119" i="32"/>
  <c r="DJ119" i="32"/>
  <c r="DK119" i="32"/>
  <c r="DL119" i="32"/>
  <c r="DM119" i="32"/>
  <c r="DN119" i="32"/>
  <c r="DO119" i="32"/>
  <c r="DP119" i="32"/>
  <c r="DQ119" i="32"/>
  <c r="DR119" i="32"/>
  <c r="DS119" i="32"/>
  <c r="C121" i="32" a="1"/>
  <c r="C121" i="32"/>
  <c r="D121" i="32" a="1"/>
  <c r="D121" i="32"/>
  <c r="E121" i="32" a="1"/>
  <c r="E121" i="32"/>
  <c r="F121" i="32" a="1"/>
  <c r="F121" i="32"/>
  <c r="G121" i="32" a="1"/>
  <c r="G121" i="32"/>
  <c r="H121" i="32" a="1"/>
  <c r="H121" i="32"/>
  <c r="I121" i="32" a="1"/>
  <c r="I121" i="32"/>
  <c r="J121" i="32" a="1"/>
  <c r="J121" i="32"/>
  <c r="K121" i="32" a="1"/>
  <c r="K121" i="32"/>
  <c r="L121" i="32" a="1"/>
  <c r="L121" i="32"/>
  <c r="M121" i="32" a="1"/>
  <c r="M121" i="32"/>
  <c r="N121" i="32" a="1"/>
  <c r="N121" i="32"/>
  <c r="O121" i="32" a="1"/>
  <c r="O121" i="32"/>
  <c r="P121" i="32" a="1"/>
  <c r="P121" i="32"/>
  <c r="Q121" i="32" a="1"/>
  <c r="Q121" i="32"/>
  <c r="R121" i="32" a="1"/>
  <c r="R121" i="32"/>
  <c r="S121" i="32" a="1"/>
  <c r="S121" i="32"/>
  <c r="T121" i="32" a="1"/>
  <c r="T121" i="32"/>
  <c r="U121" i="32" a="1"/>
  <c r="U121" i="32"/>
  <c r="V121" i="32" a="1"/>
  <c r="V121" i="32"/>
  <c r="W121" i="32" a="1"/>
  <c r="W121" i="32"/>
  <c r="X121" i="32" a="1"/>
  <c r="X121" i="32"/>
  <c r="Y121" i="32" a="1"/>
  <c r="Y121" i="32"/>
  <c r="Z121" i="32" a="1"/>
  <c r="Z121" i="32"/>
  <c r="AA121" i="32" a="1"/>
  <c r="AA121" i="32"/>
  <c r="AB121" i="32" a="1"/>
  <c r="AB121" i="32"/>
  <c r="AC121" i="32" a="1"/>
  <c r="AC121" i="32"/>
  <c r="AD121" i="32" a="1"/>
  <c r="AD121" i="32"/>
  <c r="AE121" i="32" a="1"/>
  <c r="AE121" i="32"/>
  <c r="AF121" i="32" a="1"/>
  <c r="AF121" i="32"/>
  <c r="AG121" i="32" a="1"/>
  <c r="AG121" i="32"/>
  <c r="AH121" i="32" a="1"/>
  <c r="AH121" i="32"/>
  <c r="AI121" i="32" a="1"/>
  <c r="AI121" i="32"/>
  <c r="AJ121" i="32" a="1"/>
  <c r="AJ121" i="32"/>
  <c r="AK121" i="32" a="1"/>
  <c r="AK121" i="32"/>
  <c r="AL121" i="32" a="1"/>
  <c r="AL121" i="32"/>
  <c r="AM121" i="32" a="1"/>
  <c r="AM121" i="32"/>
  <c r="AN121" i="32" a="1"/>
  <c r="AN121" i="32"/>
  <c r="AO121" i="32" a="1"/>
  <c r="AO121" i="32"/>
  <c r="AP121" i="32" a="1"/>
  <c r="AP121" i="32"/>
  <c r="AQ121" i="32" a="1"/>
  <c r="AQ121" i="32"/>
  <c r="AR121" i="32" a="1"/>
  <c r="AR121" i="32"/>
  <c r="AS121" i="32" a="1"/>
  <c r="AS121" i="32"/>
  <c r="AT121" i="32" a="1"/>
  <c r="AT121" i="32"/>
  <c r="AU121" i="32" a="1"/>
  <c r="AU121" i="32"/>
  <c r="AV121" i="32" a="1"/>
  <c r="AV121" i="32"/>
  <c r="AW121" i="32" a="1"/>
  <c r="AW121" i="32"/>
  <c r="AX121" i="32" a="1"/>
  <c r="AX121" i="32"/>
  <c r="AY121" i="32" a="1"/>
  <c r="AY121" i="32"/>
  <c r="AZ121" i="32" a="1"/>
  <c r="AZ121" i="32"/>
  <c r="BA121" i="32" a="1"/>
  <c r="BA121" i="32"/>
  <c r="BB121" i="32" a="1"/>
  <c r="BB121" i="32"/>
  <c r="BC121" i="32" a="1"/>
  <c r="BC121" i="32"/>
  <c r="BD121" i="32" a="1"/>
  <c r="BD121" i="32"/>
  <c r="BE121" i="32" a="1"/>
  <c r="BE121" i="32"/>
  <c r="BF121" i="32" a="1"/>
  <c r="BF121" i="32"/>
  <c r="BG121" i="32" a="1"/>
  <c r="BG121" i="32"/>
  <c r="BH121" i="32" a="1"/>
  <c r="BH121" i="32"/>
  <c r="BI121" i="32" a="1"/>
  <c r="BI121" i="32"/>
  <c r="BJ121" i="32" a="1"/>
  <c r="BJ121" i="32"/>
  <c r="BK121" i="32" a="1"/>
  <c r="BK121" i="32"/>
  <c r="BL121" i="32" a="1"/>
  <c r="BL121" i="32"/>
  <c r="BM121" i="32" a="1"/>
  <c r="BM121" i="32"/>
  <c r="BN121" i="32" a="1"/>
  <c r="BN121" i="32"/>
  <c r="BO121" i="32" a="1"/>
  <c r="BO121" i="32"/>
  <c r="BP121" i="32" a="1"/>
  <c r="BP121" i="32"/>
  <c r="BQ121" i="32" a="1"/>
  <c r="BQ121" i="32"/>
  <c r="BR121" i="32" a="1"/>
  <c r="BR121" i="32"/>
  <c r="BS121" i="32" a="1"/>
  <c r="BS121" i="32"/>
  <c r="BT121" i="32" a="1"/>
  <c r="BT121" i="32"/>
  <c r="BU121" i="32" a="1"/>
  <c r="BU121" i="32"/>
  <c r="BV121" i="32" a="1"/>
  <c r="BV121" i="32"/>
  <c r="BW121" i="32" a="1"/>
  <c r="BW121" i="32"/>
  <c r="BX121" i="32" a="1"/>
  <c r="BX121" i="32"/>
  <c r="BY121" i="32" a="1"/>
  <c r="BY121" i="32"/>
  <c r="BZ121" i="32" a="1"/>
  <c r="BZ121" i="32"/>
  <c r="CA121" i="32" a="1"/>
  <c r="CA121" i="32"/>
  <c r="CB121" i="32" a="1"/>
  <c r="CB121" i="32"/>
  <c r="CC121" i="32" a="1"/>
  <c r="CC121" i="32"/>
  <c r="CD121" i="32" a="1"/>
  <c r="CD121" i="32"/>
  <c r="CE121" i="32" a="1"/>
  <c r="CE121" i="32"/>
  <c r="CF121" i="32" a="1"/>
  <c r="CF121" i="32"/>
  <c r="CG121" i="32" a="1"/>
  <c r="CG121" i="32"/>
  <c r="CH121" i="32" a="1"/>
  <c r="CH121" i="32"/>
  <c r="CI121" i="32" a="1"/>
  <c r="CI121" i="32"/>
  <c r="CJ121" i="32" a="1"/>
  <c r="CJ121" i="32"/>
  <c r="CK121" i="32" a="1"/>
  <c r="CK121" i="32"/>
  <c r="CL121" i="32" a="1"/>
  <c r="CL121" i="32"/>
  <c r="CM121" i="32" a="1"/>
  <c r="CM121" i="32"/>
  <c r="CN121" i="32" a="1"/>
  <c r="CN121" i="32"/>
  <c r="CO121" i="32" a="1"/>
  <c r="CO121" i="32"/>
  <c r="CP121" i="32" a="1"/>
  <c r="CP121" i="32"/>
  <c r="CQ121" i="32" a="1"/>
  <c r="CQ121" i="32"/>
  <c r="CR121" i="32" a="1"/>
  <c r="CR121" i="32"/>
  <c r="CS121" i="32" a="1"/>
  <c r="CS121" i="32"/>
  <c r="CT121" i="32" a="1"/>
  <c r="CT121" i="32"/>
  <c r="CU121" i="32" a="1"/>
  <c r="CU121" i="32"/>
  <c r="CV121" i="32" a="1"/>
  <c r="CV121" i="32"/>
  <c r="CW121" i="32" a="1"/>
  <c r="CW121" i="32"/>
  <c r="CX121" i="32" a="1"/>
  <c r="CX121" i="32"/>
  <c r="CY121" i="32" a="1"/>
  <c r="CY121" i="32"/>
  <c r="CZ121" i="32" a="1"/>
  <c r="CZ121" i="32"/>
  <c r="DA121" i="32" a="1"/>
  <c r="DA121" i="32"/>
  <c r="DB121" i="32" a="1"/>
  <c r="DB121" i="32"/>
  <c r="DC121" i="32" a="1"/>
  <c r="DC121" i="32"/>
  <c r="DD121" i="32" a="1"/>
  <c r="DD121" i="32"/>
  <c r="DE121" i="32" a="1"/>
  <c r="DE121" i="32"/>
  <c r="DF121" i="32" a="1"/>
  <c r="DF121" i="32"/>
  <c r="DG121" i="32" a="1"/>
  <c r="DG121" i="32"/>
  <c r="DH121" i="32" a="1"/>
  <c r="DH121" i="32"/>
  <c r="DI121" i="32" a="1"/>
  <c r="DI121" i="32"/>
  <c r="DJ121" i="32" a="1"/>
  <c r="DJ121" i="32"/>
  <c r="DK121" i="32" a="1"/>
  <c r="DK121" i="32"/>
  <c r="DL121" i="32" a="1"/>
  <c r="DL121" i="32"/>
  <c r="DM121" i="32" a="1"/>
  <c r="DM121" i="32"/>
  <c r="DN121" i="32" a="1"/>
  <c r="DN121" i="32"/>
  <c r="DO121" i="32" a="1"/>
  <c r="DO121" i="32"/>
  <c r="DP121" i="32" a="1"/>
  <c r="DP121" i="32"/>
  <c r="DQ121" i="32" a="1"/>
  <c r="DQ121" i="32"/>
  <c r="DR121" i="32" a="1"/>
  <c r="DR121" i="32"/>
  <c r="DS121" i="32" a="1"/>
  <c r="DS121" i="32"/>
  <c r="C122" i="32"/>
  <c r="D122" i="32"/>
  <c r="E122" i="32"/>
  <c r="F122" i="32"/>
  <c r="G122" i="32"/>
  <c r="H122" i="32"/>
  <c r="I122" i="32"/>
  <c r="J122" i="32"/>
  <c r="K122" i="32"/>
  <c r="L122" i="32"/>
  <c r="M122" i="32"/>
  <c r="N122" i="32"/>
  <c r="O122" i="32"/>
  <c r="P122" i="32"/>
  <c r="Q122" i="32"/>
  <c r="R122" i="32"/>
  <c r="S122" i="32"/>
  <c r="T122" i="32"/>
  <c r="U122" i="32"/>
  <c r="V122" i="32"/>
  <c r="W122" i="32"/>
  <c r="X122" i="32"/>
  <c r="Y122" i="32"/>
  <c r="Z122" i="32"/>
  <c r="AA122" i="32"/>
  <c r="AB122" i="32"/>
  <c r="AC122" i="32"/>
  <c r="AD122" i="32"/>
  <c r="AE122" i="32"/>
  <c r="AF122" i="32"/>
  <c r="AG122" i="32"/>
  <c r="AH122" i="32"/>
  <c r="AI122" i="32"/>
  <c r="AJ122" i="32"/>
  <c r="AK122" i="32"/>
  <c r="AL122" i="32"/>
  <c r="AM122" i="32"/>
  <c r="AN122" i="32"/>
  <c r="AO122" i="32"/>
  <c r="AP122" i="32"/>
  <c r="AQ122" i="32"/>
  <c r="AR122" i="32"/>
  <c r="AS122" i="32"/>
  <c r="AT122" i="32"/>
  <c r="AU122" i="32"/>
  <c r="AV122" i="32"/>
  <c r="AW122" i="32"/>
  <c r="AX122" i="32"/>
  <c r="AY122" i="32"/>
  <c r="AZ122" i="32"/>
  <c r="BA122" i="32"/>
  <c r="BB122" i="32"/>
  <c r="BC122" i="32"/>
  <c r="BD122" i="32"/>
  <c r="BE122" i="32"/>
  <c r="BF122" i="32"/>
  <c r="BG122" i="32"/>
  <c r="BH122" i="32"/>
  <c r="BI122" i="32"/>
  <c r="BJ122" i="32"/>
  <c r="BK122" i="32"/>
  <c r="BL122" i="32"/>
  <c r="BM122" i="32"/>
  <c r="BN122" i="32"/>
  <c r="BO122" i="32"/>
  <c r="BP122" i="32"/>
  <c r="BQ122" i="32"/>
  <c r="BR122" i="32"/>
  <c r="BS122" i="32"/>
  <c r="BT122" i="32"/>
  <c r="BU122" i="32"/>
  <c r="BV122" i="32"/>
  <c r="BW122" i="32"/>
  <c r="BX122" i="32"/>
  <c r="BY122" i="32"/>
  <c r="BZ122" i="32"/>
  <c r="CA122" i="32"/>
  <c r="CB122" i="32"/>
  <c r="CC122" i="32"/>
  <c r="CD122" i="32"/>
  <c r="CE122" i="32"/>
  <c r="CF122" i="32"/>
  <c r="CG122" i="32"/>
  <c r="CH122" i="32"/>
  <c r="CI122" i="32"/>
  <c r="CJ122" i="32"/>
  <c r="CK122" i="32"/>
  <c r="CL122" i="32"/>
  <c r="CM122" i="32"/>
  <c r="CN122" i="32"/>
  <c r="CO122" i="32"/>
  <c r="CP122" i="32"/>
  <c r="CQ122" i="32"/>
  <c r="CR122" i="32"/>
  <c r="CS122" i="32"/>
  <c r="CT122" i="32"/>
  <c r="CU122" i="32"/>
  <c r="CV122" i="32"/>
  <c r="CW122" i="32"/>
  <c r="CX122" i="32"/>
  <c r="CY122" i="32"/>
  <c r="CZ122" i="32"/>
  <c r="DA122" i="32"/>
  <c r="DB122" i="32"/>
  <c r="DC122" i="32"/>
  <c r="DD122" i="32"/>
  <c r="DE122" i="32"/>
  <c r="DF122" i="32"/>
  <c r="DG122" i="32"/>
  <c r="DH122" i="32"/>
  <c r="DI122" i="32"/>
  <c r="DJ122" i="32"/>
  <c r="DK122" i="32"/>
  <c r="DL122" i="32"/>
  <c r="DM122" i="32"/>
  <c r="DN122" i="32"/>
  <c r="DO122" i="32"/>
  <c r="DP122" i="32"/>
  <c r="DQ122" i="32"/>
  <c r="DR122" i="32"/>
  <c r="DS122" i="32"/>
  <c r="C123" i="32"/>
  <c r="D123" i="32"/>
  <c r="E123" i="32"/>
  <c r="F123" i="32"/>
  <c r="G123" i="32"/>
  <c r="H123" i="32"/>
  <c r="I123" i="32"/>
  <c r="J123" i="32"/>
  <c r="K123" i="32"/>
  <c r="L123" i="32"/>
  <c r="M123" i="32"/>
  <c r="N123" i="32"/>
  <c r="O123" i="32"/>
  <c r="P123" i="32"/>
  <c r="Q123" i="32"/>
  <c r="R123" i="32"/>
  <c r="S123" i="32"/>
  <c r="T123" i="32"/>
  <c r="U123" i="32"/>
  <c r="V123" i="32"/>
  <c r="W123" i="32"/>
  <c r="X123" i="32"/>
  <c r="Y123" i="32"/>
  <c r="Z123" i="32"/>
  <c r="AA123" i="32"/>
  <c r="AB123" i="32"/>
  <c r="AC123" i="32"/>
  <c r="AD123" i="32"/>
  <c r="AE123" i="32"/>
  <c r="AF123" i="32"/>
  <c r="AG123" i="32"/>
  <c r="AH123" i="32"/>
  <c r="AI123" i="32"/>
  <c r="AJ123" i="32"/>
  <c r="AK123" i="32"/>
  <c r="AL123" i="32"/>
  <c r="AM123" i="32"/>
  <c r="AN123" i="32"/>
  <c r="AO123" i="32"/>
  <c r="AP123" i="32"/>
  <c r="AQ123" i="32"/>
  <c r="AR123" i="32"/>
  <c r="AS123" i="32"/>
  <c r="AT123" i="32"/>
  <c r="AU123" i="32"/>
  <c r="AV123" i="32"/>
  <c r="AW123" i="32"/>
  <c r="AX123" i="32"/>
  <c r="AY123" i="32"/>
  <c r="AZ123" i="32"/>
  <c r="BA123" i="32"/>
  <c r="BB123" i="32"/>
  <c r="BC123" i="32"/>
  <c r="BD123" i="32"/>
  <c r="BE123" i="32"/>
  <c r="BF123" i="32"/>
  <c r="BG123" i="32"/>
  <c r="BH123" i="32"/>
  <c r="BI123" i="32"/>
  <c r="BJ123" i="32"/>
  <c r="BK123" i="32"/>
  <c r="BL123" i="32"/>
  <c r="BM123" i="32"/>
  <c r="BN123" i="32"/>
  <c r="BO123" i="32"/>
  <c r="BP123" i="32"/>
  <c r="BQ123" i="32"/>
  <c r="BR123" i="32"/>
  <c r="BS123" i="32"/>
  <c r="BT123" i="32"/>
  <c r="BU123" i="32"/>
  <c r="BV123" i="32"/>
  <c r="BW123" i="32"/>
  <c r="BX123" i="32"/>
  <c r="BY123" i="32"/>
  <c r="BZ123" i="32"/>
  <c r="CA123" i="32"/>
  <c r="CB123" i="32"/>
  <c r="CC123" i="32"/>
  <c r="CD123" i="32"/>
  <c r="CE123" i="32"/>
  <c r="CF123" i="32"/>
  <c r="CG123" i="32"/>
  <c r="CH123" i="32"/>
  <c r="CI123" i="32"/>
  <c r="CJ123" i="32"/>
  <c r="CK123" i="32"/>
  <c r="CL123" i="32"/>
  <c r="CM123" i="32"/>
  <c r="CN123" i="32"/>
  <c r="CO123" i="32"/>
  <c r="CP123" i="32"/>
  <c r="CQ123" i="32"/>
  <c r="CR123" i="32"/>
  <c r="CS123" i="32"/>
  <c r="CT123" i="32"/>
  <c r="CU123" i="32"/>
  <c r="CV123" i="32"/>
  <c r="CW123" i="32"/>
  <c r="CX123" i="32"/>
  <c r="CY123" i="32"/>
  <c r="CZ123" i="32"/>
  <c r="DA123" i="32"/>
  <c r="DB123" i="32"/>
  <c r="DC123" i="32"/>
  <c r="DD123" i="32"/>
  <c r="DE123" i="32"/>
  <c r="DF123" i="32"/>
  <c r="DG123" i="32"/>
  <c r="DH123" i="32"/>
  <c r="DI123" i="32"/>
  <c r="DJ123" i="32"/>
  <c r="DK123" i="32"/>
  <c r="DL123" i="32"/>
  <c r="DM123" i="32"/>
  <c r="DN123" i="32"/>
  <c r="DO123" i="32"/>
  <c r="DP123" i="32"/>
  <c r="DQ123" i="32"/>
  <c r="DR123" i="32"/>
  <c r="DS123" i="32"/>
  <c r="C124" i="32"/>
  <c r="D124" i="32"/>
  <c r="E124" i="32"/>
  <c r="F124" i="32"/>
  <c r="G124" i="32"/>
  <c r="H124" i="32"/>
  <c r="I124" i="32"/>
  <c r="J124" i="32"/>
  <c r="K124" i="32"/>
  <c r="L124" i="32"/>
  <c r="M124" i="32"/>
  <c r="N124" i="32"/>
  <c r="O124" i="32"/>
  <c r="P124" i="32"/>
  <c r="Q124" i="32"/>
  <c r="R124" i="32"/>
  <c r="S124" i="32"/>
  <c r="T124" i="32"/>
  <c r="U124" i="32"/>
  <c r="V124" i="32"/>
  <c r="W124" i="32"/>
  <c r="X124" i="32"/>
  <c r="Y124" i="32"/>
  <c r="Z124" i="32"/>
  <c r="AA124" i="32"/>
  <c r="AB124" i="32"/>
  <c r="AC124" i="32"/>
  <c r="AD124" i="32"/>
  <c r="AE124" i="32"/>
  <c r="AF124" i="32"/>
  <c r="AG124" i="32"/>
  <c r="AH124" i="32"/>
  <c r="AI124" i="32"/>
  <c r="AJ124" i="32"/>
  <c r="AK124" i="32"/>
  <c r="AL124" i="32"/>
  <c r="AM124" i="32"/>
  <c r="AN124" i="32"/>
  <c r="AO124" i="32"/>
  <c r="AP124" i="32"/>
  <c r="AQ124" i="32"/>
  <c r="AR124" i="32"/>
  <c r="AS124" i="32"/>
  <c r="AT124" i="32"/>
  <c r="AU124" i="32"/>
  <c r="AV124" i="32"/>
  <c r="AW124" i="32"/>
  <c r="AX124" i="32"/>
  <c r="AY124" i="32"/>
  <c r="AZ124" i="32"/>
  <c r="BA124" i="32"/>
  <c r="BB124" i="32"/>
  <c r="BC124" i="32"/>
  <c r="BD124" i="32"/>
  <c r="BE124" i="32"/>
  <c r="BF124" i="32"/>
  <c r="BG124" i="32"/>
  <c r="BH124" i="32"/>
  <c r="BI124" i="32"/>
  <c r="BJ124" i="32"/>
  <c r="BK124" i="32"/>
  <c r="BL124" i="32"/>
  <c r="BM124" i="32"/>
  <c r="BN124" i="32"/>
  <c r="BO124" i="32"/>
  <c r="BP124" i="32"/>
  <c r="BQ124" i="32"/>
  <c r="BR124" i="32"/>
  <c r="BS124" i="32"/>
  <c r="BT124" i="32"/>
  <c r="BU124" i="32"/>
  <c r="BV124" i="32"/>
  <c r="BW124" i="32"/>
  <c r="BX124" i="32"/>
  <c r="BY124" i="32"/>
  <c r="BZ124" i="32"/>
  <c r="CA124" i="32"/>
  <c r="CB124" i="32"/>
  <c r="CC124" i="32"/>
  <c r="CD124" i="32"/>
  <c r="CE124" i="32"/>
  <c r="CF124" i="32"/>
  <c r="CG124" i="32"/>
  <c r="CH124" i="32"/>
  <c r="CI124" i="32"/>
  <c r="CJ124" i="32"/>
  <c r="CK124" i="32"/>
  <c r="CL124" i="32"/>
  <c r="CM124" i="32"/>
  <c r="CN124" i="32"/>
  <c r="CO124" i="32"/>
  <c r="CP124" i="32"/>
  <c r="CQ124" i="32"/>
  <c r="CR124" i="32"/>
  <c r="CS124" i="32"/>
  <c r="CT124" i="32"/>
  <c r="CU124" i="32"/>
  <c r="CV124" i="32"/>
  <c r="CW124" i="32"/>
  <c r="CX124" i="32"/>
  <c r="CY124" i="32"/>
  <c r="CZ124" i="32"/>
  <c r="DA124" i="32"/>
  <c r="DB124" i="32"/>
  <c r="DC124" i="32"/>
  <c r="DD124" i="32"/>
  <c r="DE124" i="32"/>
  <c r="DF124" i="32"/>
  <c r="DG124" i="32"/>
  <c r="DH124" i="32"/>
  <c r="DI124" i="32"/>
  <c r="DJ124" i="32"/>
  <c r="DK124" i="32"/>
  <c r="DL124" i="32"/>
  <c r="DM124" i="32"/>
  <c r="DN124" i="32"/>
  <c r="DO124" i="32"/>
  <c r="DP124" i="32"/>
  <c r="DQ124" i="32"/>
  <c r="DR124" i="32"/>
  <c r="DS124" i="32"/>
  <c r="C126" i="32"/>
  <c r="D126" i="32"/>
  <c r="E126" i="32"/>
  <c r="F126" i="32"/>
  <c r="G126" i="32"/>
  <c r="H126" i="32"/>
  <c r="I126" i="32"/>
  <c r="J126" i="32"/>
  <c r="K126" i="32"/>
  <c r="L126" i="32"/>
  <c r="M126" i="32"/>
  <c r="N126" i="32"/>
  <c r="O126" i="32"/>
  <c r="P126" i="32"/>
  <c r="Q126" i="32"/>
  <c r="R126" i="32"/>
  <c r="S126" i="32"/>
  <c r="T126" i="32"/>
  <c r="U126" i="32"/>
  <c r="V126" i="32"/>
  <c r="W126" i="32"/>
  <c r="X126" i="32"/>
  <c r="Y126" i="32"/>
  <c r="Z126" i="32"/>
  <c r="AA126" i="32"/>
  <c r="AB126" i="32"/>
  <c r="AC126" i="32"/>
  <c r="AD126" i="32"/>
  <c r="AE126" i="32"/>
  <c r="AF126" i="32"/>
  <c r="AG126" i="32"/>
  <c r="AH126" i="32"/>
  <c r="AI126" i="32"/>
  <c r="AJ126" i="32"/>
  <c r="AK126" i="32"/>
  <c r="AL126" i="32"/>
  <c r="AM126" i="32"/>
  <c r="AN126" i="32"/>
  <c r="AO126" i="32"/>
  <c r="AP126" i="32"/>
  <c r="AQ126" i="32"/>
  <c r="AR126" i="32"/>
  <c r="AS126" i="32"/>
  <c r="AT126" i="32"/>
  <c r="AU126" i="32"/>
  <c r="AV126" i="32"/>
  <c r="AW126" i="32"/>
  <c r="AX126" i="32"/>
  <c r="AY126" i="32"/>
  <c r="AZ126" i="32"/>
  <c r="BA126" i="32"/>
  <c r="BB126" i="32"/>
  <c r="BC126" i="32"/>
  <c r="BD126" i="32"/>
  <c r="BE126" i="32"/>
  <c r="BF126" i="32"/>
  <c r="BG126" i="32"/>
  <c r="BH126" i="32"/>
  <c r="BI126" i="32"/>
  <c r="BJ126" i="32"/>
  <c r="BK126" i="32"/>
  <c r="BL126" i="32"/>
  <c r="BM126" i="32"/>
  <c r="BN126" i="32"/>
  <c r="BO126" i="32"/>
  <c r="BP126" i="32"/>
  <c r="BQ126" i="32"/>
  <c r="BR126" i="32"/>
  <c r="BS126" i="32"/>
  <c r="BT126" i="32"/>
  <c r="BU126" i="32"/>
  <c r="BV126" i="32"/>
  <c r="BW126" i="32"/>
  <c r="BX126" i="32"/>
  <c r="BY126" i="32"/>
  <c r="BZ126" i="32"/>
  <c r="CA126" i="32"/>
  <c r="CB126" i="32"/>
  <c r="CC126" i="32"/>
  <c r="CD126" i="32"/>
  <c r="CE126" i="32"/>
  <c r="CF126" i="32"/>
  <c r="CG126" i="32"/>
  <c r="CH126" i="32"/>
  <c r="CI126" i="32"/>
  <c r="CJ126" i="32"/>
  <c r="CK126" i="32"/>
  <c r="CL126" i="32"/>
  <c r="CM126" i="32"/>
  <c r="CN126" i="32"/>
  <c r="CO126" i="32"/>
  <c r="CP126" i="32"/>
  <c r="CQ126" i="32"/>
  <c r="CR126" i="32"/>
  <c r="CS126" i="32"/>
  <c r="CT126" i="32"/>
  <c r="CU126" i="32"/>
  <c r="CV126" i="32"/>
  <c r="CW126" i="32"/>
  <c r="CX126" i="32"/>
  <c r="CY126" i="32"/>
  <c r="CZ126" i="32"/>
  <c r="DA126" i="32"/>
  <c r="DB126" i="32"/>
  <c r="DC126" i="32"/>
  <c r="DD126" i="32"/>
  <c r="DE126" i="32"/>
  <c r="DF126" i="32"/>
  <c r="DG126" i="32"/>
  <c r="DH126" i="32"/>
  <c r="DI126" i="32"/>
  <c r="DJ126" i="32"/>
  <c r="DK126" i="32"/>
  <c r="DL126" i="32"/>
  <c r="DM126" i="32"/>
  <c r="DN126" i="32"/>
  <c r="DO126" i="32"/>
  <c r="DP126" i="32"/>
  <c r="DQ126" i="32"/>
  <c r="DR126" i="32"/>
  <c r="DS126" i="32"/>
  <c r="C128" i="32"/>
  <c r="D128" i="32"/>
  <c r="E128" i="32"/>
  <c r="F128" i="32"/>
  <c r="G128" i="32"/>
  <c r="H128" i="32"/>
  <c r="I128" i="32"/>
  <c r="J128" i="32"/>
  <c r="K128" i="32"/>
  <c r="L128" i="32"/>
  <c r="M128" i="32"/>
  <c r="N128" i="32"/>
  <c r="O128" i="32"/>
  <c r="P128" i="32"/>
  <c r="Q128" i="32"/>
  <c r="R128" i="32"/>
  <c r="S128" i="32"/>
  <c r="T128" i="32"/>
  <c r="U128" i="32"/>
  <c r="V128" i="32"/>
  <c r="W128" i="32"/>
  <c r="X128" i="32"/>
  <c r="Y128" i="32"/>
  <c r="Z128" i="32"/>
  <c r="AA128" i="32"/>
  <c r="AB128" i="32"/>
  <c r="AC128" i="32"/>
  <c r="AD128" i="32"/>
  <c r="AE128" i="32"/>
  <c r="AF128" i="32"/>
  <c r="AG128" i="32"/>
  <c r="AH128" i="32"/>
  <c r="AI128" i="32"/>
  <c r="AJ128" i="32"/>
  <c r="AK128" i="32"/>
  <c r="AL128" i="32"/>
  <c r="AM128" i="32"/>
  <c r="AN128" i="32"/>
  <c r="AO128" i="32"/>
  <c r="AP128" i="32"/>
  <c r="AQ128" i="32"/>
  <c r="AR128" i="32"/>
  <c r="AS128" i="32"/>
  <c r="AT128" i="32"/>
  <c r="AU128" i="32"/>
  <c r="AV128" i="32"/>
  <c r="AW128" i="32"/>
  <c r="AX128" i="32"/>
  <c r="AY128" i="32"/>
  <c r="AZ128" i="32"/>
  <c r="BA128" i="32"/>
  <c r="BB128" i="32"/>
  <c r="BC128" i="32"/>
  <c r="BD128" i="32"/>
  <c r="BE128" i="32"/>
  <c r="BF128" i="32"/>
  <c r="BG128" i="32"/>
  <c r="BH128" i="32"/>
  <c r="BI128" i="32"/>
  <c r="BJ128" i="32"/>
  <c r="BK128" i="32"/>
  <c r="BL128" i="32"/>
  <c r="BM128" i="32"/>
  <c r="BN128" i="32"/>
  <c r="BO128" i="32"/>
  <c r="BP128" i="32"/>
  <c r="BQ128" i="32"/>
  <c r="BR128" i="32"/>
  <c r="BS128" i="32"/>
  <c r="BT128" i="32"/>
  <c r="BU128" i="32"/>
  <c r="BV128" i="32"/>
  <c r="BW128" i="32"/>
  <c r="BX128" i="32"/>
  <c r="BY128" i="32"/>
  <c r="BZ128" i="32"/>
  <c r="CA128" i="32"/>
  <c r="CB128" i="32"/>
  <c r="CC128" i="32"/>
  <c r="CD128" i="32"/>
  <c r="CE128" i="32"/>
  <c r="CF128" i="32"/>
  <c r="CG128" i="32"/>
  <c r="CH128" i="32"/>
  <c r="CI128" i="32"/>
  <c r="CJ128" i="32"/>
  <c r="CK128" i="32"/>
  <c r="CL128" i="32"/>
  <c r="CM128" i="32"/>
  <c r="CN128" i="32"/>
  <c r="CO128" i="32"/>
  <c r="CP128" i="32"/>
  <c r="CQ128" i="32"/>
  <c r="CR128" i="32"/>
  <c r="CS128" i="32"/>
  <c r="CT128" i="32"/>
  <c r="CU128" i="32"/>
  <c r="CV128" i="32"/>
  <c r="CW128" i="32"/>
  <c r="CX128" i="32"/>
  <c r="CY128" i="32"/>
  <c r="CZ128" i="32"/>
  <c r="DA128" i="32"/>
  <c r="DB128" i="32"/>
  <c r="DC128" i="32"/>
  <c r="DD128" i="32"/>
  <c r="DE128" i="32"/>
  <c r="DF128" i="32"/>
  <c r="DG128" i="32"/>
  <c r="DH128" i="32"/>
  <c r="DI128" i="32"/>
  <c r="DJ128" i="32"/>
  <c r="DK128" i="32"/>
  <c r="DL128" i="32"/>
  <c r="DM128" i="32"/>
  <c r="DN128" i="32"/>
  <c r="DO128" i="32"/>
  <c r="DP128" i="32"/>
  <c r="DQ128" i="32"/>
  <c r="DR128" i="32"/>
  <c r="DS128" i="32"/>
  <c r="U153" i="32"/>
  <c r="U154" i="32"/>
  <c r="U155" i="32"/>
  <c r="U157" i="32"/>
  <c r="D160" i="32"/>
  <c r="E160" i="32"/>
  <c r="F160" i="32"/>
  <c r="G160" i="32"/>
  <c r="H160" i="32"/>
  <c r="I160" i="32"/>
  <c r="J160" i="32"/>
  <c r="K160" i="32"/>
  <c r="L160" i="32"/>
  <c r="M160" i="32"/>
  <c r="N160" i="32"/>
  <c r="O160" i="32"/>
  <c r="P160" i="32"/>
  <c r="Q160" i="32"/>
  <c r="R160" i="32"/>
  <c r="S160" i="32"/>
  <c r="T160" i="32"/>
  <c r="U160" i="32"/>
  <c r="V160" i="32"/>
  <c r="W160" i="32"/>
  <c r="X160" i="32"/>
  <c r="Y160" i="32"/>
  <c r="Z160" i="32"/>
  <c r="AA160" i="32"/>
  <c r="AB160" i="32"/>
  <c r="AC160" i="32"/>
  <c r="AD160" i="32"/>
  <c r="AE160" i="32"/>
  <c r="AF160" i="32"/>
  <c r="AG160" i="32"/>
  <c r="AH160" i="32"/>
  <c r="AI160" i="32"/>
  <c r="AJ160" i="32"/>
  <c r="AK160" i="32"/>
  <c r="AL160" i="32"/>
  <c r="AM160" i="32"/>
  <c r="AN160" i="32"/>
  <c r="AO160" i="32"/>
  <c r="AP160" i="32"/>
  <c r="AQ160" i="32"/>
  <c r="AR160" i="32"/>
  <c r="AS160" i="32"/>
  <c r="AT160" i="32"/>
  <c r="AU160" i="32"/>
  <c r="AV160" i="32"/>
  <c r="AW160" i="32"/>
  <c r="AX160" i="32"/>
  <c r="AY160" i="32"/>
  <c r="AZ160" i="32"/>
  <c r="BA160" i="32"/>
  <c r="BB160" i="32"/>
  <c r="BC160" i="32"/>
  <c r="BD160" i="32"/>
  <c r="BE160" i="32"/>
  <c r="BF160" i="32"/>
  <c r="BG160" i="32"/>
  <c r="BH160" i="32"/>
  <c r="BI160" i="32"/>
  <c r="BJ160" i="32"/>
  <c r="BK160" i="32"/>
  <c r="BL160" i="32"/>
  <c r="BM160" i="32"/>
  <c r="BN160" i="32"/>
  <c r="BO160" i="32"/>
  <c r="BP160" i="32"/>
  <c r="BQ160" i="32"/>
  <c r="BR160" i="32"/>
  <c r="BS160" i="32"/>
  <c r="BT160" i="32"/>
  <c r="BU160" i="32"/>
  <c r="BV160" i="32"/>
  <c r="BW160" i="32"/>
  <c r="BX160" i="32"/>
  <c r="BY160" i="32"/>
  <c r="BZ160" i="32"/>
  <c r="CA160" i="32"/>
  <c r="CB160" i="32"/>
  <c r="CC160" i="32"/>
  <c r="CD160" i="32"/>
  <c r="CE160" i="32"/>
  <c r="CF160" i="32"/>
  <c r="CG160" i="32"/>
  <c r="CH160" i="32"/>
  <c r="CI160" i="32"/>
  <c r="CJ160" i="32"/>
  <c r="CK160" i="32"/>
  <c r="CL160" i="32"/>
  <c r="CM160" i="32"/>
  <c r="CN160" i="32"/>
  <c r="CO160" i="32"/>
  <c r="CP160" i="32"/>
  <c r="CQ160" i="32"/>
  <c r="CR160" i="32"/>
  <c r="CS160" i="32"/>
  <c r="CT160" i="32"/>
  <c r="CU160" i="32"/>
  <c r="CV160" i="32"/>
  <c r="CW160" i="32"/>
  <c r="CX160" i="32"/>
  <c r="CY160" i="32"/>
  <c r="CZ160" i="32"/>
  <c r="DA160" i="32"/>
  <c r="DB160" i="32"/>
  <c r="DC160" i="32"/>
  <c r="DD160" i="32"/>
  <c r="DE160" i="32"/>
  <c r="DF160" i="32"/>
  <c r="DG160" i="32"/>
  <c r="DH160" i="32"/>
  <c r="DI160" i="32"/>
  <c r="DJ160" i="32"/>
  <c r="DK160" i="32"/>
  <c r="DL160" i="32"/>
  <c r="DM160" i="32"/>
  <c r="DN160" i="32"/>
  <c r="DO160" i="32"/>
  <c r="DP160" i="32"/>
  <c r="DQ160" i="32"/>
  <c r="DR160" i="32"/>
  <c r="DS160" i="32"/>
  <c r="U161" i="32"/>
  <c r="D162" i="32"/>
  <c r="E162" i="32"/>
  <c r="F162" i="32"/>
  <c r="G162" i="32"/>
  <c r="H162" i="32"/>
  <c r="I162" i="32"/>
  <c r="J162" i="32"/>
  <c r="K162" i="32"/>
  <c r="L162" i="32"/>
  <c r="M162" i="32"/>
  <c r="N162" i="32"/>
  <c r="O162" i="32"/>
  <c r="P162" i="32"/>
  <c r="Q162" i="32"/>
  <c r="R162" i="32"/>
  <c r="S162" i="32"/>
  <c r="T162" i="32"/>
  <c r="U162" i="32"/>
  <c r="V162" i="32"/>
  <c r="W162" i="32"/>
  <c r="X162" i="32"/>
  <c r="Y162" i="32"/>
  <c r="Z162" i="32"/>
  <c r="AA162" i="32"/>
  <c r="AB162" i="32"/>
  <c r="AC162" i="32"/>
  <c r="AD162" i="32"/>
  <c r="AE162" i="32"/>
  <c r="AF162" i="32"/>
  <c r="AG162" i="32"/>
  <c r="AH162" i="32"/>
  <c r="AI162" i="32"/>
  <c r="AJ162" i="32"/>
  <c r="AK162" i="32"/>
  <c r="AL162" i="32"/>
  <c r="AM162" i="32"/>
  <c r="AN162" i="32"/>
  <c r="AO162" i="32"/>
  <c r="AP162" i="32"/>
  <c r="AQ162" i="32"/>
  <c r="AR162" i="32"/>
  <c r="AS162" i="32"/>
  <c r="AT162" i="32"/>
  <c r="AU162" i="32"/>
  <c r="AV162" i="32"/>
  <c r="AW162" i="32"/>
  <c r="AX162" i="32"/>
  <c r="AY162" i="32"/>
  <c r="AZ162" i="32"/>
  <c r="BA162" i="32"/>
  <c r="BB162" i="32"/>
  <c r="BC162" i="32"/>
  <c r="BD162" i="32"/>
  <c r="BE162" i="32"/>
  <c r="BF162" i="32"/>
  <c r="BG162" i="32"/>
  <c r="BH162" i="32"/>
  <c r="BI162" i="32"/>
  <c r="BJ162" i="32"/>
  <c r="BK162" i="32"/>
  <c r="BL162" i="32"/>
  <c r="BM162" i="32"/>
  <c r="BN162" i="32"/>
  <c r="BO162" i="32"/>
  <c r="BP162" i="32"/>
  <c r="BQ162" i="32"/>
  <c r="BR162" i="32"/>
  <c r="BS162" i="32"/>
  <c r="BT162" i="32"/>
  <c r="BU162" i="32"/>
  <c r="BV162" i="32"/>
  <c r="BW162" i="32"/>
  <c r="BX162" i="32"/>
  <c r="BY162" i="32"/>
  <c r="BZ162" i="32"/>
  <c r="CA162" i="32"/>
  <c r="CB162" i="32"/>
  <c r="CC162" i="32"/>
  <c r="CD162" i="32"/>
  <c r="CE162" i="32"/>
  <c r="CF162" i="32"/>
  <c r="CG162" i="32"/>
  <c r="CH162" i="32"/>
  <c r="CI162" i="32"/>
  <c r="CJ162" i="32"/>
  <c r="CK162" i="32"/>
  <c r="CL162" i="32"/>
  <c r="CM162" i="32"/>
  <c r="CN162" i="32"/>
  <c r="CO162" i="32"/>
  <c r="CP162" i="32"/>
  <c r="CQ162" i="32"/>
  <c r="CR162" i="32"/>
  <c r="CS162" i="32"/>
  <c r="CT162" i="32"/>
  <c r="CU162" i="32"/>
  <c r="CV162" i="32"/>
  <c r="CW162" i="32"/>
  <c r="CX162" i="32"/>
  <c r="CY162" i="32"/>
  <c r="CZ162" i="32"/>
  <c r="DA162" i="32"/>
  <c r="DB162" i="32"/>
  <c r="DC162" i="32"/>
  <c r="DD162" i="32"/>
  <c r="DE162" i="32"/>
  <c r="DF162" i="32"/>
  <c r="DG162" i="32"/>
  <c r="DH162" i="32"/>
  <c r="DI162" i="32"/>
  <c r="DJ162" i="32"/>
  <c r="DK162" i="32"/>
  <c r="DL162" i="32"/>
  <c r="DM162" i="32"/>
  <c r="DN162" i="32"/>
  <c r="DO162" i="32"/>
  <c r="DP162" i="32"/>
  <c r="DQ162" i="32"/>
  <c r="DR162" i="32"/>
  <c r="DS162" i="32"/>
  <c r="C164" i="32" a="1"/>
  <c r="C164" i="32"/>
  <c r="D164" i="32" a="1"/>
  <c r="D164" i="32"/>
  <c r="E164" i="32" a="1"/>
  <c r="E164" i="32"/>
  <c r="F164" i="32" a="1"/>
  <c r="F164" i="32"/>
  <c r="G164" i="32" a="1"/>
  <c r="G164" i="32"/>
  <c r="H164" i="32" a="1"/>
  <c r="H164" i="32"/>
  <c r="I164" i="32" a="1"/>
  <c r="I164" i="32"/>
  <c r="J164" i="32" a="1"/>
  <c r="J164" i="32"/>
  <c r="K164" i="32" a="1"/>
  <c r="K164" i="32"/>
  <c r="L164" i="32" a="1"/>
  <c r="L164" i="32"/>
  <c r="M164" i="32" a="1"/>
  <c r="M164" i="32"/>
  <c r="N164" i="32" a="1"/>
  <c r="N164" i="32"/>
  <c r="O164" i="32" a="1"/>
  <c r="O164" i="32"/>
  <c r="P164" i="32" a="1"/>
  <c r="P164" i="32"/>
  <c r="Q164" i="32" a="1"/>
  <c r="Q164" i="32"/>
  <c r="R164" i="32" a="1"/>
  <c r="R164" i="32"/>
  <c r="S164" i="32" a="1"/>
  <c r="S164" i="32"/>
  <c r="T164" i="32" a="1"/>
  <c r="T164" i="32"/>
  <c r="U164" i="32" a="1"/>
  <c r="U164" i="32"/>
  <c r="V164" i="32" a="1"/>
  <c r="V164" i="32"/>
  <c r="W164" i="32" a="1"/>
  <c r="W164" i="32"/>
  <c r="X164" i="32" a="1"/>
  <c r="X164" i="32"/>
  <c r="Y164" i="32" a="1"/>
  <c r="Y164" i="32"/>
  <c r="Z164" i="32" a="1"/>
  <c r="Z164" i="32"/>
  <c r="AA164" i="32" a="1"/>
  <c r="AA164" i="32"/>
  <c r="AB164" i="32" a="1"/>
  <c r="AB164" i="32"/>
  <c r="AC164" i="32" a="1"/>
  <c r="AC164" i="32"/>
  <c r="AD164" i="32" a="1"/>
  <c r="AD164" i="32"/>
  <c r="AE164" i="32" a="1"/>
  <c r="AE164" i="32"/>
  <c r="AF164" i="32" a="1"/>
  <c r="AF164" i="32"/>
  <c r="AG164" i="32" a="1"/>
  <c r="AG164" i="32"/>
  <c r="AH164" i="32" a="1"/>
  <c r="AH164" i="32"/>
  <c r="AI164" i="32" a="1"/>
  <c r="AI164" i="32"/>
  <c r="AJ164" i="32" a="1"/>
  <c r="AJ164" i="32"/>
  <c r="AK164" i="32" a="1"/>
  <c r="AK164" i="32"/>
  <c r="AL164" i="32" a="1"/>
  <c r="AL164" i="32"/>
  <c r="AM164" i="32" a="1"/>
  <c r="AM164" i="32"/>
  <c r="AN164" i="32" a="1"/>
  <c r="AN164" i="32"/>
  <c r="AO164" i="32" a="1"/>
  <c r="AO164" i="32"/>
  <c r="AP164" i="32" a="1"/>
  <c r="AP164" i="32"/>
  <c r="AQ164" i="32" a="1"/>
  <c r="AQ164" i="32"/>
  <c r="AR164" i="32" a="1"/>
  <c r="AR164" i="32"/>
  <c r="AS164" i="32" a="1"/>
  <c r="AS164" i="32"/>
  <c r="AT164" i="32" a="1"/>
  <c r="AT164" i="32"/>
  <c r="AU164" i="32" a="1"/>
  <c r="AU164" i="32"/>
  <c r="AV164" i="32" a="1"/>
  <c r="AV164" i="32"/>
  <c r="AW164" i="32" a="1"/>
  <c r="AW164" i="32"/>
  <c r="AX164" i="32" a="1"/>
  <c r="AX164" i="32"/>
  <c r="AY164" i="32" a="1"/>
  <c r="AY164" i="32"/>
  <c r="AZ164" i="32" a="1"/>
  <c r="AZ164" i="32"/>
  <c r="BA164" i="32" a="1"/>
  <c r="BA164" i="32"/>
  <c r="BB164" i="32" a="1"/>
  <c r="BB164" i="32"/>
  <c r="BC164" i="32" a="1"/>
  <c r="BC164" i="32"/>
  <c r="BD164" i="32" a="1"/>
  <c r="BD164" i="32"/>
  <c r="BE164" i="32" a="1"/>
  <c r="BE164" i="32"/>
  <c r="BF164" i="32" a="1"/>
  <c r="BF164" i="32"/>
  <c r="BG164" i="32" a="1"/>
  <c r="BG164" i="32"/>
  <c r="BH164" i="32" a="1"/>
  <c r="BH164" i="32"/>
  <c r="BI164" i="32" a="1"/>
  <c r="BI164" i="32"/>
  <c r="BJ164" i="32" a="1"/>
  <c r="BJ164" i="32"/>
  <c r="BK164" i="32" a="1"/>
  <c r="BK164" i="32"/>
  <c r="BL164" i="32" a="1"/>
  <c r="BL164" i="32"/>
  <c r="BM164" i="32" a="1"/>
  <c r="BM164" i="32"/>
  <c r="BN164" i="32" a="1"/>
  <c r="BN164" i="32"/>
  <c r="BO164" i="32" a="1"/>
  <c r="BO164" i="32"/>
  <c r="BP164" i="32" a="1"/>
  <c r="BP164" i="32"/>
  <c r="BQ164" i="32" a="1"/>
  <c r="BQ164" i="32"/>
  <c r="BR164" i="32" a="1"/>
  <c r="BR164" i="32"/>
  <c r="BS164" i="32" a="1"/>
  <c r="BS164" i="32"/>
  <c r="BT164" i="32" a="1"/>
  <c r="BT164" i="32"/>
  <c r="BU164" i="32" a="1"/>
  <c r="BU164" i="32"/>
  <c r="BV164" i="32" a="1"/>
  <c r="BV164" i="32"/>
  <c r="BW164" i="32" a="1"/>
  <c r="BW164" i="32"/>
  <c r="BX164" i="32" a="1"/>
  <c r="BX164" i="32"/>
  <c r="BY164" i="32" a="1"/>
  <c r="BY164" i="32"/>
  <c r="BZ164" i="32" a="1"/>
  <c r="BZ164" i="32"/>
  <c r="CA164" i="32" a="1"/>
  <c r="CA164" i="32"/>
  <c r="CB164" i="32" a="1"/>
  <c r="CB164" i="32"/>
  <c r="CC164" i="32" a="1"/>
  <c r="CC164" i="32"/>
  <c r="CD164" i="32" a="1"/>
  <c r="CD164" i="32"/>
  <c r="CE164" i="32" a="1"/>
  <c r="CE164" i="32"/>
  <c r="CF164" i="32" a="1"/>
  <c r="CF164" i="32"/>
  <c r="CG164" i="32" a="1"/>
  <c r="CG164" i="32"/>
  <c r="CH164" i="32" a="1"/>
  <c r="CH164" i="32"/>
  <c r="CI164" i="32" a="1"/>
  <c r="CI164" i="32"/>
  <c r="CJ164" i="32" a="1"/>
  <c r="CJ164" i="32"/>
  <c r="CK164" i="32" a="1"/>
  <c r="CK164" i="32"/>
  <c r="CL164" i="32" a="1"/>
  <c r="CL164" i="32"/>
  <c r="CM164" i="32" a="1"/>
  <c r="CM164" i="32"/>
  <c r="CN164" i="32" a="1"/>
  <c r="CN164" i="32"/>
  <c r="CO164" i="32" a="1"/>
  <c r="CO164" i="32"/>
  <c r="CP164" i="32" a="1"/>
  <c r="CP164" i="32"/>
  <c r="CQ164" i="32" a="1"/>
  <c r="CQ164" i="32"/>
  <c r="CR164" i="32" a="1"/>
  <c r="CR164" i="32"/>
  <c r="CS164" i="32" a="1"/>
  <c r="CS164" i="32"/>
  <c r="CT164" i="32" a="1"/>
  <c r="CT164" i="32"/>
  <c r="CU164" i="32" a="1"/>
  <c r="CU164" i="32"/>
  <c r="CV164" i="32" a="1"/>
  <c r="CV164" i="32"/>
  <c r="CW164" i="32" a="1"/>
  <c r="CW164" i="32"/>
  <c r="CX164" i="32" a="1"/>
  <c r="CX164" i="32"/>
  <c r="CY164" i="32" a="1"/>
  <c r="CY164" i="32"/>
  <c r="CZ164" i="32" a="1"/>
  <c r="CZ164" i="32"/>
  <c r="DA164" i="32" a="1"/>
  <c r="DA164" i="32"/>
  <c r="DB164" i="32" a="1"/>
  <c r="DB164" i="32"/>
  <c r="DC164" i="32" a="1"/>
  <c r="DC164" i="32"/>
  <c r="DD164" i="32" a="1"/>
  <c r="DD164" i="32"/>
  <c r="DE164" i="32" a="1"/>
  <c r="DE164" i="32"/>
  <c r="DF164" i="32" a="1"/>
  <c r="DF164" i="32"/>
  <c r="DG164" i="32" a="1"/>
  <c r="DG164" i="32"/>
  <c r="DH164" i="32" a="1"/>
  <c r="DH164" i="32"/>
  <c r="DI164" i="32" a="1"/>
  <c r="DI164" i="32"/>
  <c r="DJ164" i="32" a="1"/>
  <c r="DJ164" i="32"/>
  <c r="DK164" i="32" a="1"/>
  <c r="DK164" i="32"/>
  <c r="DL164" i="32" a="1"/>
  <c r="DL164" i="32"/>
  <c r="DM164" i="32" a="1"/>
  <c r="DM164" i="32"/>
  <c r="DN164" i="32" a="1"/>
  <c r="DN164" i="32"/>
  <c r="DO164" i="32" a="1"/>
  <c r="DO164" i="32"/>
  <c r="DP164" i="32" a="1"/>
  <c r="DP164" i="32"/>
  <c r="DQ164" i="32" a="1"/>
  <c r="DQ164" i="32"/>
  <c r="DR164" i="32" a="1"/>
  <c r="DR164" i="32"/>
  <c r="DS164" i="32" a="1"/>
  <c r="DS164" i="32"/>
  <c r="C165" i="32"/>
  <c r="D165" i="32"/>
  <c r="E165" i="32"/>
  <c r="F165" i="32"/>
  <c r="G165" i="32"/>
  <c r="H165" i="32"/>
  <c r="I165" i="32"/>
  <c r="J165" i="32"/>
  <c r="K165" i="32"/>
  <c r="L165" i="32"/>
  <c r="M165" i="32"/>
  <c r="N165" i="32"/>
  <c r="O165" i="32"/>
  <c r="P165" i="32"/>
  <c r="Q165" i="32"/>
  <c r="R165" i="32"/>
  <c r="S165" i="32"/>
  <c r="T165" i="32"/>
  <c r="U165" i="32"/>
  <c r="V165" i="32"/>
  <c r="W165" i="32"/>
  <c r="X165" i="32"/>
  <c r="Y165" i="32"/>
  <c r="Z165" i="32"/>
  <c r="AA165" i="32"/>
  <c r="AB165" i="32"/>
  <c r="AC165" i="32"/>
  <c r="AD165" i="32"/>
  <c r="AE165" i="32"/>
  <c r="AF165" i="32"/>
  <c r="AG165" i="32"/>
  <c r="AH165" i="32"/>
  <c r="AI165" i="32"/>
  <c r="AJ165" i="32"/>
  <c r="AK165" i="32"/>
  <c r="AL165" i="32"/>
  <c r="AM165" i="32"/>
  <c r="AN165" i="32"/>
  <c r="AO165" i="32"/>
  <c r="AP165" i="32"/>
  <c r="AQ165" i="32"/>
  <c r="AR165" i="32"/>
  <c r="AS165" i="32"/>
  <c r="AT165" i="32"/>
  <c r="AU165" i="32"/>
  <c r="AV165" i="32"/>
  <c r="AW165" i="32"/>
  <c r="AX165" i="32"/>
  <c r="AY165" i="32"/>
  <c r="AZ165" i="32"/>
  <c r="BA165" i="32"/>
  <c r="BB165" i="32"/>
  <c r="BC165" i="32"/>
  <c r="BD165" i="32"/>
  <c r="BE165" i="32"/>
  <c r="BF165" i="32"/>
  <c r="BG165" i="32"/>
  <c r="BH165" i="32"/>
  <c r="BI165" i="32"/>
  <c r="BJ165" i="32"/>
  <c r="BK165" i="32"/>
  <c r="BL165" i="32"/>
  <c r="BM165" i="32"/>
  <c r="BN165" i="32"/>
  <c r="BO165" i="32"/>
  <c r="BP165" i="32"/>
  <c r="BQ165" i="32"/>
  <c r="BR165" i="32"/>
  <c r="BS165" i="32"/>
  <c r="BT165" i="32"/>
  <c r="BU165" i="32"/>
  <c r="BV165" i="32"/>
  <c r="BW165" i="32"/>
  <c r="BX165" i="32"/>
  <c r="BY165" i="32"/>
  <c r="BZ165" i="32"/>
  <c r="CA165" i="32"/>
  <c r="CB165" i="32"/>
  <c r="CC165" i="32"/>
  <c r="CD165" i="32"/>
  <c r="CE165" i="32"/>
  <c r="CF165" i="32"/>
  <c r="CG165" i="32"/>
  <c r="CH165" i="32"/>
  <c r="CI165" i="32"/>
  <c r="CJ165" i="32"/>
  <c r="CK165" i="32"/>
  <c r="CL165" i="32"/>
  <c r="CM165" i="32"/>
  <c r="CN165" i="32"/>
  <c r="CO165" i="32"/>
  <c r="CP165" i="32"/>
  <c r="CQ165" i="32"/>
  <c r="CR165" i="32"/>
  <c r="CS165" i="32"/>
  <c r="CT165" i="32"/>
  <c r="CU165" i="32"/>
  <c r="CV165" i="32"/>
  <c r="CW165" i="32"/>
  <c r="CX165" i="32"/>
  <c r="CY165" i="32"/>
  <c r="CZ165" i="32"/>
  <c r="DA165" i="32"/>
  <c r="DB165" i="32"/>
  <c r="DC165" i="32"/>
  <c r="DD165" i="32"/>
  <c r="DE165" i="32"/>
  <c r="DF165" i="32"/>
  <c r="DG165" i="32"/>
  <c r="DH165" i="32"/>
  <c r="DI165" i="32"/>
  <c r="DJ165" i="32"/>
  <c r="DK165" i="32"/>
  <c r="DL165" i="32"/>
  <c r="DM165" i="32"/>
  <c r="DN165" i="32"/>
  <c r="DO165" i="32"/>
  <c r="DP165" i="32"/>
  <c r="DQ165" i="32"/>
  <c r="DR165" i="32"/>
  <c r="DS165" i="32"/>
  <c r="C166" i="32"/>
  <c r="D166" i="32"/>
  <c r="E166" i="32"/>
  <c r="F166" i="32"/>
  <c r="G166" i="32"/>
  <c r="H166" i="32"/>
  <c r="I166" i="32"/>
  <c r="J166" i="32"/>
  <c r="K166" i="32"/>
  <c r="L166" i="32"/>
  <c r="M166" i="32"/>
  <c r="N166" i="32"/>
  <c r="O166" i="32"/>
  <c r="P166" i="32"/>
  <c r="Q166" i="32"/>
  <c r="R166" i="32"/>
  <c r="S166" i="32"/>
  <c r="T166" i="32"/>
  <c r="U166" i="32"/>
  <c r="V166" i="32"/>
  <c r="W166" i="32"/>
  <c r="X166" i="32"/>
  <c r="Y166" i="32"/>
  <c r="Z166" i="32"/>
  <c r="AA166" i="32"/>
  <c r="AB166" i="32"/>
  <c r="AC166" i="32"/>
  <c r="AD166" i="32"/>
  <c r="AE166" i="32"/>
  <c r="AF166" i="32"/>
  <c r="AG166" i="32"/>
  <c r="AH166" i="32"/>
  <c r="AI166" i="32"/>
  <c r="AJ166" i="32"/>
  <c r="AK166" i="32"/>
  <c r="AL166" i="32"/>
  <c r="AM166" i="32"/>
  <c r="AN166" i="32"/>
  <c r="AO166" i="32"/>
  <c r="AP166" i="32"/>
  <c r="AQ166" i="32"/>
  <c r="AR166" i="32"/>
  <c r="AS166" i="32"/>
  <c r="AT166" i="32"/>
  <c r="AU166" i="32"/>
  <c r="AV166" i="32"/>
  <c r="AW166" i="32"/>
  <c r="AX166" i="32"/>
  <c r="AY166" i="32"/>
  <c r="AZ166" i="32"/>
  <c r="BA166" i="32"/>
  <c r="BB166" i="32"/>
  <c r="BC166" i="32"/>
  <c r="BD166" i="32"/>
  <c r="BE166" i="32"/>
  <c r="BF166" i="32"/>
  <c r="BG166" i="32"/>
  <c r="BH166" i="32"/>
  <c r="BI166" i="32"/>
  <c r="BJ166" i="32"/>
  <c r="BK166" i="32"/>
  <c r="BL166" i="32"/>
  <c r="BM166" i="32"/>
  <c r="BN166" i="32"/>
  <c r="BO166" i="32"/>
  <c r="BP166" i="32"/>
  <c r="BQ166" i="32"/>
  <c r="BR166" i="32"/>
  <c r="BS166" i="32"/>
  <c r="BT166" i="32"/>
  <c r="BU166" i="32"/>
  <c r="BV166" i="32"/>
  <c r="BW166" i="32"/>
  <c r="BX166" i="32"/>
  <c r="BY166" i="32"/>
  <c r="BZ166" i="32"/>
  <c r="CA166" i="32"/>
  <c r="CB166" i="32"/>
  <c r="CC166" i="32"/>
  <c r="CD166" i="32"/>
  <c r="CE166" i="32"/>
  <c r="CF166" i="32"/>
  <c r="CG166" i="32"/>
  <c r="CH166" i="32"/>
  <c r="CI166" i="32"/>
  <c r="CJ166" i="32"/>
  <c r="CK166" i="32"/>
  <c r="CL166" i="32"/>
  <c r="CM166" i="32"/>
  <c r="CN166" i="32"/>
  <c r="CO166" i="32"/>
  <c r="CP166" i="32"/>
  <c r="CQ166" i="32"/>
  <c r="CR166" i="32"/>
  <c r="CS166" i="32"/>
  <c r="CT166" i="32"/>
  <c r="CU166" i="32"/>
  <c r="CV166" i="32"/>
  <c r="CW166" i="32"/>
  <c r="CX166" i="32"/>
  <c r="CY166" i="32"/>
  <c r="CZ166" i="32"/>
  <c r="DA166" i="32"/>
  <c r="DB166" i="32"/>
  <c r="DC166" i="32"/>
  <c r="DD166" i="32"/>
  <c r="DE166" i="32"/>
  <c r="DF166" i="32"/>
  <c r="DG166" i="32"/>
  <c r="DH166" i="32"/>
  <c r="DI166" i="32"/>
  <c r="DJ166" i="32"/>
  <c r="DK166" i="32"/>
  <c r="DL166" i="32"/>
  <c r="DM166" i="32"/>
  <c r="DN166" i="32"/>
  <c r="DO166" i="32"/>
  <c r="DP166" i="32"/>
  <c r="DQ166" i="32"/>
  <c r="DR166" i="32"/>
  <c r="DS166" i="32"/>
  <c r="C167" i="32"/>
  <c r="D167" i="32"/>
  <c r="E167" i="32"/>
  <c r="F167" i="32"/>
  <c r="G167" i="32"/>
  <c r="H167" i="32"/>
  <c r="I167" i="32"/>
  <c r="J167" i="32"/>
  <c r="K167" i="32"/>
  <c r="L167" i="32"/>
  <c r="M167" i="32"/>
  <c r="N167" i="32"/>
  <c r="O167" i="32"/>
  <c r="P167" i="32"/>
  <c r="Q167" i="32"/>
  <c r="R167" i="32"/>
  <c r="S167" i="32"/>
  <c r="T167" i="32"/>
  <c r="U167" i="32"/>
  <c r="V167" i="32"/>
  <c r="W167" i="32"/>
  <c r="X167" i="32"/>
  <c r="Y167" i="32"/>
  <c r="Z167" i="32"/>
  <c r="AA167" i="32"/>
  <c r="AB167" i="32"/>
  <c r="AC167" i="32"/>
  <c r="AD167" i="32"/>
  <c r="AE167" i="32"/>
  <c r="AF167" i="32"/>
  <c r="AG167" i="32"/>
  <c r="AH167" i="32"/>
  <c r="AI167" i="32"/>
  <c r="AJ167" i="32"/>
  <c r="AK167" i="32"/>
  <c r="AL167" i="32"/>
  <c r="AM167" i="32"/>
  <c r="AN167" i="32"/>
  <c r="AO167" i="32"/>
  <c r="AP167" i="32"/>
  <c r="AQ167" i="32"/>
  <c r="AR167" i="32"/>
  <c r="AS167" i="32"/>
  <c r="AT167" i="32"/>
  <c r="AU167" i="32"/>
  <c r="AV167" i="32"/>
  <c r="AW167" i="32"/>
  <c r="AX167" i="32"/>
  <c r="AY167" i="32"/>
  <c r="AZ167" i="32"/>
  <c r="BA167" i="32"/>
  <c r="BB167" i="32"/>
  <c r="BC167" i="32"/>
  <c r="BD167" i="32"/>
  <c r="BE167" i="32"/>
  <c r="BF167" i="32"/>
  <c r="BG167" i="32"/>
  <c r="BH167" i="32"/>
  <c r="BI167" i="32"/>
  <c r="BJ167" i="32"/>
  <c r="BK167" i="32"/>
  <c r="BL167" i="32"/>
  <c r="BM167" i="32"/>
  <c r="BN167" i="32"/>
  <c r="BO167" i="32"/>
  <c r="BP167" i="32"/>
  <c r="BQ167" i="32"/>
  <c r="BR167" i="32"/>
  <c r="BS167" i="32"/>
  <c r="BT167" i="32"/>
  <c r="BU167" i="32"/>
  <c r="BV167" i="32"/>
  <c r="BW167" i="32"/>
  <c r="BX167" i="32"/>
  <c r="BY167" i="32"/>
  <c r="BZ167" i="32"/>
  <c r="CA167" i="32"/>
  <c r="CB167" i="32"/>
  <c r="CC167" i="32"/>
  <c r="CD167" i="32"/>
  <c r="CE167" i="32"/>
  <c r="CF167" i="32"/>
  <c r="CG167" i="32"/>
  <c r="CH167" i="32"/>
  <c r="CI167" i="32"/>
  <c r="CJ167" i="32"/>
  <c r="CK167" i="32"/>
  <c r="CL167" i="32"/>
  <c r="CM167" i="32"/>
  <c r="CN167" i="32"/>
  <c r="CO167" i="32"/>
  <c r="CP167" i="32"/>
  <c r="CQ167" i="32"/>
  <c r="CR167" i="32"/>
  <c r="CS167" i="32"/>
  <c r="CT167" i="32"/>
  <c r="CU167" i="32"/>
  <c r="CV167" i="32"/>
  <c r="CW167" i="32"/>
  <c r="CX167" i="32"/>
  <c r="CY167" i="32"/>
  <c r="CZ167" i="32"/>
  <c r="DA167" i="32"/>
  <c r="DB167" i="32"/>
  <c r="DC167" i="32"/>
  <c r="DD167" i="32"/>
  <c r="DE167" i="32"/>
  <c r="DF167" i="32"/>
  <c r="DG167" i="32"/>
  <c r="DH167" i="32"/>
  <c r="DI167" i="32"/>
  <c r="DJ167" i="32"/>
  <c r="DK167" i="32"/>
  <c r="DL167" i="32"/>
  <c r="DM167" i="32"/>
  <c r="DN167" i="32"/>
  <c r="DO167" i="32"/>
  <c r="DP167" i="32"/>
  <c r="DQ167" i="32"/>
  <c r="DR167" i="32"/>
  <c r="DS167" i="32"/>
  <c r="C171" i="32"/>
  <c r="D171" i="32"/>
  <c r="E171" i="32"/>
  <c r="F171" i="32"/>
  <c r="G171" i="32"/>
  <c r="H171" i="32"/>
  <c r="I171" i="32"/>
  <c r="J171" i="32"/>
  <c r="K171" i="32"/>
  <c r="L171" i="32"/>
  <c r="M171" i="32"/>
  <c r="N171" i="32"/>
  <c r="O171" i="32"/>
  <c r="P171" i="32"/>
  <c r="Q171" i="32"/>
  <c r="R171" i="32"/>
  <c r="S171" i="32"/>
  <c r="T171" i="32"/>
  <c r="U171" i="32"/>
  <c r="V171" i="32"/>
  <c r="W171" i="32"/>
  <c r="X171" i="32"/>
  <c r="Y171" i="32"/>
  <c r="Z171" i="32"/>
  <c r="AA171" i="32"/>
  <c r="AB171" i="32"/>
  <c r="AC171" i="32"/>
  <c r="AD171" i="32"/>
  <c r="AE171" i="32"/>
  <c r="AF171" i="32"/>
  <c r="AG171" i="32"/>
  <c r="AH171" i="32"/>
  <c r="AI171" i="32"/>
  <c r="AJ171" i="32"/>
  <c r="AK171" i="32"/>
  <c r="AL171" i="32"/>
  <c r="AM171" i="32"/>
  <c r="AN171" i="32"/>
  <c r="AO171" i="32"/>
  <c r="AP171" i="32"/>
  <c r="AQ171" i="32"/>
  <c r="AR171" i="32"/>
  <c r="AS171" i="32"/>
  <c r="AT171" i="32"/>
  <c r="AU171" i="32"/>
  <c r="AV171" i="32"/>
  <c r="AW171" i="32"/>
  <c r="AX171" i="32"/>
  <c r="AY171" i="32"/>
  <c r="AZ171" i="32"/>
  <c r="BA171" i="32"/>
  <c r="BB171" i="32"/>
  <c r="BC171" i="32"/>
  <c r="BD171" i="32"/>
  <c r="BE171" i="32"/>
  <c r="BF171" i="32"/>
  <c r="BG171" i="32"/>
  <c r="BH171" i="32"/>
  <c r="BI171" i="32"/>
  <c r="BJ171" i="32"/>
  <c r="BK171" i="32"/>
  <c r="BL171" i="32"/>
  <c r="BM171" i="32"/>
  <c r="BN171" i="32"/>
  <c r="BO171" i="32"/>
  <c r="BP171" i="32"/>
  <c r="BQ171" i="32"/>
  <c r="BR171" i="32"/>
  <c r="BS171" i="32"/>
  <c r="BT171" i="32"/>
  <c r="BU171" i="32"/>
  <c r="BV171" i="32"/>
  <c r="BW171" i="32"/>
  <c r="BX171" i="32"/>
  <c r="BY171" i="32"/>
  <c r="BZ171" i="32"/>
  <c r="CA171" i="32"/>
  <c r="CB171" i="32"/>
  <c r="CC171" i="32"/>
  <c r="CD171" i="32"/>
  <c r="CE171" i="32"/>
  <c r="CF171" i="32"/>
  <c r="CG171" i="32"/>
  <c r="CH171" i="32"/>
  <c r="CI171" i="32"/>
  <c r="CJ171" i="32"/>
  <c r="CK171" i="32"/>
  <c r="CL171" i="32"/>
  <c r="CM171" i="32"/>
  <c r="CN171" i="32"/>
  <c r="CO171" i="32"/>
  <c r="CP171" i="32"/>
  <c r="CQ171" i="32"/>
  <c r="CR171" i="32"/>
  <c r="CS171" i="32"/>
  <c r="CT171" i="32"/>
  <c r="CU171" i="32"/>
  <c r="CV171" i="32"/>
  <c r="CW171" i="32"/>
  <c r="CX171" i="32"/>
  <c r="CY171" i="32"/>
  <c r="CZ171" i="32"/>
  <c r="DA171" i="32"/>
  <c r="DB171" i="32"/>
  <c r="DC171" i="32"/>
  <c r="DD171" i="32"/>
  <c r="DE171" i="32"/>
  <c r="DF171" i="32"/>
  <c r="DG171" i="32"/>
  <c r="DH171" i="32"/>
  <c r="DI171" i="32"/>
  <c r="DJ171" i="32"/>
  <c r="DK171" i="32"/>
  <c r="DL171" i="32"/>
  <c r="DM171" i="32"/>
  <c r="DN171" i="32"/>
  <c r="DO171" i="32"/>
  <c r="DP171" i="32"/>
  <c r="DQ171" i="32"/>
  <c r="DR171" i="32"/>
  <c r="DS171" i="32"/>
  <c r="C173" i="32"/>
  <c r="D173" i="32"/>
  <c r="E173" i="32"/>
  <c r="F173" i="32"/>
  <c r="G173" i="32"/>
  <c r="H173" i="32"/>
  <c r="I173" i="32"/>
  <c r="J173" i="32"/>
  <c r="K173" i="32"/>
  <c r="L173" i="32"/>
  <c r="M173" i="32"/>
  <c r="N173" i="32"/>
  <c r="O173" i="32"/>
  <c r="P173" i="32"/>
  <c r="Q173" i="32"/>
  <c r="R173" i="32"/>
  <c r="S173" i="32"/>
  <c r="T173" i="32"/>
  <c r="U173" i="32"/>
  <c r="V173" i="32"/>
  <c r="W173" i="32"/>
  <c r="X173" i="32"/>
  <c r="Y173" i="32"/>
  <c r="Z173" i="32"/>
  <c r="AA173" i="32"/>
  <c r="AB173" i="32"/>
  <c r="AC173" i="32"/>
  <c r="AD173" i="32"/>
  <c r="AE173" i="32"/>
  <c r="AF173" i="32"/>
  <c r="AG173" i="32"/>
  <c r="AH173" i="32"/>
  <c r="AI173" i="32"/>
  <c r="AJ173" i="32"/>
  <c r="AK173" i="32"/>
  <c r="AL173" i="32"/>
  <c r="AM173" i="32"/>
  <c r="AN173" i="32"/>
  <c r="AO173" i="32"/>
  <c r="AP173" i="32"/>
  <c r="AQ173" i="32"/>
  <c r="AR173" i="32"/>
  <c r="AS173" i="32"/>
  <c r="AT173" i="32"/>
  <c r="AU173" i="32"/>
  <c r="AV173" i="32"/>
  <c r="AW173" i="32"/>
  <c r="AX173" i="32"/>
  <c r="AY173" i="32"/>
  <c r="AZ173" i="32"/>
  <c r="BA173" i="32"/>
  <c r="BB173" i="32"/>
  <c r="BC173" i="32"/>
  <c r="BD173" i="32"/>
  <c r="BE173" i="32"/>
  <c r="BF173" i="32"/>
  <c r="BG173" i="32"/>
  <c r="BH173" i="32"/>
  <c r="BI173" i="32"/>
  <c r="BJ173" i="32"/>
  <c r="BK173" i="32"/>
  <c r="BL173" i="32"/>
  <c r="BM173" i="32"/>
  <c r="BN173" i="32"/>
  <c r="BO173" i="32"/>
  <c r="BP173" i="32"/>
  <c r="BQ173" i="32"/>
  <c r="BR173" i="32"/>
  <c r="BS173" i="32"/>
  <c r="BT173" i="32"/>
  <c r="BU173" i="32"/>
  <c r="BV173" i="32"/>
  <c r="BW173" i="32"/>
  <c r="BX173" i="32"/>
  <c r="BY173" i="32"/>
  <c r="BZ173" i="32"/>
  <c r="CA173" i="32"/>
  <c r="CB173" i="32"/>
  <c r="CC173" i="32"/>
  <c r="CD173" i="32"/>
  <c r="CE173" i="32"/>
  <c r="CF173" i="32"/>
  <c r="CG173" i="32"/>
  <c r="CH173" i="32"/>
  <c r="CI173" i="32"/>
  <c r="CJ173" i="32"/>
  <c r="CK173" i="32"/>
  <c r="CL173" i="32"/>
  <c r="CM173" i="32"/>
  <c r="CN173" i="32"/>
  <c r="CO173" i="32"/>
  <c r="CP173" i="32"/>
  <c r="CQ173" i="32"/>
  <c r="CR173" i="32"/>
  <c r="CS173" i="32"/>
  <c r="CT173" i="32"/>
  <c r="CU173" i="32"/>
  <c r="CV173" i="32"/>
  <c r="CW173" i="32"/>
  <c r="CX173" i="32"/>
  <c r="CY173" i="32"/>
  <c r="CZ173" i="32"/>
  <c r="DA173" i="32"/>
  <c r="DB173" i="32"/>
  <c r="DC173" i="32"/>
  <c r="DD173" i="32"/>
  <c r="DE173" i="32"/>
  <c r="DF173" i="32"/>
  <c r="DG173" i="32"/>
  <c r="DH173" i="32"/>
  <c r="DI173" i="32"/>
  <c r="DJ173" i="32"/>
  <c r="DK173" i="32"/>
  <c r="DL173" i="32"/>
  <c r="DM173" i="32"/>
  <c r="DN173" i="32"/>
  <c r="DO173" i="32"/>
  <c r="DP173" i="32"/>
  <c r="DQ173" i="32"/>
  <c r="DR173" i="32"/>
  <c r="DS173" i="32"/>
  <c r="C175" i="32"/>
  <c r="D175" i="32"/>
  <c r="E175" i="32"/>
  <c r="F175" i="32"/>
  <c r="G175" i="32"/>
  <c r="H175" i="32"/>
  <c r="I175" i="32"/>
  <c r="J175" i="32"/>
  <c r="K175" i="32"/>
  <c r="L175" i="32"/>
  <c r="M175" i="32"/>
  <c r="N175" i="32"/>
  <c r="O175" i="32"/>
  <c r="P175" i="32"/>
  <c r="Q175" i="32"/>
  <c r="R175" i="32"/>
  <c r="S175" i="32"/>
  <c r="T175" i="32"/>
  <c r="U175" i="32"/>
  <c r="V175" i="32"/>
  <c r="W175" i="32"/>
  <c r="X175" i="32"/>
  <c r="Y175" i="32"/>
  <c r="Z175" i="32"/>
  <c r="AA175" i="32"/>
  <c r="AB175" i="32"/>
  <c r="AC175" i="32"/>
  <c r="AD175" i="32"/>
  <c r="AE175" i="32"/>
  <c r="AF175" i="32"/>
  <c r="AG175" i="32"/>
  <c r="AH175" i="32"/>
  <c r="AI175" i="32"/>
  <c r="AJ175" i="32"/>
  <c r="AK175" i="32"/>
  <c r="AL175" i="32"/>
  <c r="AM175" i="32"/>
  <c r="AN175" i="32"/>
  <c r="AO175" i="32"/>
  <c r="AP175" i="32"/>
  <c r="AQ175" i="32"/>
  <c r="AR175" i="32"/>
  <c r="AS175" i="32"/>
  <c r="AT175" i="32"/>
  <c r="AU175" i="32"/>
  <c r="AV175" i="32"/>
  <c r="AW175" i="32"/>
  <c r="AX175" i="32"/>
  <c r="AY175" i="32"/>
  <c r="AZ175" i="32"/>
  <c r="BA175" i="32"/>
  <c r="BB175" i="32"/>
  <c r="BC175" i="32"/>
  <c r="BD175" i="32"/>
  <c r="BE175" i="32"/>
  <c r="BF175" i="32"/>
  <c r="BG175" i="32"/>
  <c r="BH175" i="32"/>
  <c r="BI175" i="32"/>
  <c r="BJ175" i="32"/>
  <c r="BK175" i="32"/>
  <c r="BL175" i="32"/>
  <c r="BM175" i="32"/>
  <c r="BN175" i="32"/>
  <c r="BO175" i="32"/>
  <c r="BP175" i="32"/>
  <c r="BQ175" i="32"/>
  <c r="BR175" i="32"/>
  <c r="BS175" i="32"/>
  <c r="BT175" i="32"/>
  <c r="BU175" i="32"/>
  <c r="BV175" i="32"/>
  <c r="BW175" i="32"/>
  <c r="BX175" i="32"/>
  <c r="BY175" i="32"/>
  <c r="BZ175" i="32"/>
  <c r="CA175" i="32"/>
  <c r="CB175" i="32"/>
  <c r="CC175" i="32"/>
  <c r="CD175" i="32"/>
  <c r="CE175" i="32"/>
  <c r="CF175" i="32"/>
  <c r="CG175" i="32"/>
  <c r="CH175" i="32"/>
  <c r="CI175" i="32"/>
  <c r="CJ175" i="32"/>
  <c r="CK175" i="32"/>
  <c r="CL175" i="32"/>
  <c r="CM175" i="32"/>
  <c r="CN175" i="32"/>
  <c r="CO175" i="32"/>
  <c r="CP175" i="32"/>
  <c r="CQ175" i="32"/>
  <c r="CR175" i="32"/>
  <c r="CS175" i="32"/>
  <c r="CT175" i="32"/>
  <c r="CU175" i="32"/>
  <c r="CV175" i="32"/>
  <c r="CW175" i="32"/>
  <c r="CX175" i="32"/>
  <c r="CY175" i="32"/>
  <c r="CZ175" i="32"/>
  <c r="DA175" i="32"/>
  <c r="DB175" i="32"/>
  <c r="DC175" i="32"/>
  <c r="DD175" i="32"/>
  <c r="DE175" i="32"/>
  <c r="DF175" i="32"/>
  <c r="DG175" i="32"/>
  <c r="DH175" i="32"/>
  <c r="DI175" i="32"/>
  <c r="DJ175" i="32"/>
  <c r="DK175" i="32"/>
  <c r="DL175" i="32"/>
  <c r="DM175" i="32"/>
  <c r="DN175" i="32"/>
  <c r="DO175" i="32"/>
  <c r="DP175" i="32"/>
  <c r="DQ175" i="32"/>
  <c r="DR175" i="32"/>
  <c r="DS175" i="32"/>
  <c r="C176" i="32"/>
  <c r="D176" i="32"/>
  <c r="E176" i="32"/>
  <c r="F176" i="32"/>
  <c r="G176" i="32"/>
  <c r="H176" i="32"/>
  <c r="I176" i="32"/>
  <c r="J176" i="32"/>
  <c r="K176" i="32"/>
  <c r="L176" i="32"/>
  <c r="M176" i="32"/>
  <c r="N176" i="32"/>
  <c r="O176" i="32"/>
  <c r="P176" i="32"/>
  <c r="Q176" i="32"/>
  <c r="R176" i="32"/>
  <c r="S176" i="32"/>
  <c r="T176" i="32"/>
  <c r="U176" i="32"/>
  <c r="V176" i="32"/>
  <c r="W176" i="32"/>
  <c r="X176" i="32"/>
  <c r="Y176" i="32"/>
  <c r="Z176" i="32"/>
  <c r="AA176" i="32"/>
  <c r="AB176" i="32"/>
  <c r="AC176" i="32"/>
  <c r="AD176" i="32"/>
  <c r="AE176" i="32"/>
  <c r="AF176" i="32"/>
  <c r="AG176" i="32"/>
  <c r="AH176" i="32"/>
  <c r="AI176" i="32"/>
  <c r="AJ176" i="32"/>
  <c r="AK176" i="32"/>
  <c r="AL176" i="32"/>
  <c r="AM176" i="32"/>
  <c r="AN176" i="32"/>
  <c r="AO176" i="32"/>
  <c r="AP176" i="32"/>
  <c r="AQ176" i="32"/>
  <c r="AR176" i="32"/>
  <c r="AS176" i="32"/>
  <c r="AT176" i="32"/>
  <c r="AU176" i="32"/>
  <c r="AV176" i="32"/>
  <c r="AW176" i="32"/>
  <c r="AX176" i="32"/>
  <c r="AY176" i="32"/>
  <c r="AZ176" i="32"/>
  <c r="BA176" i="32"/>
  <c r="BB176" i="32"/>
  <c r="BC176" i="32"/>
  <c r="BD176" i="32"/>
  <c r="BE176" i="32"/>
  <c r="BF176" i="32"/>
  <c r="BG176" i="32"/>
  <c r="BH176" i="32"/>
  <c r="BI176" i="32"/>
  <c r="BJ176" i="32"/>
  <c r="BK176" i="32"/>
  <c r="BL176" i="32"/>
  <c r="BM176" i="32"/>
  <c r="BN176" i="32"/>
  <c r="BO176" i="32"/>
  <c r="BP176" i="32"/>
  <c r="BQ176" i="32"/>
  <c r="BR176" i="32"/>
  <c r="BS176" i="32"/>
  <c r="BT176" i="32"/>
  <c r="BU176" i="32"/>
  <c r="BV176" i="32"/>
  <c r="BW176" i="32"/>
  <c r="BX176" i="32"/>
  <c r="BY176" i="32"/>
  <c r="BZ176" i="32"/>
  <c r="CA176" i="32"/>
  <c r="CB176" i="32"/>
  <c r="CC176" i="32"/>
  <c r="CD176" i="32"/>
  <c r="CE176" i="32"/>
  <c r="CF176" i="32"/>
  <c r="CG176" i="32"/>
  <c r="CH176" i="32"/>
  <c r="CI176" i="32"/>
  <c r="CJ176" i="32"/>
  <c r="CK176" i="32"/>
  <c r="CL176" i="32"/>
  <c r="CM176" i="32"/>
  <c r="CN176" i="32"/>
  <c r="CO176" i="32"/>
  <c r="CP176" i="32"/>
  <c r="CQ176" i="32"/>
  <c r="CR176" i="32"/>
  <c r="CS176" i="32"/>
  <c r="CT176" i="32"/>
  <c r="CU176" i="32"/>
  <c r="CV176" i="32"/>
  <c r="CW176" i="32"/>
  <c r="CX176" i="32"/>
  <c r="CY176" i="32"/>
  <c r="CZ176" i="32"/>
  <c r="DA176" i="32"/>
  <c r="DB176" i="32"/>
  <c r="DC176" i="32"/>
  <c r="DD176" i="32"/>
  <c r="DE176" i="32"/>
  <c r="DF176" i="32"/>
  <c r="DG176" i="32"/>
  <c r="DH176" i="32"/>
  <c r="DI176" i="32"/>
  <c r="DJ176" i="32"/>
  <c r="DK176" i="32"/>
  <c r="DL176" i="32"/>
  <c r="DM176" i="32"/>
  <c r="DN176" i="32"/>
  <c r="DO176" i="32"/>
  <c r="DP176" i="32"/>
  <c r="DQ176" i="32"/>
  <c r="DR176" i="32"/>
  <c r="DS176" i="32"/>
  <c r="C180" i="32"/>
  <c r="D180" i="32"/>
  <c r="E180" i="32"/>
  <c r="F180" i="32"/>
  <c r="G180" i="32"/>
  <c r="H180" i="32"/>
  <c r="I180" i="32"/>
  <c r="J180" i="32"/>
  <c r="K180" i="32"/>
  <c r="L180" i="32"/>
  <c r="M180" i="32"/>
  <c r="N180" i="32"/>
  <c r="O180" i="32"/>
  <c r="P180" i="32"/>
  <c r="Q180" i="32"/>
  <c r="R180" i="32"/>
  <c r="S180" i="32"/>
  <c r="T180" i="32"/>
  <c r="U180" i="32"/>
  <c r="V180" i="32"/>
  <c r="W180" i="32"/>
  <c r="X180" i="32"/>
  <c r="Y180" i="32"/>
  <c r="Z180" i="32"/>
  <c r="AA180" i="32"/>
  <c r="AB180" i="32"/>
  <c r="AC180" i="32"/>
  <c r="AD180" i="32"/>
  <c r="AE180" i="32"/>
  <c r="AF180" i="32"/>
  <c r="AG180" i="32"/>
  <c r="AH180" i="32"/>
  <c r="AI180" i="32"/>
  <c r="AJ180" i="32"/>
  <c r="AK180" i="32"/>
  <c r="AL180" i="32"/>
  <c r="AM180" i="32"/>
  <c r="AN180" i="32"/>
  <c r="AO180" i="32"/>
  <c r="AP180" i="32"/>
  <c r="AQ180" i="32"/>
  <c r="AR180" i="32"/>
  <c r="AS180" i="32"/>
  <c r="AT180" i="32"/>
  <c r="AU180" i="32"/>
  <c r="AV180" i="32"/>
  <c r="AW180" i="32"/>
  <c r="AX180" i="32"/>
  <c r="AY180" i="32"/>
  <c r="AZ180" i="32"/>
  <c r="BA180" i="32"/>
  <c r="BB180" i="32"/>
  <c r="BC180" i="32"/>
  <c r="BD180" i="32"/>
  <c r="BE180" i="32"/>
  <c r="BF180" i="32"/>
  <c r="BG180" i="32"/>
  <c r="BH180" i="32"/>
  <c r="BI180" i="32"/>
  <c r="BJ180" i="32"/>
  <c r="BK180" i="32"/>
  <c r="BL180" i="32"/>
  <c r="BM180" i="32"/>
  <c r="BN180" i="32"/>
  <c r="BO180" i="32"/>
  <c r="BP180" i="32"/>
  <c r="BQ180" i="32"/>
  <c r="BR180" i="32"/>
  <c r="BS180" i="32"/>
  <c r="BT180" i="32"/>
  <c r="BU180" i="32"/>
  <c r="BV180" i="32"/>
  <c r="BW180" i="32"/>
  <c r="BX180" i="32"/>
  <c r="BY180" i="32"/>
  <c r="BZ180" i="32"/>
  <c r="CA180" i="32"/>
  <c r="CB180" i="32"/>
  <c r="CC180" i="32"/>
  <c r="CD180" i="32"/>
  <c r="CE180" i="32"/>
  <c r="CF180" i="32"/>
  <c r="CG180" i="32"/>
  <c r="CH180" i="32"/>
  <c r="CI180" i="32"/>
  <c r="CJ180" i="32"/>
  <c r="CK180" i="32"/>
  <c r="CL180" i="32"/>
  <c r="CM180" i="32"/>
  <c r="CN180" i="32"/>
  <c r="CO180" i="32"/>
  <c r="CP180" i="32"/>
  <c r="CQ180" i="32"/>
  <c r="CR180" i="32"/>
  <c r="CS180" i="32"/>
  <c r="CT180" i="32"/>
  <c r="CU180" i="32"/>
  <c r="CV180" i="32"/>
  <c r="CW180" i="32"/>
  <c r="CX180" i="32"/>
  <c r="CY180" i="32"/>
  <c r="CZ180" i="32"/>
  <c r="DA180" i="32"/>
  <c r="DB180" i="32"/>
  <c r="DC180" i="32"/>
  <c r="DD180" i="32"/>
  <c r="DE180" i="32"/>
  <c r="DF180" i="32"/>
  <c r="DG180" i="32"/>
  <c r="DH180" i="32"/>
  <c r="DI180" i="32"/>
  <c r="DJ180" i="32"/>
  <c r="DK180" i="32"/>
  <c r="DL180" i="32"/>
  <c r="DM180" i="32"/>
  <c r="DN180" i="32"/>
  <c r="DO180" i="32"/>
  <c r="DP180" i="32"/>
  <c r="DQ180" i="32"/>
  <c r="DR180" i="32"/>
  <c r="DS180" i="32"/>
  <c r="C181" i="32"/>
  <c r="D181" i="32"/>
  <c r="E181" i="32"/>
  <c r="F181" i="32"/>
  <c r="G181" i="32"/>
  <c r="H181" i="32"/>
  <c r="I181" i="32"/>
  <c r="J181" i="32"/>
  <c r="K181" i="32"/>
  <c r="L181" i="32"/>
  <c r="M181" i="32"/>
  <c r="N181" i="32"/>
  <c r="O181" i="32"/>
  <c r="P181" i="32"/>
  <c r="Q181" i="32"/>
  <c r="R181" i="32"/>
  <c r="S181" i="32"/>
  <c r="T181" i="32"/>
  <c r="U181" i="32"/>
  <c r="V181" i="32"/>
  <c r="W181" i="32"/>
  <c r="X181" i="32"/>
  <c r="Y181" i="32"/>
  <c r="Z181" i="32"/>
  <c r="AA181" i="32"/>
  <c r="AB181" i="32"/>
  <c r="AC181" i="32"/>
  <c r="AD181" i="32"/>
  <c r="AE181" i="32"/>
  <c r="AF181" i="32"/>
  <c r="AG181" i="32"/>
  <c r="AH181" i="32"/>
  <c r="AI181" i="32"/>
  <c r="AJ181" i="32"/>
  <c r="AK181" i="32"/>
  <c r="AL181" i="32"/>
  <c r="AM181" i="32"/>
  <c r="AN181" i="32"/>
  <c r="AO181" i="32"/>
  <c r="AP181" i="32"/>
  <c r="AQ181" i="32"/>
  <c r="AR181" i="32"/>
  <c r="AS181" i="32"/>
  <c r="AT181" i="32"/>
  <c r="AU181" i="32"/>
  <c r="AV181" i="32"/>
  <c r="AW181" i="32"/>
  <c r="AX181" i="32"/>
  <c r="AY181" i="32"/>
  <c r="AZ181" i="32"/>
  <c r="BA181" i="32"/>
  <c r="BB181" i="32"/>
  <c r="BC181" i="32"/>
  <c r="BD181" i="32"/>
  <c r="BE181" i="32"/>
  <c r="BF181" i="32"/>
  <c r="BG181" i="32"/>
  <c r="BH181" i="32"/>
  <c r="BI181" i="32"/>
  <c r="BJ181" i="32"/>
  <c r="BK181" i="32"/>
  <c r="BL181" i="32"/>
  <c r="BM181" i="32"/>
  <c r="BN181" i="32"/>
  <c r="BO181" i="32"/>
  <c r="BP181" i="32"/>
  <c r="BQ181" i="32"/>
  <c r="BR181" i="32"/>
  <c r="BS181" i="32"/>
  <c r="BT181" i="32"/>
  <c r="BU181" i="32"/>
  <c r="BV181" i="32"/>
  <c r="BW181" i="32"/>
  <c r="BX181" i="32"/>
  <c r="BY181" i="32"/>
  <c r="BZ181" i="32"/>
  <c r="CA181" i="32"/>
  <c r="CB181" i="32"/>
  <c r="CC181" i="32"/>
  <c r="CD181" i="32"/>
  <c r="CE181" i="32"/>
  <c r="CF181" i="32"/>
  <c r="CG181" i="32"/>
  <c r="CH181" i="32"/>
  <c r="CI181" i="32"/>
  <c r="CJ181" i="32"/>
  <c r="CK181" i="32"/>
  <c r="CL181" i="32"/>
  <c r="CM181" i="32"/>
  <c r="CN181" i="32"/>
  <c r="CO181" i="32"/>
  <c r="CP181" i="32"/>
  <c r="CQ181" i="32"/>
  <c r="CR181" i="32"/>
  <c r="CS181" i="32"/>
  <c r="CT181" i="32"/>
  <c r="CU181" i="32"/>
  <c r="CV181" i="32"/>
  <c r="CW181" i="32"/>
  <c r="CX181" i="32"/>
  <c r="CY181" i="32"/>
  <c r="CZ181" i="32"/>
  <c r="DA181" i="32"/>
  <c r="DB181" i="32"/>
  <c r="DC181" i="32"/>
  <c r="DD181" i="32"/>
  <c r="DE181" i="32"/>
  <c r="DF181" i="32"/>
  <c r="DG181" i="32"/>
  <c r="DH181" i="32"/>
  <c r="DI181" i="32"/>
  <c r="DJ181" i="32"/>
  <c r="DK181" i="32"/>
  <c r="DL181" i="32"/>
  <c r="DM181" i="32"/>
  <c r="DN181" i="32"/>
  <c r="DO181" i="32"/>
  <c r="DP181" i="32"/>
  <c r="DQ181" i="32"/>
  <c r="DR181" i="32"/>
  <c r="DS181" i="32"/>
  <c r="C182" i="32"/>
  <c r="D182" i="32"/>
  <c r="E182" i="32"/>
  <c r="F182" i="32"/>
  <c r="G182" i="32"/>
  <c r="H182" i="32"/>
  <c r="I182" i="32"/>
  <c r="J182" i="32"/>
  <c r="K182" i="32"/>
  <c r="L182" i="32"/>
  <c r="M182" i="32"/>
  <c r="N182" i="32"/>
  <c r="O182" i="32"/>
  <c r="P182" i="32"/>
  <c r="Q182" i="32"/>
  <c r="R182" i="32"/>
  <c r="S182" i="32"/>
  <c r="T182" i="32"/>
  <c r="U182" i="32"/>
  <c r="V182" i="32"/>
  <c r="W182" i="32"/>
  <c r="X182" i="32"/>
  <c r="Y182" i="32"/>
  <c r="Z182" i="32"/>
  <c r="AA182" i="32"/>
  <c r="AB182" i="32"/>
  <c r="AC182" i="32"/>
  <c r="AD182" i="32"/>
  <c r="AE182" i="32"/>
  <c r="AF182" i="32"/>
  <c r="AG182" i="32"/>
  <c r="AH182" i="32"/>
  <c r="AI182" i="32"/>
  <c r="AJ182" i="32"/>
  <c r="AK182" i="32"/>
  <c r="AL182" i="32"/>
  <c r="AM182" i="32"/>
  <c r="AN182" i="32"/>
  <c r="AO182" i="32"/>
  <c r="AP182" i="32"/>
  <c r="AQ182" i="32"/>
  <c r="AR182" i="32"/>
  <c r="AS182" i="32"/>
  <c r="AT182" i="32"/>
  <c r="AU182" i="32"/>
  <c r="AV182" i="32"/>
  <c r="AW182" i="32"/>
  <c r="AX182" i="32"/>
  <c r="AY182" i="32"/>
  <c r="AZ182" i="32"/>
  <c r="BA182" i="32"/>
  <c r="BB182" i="32"/>
  <c r="BC182" i="32"/>
  <c r="BD182" i="32"/>
  <c r="BE182" i="32"/>
  <c r="BF182" i="32"/>
  <c r="BG182" i="32"/>
  <c r="BH182" i="32"/>
  <c r="BI182" i="32"/>
  <c r="BJ182" i="32"/>
  <c r="BK182" i="32"/>
  <c r="BL182" i="32"/>
  <c r="BM182" i="32"/>
  <c r="BN182" i="32"/>
  <c r="BO182" i="32"/>
  <c r="BP182" i="32"/>
  <c r="BQ182" i="32"/>
  <c r="BR182" i="32"/>
  <c r="BS182" i="32"/>
  <c r="BT182" i="32"/>
  <c r="BU182" i="32"/>
  <c r="BV182" i="32"/>
  <c r="BW182" i="32"/>
  <c r="BX182" i="32"/>
  <c r="BY182" i="32"/>
  <c r="BZ182" i="32"/>
  <c r="CA182" i="32"/>
  <c r="CB182" i="32"/>
  <c r="CC182" i="32"/>
  <c r="CD182" i="32"/>
  <c r="CE182" i="32"/>
  <c r="CF182" i="32"/>
  <c r="CG182" i="32"/>
  <c r="CH182" i="32"/>
  <c r="CI182" i="32"/>
  <c r="CJ182" i="32"/>
  <c r="CK182" i="32"/>
  <c r="CL182" i="32"/>
  <c r="CM182" i="32"/>
  <c r="CN182" i="32"/>
  <c r="CO182" i="32"/>
  <c r="CP182" i="32"/>
  <c r="CQ182" i="32"/>
  <c r="CR182" i="32"/>
  <c r="CS182" i="32"/>
  <c r="CT182" i="32"/>
  <c r="CU182" i="32"/>
  <c r="CV182" i="32"/>
  <c r="CW182" i="32"/>
  <c r="CX182" i="32"/>
  <c r="CY182" i="32"/>
  <c r="CZ182" i="32"/>
  <c r="DA182" i="32"/>
  <c r="DB182" i="32"/>
  <c r="DC182" i="32"/>
  <c r="DD182" i="32"/>
  <c r="DE182" i="32"/>
  <c r="DF182" i="32"/>
  <c r="DG182" i="32"/>
  <c r="DH182" i="32"/>
  <c r="DI182" i="32"/>
  <c r="DJ182" i="32"/>
  <c r="DK182" i="32"/>
  <c r="DL182" i="32"/>
  <c r="DM182" i="32"/>
  <c r="DN182" i="32"/>
  <c r="DO182" i="32"/>
  <c r="DP182" i="32"/>
  <c r="DQ182" i="32"/>
  <c r="DR182" i="32"/>
  <c r="DS182" i="32"/>
  <c r="C183" i="32"/>
  <c r="D183" i="32"/>
  <c r="E183" i="32"/>
  <c r="F183" i="32"/>
  <c r="G183" i="32"/>
  <c r="H183" i="32"/>
  <c r="I183" i="32"/>
  <c r="J183" i="32"/>
  <c r="K183" i="32"/>
  <c r="L183" i="32"/>
  <c r="M183" i="32"/>
  <c r="N183" i="32"/>
  <c r="O183" i="32"/>
  <c r="P183" i="32"/>
  <c r="Q183" i="32"/>
  <c r="R183" i="32"/>
  <c r="S183" i="32"/>
  <c r="T183" i="32"/>
  <c r="U183" i="32"/>
  <c r="V183" i="32"/>
  <c r="W183" i="32"/>
  <c r="X183" i="32"/>
  <c r="Y183" i="32"/>
  <c r="Z183" i="32"/>
  <c r="AA183" i="32"/>
  <c r="AB183" i="32"/>
  <c r="AC183" i="32"/>
  <c r="AD183" i="32"/>
  <c r="AE183" i="32"/>
  <c r="AF183" i="32"/>
  <c r="AG183" i="32"/>
  <c r="AH183" i="32"/>
  <c r="AI183" i="32"/>
  <c r="AJ183" i="32"/>
  <c r="AK183" i="32"/>
  <c r="AL183" i="32"/>
  <c r="AM183" i="32"/>
  <c r="AN183" i="32"/>
  <c r="AO183" i="32"/>
  <c r="AP183" i="32"/>
  <c r="AQ183" i="32"/>
  <c r="AR183" i="32"/>
  <c r="AS183" i="32"/>
  <c r="AT183" i="32"/>
  <c r="AU183" i="32"/>
  <c r="AV183" i="32"/>
  <c r="AW183" i="32"/>
  <c r="AX183" i="32"/>
  <c r="AY183" i="32"/>
  <c r="AZ183" i="32"/>
  <c r="BA183" i="32"/>
  <c r="BB183" i="32"/>
  <c r="BC183" i="32"/>
  <c r="BD183" i="32"/>
  <c r="BE183" i="32"/>
  <c r="BF183" i="32"/>
  <c r="BG183" i="32"/>
  <c r="BH183" i="32"/>
  <c r="BI183" i="32"/>
  <c r="BJ183" i="32"/>
  <c r="BK183" i="32"/>
  <c r="BL183" i="32"/>
  <c r="BM183" i="32"/>
  <c r="BN183" i="32"/>
  <c r="BO183" i="32"/>
  <c r="BP183" i="32"/>
  <c r="BQ183" i="32"/>
  <c r="BR183" i="32"/>
  <c r="BS183" i="32"/>
  <c r="BT183" i="32"/>
  <c r="BU183" i="32"/>
  <c r="BV183" i="32"/>
  <c r="BW183" i="32"/>
  <c r="BX183" i="32"/>
  <c r="BY183" i="32"/>
  <c r="BZ183" i="32"/>
  <c r="CA183" i="32"/>
  <c r="CB183" i="32"/>
  <c r="CC183" i="32"/>
  <c r="CD183" i="32"/>
  <c r="CE183" i="32"/>
  <c r="CF183" i="32"/>
  <c r="CG183" i="32"/>
  <c r="CH183" i="32"/>
  <c r="CI183" i="32"/>
  <c r="CJ183" i="32"/>
  <c r="CK183" i="32"/>
  <c r="CL183" i="32"/>
  <c r="CM183" i="32"/>
  <c r="CN183" i="32"/>
  <c r="CO183" i="32"/>
  <c r="CP183" i="32"/>
  <c r="CQ183" i="32"/>
  <c r="CR183" i="32"/>
  <c r="CS183" i="32"/>
  <c r="CT183" i="32"/>
  <c r="CU183" i="32"/>
  <c r="CV183" i="32"/>
  <c r="CW183" i="32"/>
  <c r="CX183" i="32"/>
  <c r="CY183" i="32"/>
  <c r="CZ183" i="32"/>
  <c r="DA183" i="32"/>
  <c r="DB183" i="32"/>
  <c r="DC183" i="32"/>
  <c r="DD183" i="32"/>
  <c r="DE183" i="32"/>
  <c r="DF183" i="32"/>
  <c r="DG183" i="32"/>
  <c r="DH183" i="32"/>
  <c r="DI183" i="32"/>
  <c r="DJ183" i="32"/>
  <c r="DK183" i="32"/>
  <c r="DL183" i="32"/>
  <c r="DM183" i="32"/>
  <c r="DN183" i="32"/>
  <c r="DO183" i="32"/>
  <c r="DP183" i="32"/>
  <c r="DQ183" i="32"/>
  <c r="DR183" i="32"/>
  <c r="DS183" i="32"/>
  <c r="C184" i="32"/>
  <c r="D184" i="32"/>
  <c r="E184" i="32"/>
  <c r="F184" i="32"/>
  <c r="G184" i="32"/>
  <c r="H184" i="32"/>
  <c r="I184" i="32"/>
  <c r="J184" i="32"/>
  <c r="K184" i="32"/>
  <c r="L184" i="32"/>
  <c r="M184" i="32"/>
  <c r="N184" i="32"/>
  <c r="O184" i="32"/>
  <c r="P184" i="32"/>
  <c r="Q184" i="32"/>
  <c r="R184" i="32"/>
  <c r="S184" i="32"/>
  <c r="T184" i="32"/>
  <c r="U184" i="32"/>
  <c r="V184" i="32"/>
  <c r="W184" i="32"/>
  <c r="X184" i="32"/>
  <c r="Y184" i="32"/>
  <c r="Z184" i="32"/>
  <c r="AA184" i="32"/>
  <c r="AB184" i="32"/>
  <c r="AC184" i="32"/>
  <c r="AD184" i="32"/>
  <c r="AE184" i="32"/>
  <c r="AF184" i="32"/>
  <c r="AG184" i="32"/>
  <c r="AH184" i="32"/>
  <c r="AI184" i="32"/>
  <c r="AJ184" i="32"/>
  <c r="AK184" i="32"/>
  <c r="AL184" i="32"/>
  <c r="AM184" i="32"/>
  <c r="AN184" i="32"/>
  <c r="AO184" i="32"/>
  <c r="AP184" i="32"/>
  <c r="AQ184" i="32"/>
  <c r="AR184" i="32"/>
  <c r="AS184" i="32"/>
  <c r="AT184" i="32"/>
  <c r="AU184" i="32"/>
  <c r="AV184" i="32"/>
  <c r="AW184" i="32"/>
  <c r="AX184" i="32"/>
  <c r="AY184" i="32"/>
  <c r="AZ184" i="32"/>
  <c r="BA184" i="32"/>
  <c r="BB184" i="32"/>
  <c r="BC184" i="32"/>
  <c r="BD184" i="32"/>
  <c r="BE184" i="32"/>
  <c r="BF184" i="32"/>
  <c r="BG184" i="32"/>
  <c r="BH184" i="32"/>
  <c r="BI184" i="32"/>
  <c r="BJ184" i="32"/>
  <c r="BK184" i="32"/>
  <c r="BL184" i="32"/>
  <c r="BM184" i="32"/>
  <c r="BN184" i="32"/>
  <c r="BO184" i="32"/>
  <c r="BP184" i="32"/>
  <c r="BQ184" i="32"/>
  <c r="BR184" i="32"/>
  <c r="BS184" i="32"/>
  <c r="BT184" i="32"/>
  <c r="BU184" i="32"/>
  <c r="BV184" i="32"/>
  <c r="BW184" i="32"/>
  <c r="BX184" i="32"/>
  <c r="BY184" i="32"/>
  <c r="BZ184" i="32"/>
  <c r="CA184" i="32"/>
  <c r="CB184" i="32"/>
  <c r="CC184" i="32"/>
  <c r="CD184" i="32"/>
  <c r="CE184" i="32"/>
  <c r="CF184" i="32"/>
  <c r="CG184" i="32"/>
  <c r="CH184" i="32"/>
  <c r="CI184" i="32"/>
  <c r="CJ184" i="32"/>
  <c r="CK184" i="32"/>
  <c r="CL184" i="32"/>
  <c r="CM184" i="32"/>
  <c r="CN184" i="32"/>
  <c r="CO184" i="32"/>
  <c r="CP184" i="32"/>
  <c r="CQ184" i="32"/>
  <c r="CR184" i="32"/>
  <c r="CS184" i="32"/>
  <c r="CT184" i="32"/>
  <c r="CU184" i="32"/>
  <c r="CV184" i="32"/>
  <c r="CW184" i="32"/>
  <c r="CX184" i="32"/>
  <c r="CY184" i="32"/>
  <c r="CZ184" i="32"/>
  <c r="DA184" i="32"/>
  <c r="DB184" i="32"/>
  <c r="DC184" i="32"/>
  <c r="DD184" i="32"/>
  <c r="DE184" i="32"/>
  <c r="DF184" i="32"/>
  <c r="DG184" i="32"/>
  <c r="DH184" i="32"/>
  <c r="DI184" i="32"/>
  <c r="DJ184" i="32"/>
  <c r="DK184" i="32"/>
  <c r="DL184" i="32"/>
  <c r="DM184" i="32"/>
  <c r="DN184" i="32"/>
  <c r="DO184" i="32"/>
  <c r="DP184" i="32"/>
  <c r="DQ184" i="32"/>
  <c r="DR184" i="32"/>
  <c r="DS184" i="32"/>
  <c r="C185" i="32"/>
  <c r="D185" i="32"/>
  <c r="E185" i="32"/>
  <c r="F185" i="32"/>
  <c r="G185" i="32"/>
  <c r="H185" i="32"/>
  <c r="I185" i="32"/>
  <c r="J185" i="32"/>
  <c r="K185" i="32"/>
  <c r="L185" i="32"/>
  <c r="M185" i="32"/>
  <c r="N185" i="32"/>
  <c r="O185" i="32"/>
  <c r="P185" i="32"/>
  <c r="Q185" i="32"/>
  <c r="R185" i="32"/>
  <c r="S185" i="32"/>
  <c r="T185" i="32"/>
  <c r="U185" i="32"/>
  <c r="V185" i="32"/>
  <c r="W185" i="32"/>
  <c r="X185" i="32"/>
  <c r="Y185" i="32"/>
  <c r="Z185" i="32"/>
  <c r="AA185" i="32"/>
  <c r="AB185" i="32"/>
  <c r="AC185" i="32"/>
  <c r="AD185" i="32"/>
  <c r="AE185" i="32"/>
  <c r="AF185" i="32"/>
  <c r="AG185" i="32"/>
  <c r="AH185" i="32"/>
  <c r="AI185" i="32"/>
  <c r="AJ185" i="32"/>
  <c r="AK185" i="32"/>
  <c r="AL185" i="32"/>
  <c r="AM185" i="32"/>
  <c r="AN185" i="32"/>
  <c r="AO185" i="32"/>
  <c r="AP185" i="32"/>
  <c r="AQ185" i="32"/>
  <c r="AR185" i="32"/>
  <c r="AS185" i="32"/>
  <c r="AT185" i="32"/>
  <c r="AU185" i="32"/>
  <c r="AV185" i="32"/>
  <c r="AW185" i="32"/>
  <c r="AX185" i="32"/>
  <c r="AY185" i="32"/>
  <c r="AZ185" i="32"/>
  <c r="BA185" i="32"/>
  <c r="BB185" i="32"/>
  <c r="BC185" i="32"/>
  <c r="BD185" i="32"/>
  <c r="BE185" i="32"/>
  <c r="BF185" i="32"/>
  <c r="BG185" i="32"/>
  <c r="BH185" i="32"/>
  <c r="BI185" i="32"/>
  <c r="BJ185" i="32"/>
  <c r="BK185" i="32"/>
  <c r="BL185" i="32"/>
  <c r="BM185" i="32"/>
  <c r="BN185" i="32"/>
  <c r="BO185" i="32"/>
  <c r="BP185" i="32"/>
  <c r="BQ185" i="32"/>
  <c r="BR185" i="32"/>
  <c r="BS185" i="32"/>
  <c r="BT185" i="32"/>
  <c r="BU185" i="32"/>
  <c r="BV185" i="32"/>
  <c r="BW185" i="32"/>
  <c r="BX185" i="32"/>
  <c r="BY185" i="32"/>
  <c r="BZ185" i="32"/>
  <c r="CA185" i="32"/>
  <c r="CB185" i="32"/>
  <c r="CC185" i="32"/>
  <c r="CD185" i="32"/>
  <c r="CE185" i="32"/>
  <c r="CF185" i="32"/>
  <c r="CG185" i="32"/>
  <c r="CH185" i="32"/>
  <c r="CI185" i="32"/>
  <c r="CJ185" i="32"/>
  <c r="CK185" i="32"/>
  <c r="CL185" i="32"/>
  <c r="CM185" i="32"/>
  <c r="CN185" i="32"/>
  <c r="CO185" i="32"/>
  <c r="CP185" i="32"/>
  <c r="CQ185" i="32"/>
  <c r="CR185" i="32"/>
  <c r="CS185" i="32"/>
  <c r="CT185" i="32"/>
  <c r="CU185" i="32"/>
  <c r="CV185" i="32"/>
  <c r="CW185" i="32"/>
  <c r="CX185" i="32"/>
  <c r="CY185" i="32"/>
  <c r="CZ185" i="32"/>
  <c r="DA185" i="32"/>
  <c r="DB185" i="32"/>
  <c r="DC185" i="32"/>
  <c r="DD185" i="32"/>
  <c r="DE185" i="32"/>
  <c r="DF185" i="32"/>
  <c r="DG185" i="32"/>
  <c r="DH185" i="32"/>
  <c r="DI185" i="32"/>
  <c r="DJ185" i="32"/>
  <c r="DK185" i="32"/>
  <c r="DL185" i="32"/>
  <c r="DM185" i="32"/>
  <c r="DN185" i="32"/>
  <c r="DO185" i="32"/>
  <c r="DP185" i="32"/>
  <c r="DQ185" i="32"/>
  <c r="DR185" i="32"/>
  <c r="DS185" i="32"/>
  <c r="C186" i="32"/>
  <c r="D186" i="32"/>
  <c r="E186" i="32"/>
  <c r="F186" i="32"/>
  <c r="G186" i="32"/>
  <c r="H186" i="32"/>
  <c r="I186" i="32"/>
  <c r="J186" i="32"/>
  <c r="K186" i="32"/>
  <c r="L186" i="32"/>
  <c r="M186" i="32"/>
  <c r="N186" i="32"/>
  <c r="O186" i="32"/>
  <c r="P186" i="32"/>
  <c r="Q186" i="32"/>
  <c r="R186" i="32"/>
  <c r="S186" i="32"/>
  <c r="T186" i="32"/>
  <c r="U186" i="32"/>
  <c r="V186" i="32"/>
  <c r="W186" i="32"/>
  <c r="X186" i="32"/>
  <c r="Y186" i="32"/>
  <c r="Z186" i="32"/>
  <c r="AA186" i="32"/>
  <c r="AB186" i="32"/>
  <c r="AC186" i="32"/>
  <c r="AD186" i="32"/>
  <c r="AE186" i="32"/>
  <c r="AF186" i="32"/>
  <c r="AG186" i="32"/>
  <c r="AH186" i="32"/>
  <c r="AI186" i="32"/>
  <c r="AJ186" i="32"/>
  <c r="AK186" i="32"/>
  <c r="AL186" i="32"/>
  <c r="AM186" i="32"/>
  <c r="AN186" i="32"/>
  <c r="AO186" i="32"/>
  <c r="AP186" i="32"/>
  <c r="AQ186" i="32"/>
  <c r="AR186" i="32"/>
  <c r="AS186" i="32"/>
  <c r="AT186" i="32"/>
  <c r="AU186" i="32"/>
  <c r="AV186" i="32"/>
  <c r="AW186" i="32"/>
  <c r="AX186" i="32"/>
  <c r="AY186" i="32"/>
  <c r="AZ186" i="32"/>
  <c r="BA186" i="32"/>
  <c r="BB186" i="32"/>
  <c r="BC186" i="32"/>
  <c r="BD186" i="32"/>
  <c r="BE186" i="32"/>
  <c r="BF186" i="32"/>
  <c r="BG186" i="32"/>
  <c r="BH186" i="32"/>
  <c r="BI186" i="32"/>
  <c r="BJ186" i="32"/>
  <c r="BK186" i="32"/>
  <c r="BL186" i="32"/>
  <c r="BM186" i="32"/>
  <c r="BN186" i="32"/>
  <c r="BO186" i="32"/>
  <c r="BP186" i="32"/>
  <c r="BQ186" i="32"/>
  <c r="BR186" i="32"/>
  <c r="BS186" i="32"/>
  <c r="BT186" i="32"/>
  <c r="BU186" i="32"/>
  <c r="BV186" i="32"/>
  <c r="BW186" i="32"/>
  <c r="BX186" i="32"/>
  <c r="BY186" i="32"/>
  <c r="BZ186" i="32"/>
  <c r="CA186" i="32"/>
  <c r="CB186" i="32"/>
  <c r="CC186" i="32"/>
  <c r="CD186" i="32"/>
  <c r="CE186" i="32"/>
  <c r="CF186" i="32"/>
  <c r="CG186" i="32"/>
  <c r="CH186" i="32"/>
  <c r="CI186" i="32"/>
  <c r="CJ186" i="32"/>
  <c r="CK186" i="32"/>
  <c r="CL186" i="32"/>
  <c r="CM186" i="32"/>
  <c r="CN186" i="32"/>
  <c r="CO186" i="32"/>
  <c r="CP186" i="32"/>
  <c r="CQ186" i="32"/>
  <c r="CR186" i="32"/>
  <c r="CS186" i="32"/>
  <c r="CT186" i="32"/>
  <c r="CU186" i="32"/>
  <c r="CV186" i="32"/>
  <c r="CW186" i="32"/>
  <c r="CX186" i="32"/>
  <c r="CY186" i="32"/>
  <c r="CZ186" i="32"/>
  <c r="DA186" i="32"/>
  <c r="DB186" i="32"/>
  <c r="DC186" i="32"/>
  <c r="DD186" i="32"/>
  <c r="DE186" i="32"/>
  <c r="DF186" i="32"/>
  <c r="DG186" i="32"/>
  <c r="DH186" i="32"/>
  <c r="DI186" i="32"/>
  <c r="DJ186" i="32"/>
  <c r="DK186" i="32"/>
  <c r="DL186" i="32"/>
  <c r="DM186" i="32"/>
  <c r="DN186" i="32"/>
  <c r="DO186" i="32"/>
  <c r="DP186" i="32"/>
  <c r="DQ186" i="32"/>
  <c r="DR186" i="32"/>
  <c r="DS186" i="32"/>
  <c r="C187" i="32"/>
  <c r="D187" i="32"/>
  <c r="E187" i="32"/>
  <c r="F187" i="32"/>
  <c r="G187" i="32"/>
  <c r="H187" i="32"/>
  <c r="I187" i="32"/>
  <c r="J187" i="32"/>
  <c r="K187" i="32"/>
  <c r="L187" i="32"/>
  <c r="M187" i="32"/>
  <c r="N187" i="32"/>
  <c r="O187" i="32"/>
  <c r="P187" i="32"/>
  <c r="Q187" i="32"/>
  <c r="R187" i="32"/>
  <c r="S187" i="32"/>
  <c r="T187" i="32"/>
  <c r="U187" i="32"/>
  <c r="V187" i="32"/>
  <c r="W187" i="32"/>
  <c r="X187" i="32"/>
  <c r="Y187" i="32"/>
  <c r="Z187" i="32"/>
  <c r="AA187" i="32"/>
  <c r="AB187" i="32"/>
  <c r="AC187" i="32"/>
  <c r="AD187" i="32"/>
  <c r="AE187" i="32"/>
  <c r="AF187" i="32"/>
  <c r="AG187" i="32"/>
  <c r="AH187" i="32"/>
  <c r="AI187" i="32"/>
  <c r="AJ187" i="32"/>
  <c r="AK187" i="32"/>
  <c r="AL187" i="32"/>
  <c r="AM187" i="32"/>
  <c r="AN187" i="32"/>
  <c r="AO187" i="32"/>
  <c r="AP187" i="32"/>
  <c r="AQ187" i="32"/>
  <c r="AR187" i="32"/>
  <c r="AS187" i="32"/>
  <c r="AT187" i="32"/>
  <c r="AU187" i="32"/>
  <c r="AV187" i="32"/>
  <c r="AW187" i="32"/>
  <c r="AX187" i="32"/>
  <c r="AY187" i="32"/>
  <c r="AZ187" i="32"/>
  <c r="BA187" i="32"/>
  <c r="BB187" i="32"/>
  <c r="BC187" i="32"/>
  <c r="BD187" i="32"/>
  <c r="BE187" i="32"/>
  <c r="BF187" i="32"/>
  <c r="BG187" i="32"/>
  <c r="BH187" i="32"/>
  <c r="BI187" i="32"/>
  <c r="BJ187" i="32"/>
  <c r="BK187" i="32"/>
  <c r="BL187" i="32"/>
  <c r="BM187" i="32"/>
  <c r="BN187" i="32"/>
  <c r="BO187" i="32"/>
  <c r="BP187" i="32"/>
  <c r="BQ187" i="32"/>
  <c r="BR187" i="32"/>
  <c r="BS187" i="32"/>
  <c r="BT187" i="32"/>
  <c r="BU187" i="32"/>
  <c r="BV187" i="32"/>
  <c r="BW187" i="32"/>
  <c r="BX187" i="32"/>
  <c r="BY187" i="32"/>
  <c r="BZ187" i="32"/>
  <c r="CA187" i="32"/>
  <c r="CB187" i="32"/>
  <c r="CC187" i="32"/>
  <c r="CD187" i="32"/>
  <c r="CE187" i="32"/>
  <c r="CF187" i="32"/>
  <c r="CG187" i="32"/>
  <c r="CH187" i="32"/>
  <c r="CI187" i="32"/>
  <c r="CJ187" i="32"/>
  <c r="CK187" i="32"/>
  <c r="CL187" i="32"/>
  <c r="CM187" i="32"/>
  <c r="CN187" i="32"/>
  <c r="CO187" i="32"/>
  <c r="CP187" i="32"/>
  <c r="CQ187" i="32"/>
  <c r="CR187" i="32"/>
  <c r="CS187" i="32"/>
  <c r="CT187" i="32"/>
  <c r="CU187" i="32"/>
  <c r="CV187" i="32"/>
  <c r="CW187" i="32"/>
  <c r="CX187" i="32"/>
  <c r="CY187" i="32"/>
  <c r="CZ187" i="32"/>
  <c r="DA187" i="32"/>
  <c r="DB187" i="32"/>
  <c r="DC187" i="32"/>
  <c r="DD187" i="32"/>
  <c r="DE187" i="32"/>
  <c r="DF187" i="32"/>
  <c r="DG187" i="32"/>
  <c r="DH187" i="32"/>
  <c r="DI187" i="32"/>
  <c r="DJ187" i="32"/>
  <c r="DK187" i="32"/>
  <c r="DL187" i="32"/>
  <c r="DM187" i="32"/>
  <c r="DN187" i="32"/>
  <c r="DO187" i="32"/>
  <c r="DP187" i="32"/>
  <c r="DQ187" i="32"/>
  <c r="DR187" i="32"/>
  <c r="DS187" i="32"/>
  <c r="C189" i="32"/>
  <c r="D189" i="32"/>
  <c r="E189" i="32"/>
  <c r="F189" i="32"/>
  <c r="G189" i="32"/>
  <c r="H189" i="32"/>
  <c r="I189" i="32"/>
  <c r="J189" i="32"/>
  <c r="K189" i="32"/>
  <c r="L189" i="32"/>
  <c r="M189" i="32"/>
  <c r="N189" i="32"/>
  <c r="O189" i="32"/>
  <c r="P189" i="32"/>
  <c r="Q189" i="32"/>
  <c r="R189" i="32"/>
  <c r="S189" i="32"/>
  <c r="T189" i="32"/>
  <c r="U189" i="32"/>
  <c r="V189" i="32"/>
  <c r="W189" i="32"/>
  <c r="X189" i="32"/>
  <c r="Y189" i="32"/>
  <c r="Z189" i="32"/>
  <c r="AA189" i="32"/>
  <c r="AB189" i="32"/>
  <c r="AC189" i="32"/>
  <c r="AD189" i="32"/>
  <c r="AE189" i="32"/>
  <c r="AF189" i="32"/>
  <c r="AG189" i="32"/>
  <c r="AH189" i="32"/>
  <c r="AI189" i="32"/>
  <c r="AJ189" i="32"/>
  <c r="AK189" i="32"/>
  <c r="AL189" i="32"/>
  <c r="AM189" i="32"/>
  <c r="AN189" i="32"/>
  <c r="AO189" i="32"/>
  <c r="AP189" i="32"/>
  <c r="AQ189" i="32"/>
  <c r="AR189" i="32"/>
  <c r="AS189" i="32"/>
  <c r="AT189" i="32"/>
  <c r="AU189" i="32"/>
  <c r="AV189" i="32"/>
  <c r="AW189" i="32"/>
  <c r="AX189" i="32"/>
  <c r="AY189" i="32"/>
  <c r="AZ189" i="32"/>
  <c r="BA189" i="32"/>
  <c r="BB189" i="32"/>
  <c r="BC189" i="32"/>
  <c r="BD189" i="32"/>
  <c r="BE189" i="32"/>
  <c r="BF189" i="32"/>
  <c r="BG189" i="32"/>
  <c r="BH189" i="32"/>
  <c r="BI189" i="32"/>
  <c r="BJ189" i="32"/>
  <c r="BK189" i="32"/>
  <c r="BL189" i="32"/>
  <c r="BM189" i="32"/>
  <c r="BN189" i="32"/>
  <c r="BO189" i="32"/>
  <c r="BP189" i="32"/>
  <c r="BQ189" i="32"/>
  <c r="BR189" i="32"/>
  <c r="BS189" i="32"/>
  <c r="BT189" i="32"/>
  <c r="BU189" i="32"/>
  <c r="BV189" i="32"/>
  <c r="BW189" i="32"/>
  <c r="BX189" i="32"/>
  <c r="BY189" i="32"/>
  <c r="BZ189" i="32"/>
  <c r="CA189" i="32"/>
  <c r="CB189" i="32"/>
  <c r="CC189" i="32"/>
  <c r="CD189" i="32"/>
  <c r="CE189" i="32"/>
  <c r="CF189" i="32"/>
  <c r="CG189" i="32"/>
  <c r="CH189" i="32"/>
  <c r="CI189" i="32"/>
  <c r="CJ189" i="32"/>
  <c r="CK189" i="32"/>
  <c r="CL189" i="32"/>
  <c r="CM189" i="32"/>
  <c r="CN189" i="32"/>
  <c r="CO189" i="32"/>
  <c r="CP189" i="32"/>
  <c r="CQ189" i="32"/>
  <c r="CR189" i="32"/>
  <c r="CS189" i="32"/>
  <c r="CT189" i="32"/>
  <c r="CU189" i="32"/>
  <c r="CV189" i="32"/>
  <c r="CW189" i="32"/>
  <c r="CX189" i="32"/>
  <c r="CY189" i="32"/>
  <c r="CZ189" i="32"/>
  <c r="DA189" i="32"/>
  <c r="DB189" i="32"/>
  <c r="DC189" i="32"/>
  <c r="DD189" i="32"/>
  <c r="DE189" i="32"/>
  <c r="DF189" i="32"/>
  <c r="DG189" i="32"/>
  <c r="DH189" i="32"/>
  <c r="DI189" i="32"/>
  <c r="DJ189" i="32"/>
  <c r="DK189" i="32"/>
  <c r="DL189" i="32"/>
  <c r="DM189" i="32"/>
  <c r="DN189" i="32"/>
  <c r="DO189" i="32"/>
  <c r="DP189" i="32"/>
  <c r="DQ189" i="32"/>
  <c r="DR189" i="32"/>
  <c r="DS189" i="32"/>
  <c r="C190" i="32"/>
  <c r="D190" i="32"/>
  <c r="E190" i="32"/>
  <c r="F190" i="32"/>
  <c r="G190" i="32"/>
  <c r="H190" i="32"/>
  <c r="I190" i="32"/>
  <c r="J190" i="32"/>
  <c r="K190" i="32"/>
  <c r="L190" i="32"/>
  <c r="M190" i="32"/>
  <c r="N190" i="32"/>
  <c r="O190" i="32"/>
  <c r="P190" i="32"/>
  <c r="Q190" i="32"/>
  <c r="R190" i="32"/>
  <c r="S190" i="32"/>
  <c r="T190" i="32"/>
  <c r="U190" i="32"/>
  <c r="V190" i="32"/>
  <c r="W190" i="32"/>
  <c r="X190" i="32"/>
  <c r="Y190" i="32"/>
  <c r="Z190" i="32"/>
  <c r="AA190" i="32"/>
  <c r="AB190" i="32"/>
  <c r="AC190" i="32"/>
  <c r="AD190" i="32"/>
  <c r="AE190" i="32"/>
  <c r="AF190" i="32"/>
  <c r="AG190" i="32"/>
  <c r="AH190" i="32"/>
  <c r="AI190" i="32"/>
  <c r="AJ190" i="32"/>
  <c r="AK190" i="32"/>
  <c r="AL190" i="32"/>
  <c r="AM190" i="32"/>
  <c r="AN190" i="32"/>
  <c r="AO190" i="32"/>
  <c r="AP190" i="32"/>
  <c r="AQ190" i="32"/>
  <c r="AR190" i="32"/>
  <c r="AS190" i="32"/>
  <c r="AT190" i="32"/>
  <c r="AU190" i="32"/>
  <c r="AV190" i="32"/>
  <c r="AW190" i="32"/>
  <c r="AX190" i="32"/>
  <c r="AY190" i="32"/>
  <c r="AZ190" i="32"/>
  <c r="BA190" i="32"/>
  <c r="BB190" i="32"/>
  <c r="BC190" i="32"/>
  <c r="BD190" i="32"/>
  <c r="BE190" i="32"/>
  <c r="BF190" i="32"/>
  <c r="BG190" i="32"/>
  <c r="BH190" i="32"/>
  <c r="BI190" i="32"/>
  <c r="BJ190" i="32"/>
  <c r="BK190" i="32"/>
  <c r="BL190" i="32"/>
  <c r="BM190" i="32"/>
  <c r="BN190" i="32"/>
  <c r="BO190" i="32"/>
  <c r="BP190" i="32"/>
  <c r="BQ190" i="32"/>
  <c r="BR190" i="32"/>
  <c r="BS190" i="32"/>
  <c r="BT190" i="32"/>
  <c r="BU190" i="32"/>
  <c r="BV190" i="32"/>
  <c r="BW190" i="32"/>
  <c r="BX190" i="32"/>
  <c r="BY190" i="32"/>
  <c r="BZ190" i="32"/>
  <c r="CA190" i="32"/>
  <c r="CB190" i="32"/>
  <c r="CC190" i="32"/>
  <c r="CD190" i="32"/>
  <c r="CE190" i="32"/>
  <c r="CF190" i="32"/>
  <c r="CG190" i="32"/>
  <c r="CH190" i="32"/>
  <c r="CI190" i="32"/>
  <c r="CJ190" i="32"/>
  <c r="CK190" i="32"/>
  <c r="CL190" i="32"/>
  <c r="CM190" i="32"/>
  <c r="CN190" i="32"/>
  <c r="CO190" i="32"/>
  <c r="CP190" i="32"/>
  <c r="CQ190" i="32"/>
  <c r="CR190" i="32"/>
  <c r="CS190" i="32"/>
  <c r="CT190" i="32"/>
  <c r="CU190" i="32"/>
  <c r="CV190" i="32"/>
  <c r="CW190" i="32"/>
  <c r="CX190" i="32"/>
  <c r="CY190" i="32"/>
  <c r="CZ190" i="32"/>
  <c r="DA190" i="32"/>
  <c r="DB190" i="32"/>
  <c r="DC190" i="32"/>
  <c r="DD190" i="32"/>
  <c r="DE190" i="32"/>
  <c r="DF190" i="32"/>
  <c r="DG190" i="32"/>
  <c r="DH190" i="32"/>
  <c r="DI190" i="32"/>
  <c r="DJ190" i="32"/>
  <c r="DK190" i="32"/>
  <c r="DL190" i="32"/>
  <c r="DM190" i="32"/>
  <c r="DN190" i="32"/>
  <c r="DO190" i="32"/>
  <c r="DP190" i="32"/>
  <c r="DQ190" i="32"/>
  <c r="DR190" i="32"/>
  <c r="DS190" i="32"/>
  <c r="C191" i="32"/>
  <c r="D191" i="32"/>
  <c r="E191" i="32"/>
  <c r="F191" i="32"/>
  <c r="G191" i="32"/>
  <c r="H191" i="32"/>
  <c r="I191" i="32"/>
  <c r="J191" i="32"/>
  <c r="K191" i="32"/>
  <c r="L191" i="32"/>
  <c r="M191" i="32"/>
  <c r="N191" i="32"/>
  <c r="O191" i="32"/>
  <c r="P191" i="32"/>
  <c r="Q191" i="32"/>
  <c r="R191" i="32"/>
  <c r="S191" i="32"/>
  <c r="T191" i="32"/>
  <c r="U191" i="32"/>
  <c r="V191" i="32"/>
  <c r="W191" i="32"/>
  <c r="X191" i="32"/>
  <c r="Y191" i="32"/>
  <c r="Z191" i="32"/>
  <c r="AA191" i="32"/>
  <c r="AB191" i="32"/>
  <c r="AC191" i="32"/>
  <c r="AD191" i="32"/>
  <c r="AE191" i="32"/>
  <c r="AF191" i="32"/>
  <c r="AG191" i="32"/>
  <c r="AH191" i="32"/>
  <c r="AI191" i="32"/>
  <c r="AJ191" i="32"/>
  <c r="AK191" i="32"/>
  <c r="AL191" i="32"/>
  <c r="AM191" i="32"/>
  <c r="AN191" i="32"/>
  <c r="AO191" i="32"/>
  <c r="AP191" i="32"/>
  <c r="AQ191" i="32"/>
  <c r="AR191" i="32"/>
  <c r="AS191" i="32"/>
  <c r="AT191" i="32"/>
  <c r="AU191" i="32"/>
  <c r="AV191" i="32"/>
  <c r="AW191" i="32"/>
  <c r="AX191" i="32"/>
  <c r="AY191" i="32"/>
  <c r="AZ191" i="32"/>
  <c r="BA191" i="32"/>
  <c r="BB191" i="32"/>
  <c r="BC191" i="32"/>
  <c r="BD191" i="32"/>
  <c r="BE191" i="32"/>
  <c r="BF191" i="32"/>
  <c r="BG191" i="32"/>
  <c r="BH191" i="32"/>
  <c r="BI191" i="32"/>
  <c r="BJ191" i="32"/>
  <c r="BK191" i="32"/>
  <c r="BL191" i="32"/>
  <c r="BM191" i="32"/>
  <c r="BN191" i="32"/>
  <c r="BO191" i="32"/>
  <c r="BP191" i="32"/>
  <c r="BQ191" i="32"/>
  <c r="BR191" i="32"/>
  <c r="BS191" i="32"/>
  <c r="BT191" i="32"/>
  <c r="BU191" i="32"/>
  <c r="BV191" i="32"/>
  <c r="BW191" i="32"/>
  <c r="BX191" i="32"/>
  <c r="BY191" i="32"/>
  <c r="BZ191" i="32"/>
  <c r="CA191" i="32"/>
  <c r="CB191" i="32"/>
  <c r="CC191" i="32"/>
  <c r="CD191" i="32"/>
  <c r="CE191" i="32"/>
  <c r="CF191" i="32"/>
  <c r="CG191" i="32"/>
  <c r="CH191" i="32"/>
  <c r="CI191" i="32"/>
  <c r="CJ191" i="32"/>
  <c r="CK191" i="32"/>
  <c r="CL191" i="32"/>
  <c r="CM191" i="32"/>
  <c r="CN191" i="32"/>
  <c r="CO191" i="32"/>
  <c r="CP191" i="32"/>
  <c r="CQ191" i="32"/>
  <c r="CR191" i="32"/>
  <c r="CS191" i="32"/>
  <c r="CT191" i="32"/>
  <c r="CU191" i="32"/>
  <c r="CV191" i="32"/>
  <c r="CW191" i="32"/>
  <c r="CX191" i="32"/>
  <c r="CY191" i="32"/>
  <c r="CZ191" i="32"/>
  <c r="DA191" i="32"/>
  <c r="DB191" i="32"/>
  <c r="DC191" i="32"/>
  <c r="DD191" i="32"/>
  <c r="DE191" i="32"/>
  <c r="DF191" i="32"/>
  <c r="DG191" i="32"/>
  <c r="DH191" i="32"/>
  <c r="DI191" i="32"/>
  <c r="DJ191" i="32"/>
  <c r="DK191" i="32"/>
  <c r="DL191" i="32"/>
  <c r="DM191" i="32"/>
  <c r="DN191" i="32"/>
  <c r="DO191" i="32"/>
  <c r="DP191" i="32"/>
  <c r="DQ191" i="32"/>
  <c r="DR191" i="32"/>
  <c r="DS191" i="32"/>
  <c r="C192" i="32"/>
  <c r="D192" i="32"/>
  <c r="E192" i="32"/>
  <c r="F192" i="32"/>
  <c r="G192" i="32"/>
  <c r="H192" i="32"/>
  <c r="I192" i="32"/>
  <c r="J192" i="32"/>
  <c r="K192" i="32"/>
  <c r="L192" i="32"/>
  <c r="M192" i="32"/>
  <c r="N192" i="32"/>
  <c r="O192" i="32"/>
  <c r="P192" i="32"/>
  <c r="Q192" i="32"/>
  <c r="R192" i="32"/>
  <c r="S192" i="32"/>
  <c r="T192" i="32"/>
  <c r="U192" i="32"/>
  <c r="V192" i="32"/>
  <c r="W192" i="32"/>
  <c r="X192" i="32"/>
  <c r="Y192" i="32"/>
  <c r="Z192" i="32"/>
  <c r="AA192" i="32"/>
  <c r="AB192" i="32"/>
  <c r="AC192" i="32"/>
  <c r="AD192" i="32"/>
  <c r="AE192" i="32"/>
  <c r="AF192" i="32"/>
  <c r="AG192" i="32"/>
  <c r="AH192" i="32"/>
  <c r="AI192" i="32"/>
  <c r="AJ192" i="32"/>
  <c r="AK192" i="32"/>
  <c r="AL192" i="32"/>
  <c r="AM192" i="32"/>
  <c r="AN192" i="32"/>
  <c r="AO192" i="32"/>
  <c r="AP192" i="32"/>
  <c r="AQ192" i="32"/>
  <c r="AR192" i="32"/>
  <c r="AS192" i="32"/>
  <c r="AT192" i="32"/>
  <c r="AU192" i="32"/>
  <c r="AV192" i="32"/>
  <c r="AW192" i="32"/>
  <c r="AX192" i="32"/>
  <c r="AY192" i="32"/>
  <c r="AZ192" i="32"/>
  <c r="BA192" i="32"/>
  <c r="BB192" i="32"/>
  <c r="BC192" i="32"/>
  <c r="BD192" i="32"/>
  <c r="BE192" i="32"/>
  <c r="BF192" i="32"/>
  <c r="BG192" i="32"/>
  <c r="BH192" i="32"/>
  <c r="BI192" i="32"/>
  <c r="BJ192" i="32"/>
  <c r="BK192" i="32"/>
  <c r="BL192" i="32"/>
  <c r="BM192" i="32"/>
  <c r="BN192" i="32"/>
  <c r="BO192" i="32"/>
  <c r="BP192" i="32"/>
  <c r="BQ192" i="32"/>
  <c r="BR192" i="32"/>
  <c r="BS192" i="32"/>
  <c r="BT192" i="32"/>
  <c r="BU192" i="32"/>
  <c r="BV192" i="32"/>
  <c r="BW192" i="32"/>
  <c r="BX192" i="32"/>
  <c r="BY192" i="32"/>
  <c r="BZ192" i="32"/>
  <c r="CA192" i="32"/>
  <c r="CB192" i="32"/>
  <c r="CC192" i="32"/>
  <c r="CD192" i="32"/>
  <c r="CE192" i="32"/>
  <c r="CF192" i="32"/>
  <c r="CG192" i="32"/>
  <c r="CH192" i="32"/>
  <c r="CI192" i="32"/>
  <c r="CJ192" i="32"/>
  <c r="CK192" i="32"/>
  <c r="CL192" i="32"/>
  <c r="CM192" i="32"/>
  <c r="CN192" i="32"/>
  <c r="CO192" i="32"/>
  <c r="CP192" i="32"/>
  <c r="CQ192" i="32"/>
  <c r="CR192" i="32"/>
  <c r="CS192" i="32"/>
  <c r="CT192" i="32"/>
  <c r="CU192" i="32"/>
  <c r="CV192" i="32"/>
  <c r="CW192" i="32"/>
  <c r="CX192" i="32"/>
  <c r="CY192" i="32"/>
  <c r="CZ192" i="32"/>
  <c r="DA192" i="32"/>
  <c r="DB192" i="32"/>
  <c r="DC192" i="32"/>
  <c r="DD192" i="32"/>
  <c r="DE192" i="32"/>
  <c r="DF192" i="32"/>
  <c r="DG192" i="32"/>
  <c r="DH192" i="32"/>
  <c r="DI192" i="32"/>
  <c r="DJ192" i="32"/>
  <c r="DK192" i="32"/>
  <c r="DL192" i="32"/>
  <c r="DM192" i="32"/>
  <c r="DN192" i="32"/>
  <c r="DO192" i="32"/>
  <c r="DP192" i="32"/>
  <c r="DQ192" i="32"/>
  <c r="DR192" i="32"/>
  <c r="DS192" i="32"/>
  <c r="C193" i="32"/>
  <c r="D193" i="32"/>
  <c r="E193" i="32"/>
  <c r="F193" i="32"/>
  <c r="G193" i="32"/>
  <c r="H193" i="32"/>
  <c r="I193" i="32"/>
  <c r="J193" i="32"/>
  <c r="K193" i="32"/>
  <c r="L193" i="32"/>
  <c r="M193" i="32"/>
  <c r="N193" i="32"/>
  <c r="O193" i="32"/>
  <c r="P193" i="32"/>
  <c r="Q193" i="32"/>
  <c r="R193" i="32"/>
  <c r="S193" i="32"/>
  <c r="T193" i="32"/>
  <c r="U193" i="32"/>
  <c r="V193" i="32"/>
  <c r="W193" i="32"/>
  <c r="X193" i="32"/>
  <c r="Y193" i="32"/>
  <c r="Z193" i="32"/>
  <c r="AA193" i="32"/>
  <c r="AB193" i="32"/>
  <c r="AC193" i="32"/>
  <c r="AD193" i="32"/>
  <c r="AE193" i="32"/>
  <c r="AF193" i="32"/>
  <c r="AG193" i="32"/>
  <c r="AH193" i="32"/>
  <c r="AI193" i="32"/>
  <c r="AJ193" i="32"/>
  <c r="AK193" i="32"/>
  <c r="AL193" i="32"/>
  <c r="AM193" i="32"/>
  <c r="AN193" i="32"/>
  <c r="AO193" i="32"/>
  <c r="AP193" i="32"/>
  <c r="AQ193" i="32"/>
  <c r="AR193" i="32"/>
  <c r="AS193" i="32"/>
  <c r="AT193" i="32"/>
  <c r="AU193" i="32"/>
  <c r="AV193" i="32"/>
  <c r="AW193" i="32"/>
  <c r="AX193" i="32"/>
  <c r="AY193" i="32"/>
  <c r="AZ193" i="32"/>
  <c r="BA193" i="32"/>
  <c r="BB193" i="32"/>
  <c r="BC193" i="32"/>
  <c r="BD193" i="32"/>
  <c r="BE193" i="32"/>
  <c r="BF193" i="32"/>
  <c r="BG193" i="32"/>
  <c r="BH193" i="32"/>
  <c r="BI193" i="32"/>
  <c r="BJ193" i="32"/>
  <c r="BK193" i="32"/>
  <c r="BL193" i="32"/>
  <c r="BM193" i="32"/>
  <c r="BN193" i="32"/>
  <c r="BO193" i="32"/>
  <c r="BP193" i="32"/>
  <c r="BQ193" i="32"/>
  <c r="BR193" i="32"/>
  <c r="BS193" i="32"/>
  <c r="BT193" i="32"/>
  <c r="BU193" i="32"/>
  <c r="BV193" i="32"/>
  <c r="BW193" i="32"/>
  <c r="BX193" i="32"/>
  <c r="BY193" i="32"/>
  <c r="BZ193" i="32"/>
  <c r="CA193" i="32"/>
  <c r="CB193" i="32"/>
  <c r="CC193" i="32"/>
  <c r="CD193" i="32"/>
  <c r="CE193" i="32"/>
  <c r="CF193" i="32"/>
  <c r="CG193" i="32"/>
  <c r="CH193" i="32"/>
  <c r="CI193" i="32"/>
  <c r="CJ193" i="32"/>
  <c r="CK193" i="32"/>
  <c r="CL193" i="32"/>
  <c r="CM193" i="32"/>
  <c r="CN193" i="32"/>
  <c r="CO193" i="32"/>
  <c r="CP193" i="32"/>
  <c r="CQ193" i="32"/>
  <c r="CR193" i="32"/>
  <c r="CS193" i="32"/>
  <c r="CT193" i="32"/>
  <c r="CU193" i="32"/>
  <c r="CV193" i="32"/>
  <c r="CW193" i="32"/>
  <c r="CX193" i="32"/>
  <c r="CY193" i="32"/>
  <c r="CZ193" i="32"/>
  <c r="DA193" i="32"/>
  <c r="DB193" i="32"/>
  <c r="DC193" i="32"/>
  <c r="DD193" i="32"/>
  <c r="DE193" i="32"/>
  <c r="DF193" i="32"/>
  <c r="DG193" i="32"/>
  <c r="DH193" i="32"/>
  <c r="DI193" i="32"/>
  <c r="DJ193" i="32"/>
  <c r="DK193" i="32"/>
  <c r="DL193" i="32"/>
  <c r="DM193" i="32"/>
  <c r="DN193" i="32"/>
  <c r="DO193" i="32"/>
  <c r="DP193" i="32"/>
  <c r="DQ193" i="32"/>
  <c r="DR193" i="32"/>
  <c r="DS193" i="32"/>
  <c r="C194" i="32"/>
  <c r="D194" i="32"/>
  <c r="E194" i="32"/>
  <c r="F194" i="32"/>
  <c r="G194" i="32"/>
  <c r="H194" i="32"/>
  <c r="I194" i="32"/>
  <c r="J194" i="32"/>
  <c r="K194" i="32"/>
  <c r="L194" i="32"/>
  <c r="M194" i="32"/>
  <c r="N194" i="32"/>
  <c r="O194" i="32"/>
  <c r="P194" i="32"/>
  <c r="Q194" i="32"/>
  <c r="R194" i="32"/>
  <c r="S194" i="32"/>
  <c r="T194" i="32"/>
  <c r="U194" i="32"/>
  <c r="V194" i="32"/>
  <c r="W194" i="32"/>
  <c r="X194" i="32"/>
  <c r="Y194" i="32"/>
  <c r="Z194" i="32"/>
  <c r="AA194" i="32"/>
  <c r="AB194" i="32"/>
  <c r="AC194" i="32"/>
  <c r="AD194" i="32"/>
  <c r="AE194" i="32"/>
  <c r="AF194" i="32"/>
  <c r="AG194" i="32"/>
  <c r="AH194" i="32"/>
  <c r="AI194" i="32"/>
  <c r="AJ194" i="32"/>
  <c r="AK194" i="32"/>
  <c r="AL194" i="32"/>
  <c r="AM194" i="32"/>
  <c r="AN194" i="32"/>
  <c r="AO194" i="32"/>
  <c r="AP194" i="32"/>
  <c r="AQ194" i="32"/>
  <c r="AR194" i="32"/>
  <c r="AS194" i="32"/>
  <c r="AT194" i="32"/>
  <c r="AU194" i="32"/>
  <c r="AV194" i="32"/>
  <c r="AW194" i="32"/>
  <c r="AX194" i="32"/>
  <c r="AY194" i="32"/>
  <c r="AZ194" i="32"/>
  <c r="BA194" i="32"/>
  <c r="BB194" i="32"/>
  <c r="BC194" i="32"/>
  <c r="BD194" i="32"/>
  <c r="BE194" i="32"/>
  <c r="BF194" i="32"/>
  <c r="BG194" i="32"/>
  <c r="BH194" i="32"/>
  <c r="BI194" i="32"/>
  <c r="BJ194" i="32"/>
  <c r="BK194" i="32"/>
  <c r="BL194" i="32"/>
  <c r="BM194" i="32"/>
  <c r="BN194" i="32"/>
  <c r="BO194" i="32"/>
  <c r="BP194" i="32"/>
  <c r="BQ194" i="32"/>
  <c r="BR194" i="32"/>
  <c r="BS194" i="32"/>
  <c r="BT194" i="32"/>
  <c r="BU194" i="32"/>
  <c r="BV194" i="32"/>
  <c r="BW194" i="32"/>
  <c r="BX194" i="32"/>
  <c r="BY194" i="32"/>
  <c r="BZ194" i="32"/>
  <c r="CA194" i="32"/>
  <c r="CB194" i="32"/>
  <c r="CC194" i="32"/>
  <c r="CD194" i="32"/>
  <c r="CE194" i="32"/>
  <c r="CF194" i="32"/>
  <c r="CG194" i="32"/>
  <c r="CH194" i="32"/>
  <c r="CI194" i="32"/>
  <c r="CJ194" i="32"/>
  <c r="CK194" i="32"/>
  <c r="CL194" i="32"/>
  <c r="CM194" i="32"/>
  <c r="CN194" i="32"/>
  <c r="CO194" i="32"/>
  <c r="CP194" i="32"/>
  <c r="CQ194" i="32"/>
  <c r="CR194" i="32"/>
  <c r="CS194" i="32"/>
  <c r="CT194" i="32"/>
  <c r="CU194" i="32"/>
  <c r="CV194" i="32"/>
  <c r="CW194" i="32"/>
  <c r="CX194" i="32"/>
  <c r="CY194" i="32"/>
  <c r="CZ194" i="32"/>
  <c r="DA194" i="32"/>
  <c r="DB194" i="32"/>
  <c r="DC194" i="32"/>
  <c r="DD194" i="32"/>
  <c r="DE194" i="32"/>
  <c r="DF194" i="32"/>
  <c r="DG194" i="32"/>
  <c r="DH194" i="32"/>
  <c r="DI194" i="32"/>
  <c r="DJ194" i="32"/>
  <c r="DK194" i="32"/>
  <c r="DL194" i="32"/>
  <c r="DM194" i="32"/>
  <c r="DN194" i="32"/>
  <c r="DO194" i="32"/>
  <c r="DP194" i="32"/>
  <c r="DQ194" i="32"/>
  <c r="DR194" i="32"/>
  <c r="DS194" i="32"/>
  <c r="C196" i="32"/>
  <c r="D196" i="32"/>
  <c r="E196" i="32"/>
  <c r="F196" i="32"/>
  <c r="G196" i="32"/>
  <c r="H196" i="32"/>
  <c r="I196" i="32"/>
  <c r="J196" i="32"/>
  <c r="K196" i="32"/>
  <c r="L196" i="32"/>
  <c r="M196" i="32"/>
  <c r="N196" i="32"/>
  <c r="O196" i="32"/>
  <c r="P196" i="32"/>
  <c r="Q196" i="32"/>
  <c r="R196" i="32"/>
  <c r="S196" i="32"/>
  <c r="T196" i="32"/>
  <c r="U196" i="32"/>
  <c r="V196" i="32"/>
  <c r="W196" i="32"/>
  <c r="X196" i="32"/>
  <c r="Y196" i="32"/>
  <c r="Z196" i="32"/>
  <c r="AA196" i="32"/>
  <c r="AB196" i="32"/>
  <c r="AC196" i="32"/>
  <c r="AD196" i="32"/>
  <c r="AE196" i="32"/>
  <c r="AF196" i="32"/>
  <c r="AG196" i="32"/>
  <c r="AH196" i="32"/>
  <c r="AI196" i="32"/>
  <c r="AJ196" i="32"/>
  <c r="AK196" i="32"/>
  <c r="AL196" i="32"/>
  <c r="AM196" i="32"/>
  <c r="AN196" i="32"/>
  <c r="AO196" i="32"/>
  <c r="AP196" i="32"/>
  <c r="AQ196" i="32"/>
  <c r="AR196" i="32"/>
  <c r="AS196" i="32"/>
  <c r="AT196" i="32"/>
  <c r="AU196" i="32"/>
  <c r="AV196" i="32"/>
  <c r="AW196" i="32"/>
  <c r="AX196" i="32"/>
  <c r="AY196" i="32"/>
  <c r="AZ196" i="32"/>
  <c r="BA196" i="32"/>
  <c r="BB196" i="32"/>
  <c r="BC196" i="32"/>
  <c r="BD196" i="32"/>
  <c r="BE196" i="32"/>
  <c r="BF196" i="32"/>
  <c r="BG196" i="32"/>
  <c r="BH196" i="32"/>
  <c r="BI196" i="32"/>
  <c r="BJ196" i="32"/>
  <c r="BK196" i="32"/>
  <c r="BL196" i="32"/>
  <c r="BM196" i="32"/>
  <c r="BN196" i="32"/>
  <c r="BO196" i="32"/>
  <c r="BP196" i="32"/>
  <c r="BQ196" i="32"/>
  <c r="BR196" i="32"/>
  <c r="BS196" i="32"/>
  <c r="BT196" i="32"/>
  <c r="BU196" i="32"/>
  <c r="BV196" i="32"/>
  <c r="BW196" i="32"/>
  <c r="BX196" i="32"/>
  <c r="BY196" i="32"/>
  <c r="BZ196" i="32"/>
  <c r="CA196" i="32"/>
  <c r="CB196" i="32"/>
  <c r="CC196" i="32"/>
  <c r="CD196" i="32"/>
  <c r="CE196" i="32"/>
  <c r="CF196" i="32"/>
  <c r="CG196" i="32"/>
  <c r="CH196" i="32"/>
  <c r="CI196" i="32"/>
  <c r="CJ196" i="32"/>
  <c r="CK196" i="32"/>
  <c r="CL196" i="32"/>
  <c r="CM196" i="32"/>
  <c r="CN196" i="32"/>
  <c r="CO196" i="32"/>
  <c r="CP196" i="32"/>
  <c r="CQ196" i="32"/>
  <c r="CR196" i="32"/>
  <c r="CS196" i="32"/>
  <c r="CT196" i="32"/>
  <c r="CU196" i="32"/>
  <c r="CV196" i="32"/>
  <c r="CW196" i="32"/>
  <c r="CX196" i="32"/>
  <c r="CY196" i="32"/>
  <c r="CZ196" i="32"/>
  <c r="DA196" i="32"/>
  <c r="DB196" i="32"/>
  <c r="DC196" i="32"/>
  <c r="DD196" i="32"/>
  <c r="DE196" i="32"/>
  <c r="DF196" i="32"/>
  <c r="DG196" i="32"/>
  <c r="DH196" i="32"/>
  <c r="DI196" i="32"/>
  <c r="DJ196" i="32"/>
  <c r="DK196" i="32"/>
  <c r="DL196" i="32"/>
  <c r="DM196" i="32"/>
  <c r="DN196" i="32"/>
  <c r="DO196" i="32"/>
  <c r="DP196" i="32"/>
  <c r="DQ196" i="32"/>
  <c r="DR196" i="32"/>
  <c r="DS196" i="32"/>
  <c r="D199" i="32"/>
  <c r="E199" i="32"/>
  <c r="F199" i="32"/>
  <c r="G199" i="32"/>
  <c r="H199" i="32"/>
  <c r="I199" i="32"/>
  <c r="J199" i="32"/>
  <c r="K199" i="32"/>
  <c r="L199" i="32"/>
  <c r="M199" i="32"/>
  <c r="N199" i="32"/>
  <c r="O199" i="32"/>
  <c r="P199" i="32"/>
  <c r="Q199" i="32"/>
  <c r="R199" i="32"/>
  <c r="S199" i="32"/>
  <c r="T199" i="32"/>
  <c r="U199" i="32"/>
  <c r="V199" i="32"/>
  <c r="W199" i="32"/>
  <c r="X199" i="32"/>
  <c r="Y199" i="32"/>
  <c r="Z199" i="32"/>
  <c r="AA199" i="32"/>
  <c r="AB199" i="32"/>
  <c r="AC199" i="32"/>
  <c r="AD199" i="32"/>
  <c r="AE199" i="32"/>
  <c r="AF199" i="32"/>
  <c r="AG199" i="32"/>
  <c r="AH199" i="32"/>
  <c r="AI199" i="32"/>
  <c r="AJ199" i="32"/>
  <c r="AK199" i="32"/>
  <c r="AL199" i="32"/>
  <c r="AM199" i="32"/>
  <c r="AN199" i="32"/>
  <c r="AO199" i="32"/>
  <c r="AP199" i="32"/>
  <c r="AQ199" i="32"/>
  <c r="AR199" i="32"/>
  <c r="AS199" i="32"/>
  <c r="AT199" i="32"/>
  <c r="AU199" i="32"/>
  <c r="AV199" i="32"/>
  <c r="AW199" i="32"/>
  <c r="AX199" i="32"/>
  <c r="AY199" i="32"/>
  <c r="AZ199" i="32"/>
  <c r="BA199" i="32"/>
  <c r="BB199" i="32"/>
  <c r="BC199" i="32"/>
  <c r="BD199" i="32"/>
  <c r="BE199" i="32"/>
  <c r="BF199" i="32"/>
  <c r="BG199" i="32"/>
  <c r="BH199" i="32"/>
  <c r="BI199" i="32"/>
  <c r="BJ199" i="32"/>
  <c r="BK199" i="32"/>
  <c r="BL199" i="32"/>
  <c r="BM199" i="32"/>
  <c r="BN199" i="32"/>
  <c r="BO199" i="32"/>
  <c r="BP199" i="32"/>
  <c r="BQ199" i="32"/>
  <c r="BR199" i="32"/>
  <c r="BS199" i="32"/>
  <c r="BT199" i="32"/>
  <c r="BU199" i="32"/>
  <c r="BV199" i="32"/>
  <c r="BW199" i="32"/>
  <c r="BX199" i="32"/>
  <c r="BY199" i="32"/>
  <c r="BZ199" i="32"/>
  <c r="CA199" i="32"/>
  <c r="CB199" i="32"/>
  <c r="CC199" i="32"/>
  <c r="CD199" i="32"/>
  <c r="CE199" i="32"/>
  <c r="CF199" i="32"/>
  <c r="CG199" i="32"/>
  <c r="CH199" i="32"/>
  <c r="CI199" i="32"/>
  <c r="CJ199" i="32"/>
  <c r="CK199" i="32"/>
  <c r="CL199" i="32"/>
  <c r="CM199" i="32"/>
  <c r="CN199" i="32"/>
  <c r="CO199" i="32"/>
  <c r="CP199" i="32"/>
  <c r="CQ199" i="32"/>
  <c r="CR199" i="32"/>
  <c r="CS199" i="32"/>
  <c r="CT199" i="32"/>
  <c r="CU199" i="32"/>
  <c r="CV199" i="32"/>
  <c r="CW199" i="32"/>
  <c r="CX199" i="32"/>
  <c r="CY199" i="32"/>
  <c r="CZ199" i="32"/>
  <c r="DA199" i="32"/>
  <c r="DB199" i="32"/>
  <c r="DC199" i="32"/>
  <c r="DD199" i="32"/>
  <c r="DE199" i="32"/>
  <c r="DF199" i="32"/>
  <c r="DG199" i="32"/>
  <c r="DH199" i="32"/>
  <c r="DI199" i="32"/>
  <c r="DJ199" i="32"/>
  <c r="DK199" i="32"/>
  <c r="DL199" i="32"/>
  <c r="DM199" i="32"/>
  <c r="DN199" i="32"/>
  <c r="DO199" i="32"/>
  <c r="DP199" i="32"/>
  <c r="DQ199" i="32"/>
  <c r="DR199" i="32"/>
  <c r="DS199" i="32"/>
  <c r="C200" i="32"/>
  <c r="D200" i="32"/>
  <c r="E200" i="32"/>
  <c r="F200" i="32"/>
  <c r="G200" i="32"/>
  <c r="H200" i="32"/>
  <c r="I200" i="32"/>
  <c r="J200" i="32"/>
  <c r="K200" i="32"/>
  <c r="L200" i="32"/>
  <c r="M200" i="32"/>
  <c r="N200" i="32"/>
  <c r="O200" i="32"/>
  <c r="P200" i="32"/>
  <c r="Q200" i="32"/>
  <c r="R200" i="32"/>
  <c r="S200" i="32"/>
  <c r="T200" i="32"/>
  <c r="U200" i="32"/>
  <c r="V200" i="32"/>
  <c r="W200" i="32"/>
  <c r="X200" i="32"/>
  <c r="Y200" i="32"/>
  <c r="Z200" i="32"/>
  <c r="AA200" i="32"/>
  <c r="AB200" i="32"/>
  <c r="AC200" i="32"/>
  <c r="AD200" i="32"/>
  <c r="AE200" i="32"/>
  <c r="AF200" i="32"/>
  <c r="AG200" i="32"/>
  <c r="AH200" i="32"/>
  <c r="AI200" i="32"/>
  <c r="AJ200" i="32"/>
  <c r="AK200" i="32"/>
  <c r="AL200" i="32"/>
  <c r="AM200" i="32"/>
  <c r="AN200" i="32"/>
  <c r="AO200" i="32"/>
  <c r="AP200" i="32"/>
  <c r="AQ200" i="32"/>
  <c r="AR200" i="32"/>
  <c r="AS200" i="32"/>
  <c r="AT200" i="32"/>
  <c r="AU200" i="32"/>
  <c r="AV200" i="32"/>
  <c r="AW200" i="32"/>
  <c r="AX200" i="32"/>
  <c r="AY200" i="32"/>
  <c r="AZ200" i="32"/>
  <c r="BA200" i="32"/>
  <c r="BB200" i="32"/>
  <c r="BC200" i="32"/>
  <c r="BD200" i="32"/>
  <c r="BE200" i="32"/>
  <c r="BF200" i="32"/>
  <c r="BG200" i="32"/>
  <c r="BH200" i="32"/>
  <c r="BI200" i="32"/>
  <c r="BJ200" i="32"/>
  <c r="BK200" i="32"/>
  <c r="BL200" i="32"/>
  <c r="BM200" i="32"/>
  <c r="BN200" i="32"/>
  <c r="BO200" i="32"/>
  <c r="BP200" i="32"/>
  <c r="BQ200" i="32"/>
  <c r="BR200" i="32"/>
  <c r="BS200" i="32"/>
  <c r="BT200" i="32"/>
  <c r="BU200" i="32"/>
  <c r="BV200" i="32"/>
  <c r="BW200" i="32"/>
  <c r="BX200" i="32"/>
  <c r="BY200" i="32"/>
  <c r="BZ200" i="32"/>
  <c r="CA200" i="32"/>
  <c r="CB200" i="32"/>
  <c r="CC200" i="32"/>
  <c r="CD200" i="32"/>
  <c r="CE200" i="32"/>
  <c r="CF200" i="32"/>
  <c r="CG200" i="32"/>
  <c r="CH200" i="32"/>
  <c r="CI200" i="32"/>
  <c r="CJ200" i="32"/>
  <c r="CK200" i="32"/>
  <c r="CL200" i="32"/>
  <c r="CM200" i="32"/>
  <c r="CN200" i="32"/>
  <c r="CO200" i="32"/>
  <c r="CP200" i="32"/>
  <c r="CQ200" i="32"/>
  <c r="CR200" i="32"/>
  <c r="CS200" i="32"/>
  <c r="CT200" i="32"/>
  <c r="CU200" i="32"/>
  <c r="CV200" i="32"/>
  <c r="CW200" i="32"/>
  <c r="CX200" i="32"/>
  <c r="CY200" i="32"/>
  <c r="CZ200" i="32"/>
  <c r="DA200" i="32"/>
  <c r="DB200" i="32"/>
  <c r="DC200" i="32"/>
  <c r="DD200" i="32"/>
  <c r="DE200" i="32"/>
  <c r="DF200" i="32"/>
  <c r="DG200" i="32"/>
  <c r="DH200" i="32"/>
  <c r="DI200" i="32"/>
  <c r="DJ200" i="32"/>
  <c r="DK200" i="32"/>
  <c r="DL200" i="32"/>
  <c r="DM200" i="32"/>
  <c r="DN200" i="32"/>
  <c r="DO200" i="32"/>
  <c r="DP200" i="32"/>
  <c r="DQ200" i="32"/>
  <c r="DR200" i="32"/>
  <c r="DS200" i="32"/>
  <c r="C201" i="32"/>
  <c r="D201" i="32"/>
  <c r="E201" i="32"/>
  <c r="F201" i="32"/>
  <c r="G201" i="32"/>
  <c r="H201" i="32"/>
  <c r="I201" i="32"/>
  <c r="J201" i="32"/>
  <c r="K201" i="32"/>
  <c r="L201" i="32"/>
  <c r="M201" i="32"/>
  <c r="N201" i="32"/>
  <c r="O201" i="32"/>
  <c r="P201" i="32"/>
  <c r="Q201" i="32"/>
  <c r="R201" i="32"/>
  <c r="S201" i="32"/>
  <c r="T201" i="32"/>
  <c r="U201" i="32"/>
  <c r="V201" i="32"/>
  <c r="W201" i="32"/>
  <c r="X201" i="32"/>
  <c r="Y201" i="32"/>
  <c r="Z201" i="32"/>
  <c r="AA201" i="32"/>
  <c r="AB201" i="32"/>
  <c r="AC201" i="32"/>
  <c r="AD201" i="32"/>
  <c r="AE201" i="32"/>
  <c r="AF201" i="32"/>
  <c r="AG201" i="32"/>
  <c r="AH201" i="32"/>
  <c r="AI201" i="32"/>
  <c r="AJ201" i="32"/>
  <c r="AK201" i="32"/>
  <c r="AL201" i="32"/>
  <c r="AM201" i="32"/>
  <c r="AN201" i="32"/>
  <c r="AO201" i="32"/>
  <c r="AP201" i="32"/>
  <c r="AQ201" i="32"/>
  <c r="AR201" i="32"/>
  <c r="AS201" i="32"/>
  <c r="AT201" i="32"/>
  <c r="AU201" i="32"/>
  <c r="AV201" i="32"/>
  <c r="AW201" i="32"/>
  <c r="AX201" i="32"/>
  <c r="AY201" i="32"/>
  <c r="AZ201" i="32"/>
  <c r="BA201" i="32"/>
  <c r="BB201" i="32"/>
  <c r="BC201" i="32"/>
  <c r="BD201" i="32"/>
  <c r="BE201" i="32"/>
  <c r="BF201" i="32"/>
  <c r="BG201" i="32"/>
  <c r="BH201" i="32"/>
  <c r="BI201" i="32"/>
  <c r="BJ201" i="32"/>
  <c r="BK201" i="32"/>
  <c r="BL201" i="32"/>
  <c r="BM201" i="32"/>
  <c r="BN201" i="32"/>
  <c r="BO201" i="32"/>
  <c r="BP201" i="32"/>
  <c r="BQ201" i="32"/>
  <c r="BR201" i="32"/>
  <c r="BS201" i="32"/>
  <c r="BT201" i="32"/>
  <c r="BU201" i="32"/>
  <c r="BV201" i="32"/>
  <c r="BW201" i="32"/>
  <c r="BX201" i="32"/>
  <c r="BY201" i="32"/>
  <c r="BZ201" i="32"/>
  <c r="CA201" i="32"/>
  <c r="CB201" i="32"/>
  <c r="CC201" i="32"/>
  <c r="CD201" i="32"/>
  <c r="CE201" i="32"/>
  <c r="CF201" i="32"/>
  <c r="CG201" i="32"/>
  <c r="CH201" i="32"/>
  <c r="CI201" i="32"/>
  <c r="CJ201" i="32"/>
  <c r="CK201" i="32"/>
  <c r="CL201" i="32"/>
  <c r="CM201" i="32"/>
  <c r="CN201" i="32"/>
  <c r="CO201" i="32"/>
  <c r="CP201" i="32"/>
  <c r="CQ201" i="32"/>
  <c r="CR201" i="32"/>
  <c r="CS201" i="32"/>
  <c r="CT201" i="32"/>
  <c r="CU201" i="32"/>
  <c r="CV201" i="32"/>
  <c r="CW201" i="32"/>
  <c r="CX201" i="32"/>
  <c r="CY201" i="32"/>
  <c r="CZ201" i="32"/>
  <c r="DA201" i="32"/>
  <c r="DB201" i="32"/>
  <c r="DC201" i="32"/>
  <c r="DD201" i="32"/>
  <c r="DE201" i="32"/>
  <c r="DF201" i="32"/>
  <c r="DG201" i="32"/>
  <c r="DH201" i="32"/>
  <c r="DI201" i="32"/>
  <c r="DJ201" i="32"/>
  <c r="DK201" i="32"/>
  <c r="DL201" i="32"/>
  <c r="DM201" i="32"/>
  <c r="DN201" i="32"/>
  <c r="DO201" i="32"/>
  <c r="DP201" i="32"/>
  <c r="DQ201" i="32"/>
  <c r="DR201" i="32"/>
  <c r="DS201" i="32"/>
  <c r="C203" i="32" a="1"/>
  <c r="C203" i="32"/>
  <c r="D203" i="32" a="1"/>
  <c r="D203" i="32"/>
  <c r="E203" i="32" a="1"/>
  <c r="E203" i="32"/>
  <c r="F203" i="32" a="1"/>
  <c r="F203" i="32"/>
  <c r="G203" i="32" a="1"/>
  <c r="G203" i="32"/>
  <c r="H203" i="32" a="1"/>
  <c r="H203" i="32"/>
  <c r="I203" i="32" a="1"/>
  <c r="I203" i="32"/>
  <c r="J203" i="32" a="1"/>
  <c r="J203" i="32"/>
  <c r="K203" i="32" a="1"/>
  <c r="K203" i="32"/>
  <c r="L203" i="32" a="1"/>
  <c r="L203" i="32"/>
  <c r="M203" i="32" a="1"/>
  <c r="M203" i="32"/>
  <c r="N203" i="32" a="1"/>
  <c r="N203" i="32"/>
  <c r="O203" i="32" a="1"/>
  <c r="O203" i="32"/>
  <c r="P203" i="32" a="1"/>
  <c r="P203" i="32"/>
  <c r="Q203" i="32" a="1"/>
  <c r="Q203" i="32"/>
  <c r="R203" i="32" a="1"/>
  <c r="R203" i="32"/>
  <c r="S203" i="32" a="1"/>
  <c r="S203" i="32"/>
  <c r="T203" i="32" a="1"/>
  <c r="T203" i="32"/>
  <c r="U203" i="32" a="1"/>
  <c r="U203" i="32"/>
  <c r="V203" i="32" a="1"/>
  <c r="V203" i="32"/>
  <c r="W203" i="32" a="1"/>
  <c r="W203" i="32"/>
  <c r="X203" i="32" a="1"/>
  <c r="X203" i="32"/>
  <c r="Y203" i="32" a="1"/>
  <c r="Y203" i="32"/>
  <c r="Z203" i="32" a="1"/>
  <c r="Z203" i="32"/>
  <c r="AA203" i="32" a="1"/>
  <c r="AA203" i="32"/>
  <c r="AB203" i="32" a="1"/>
  <c r="AB203" i="32"/>
  <c r="AC203" i="32" a="1"/>
  <c r="AC203" i="32"/>
  <c r="AD203" i="32" a="1"/>
  <c r="AD203" i="32"/>
  <c r="AE203" i="32" a="1"/>
  <c r="AE203" i="32"/>
  <c r="AF203" i="32" a="1"/>
  <c r="AF203" i="32"/>
  <c r="AG203" i="32" a="1"/>
  <c r="AG203" i="32"/>
  <c r="AH203" i="32" a="1"/>
  <c r="AH203" i="32"/>
  <c r="AI203" i="32" a="1"/>
  <c r="AI203" i="32"/>
  <c r="AJ203" i="32" a="1"/>
  <c r="AJ203" i="32"/>
  <c r="AK203" i="32" a="1"/>
  <c r="AK203" i="32"/>
  <c r="AL203" i="32" a="1"/>
  <c r="AL203" i="32"/>
  <c r="AM203" i="32" a="1"/>
  <c r="AM203" i="32"/>
  <c r="AN203" i="32" a="1"/>
  <c r="AN203" i="32"/>
  <c r="AO203" i="32" a="1"/>
  <c r="AO203" i="32"/>
  <c r="AP203" i="32" a="1"/>
  <c r="AP203" i="32"/>
  <c r="AQ203" i="32" a="1"/>
  <c r="AQ203" i="32"/>
  <c r="AR203" i="32" a="1"/>
  <c r="AR203" i="32"/>
  <c r="AS203" i="32" a="1"/>
  <c r="AS203" i="32"/>
  <c r="AT203" i="32" a="1"/>
  <c r="AT203" i="32"/>
  <c r="AU203" i="32" a="1"/>
  <c r="AU203" i="32"/>
  <c r="AV203" i="32" a="1"/>
  <c r="AV203" i="32"/>
  <c r="AW203" i="32" a="1"/>
  <c r="AW203" i="32"/>
  <c r="AX203" i="32" a="1"/>
  <c r="AX203" i="32"/>
  <c r="AY203" i="32" a="1"/>
  <c r="AY203" i="32"/>
  <c r="AZ203" i="32" a="1"/>
  <c r="AZ203" i="32"/>
  <c r="BA203" i="32" a="1"/>
  <c r="BA203" i="32"/>
  <c r="BB203" i="32" a="1"/>
  <c r="BB203" i="32"/>
  <c r="BC203" i="32" a="1"/>
  <c r="BC203" i="32"/>
  <c r="BD203" i="32" a="1"/>
  <c r="BD203" i="32"/>
  <c r="BE203" i="32" a="1"/>
  <c r="BE203" i="32"/>
  <c r="BF203" i="32" a="1"/>
  <c r="BF203" i="32"/>
  <c r="BG203" i="32" a="1"/>
  <c r="BG203" i="32"/>
  <c r="BH203" i="32" a="1"/>
  <c r="BH203" i="32"/>
  <c r="BI203" i="32" a="1"/>
  <c r="BI203" i="32"/>
  <c r="BJ203" i="32" a="1"/>
  <c r="BJ203" i="32"/>
  <c r="BK203" i="32" a="1"/>
  <c r="BK203" i="32"/>
  <c r="BL203" i="32" a="1"/>
  <c r="BL203" i="32"/>
  <c r="BM203" i="32" a="1"/>
  <c r="BM203" i="32"/>
  <c r="BN203" i="32" a="1"/>
  <c r="BN203" i="32"/>
  <c r="BO203" i="32" a="1"/>
  <c r="BO203" i="32"/>
  <c r="BP203" i="32" a="1"/>
  <c r="BP203" i="32"/>
  <c r="BQ203" i="32" a="1"/>
  <c r="BQ203" i="32"/>
  <c r="BR203" i="32" a="1"/>
  <c r="BR203" i="32"/>
  <c r="BS203" i="32" a="1"/>
  <c r="BS203" i="32"/>
  <c r="BT203" i="32" a="1"/>
  <c r="BT203" i="32"/>
  <c r="BU203" i="32" a="1"/>
  <c r="BU203" i="32"/>
  <c r="BV203" i="32" a="1"/>
  <c r="BV203" i="32"/>
  <c r="BW203" i="32" a="1"/>
  <c r="BW203" i="32"/>
  <c r="BX203" i="32" a="1"/>
  <c r="BX203" i="32"/>
  <c r="BY203" i="32" a="1"/>
  <c r="BY203" i="32"/>
  <c r="BZ203" i="32" a="1"/>
  <c r="BZ203" i="32"/>
  <c r="CA203" i="32" a="1"/>
  <c r="CA203" i="32"/>
  <c r="CB203" i="32" a="1"/>
  <c r="CB203" i="32"/>
  <c r="CC203" i="32" a="1"/>
  <c r="CC203" i="32"/>
  <c r="CD203" i="32" a="1"/>
  <c r="CD203" i="32"/>
  <c r="CE203" i="32" a="1"/>
  <c r="CE203" i="32"/>
  <c r="CF203" i="32" a="1"/>
  <c r="CF203" i="32"/>
  <c r="CG203" i="32" a="1"/>
  <c r="CG203" i="32"/>
  <c r="CH203" i="32" a="1"/>
  <c r="CH203" i="32"/>
  <c r="CI203" i="32" a="1"/>
  <c r="CI203" i="32"/>
  <c r="CJ203" i="32" a="1"/>
  <c r="CJ203" i="32"/>
  <c r="CK203" i="32" a="1"/>
  <c r="CK203" i="32"/>
  <c r="CL203" i="32" a="1"/>
  <c r="CL203" i="32"/>
  <c r="CM203" i="32" a="1"/>
  <c r="CM203" i="32"/>
  <c r="CN203" i="32" a="1"/>
  <c r="CN203" i="32"/>
  <c r="CO203" i="32" a="1"/>
  <c r="CO203" i="32"/>
  <c r="CP203" i="32" a="1"/>
  <c r="CP203" i="32"/>
  <c r="CQ203" i="32" a="1"/>
  <c r="CQ203" i="32"/>
  <c r="CR203" i="32" a="1"/>
  <c r="CR203" i="32"/>
  <c r="CS203" i="32" a="1"/>
  <c r="CS203" i="32"/>
  <c r="CT203" i="32" a="1"/>
  <c r="CT203" i="32"/>
  <c r="CU203" i="32" a="1"/>
  <c r="CU203" i="32"/>
  <c r="CV203" i="32" a="1"/>
  <c r="CV203" i="32"/>
  <c r="CW203" i="32" a="1"/>
  <c r="CW203" i="32"/>
  <c r="CX203" i="32" a="1"/>
  <c r="CX203" i="32"/>
  <c r="CY203" i="32" a="1"/>
  <c r="CY203" i="32"/>
  <c r="CZ203" i="32" a="1"/>
  <c r="CZ203" i="32"/>
  <c r="DA203" i="32" a="1"/>
  <c r="DA203" i="32"/>
  <c r="DB203" i="32" a="1"/>
  <c r="DB203" i="32"/>
  <c r="DC203" i="32" a="1"/>
  <c r="DC203" i="32"/>
  <c r="DD203" i="32" a="1"/>
  <c r="DD203" i="32"/>
  <c r="DE203" i="32" a="1"/>
  <c r="DE203" i="32"/>
  <c r="DF203" i="32" a="1"/>
  <c r="DF203" i="32"/>
  <c r="DG203" i="32" a="1"/>
  <c r="DG203" i="32"/>
  <c r="DH203" i="32" a="1"/>
  <c r="DH203" i="32"/>
  <c r="DI203" i="32" a="1"/>
  <c r="DI203" i="32"/>
  <c r="DJ203" i="32" a="1"/>
  <c r="DJ203" i="32"/>
  <c r="DK203" i="32" a="1"/>
  <c r="DK203" i="32"/>
  <c r="DL203" i="32" a="1"/>
  <c r="DL203" i="32"/>
  <c r="DM203" i="32" a="1"/>
  <c r="DM203" i="32"/>
  <c r="DN203" i="32" a="1"/>
  <c r="DN203" i="32"/>
  <c r="DO203" i="32" a="1"/>
  <c r="DO203" i="32"/>
  <c r="DP203" i="32" a="1"/>
  <c r="DP203" i="32"/>
  <c r="DQ203" i="32" a="1"/>
  <c r="DQ203" i="32"/>
  <c r="DR203" i="32" a="1"/>
  <c r="DR203" i="32"/>
  <c r="DS203" i="32" a="1"/>
  <c r="DS203" i="32"/>
  <c r="C204" i="32"/>
  <c r="D204" i="32"/>
  <c r="E204" i="32"/>
  <c r="F204" i="32"/>
  <c r="G204" i="32"/>
  <c r="H204" i="32"/>
  <c r="I204" i="32"/>
  <c r="J204" i="32"/>
  <c r="K204" i="32"/>
  <c r="L204" i="32"/>
  <c r="M204" i="32"/>
  <c r="N204" i="32"/>
  <c r="O204" i="32"/>
  <c r="P204" i="32"/>
  <c r="Q204" i="32"/>
  <c r="R204" i="32"/>
  <c r="S204" i="32"/>
  <c r="T204" i="32"/>
  <c r="U204" i="32"/>
  <c r="V204" i="32"/>
  <c r="W204" i="32"/>
  <c r="X204" i="32"/>
  <c r="Y204" i="32"/>
  <c r="Z204" i="32"/>
  <c r="AA204" i="32"/>
  <c r="AB204" i="32"/>
  <c r="AC204" i="32"/>
  <c r="AD204" i="32"/>
  <c r="AE204" i="32"/>
  <c r="AF204" i="32"/>
  <c r="AG204" i="32"/>
  <c r="AH204" i="32"/>
  <c r="AI204" i="32"/>
  <c r="AJ204" i="32"/>
  <c r="AK204" i="32"/>
  <c r="AL204" i="32"/>
  <c r="AM204" i="32"/>
  <c r="AN204" i="32"/>
  <c r="AO204" i="32"/>
  <c r="AP204" i="32"/>
  <c r="AQ204" i="32"/>
  <c r="AR204" i="32"/>
  <c r="AS204" i="32"/>
  <c r="AT204" i="32"/>
  <c r="AU204" i="32"/>
  <c r="AV204" i="32"/>
  <c r="AW204" i="32"/>
  <c r="AX204" i="32"/>
  <c r="AY204" i="32"/>
  <c r="AZ204" i="32"/>
  <c r="BA204" i="32"/>
  <c r="BB204" i="32"/>
  <c r="BC204" i="32"/>
  <c r="BD204" i="32"/>
  <c r="BE204" i="32"/>
  <c r="BF204" i="32"/>
  <c r="BG204" i="32"/>
  <c r="BH204" i="32"/>
  <c r="BI204" i="32"/>
  <c r="BJ204" i="32"/>
  <c r="BK204" i="32"/>
  <c r="BL204" i="32"/>
  <c r="BM204" i="32"/>
  <c r="BN204" i="32"/>
  <c r="BO204" i="32"/>
  <c r="BP204" i="32"/>
  <c r="BQ204" i="32"/>
  <c r="BR204" i="32"/>
  <c r="BS204" i="32"/>
  <c r="BT204" i="32"/>
  <c r="BU204" i="32"/>
  <c r="BV204" i="32"/>
  <c r="BW204" i="32"/>
  <c r="BX204" i="32"/>
  <c r="BY204" i="32"/>
  <c r="BZ204" i="32"/>
  <c r="CA204" i="32"/>
  <c r="CB204" i="32"/>
  <c r="CC204" i="32"/>
  <c r="CD204" i="32"/>
  <c r="CE204" i="32"/>
  <c r="CF204" i="32"/>
  <c r="CG204" i="32"/>
  <c r="CH204" i="32"/>
  <c r="CI204" i="32"/>
  <c r="CJ204" i="32"/>
  <c r="CK204" i="32"/>
  <c r="CL204" i="32"/>
  <c r="CM204" i="32"/>
  <c r="CN204" i="32"/>
  <c r="CO204" i="32"/>
  <c r="CP204" i="32"/>
  <c r="CQ204" i="32"/>
  <c r="CR204" i="32"/>
  <c r="CS204" i="32"/>
  <c r="CT204" i="32"/>
  <c r="CU204" i="32"/>
  <c r="CV204" i="32"/>
  <c r="CW204" i="32"/>
  <c r="CX204" i="32"/>
  <c r="CY204" i="32"/>
  <c r="CZ204" i="32"/>
  <c r="DA204" i="32"/>
  <c r="DB204" i="32"/>
  <c r="DC204" i="32"/>
  <c r="DD204" i="32"/>
  <c r="DE204" i="32"/>
  <c r="DF204" i="32"/>
  <c r="DG204" i="32"/>
  <c r="DH204" i="32"/>
  <c r="DI204" i="32"/>
  <c r="DJ204" i="32"/>
  <c r="DK204" i="32"/>
  <c r="DL204" i="32"/>
  <c r="DM204" i="32"/>
  <c r="DN204" i="32"/>
  <c r="DO204" i="32"/>
  <c r="DP204" i="32"/>
  <c r="DQ204" i="32"/>
  <c r="DR204" i="32"/>
  <c r="DS204" i="32"/>
  <c r="C205" i="32"/>
  <c r="D205" i="32"/>
  <c r="E205" i="32"/>
  <c r="F205" i="32"/>
  <c r="G205" i="32"/>
  <c r="H205" i="32"/>
  <c r="I205" i="32"/>
  <c r="J205" i="32"/>
  <c r="K205" i="32"/>
  <c r="L205" i="32"/>
  <c r="M205" i="32"/>
  <c r="N205" i="32"/>
  <c r="O205" i="32"/>
  <c r="P205" i="32"/>
  <c r="Q205" i="32"/>
  <c r="R205" i="32"/>
  <c r="S205" i="32"/>
  <c r="T205" i="32"/>
  <c r="U205" i="32"/>
  <c r="V205" i="32"/>
  <c r="W205" i="32"/>
  <c r="X205" i="32"/>
  <c r="Y205" i="32"/>
  <c r="Z205" i="32"/>
  <c r="AA205" i="32"/>
  <c r="AB205" i="32"/>
  <c r="AC205" i="32"/>
  <c r="AD205" i="32"/>
  <c r="AE205" i="32"/>
  <c r="AF205" i="32"/>
  <c r="AG205" i="32"/>
  <c r="AH205" i="32"/>
  <c r="AI205" i="32"/>
  <c r="AJ205" i="32"/>
  <c r="AK205" i="32"/>
  <c r="AL205" i="32"/>
  <c r="AM205" i="32"/>
  <c r="AN205" i="32"/>
  <c r="AO205" i="32"/>
  <c r="AP205" i="32"/>
  <c r="AQ205" i="32"/>
  <c r="AR205" i="32"/>
  <c r="AS205" i="32"/>
  <c r="AT205" i="32"/>
  <c r="AU205" i="32"/>
  <c r="AV205" i="32"/>
  <c r="AW205" i="32"/>
  <c r="AX205" i="32"/>
  <c r="AY205" i="32"/>
  <c r="AZ205" i="32"/>
  <c r="BA205" i="32"/>
  <c r="BB205" i="32"/>
  <c r="BC205" i="32"/>
  <c r="BD205" i="32"/>
  <c r="BE205" i="32"/>
  <c r="BF205" i="32"/>
  <c r="BG205" i="32"/>
  <c r="BH205" i="32"/>
  <c r="BI205" i="32"/>
  <c r="BJ205" i="32"/>
  <c r="BK205" i="32"/>
  <c r="BL205" i="32"/>
  <c r="BM205" i="32"/>
  <c r="BN205" i="32"/>
  <c r="BO205" i="32"/>
  <c r="BP205" i="32"/>
  <c r="BQ205" i="32"/>
  <c r="BR205" i="32"/>
  <c r="BS205" i="32"/>
  <c r="BT205" i="32"/>
  <c r="BU205" i="32"/>
  <c r="BV205" i="32"/>
  <c r="BW205" i="32"/>
  <c r="BX205" i="32"/>
  <c r="BY205" i="32"/>
  <c r="BZ205" i="32"/>
  <c r="CA205" i="32"/>
  <c r="CB205" i="32"/>
  <c r="CC205" i="32"/>
  <c r="CD205" i="32"/>
  <c r="CE205" i="32"/>
  <c r="CF205" i="32"/>
  <c r="CG205" i="32"/>
  <c r="CH205" i="32"/>
  <c r="CI205" i="32"/>
  <c r="CJ205" i="32"/>
  <c r="CK205" i="32"/>
  <c r="CL205" i="32"/>
  <c r="CM205" i="32"/>
  <c r="CN205" i="32"/>
  <c r="CO205" i="32"/>
  <c r="CP205" i="32"/>
  <c r="CQ205" i="32"/>
  <c r="CR205" i="32"/>
  <c r="CS205" i="32"/>
  <c r="CT205" i="32"/>
  <c r="CU205" i="32"/>
  <c r="CV205" i="32"/>
  <c r="CW205" i="32"/>
  <c r="CX205" i="32"/>
  <c r="CY205" i="32"/>
  <c r="CZ205" i="32"/>
  <c r="DA205" i="32"/>
  <c r="DB205" i="32"/>
  <c r="DC205" i="32"/>
  <c r="DD205" i="32"/>
  <c r="DE205" i="32"/>
  <c r="DF205" i="32"/>
  <c r="DG205" i="32"/>
  <c r="DH205" i="32"/>
  <c r="DI205" i="32"/>
  <c r="DJ205" i="32"/>
  <c r="DK205" i="32"/>
  <c r="DL205" i="32"/>
  <c r="DM205" i="32"/>
  <c r="DN205" i="32"/>
  <c r="DO205" i="32"/>
  <c r="DP205" i="32"/>
  <c r="DQ205" i="32"/>
  <c r="DR205" i="32"/>
  <c r="DS205" i="32"/>
  <c r="C206" i="32"/>
  <c r="D206" i="32"/>
  <c r="E206" i="32"/>
  <c r="F206" i="32"/>
  <c r="G206" i="32"/>
  <c r="H206" i="32"/>
  <c r="I206" i="32"/>
  <c r="J206" i="32"/>
  <c r="K206" i="32"/>
  <c r="L206" i="32"/>
  <c r="M206" i="32"/>
  <c r="N206" i="32"/>
  <c r="O206" i="32"/>
  <c r="P206" i="32"/>
  <c r="Q206" i="32"/>
  <c r="R206" i="32"/>
  <c r="S206" i="32"/>
  <c r="T206" i="32"/>
  <c r="U206" i="32"/>
  <c r="V206" i="32"/>
  <c r="W206" i="32"/>
  <c r="X206" i="32"/>
  <c r="Y206" i="32"/>
  <c r="Z206" i="32"/>
  <c r="AA206" i="32"/>
  <c r="AB206" i="32"/>
  <c r="AC206" i="32"/>
  <c r="AD206" i="32"/>
  <c r="AE206" i="32"/>
  <c r="AF206" i="32"/>
  <c r="AG206" i="32"/>
  <c r="AH206" i="32"/>
  <c r="AI206" i="32"/>
  <c r="AJ206" i="32"/>
  <c r="AK206" i="32"/>
  <c r="AL206" i="32"/>
  <c r="AM206" i="32"/>
  <c r="AN206" i="32"/>
  <c r="AO206" i="32"/>
  <c r="AP206" i="32"/>
  <c r="AQ206" i="32"/>
  <c r="AR206" i="32"/>
  <c r="AS206" i="32"/>
  <c r="AT206" i="32"/>
  <c r="AU206" i="32"/>
  <c r="AV206" i="32"/>
  <c r="AW206" i="32"/>
  <c r="AX206" i="32"/>
  <c r="AY206" i="32"/>
  <c r="AZ206" i="32"/>
  <c r="BA206" i="32"/>
  <c r="BB206" i="32"/>
  <c r="BC206" i="32"/>
  <c r="BD206" i="32"/>
  <c r="BE206" i="32"/>
  <c r="BF206" i="32"/>
  <c r="BG206" i="32"/>
  <c r="BH206" i="32"/>
  <c r="BI206" i="32"/>
  <c r="BJ206" i="32"/>
  <c r="BK206" i="32"/>
  <c r="BL206" i="32"/>
  <c r="BM206" i="32"/>
  <c r="BN206" i="32"/>
  <c r="BO206" i="32"/>
  <c r="BP206" i="32"/>
  <c r="BQ206" i="32"/>
  <c r="BR206" i="32"/>
  <c r="BS206" i="32"/>
  <c r="BT206" i="32"/>
  <c r="BU206" i="32"/>
  <c r="BV206" i="32"/>
  <c r="BW206" i="32"/>
  <c r="BX206" i="32"/>
  <c r="BY206" i="32"/>
  <c r="BZ206" i="32"/>
  <c r="CA206" i="32"/>
  <c r="CB206" i="32"/>
  <c r="CC206" i="32"/>
  <c r="CD206" i="32"/>
  <c r="CE206" i="32"/>
  <c r="CF206" i="32"/>
  <c r="CG206" i="32"/>
  <c r="CH206" i="32"/>
  <c r="CI206" i="32"/>
  <c r="CJ206" i="32"/>
  <c r="CK206" i="32"/>
  <c r="CL206" i="32"/>
  <c r="CM206" i="32"/>
  <c r="CN206" i="32"/>
  <c r="CO206" i="32"/>
  <c r="CP206" i="32"/>
  <c r="CQ206" i="32"/>
  <c r="CR206" i="32"/>
  <c r="CS206" i="32"/>
  <c r="CT206" i="32"/>
  <c r="CU206" i="32"/>
  <c r="CV206" i="32"/>
  <c r="CW206" i="32"/>
  <c r="CX206" i="32"/>
  <c r="CY206" i="32"/>
  <c r="CZ206" i="32"/>
  <c r="DA206" i="32"/>
  <c r="DB206" i="32"/>
  <c r="DC206" i="32"/>
  <c r="DD206" i="32"/>
  <c r="DE206" i="32"/>
  <c r="DF206" i="32"/>
  <c r="DG206" i="32"/>
  <c r="DH206" i="32"/>
  <c r="DI206" i="32"/>
  <c r="DJ206" i="32"/>
  <c r="DK206" i="32"/>
  <c r="DL206" i="32"/>
  <c r="DM206" i="32"/>
  <c r="DN206" i="32"/>
  <c r="DO206" i="32"/>
  <c r="DP206" i="32"/>
  <c r="DQ206" i="32"/>
  <c r="DR206" i="32"/>
  <c r="DS206" i="32"/>
  <c r="C210" i="32"/>
  <c r="D210" i="32"/>
  <c r="E210" i="32"/>
  <c r="F210" i="32"/>
  <c r="G210" i="32"/>
  <c r="H210" i="32"/>
  <c r="I210" i="32"/>
  <c r="J210" i="32"/>
  <c r="K210" i="32"/>
  <c r="L210" i="32"/>
  <c r="M210" i="32"/>
  <c r="N210" i="32"/>
  <c r="O210" i="32"/>
  <c r="P210" i="32"/>
  <c r="Q210" i="32"/>
  <c r="R210" i="32"/>
  <c r="S210" i="32"/>
  <c r="T210" i="32"/>
  <c r="U210" i="32"/>
  <c r="V210" i="32"/>
  <c r="W210" i="32"/>
  <c r="X210" i="32"/>
  <c r="Y210" i="32"/>
  <c r="Z210" i="32"/>
  <c r="AA210" i="32"/>
  <c r="AB210" i="32"/>
  <c r="AC210" i="32"/>
  <c r="AD210" i="32"/>
  <c r="AE210" i="32"/>
  <c r="AF210" i="32"/>
  <c r="AG210" i="32"/>
  <c r="AH210" i="32"/>
  <c r="AI210" i="32"/>
  <c r="AJ210" i="32"/>
  <c r="AK210" i="32"/>
  <c r="AL210" i="32"/>
  <c r="AM210" i="32"/>
  <c r="AN210" i="32"/>
  <c r="AO210" i="32"/>
  <c r="AP210" i="32"/>
  <c r="AQ210" i="32"/>
  <c r="AR210" i="32"/>
  <c r="AS210" i="32"/>
  <c r="AT210" i="32"/>
  <c r="AU210" i="32"/>
  <c r="AV210" i="32"/>
  <c r="AW210" i="32"/>
  <c r="AX210" i="32"/>
  <c r="AY210" i="32"/>
  <c r="AZ210" i="32"/>
  <c r="BA210" i="32"/>
  <c r="BB210" i="32"/>
  <c r="BC210" i="32"/>
  <c r="BD210" i="32"/>
  <c r="BE210" i="32"/>
  <c r="BF210" i="32"/>
  <c r="BG210" i="32"/>
  <c r="BH210" i="32"/>
  <c r="BI210" i="32"/>
  <c r="BJ210" i="32"/>
  <c r="BK210" i="32"/>
  <c r="BL210" i="32"/>
  <c r="BM210" i="32"/>
  <c r="BN210" i="32"/>
  <c r="BO210" i="32"/>
  <c r="BP210" i="32"/>
  <c r="BQ210" i="32"/>
  <c r="BR210" i="32"/>
  <c r="BS210" i="32"/>
  <c r="BT210" i="32"/>
  <c r="BU210" i="32"/>
  <c r="BV210" i="32"/>
  <c r="BW210" i="32"/>
  <c r="BX210" i="32"/>
  <c r="BY210" i="32"/>
  <c r="BZ210" i="32"/>
  <c r="CA210" i="32"/>
  <c r="CB210" i="32"/>
  <c r="CC210" i="32"/>
  <c r="CD210" i="32"/>
  <c r="CE210" i="32"/>
  <c r="CF210" i="32"/>
  <c r="CG210" i="32"/>
  <c r="CH210" i="32"/>
  <c r="CI210" i="32"/>
  <c r="CJ210" i="32"/>
  <c r="CK210" i="32"/>
  <c r="CL210" i="32"/>
  <c r="CM210" i="32"/>
  <c r="CN210" i="32"/>
  <c r="CO210" i="32"/>
  <c r="CP210" i="32"/>
  <c r="CQ210" i="32"/>
  <c r="CR210" i="32"/>
  <c r="CS210" i="32"/>
  <c r="CT210" i="32"/>
  <c r="CU210" i="32"/>
  <c r="CV210" i="32"/>
  <c r="CW210" i="32"/>
  <c r="CX210" i="32"/>
  <c r="CY210" i="32"/>
  <c r="CZ210" i="32"/>
  <c r="DA210" i="32"/>
  <c r="DB210" i="32"/>
  <c r="DC210" i="32"/>
  <c r="DD210" i="32"/>
  <c r="DE210" i="32"/>
  <c r="DF210" i="32"/>
  <c r="DG210" i="32"/>
  <c r="DH210" i="32"/>
  <c r="DI210" i="32"/>
  <c r="DJ210" i="32"/>
  <c r="DK210" i="32"/>
  <c r="DL210" i="32"/>
  <c r="DM210" i="32"/>
  <c r="DN210" i="32"/>
  <c r="DO210" i="32"/>
  <c r="DP210" i="32"/>
  <c r="DQ210" i="32"/>
  <c r="DR210" i="32"/>
  <c r="DS210" i="32"/>
  <c r="C212" i="32"/>
  <c r="D212" i="32"/>
  <c r="E212" i="32"/>
  <c r="F212" i="32"/>
  <c r="G212" i="32"/>
  <c r="H212" i="32"/>
  <c r="I212" i="32"/>
  <c r="J212" i="32"/>
  <c r="K212" i="32"/>
  <c r="L212" i="32"/>
  <c r="M212" i="32"/>
  <c r="N212" i="32"/>
  <c r="O212" i="32"/>
  <c r="P212" i="32"/>
  <c r="Q212" i="32"/>
  <c r="R212" i="32"/>
  <c r="S212" i="32"/>
  <c r="T212" i="32"/>
  <c r="U212" i="32"/>
  <c r="V212" i="32"/>
  <c r="W212" i="32"/>
  <c r="X212" i="32"/>
  <c r="Y212" i="32"/>
  <c r="Z212" i="32"/>
  <c r="AA212" i="32"/>
  <c r="AB212" i="32"/>
  <c r="AC212" i="32"/>
  <c r="AD212" i="32"/>
  <c r="AE212" i="32"/>
  <c r="AF212" i="32"/>
  <c r="AG212" i="32"/>
  <c r="AH212" i="32"/>
  <c r="AI212" i="32"/>
  <c r="AJ212" i="32"/>
  <c r="AK212" i="32"/>
  <c r="AL212" i="32"/>
  <c r="AM212" i="32"/>
  <c r="AN212" i="32"/>
  <c r="AO212" i="32"/>
  <c r="AP212" i="32"/>
  <c r="AQ212" i="32"/>
  <c r="AR212" i="32"/>
  <c r="AS212" i="32"/>
  <c r="AT212" i="32"/>
  <c r="AU212" i="32"/>
  <c r="AV212" i="32"/>
  <c r="AW212" i="32"/>
  <c r="AX212" i="32"/>
  <c r="AY212" i="32"/>
  <c r="AZ212" i="32"/>
  <c r="BA212" i="32"/>
  <c r="BB212" i="32"/>
  <c r="BC212" i="32"/>
  <c r="BD212" i="32"/>
  <c r="BE212" i="32"/>
  <c r="BF212" i="32"/>
  <c r="BG212" i="32"/>
  <c r="BH212" i="32"/>
  <c r="BI212" i="32"/>
  <c r="BJ212" i="32"/>
  <c r="BK212" i="32"/>
  <c r="BL212" i="32"/>
  <c r="BM212" i="32"/>
  <c r="BN212" i="32"/>
  <c r="BO212" i="32"/>
  <c r="BP212" i="32"/>
  <c r="BQ212" i="32"/>
  <c r="BR212" i="32"/>
  <c r="BS212" i="32"/>
  <c r="BT212" i="32"/>
  <c r="BU212" i="32"/>
  <c r="BV212" i="32"/>
  <c r="BW212" i="32"/>
  <c r="BX212" i="32"/>
  <c r="BY212" i="32"/>
  <c r="BZ212" i="32"/>
  <c r="CA212" i="32"/>
  <c r="CB212" i="32"/>
  <c r="CC212" i="32"/>
  <c r="CD212" i="32"/>
  <c r="CE212" i="32"/>
  <c r="CF212" i="32"/>
  <c r="CG212" i="32"/>
  <c r="CH212" i="32"/>
  <c r="CI212" i="32"/>
  <c r="CJ212" i="32"/>
  <c r="CK212" i="32"/>
  <c r="CL212" i="32"/>
  <c r="CM212" i="32"/>
  <c r="CN212" i="32"/>
  <c r="CO212" i="32"/>
  <c r="CP212" i="32"/>
  <c r="CQ212" i="32"/>
  <c r="CR212" i="32"/>
  <c r="CS212" i="32"/>
  <c r="CT212" i="32"/>
  <c r="CU212" i="32"/>
  <c r="CV212" i="32"/>
  <c r="CW212" i="32"/>
  <c r="CX212" i="32"/>
  <c r="CY212" i="32"/>
  <c r="CZ212" i="32"/>
  <c r="DA212" i="32"/>
  <c r="DB212" i="32"/>
  <c r="DC212" i="32"/>
  <c r="DD212" i="32"/>
  <c r="DE212" i="32"/>
  <c r="DF212" i="32"/>
  <c r="DG212" i="32"/>
  <c r="DH212" i="32"/>
  <c r="DI212" i="32"/>
  <c r="DJ212" i="32"/>
  <c r="DK212" i="32"/>
  <c r="DL212" i="32"/>
  <c r="DM212" i="32"/>
  <c r="DN212" i="32"/>
  <c r="DO212" i="32"/>
  <c r="DP212" i="32"/>
  <c r="DQ212" i="32"/>
  <c r="DR212" i="32"/>
  <c r="DS212" i="32"/>
  <c r="I4" i="12"/>
  <c r="D8" i="12"/>
  <c r="U8" i="12"/>
  <c r="V8" i="12"/>
  <c r="W8" i="12"/>
  <c r="X8" i="12"/>
  <c r="Y8" i="12"/>
  <c r="Z8" i="12"/>
  <c r="U11" i="12"/>
  <c r="V11" i="12"/>
  <c r="W11" i="12"/>
  <c r="X11" i="12"/>
  <c r="Y11" i="12"/>
  <c r="Z11" i="12"/>
  <c r="Q14" i="12"/>
  <c r="Q15" i="12"/>
  <c r="D17" i="12"/>
  <c r="Q18" i="12"/>
  <c r="S18" i="12"/>
  <c r="D21" i="12"/>
  <c r="D23" i="12"/>
  <c r="I23" i="12"/>
  <c r="I24" i="12"/>
  <c r="Q24" i="12"/>
  <c r="I25" i="12"/>
  <c r="Q25" i="12"/>
  <c r="I26" i="12"/>
  <c r="D27" i="12"/>
  <c r="I27" i="12"/>
  <c r="D28" i="12"/>
  <c r="I28" i="12"/>
  <c r="I29" i="12"/>
  <c r="I32" i="12"/>
  <c r="I33" i="12"/>
  <c r="I34" i="12"/>
  <c r="I35" i="12"/>
  <c r="I36" i="12"/>
  <c r="I37" i="12"/>
  <c r="I38" i="12"/>
  <c r="D39" i="12"/>
  <c r="I45" i="12"/>
  <c r="D48" i="12"/>
  <c r="D51" i="12"/>
  <c r="I51" i="12"/>
  <c r="D60" i="12"/>
  <c r="D66" i="12"/>
  <c r="D75" i="12"/>
  <c r="D81" i="12"/>
  <c r="D90" i="12"/>
  <c r="D96" i="12"/>
  <c r="D105" i="12"/>
  <c r="D111" i="12"/>
  <c r="D120" i="12"/>
  <c r="E25" i="13"/>
  <c r="F25" i="13"/>
  <c r="G25" i="13"/>
  <c r="H25" i="13"/>
  <c r="I25" i="13"/>
  <c r="J25" i="13"/>
  <c r="K25" i="13"/>
  <c r="L25" i="13"/>
  <c r="M25" i="13"/>
  <c r="N25" i="13"/>
  <c r="E27" i="13"/>
  <c r="F27" i="13"/>
  <c r="G27" i="13"/>
  <c r="H27" i="13"/>
  <c r="I27" i="13"/>
  <c r="J27" i="13"/>
  <c r="K27" i="13"/>
  <c r="L27" i="13"/>
  <c r="M27" i="13"/>
  <c r="N27" i="13"/>
  <c r="E33" i="13"/>
  <c r="F33" i="13"/>
  <c r="G33" i="13"/>
  <c r="H33" i="13"/>
  <c r="I33" i="13"/>
  <c r="J33" i="13"/>
  <c r="K33" i="13"/>
  <c r="L33" i="13"/>
  <c r="M33" i="13"/>
  <c r="N33" i="13"/>
  <c r="E35" i="13"/>
  <c r="F35" i="13"/>
  <c r="G35" i="13"/>
  <c r="H35" i="13"/>
  <c r="I35" i="13"/>
  <c r="J35" i="13"/>
  <c r="K35" i="13"/>
  <c r="L35" i="13"/>
  <c r="M35" i="13"/>
  <c r="N35" i="13"/>
  <c r="N37" i="13"/>
  <c r="N39" i="13"/>
  <c r="E41" i="13"/>
  <c r="F41" i="13"/>
  <c r="G41" i="13"/>
  <c r="H41" i="13"/>
  <c r="I41" i="13"/>
  <c r="J41" i="13"/>
  <c r="K41" i="13"/>
  <c r="L41" i="13"/>
  <c r="M41" i="13"/>
  <c r="N41" i="13"/>
  <c r="B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BF58" i="13"/>
  <c r="BG58" i="13"/>
  <c r="BH58" i="13"/>
  <c r="BI58" i="13"/>
  <c r="BJ58" i="13"/>
  <c r="BK58" i="13"/>
  <c r="BL58" i="13"/>
  <c r="BM58" i="13"/>
  <c r="BN58" i="13"/>
  <c r="BO58" i="13"/>
  <c r="BP58" i="13"/>
  <c r="BQ58" i="13"/>
  <c r="BR58" i="13"/>
  <c r="BS58" i="13"/>
  <c r="BT58" i="13"/>
  <c r="B61" i="13"/>
  <c r="D61" i="13"/>
  <c r="E61" i="13"/>
  <c r="D62" i="13"/>
  <c r="E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BG62" i="13"/>
  <c r="BH62" i="13"/>
  <c r="BI62" i="13"/>
  <c r="BJ62" i="13"/>
  <c r="BK62" i="13"/>
  <c r="BL62" i="13"/>
  <c r="BM62" i="13"/>
  <c r="BN62" i="13"/>
  <c r="BO62" i="13"/>
  <c r="BP62" i="13"/>
  <c r="BQ62" i="13"/>
  <c r="BR62" i="13"/>
  <c r="BS62" i="13"/>
  <c r="BT62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BG69" i="13"/>
  <c r="BH69" i="13"/>
  <c r="BI69" i="13"/>
  <c r="BJ69" i="13"/>
  <c r="BK69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CD69" i="13"/>
  <c r="CE69" i="13"/>
  <c r="CF69" i="13"/>
  <c r="CG69" i="13"/>
  <c r="CH69" i="13"/>
  <c r="CI69" i="13"/>
  <c r="CJ69" i="13"/>
  <c r="CK69" i="13"/>
  <c r="CL69" i="13"/>
  <c r="CM69" i="13"/>
  <c r="CN69" i="13"/>
  <c r="CO69" i="13"/>
  <c r="CP69" i="13"/>
  <c r="CQ69" i="13"/>
  <c r="CR69" i="13"/>
  <c r="CS69" i="13"/>
  <c r="CT69" i="13"/>
  <c r="CU69" i="13"/>
  <c r="CV69" i="13"/>
  <c r="CW69" i="13"/>
  <c r="CX69" i="13"/>
  <c r="CY69" i="13"/>
  <c r="CZ69" i="13"/>
  <c r="DA69" i="13"/>
  <c r="DB69" i="13"/>
  <c r="DC69" i="13"/>
  <c r="DD69" i="13"/>
  <c r="DE69" i="13"/>
  <c r="DF69" i="13"/>
  <c r="DG69" i="13"/>
  <c r="DH69" i="13"/>
  <c r="DI69" i="13"/>
  <c r="DJ69" i="13"/>
  <c r="DK69" i="13"/>
  <c r="DL69" i="13"/>
  <c r="DM69" i="13"/>
  <c r="DN69" i="13"/>
  <c r="DO69" i="13"/>
  <c r="DP69" i="13"/>
  <c r="DQ69" i="13"/>
  <c r="DR69" i="13"/>
  <c r="DS69" i="13"/>
  <c r="DT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CF70" i="13"/>
  <c r="CG70" i="13"/>
  <c r="CH70" i="13"/>
  <c r="CI70" i="13"/>
  <c r="CJ70" i="13"/>
  <c r="CK70" i="13"/>
  <c r="CL70" i="13"/>
  <c r="CM70" i="13"/>
  <c r="CN70" i="13"/>
  <c r="CO70" i="13"/>
  <c r="CP70" i="13"/>
  <c r="CQ70" i="13"/>
  <c r="CR70" i="13"/>
  <c r="CS70" i="13"/>
  <c r="CT70" i="13"/>
  <c r="CU70" i="13"/>
  <c r="CV70" i="13"/>
  <c r="CW70" i="13"/>
  <c r="CX70" i="13"/>
  <c r="CY70" i="13"/>
  <c r="CZ70" i="13"/>
  <c r="DA70" i="13"/>
  <c r="DB70" i="13"/>
  <c r="DC70" i="13"/>
  <c r="DD70" i="13"/>
  <c r="DE70" i="13"/>
  <c r="DF70" i="13"/>
  <c r="DG70" i="13"/>
  <c r="DH70" i="13"/>
  <c r="DI70" i="13"/>
  <c r="DJ70" i="13"/>
  <c r="DK70" i="13"/>
  <c r="DL70" i="13"/>
  <c r="DM70" i="13"/>
  <c r="DN70" i="13"/>
  <c r="DO70" i="13"/>
  <c r="DP70" i="13"/>
  <c r="DQ70" i="13"/>
  <c r="DR70" i="13"/>
  <c r="DS70" i="13"/>
  <c r="DT70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CF71" i="13"/>
  <c r="CG71" i="13"/>
  <c r="CH71" i="13"/>
  <c r="CI71" i="13"/>
  <c r="CJ71" i="13"/>
  <c r="CK71" i="13"/>
  <c r="CL71" i="13"/>
  <c r="CM71" i="13"/>
  <c r="CN71" i="13"/>
  <c r="CO71" i="13"/>
  <c r="CP71" i="13"/>
  <c r="CQ71" i="13"/>
  <c r="CR71" i="13"/>
  <c r="CS71" i="13"/>
  <c r="CT71" i="13"/>
  <c r="CU71" i="13"/>
  <c r="CV71" i="13"/>
  <c r="CW71" i="13"/>
  <c r="CX71" i="13"/>
  <c r="CY71" i="13"/>
  <c r="CZ71" i="13"/>
  <c r="DA71" i="13"/>
  <c r="DB71" i="13"/>
  <c r="DC71" i="13"/>
  <c r="DD71" i="13"/>
  <c r="DE71" i="13"/>
  <c r="DF71" i="13"/>
  <c r="DG71" i="13"/>
  <c r="DH71" i="13"/>
  <c r="DI71" i="13"/>
  <c r="DJ71" i="13"/>
  <c r="DK71" i="13"/>
  <c r="DL71" i="13"/>
  <c r="DM71" i="13"/>
  <c r="DN71" i="13"/>
  <c r="DO71" i="13"/>
  <c r="DP71" i="13"/>
  <c r="DQ71" i="13"/>
  <c r="DR71" i="13"/>
  <c r="DS71" i="13"/>
  <c r="DT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CF72" i="13"/>
  <c r="CG72" i="13"/>
  <c r="CH72" i="13"/>
  <c r="CI72" i="13"/>
  <c r="CJ72" i="13"/>
  <c r="CK72" i="13"/>
  <c r="CL72" i="13"/>
  <c r="CM72" i="13"/>
  <c r="CN72" i="13"/>
  <c r="CO72" i="13"/>
  <c r="CP72" i="13"/>
  <c r="CQ72" i="13"/>
  <c r="CR72" i="13"/>
  <c r="CS72" i="13"/>
  <c r="CT72" i="13"/>
  <c r="CU72" i="13"/>
  <c r="CV72" i="13"/>
  <c r="CW72" i="13"/>
  <c r="CX72" i="13"/>
  <c r="CY72" i="13"/>
  <c r="CZ72" i="13"/>
  <c r="DA72" i="13"/>
  <c r="DB72" i="13"/>
  <c r="DC72" i="13"/>
  <c r="DD72" i="13"/>
  <c r="DE72" i="13"/>
  <c r="DF72" i="13"/>
  <c r="DG72" i="13"/>
  <c r="DH72" i="13"/>
  <c r="DI72" i="13"/>
  <c r="DJ72" i="13"/>
  <c r="DK72" i="13"/>
  <c r="DL72" i="13"/>
  <c r="DM72" i="13"/>
  <c r="DN72" i="13"/>
  <c r="DO72" i="13"/>
  <c r="DP72" i="13"/>
  <c r="DQ72" i="13"/>
  <c r="DR72" i="13"/>
  <c r="DS72" i="13"/>
  <c r="DT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BK73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CF73" i="13"/>
  <c r="CG73" i="13"/>
  <c r="CH73" i="13"/>
  <c r="CI73" i="13"/>
  <c r="CJ73" i="13"/>
  <c r="CK73" i="13"/>
  <c r="CL73" i="13"/>
  <c r="CM73" i="13"/>
  <c r="CN73" i="13"/>
  <c r="CO73" i="13"/>
  <c r="CP73" i="13"/>
  <c r="CQ73" i="13"/>
  <c r="CR73" i="13"/>
  <c r="CS73" i="13"/>
  <c r="CT73" i="13"/>
  <c r="CU73" i="13"/>
  <c r="CV73" i="13"/>
  <c r="CW73" i="13"/>
  <c r="CX73" i="13"/>
  <c r="CY73" i="13"/>
  <c r="CZ73" i="13"/>
  <c r="DA73" i="13"/>
  <c r="DB73" i="13"/>
  <c r="DC73" i="13"/>
  <c r="DD73" i="13"/>
  <c r="DE73" i="13"/>
  <c r="DF73" i="13"/>
  <c r="DG73" i="13"/>
  <c r="DH73" i="13"/>
  <c r="DI73" i="13"/>
  <c r="DJ73" i="13"/>
  <c r="DK73" i="13"/>
  <c r="DL73" i="13"/>
  <c r="DM73" i="13"/>
  <c r="DN73" i="13"/>
  <c r="DO73" i="13"/>
  <c r="DP73" i="13"/>
  <c r="DQ73" i="13"/>
  <c r="DR73" i="13"/>
  <c r="DS73" i="13"/>
  <c r="DT73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BK75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CF75" i="13"/>
  <c r="CG75" i="13"/>
  <c r="CH75" i="13"/>
  <c r="CI75" i="13"/>
  <c r="CJ75" i="13"/>
  <c r="CK75" i="13"/>
  <c r="CL75" i="13"/>
  <c r="CM75" i="13"/>
  <c r="CN75" i="13"/>
  <c r="CO75" i="13"/>
  <c r="CP75" i="13"/>
  <c r="CQ75" i="13"/>
  <c r="CR75" i="13"/>
  <c r="CS75" i="13"/>
  <c r="CT75" i="13"/>
  <c r="CU75" i="13"/>
  <c r="CV75" i="13"/>
  <c r="CW75" i="13"/>
  <c r="CX75" i="13"/>
  <c r="CY75" i="13"/>
  <c r="CZ75" i="13"/>
  <c r="DA75" i="13"/>
  <c r="DB75" i="13"/>
  <c r="DC75" i="13"/>
  <c r="DD75" i="13"/>
  <c r="DE75" i="13"/>
  <c r="DF75" i="13"/>
  <c r="DG75" i="13"/>
  <c r="DH75" i="13"/>
  <c r="DI75" i="13"/>
  <c r="DJ75" i="13"/>
  <c r="DK75" i="13"/>
  <c r="DL75" i="13"/>
  <c r="DM75" i="13"/>
  <c r="DN75" i="13"/>
  <c r="DO75" i="13"/>
  <c r="DP75" i="13"/>
  <c r="DQ75" i="13"/>
  <c r="DR75" i="13"/>
  <c r="DS75" i="13"/>
  <c r="DT75" i="13"/>
  <c r="D4" i="15"/>
  <c r="H4" i="15"/>
  <c r="D5" i="15"/>
  <c r="H5" i="15"/>
  <c r="D6" i="15"/>
  <c r="H6" i="15"/>
  <c r="D7" i="15"/>
  <c r="H7" i="15"/>
  <c r="D8" i="15"/>
  <c r="H8" i="15"/>
  <c r="D9" i="15"/>
  <c r="H9" i="15"/>
  <c r="D10" i="15"/>
  <c r="E10" i="15"/>
  <c r="F10" i="15"/>
  <c r="G10" i="15"/>
  <c r="H10" i="15"/>
  <c r="D11" i="15"/>
  <c r="E11" i="15"/>
  <c r="F11" i="15"/>
  <c r="G11" i="15"/>
  <c r="H11" i="15"/>
  <c r="D12" i="15"/>
  <c r="E12" i="15"/>
  <c r="F12" i="15"/>
  <c r="G12" i="15"/>
  <c r="H12" i="15"/>
  <c r="D13" i="15"/>
  <c r="E13" i="15"/>
  <c r="F13" i="15"/>
  <c r="G13" i="15"/>
  <c r="H13" i="15"/>
  <c r="D14" i="15"/>
  <c r="E14" i="15"/>
  <c r="F14" i="15"/>
  <c r="G14" i="15"/>
  <c r="H14" i="15"/>
  <c r="D15" i="15"/>
  <c r="E15" i="15"/>
  <c r="F15" i="15"/>
  <c r="G15" i="15"/>
  <c r="H15" i="15"/>
  <c r="D16" i="15"/>
  <c r="E16" i="15"/>
  <c r="F16" i="15"/>
  <c r="G16" i="15"/>
  <c r="H16" i="15"/>
  <c r="D17" i="15"/>
  <c r="E17" i="15"/>
  <c r="F17" i="15"/>
  <c r="G17" i="15"/>
  <c r="H17" i="15"/>
  <c r="D18" i="15"/>
  <c r="E18" i="15"/>
  <c r="F18" i="15"/>
  <c r="G18" i="15"/>
  <c r="H18" i="15"/>
  <c r="D19" i="15"/>
  <c r="E19" i="15"/>
  <c r="F19" i="15"/>
  <c r="G19" i="15"/>
  <c r="H19" i="15"/>
  <c r="D20" i="15"/>
  <c r="E20" i="15"/>
  <c r="F20" i="15"/>
  <c r="G20" i="15"/>
  <c r="H20" i="15"/>
  <c r="D21" i="15"/>
  <c r="E21" i="15"/>
  <c r="F21" i="15"/>
  <c r="G21" i="15"/>
  <c r="H21" i="15"/>
  <c r="D22" i="15"/>
  <c r="E22" i="15"/>
  <c r="F22" i="15"/>
  <c r="G22" i="15"/>
  <c r="H22" i="15"/>
  <c r="D23" i="15"/>
  <c r="E23" i="15"/>
  <c r="F23" i="15"/>
  <c r="G23" i="15"/>
  <c r="H23" i="15"/>
  <c r="D24" i="15"/>
  <c r="E24" i="15"/>
  <c r="F24" i="15"/>
  <c r="G24" i="15"/>
  <c r="H24" i="15"/>
  <c r="D25" i="15"/>
  <c r="E25" i="15"/>
  <c r="F25" i="15"/>
  <c r="G25" i="15"/>
  <c r="H25" i="15"/>
  <c r="D26" i="15"/>
  <c r="E26" i="15"/>
  <c r="F26" i="15"/>
  <c r="G26" i="15"/>
  <c r="H26" i="15"/>
  <c r="D27" i="15"/>
  <c r="E27" i="15"/>
  <c r="F27" i="15"/>
  <c r="G27" i="15"/>
  <c r="H27" i="15"/>
  <c r="D28" i="15"/>
  <c r="E28" i="15"/>
  <c r="F28" i="15"/>
  <c r="G28" i="15"/>
  <c r="H28" i="15"/>
  <c r="D29" i="15"/>
  <c r="E29" i="15"/>
  <c r="F29" i="15"/>
  <c r="G29" i="15"/>
  <c r="H29" i="15"/>
  <c r="D30" i="15"/>
  <c r="E30" i="15"/>
  <c r="F30" i="15"/>
  <c r="G30" i="15"/>
  <c r="H30" i="15"/>
  <c r="D31" i="15"/>
  <c r="E31" i="15"/>
  <c r="F31" i="15"/>
  <c r="G31" i="15"/>
  <c r="H31" i="15"/>
  <c r="D32" i="15"/>
  <c r="E32" i="15"/>
  <c r="F32" i="15"/>
  <c r="G32" i="15"/>
  <c r="H32" i="15"/>
  <c r="D33" i="15"/>
  <c r="E33" i="15"/>
  <c r="F33" i="15"/>
  <c r="G33" i="15"/>
  <c r="H33" i="15"/>
  <c r="D34" i="15"/>
  <c r="E34" i="15"/>
  <c r="F34" i="15"/>
  <c r="G34" i="15"/>
  <c r="H34" i="15"/>
  <c r="D35" i="15"/>
  <c r="E35" i="15"/>
  <c r="F35" i="15"/>
  <c r="G35" i="15"/>
  <c r="H35" i="15"/>
  <c r="D36" i="15"/>
  <c r="E36" i="15"/>
  <c r="F36" i="15"/>
  <c r="G36" i="15"/>
  <c r="H36" i="15"/>
  <c r="D37" i="15"/>
  <c r="E37" i="15"/>
  <c r="F37" i="15"/>
  <c r="G37" i="15"/>
  <c r="H37" i="15"/>
  <c r="D38" i="15"/>
  <c r="E38" i="15"/>
  <c r="F38" i="15"/>
  <c r="G38" i="15"/>
  <c r="H38" i="15"/>
  <c r="D39" i="15"/>
  <c r="E39" i="15"/>
  <c r="F39" i="15"/>
  <c r="G39" i="15"/>
  <c r="H39" i="15"/>
  <c r="D40" i="15"/>
  <c r="E40" i="15"/>
  <c r="F40" i="15"/>
  <c r="G40" i="15"/>
  <c r="H40" i="15"/>
  <c r="D41" i="15"/>
  <c r="E41" i="15"/>
  <c r="F41" i="15"/>
  <c r="G41" i="15"/>
  <c r="H41" i="15"/>
  <c r="D42" i="15"/>
  <c r="E42" i="15"/>
  <c r="F42" i="15"/>
  <c r="G42" i="15"/>
  <c r="H42" i="15"/>
  <c r="D43" i="15"/>
  <c r="E43" i="15"/>
  <c r="F43" i="15"/>
  <c r="G43" i="15"/>
  <c r="H43" i="15"/>
  <c r="D44" i="15"/>
  <c r="E44" i="15"/>
  <c r="F44" i="15"/>
  <c r="G44" i="15"/>
  <c r="H44" i="15"/>
  <c r="D45" i="15"/>
  <c r="E45" i="15"/>
  <c r="F45" i="15"/>
  <c r="G45" i="15"/>
  <c r="H45" i="15"/>
  <c r="D46" i="15"/>
  <c r="E46" i="15"/>
  <c r="F46" i="15"/>
  <c r="G46" i="15"/>
  <c r="H46" i="15"/>
  <c r="D47" i="15"/>
  <c r="E47" i="15"/>
  <c r="F47" i="15"/>
  <c r="G47" i="15"/>
  <c r="H47" i="15"/>
  <c r="D48" i="15"/>
  <c r="E48" i="15"/>
  <c r="F48" i="15"/>
  <c r="G48" i="15"/>
  <c r="H48" i="15"/>
  <c r="D49" i="15"/>
  <c r="E49" i="15"/>
  <c r="F49" i="15"/>
  <c r="G49" i="15"/>
  <c r="H49" i="15"/>
  <c r="D50" i="15"/>
  <c r="E50" i="15"/>
  <c r="F50" i="15"/>
  <c r="G50" i="15"/>
  <c r="H50" i="15"/>
  <c r="D51" i="15"/>
  <c r="E51" i="15"/>
  <c r="F51" i="15"/>
  <c r="G51" i="15"/>
  <c r="H51" i="15"/>
  <c r="D52" i="15"/>
  <c r="F52" i="15"/>
  <c r="G52" i="15"/>
  <c r="H52" i="15"/>
  <c r="D53" i="15"/>
  <c r="F53" i="15"/>
  <c r="G53" i="15"/>
  <c r="H53" i="15"/>
  <c r="D54" i="15"/>
  <c r="F54" i="15"/>
  <c r="G54" i="15"/>
  <c r="H54" i="15"/>
  <c r="D55" i="15"/>
  <c r="F55" i="15"/>
  <c r="G55" i="15"/>
  <c r="H55" i="15"/>
  <c r="D56" i="15"/>
  <c r="F56" i="15"/>
  <c r="G56" i="15"/>
  <c r="H56" i="15"/>
  <c r="D57" i="15"/>
  <c r="F57" i="15"/>
  <c r="G57" i="15"/>
  <c r="H57" i="15"/>
  <c r="D58" i="15"/>
  <c r="F58" i="15"/>
  <c r="G58" i="15"/>
  <c r="H58" i="15"/>
  <c r="D59" i="15"/>
  <c r="F59" i="15"/>
  <c r="G59" i="15"/>
  <c r="H59" i="15"/>
  <c r="D60" i="15"/>
  <c r="F60" i="15"/>
  <c r="G60" i="15"/>
  <c r="H60" i="15"/>
  <c r="D61" i="15"/>
  <c r="F61" i="15"/>
  <c r="G61" i="15"/>
  <c r="H61" i="15"/>
  <c r="D62" i="15"/>
  <c r="F62" i="15"/>
  <c r="G62" i="15"/>
  <c r="H62" i="15"/>
  <c r="D63" i="15"/>
  <c r="F63" i="15"/>
  <c r="G63" i="15"/>
  <c r="H63" i="15"/>
  <c r="D64" i="15"/>
  <c r="F64" i="15"/>
  <c r="G64" i="15"/>
  <c r="H64" i="15"/>
  <c r="D65" i="15"/>
  <c r="F65" i="15"/>
  <c r="G65" i="15"/>
  <c r="H65" i="15"/>
  <c r="D66" i="15"/>
  <c r="F66" i="15"/>
  <c r="G66" i="15"/>
  <c r="H66" i="15"/>
  <c r="D67" i="15"/>
  <c r="F67" i="15"/>
  <c r="G67" i="15"/>
  <c r="H67" i="15"/>
  <c r="D68" i="15"/>
  <c r="F68" i="15"/>
  <c r="G68" i="15"/>
  <c r="H68" i="15"/>
  <c r="D69" i="15"/>
  <c r="F69" i="15"/>
  <c r="G69" i="15"/>
  <c r="H69" i="15"/>
  <c r="D70" i="15"/>
  <c r="F70" i="15"/>
  <c r="G70" i="15"/>
  <c r="H70" i="15"/>
  <c r="D71" i="15"/>
  <c r="F71" i="15"/>
  <c r="G71" i="15"/>
  <c r="H71" i="15"/>
  <c r="D72" i="15"/>
  <c r="F72" i="15"/>
  <c r="G72" i="15"/>
  <c r="H72" i="15"/>
  <c r="D73" i="15"/>
  <c r="F73" i="15"/>
  <c r="G73" i="15"/>
  <c r="H73" i="15"/>
  <c r="D74" i="15"/>
  <c r="F74" i="15"/>
  <c r="G74" i="15"/>
  <c r="H74" i="15"/>
  <c r="D75" i="15"/>
  <c r="F75" i="15"/>
  <c r="G75" i="15"/>
  <c r="H75" i="15"/>
  <c r="D76" i="15"/>
  <c r="F76" i="15"/>
  <c r="G76" i="15"/>
  <c r="H76" i="15"/>
  <c r="D77" i="15"/>
  <c r="F77" i="15"/>
  <c r="G77" i="15"/>
  <c r="H77" i="15"/>
  <c r="D78" i="15"/>
  <c r="F78" i="15"/>
  <c r="G78" i="15"/>
  <c r="H78" i="15"/>
  <c r="D79" i="15"/>
  <c r="F79" i="15"/>
  <c r="G79" i="15"/>
  <c r="H79" i="15"/>
  <c r="D80" i="15"/>
  <c r="F80" i="15"/>
  <c r="G80" i="15"/>
  <c r="H80" i="15"/>
  <c r="D81" i="15"/>
  <c r="F81" i="15"/>
  <c r="G81" i="15"/>
  <c r="H81" i="15"/>
  <c r="D82" i="15"/>
  <c r="F82" i="15"/>
  <c r="G82" i="15"/>
  <c r="H82" i="15"/>
  <c r="D83" i="15"/>
  <c r="F83" i="15"/>
  <c r="G83" i="15"/>
  <c r="H83" i="15"/>
  <c r="D84" i="15"/>
  <c r="F84" i="15"/>
  <c r="G84" i="15"/>
  <c r="H84" i="15"/>
  <c r="D85" i="15"/>
  <c r="F85" i="15"/>
  <c r="G85" i="15"/>
  <c r="H85" i="15"/>
  <c r="D86" i="15"/>
  <c r="F86" i="15"/>
  <c r="G86" i="15"/>
  <c r="H86" i="15"/>
  <c r="D87" i="15"/>
  <c r="F87" i="15"/>
  <c r="G87" i="15"/>
  <c r="H87" i="15"/>
  <c r="D88" i="15"/>
  <c r="F88" i="15"/>
  <c r="G88" i="15"/>
  <c r="H88" i="15"/>
  <c r="D89" i="15"/>
  <c r="F89" i="15"/>
  <c r="G89" i="15"/>
  <c r="H89" i="15"/>
  <c r="D90" i="15"/>
  <c r="F90" i="15"/>
  <c r="G90" i="15"/>
  <c r="H90" i="15"/>
  <c r="D91" i="15"/>
  <c r="F91" i="15"/>
  <c r="G91" i="15"/>
  <c r="H91" i="15"/>
  <c r="D92" i="15"/>
  <c r="F92" i="15"/>
  <c r="G92" i="15"/>
  <c r="H92" i="15"/>
  <c r="D93" i="15"/>
  <c r="F93" i="15"/>
  <c r="G93" i="15"/>
  <c r="H93" i="15"/>
  <c r="D94" i="15"/>
  <c r="F94" i="15"/>
  <c r="G94" i="15"/>
  <c r="H94" i="15"/>
  <c r="D95" i="15"/>
  <c r="F95" i="15"/>
  <c r="G95" i="15"/>
  <c r="H95" i="15"/>
  <c r="D96" i="15"/>
  <c r="F96" i="15"/>
  <c r="G96" i="15"/>
  <c r="H96" i="15"/>
  <c r="D97" i="15"/>
  <c r="F97" i="15"/>
  <c r="G97" i="15"/>
  <c r="H97" i="15"/>
  <c r="D98" i="15"/>
  <c r="F98" i="15"/>
  <c r="G98" i="15"/>
  <c r="H98" i="15"/>
  <c r="D99" i="15"/>
  <c r="F99" i="15"/>
  <c r="G99" i="15"/>
  <c r="H99" i="15"/>
  <c r="D100" i="15"/>
  <c r="F100" i="15"/>
  <c r="G100" i="15"/>
  <c r="H100" i="15"/>
  <c r="D101" i="15"/>
  <c r="F101" i="15"/>
  <c r="G101" i="15"/>
  <c r="H101" i="15"/>
  <c r="D102" i="15"/>
  <c r="F102" i="15"/>
  <c r="G102" i="15"/>
  <c r="H102" i="15"/>
  <c r="D103" i="15"/>
  <c r="F103" i="15"/>
  <c r="G103" i="15"/>
  <c r="H103" i="15"/>
  <c r="D104" i="15"/>
  <c r="F104" i="15"/>
  <c r="G104" i="15"/>
  <c r="H104" i="15"/>
  <c r="D105" i="15"/>
  <c r="F105" i="15"/>
  <c r="G105" i="15"/>
  <c r="H105" i="15"/>
  <c r="D106" i="15"/>
  <c r="F106" i="15"/>
  <c r="G106" i="15"/>
  <c r="H106" i="15"/>
  <c r="D107" i="15"/>
  <c r="F107" i="15"/>
  <c r="G107" i="15"/>
  <c r="H107" i="15"/>
  <c r="D108" i="15"/>
  <c r="F108" i="15"/>
  <c r="G108" i="15"/>
  <c r="H108" i="15"/>
  <c r="D109" i="15"/>
  <c r="F109" i="15"/>
  <c r="G109" i="15"/>
  <c r="H109" i="15"/>
  <c r="D110" i="15"/>
  <c r="F110" i="15"/>
  <c r="G110" i="15"/>
  <c r="H110" i="15"/>
  <c r="D111" i="15"/>
  <c r="F111" i="15"/>
  <c r="G111" i="15"/>
  <c r="H111" i="15"/>
  <c r="D112" i="15"/>
  <c r="F112" i="15"/>
  <c r="G112" i="15"/>
  <c r="H112" i="15"/>
  <c r="D113" i="15"/>
  <c r="F113" i="15"/>
  <c r="G113" i="15"/>
  <c r="H113" i="15"/>
  <c r="D114" i="15"/>
  <c r="F114" i="15"/>
  <c r="G114" i="15"/>
  <c r="H114" i="15"/>
  <c r="D115" i="15"/>
  <c r="F115" i="15"/>
  <c r="G115" i="15"/>
  <c r="H115" i="15"/>
  <c r="D116" i="15"/>
  <c r="F116" i="15"/>
  <c r="G116" i="15"/>
  <c r="H116" i="15"/>
  <c r="D117" i="15"/>
  <c r="F117" i="15"/>
  <c r="G117" i="15"/>
  <c r="H117" i="15"/>
  <c r="D118" i="15"/>
  <c r="F118" i="15"/>
  <c r="G118" i="15"/>
  <c r="H118" i="15"/>
  <c r="D119" i="15"/>
  <c r="F119" i="15"/>
  <c r="G119" i="15"/>
  <c r="H119" i="15"/>
  <c r="D120" i="15"/>
  <c r="F120" i="15"/>
  <c r="G120" i="15"/>
  <c r="H120" i="15"/>
  <c r="D121" i="15"/>
  <c r="F121" i="15"/>
  <c r="G121" i="15"/>
  <c r="H121" i="15"/>
  <c r="D122" i="15"/>
  <c r="F122" i="15"/>
  <c r="G122" i="15"/>
  <c r="H122" i="15"/>
  <c r="D123" i="15"/>
  <c r="F123" i="15"/>
  <c r="G123" i="15"/>
  <c r="H123" i="15"/>
  <c r="I123" i="15"/>
  <c r="J123" i="15"/>
  <c r="K123" i="15"/>
  <c r="C4" i="25"/>
  <c r="H4" i="25"/>
  <c r="I4" i="25"/>
  <c r="C5" i="25"/>
  <c r="H5" i="25"/>
  <c r="I5" i="25"/>
  <c r="C6" i="25"/>
  <c r="H6" i="25"/>
  <c r="I6" i="25"/>
  <c r="C7" i="25"/>
  <c r="H7" i="25"/>
  <c r="I7" i="25"/>
  <c r="N7" i="25"/>
  <c r="H10" i="25"/>
  <c r="I10" i="25"/>
  <c r="N10" i="25"/>
  <c r="I13" i="25"/>
  <c r="I14" i="25"/>
  <c r="I15" i="25"/>
  <c r="I16" i="25"/>
  <c r="C17" i="29"/>
  <c r="L17" i="29"/>
  <c r="X17" i="29"/>
  <c r="C19" i="29"/>
  <c r="C20" i="29"/>
  <c r="L20" i="29"/>
  <c r="X20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AI22" i="29"/>
  <c r="AJ22" i="29"/>
  <c r="AK22" i="29"/>
  <c r="AL22" i="29"/>
  <c r="AM22" i="29"/>
  <c r="AN22" i="29"/>
  <c r="AO22" i="29"/>
  <c r="AP22" i="29"/>
  <c r="AQ22" i="29"/>
  <c r="AR22" i="29"/>
  <c r="AS22" i="29"/>
  <c r="AT22" i="29"/>
  <c r="AU22" i="29"/>
  <c r="AV22" i="29"/>
  <c r="AW22" i="29"/>
  <c r="AX22" i="29"/>
  <c r="AY22" i="29"/>
  <c r="AZ22" i="29"/>
  <c r="BA22" i="29"/>
  <c r="BB22" i="29"/>
  <c r="BC22" i="29"/>
  <c r="BD22" i="29"/>
  <c r="BE22" i="29"/>
  <c r="BF22" i="29"/>
  <c r="BG22" i="29"/>
  <c r="BH22" i="29"/>
  <c r="BI22" i="29"/>
  <c r="BJ22" i="29"/>
  <c r="BK22" i="29"/>
  <c r="BL22" i="29"/>
  <c r="BM22" i="29"/>
  <c r="BN22" i="29"/>
  <c r="BO22" i="29"/>
  <c r="BP22" i="29"/>
  <c r="BQ22" i="29"/>
  <c r="BR22" i="29"/>
  <c r="BS22" i="29"/>
  <c r="BT22" i="29"/>
  <c r="BU22" i="29"/>
  <c r="BV22" i="29"/>
  <c r="C23" i="29"/>
  <c r="L23" i="29"/>
  <c r="X23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AI25" i="29"/>
  <c r="AJ25" i="29"/>
  <c r="AK25" i="29"/>
  <c r="AL25" i="29"/>
  <c r="AM25" i="29"/>
  <c r="AN25" i="29"/>
  <c r="AO25" i="29"/>
  <c r="AP25" i="29"/>
  <c r="AQ25" i="29"/>
  <c r="AR25" i="29"/>
  <c r="AS25" i="29"/>
  <c r="AT25" i="29"/>
  <c r="AU25" i="29"/>
  <c r="AV25" i="29"/>
  <c r="AW25" i="29"/>
  <c r="AX25" i="29"/>
  <c r="AY25" i="29"/>
  <c r="AZ25" i="29"/>
  <c r="BA25" i="29"/>
  <c r="BB25" i="29"/>
  <c r="BC25" i="29"/>
  <c r="BD25" i="29"/>
  <c r="BE25" i="29"/>
  <c r="BF25" i="29"/>
  <c r="BG25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F32" i="29"/>
  <c r="F34" i="29"/>
  <c r="F35" i="29"/>
  <c r="F36" i="29"/>
  <c r="F39" i="29"/>
  <c r="C40" i="29"/>
  <c r="F40" i="29"/>
  <c r="C42" i="29"/>
  <c r="C43" i="29"/>
  <c r="F11" i="26"/>
  <c r="G11" i="26"/>
  <c r="H11" i="26"/>
  <c r="I11" i="26"/>
  <c r="J11" i="26"/>
  <c r="F14" i="26"/>
  <c r="G14" i="26"/>
  <c r="H14" i="26"/>
  <c r="I14" i="26"/>
  <c r="J14" i="26"/>
  <c r="B58" i="26"/>
  <c r="V58" i="26"/>
  <c r="W58" i="26"/>
  <c r="X58" i="26"/>
  <c r="Y58" i="26"/>
  <c r="Z58" i="26"/>
  <c r="AA58" i="26"/>
  <c r="AB58" i="26"/>
  <c r="AC58" i="26"/>
  <c r="AD58" i="26"/>
  <c r="AE58" i="26"/>
  <c r="AF58" i="26"/>
  <c r="AG58" i="26"/>
  <c r="AH58" i="26"/>
  <c r="AI58" i="26"/>
  <c r="AJ58" i="26"/>
  <c r="AK58" i="26"/>
  <c r="AL58" i="26"/>
  <c r="AM58" i="26"/>
  <c r="AN58" i="26"/>
  <c r="AO58" i="26"/>
  <c r="AP58" i="26"/>
  <c r="AQ58" i="26"/>
  <c r="AR58" i="26"/>
  <c r="AS58" i="26"/>
  <c r="AT58" i="26"/>
  <c r="AU58" i="26"/>
  <c r="AV58" i="26"/>
  <c r="AW58" i="26"/>
  <c r="AX58" i="26"/>
  <c r="AY58" i="26"/>
  <c r="AZ58" i="26"/>
  <c r="BA58" i="26"/>
  <c r="BB58" i="26"/>
  <c r="BC58" i="26"/>
  <c r="BD58" i="26"/>
  <c r="BE58" i="26"/>
  <c r="BF58" i="26"/>
  <c r="BG58" i="26"/>
  <c r="BH58" i="26"/>
  <c r="BI58" i="26"/>
  <c r="BJ58" i="26"/>
  <c r="BK58" i="26"/>
  <c r="BL58" i="26"/>
  <c r="BM58" i="26"/>
  <c r="BN58" i="26"/>
  <c r="BO58" i="26"/>
  <c r="BP58" i="26"/>
  <c r="BQ58" i="26"/>
  <c r="BR58" i="26"/>
  <c r="BS58" i="26"/>
  <c r="BT58" i="26"/>
  <c r="V62" i="26"/>
  <c r="W62" i="26"/>
  <c r="X62" i="26"/>
  <c r="Y62" i="26"/>
  <c r="Z62" i="26"/>
  <c r="AA62" i="26"/>
  <c r="AB62" i="26"/>
  <c r="AC62" i="26"/>
  <c r="AD62" i="26"/>
  <c r="AE62" i="26"/>
  <c r="AF62" i="26"/>
  <c r="AG62" i="26"/>
  <c r="AH62" i="26"/>
  <c r="AI62" i="26"/>
  <c r="AJ62" i="26"/>
  <c r="AK62" i="26"/>
  <c r="AL62" i="26"/>
  <c r="AM62" i="26"/>
  <c r="AN62" i="26"/>
  <c r="AO62" i="26"/>
  <c r="AP62" i="26"/>
  <c r="AQ62" i="26"/>
  <c r="AR62" i="26"/>
  <c r="AS62" i="26"/>
  <c r="AT62" i="26"/>
  <c r="AU62" i="26"/>
  <c r="AV62" i="26"/>
  <c r="AW62" i="26"/>
  <c r="AX62" i="26"/>
  <c r="AY62" i="26"/>
  <c r="AZ62" i="26"/>
  <c r="BA62" i="26"/>
  <c r="BB62" i="26"/>
  <c r="BC62" i="26"/>
  <c r="BD62" i="26"/>
  <c r="BE62" i="26"/>
  <c r="BF62" i="26"/>
  <c r="BG62" i="26"/>
  <c r="BH62" i="26"/>
  <c r="BI62" i="26"/>
  <c r="BJ62" i="26"/>
  <c r="BK62" i="26"/>
  <c r="BL62" i="26"/>
  <c r="BM62" i="26"/>
  <c r="BN62" i="26"/>
  <c r="BO62" i="26"/>
  <c r="BP62" i="26"/>
  <c r="BQ62" i="26"/>
  <c r="BR62" i="26"/>
  <c r="BS62" i="26"/>
  <c r="BT62" i="26"/>
  <c r="Q7" i="23"/>
  <c r="Q10" i="23"/>
  <c r="D33" i="24"/>
  <c r="E33" i="24"/>
  <c r="F33" i="24"/>
  <c r="G33" i="24"/>
  <c r="H33" i="24"/>
  <c r="I33" i="24"/>
  <c r="J33" i="24"/>
  <c r="K33" i="24"/>
  <c r="L33" i="24"/>
  <c r="M33" i="24"/>
  <c r="N33" i="24"/>
  <c r="D45" i="24"/>
  <c r="C17" i="27"/>
  <c r="L17" i="27"/>
  <c r="X17" i="27"/>
  <c r="C19" i="27"/>
  <c r="C20" i="27"/>
  <c r="L20" i="27"/>
  <c r="X20" i="27"/>
  <c r="C22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AF22" i="27"/>
  <c r="AG22" i="27"/>
  <c r="AH22" i="27"/>
  <c r="AI22" i="27"/>
  <c r="AJ22" i="27"/>
  <c r="AK22" i="27"/>
  <c r="AL22" i="27"/>
  <c r="AM22" i="27"/>
  <c r="AN22" i="27"/>
  <c r="AO22" i="27"/>
  <c r="AP22" i="27"/>
  <c r="AQ22" i="27"/>
  <c r="AR22" i="27"/>
  <c r="AS22" i="27"/>
  <c r="AT22" i="27"/>
  <c r="AU22" i="27"/>
  <c r="AV22" i="27"/>
  <c r="AW22" i="27"/>
  <c r="AX22" i="27"/>
  <c r="AY22" i="27"/>
  <c r="AZ22" i="27"/>
  <c r="BA22" i="27"/>
  <c r="BB22" i="27"/>
  <c r="BC22" i="27"/>
  <c r="BD22" i="27"/>
  <c r="BE22" i="27"/>
  <c r="BF22" i="27"/>
  <c r="BG22" i="27"/>
  <c r="BH22" i="27"/>
  <c r="BI22" i="27"/>
  <c r="BJ22" i="27"/>
  <c r="BK22" i="27"/>
  <c r="BL22" i="27"/>
  <c r="BM22" i="27"/>
  <c r="BN22" i="27"/>
  <c r="BO22" i="27"/>
  <c r="BP22" i="27"/>
  <c r="BQ22" i="27"/>
  <c r="BR22" i="27"/>
  <c r="BS22" i="27"/>
  <c r="BT22" i="27"/>
  <c r="BU22" i="27"/>
  <c r="BV22" i="27"/>
  <c r="C23" i="27"/>
  <c r="L23" i="27"/>
  <c r="X23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E25" i="27"/>
  <c r="AF25" i="27"/>
  <c r="AG25" i="27"/>
  <c r="AH25" i="27"/>
  <c r="AI25" i="27"/>
  <c r="AJ25" i="27"/>
  <c r="AK25" i="27"/>
  <c r="AL25" i="27"/>
  <c r="AM25" i="27"/>
  <c r="AN25" i="27"/>
  <c r="AO25" i="27"/>
  <c r="AP25" i="27"/>
  <c r="AQ25" i="27"/>
  <c r="AR25" i="27"/>
  <c r="AS25" i="27"/>
  <c r="AT25" i="27"/>
  <c r="AU25" i="27"/>
  <c r="AV25" i="27"/>
  <c r="AW25" i="27"/>
  <c r="AX25" i="27"/>
  <c r="AY25" i="27"/>
  <c r="AZ25" i="27"/>
  <c r="BA25" i="27"/>
  <c r="BB25" i="27"/>
  <c r="BC25" i="27"/>
  <c r="BD25" i="27"/>
  <c r="BE25" i="27"/>
  <c r="BF25" i="27"/>
  <c r="BG25" i="27"/>
  <c r="BH25" i="27"/>
  <c r="BI25" i="27"/>
  <c r="BJ25" i="27"/>
  <c r="BK25" i="27"/>
  <c r="BL25" i="27"/>
  <c r="BM25" i="27"/>
  <c r="BN25" i="27"/>
  <c r="BO25" i="27"/>
  <c r="BP25" i="27"/>
  <c r="BQ25" i="27"/>
  <c r="BR25" i="27"/>
  <c r="BS25" i="27"/>
  <c r="BT25" i="27"/>
  <c r="BU25" i="27"/>
  <c r="BV25" i="27"/>
  <c r="F32" i="27"/>
  <c r="F34" i="27"/>
  <c r="F35" i="27"/>
  <c r="F36" i="27"/>
  <c r="F39" i="27"/>
  <c r="C40" i="27"/>
  <c r="F40" i="27"/>
  <c r="C42" i="27"/>
  <c r="C43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Evan Matheson</author>
  </authors>
  <commentList>
    <comment ref="P11" authorId="0" shapeId="0" xr:uid="{10AD1E04-6546-4037-8DEA-D7E5B0E69265}">
      <text>
        <r>
          <rPr>
            <b/>
            <sz val="9"/>
            <color indexed="81"/>
            <rFont val="Tahoma"/>
            <family val="2"/>
          </rPr>
          <t>Evan Matheson:</t>
        </r>
        <r>
          <rPr>
            <sz val="9"/>
            <color indexed="81"/>
            <rFont val="Tahoma"/>
            <family val="2"/>
          </rPr>
          <t xml:space="preserve">
Based on % of Vertical Construction Costs (not home construction)</t>
        </r>
      </text>
    </comment>
    <comment ref="P12" authorId="0" shapeId="0" xr:uid="{84C0F31C-20EF-4DC5-8ED0-36296EB6753D}">
      <text>
        <r>
          <rPr>
            <b/>
            <sz val="9"/>
            <color indexed="81"/>
            <rFont val="Tahoma"/>
            <family val="2"/>
          </rPr>
          <t>Evan Matheson:</t>
        </r>
        <r>
          <rPr>
            <sz val="9"/>
            <color indexed="81"/>
            <rFont val="Tahoma"/>
            <family val="2"/>
          </rPr>
          <t xml:space="preserve">
Based on Total Hard Costs</t>
        </r>
      </text>
    </comment>
    <comment ref="I47" authorId="0" shapeId="0" xr:uid="{8E1A4C85-C01F-4086-8F39-F88DDA692CE3}">
      <text>
        <r>
          <rPr>
            <b/>
            <sz val="9"/>
            <color indexed="81"/>
            <rFont val="Tahoma"/>
            <family val="2"/>
          </rPr>
          <t>Evan Matheson:</t>
        </r>
        <r>
          <rPr>
            <sz val="9"/>
            <color indexed="81"/>
            <rFont val="Tahoma"/>
            <family val="2"/>
          </rPr>
          <t xml:space="preserve">
The real rate is 0.50%, but it is only applied to 80% of the loan amount, so we used 0.40%.</t>
        </r>
      </text>
    </comment>
    <comment ref="I51" authorId="0" shapeId="0" xr:uid="{D8FD3FD8-2D29-46CD-8279-3E27813898A3}">
      <text>
        <r>
          <rPr>
            <b/>
            <sz val="9"/>
            <color indexed="81"/>
            <rFont val="Tahoma"/>
            <family val="2"/>
          </rPr>
          <t>Evan Matheson:</t>
        </r>
        <r>
          <rPr>
            <sz val="9"/>
            <color indexed="81"/>
            <rFont val="Tahoma"/>
            <family val="2"/>
          </rPr>
          <t xml:space="preserve">
Real loan points is 2.50%, but it is only applied to 80% of the loan, so we used 2%</t>
        </r>
      </text>
    </comment>
    <comment ref="I52" authorId="0" shapeId="0" xr:uid="{7E08AC1E-CA22-4420-879A-00E924759133}">
      <text>
        <r>
          <rPr>
            <b/>
            <sz val="9"/>
            <color indexed="81"/>
            <rFont val="Tahoma"/>
            <charset val="1"/>
          </rPr>
          <t>Evan Matheson:</t>
        </r>
        <r>
          <rPr>
            <sz val="9"/>
            <color indexed="81"/>
            <rFont val="Tahoma"/>
            <charset val="1"/>
          </rPr>
          <t xml:space="preserve">
Used for PV for amortization formula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Evan Matheson</author>
  </authors>
  <commentList>
    <comment ref="K4" authorId="0" shapeId="0" xr:uid="{155A3F3C-5C40-45CE-96CC-60ED63DA5658}">
      <text>
        <r>
          <rPr>
            <b/>
            <sz val="9"/>
            <color indexed="81"/>
            <rFont val="Tahoma"/>
            <family val="2"/>
          </rPr>
          <t>Evan Matheson:</t>
        </r>
        <r>
          <rPr>
            <sz val="9"/>
            <color indexed="81"/>
            <rFont val="Tahoma"/>
            <family val="2"/>
          </rPr>
          <t xml:space="preserve">
Stabilized (Year 3)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Evan Matheson</author>
  </authors>
  <commentList>
    <comment ref="K4" authorId="0" shapeId="0" xr:uid="{4C1DEDE5-93DF-4C99-8B8E-BCA01F5C6022}">
      <text>
        <r>
          <rPr>
            <b/>
            <sz val="9"/>
            <color indexed="81"/>
            <rFont val="Tahoma"/>
            <family val="2"/>
          </rPr>
          <t>Evan Matheson:</t>
        </r>
        <r>
          <rPr>
            <sz val="9"/>
            <color indexed="81"/>
            <rFont val="Tahoma"/>
            <family val="2"/>
          </rPr>
          <t xml:space="preserve">
Stabilized (Year 3)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tc={2715AF0F-D1D4-44F1-AAF8-54478B31834F}</author>
  </authors>
  <commentList>
    <comment ref="D10" authorId="0" shapeId="0" xr:uid="{2715AF0F-D1D4-44F1-AAF8-54478B31834F}">
      <text>
        <t>[Threaded comment]
Your version of Excel allows you to read this threaded comment; however, any edits to it will get removed if the file is opened in a newer version of Excel. Learn more: https://go.microsoft.com/fwlink/?linkid=870924
Comment:
    Edited because not selling amenities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<sst xmlns="http://schemas.openxmlformats.org/spreadsheetml/2006/main" count="1678" uniqueCount="480">
  <si>
    <t>Purchase Price</t>
  </si>
  <si>
    <t>Year</t>
  </si>
  <si>
    <t>Payment</t>
  </si>
  <si>
    <t>LPP Assumptions</t>
  </si>
  <si>
    <t>Financing Assumptions</t>
  </si>
  <si>
    <t>Acquisition Date</t>
  </si>
  <si>
    <t>Acquisition Loan</t>
  </si>
  <si>
    <t>Hold Period (Years/Months)</t>
  </si>
  <si>
    <t>Acquisition Fee</t>
  </si>
  <si>
    <t>Interest Rate</t>
  </si>
  <si>
    <t>Asset Management Fee</t>
  </si>
  <si>
    <t>IO Period (Months)</t>
  </si>
  <si>
    <t>Loan Term (Months)</t>
  </si>
  <si>
    <t>Uses</t>
  </si>
  <si>
    <t>Loan Points</t>
  </si>
  <si>
    <t>Closing Costs</t>
  </si>
  <si>
    <t>Total Uses</t>
  </si>
  <si>
    <t>Sources</t>
  </si>
  <si>
    <t>Equity</t>
  </si>
  <si>
    <t>Debt</t>
  </si>
  <si>
    <t>Total Sources</t>
  </si>
  <si>
    <t>Sale Date</t>
  </si>
  <si>
    <t>Apartment Sale Year</t>
  </si>
  <si>
    <t>Apartment Sales Assumptions</t>
  </si>
  <si>
    <t>Exit Cap Rate</t>
  </si>
  <si>
    <t>Sales Costs</t>
  </si>
  <si>
    <t>Sales Price/Unit</t>
  </si>
  <si>
    <t>Proceeds/Unit</t>
  </si>
  <si>
    <t>Sales/Month</t>
  </si>
  <si>
    <t>Months of Sales</t>
  </si>
  <si>
    <t>Sales Start Month</t>
  </si>
  <si>
    <t>Sales End Month</t>
  </si>
  <si>
    <t>NO Period (Months)</t>
  </si>
  <si>
    <t>Month</t>
  </si>
  <si>
    <t>Beg. Bal</t>
  </si>
  <si>
    <t>Ending Balance</t>
  </si>
  <si>
    <t>Investment Date</t>
  </si>
  <si>
    <t>Expenses</t>
  </si>
  <si>
    <t>Net Operating Income</t>
  </si>
  <si>
    <t>Debt Service</t>
  </si>
  <si>
    <t>Cash Flow</t>
  </si>
  <si>
    <t>Interest</t>
  </si>
  <si>
    <t>Principal</t>
  </si>
  <si>
    <t>Balance after IO Period</t>
  </si>
  <si>
    <t>Units Owned</t>
  </si>
  <si>
    <t>Modifier</t>
  </si>
  <si>
    <t>CFADS</t>
  </si>
  <si>
    <t>Loan Payback</t>
  </si>
  <si>
    <t>Total Sales</t>
  </si>
  <si>
    <t>Income/Expense Assumptions</t>
  </si>
  <si>
    <t>Monthly Rent/Unit</t>
  </si>
  <si>
    <t>Annual Rent/Unit</t>
  </si>
  <si>
    <t>Annual Expenses/Unit</t>
  </si>
  <si>
    <t>Lease Up Start Month</t>
  </si>
  <si>
    <t>Units Leased</t>
  </si>
  <si>
    <t>Monthly Expenses</t>
  </si>
  <si>
    <t>Townhome Sales</t>
  </si>
  <si>
    <t>Loan Paydown</t>
  </si>
  <si>
    <t>Total Profit</t>
  </si>
  <si>
    <t>Monthly NOI</t>
  </si>
  <si>
    <t>Exit Price on Cap Rate</t>
  </si>
  <si>
    <t>Advertising</t>
  </si>
  <si>
    <t>Expense Assumptions (Annual)</t>
  </si>
  <si>
    <t>Leasing Fee</t>
  </si>
  <si>
    <t>Carpet Cleaning</t>
  </si>
  <si>
    <t>Groundskeeper</t>
  </si>
  <si>
    <t>Maintenance Salary</t>
  </si>
  <si>
    <t>Exterior Pest Control</t>
  </si>
  <si>
    <t>HVAC Service</t>
  </si>
  <si>
    <t>Landscaping</t>
  </si>
  <si>
    <t>Painting</t>
  </si>
  <si>
    <t>Management (% of EGI)</t>
  </si>
  <si>
    <t>Property Insurance</t>
  </si>
  <si>
    <t>Pool Maintenance</t>
  </si>
  <si>
    <t>Property Taxes</t>
  </si>
  <si>
    <t>Plumbing Repairs</t>
  </si>
  <si>
    <t>Resident Relations</t>
  </si>
  <si>
    <t>Security/Alarms/Extinguishers</t>
  </si>
  <si>
    <t>Snow Removal</t>
  </si>
  <si>
    <t>Sprinkler Repairs</t>
  </si>
  <si>
    <t>Staffing Fee</t>
  </si>
  <si>
    <t>Supplies</t>
  </si>
  <si>
    <t>Unit Cleaning</t>
  </si>
  <si>
    <t>Electric</t>
  </si>
  <si>
    <t>Water/Sewer/Trash</t>
  </si>
  <si>
    <t>Gas</t>
  </si>
  <si>
    <t>Total</t>
  </si>
  <si>
    <t>Income Assumptions</t>
  </si>
  <si>
    <t>Broken Lease Fees</t>
  </si>
  <si>
    <t>Late Fees</t>
  </si>
  <si>
    <t>Month to Month Premiums</t>
  </si>
  <si>
    <t>Pet Fees</t>
  </si>
  <si>
    <t>Pet Rent</t>
  </si>
  <si>
    <t>Carport Rental</t>
  </si>
  <si>
    <t>Vacancy</t>
  </si>
  <si>
    <t>Beds</t>
  </si>
  <si>
    <t>Baths</t>
  </si>
  <si>
    <t>SF</t>
  </si>
  <si>
    <t># of Units</t>
  </si>
  <si>
    <t>Base Rent</t>
  </si>
  <si>
    <t>Utility Charges</t>
  </si>
  <si>
    <t>Income</t>
  </si>
  <si>
    <t>Pet Fees/Rent</t>
  </si>
  <si>
    <t>Other Income/Fees</t>
  </si>
  <si>
    <t>Avg/Unit</t>
  </si>
  <si>
    <t>Monthly Rent</t>
  </si>
  <si>
    <t>Monthly Utilities</t>
  </si>
  <si>
    <t>Monthly Pet Fees</t>
  </si>
  <si>
    <t>Monthly Other Income</t>
  </si>
  <si>
    <t>Total Income</t>
  </si>
  <si>
    <t>Effective Gross Income</t>
  </si>
  <si>
    <t>Monthly Schedule</t>
  </si>
  <si>
    <t>Income Growth</t>
  </si>
  <si>
    <t>Expense Growth</t>
  </si>
  <si>
    <t>Management Fee</t>
  </si>
  <si>
    <t>Other Operating Expenses</t>
  </si>
  <si>
    <t>Total Operating Expenses</t>
  </si>
  <si>
    <t>Sale</t>
  </si>
  <si>
    <t>Broker fee</t>
  </si>
  <si>
    <t>Apartment  Value at Completion-Created Value</t>
  </si>
  <si>
    <t>Land</t>
  </si>
  <si>
    <t>Sitework</t>
  </si>
  <si>
    <t>Excavation</t>
  </si>
  <si>
    <t>Concrete</t>
  </si>
  <si>
    <t>Plumbing</t>
  </si>
  <si>
    <t>Lumber Pack</t>
  </si>
  <si>
    <t>Framing</t>
  </si>
  <si>
    <t>MEPS</t>
  </si>
  <si>
    <t>Insulation</t>
  </si>
  <si>
    <t>Drywall</t>
  </si>
  <si>
    <t>Finishes</t>
  </si>
  <si>
    <t>Total Current</t>
  </si>
  <si>
    <t>Total Drawn</t>
  </si>
  <si>
    <t>Acq Fee</t>
  </si>
  <si>
    <t>Closing Costs/Reserves</t>
  </si>
  <si>
    <t>Turn Costs</t>
  </si>
  <si>
    <t>Project Date</t>
  </si>
  <si>
    <t>&lt;- See Note</t>
  </si>
  <si>
    <t>Administrative</t>
  </si>
  <si>
    <t>Asset Level Expenses</t>
  </si>
  <si>
    <t>Travel</t>
  </si>
  <si>
    <t>Corporate Professional Fees</t>
  </si>
  <si>
    <t>Number of Apartments</t>
  </si>
  <si>
    <t>Exit Year NOI</t>
  </si>
  <si>
    <t>Tab</t>
  </si>
  <si>
    <t>Cell</t>
  </si>
  <si>
    <t>LPP</t>
  </si>
  <si>
    <t>D4</t>
  </si>
  <si>
    <t>Value</t>
  </si>
  <si>
    <t>C5</t>
  </si>
  <si>
    <t>D6</t>
  </si>
  <si>
    <t>D7</t>
  </si>
  <si>
    <t>D16</t>
  </si>
  <si>
    <t>D18</t>
  </si>
  <si>
    <t>D19</t>
  </si>
  <si>
    <t>D25</t>
  </si>
  <si>
    <t>D11</t>
  </si>
  <si>
    <t>D12</t>
  </si>
  <si>
    <t>D13</t>
  </si>
  <si>
    <t>D36</t>
  </si>
  <si>
    <t>D37</t>
  </si>
  <si>
    <t>H4</t>
  </si>
  <si>
    <t>Amortization (Months)</t>
  </si>
  <si>
    <t>I5</t>
  </si>
  <si>
    <t>I6</t>
  </si>
  <si>
    <t>I7</t>
  </si>
  <si>
    <t>I8</t>
  </si>
  <si>
    <t>I9</t>
  </si>
  <si>
    <t>H10</t>
  </si>
  <si>
    <t>LPP Tab Assumptions</t>
  </si>
  <si>
    <t>A4</t>
  </si>
  <si>
    <t>RED CELLS</t>
  </si>
  <si>
    <t>Monthly</t>
  </si>
  <si>
    <t>E4</t>
  </si>
  <si>
    <t>Dirt</t>
  </si>
  <si>
    <t>Total Cost</t>
  </si>
  <si>
    <t>Boundary &amp; Topo Survey</t>
  </si>
  <si>
    <t>Traffic Impact Study</t>
  </si>
  <si>
    <t>Preliminary Plat</t>
  </si>
  <si>
    <t>Geotechnical Report</t>
  </si>
  <si>
    <t>Acrhitecture Docs</t>
  </si>
  <si>
    <t>Final Plat</t>
  </si>
  <si>
    <t>Storm Water Prevention Plan</t>
  </si>
  <si>
    <t>Record Drawings</t>
  </si>
  <si>
    <t>Project Administration</t>
  </si>
  <si>
    <t>Civil Engineering</t>
  </si>
  <si>
    <t>Application Fees</t>
  </si>
  <si>
    <t>Staking</t>
  </si>
  <si>
    <t>Perc test</t>
  </si>
  <si>
    <t>Re-Zone</t>
  </si>
  <si>
    <t>Environmental Study</t>
  </si>
  <si>
    <t>Design Fee</t>
  </si>
  <si>
    <t>Landscaping Plan</t>
  </si>
  <si>
    <t>Miscellaneous</t>
  </si>
  <si>
    <t>Developer Fee</t>
  </si>
  <si>
    <t>Other Assumptions</t>
  </si>
  <si>
    <t>Site Work Price/SF</t>
  </si>
  <si>
    <t>Total SF of Site Work</t>
  </si>
  <si>
    <t>Total Cost of Site Work</t>
  </si>
  <si>
    <t>Site Work Assumptions</t>
  </si>
  <si>
    <t>Price/SF</t>
  </si>
  <si>
    <t>Total SF</t>
  </si>
  <si>
    <t>Apartment Development</t>
  </si>
  <si>
    <t>Site Work</t>
  </si>
  <si>
    <t>Vertical Construction</t>
  </si>
  <si>
    <t>GC Fee</t>
  </si>
  <si>
    <t>Contingency</t>
  </si>
  <si>
    <t>Total Costs</t>
  </si>
  <si>
    <t>Total Hard Costs</t>
  </si>
  <si>
    <t>Contingency/Reserves</t>
  </si>
  <si>
    <t>Apartment Development Costs</t>
  </si>
  <si>
    <t>Home Development Costs</t>
  </si>
  <si>
    <t># of Homes</t>
  </si>
  <si>
    <t>Home SF</t>
  </si>
  <si>
    <t>Vertical Cost/Home</t>
  </si>
  <si>
    <t>Total Cost/Home</t>
  </si>
  <si>
    <t>Total Project Cost</t>
  </si>
  <si>
    <t>Price</t>
  </si>
  <si>
    <t>Commercial Land Assumptions</t>
  </si>
  <si>
    <t>Acres</t>
  </si>
  <si>
    <t>Total Land SF</t>
  </si>
  <si>
    <t>Land Price/SF</t>
  </si>
  <si>
    <t>Lot 1</t>
  </si>
  <si>
    <t>Total Price</t>
  </si>
  <si>
    <t>Lot 2</t>
  </si>
  <si>
    <t>Net Proceeds</t>
  </si>
  <si>
    <t>Total Land</t>
  </si>
  <si>
    <t>Less Sales Costs</t>
  </si>
  <si>
    <t>Profit/Home</t>
  </si>
  <si>
    <t>Investment Year</t>
  </si>
  <si>
    <t>Investment Month</t>
  </si>
  <si>
    <t>Sales</t>
  </si>
  <si>
    <t>Timeline</t>
  </si>
  <si>
    <t>Allocation to Apartments</t>
  </si>
  <si>
    <t>Allocation to Townhomes</t>
  </si>
  <si>
    <t>Allocation to Houses</t>
  </si>
  <si>
    <t>Allocation to Land</t>
  </si>
  <si>
    <t>Site Work Completion Month</t>
  </si>
  <si>
    <t>x</t>
  </si>
  <si>
    <t>Site Work Timeline (Months)</t>
  </si>
  <si>
    <t>Total Construction Time (Months)</t>
  </si>
  <si>
    <t>Construction Start Month</t>
  </si>
  <si>
    <t>Construction Finish (Month)</t>
  </si>
  <si>
    <t>Home Sales/Month</t>
  </si>
  <si>
    <t>Home Sales Start (Month)</t>
  </si>
  <si>
    <t>Home Sales End (Month)</t>
  </si>
  <si>
    <t>Average</t>
  </si>
  <si>
    <t>Total Cash Flow</t>
  </si>
  <si>
    <t>Contractor Fees</t>
  </si>
  <si>
    <t>Loan Draw</t>
  </si>
  <si>
    <t>Cash Flow Analysis</t>
  </si>
  <si>
    <t>Construction</t>
  </si>
  <si>
    <t>Houses Pro Forma</t>
  </si>
  <si>
    <t>Apartment Development Pro Forma</t>
  </si>
  <si>
    <t>Timing Assumptions</t>
  </si>
  <si>
    <t>Construction Timeline (Months)</t>
  </si>
  <si>
    <t>Construction Completion Month</t>
  </si>
  <si>
    <t>Leasing Start Month</t>
  </si>
  <si>
    <t>Leases/Month</t>
  </si>
  <si>
    <t>Leasing End Month</t>
  </si>
  <si>
    <t>Development Costs</t>
  </si>
  <si>
    <t>Potential Gross Rent</t>
  </si>
  <si>
    <t>Rubs</t>
  </si>
  <si>
    <t>Annual Rent</t>
  </si>
  <si>
    <t>Rubs/Year</t>
  </si>
  <si>
    <t>Total Income/Year</t>
  </si>
  <si>
    <t>Potential Gross Income</t>
  </si>
  <si>
    <t>OpEx Ratio</t>
  </si>
  <si>
    <t>Development Yield</t>
  </si>
  <si>
    <t>Apartments</t>
  </si>
  <si>
    <t>Townhomes</t>
  </si>
  <si>
    <t>Houses</t>
  </si>
  <si>
    <t>% Allocated</t>
  </si>
  <si>
    <t>Total Allocation</t>
  </si>
  <si>
    <t>Acquisition Fees</t>
  </si>
  <si>
    <t>Lender Fees</t>
  </si>
  <si>
    <t>Allocation</t>
  </si>
  <si>
    <t>Acquisition</t>
  </si>
  <si>
    <t>Fee Assumptions</t>
  </si>
  <si>
    <t>Other Expense Assumptions</t>
  </si>
  <si>
    <t>Turn Costs ($/Units-Turnover)</t>
  </si>
  <si>
    <t>Hold Period (Years)</t>
  </si>
  <si>
    <t>Total Fees/Contingencies</t>
  </si>
  <si>
    <t>Assumptions</t>
  </si>
  <si>
    <t>Hold Period (Months)</t>
  </si>
  <si>
    <t>Apartment Vertical Construction</t>
  </si>
  <si>
    <t>Townhome Vertical Construction</t>
  </si>
  <si>
    <t>House Construction</t>
  </si>
  <si>
    <t>Construction Costs</t>
  </si>
  <si>
    <t>Land/Predevelopment</t>
  </si>
  <si>
    <t>Total Land/Predevelopment Cost</t>
  </si>
  <si>
    <t>Hard Costs</t>
  </si>
  <si>
    <t>Fees/Contingencies</t>
  </si>
  <si>
    <t>Operating Reserve</t>
  </si>
  <si>
    <t>Monthly Utility Charges/Unit</t>
  </si>
  <si>
    <t>Annual Pet Fees &amp; Rent/Unit</t>
  </si>
  <si>
    <t>Annual Other Income Fees/Unit</t>
  </si>
  <si>
    <t>Cash Flow Before Debt Service</t>
  </si>
  <si>
    <t>Total Apartment Cost</t>
  </si>
  <si>
    <t>Vertical Development</t>
  </si>
  <si>
    <t>Invested Capital</t>
  </si>
  <si>
    <t>Townhome Development Costs</t>
  </si>
  <si>
    <t>Closing Costs &amp; Broker Fees</t>
  </si>
  <si>
    <t>Closing Costs/Fees/Contingency</t>
  </si>
  <si>
    <t>Total Home Development Cost</t>
  </si>
  <si>
    <t>Total Land Development Cost</t>
  </si>
  <si>
    <t>Total Project Funding</t>
  </si>
  <si>
    <t>Closing Costs/Operating Reserve</t>
  </si>
  <si>
    <t>Beginning Balance</t>
  </si>
  <si>
    <t>Total Loan Payment</t>
  </si>
  <si>
    <t>Home Sales</t>
  </si>
  <si>
    <t>Total Return</t>
  </si>
  <si>
    <t>LPP Waterfall</t>
  </si>
  <si>
    <t>D72</t>
  </si>
  <si>
    <t>D33</t>
  </si>
  <si>
    <t>D34</t>
  </si>
  <si>
    <t>H16</t>
  </si>
  <si>
    <t>H17</t>
  </si>
  <si>
    <t>H18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</si>
  <si>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</si>
  <si>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</si>
  <si>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</si>
  <si>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</si>
  <si>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</si>
  <si>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</si>
  <si>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</si>
  <si>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</si>
  <si>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</si>
  <si>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</si>
  <si>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</si>
  <si>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</si>
  <si>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</si>
  <si>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</si>
  <si>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</si>
  <si>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</si>
  <si>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</si>
  <si>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</si>
  <si>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</si>
  <si>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M26</t>
  </si>
  <si>
    <t>M27</t>
  </si>
  <si>
    <t>M28</t>
  </si>
  <si>
    <t>P10</t>
  </si>
  <si>
    <t>P11</t>
  </si>
  <si>
    <t>P12</t>
  </si>
  <si>
    <t>Apt Tab Assumptions</t>
  </si>
  <si>
    <t>D5</t>
  </si>
  <si>
    <t>D8</t>
  </si>
  <si>
    <t>D9</t>
  </si>
  <si>
    <t>D15</t>
  </si>
  <si>
    <t>D17</t>
  </si>
  <si>
    <t>D20</t>
  </si>
  <si>
    <t>D21</t>
  </si>
  <si>
    <t>D22</t>
  </si>
  <si>
    <t>D23</t>
  </si>
  <si>
    <t>D24</t>
  </si>
  <si>
    <t>Apt</t>
  </si>
  <si>
    <t>D26</t>
  </si>
  <si>
    <t>D27</t>
  </si>
  <si>
    <t>D28</t>
  </si>
  <si>
    <t>D29</t>
  </si>
  <si>
    <t>D30</t>
  </si>
  <si>
    <t>D31</t>
  </si>
  <si>
    <t>D32</t>
  </si>
  <si>
    <t>D35</t>
  </si>
  <si>
    <t>D38</t>
  </si>
  <si>
    <t>D39</t>
  </si>
  <si>
    <t>D40</t>
  </si>
  <si>
    <t>D41</t>
  </si>
  <si>
    <t>J4</t>
  </si>
  <si>
    <t>J5</t>
  </si>
  <si>
    <t>Turn Cost/Unit</t>
  </si>
  <si>
    <t>Turnover %</t>
  </si>
  <si>
    <t>I11</t>
  </si>
  <si>
    <t>I12</t>
  </si>
  <si>
    <t>L11</t>
  </si>
  <si>
    <t>L12</t>
  </si>
  <si>
    <t>L16</t>
  </si>
  <si>
    <t>L18</t>
  </si>
  <si>
    <t>L19</t>
  </si>
  <si>
    <t>TH</t>
  </si>
  <si>
    <t>L15</t>
  </si>
  <si>
    <t>Double Check Rent Roll &amp; Construction</t>
  </si>
  <si>
    <t>TH Tab Assumptions</t>
  </si>
  <si>
    <t>H Tab Assumptions</t>
  </si>
  <si>
    <t>H</t>
  </si>
  <si>
    <t>B4</t>
  </si>
  <si>
    <t>C4</t>
  </si>
  <si>
    <t>C13</t>
  </si>
  <si>
    <t>C16</t>
  </si>
  <si>
    <t>C18</t>
  </si>
  <si>
    <t>C19</t>
  </si>
  <si>
    <t>Sales Price</t>
  </si>
  <si>
    <t>F13</t>
  </si>
  <si>
    <t>F14</t>
  </si>
  <si>
    <t>F15</t>
  </si>
  <si>
    <t>F16</t>
  </si>
  <si>
    <t>F17</t>
  </si>
  <si>
    <t>Land Tab Assumptions</t>
  </si>
  <si>
    <t>Lot Sale Month</t>
  </si>
  <si>
    <t>Land Sales</t>
  </si>
  <si>
    <t>C7</t>
  </si>
  <si>
    <t>C9</t>
  </si>
  <si>
    <t>Months of Home Sales</t>
  </si>
  <si>
    <t>Developer Dee</t>
  </si>
  <si>
    <t># of Townhomes</t>
  </si>
  <si>
    <t>Allocation to Townhome Sales</t>
  </si>
  <si>
    <t>Townhome Sales Construction</t>
  </si>
  <si>
    <t>Lot &amp; Site Work</t>
  </si>
  <si>
    <t>Fees</t>
  </si>
  <si>
    <t>Unit Type</t>
  </si>
  <si>
    <t>Patio Homes</t>
  </si>
  <si>
    <t>Amenities</t>
  </si>
  <si>
    <t>55+ Homes</t>
  </si>
  <si>
    <t>Pre-Site Work Months</t>
  </si>
  <si>
    <t>Site Work Time Frame</t>
  </si>
  <si>
    <t>Total Payments</t>
  </si>
  <si>
    <t>Dev Fees &amp; Contingency</t>
  </si>
  <si>
    <t>Vertical Costs</t>
  </si>
  <si>
    <t>Fees &amp; Contingency</t>
  </si>
  <si>
    <t>Loan Number</t>
  </si>
  <si>
    <t>Loan Amount</t>
  </si>
  <si>
    <t>Totals</t>
  </si>
  <si>
    <t>Property Wide Loans</t>
  </si>
  <si>
    <t>Construction Loan</t>
  </si>
  <si>
    <t>Land Loan</t>
  </si>
  <si>
    <t>Apt Loan</t>
  </si>
  <si>
    <t>Home Loan</t>
  </si>
  <si>
    <t>TH Loan</t>
  </si>
  <si>
    <t>STH Loan</t>
  </si>
  <si>
    <t>Fee</t>
  </si>
  <si>
    <t>Loan Draw Schedule</t>
  </si>
  <si>
    <t>Amount</t>
  </si>
  <si>
    <t>Site</t>
  </si>
  <si>
    <t>Home</t>
  </si>
  <si>
    <t>Townhome</t>
  </si>
  <si>
    <t>STH</t>
  </si>
  <si>
    <t>Sale Townhomes</t>
  </si>
  <si>
    <t>IO Period</t>
  </si>
  <si>
    <t>NO Interest Period</t>
  </si>
  <si>
    <t>Loan Term</t>
  </si>
  <si>
    <t>LTV</t>
  </si>
  <si>
    <t>Loan Origination Month</t>
  </si>
  <si>
    <t>Land Loan Assumptions</t>
  </si>
  <si>
    <t>Site Work Loan Assumptions</t>
  </si>
  <si>
    <t>Site Work Loan</t>
  </si>
  <si>
    <t>Site Work Schedule</t>
  </si>
  <si>
    <t>Total Site Work</t>
  </si>
  <si>
    <t>Total Fees</t>
  </si>
  <si>
    <t>Total Site Work Costs</t>
  </si>
  <si>
    <t>IO Period End</t>
  </si>
  <si>
    <t>IO Period Start</t>
  </si>
  <si>
    <t>NO Interest Period End</t>
  </si>
  <si>
    <t>Apartment Construction Loan Assumptions</t>
  </si>
  <si>
    <t>Apartment Loan</t>
  </si>
  <si>
    <t>Construction Schedule</t>
  </si>
  <si>
    <t>Total Apartment Costs</t>
  </si>
  <si>
    <t>Townhome Loan</t>
  </si>
  <si>
    <t>Townhome Construction Loan Assumptions</t>
  </si>
  <si>
    <t>Home Construction Loan Assumptions</t>
  </si>
  <si>
    <t>Home Construction Loan</t>
  </si>
  <si>
    <t>Total Townhome Costs</t>
  </si>
  <si>
    <t>Total Home Costs</t>
  </si>
  <si>
    <t>Townhome Construction Loan</t>
  </si>
  <si>
    <t>Apartment Construction Loan</t>
  </si>
  <si>
    <t>Principal Repayment</t>
  </si>
  <si>
    <t>Sold Townhomes Construction Loan</t>
  </si>
  <si>
    <t>Total Sold Townhome Costs</t>
  </si>
  <si>
    <t>Sold Townhome Construction Loan</t>
  </si>
  <si>
    <t>Land Sale</t>
  </si>
  <si>
    <t>Money for Land Paydown</t>
  </si>
  <si>
    <t>Homes</t>
  </si>
  <si>
    <t>Total Paydown</t>
  </si>
  <si>
    <t>Proceeds for Site Work Loan</t>
  </si>
  <si>
    <t>STH Construction Loan Assumptions</t>
  </si>
  <si>
    <t>Other Principal</t>
  </si>
  <si>
    <t>Proceeds for Townhome Loan</t>
  </si>
  <si>
    <t>Proceeds for Loan Paydown</t>
  </si>
  <si>
    <t>Ending Loan Balance</t>
  </si>
  <si>
    <t>Loan Repayment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</si>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</sst>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[$-409]d\-mmm\-yy;@"/>
    <numFmt numFmtId="167" formatCode="0%\ &quot;LTV&quot;"/>
    <numFmt numFmtId="168" formatCode="_(* #,##0_);_(* \(#,##0\);_(* &quot;-&quot;??_);_(@_)"/>
    <numFmt numFmtId="169" formatCode="&quot;$&quot;#,##0.00"/>
    <numFmt numFmtId="170" formatCode="mmm\ yyyy"/>
  </numFmts>
  <fonts count="39" x14ac:knownFonts="1">
    <font>
      <sz val="10"/>
      <color rgb="FF000000"/>
      <name val="Arial"/>
    </font>
    <font>
      <sz val="10"/>
      <name val="Arial"/>
      <family val="2"/>
    </font>
    <font>
      <sz val="10"/>
      <color rgb="FF0000FF"/>
      <name val="Arial"/>
      <family val="2"/>
    </font>
    <font>
      <u/>
      <sz val="10"/>
      <color theme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Calibri"/>
      <family val="2"/>
      <scheme val="minor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rgb="FF00B050"/>
      <name val="Calibri"/>
      <family val="2"/>
      <scheme val="minor"/>
    </font>
    <font>
      <sz val="10"/>
      <name val="Calibri"/>
      <family val="2"/>
      <scheme val="minor"/>
    </font>
    <font>
      <i/>
      <sz val="8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75">
    <xf numFmtId="0" fontId="0" fillId="0" borderId="0" xfId="0" applyFont="1" applyAlignment="1"/>
    <xf numFmtId="0" fontId="8" fillId="2" borderId="0" xfId="0" applyFont="1" applyFill="1"/>
    <xf numFmtId="0" fontId="0" fillId="0" borderId="0" xfId="0"/>
    <xf numFmtId="166" fontId="9" fillId="0" borderId="0" xfId="0" applyNumberFormat="1" applyFont="1"/>
    <xf numFmtId="167" fontId="9" fillId="0" borderId="0" xfId="14" applyNumberFormat="1" applyFont="1"/>
    <xf numFmtId="0" fontId="9" fillId="0" borderId="0" xfId="0" applyFont="1"/>
    <xf numFmtId="0" fontId="10" fillId="0" borderId="0" xfId="0" applyFont="1"/>
    <xf numFmtId="10" fontId="9" fillId="0" borderId="0" xfId="0" applyNumberFormat="1" applyFont="1"/>
    <xf numFmtId="6" fontId="0" fillId="0" borderId="0" xfId="0" applyNumberFormat="1"/>
    <xf numFmtId="0" fontId="0" fillId="0" borderId="0" xfId="0" applyFont="1"/>
    <xf numFmtId="0" fontId="4" fillId="0" borderId="0" xfId="0" applyFont="1"/>
    <xf numFmtId="6" fontId="4" fillId="0" borderId="0" xfId="0" applyNumberFormat="1" applyFont="1"/>
    <xf numFmtId="0" fontId="7" fillId="2" borderId="0" xfId="0" applyFont="1" applyFill="1"/>
    <xf numFmtId="6" fontId="2" fillId="0" borderId="0" xfId="0" applyNumberFormat="1" applyFont="1"/>
    <xf numFmtId="0" fontId="5" fillId="0" borderId="0" xfId="0" applyFont="1"/>
    <xf numFmtId="6" fontId="11" fillId="0" borderId="0" xfId="0" applyNumberFormat="1" applyFont="1"/>
    <xf numFmtId="166" fontId="1" fillId="0" borderId="0" xfId="0" applyNumberFormat="1" applyFont="1"/>
    <xf numFmtId="0" fontId="12" fillId="0" borderId="0" xfId="0" applyFont="1"/>
    <xf numFmtId="165" fontId="0" fillId="0" borderId="0" xfId="0" applyNumberFormat="1"/>
    <xf numFmtId="166" fontId="11" fillId="0" borderId="0" xfId="0" applyNumberFormat="1" applyFont="1"/>
    <xf numFmtId="166" fontId="0" fillId="0" borderId="0" xfId="0" applyNumberFormat="1"/>
    <xf numFmtId="39" fontId="14" fillId="0" borderId="0" xfId="0" applyNumberFormat="1" applyFont="1"/>
    <xf numFmtId="164" fontId="0" fillId="0" borderId="0" xfId="0" applyNumberFormat="1"/>
    <xf numFmtId="164" fontId="0" fillId="0" borderId="0" xfId="16" applyNumberFormat="1" applyFont="1"/>
    <xf numFmtId="9" fontId="0" fillId="0" borderId="0" xfId="14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6" fontId="15" fillId="0" borderId="0" xfId="0" applyNumberFormat="1" applyFont="1"/>
    <xf numFmtId="168" fontId="0" fillId="0" borderId="0" xfId="15" applyNumberFormat="1" applyFont="1"/>
    <xf numFmtId="0" fontId="4" fillId="0" borderId="1" xfId="0" applyFont="1" applyBorder="1"/>
    <xf numFmtId="168" fontId="4" fillId="0" borderId="1" xfId="0" applyNumberFormat="1" applyFont="1" applyBorder="1"/>
    <xf numFmtId="168" fontId="0" fillId="0" borderId="0" xfId="0" applyNumberFormat="1"/>
    <xf numFmtId="8" fontId="0" fillId="0" borderId="0" xfId="0" applyNumberFormat="1"/>
    <xf numFmtId="6" fontId="10" fillId="0" borderId="0" xfId="0" applyNumberFormat="1" applyFont="1"/>
    <xf numFmtId="2" fontId="0" fillId="0" borderId="0" xfId="0" applyNumberFormat="1"/>
    <xf numFmtId="169" fontId="0" fillId="0" borderId="0" xfId="16" applyNumberFormat="1" applyFont="1"/>
    <xf numFmtId="0" fontId="5" fillId="0" borderId="0" xfId="0" applyFont="1" applyAlignment="1"/>
    <xf numFmtId="0" fontId="4" fillId="0" borderId="0" xfId="0" applyFont="1" applyAlignment="1"/>
    <xf numFmtId="10" fontId="2" fillId="0" borderId="0" xfId="0" applyNumberFormat="1" applyFont="1" applyAlignment="1"/>
    <xf numFmtId="168" fontId="2" fillId="0" borderId="0" xfId="15" applyNumberFormat="1" applyFont="1" applyAlignment="1"/>
    <xf numFmtId="164" fontId="2" fillId="0" borderId="0" xfId="16" applyNumberFormat="1" applyFont="1" applyAlignment="1"/>
    <xf numFmtId="164" fontId="0" fillId="0" borderId="0" xfId="0" applyNumberFormat="1" applyFont="1" applyAlignment="1"/>
    <xf numFmtId="0" fontId="4" fillId="0" borderId="1" xfId="0" applyFont="1" applyBorder="1" applyAlignment="1"/>
    <xf numFmtId="164" fontId="4" fillId="0" borderId="1" xfId="0" applyNumberFormat="1" applyFont="1" applyBorder="1" applyAlignment="1"/>
    <xf numFmtId="168" fontId="16" fillId="0" borderId="0" xfId="15" applyNumberFormat="1" applyFont="1" applyAlignment="1"/>
    <xf numFmtId="168" fontId="4" fillId="0" borderId="1" xfId="0" applyNumberFormat="1" applyFont="1" applyBorder="1" applyAlignment="1"/>
    <xf numFmtId="164" fontId="16" fillId="0" borderId="0" xfId="16" applyNumberFormat="1" applyFont="1"/>
    <xf numFmtId="169" fontId="0" fillId="0" borderId="0" xfId="0" applyNumberFormat="1"/>
    <xf numFmtId="164" fontId="16" fillId="0" borderId="0" xfId="0" applyNumberFormat="1" applyFont="1"/>
    <xf numFmtId="0" fontId="0" fillId="0" borderId="1" xfId="0" applyBorder="1"/>
    <xf numFmtId="168" fontId="10" fillId="0" borderId="0" xfId="15" applyNumberFormat="1" applyFont="1"/>
    <xf numFmtId="0" fontId="17" fillId="0" borderId="1" xfId="0" applyFont="1" applyBorder="1"/>
    <xf numFmtId="0" fontId="1" fillId="0" borderId="1" xfId="0" applyFont="1" applyBorder="1"/>
    <xf numFmtId="168" fontId="18" fillId="0" borderId="1" xfId="15" applyNumberFormat="1" applyFont="1" applyBorder="1"/>
    <xf numFmtId="0" fontId="11" fillId="0" borderId="0" xfId="0" applyFont="1"/>
    <xf numFmtId="168" fontId="0" fillId="0" borderId="0" xfId="15" applyNumberFormat="1" applyFont="1" applyAlignment="1"/>
    <xf numFmtId="168" fontId="0" fillId="0" borderId="0" xfId="0" applyNumberFormat="1" applyFont="1" applyAlignment="1"/>
    <xf numFmtId="44" fontId="19" fillId="0" borderId="0" xfId="16" applyFont="1" applyFill="1"/>
    <xf numFmtId="44" fontId="20" fillId="0" borderId="3" xfId="16" applyFont="1" applyBorder="1"/>
    <xf numFmtId="0" fontId="4" fillId="0" borderId="4" xfId="0" applyFont="1" applyBorder="1" applyAlignment="1"/>
    <xf numFmtId="165" fontId="20" fillId="0" borderId="3" xfId="16" applyNumberFormat="1" applyFont="1" applyBorder="1" applyAlignment="1">
      <alignment horizontal="center"/>
    </xf>
    <xf numFmtId="165" fontId="4" fillId="0" borderId="3" xfId="0" applyNumberFormat="1" applyFont="1" applyBorder="1" applyAlignment="1"/>
    <xf numFmtId="165" fontId="0" fillId="0" borderId="0" xfId="0" applyNumberFormat="1" applyFont="1" applyAlignment="1"/>
    <xf numFmtId="44" fontId="19" fillId="0" borderId="0" xfId="16" applyFont="1" applyFill="1" applyAlignment="1"/>
    <xf numFmtId="164" fontId="11" fillId="0" borderId="0" xfId="16" applyNumberFormat="1" applyFont="1"/>
    <xf numFmtId="165" fontId="23" fillId="0" borderId="0" xfId="16" applyNumberFormat="1" applyFont="1" applyFill="1" applyAlignment="1">
      <alignment horizontal="center"/>
    </xf>
    <xf numFmtId="165" fontId="23" fillId="0" borderId="0" xfId="16" applyNumberFormat="1" applyFont="1" applyAlignment="1">
      <alignment horizontal="center"/>
    </xf>
    <xf numFmtId="0" fontId="16" fillId="0" borderId="0" xfId="0" applyFont="1" applyAlignment="1"/>
    <xf numFmtId="10" fontId="16" fillId="0" borderId="0" xfId="0" applyNumberFormat="1" applyFont="1" applyAlignment="1"/>
    <xf numFmtId="6" fontId="0" fillId="0" borderId="0" xfId="0" applyNumberFormat="1" applyFont="1" applyAlignment="1"/>
    <xf numFmtId="6" fontId="16" fillId="0" borderId="0" xfId="0" applyNumberFormat="1" applyFont="1" applyAlignment="1"/>
    <xf numFmtId="10" fontId="11" fillId="0" borderId="0" xfId="0" applyNumberFormat="1" applyFont="1"/>
    <xf numFmtId="0" fontId="2" fillId="0" borderId="0" xfId="0" applyFont="1" applyAlignment="1"/>
    <xf numFmtId="6" fontId="16" fillId="0" borderId="0" xfId="0" applyNumberFormat="1" applyFont="1"/>
    <xf numFmtId="6" fontId="4" fillId="0" borderId="1" xfId="0" applyNumberFormat="1" applyFont="1" applyBorder="1" applyAlignment="1"/>
    <xf numFmtId="8" fontId="9" fillId="0" borderId="0" xfId="0" applyNumberFormat="1" applyFont="1"/>
    <xf numFmtId="168" fontId="9" fillId="0" borderId="0" xfId="15" applyNumberFormat="1" applyFont="1"/>
    <xf numFmtId="6" fontId="18" fillId="0" borderId="1" xfId="0" applyNumberFormat="1" applyFont="1" applyBorder="1"/>
    <xf numFmtId="0" fontId="7" fillId="2" borderId="0" xfId="0" applyFont="1" applyFill="1" applyAlignment="1">
      <alignment horizontal="right"/>
    </xf>
    <xf numFmtId="168" fontId="1" fillId="0" borderId="0" xfId="15" applyNumberFormat="1" applyFont="1" applyAlignment="1"/>
    <xf numFmtId="168" fontId="4" fillId="0" borderId="1" xfId="15" applyNumberFormat="1" applyFont="1" applyBorder="1" applyAlignment="1"/>
    <xf numFmtId="0" fontId="25" fillId="2" borderId="0" xfId="0" applyFont="1" applyFill="1" applyAlignment="1"/>
    <xf numFmtId="9" fontId="2" fillId="0" borderId="0" xfId="0" applyNumberFormat="1" applyFont="1" applyAlignment="1"/>
    <xf numFmtId="0" fontId="2" fillId="0" borderId="0" xfId="0" applyFont="1" applyAlignment="1">
      <alignment horizontal="right"/>
    </xf>
    <xf numFmtId="164" fontId="1" fillId="0" borderId="0" xfId="16" applyNumberFormat="1" applyFont="1" applyAlignment="1"/>
    <xf numFmtId="168" fontId="16" fillId="0" borderId="0" xfId="0" applyNumberFormat="1" applyFont="1" applyAlignment="1"/>
    <xf numFmtId="169" fontId="2" fillId="0" borderId="0" xfId="16" applyNumberFormat="1" applyFont="1" applyAlignment="1"/>
    <xf numFmtId="166" fontId="26" fillId="0" borderId="0" xfId="0" applyNumberFormat="1" applyFont="1"/>
    <xf numFmtId="166" fontId="27" fillId="0" borderId="0" xfId="0" applyNumberFormat="1" applyFont="1"/>
    <xf numFmtId="0" fontId="0" fillId="2" borderId="0" xfId="0" applyFont="1" applyFill="1" applyAlignment="1"/>
    <xf numFmtId="9" fontId="4" fillId="0" borderId="1" xfId="0" applyNumberFormat="1" applyFont="1" applyBorder="1" applyAlignment="1"/>
    <xf numFmtId="0" fontId="1" fillId="0" borderId="0" xfId="0" applyFont="1" applyAlignment="1"/>
    <xf numFmtId="168" fontId="17" fillId="0" borderId="1" xfId="15" applyNumberFormat="1" applyFont="1" applyBorder="1" applyAlignment="1"/>
    <xf numFmtId="0" fontId="0" fillId="0" borderId="1" xfId="0" applyFont="1" applyBorder="1" applyAlignment="1"/>
    <xf numFmtId="0" fontId="28" fillId="3" borderId="0" xfId="0" applyFont="1" applyFill="1"/>
    <xf numFmtId="0" fontId="28" fillId="3" borderId="0" xfId="0" applyFont="1" applyFill="1" applyAlignment="1"/>
    <xf numFmtId="10" fontId="28" fillId="3" borderId="0" xfId="14" applyNumberFormat="1" applyFont="1" applyFill="1" applyAlignment="1"/>
    <xf numFmtId="9" fontId="16" fillId="0" borderId="0" xfId="0" applyNumberFormat="1" applyFont="1"/>
    <xf numFmtId="166" fontId="16" fillId="0" borderId="0" xfId="0" applyNumberFormat="1" applyFont="1"/>
    <xf numFmtId="6" fontId="4" fillId="0" borderId="1" xfId="0" applyNumberFormat="1" applyFont="1" applyBorder="1"/>
    <xf numFmtId="168" fontId="11" fillId="0" borderId="0" xfId="0" applyNumberFormat="1" applyFont="1"/>
    <xf numFmtId="9" fontId="16" fillId="0" borderId="0" xfId="0" applyNumberFormat="1" applyFont="1" applyAlignment="1"/>
    <xf numFmtId="168" fontId="2" fillId="0" borderId="0" xfId="0" applyNumberFormat="1" applyFont="1" applyAlignment="1"/>
    <xf numFmtId="10" fontId="0" fillId="0" borderId="0" xfId="14" applyNumberFormat="1" applyFont="1"/>
    <xf numFmtId="8" fontId="0" fillId="0" borderId="0" xfId="0" applyNumberFormat="1" applyFont="1" applyAlignment="1"/>
    <xf numFmtId="43" fontId="2" fillId="0" borderId="0" xfId="0" applyNumberFormat="1" applyFont="1" applyAlignment="1"/>
    <xf numFmtId="10" fontId="2" fillId="0" borderId="0" xfId="0" applyNumberFormat="1" applyFont="1"/>
    <xf numFmtId="9" fontId="2" fillId="0" borderId="0" xfId="0" applyNumberFormat="1" applyFont="1"/>
    <xf numFmtId="166" fontId="2" fillId="0" borderId="0" xfId="0" applyNumberFormat="1" applyFont="1" applyAlignment="1"/>
    <xf numFmtId="6" fontId="2" fillId="0" borderId="0" xfId="0" applyNumberFormat="1" applyFont="1" applyAlignment="1"/>
    <xf numFmtId="169" fontId="0" fillId="0" borderId="0" xfId="0" applyNumberFormat="1" applyFont="1" applyAlignment="1"/>
    <xf numFmtId="44" fontId="0" fillId="0" borderId="0" xfId="16" applyFont="1" applyAlignment="1"/>
    <xf numFmtId="168" fontId="15" fillId="0" borderId="1" xfId="0" applyNumberFormat="1" applyFont="1" applyBorder="1" applyAlignment="1"/>
    <xf numFmtId="43" fontId="0" fillId="0" borderId="0" xfId="0" applyNumberFormat="1" applyFont="1" applyAlignment="1"/>
    <xf numFmtId="2" fontId="2" fillId="0" borderId="0" xfId="0" applyNumberFormat="1" applyFont="1" applyAlignment="1"/>
    <xf numFmtId="165" fontId="26" fillId="0" borderId="0" xfId="16" applyNumberFormat="1" applyFont="1" applyFill="1" applyAlignment="1">
      <alignment horizontal="center"/>
    </xf>
    <xf numFmtId="165" fontId="27" fillId="0" borderId="0" xfId="16" applyNumberFormat="1" applyFont="1" applyFill="1" applyAlignment="1">
      <alignment horizontal="center"/>
    </xf>
    <xf numFmtId="165" fontId="27" fillId="0" borderId="0" xfId="16" applyNumberFormat="1" applyFont="1" applyAlignment="1">
      <alignment horizontal="center"/>
    </xf>
    <xf numFmtId="1" fontId="2" fillId="0" borderId="0" xfId="15" applyNumberFormat="1" applyFont="1" applyAlignment="1"/>
    <xf numFmtId="44" fontId="0" fillId="0" borderId="0" xfId="0" applyNumberFormat="1" applyFont="1" applyAlignment="1"/>
    <xf numFmtId="165" fontId="0" fillId="0" borderId="0" xfId="16" applyNumberFormat="1" applyFont="1" applyAlignment="1"/>
    <xf numFmtId="165" fontId="2" fillId="0" borderId="0" xfId="0" applyNumberFormat="1" applyFont="1" applyAlignment="1"/>
    <xf numFmtId="0" fontId="7" fillId="2" borderId="2" xfId="0" applyFont="1" applyFill="1" applyBorder="1" applyAlignment="1">
      <alignment horizontal="left" vertical="center"/>
    </xf>
    <xf numFmtId="170" fontId="7" fillId="2" borderId="2" xfId="16" applyNumberFormat="1" applyFont="1" applyFill="1" applyBorder="1" applyAlignment="1">
      <alignment horizontal="center" vertical="center"/>
    </xf>
    <xf numFmtId="0" fontId="31" fillId="2" borderId="0" xfId="0" applyFont="1" applyFill="1" applyAlignment="1"/>
    <xf numFmtId="44" fontId="25" fillId="2" borderId="0" xfId="0" applyNumberFormat="1" applyFont="1" applyFill="1" applyAlignment="1"/>
    <xf numFmtId="44" fontId="32" fillId="2" borderId="0" xfId="0" applyNumberFormat="1" applyFont="1" applyFill="1" applyAlignment="1"/>
    <xf numFmtId="165" fontId="32" fillId="2" borderId="0" xfId="0" applyNumberFormat="1" applyFont="1" applyFill="1" applyAlignment="1"/>
    <xf numFmtId="0" fontId="32" fillId="2" borderId="0" xfId="0" applyFont="1" applyFill="1" applyAlignment="1"/>
    <xf numFmtId="1" fontId="2" fillId="0" borderId="0" xfId="15" applyNumberFormat="1" applyFont="1" applyAlignment="1">
      <alignment horizontal="left"/>
    </xf>
    <xf numFmtId="1" fontId="16" fillId="0" borderId="0" xfId="15" applyNumberFormat="1" applyFont="1" applyAlignment="1"/>
    <xf numFmtId="1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/>
    <xf numFmtId="0" fontId="33" fillId="0" borderId="1" xfId="0" applyFont="1" applyBorder="1" applyAlignment="1"/>
    <xf numFmtId="165" fontId="33" fillId="0" borderId="1" xfId="0" applyNumberFormat="1" applyFont="1" applyBorder="1" applyAlignment="1"/>
    <xf numFmtId="0" fontId="0" fillId="3" borderId="0" xfId="0" applyFill="1"/>
    <xf numFmtId="167" fontId="9" fillId="3" borderId="0" xfId="14" applyNumberFormat="1" applyFont="1" applyFill="1"/>
    <xf numFmtId="6" fontId="0" fillId="3" borderId="0" xfId="0" applyNumberFormat="1" applyFill="1"/>
    <xf numFmtId="0" fontId="5" fillId="3" borderId="0" xfId="0" applyFont="1" applyFill="1"/>
    <xf numFmtId="0" fontId="9" fillId="3" borderId="0" xfId="0" applyFont="1" applyFill="1"/>
    <xf numFmtId="10" fontId="9" fillId="3" borderId="0" xfId="0" applyNumberFormat="1" applyFont="1" applyFill="1"/>
    <xf numFmtId="0" fontId="0" fillId="3" borderId="0" xfId="0" applyFont="1" applyFill="1"/>
    <xf numFmtId="164" fontId="0" fillId="3" borderId="0" xfId="16" applyNumberFormat="1" applyFont="1" applyFill="1"/>
    <xf numFmtId="164" fontId="0" fillId="3" borderId="0" xfId="0" applyNumberFormat="1" applyFill="1"/>
    <xf numFmtId="0" fontId="2" fillId="0" borderId="0" xfId="0" applyFont="1"/>
    <xf numFmtId="6" fontId="5" fillId="0" borderId="0" xfId="0" applyNumberFormat="1" applyFont="1"/>
    <xf numFmtId="8" fontId="2" fillId="0" borderId="0" xfId="0" applyNumberFormat="1" applyFont="1"/>
    <xf numFmtId="168" fontId="2" fillId="0" borderId="0" xfId="15" applyNumberFormat="1" applyFont="1"/>
    <xf numFmtId="165" fontId="16" fillId="0" borderId="0" xfId="16" applyNumberFormat="1" applyFont="1" applyFill="1" applyAlignment="1">
      <alignment horizontal="center"/>
    </xf>
    <xf numFmtId="165" fontId="2" fillId="0" borderId="0" xfId="16" applyNumberFormat="1" applyFont="1" applyFill="1" applyAlignment="1">
      <alignment horizontal="center"/>
    </xf>
    <xf numFmtId="165" fontId="2" fillId="0" borderId="0" xfId="16" applyNumberFormat="1" applyFont="1" applyAlignment="1">
      <alignment horizontal="center"/>
    </xf>
    <xf numFmtId="165" fontId="1" fillId="0" borderId="0" xfId="16" applyNumberFormat="1" applyFont="1" applyAlignment="1">
      <alignment horizontal="center"/>
    </xf>
    <xf numFmtId="168" fontId="5" fillId="0" borderId="0" xfId="15" applyNumberFormat="1" applyFont="1" applyAlignment="1"/>
    <xf numFmtId="0" fontId="35" fillId="2" borderId="2" xfId="0" applyFont="1" applyFill="1" applyBorder="1" applyAlignment="1">
      <alignment horizontal="left" vertical="center"/>
    </xf>
    <xf numFmtId="170" fontId="35" fillId="2" borderId="2" xfId="16" applyNumberFormat="1" applyFont="1" applyFill="1" applyBorder="1" applyAlignment="1">
      <alignment horizontal="center" vertical="center"/>
    </xf>
    <xf numFmtId="44" fontId="34" fillId="0" borderId="0" xfId="16" applyFont="1" applyFill="1"/>
    <xf numFmtId="44" fontId="34" fillId="0" borderId="0" xfId="16" applyFont="1" applyFill="1" applyAlignment="1"/>
    <xf numFmtId="44" fontId="36" fillId="0" borderId="3" xfId="16" applyFont="1" applyBorder="1"/>
    <xf numFmtId="165" fontId="36" fillId="0" borderId="3" xfId="16" applyNumberFormat="1" applyFont="1" applyBorder="1" applyAlignment="1">
      <alignment horizontal="center"/>
    </xf>
    <xf numFmtId="165" fontId="5" fillId="0" borderId="0" xfId="0" applyNumberFormat="1" applyFont="1" applyAlignment="1"/>
    <xf numFmtId="0" fontId="5" fillId="2" borderId="0" xfId="0" applyFont="1" applyFill="1" applyAlignment="1"/>
    <xf numFmtId="44" fontId="5" fillId="0" borderId="0" xfId="0" applyNumberFormat="1" applyFont="1" applyAlignment="1"/>
    <xf numFmtId="165" fontId="5" fillId="0" borderId="0" xfId="16" applyNumberFormat="1" applyFont="1" applyAlignment="1"/>
    <xf numFmtId="165" fontId="2" fillId="0" borderId="0" xfId="16" applyNumberFormat="1" applyFont="1" applyAlignment="1"/>
    <xf numFmtId="0" fontId="4" fillId="0" borderId="0" xfId="0" applyFont="1" applyBorder="1" applyAlignment="1"/>
    <xf numFmtId="168" fontId="4" fillId="0" borderId="0" xfId="0" applyNumberFormat="1" applyFont="1" applyBorder="1" applyAlignment="1"/>
    <xf numFmtId="0" fontId="5" fillId="0" borderId="0" xfId="0" applyFont="1" applyFill="1" applyBorder="1" applyAlignment="1"/>
    <xf numFmtId="168" fontId="1" fillId="0" borderId="0" xfId="0" applyNumberFormat="1" applyFont="1" applyBorder="1" applyAlignment="1"/>
    <xf numFmtId="168" fontId="17" fillId="0" borderId="1" xfId="0" applyNumberFormat="1" applyFont="1" applyBorder="1" applyAlignment="1"/>
    <xf numFmtId="168" fontId="17" fillId="0" borderId="0" xfId="0" applyNumberFormat="1" applyFont="1" applyBorder="1" applyAlignment="1"/>
    <xf numFmtId="168" fontId="37" fillId="0" borderId="0" xfId="15" applyNumberFormat="1" applyFont="1"/>
    <xf numFmtId="10" fontId="16" fillId="0" borderId="0" xfId="0" applyNumberFormat="1" applyFont="1"/>
    <xf numFmtId="0" fontId="38" fillId="0" borderId="0" xfId="0" applyFont="1"/>
    <xf numFmtId="0" fontId="38" fillId="0" borderId="0" xfId="0" applyFont="1" applyAlignment="1">
      <alignment horizontal="center"/>
    </xf>
  </cellXfs>
  <cellStyles count="17">
    <cellStyle name="Comma" xfId="15" builtinId="3"/>
    <cellStyle name="Currency" xfId="16" builtinId="4"/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Normal" xfId="0" builtinId="0"/>
    <cellStyle name="Percent" xfId="14" builtinId="5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van Matheson" id="{6E12524E-2727-4B21-8751-4CFF2FB737E2}" userId="0e3aeedf2c2d3653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0" dT="2021-04-17T18:20:57.22" personId="{6E12524E-2727-4B21-8751-4CFF2FB737E2}" id="{2715AF0F-D1D4-44F1-AAF8-54478B31834F}">
    <text>Edited because not selling amenities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967F-F842-4B2D-9792-003E5EA7CCDD}">
  <sheetPr>
    <tabColor rgb="FF00B050"/>
  </sheetPr>
  <dimension ref="A3:AA123"/>
  <sheetViews>
    <sheetView topLeftCell="A25" zoomScaleNormal="102" workbookViewId="0">
      <selection activeCell="D20" sqref="D20"/>
    </sheetView>
  </sheetViews>
  <sheetFormatPr defaultColWidth="8.77734375" defaultRowHeight="13.2" x14ac:dyDescent="0.25"/>
  <cols>
    <col min="1" max="1" width="14.44140625" style="2" customWidth="1"/>
    <col min="2" max="3" width="8.77734375" style="2"/>
    <col min="4" max="4" width="14.33203125" style="2" customWidth="1"/>
    <col min="5" max="5" width="3.33203125" style="2" customWidth="1"/>
    <col min="6" max="6" width="11.109375" style="2" customWidth="1"/>
    <col min="7" max="7" width="8.77734375" style="2"/>
    <col min="8" max="8" width="10.44140625" style="2" bestFit="1" customWidth="1"/>
    <col min="9" max="9" width="15.109375" style="2" bestFit="1" customWidth="1"/>
    <col min="10" max="10" width="7.44140625" style="2" customWidth="1"/>
    <col min="11" max="11" width="26.109375" style="2" customWidth="1"/>
    <col min="12" max="12" width="12.6640625" style="22" customWidth="1"/>
    <col min="13" max="13" width="13.6640625" style="2" bestFit="1" customWidth="1"/>
    <col min="14" max="14" width="3.44140625" style="2" customWidth="1"/>
    <col min="15" max="15" width="14.21875" style="2" customWidth="1"/>
    <col min="16" max="16" width="12.21875" style="2" customWidth="1"/>
    <col min="17" max="17" width="12.77734375" style="2" bestFit="1" customWidth="1"/>
    <col min="18" max="18" width="3.6640625" style="2" customWidth="1"/>
    <col min="19" max="19" width="16.109375" style="2" customWidth="1"/>
    <col min="20" max="20" width="16.109375" style="2" bestFit="1" customWidth="1"/>
    <col min="21" max="21" width="13.44140625" style="2" bestFit="1" customWidth="1"/>
    <col min="22" max="22" width="14.44140625" style="2" bestFit="1" customWidth="1"/>
    <col min="23" max="23" width="17" style="2" bestFit="1" customWidth="1"/>
    <col min="24" max="24" width="15.88671875" style="2" bestFit="1" customWidth="1"/>
    <col min="25" max="27" width="12.77734375" style="2" bestFit="1" customWidth="1"/>
    <col min="28" max="16384" width="8.77734375" style="2"/>
  </cols>
  <sheetData>
    <row r="3" spans="1:27" ht="14.4" x14ac:dyDescent="0.3">
      <c r="A3" s="12" t="s">
        <v>3</v>
      </c>
      <c r="B3" s="1"/>
      <c r="C3" s="1"/>
      <c r="D3" s="1"/>
      <c r="F3" s="12"/>
      <c r="G3" s="1"/>
      <c r="H3" s="1"/>
      <c r="I3" s="1"/>
      <c r="K3" s="12" t="s">
        <v>289</v>
      </c>
      <c r="L3" s="1"/>
      <c r="M3" s="78" t="s">
        <v>175</v>
      </c>
      <c r="O3" s="81" t="s">
        <v>288</v>
      </c>
      <c r="P3" s="81"/>
      <c r="Q3" s="81" t="s">
        <v>175</v>
      </c>
      <c r="S3" s="81" t="s">
        <v>306</v>
      </c>
      <c r="T3" s="81"/>
      <c r="U3" s="81"/>
    </row>
    <row r="4" spans="1:27" ht="14.4" x14ac:dyDescent="0.3">
      <c r="A4" s="2" t="s">
        <v>5</v>
      </c>
      <c r="D4" s="3">
        <v>44408</v>
      </c>
      <c r="F4" s="14" t="s">
        <v>275</v>
      </c>
      <c r="I4" s="23">
        <f ca="1">SUM('All DS'!C19:BV19)+SUM(Loans!C38:DS38)+SUM(Loans!C77:DS77)+SUM(Loans!C110:DS110)+SUM(Loans!C153:DS153)+SUM(Loans!C192:DS192)</f>
        <v>3179422.1506937169</v>
      </c>
      <c r="K4" s="36" t="s">
        <v>174</v>
      </c>
      <c r="L4"/>
      <c r="M4" s="13">
        <v>27000000</v>
      </c>
      <c r="O4" s="36" t="s">
        <v>285</v>
      </c>
      <c r="P4"/>
      <c r="Q4" s="70">
        <f>Apt!M30</f>
        <v>66445600</v>
      </c>
      <c r="S4" s="81"/>
      <c r="T4" s="81"/>
      <c r="U4" s="81" t="s">
        <v>269</v>
      </c>
      <c r="V4" s="81" t="s">
        <v>270</v>
      </c>
      <c r="W4" s="81" t="s">
        <v>271</v>
      </c>
      <c r="X4" s="81" t="s">
        <v>436</v>
      </c>
      <c r="Y4" s="81" t="s">
        <v>120</v>
      </c>
      <c r="Z4" s="81" t="s">
        <v>86</v>
      </c>
    </row>
    <row r="5" spans="1:27" ht="14.4" x14ac:dyDescent="0.3">
      <c r="A5" s="2" t="s">
        <v>7</v>
      </c>
      <c r="C5" s="5">
        <v>10</v>
      </c>
      <c r="D5" s="6">
        <f>C5*12</f>
        <v>120</v>
      </c>
      <c r="K5" s="2" t="s">
        <v>176</v>
      </c>
      <c r="L5"/>
      <c r="M5" s="13">
        <v>9000</v>
      </c>
      <c r="O5" s="36" t="s">
        <v>286</v>
      </c>
      <c r="Q5" s="70">
        <f>TH!M30</f>
        <v>47830120</v>
      </c>
      <c r="S5" s="36" t="s">
        <v>277</v>
      </c>
      <c r="U5" s="8">
        <f>Apt!Q4</f>
        <v>2761925</v>
      </c>
      <c r="V5" s="8">
        <f>TH!Q4</f>
        <v>5523850</v>
      </c>
      <c r="W5" s="8">
        <f>H!N4</f>
        <v>11047700</v>
      </c>
      <c r="X5" s="8">
        <f>STH!N4</f>
        <v>5523850</v>
      </c>
      <c r="Y5" s="8">
        <f>Land!H4</f>
        <v>2761925</v>
      </c>
      <c r="Z5" s="8">
        <f t="shared" ref="Z5:Z10" si="0">SUM(U5:Y5)</f>
        <v>27619250</v>
      </c>
      <c r="AA5" s="8"/>
    </row>
    <row r="6" spans="1:27" ht="14.4" x14ac:dyDescent="0.3">
      <c r="A6" s="2" t="s">
        <v>8</v>
      </c>
      <c r="D6" s="7">
        <v>0.05</v>
      </c>
      <c r="K6" s="2" t="s">
        <v>177</v>
      </c>
      <c r="L6"/>
      <c r="M6" s="13">
        <v>10750</v>
      </c>
      <c r="O6" s="36" t="s">
        <v>287</v>
      </c>
      <c r="Q6" s="70">
        <f>H!G10</f>
        <v>99840000</v>
      </c>
      <c r="S6" s="36" t="s">
        <v>203</v>
      </c>
      <c r="U6" s="8">
        <f>Apt!Q5</f>
        <v>2905452</v>
      </c>
      <c r="V6" s="8">
        <f>TH!Q5</f>
        <v>5810904</v>
      </c>
      <c r="W6" s="8">
        <f>H!N5</f>
        <v>11621808</v>
      </c>
      <c r="X6" s="8">
        <f>STH!N5</f>
        <v>5810904</v>
      </c>
      <c r="Y6" s="8">
        <f>Land!H5</f>
        <v>2905452</v>
      </c>
      <c r="Z6" s="8">
        <f t="shared" si="0"/>
        <v>29054520</v>
      </c>
      <c r="AA6" s="8"/>
    </row>
    <row r="7" spans="1:27" ht="14.4" x14ac:dyDescent="0.3">
      <c r="A7" s="2" t="s">
        <v>10</v>
      </c>
      <c r="D7" s="7">
        <v>0.03</v>
      </c>
      <c r="K7" s="2" t="s">
        <v>178</v>
      </c>
      <c r="L7"/>
      <c r="M7" s="13">
        <v>15000</v>
      </c>
      <c r="O7" s="36" t="s">
        <v>406</v>
      </c>
      <c r="Q7" s="70">
        <f>STH!G10</f>
        <v>66755000</v>
      </c>
      <c r="S7" s="36" t="s">
        <v>299</v>
      </c>
      <c r="U7" s="8">
        <f>Apt!Q6</f>
        <v>66445600</v>
      </c>
      <c r="V7" s="8">
        <f>TH!Q6</f>
        <v>47830120</v>
      </c>
      <c r="W7" s="8">
        <f>H!N6</f>
        <v>99840000</v>
      </c>
      <c r="X7" s="8">
        <f>STH!N6</f>
        <v>66755000</v>
      </c>
      <c r="Y7" s="8">
        <f>Land!H6</f>
        <v>0</v>
      </c>
      <c r="Z7" s="8">
        <f t="shared" si="0"/>
        <v>280870720</v>
      </c>
      <c r="AA7" s="8"/>
    </row>
    <row r="8" spans="1:27" ht="13.8" thickBot="1" x14ac:dyDescent="0.3">
      <c r="A8" s="2" t="s">
        <v>8</v>
      </c>
      <c r="D8" s="8">
        <f ca="1">D6*(Z11)</f>
        <v>19907235.159235667</v>
      </c>
      <c r="K8" s="2" t="s">
        <v>179</v>
      </c>
      <c r="L8"/>
      <c r="M8" s="13">
        <v>5000</v>
      </c>
      <c r="O8" s="42" t="s">
        <v>208</v>
      </c>
      <c r="P8" s="42"/>
      <c r="Q8" s="74">
        <f>SUM(Q4:Q7)</f>
        <v>280870720</v>
      </c>
      <c r="S8" s="36" t="s">
        <v>303</v>
      </c>
      <c r="U8" s="8">
        <f ca="1">Apt!Q7</f>
        <v>4035817.2384713376</v>
      </c>
      <c r="V8" s="8">
        <f ca="1">TH!Q7</f>
        <v>8071634.4769426752</v>
      </c>
      <c r="W8" s="8">
        <f ca="1">H!N7</f>
        <v>16143268.95388535</v>
      </c>
      <c r="X8" s="8">
        <f ca="1">STH!N7</f>
        <v>8071634.4769426752</v>
      </c>
      <c r="Y8" s="8">
        <f ca="1">Land!H7</f>
        <v>4035817.2384713376</v>
      </c>
      <c r="Z8" s="8">
        <f t="shared" ca="1" si="0"/>
        <v>40358172.384713374</v>
      </c>
      <c r="AA8" s="8"/>
    </row>
    <row r="9" spans="1:27" ht="13.8" thickTop="1" x14ac:dyDescent="0.25">
      <c r="K9" s="2" t="s">
        <v>180</v>
      </c>
      <c r="L9"/>
      <c r="M9" s="13">
        <v>275000</v>
      </c>
      <c r="S9" s="36" t="s">
        <v>205</v>
      </c>
      <c r="U9" s="8">
        <f>Apt!Q8</f>
        <v>3322280</v>
      </c>
      <c r="V9" s="8">
        <f>TH!Q8</f>
        <v>2391506</v>
      </c>
      <c r="W9" s="8">
        <f>H!N8</f>
        <v>4992000</v>
      </c>
      <c r="X9" s="8">
        <f>STH!N8</f>
        <v>3337750</v>
      </c>
      <c r="Y9" s="8">
        <f>Land!H8</f>
        <v>0</v>
      </c>
      <c r="Z9" s="8">
        <f t="shared" si="0"/>
        <v>14043536</v>
      </c>
      <c r="AA9" s="8"/>
    </row>
    <row r="10" spans="1:27" ht="14.4" x14ac:dyDescent="0.3">
      <c r="A10" s="12" t="s">
        <v>283</v>
      </c>
      <c r="B10" s="1"/>
      <c r="C10" s="1"/>
      <c r="D10" s="1"/>
      <c r="K10" s="2" t="s">
        <v>181</v>
      </c>
      <c r="L10"/>
      <c r="M10" s="13">
        <v>15000</v>
      </c>
      <c r="O10" s="12" t="s">
        <v>278</v>
      </c>
      <c r="P10" s="1"/>
      <c r="Q10" s="12"/>
      <c r="S10" s="36" t="s">
        <v>194</v>
      </c>
      <c r="U10" s="8">
        <f>Apt!Q9</f>
        <v>1387021.04</v>
      </c>
      <c r="V10" s="8">
        <f>TH!Q9</f>
        <v>1072820.48</v>
      </c>
      <c r="W10" s="8">
        <f>H!N9</f>
        <v>2229236.16</v>
      </c>
      <c r="X10" s="8">
        <f>STH!N9</f>
        <v>1451318.08</v>
      </c>
      <c r="Y10" s="8">
        <f>Land!H9</f>
        <v>58109.04</v>
      </c>
      <c r="Z10" s="8">
        <f t="shared" si="0"/>
        <v>6198504.7999999998</v>
      </c>
      <c r="AA10" s="8"/>
    </row>
    <row r="11" spans="1:27" ht="13.8" thickBot="1" x14ac:dyDescent="0.3">
      <c r="A11" s="36" t="s">
        <v>94</v>
      </c>
      <c r="B11"/>
      <c r="C11"/>
      <c r="D11" s="38">
        <v>0.03</v>
      </c>
      <c r="K11" s="2" t="s">
        <v>182</v>
      </c>
      <c r="L11"/>
      <c r="M11" s="13">
        <v>1500</v>
      </c>
      <c r="O11" s="36" t="s">
        <v>205</v>
      </c>
      <c r="P11" s="38">
        <v>0.05</v>
      </c>
      <c r="Q11" s="41">
        <f>P11*Q8</f>
        <v>14043536</v>
      </c>
      <c r="S11" s="42" t="s">
        <v>86</v>
      </c>
      <c r="T11" s="42"/>
      <c r="U11" s="74">
        <f t="shared" ref="U11:Z11" ca="1" si="1">SUM(U5:U10)</f>
        <v>80858095.278471351</v>
      </c>
      <c r="V11" s="74">
        <f t="shared" ca="1" si="1"/>
        <v>70700834.956942677</v>
      </c>
      <c r="W11" s="74">
        <f t="shared" ca="1" si="1"/>
        <v>145874013.11388534</v>
      </c>
      <c r="X11" s="74">
        <f t="shared" ca="1" si="1"/>
        <v>90950456.556942672</v>
      </c>
      <c r="Y11" s="74">
        <f t="shared" ca="1" si="1"/>
        <v>9761303.2784713358</v>
      </c>
      <c r="Z11" s="74">
        <f t="shared" ca="1" si="1"/>
        <v>398144703.18471336</v>
      </c>
    </row>
    <row r="12" spans="1:27" ht="13.8" thickTop="1" x14ac:dyDescent="0.25">
      <c r="A12" s="36" t="s">
        <v>112</v>
      </c>
      <c r="D12" s="38">
        <v>0.04</v>
      </c>
      <c r="K12" s="2" t="s">
        <v>183</v>
      </c>
      <c r="L12"/>
      <c r="M12" s="13">
        <v>5000</v>
      </c>
      <c r="O12" s="36" t="s">
        <v>194</v>
      </c>
      <c r="P12" s="38">
        <v>0.02</v>
      </c>
      <c r="Q12" s="69">
        <f>(Q8+M36)*P12</f>
        <v>6198504.7999999998</v>
      </c>
    </row>
    <row r="13" spans="1:27" x14ac:dyDescent="0.25">
      <c r="A13" s="36" t="s">
        <v>113</v>
      </c>
      <c r="D13" s="38">
        <v>2.5000000000000001E-2</v>
      </c>
      <c r="K13" s="2" t="s">
        <v>184</v>
      </c>
      <c r="L13"/>
      <c r="M13" s="13">
        <v>12000</v>
      </c>
      <c r="O13" s="36" t="s">
        <v>206</v>
      </c>
      <c r="P13" s="38">
        <v>0.04</v>
      </c>
      <c r="Q13" s="69">
        <f>P13*(Q8+M36+M23)</f>
        <v>13501779.6</v>
      </c>
      <c r="S13" s="8"/>
      <c r="T13" s="8"/>
    </row>
    <row r="14" spans="1:27" ht="14.4" x14ac:dyDescent="0.3">
      <c r="F14" s="12" t="s">
        <v>276</v>
      </c>
      <c r="G14" s="12"/>
      <c r="H14" s="78" t="s">
        <v>272</v>
      </c>
      <c r="I14" s="78" t="s">
        <v>277</v>
      </c>
      <c r="K14" s="2" t="s">
        <v>185</v>
      </c>
      <c r="L14"/>
      <c r="M14" s="13">
        <v>110000</v>
      </c>
      <c r="O14" s="14" t="s">
        <v>275</v>
      </c>
      <c r="P14" s="71">
        <f>H51</f>
        <v>8.0000000000000002E-3</v>
      </c>
      <c r="Q14" s="48">
        <f ca="1">I51</f>
        <v>3209157.6254777075</v>
      </c>
      <c r="T14" s="32"/>
    </row>
    <row r="15" spans="1:27" ht="14.4" x14ac:dyDescent="0.3">
      <c r="A15" s="12" t="s">
        <v>13</v>
      </c>
      <c r="B15" s="1"/>
      <c r="C15" s="1"/>
      <c r="D15" s="1"/>
      <c r="F15" s="14" t="s">
        <v>269</v>
      </c>
      <c r="G15" s="14"/>
      <c r="H15" s="82">
        <v>0.1</v>
      </c>
      <c r="I15" s="8">
        <f>H15*$M$23</f>
        <v>2761925</v>
      </c>
      <c r="K15" s="2" t="s">
        <v>186</v>
      </c>
      <c r="L15"/>
      <c r="M15" s="13">
        <v>15000</v>
      </c>
      <c r="O15" s="9" t="s">
        <v>274</v>
      </c>
      <c r="P15" s="71">
        <f>D6</f>
        <v>0.05</v>
      </c>
      <c r="Q15" s="48">
        <f ca="1">D8</f>
        <v>19907235.159235667</v>
      </c>
    </row>
    <row r="16" spans="1:27" x14ac:dyDescent="0.25">
      <c r="A16" s="2" t="s">
        <v>0</v>
      </c>
      <c r="D16" s="13">
        <f>M23+M36+Q8+Q11+Q12</f>
        <v>357786530.80000001</v>
      </c>
      <c r="F16" s="14" t="s">
        <v>270</v>
      </c>
      <c r="G16" s="14"/>
      <c r="H16" s="82">
        <v>0.2</v>
      </c>
      <c r="I16" s="8">
        <f>H16*$M$23</f>
        <v>5523850</v>
      </c>
      <c r="K16" s="2" t="s">
        <v>187</v>
      </c>
      <c r="L16"/>
      <c r="M16" s="13">
        <v>14000</v>
      </c>
      <c r="O16" s="14" t="s">
        <v>302</v>
      </c>
      <c r="Q16" s="48">
        <f>D18+D19</f>
        <v>740000</v>
      </c>
    </row>
    <row r="17" spans="1:19" x14ac:dyDescent="0.25">
      <c r="A17" s="2" t="s">
        <v>8</v>
      </c>
      <c r="D17" s="146">
        <f ca="1">D8</f>
        <v>19907235.159235667</v>
      </c>
      <c r="F17" s="14" t="s">
        <v>271</v>
      </c>
      <c r="G17" s="14"/>
      <c r="H17" s="82">
        <v>0.4</v>
      </c>
      <c r="I17" s="8">
        <f>H17*$M$23</f>
        <v>11047700</v>
      </c>
      <c r="K17" s="2" t="s">
        <v>188</v>
      </c>
      <c r="L17"/>
      <c r="M17" s="13">
        <v>6000</v>
      </c>
      <c r="O17" s="9" t="s">
        <v>293</v>
      </c>
      <c r="Q17" s="48">
        <f>D20</f>
        <v>3000000</v>
      </c>
    </row>
    <row r="18" spans="1:19" ht="13.8" thickBot="1" x14ac:dyDescent="0.3">
      <c r="A18" s="9" t="s">
        <v>15</v>
      </c>
      <c r="D18" s="13">
        <v>200000</v>
      </c>
      <c r="F18" s="14" t="s">
        <v>56</v>
      </c>
      <c r="H18" s="82">
        <v>0.2</v>
      </c>
      <c r="I18" s="8">
        <f>H18*$M$23</f>
        <v>5523850</v>
      </c>
      <c r="K18" s="2" t="s">
        <v>189</v>
      </c>
      <c r="L18"/>
      <c r="M18" s="13">
        <v>5000</v>
      </c>
      <c r="O18" s="42" t="s">
        <v>282</v>
      </c>
      <c r="P18" s="42"/>
      <c r="Q18" s="74">
        <f ca="1">SUM(Q11:Q17)</f>
        <v>60600213.184713379</v>
      </c>
      <c r="S18" s="8">
        <f ca="1">SUM(Q13:Q17)</f>
        <v>40358172.384713374</v>
      </c>
    </row>
    <row r="19" spans="1:19" ht="13.8" thickTop="1" x14ac:dyDescent="0.25">
      <c r="A19" s="9" t="s">
        <v>118</v>
      </c>
      <c r="D19" s="13">
        <v>540000</v>
      </c>
      <c r="F19" s="14" t="s">
        <v>120</v>
      </c>
      <c r="G19" s="14"/>
      <c r="H19" s="82">
        <v>0.1</v>
      </c>
      <c r="I19" s="8">
        <f>H19*$M$23</f>
        <v>2761925</v>
      </c>
      <c r="K19" s="2" t="s">
        <v>190</v>
      </c>
      <c r="L19"/>
      <c r="M19" s="13">
        <v>6000</v>
      </c>
    </row>
    <row r="20" spans="1:19" ht="15" thickBot="1" x14ac:dyDescent="0.35">
      <c r="A20" s="9" t="s">
        <v>293</v>
      </c>
      <c r="D20" s="13">
        <v>3000000</v>
      </c>
      <c r="F20" s="42" t="s">
        <v>273</v>
      </c>
      <c r="G20" s="42"/>
      <c r="H20" s="90">
        <f>SUM(H15:H19)</f>
        <v>1.0000000000000002</v>
      </c>
      <c r="I20" s="74">
        <f>SUM(I15:I19)</f>
        <v>27619250</v>
      </c>
      <c r="K20" s="2" t="s">
        <v>191</v>
      </c>
      <c r="L20"/>
      <c r="M20" s="13">
        <v>25000</v>
      </c>
      <c r="O20" s="12" t="s">
        <v>207</v>
      </c>
      <c r="P20" s="1"/>
      <c r="Q20" s="12"/>
    </row>
    <row r="21" spans="1:19" ht="15" thickTop="1" x14ac:dyDescent="0.3">
      <c r="A21" s="9" t="s">
        <v>14</v>
      </c>
      <c r="D21" s="73">
        <f ca="1">I51</f>
        <v>3209157.6254777075</v>
      </c>
      <c r="J21" s="7"/>
      <c r="K21" s="2" t="s">
        <v>192</v>
      </c>
      <c r="L21"/>
      <c r="M21" s="13">
        <v>40000</v>
      </c>
      <c r="O21" s="9" t="s">
        <v>289</v>
      </c>
      <c r="Q21" s="73">
        <f>M23</f>
        <v>27619250</v>
      </c>
    </row>
    <row r="22" spans="1:19" ht="14.4" x14ac:dyDescent="0.3">
      <c r="A22" s="14" t="s">
        <v>209</v>
      </c>
      <c r="D22" s="73">
        <f>LPP!Q13+Q17</f>
        <v>16501779.6</v>
      </c>
      <c r="F22" s="12" t="s">
        <v>430</v>
      </c>
      <c r="G22" s="1"/>
      <c r="H22" s="12" t="s">
        <v>33</v>
      </c>
      <c r="I22" s="12" t="s">
        <v>431</v>
      </c>
      <c r="J22" s="8"/>
      <c r="K22" s="2" t="s">
        <v>193</v>
      </c>
      <c r="L22"/>
      <c r="M22" s="13">
        <v>50000</v>
      </c>
      <c r="O22" s="9" t="s">
        <v>203</v>
      </c>
      <c r="Q22" s="73">
        <f>M36</f>
        <v>29054520</v>
      </c>
    </row>
    <row r="23" spans="1:19" ht="15" thickBot="1" x14ac:dyDescent="0.35">
      <c r="A23" s="10" t="s">
        <v>16</v>
      </c>
      <c r="D23" s="11">
        <f ca="1">SUM(D16:D22)</f>
        <v>401144703.18471342</v>
      </c>
      <c r="F23" s="9" t="s">
        <v>120</v>
      </c>
      <c r="H23" s="131">
        <f t="shared" ref="H23:H28" si="2">H32</f>
        <v>0</v>
      </c>
      <c r="I23" s="73">
        <f ca="1">'All DS'!C26</f>
        <v>34462866.24203822</v>
      </c>
      <c r="J23" s="5"/>
      <c r="K23" s="42" t="s">
        <v>290</v>
      </c>
      <c r="L23" s="42"/>
      <c r="M23" s="74">
        <f>SUM(M4:M22)</f>
        <v>27619250</v>
      </c>
      <c r="O23" s="9" t="s">
        <v>291</v>
      </c>
      <c r="Q23" s="73">
        <f>Q8</f>
        <v>280870720</v>
      </c>
    </row>
    <row r="24" spans="1:19" ht="15" thickTop="1" x14ac:dyDescent="0.3">
      <c r="D24" s="8"/>
      <c r="F24" s="9" t="s">
        <v>432</v>
      </c>
      <c r="H24" s="131">
        <f t="shared" si="2"/>
        <v>9</v>
      </c>
      <c r="I24" s="73">
        <f ca="1">SUM(Loans!C46:BV46)</f>
        <v>32664992.168930389</v>
      </c>
      <c r="J24" s="5"/>
      <c r="O24" s="14" t="s">
        <v>292</v>
      </c>
      <c r="Q24" s="73">
        <f ca="1">Q18</f>
        <v>60600213.184713379</v>
      </c>
    </row>
    <row r="25" spans="1:19" ht="15" thickBot="1" x14ac:dyDescent="0.35">
      <c r="A25" s="12" t="s">
        <v>17</v>
      </c>
      <c r="B25" s="1"/>
      <c r="C25" s="1"/>
      <c r="D25" s="1"/>
      <c r="F25" s="9" t="s">
        <v>355</v>
      </c>
      <c r="H25" s="131">
        <f t="shared" si="2"/>
        <v>18</v>
      </c>
      <c r="I25" s="73">
        <f ca="1">SUM(Loans!C81:BV81)</f>
        <v>78295770.700636953</v>
      </c>
      <c r="K25" s="12" t="s">
        <v>199</v>
      </c>
      <c r="L25" s="1"/>
      <c r="M25" s="12"/>
      <c r="O25" s="29" t="s">
        <v>175</v>
      </c>
      <c r="P25" s="49"/>
      <c r="Q25" s="99">
        <f ca="1">SUM(Q21:Q24)</f>
        <v>398144703.18471336</v>
      </c>
    </row>
    <row r="26" spans="1:19" ht="15" thickTop="1" x14ac:dyDescent="0.3">
      <c r="A26" s="9" t="s">
        <v>18</v>
      </c>
      <c r="D26" s="13">
        <v>0.01</v>
      </c>
      <c r="F26" s="9" t="s">
        <v>433</v>
      </c>
      <c r="H26" s="131">
        <f t="shared" si="2"/>
        <v>18</v>
      </c>
      <c r="I26" s="73">
        <f ca="1">SUM(Loans!C161:BV161)</f>
        <v>117645859.87261149</v>
      </c>
      <c r="J26" s="5"/>
      <c r="K26" s="2" t="s">
        <v>413</v>
      </c>
      <c r="M26" s="39">
        <v>8</v>
      </c>
    </row>
    <row r="27" spans="1:19" x14ac:dyDescent="0.25">
      <c r="A27" s="9" t="s">
        <v>19</v>
      </c>
      <c r="D27" s="8">
        <f ca="1">I45</f>
        <v>401144703.18471342</v>
      </c>
      <c r="F27" s="9" t="s">
        <v>434</v>
      </c>
      <c r="H27" s="131">
        <f t="shared" si="2"/>
        <v>21</v>
      </c>
      <c r="I27" s="73">
        <f ca="1">SUM(Loans!C118:BV118)</f>
        <v>56360332.484076425</v>
      </c>
      <c r="K27" s="2" t="s">
        <v>414</v>
      </c>
      <c r="M27" s="39">
        <v>9</v>
      </c>
    </row>
    <row r="28" spans="1:19" x14ac:dyDescent="0.25">
      <c r="A28" s="10" t="s">
        <v>20</v>
      </c>
      <c r="B28" s="10"/>
      <c r="C28" s="10"/>
      <c r="D28" s="11">
        <f ca="1">SUM(D26:D27)</f>
        <v>401144703.19471341</v>
      </c>
      <c r="F28" s="9" t="s">
        <v>435</v>
      </c>
      <c r="H28" s="131">
        <f t="shared" si="2"/>
        <v>21</v>
      </c>
      <c r="I28" s="73">
        <f ca="1">STHDS!F39</f>
        <v>77997947.368421048</v>
      </c>
      <c r="K28" s="36" t="s">
        <v>237</v>
      </c>
      <c r="L28"/>
      <c r="M28" s="79">
        <f>M26+M27</f>
        <v>17</v>
      </c>
    </row>
    <row r="29" spans="1:19" ht="13.8" thickBot="1" x14ac:dyDescent="0.3">
      <c r="F29" s="29" t="s">
        <v>86</v>
      </c>
      <c r="G29" s="29"/>
      <c r="H29" s="29"/>
      <c r="I29" s="132">
        <f ca="1">SUM(I23:I28)</f>
        <v>397427768.83671451</v>
      </c>
      <c r="K29" s="36" t="s">
        <v>196</v>
      </c>
      <c r="L29"/>
      <c r="M29" s="147">
        <v>5.75</v>
      </c>
    </row>
    <row r="30" spans="1:19" ht="15" thickTop="1" x14ac:dyDescent="0.3">
      <c r="A30" s="12" t="s">
        <v>23</v>
      </c>
      <c r="B30" s="1"/>
      <c r="C30" s="1"/>
      <c r="D30" s="1"/>
      <c r="K30" s="36" t="s">
        <v>197</v>
      </c>
      <c r="L30"/>
      <c r="M30" s="148">
        <v>5052960</v>
      </c>
    </row>
    <row r="31" spans="1:19" ht="14.4" x14ac:dyDescent="0.3">
      <c r="A31" s="14" t="s">
        <v>22</v>
      </c>
      <c r="D31" s="54">
        <f>C5</f>
        <v>10</v>
      </c>
      <c r="F31" s="12" t="s">
        <v>274</v>
      </c>
      <c r="G31" s="1"/>
      <c r="H31" s="12" t="s">
        <v>33</v>
      </c>
      <c r="I31" s="12" t="s">
        <v>429</v>
      </c>
      <c r="K31" s="36" t="s">
        <v>233</v>
      </c>
      <c r="L31" s="97">
        <f>H15</f>
        <v>0.1</v>
      </c>
      <c r="M31" s="69">
        <f>H15*$M$36</f>
        <v>2905452</v>
      </c>
    </row>
    <row r="32" spans="1:19" x14ac:dyDescent="0.25">
      <c r="A32" s="14" t="s">
        <v>21</v>
      </c>
      <c r="D32" s="16">
        <f>EOMONTH(D4,D31*12)</f>
        <v>48060</v>
      </c>
      <c r="F32" s="14" t="s">
        <v>424</v>
      </c>
      <c r="H32" s="130">
        <f>D41</f>
        <v>0</v>
      </c>
      <c r="I32" s="8">
        <f ca="1">HLOOKUP(H32,'All DS'!$C$3:$BV$17,15,FALSE)</f>
        <v>1723143.3121019111</v>
      </c>
      <c r="K32" s="36" t="s">
        <v>234</v>
      </c>
      <c r="L32" s="97">
        <f>H16</f>
        <v>0.2</v>
      </c>
      <c r="M32" s="69">
        <f>H16*$M$36</f>
        <v>5810904</v>
      </c>
    </row>
    <row r="33" spans="1:13" ht="14.4" x14ac:dyDescent="0.3">
      <c r="A33" s="14" t="s">
        <v>24</v>
      </c>
      <c r="D33" s="7">
        <v>0.06</v>
      </c>
      <c r="F33" s="14" t="s">
        <v>444</v>
      </c>
      <c r="H33" s="130">
        <f>D53</f>
        <v>9</v>
      </c>
      <c r="I33" s="8">
        <f ca="1">HLOOKUP(H33,'All DS'!$C$3:$BV$17,15,FALSE)</f>
        <v>1620183.6115789481</v>
      </c>
      <c r="K33" s="36" t="s">
        <v>235</v>
      </c>
      <c r="L33" s="97">
        <f>H17</f>
        <v>0.4</v>
      </c>
      <c r="M33" s="69">
        <f>H17*$M$36</f>
        <v>11621808</v>
      </c>
    </row>
    <row r="34" spans="1:13" ht="14.4" x14ac:dyDescent="0.3">
      <c r="A34" s="14" t="s">
        <v>25</v>
      </c>
      <c r="D34" s="7">
        <v>0.01</v>
      </c>
      <c r="F34" s="14" t="s">
        <v>425</v>
      </c>
      <c r="H34" s="130">
        <f>Apt!J15</f>
        <v>18</v>
      </c>
      <c r="I34" s="8">
        <f ca="1">MAX(APTDS!$C$17:$BV$17)</f>
        <v>3881821.8947368432</v>
      </c>
      <c r="K34" s="36" t="s">
        <v>405</v>
      </c>
      <c r="L34" s="97">
        <f>H18</f>
        <v>0.2</v>
      </c>
      <c r="M34" s="69">
        <f>H18*$M$36</f>
        <v>5810904</v>
      </c>
    </row>
    <row r="35" spans="1:13" x14ac:dyDescent="0.25">
      <c r="A35" s="14" t="s">
        <v>143</v>
      </c>
      <c r="D35" s="23">
        <f>HLOOKUP(D31,'LPP Waterfall'!$E$3:$N$21,19,FALSE)</f>
        <v>15205534.553446712</v>
      </c>
      <c r="F35" s="14" t="s">
        <v>426</v>
      </c>
      <c r="H35" s="130">
        <f>H!C15</f>
        <v>18</v>
      </c>
      <c r="I35" s="8">
        <f ca="1">MAX(HDS!$C$17:$BV$17)</f>
        <v>5832757.8947368423</v>
      </c>
      <c r="K35" s="36" t="s">
        <v>236</v>
      </c>
      <c r="L35" s="97">
        <f>H19</f>
        <v>0.1</v>
      </c>
      <c r="M35" s="69">
        <f>H19*$M$36</f>
        <v>2905452</v>
      </c>
    </row>
    <row r="36" spans="1:13" ht="15" thickBot="1" x14ac:dyDescent="0.35">
      <c r="A36" s="14" t="s">
        <v>60</v>
      </c>
      <c r="D36" s="23">
        <f>MAX('LPP Waterfall'!E29:N29)</f>
        <v>253425575.89077854</v>
      </c>
      <c r="F36" s="14" t="s">
        <v>427</v>
      </c>
      <c r="H36" s="130">
        <f>TH!L15</f>
        <v>21</v>
      </c>
      <c r="I36" s="8">
        <f ca="1">MAX(THDS!$C$17:$BV$17)</f>
        <v>2794285.9578947369</v>
      </c>
      <c r="K36" s="42" t="s">
        <v>198</v>
      </c>
      <c r="L36" s="42"/>
      <c r="M36" s="77">
        <f>M30*M29</f>
        <v>29054520</v>
      </c>
    </row>
    <row r="37" spans="1:13" ht="13.8" thickTop="1" x14ac:dyDescent="0.25">
      <c r="F37" s="14" t="s">
        <v>428</v>
      </c>
      <c r="H37" s="130">
        <f>STH!C15</f>
        <v>21</v>
      </c>
      <c r="I37" s="8">
        <f ca="1">MAX(STHDS!$C$17:$BV$17)</f>
        <v>3899897.3684210503</v>
      </c>
    </row>
    <row r="38" spans="1:13" ht="15" thickBot="1" x14ac:dyDescent="0.35">
      <c r="A38" s="12" t="s">
        <v>442</v>
      </c>
      <c r="B38" s="1"/>
      <c r="C38" s="1"/>
      <c r="D38" s="1"/>
      <c r="F38" s="42" t="s">
        <v>415</v>
      </c>
      <c r="G38" s="42"/>
      <c r="H38" s="90"/>
      <c r="I38" s="74">
        <f ca="1">SUM(I32:I37)</f>
        <v>19752090.03947033</v>
      </c>
    </row>
    <row r="39" spans="1:13" ht="13.8" thickTop="1" x14ac:dyDescent="0.25">
      <c r="A39" s="2" t="s">
        <v>420</v>
      </c>
      <c r="D39" s="146">
        <f ca="1">D40*$I$23</f>
        <v>34462866.24203822</v>
      </c>
    </row>
    <row r="40" spans="1:13" x14ac:dyDescent="0.25">
      <c r="A40" s="14" t="s">
        <v>440</v>
      </c>
      <c r="D40" s="107">
        <v>1</v>
      </c>
    </row>
    <row r="41" spans="1:13" x14ac:dyDescent="0.25">
      <c r="A41" s="14" t="s">
        <v>441</v>
      </c>
      <c r="D41" s="118">
        <v>0</v>
      </c>
    </row>
    <row r="42" spans="1:13" x14ac:dyDescent="0.25">
      <c r="A42" s="9" t="s">
        <v>9</v>
      </c>
      <c r="D42" s="106">
        <v>4.0000000000000001E-3</v>
      </c>
    </row>
    <row r="43" spans="1:13" x14ac:dyDescent="0.25">
      <c r="A43" s="9" t="s">
        <v>162</v>
      </c>
      <c r="D43" s="145">
        <v>240</v>
      </c>
    </row>
    <row r="44" spans="1:13" ht="14.4" x14ac:dyDescent="0.3">
      <c r="A44" s="9" t="s">
        <v>437</v>
      </c>
      <c r="D44" s="145">
        <v>36</v>
      </c>
      <c r="F44" s="12" t="s">
        <v>4</v>
      </c>
      <c r="G44" s="1"/>
      <c r="H44" s="1"/>
      <c r="I44" s="1"/>
    </row>
    <row r="45" spans="1:13" ht="14.4" x14ac:dyDescent="0.3">
      <c r="A45" s="14" t="s">
        <v>438</v>
      </c>
      <c r="D45" s="145">
        <v>6</v>
      </c>
      <c r="F45" s="136" t="s">
        <v>6</v>
      </c>
      <c r="G45" s="136"/>
      <c r="H45" s="137">
        <v>1</v>
      </c>
      <c r="I45" s="138">
        <f ca="1">H45*D23</f>
        <v>401144703.18471342</v>
      </c>
    </row>
    <row r="46" spans="1:13" ht="14.4" x14ac:dyDescent="0.3">
      <c r="A46" s="14" t="s">
        <v>439</v>
      </c>
      <c r="D46" s="145">
        <v>240</v>
      </c>
      <c r="F46" s="139" t="s">
        <v>162</v>
      </c>
      <c r="G46" s="136"/>
      <c r="H46" s="136"/>
      <c r="I46" s="140">
        <v>240</v>
      </c>
    </row>
    <row r="47" spans="1:13" ht="14.4" x14ac:dyDescent="0.3">
      <c r="A47" s="14" t="s">
        <v>14</v>
      </c>
      <c r="D47" s="106">
        <v>8.0000000000000002E-3</v>
      </c>
      <c r="F47" s="136" t="s">
        <v>9</v>
      </c>
      <c r="G47" s="136"/>
      <c r="H47" s="136"/>
      <c r="I47" s="141">
        <v>4.0000000000000001E-3</v>
      </c>
      <c r="J47" s="2" t="s">
        <v>137</v>
      </c>
    </row>
    <row r="48" spans="1:13" ht="14.4" x14ac:dyDescent="0.3">
      <c r="A48" s="14" t="s">
        <v>43</v>
      </c>
      <c r="D48" s="146">
        <f ca="1">HLOOKUP(D44,Loans!$C$3:$BV$14,12,FALSE)</f>
        <v>20976690.24203822</v>
      </c>
      <c r="F48" s="142" t="s">
        <v>32</v>
      </c>
      <c r="G48" s="136"/>
      <c r="H48" s="136"/>
      <c r="I48" s="140">
        <v>6</v>
      </c>
    </row>
    <row r="49" spans="1:10" ht="14.4" x14ac:dyDescent="0.3">
      <c r="F49" s="136" t="s">
        <v>11</v>
      </c>
      <c r="G49" s="136"/>
      <c r="H49" s="136"/>
      <c r="I49" s="140">
        <v>48</v>
      </c>
    </row>
    <row r="50" spans="1:10" ht="14.4" x14ac:dyDescent="0.3">
      <c r="A50" s="12" t="s">
        <v>443</v>
      </c>
      <c r="B50" s="1"/>
      <c r="C50" s="1"/>
      <c r="D50" s="1"/>
      <c r="F50" s="136" t="s">
        <v>12</v>
      </c>
      <c r="G50" s="136"/>
      <c r="H50" s="136"/>
      <c r="I50" s="140">
        <v>120</v>
      </c>
    </row>
    <row r="51" spans="1:10" ht="14.4" x14ac:dyDescent="0.3">
      <c r="A51" s="2" t="s">
        <v>420</v>
      </c>
      <c r="D51" s="146">
        <f ca="1">D52*$I$24</f>
        <v>32664992.168930389</v>
      </c>
      <c r="F51" s="136" t="s">
        <v>14</v>
      </c>
      <c r="G51" s="136"/>
      <c r="H51" s="141">
        <v>8.0000000000000002E-3</v>
      </c>
      <c r="I51" s="138">
        <f ca="1">H51*I45</f>
        <v>3209157.6254777075</v>
      </c>
      <c r="J51" s="2" t="s">
        <v>137</v>
      </c>
    </row>
    <row r="52" spans="1:10" x14ac:dyDescent="0.25">
      <c r="A52" s="14" t="s">
        <v>440</v>
      </c>
      <c r="D52" s="107">
        <v>1</v>
      </c>
      <c r="F52" s="142" t="s">
        <v>43</v>
      </c>
      <c r="G52" s="136"/>
      <c r="H52" s="136"/>
      <c r="I52" s="143">
        <f>HLOOKUP(I49,'LPP Waterfall'!$E$52:$DT$75,23,FALSE)</f>
        <v>0</v>
      </c>
    </row>
    <row r="53" spans="1:10" x14ac:dyDescent="0.25">
      <c r="A53" s="14" t="s">
        <v>441</v>
      </c>
      <c r="D53" s="118">
        <v>9</v>
      </c>
      <c r="F53" s="142" t="s">
        <v>35</v>
      </c>
      <c r="G53" s="136"/>
      <c r="H53" s="136"/>
      <c r="I53" s="144">
        <f>HLOOKUP(D5,'LPP Waterfall'!$D$52:$DT$75,23,FALSE)</f>
        <v>0</v>
      </c>
    </row>
    <row r="54" spans="1:10" x14ac:dyDescent="0.25">
      <c r="A54" s="9" t="s">
        <v>9</v>
      </c>
      <c r="D54" s="106">
        <v>4.0000000000000001E-3</v>
      </c>
    </row>
    <row r="55" spans="1:10" x14ac:dyDescent="0.25">
      <c r="A55" s="9" t="s">
        <v>162</v>
      </c>
      <c r="D55" s="145">
        <v>240</v>
      </c>
    </row>
    <row r="56" spans="1:10" x14ac:dyDescent="0.25">
      <c r="A56" s="9" t="s">
        <v>437</v>
      </c>
      <c r="D56" s="145">
        <v>36</v>
      </c>
    </row>
    <row r="57" spans="1:10" x14ac:dyDescent="0.25">
      <c r="A57" s="14" t="s">
        <v>438</v>
      </c>
      <c r="D57" s="145">
        <v>6</v>
      </c>
      <c r="F57" s="131"/>
    </row>
    <row r="58" spans="1:10" x14ac:dyDescent="0.25">
      <c r="A58" s="14" t="s">
        <v>439</v>
      </c>
      <c r="D58" s="145">
        <v>240</v>
      </c>
    </row>
    <row r="59" spans="1:10" x14ac:dyDescent="0.25">
      <c r="A59" s="14" t="s">
        <v>14</v>
      </c>
      <c r="D59" s="172">
        <f>D47</f>
        <v>8.0000000000000002E-3</v>
      </c>
    </row>
    <row r="60" spans="1:10" x14ac:dyDescent="0.25">
      <c r="A60" s="14" t="s">
        <v>43</v>
      </c>
      <c r="D60" s="146">
        <f ca="1">HLOOKUP(D63,Loans!$C$27:$BV$52,26,FALSE)</f>
        <v>32664992.168930389</v>
      </c>
    </row>
    <row r="61" spans="1:10" x14ac:dyDescent="0.25">
      <c r="A61" s="14" t="s">
        <v>451</v>
      </c>
      <c r="D61" s="131">
        <f>D53+D57</f>
        <v>15</v>
      </c>
    </row>
    <row r="62" spans="1:10" x14ac:dyDescent="0.25">
      <c r="A62" s="9" t="s">
        <v>450</v>
      </c>
      <c r="D62" s="131">
        <f>D61+1</f>
        <v>16</v>
      </c>
    </row>
    <row r="63" spans="1:10" x14ac:dyDescent="0.25">
      <c r="A63" s="9" t="s">
        <v>449</v>
      </c>
      <c r="D63" s="131">
        <f>D56+D53</f>
        <v>45</v>
      </c>
    </row>
    <row r="65" spans="1:4" ht="14.4" x14ac:dyDescent="0.3">
      <c r="A65" s="12" t="s">
        <v>452</v>
      </c>
      <c r="B65" s="1"/>
      <c r="C65" s="1"/>
      <c r="D65" s="1"/>
    </row>
    <row r="66" spans="1:4" x14ac:dyDescent="0.25">
      <c r="A66" s="2" t="s">
        <v>420</v>
      </c>
      <c r="B66"/>
      <c r="C66"/>
      <c r="D66" s="84">
        <f ca="1">D67*I25</f>
        <v>78295770.700636953</v>
      </c>
    </row>
    <row r="67" spans="1:4" x14ac:dyDescent="0.25">
      <c r="A67" s="14" t="s">
        <v>440</v>
      </c>
      <c r="B67"/>
      <c r="C67"/>
      <c r="D67" s="82">
        <v>1</v>
      </c>
    </row>
    <row r="68" spans="1:4" x14ac:dyDescent="0.25">
      <c r="A68" s="14" t="s">
        <v>441</v>
      </c>
      <c r="B68"/>
      <c r="C68"/>
      <c r="D68" s="67">
        <f>Apt!J15</f>
        <v>18</v>
      </c>
    </row>
    <row r="69" spans="1:4" x14ac:dyDescent="0.25">
      <c r="A69" s="9" t="s">
        <v>9</v>
      </c>
      <c r="B69"/>
      <c r="C69"/>
      <c r="D69" s="106">
        <v>4.0000000000000001E-3</v>
      </c>
    </row>
    <row r="70" spans="1:4" x14ac:dyDescent="0.25">
      <c r="A70" s="9" t="s">
        <v>162</v>
      </c>
      <c r="B70"/>
      <c r="C70"/>
      <c r="D70" s="145">
        <v>240</v>
      </c>
    </row>
    <row r="71" spans="1:4" x14ac:dyDescent="0.25">
      <c r="A71" s="9" t="s">
        <v>437</v>
      </c>
      <c r="B71"/>
      <c r="C71"/>
      <c r="D71" s="145">
        <v>36</v>
      </c>
    </row>
    <row r="72" spans="1:4" x14ac:dyDescent="0.25">
      <c r="A72" s="14" t="s">
        <v>438</v>
      </c>
      <c r="B72"/>
      <c r="C72"/>
      <c r="D72" s="145">
        <v>6</v>
      </c>
    </row>
    <row r="73" spans="1:4" x14ac:dyDescent="0.25">
      <c r="A73" s="14" t="s">
        <v>439</v>
      </c>
      <c r="B73"/>
      <c r="C73"/>
      <c r="D73" s="145">
        <v>240</v>
      </c>
    </row>
    <row r="74" spans="1:4" x14ac:dyDescent="0.25">
      <c r="A74" s="14" t="s">
        <v>14</v>
      </c>
      <c r="B74"/>
      <c r="C74"/>
      <c r="D74" s="172">
        <f>D59</f>
        <v>8.0000000000000002E-3</v>
      </c>
    </row>
    <row r="75" spans="1:4" x14ac:dyDescent="0.25">
      <c r="A75" s="14" t="s">
        <v>43</v>
      </c>
      <c r="B75"/>
      <c r="C75"/>
      <c r="D75" s="146">
        <f ca="1">HLOOKUP(D78,Loans!$C$61:$BV$91,31,FALSE)</f>
        <v>78295770.700636953</v>
      </c>
    </row>
    <row r="76" spans="1:4" x14ac:dyDescent="0.25">
      <c r="A76" s="14" t="s">
        <v>451</v>
      </c>
      <c r="B76"/>
      <c r="C76"/>
      <c r="D76">
        <f>D72+D68</f>
        <v>24</v>
      </c>
    </row>
    <row r="77" spans="1:4" x14ac:dyDescent="0.25">
      <c r="A77" s="9" t="s">
        <v>450</v>
      </c>
      <c r="B77"/>
      <c r="C77"/>
      <c r="D77">
        <f>D76+1</f>
        <v>25</v>
      </c>
    </row>
    <row r="78" spans="1:4" x14ac:dyDescent="0.25">
      <c r="A78" s="9" t="s">
        <v>449</v>
      </c>
      <c r="B78"/>
      <c r="C78"/>
      <c r="D78">
        <f>D68+D71</f>
        <v>54</v>
      </c>
    </row>
    <row r="80" spans="1:4" ht="14.4" x14ac:dyDescent="0.3">
      <c r="A80" s="12" t="s">
        <v>457</v>
      </c>
      <c r="B80" s="1"/>
      <c r="C80" s="1"/>
      <c r="D80" s="1"/>
    </row>
    <row r="81" spans="1:4" x14ac:dyDescent="0.25">
      <c r="A81" s="2" t="s">
        <v>420</v>
      </c>
      <c r="B81"/>
      <c r="C81"/>
      <c r="D81" s="84">
        <f ca="1">D82*I27</f>
        <v>56360332.484076425</v>
      </c>
    </row>
    <row r="82" spans="1:4" x14ac:dyDescent="0.25">
      <c r="A82" s="14" t="s">
        <v>440</v>
      </c>
      <c r="B82"/>
      <c r="C82"/>
      <c r="D82" s="82">
        <v>1</v>
      </c>
    </row>
    <row r="83" spans="1:4" x14ac:dyDescent="0.25">
      <c r="A83" s="14" t="s">
        <v>441</v>
      </c>
      <c r="B83"/>
      <c r="C83"/>
      <c r="D83" s="67">
        <f>TH!L15</f>
        <v>21</v>
      </c>
    </row>
    <row r="84" spans="1:4" x14ac:dyDescent="0.25">
      <c r="A84" s="9" t="s">
        <v>9</v>
      </c>
      <c r="B84"/>
      <c r="C84"/>
      <c r="D84" s="106">
        <v>4.0000000000000001E-3</v>
      </c>
    </row>
    <row r="85" spans="1:4" x14ac:dyDescent="0.25">
      <c r="A85" s="9" t="s">
        <v>162</v>
      </c>
      <c r="B85"/>
      <c r="C85"/>
      <c r="D85" s="145">
        <v>240</v>
      </c>
    </row>
    <row r="86" spans="1:4" x14ac:dyDescent="0.25">
      <c r="A86" s="9" t="s">
        <v>437</v>
      </c>
      <c r="B86"/>
      <c r="C86"/>
      <c r="D86" s="145">
        <v>36</v>
      </c>
    </row>
    <row r="87" spans="1:4" x14ac:dyDescent="0.25">
      <c r="A87" s="14" t="s">
        <v>438</v>
      </c>
      <c r="B87"/>
      <c r="C87"/>
      <c r="D87" s="145">
        <v>6</v>
      </c>
    </row>
    <row r="88" spans="1:4" x14ac:dyDescent="0.25">
      <c r="A88" s="14" t="s">
        <v>439</v>
      </c>
      <c r="B88"/>
      <c r="C88"/>
      <c r="D88" s="145">
        <v>240</v>
      </c>
    </row>
    <row r="89" spans="1:4" x14ac:dyDescent="0.25">
      <c r="A89" s="14" t="s">
        <v>14</v>
      </c>
      <c r="B89"/>
      <c r="C89"/>
      <c r="D89" s="172">
        <f>D74</f>
        <v>8.0000000000000002E-3</v>
      </c>
    </row>
    <row r="90" spans="1:4" x14ac:dyDescent="0.25">
      <c r="A90" s="14" t="s">
        <v>43</v>
      </c>
      <c r="B90"/>
      <c r="C90"/>
      <c r="D90" s="146">
        <f ca="1">HLOOKUP(D93,Loans!$C$94:$BV$124,31,FALSE)</f>
        <v>56360332.484076425</v>
      </c>
    </row>
    <row r="91" spans="1:4" x14ac:dyDescent="0.25">
      <c r="A91" s="14" t="s">
        <v>451</v>
      </c>
      <c r="B91"/>
      <c r="C91"/>
      <c r="D91">
        <f>D87+D83</f>
        <v>27</v>
      </c>
    </row>
    <row r="92" spans="1:4" x14ac:dyDescent="0.25">
      <c r="A92" s="9" t="s">
        <v>450</v>
      </c>
      <c r="B92"/>
      <c r="C92"/>
      <c r="D92">
        <f>D91+1</f>
        <v>28</v>
      </c>
    </row>
    <row r="93" spans="1:4" x14ac:dyDescent="0.25">
      <c r="A93" s="9" t="s">
        <v>449</v>
      </c>
      <c r="B93"/>
      <c r="C93"/>
      <c r="D93">
        <f>D83+D86</f>
        <v>57</v>
      </c>
    </row>
    <row r="95" spans="1:4" ht="14.4" x14ac:dyDescent="0.3">
      <c r="A95" s="12" t="s">
        <v>458</v>
      </c>
      <c r="B95" s="1"/>
      <c r="C95" s="1"/>
      <c r="D95" s="1"/>
    </row>
    <row r="96" spans="1:4" x14ac:dyDescent="0.25">
      <c r="A96" s="2" t="s">
        <v>420</v>
      </c>
      <c r="B96"/>
      <c r="C96"/>
      <c r="D96" s="84">
        <f ca="1">D97*I26</f>
        <v>117645859.87261149</v>
      </c>
    </row>
    <row r="97" spans="1:4" x14ac:dyDescent="0.25">
      <c r="A97" s="14" t="s">
        <v>440</v>
      </c>
      <c r="B97"/>
      <c r="C97"/>
      <c r="D97" s="82">
        <v>1</v>
      </c>
    </row>
    <row r="98" spans="1:4" x14ac:dyDescent="0.25">
      <c r="A98" s="14" t="s">
        <v>441</v>
      </c>
      <c r="B98"/>
      <c r="C98"/>
      <c r="D98" s="67">
        <f>H!C15</f>
        <v>18</v>
      </c>
    </row>
    <row r="99" spans="1:4" x14ac:dyDescent="0.25">
      <c r="A99" s="9" t="s">
        <v>9</v>
      </c>
      <c r="B99"/>
      <c r="C99"/>
      <c r="D99" s="106">
        <v>4.0000000000000001E-3</v>
      </c>
    </row>
    <row r="100" spans="1:4" x14ac:dyDescent="0.25">
      <c r="A100" s="9" t="s">
        <v>162</v>
      </c>
      <c r="B100"/>
      <c r="C100"/>
      <c r="D100" s="145">
        <v>240</v>
      </c>
    </row>
    <row r="101" spans="1:4" x14ac:dyDescent="0.25">
      <c r="A101" s="9" t="s">
        <v>437</v>
      </c>
      <c r="B101"/>
      <c r="C101"/>
      <c r="D101" s="145">
        <v>36</v>
      </c>
    </row>
    <row r="102" spans="1:4" x14ac:dyDescent="0.25">
      <c r="A102" s="14" t="s">
        <v>438</v>
      </c>
      <c r="B102"/>
      <c r="C102"/>
      <c r="D102" s="145">
        <v>6</v>
      </c>
    </row>
    <row r="103" spans="1:4" x14ac:dyDescent="0.25">
      <c r="A103" s="14" t="s">
        <v>439</v>
      </c>
      <c r="B103"/>
      <c r="C103"/>
      <c r="D103" s="145">
        <v>240</v>
      </c>
    </row>
    <row r="104" spans="1:4" x14ac:dyDescent="0.25">
      <c r="A104" s="14" t="s">
        <v>14</v>
      </c>
      <c r="B104"/>
      <c r="C104"/>
      <c r="D104" s="172">
        <f>D89</f>
        <v>8.0000000000000002E-3</v>
      </c>
    </row>
    <row r="105" spans="1:4" x14ac:dyDescent="0.25">
      <c r="A105" s="14" t="s">
        <v>43</v>
      </c>
      <c r="B105"/>
      <c r="C105"/>
      <c r="D105" s="146">
        <f ca="1">HLOOKUP(D108,Loans!$C$137:$BV$171,35,FALSE)</f>
        <v>0</v>
      </c>
    </row>
    <row r="106" spans="1:4" x14ac:dyDescent="0.25">
      <c r="A106" s="14" t="s">
        <v>451</v>
      </c>
      <c r="B106"/>
      <c r="C106"/>
      <c r="D106">
        <f>D102+D98</f>
        <v>24</v>
      </c>
    </row>
    <row r="107" spans="1:4" x14ac:dyDescent="0.25">
      <c r="A107" s="9" t="s">
        <v>450</v>
      </c>
      <c r="B107"/>
      <c r="C107"/>
      <c r="D107">
        <f>D106+1</f>
        <v>25</v>
      </c>
    </row>
    <row r="108" spans="1:4" x14ac:dyDescent="0.25">
      <c r="A108" s="9" t="s">
        <v>449</v>
      </c>
      <c r="B108"/>
      <c r="C108"/>
      <c r="D108">
        <f>D98+D101</f>
        <v>54</v>
      </c>
    </row>
    <row r="110" spans="1:4" ht="14.4" x14ac:dyDescent="0.3">
      <c r="A110" s="12" t="s">
        <v>473</v>
      </c>
      <c r="B110" s="1"/>
      <c r="C110" s="1"/>
      <c r="D110" s="1"/>
    </row>
    <row r="111" spans="1:4" x14ac:dyDescent="0.25">
      <c r="A111" s="2" t="s">
        <v>420</v>
      </c>
      <c r="B111"/>
      <c r="C111"/>
      <c r="D111" s="84">
        <f ca="1">D112*I28</f>
        <v>77997947.368421048</v>
      </c>
    </row>
    <row r="112" spans="1:4" x14ac:dyDescent="0.25">
      <c r="A112" s="14" t="s">
        <v>440</v>
      </c>
      <c r="B112"/>
      <c r="C112"/>
      <c r="D112" s="82">
        <v>1</v>
      </c>
    </row>
    <row r="113" spans="1:4" x14ac:dyDescent="0.25">
      <c r="A113" s="14" t="s">
        <v>441</v>
      </c>
      <c r="B113"/>
      <c r="C113"/>
      <c r="D113" s="67">
        <f>STH!C15</f>
        <v>21</v>
      </c>
    </row>
    <row r="114" spans="1:4" x14ac:dyDescent="0.25">
      <c r="A114" s="9" t="s">
        <v>9</v>
      </c>
      <c r="B114"/>
      <c r="C114"/>
      <c r="D114" s="106">
        <v>4.0000000000000001E-3</v>
      </c>
    </row>
    <row r="115" spans="1:4" x14ac:dyDescent="0.25">
      <c r="A115" s="9" t="s">
        <v>162</v>
      </c>
      <c r="B115"/>
      <c r="C115"/>
      <c r="D115" s="145">
        <v>240</v>
      </c>
    </row>
    <row r="116" spans="1:4" x14ac:dyDescent="0.25">
      <c r="A116" s="9" t="s">
        <v>437</v>
      </c>
      <c r="B116"/>
      <c r="C116"/>
      <c r="D116" s="145">
        <v>36</v>
      </c>
    </row>
    <row r="117" spans="1:4" x14ac:dyDescent="0.25">
      <c r="A117" s="14" t="s">
        <v>438</v>
      </c>
      <c r="B117"/>
      <c r="C117"/>
      <c r="D117" s="145">
        <v>6</v>
      </c>
    </row>
    <row r="118" spans="1:4" x14ac:dyDescent="0.25">
      <c r="A118" s="14" t="s">
        <v>439</v>
      </c>
      <c r="B118"/>
      <c r="C118"/>
      <c r="D118" s="145">
        <v>240</v>
      </c>
    </row>
    <row r="119" spans="1:4" x14ac:dyDescent="0.25">
      <c r="A119" s="14" t="s">
        <v>14</v>
      </c>
      <c r="B119"/>
      <c r="C119"/>
      <c r="D119" s="172">
        <f>D104</f>
        <v>8.0000000000000002E-3</v>
      </c>
    </row>
    <row r="120" spans="1:4" x14ac:dyDescent="0.25">
      <c r="A120" s="14" t="s">
        <v>43</v>
      </c>
      <c r="B120"/>
      <c r="C120"/>
      <c r="D120" s="146">
        <f ca="1">HLOOKUP(D123,Loans!$C$176:$BV$212,35,FALSE)</f>
        <v>11733265.172949091</v>
      </c>
    </row>
    <row r="121" spans="1:4" x14ac:dyDescent="0.25">
      <c r="A121" s="14" t="s">
        <v>451</v>
      </c>
      <c r="B121"/>
      <c r="C121"/>
      <c r="D121">
        <f>D117+D113</f>
        <v>27</v>
      </c>
    </row>
    <row r="122" spans="1:4" x14ac:dyDescent="0.25">
      <c r="A122" s="9" t="s">
        <v>450</v>
      </c>
      <c r="B122"/>
      <c r="C122"/>
      <c r="D122">
        <f>D121+1</f>
        <v>28</v>
      </c>
    </row>
    <row r="123" spans="1:4" x14ac:dyDescent="0.25">
      <c r="A123" s="9" t="s">
        <v>449</v>
      </c>
      <c r="B123"/>
      <c r="C123"/>
      <c r="D123">
        <f>D113+D116</f>
        <v>57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9AB2-F7C9-4309-8AC8-A21C79DED6CE}">
  <sheetPr>
    <tabColor rgb="FF00B050"/>
  </sheetPr>
  <dimension ref="B2:DS214"/>
  <sheetViews>
    <sheetView topLeftCell="A7" workbookViewId="0">
      <selection activeCell="L47" sqref="L47"/>
    </sheetView>
  </sheetViews>
  <sheetFormatPr defaultRowHeight="13.2" x14ac:dyDescent="0.25"/>
  <cols>
    <col min="2" max="2" width="24.88671875" customWidth="1"/>
    <col min="3" max="3" width="14.109375" bestFit="1" customWidth="1"/>
    <col min="4" max="57" width="11.44140625" bestFit="1" customWidth="1"/>
    <col min="58" max="74" width="12.109375" bestFit="1" customWidth="1"/>
    <col min="75" max="123" width="11.44140625" bestFit="1" customWidth="1"/>
  </cols>
  <sheetData>
    <row r="2" spans="2:123" x14ac:dyDescent="0.25">
      <c r="B2" t="s">
        <v>1</v>
      </c>
      <c r="C2">
        <f>ROUNDUP(C3/12,0)</f>
        <v>0</v>
      </c>
      <c r="D2">
        <f t="shared" ref="D2:BO2" si="0">ROUNDUP(D3/12,0)</f>
        <v>1</v>
      </c>
      <c r="E2">
        <f t="shared" si="0"/>
        <v>1</v>
      </c>
      <c r="F2">
        <f t="shared" si="0"/>
        <v>1</v>
      </c>
      <c r="G2">
        <f t="shared" si="0"/>
        <v>1</v>
      </c>
      <c r="H2">
        <f t="shared" si="0"/>
        <v>1</v>
      </c>
      <c r="I2">
        <f t="shared" si="0"/>
        <v>1</v>
      </c>
      <c r="J2">
        <f t="shared" si="0"/>
        <v>1</v>
      </c>
      <c r="K2">
        <f t="shared" si="0"/>
        <v>1</v>
      </c>
      <c r="L2">
        <f t="shared" si="0"/>
        <v>1</v>
      </c>
      <c r="M2">
        <f t="shared" si="0"/>
        <v>1</v>
      </c>
      <c r="N2">
        <f t="shared" si="0"/>
        <v>1</v>
      </c>
      <c r="O2">
        <f t="shared" si="0"/>
        <v>1</v>
      </c>
      <c r="P2">
        <f t="shared" si="0"/>
        <v>2</v>
      </c>
      <c r="Q2">
        <f t="shared" si="0"/>
        <v>2</v>
      </c>
      <c r="R2">
        <f t="shared" si="0"/>
        <v>2</v>
      </c>
      <c r="S2">
        <f t="shared" si="0"/>
        <v>2</v>
      </c>
      <c r="T2">
        <f t="shared" si="0"/>
        <v>2</v>
      </c>
      <c r="U2">
        <f t="shared" si="0"/>
        <v>2</v>
      </c>
      <c r="V2">
        <f t="shared" si="0"/>
        <v>2</v>
      </c>
      <c r="W2">
        <f t="shared" si="0"/>
        <v>2</v>
      </c>
      <c r="X2">
        <f t="shared" si="0"/>
        <v>2</v>
      </c>
      <c r="Y2">
        <f t="shared" si="0"/>
        <v>2</v>
      </c>
      <c r="Z2">
        <f t="shared" si="0"/>
        <v>2</v>
      </c>
      <c r="AA2">
        <f t="shared" si="0"/>
        <v>2</v>
      </c>
      <c r="AB2">
        <f t="shared" si="0"/>
        <v>3</v>
      </c>
      <c r="AC2">
        <f t="shared" si="0"/>
        <v>3</v>
      </c>
      <c r="AD2">
        <f t="shared" si="0"/>
        <v>3</v>
      </c>
      <c r="AE2">
        <f t="shared" si="0"/>
        <v>3</v>
      </c>
      <c r="AF2">
        <f t="shared" si="0"/>
        <v>3</v>
      </c>
      <c r="AG2">
        <f t="shared" si="0"/>
        <v>3</v>
      </c>
      <c r="AH2">
        <f t="shared" si="0"/>
        <v>3</v>
      </c>
      <c r="AI2">
        <f t="shared" si="0"/>
        <v>3</v>
      </c>
      <c r="AJ2">
        <f t="shared" si="0"/>
        <v>3</v>
      </c>
      <c r="AK2">
        <f t="shared" si="0"/>
        <v>3</v>
      </c>
      <c r="AL2">
        <f t="shared" si="0"/>
        <v>3</v>
      </c>
      <c r="AM2">
        <f t="shared" si="0"/>
        <v>3</v>
      </c>
      <c r="AN2">
        <f t="shared" si="0"/>
        <v>4</v>
      </c>
      <c r="AO2">
        <f t="shared" si="0"/>
        <v>4</v>
      </c>
      <c r="AP2">
        <f t="shared" si="0"/>
        <v>4</v>
      </c>
      <c r="AQ2">
        <f t="shared" si="0"/>
        <v>4</v>
      </c>
      <c r="AR2">
        <f t="shared" si="0"/>
        <v>4</v>
      </c>
      <c r="AS2">
        <f t="shared" si="0"/>
        <v>4</v>
      </c>
      <c r="AT2">
        <f t="shared" si="0"/>
        <v>4</v>
      </c>
      <c r="AU2">
        <f t="shared" si="0"/>
        <v>4</v>
      </c>
      <c r="AV2">
        <f t="shared" si="0"/>
        <v>4</v>
      </c>
      <c r="AW2">
        <f t="shared" si="0"/>
        <v>4</v>
      </c>
      <c r="AX2">
        <f t="shared" si="0"/>
        <v>4</v>
      </c>
      <c r="AY2">
        <f t="shared" si="0"/>
        <v>4</v>
      </c>
      <c r="AZ2">
        <f t="shared" si="0"/>
        <v>5</v>
      </c>
      <c r="BA2">
        <f t="shared" si="0"/>
        <v>5</v>
      </c>
      <c r="BB2">
        <f t="shared" si="0"/>
        <v>5</v>
      </c>
      <c r="BC2">
        <f t="shared" si="0"/>
        <v>5</v>
      </c>
      <c r="BD2">
        <f t="shared" si="0"/>
        <v>5</v>
      </c>
      <c r="BE2">
        <f t="shared" si="0"/>
        <v>5</v>
      </c>
      <c r="BF2">
        <f t="shared" si="0"/>
        <v>5</v>
      </c>
      <c r="BG2">
        <f t="shared" si="0"/>
        <v>5</v>
      </c>
      <c r="BH2">
        <f t="shared" si="0"/>
        <v>5</v>
      </c>
      <c r="BI2">
        <f t="shared" si="0"/>
        <v>5</v>
      </c>
      <c r="BJ2">
        <f t="shared" si="0"/>
        <v>5</v>
      </c>
      <c r="BK2">
        <f t="shared" si="0"/>
        <v>5</v>
      </c>
      <c r="BL2">
        <f t="shared" si="0"/>
        <v>6</v>
      </c>
      <c r="BM2">
        <f t="shared" si="0"/>
        <v>6</v>
      </c>
      <c r="BN2">
        <f t="shared" si="0"/>
        <v>6</v>
      </c>
      <c r="BO2">
        <f t="shared" si="0"/>
        <v>6</v>
      </c>
      <c r="BP2">
        <f t="shared" ref="BP2:DS2" si="1">ROUNDUP(BP3/12,0)</f>
        <v>6</v>
      </c>
      <c r="BQ2">
        <f t="shared" si="1"/>
        <v>6</v>
      </c>
      <c r="BR2">
        <f t="shared" si="1"/>
        <v>6</v>
      </c>
      <c r="BS2">
        <f t="shared" si="1"/>
        <v>6</v>
      </c>
      <c r="BT2">
        <f t="shared" si="1"/>
        <v>6</v>
      </c>
      <c r="BU2">
        <f t="shared" si="1"/>
        <v>6</v>
      </c>
      <c r="BV2">
        <f t="shared" si="1"/>
        <v>6</v>
      </c>
      <c r="BW2">
        <f t="shared" si="1"/>
        <v>6</v>
      </c>
      <c r="BX2">
        <f t="shared" si="1"/>
        <v>7</v>
      </c>
      <c r="BY2">
        <f t="shared" si="1"/>
        <v>7</v>
      </c>
      <c r="BZ2">
        <f t="shared" si="1"/>
        <v>7</v>
      </c>
      <c r="CA2">
        <f t="shared" si="1"/>
        <v>7</v>
      </c>
      <c r="CB2">
        <f t="shared" si="1"/>
        <v>7</v>
      </c>
      <c r="CC2">
        <f t="shared" si="1"/>
        <v>7</v>
      </c>
      <c r="CD2">
        <f t="shared" si="1"/>
        <v>7</v>
      </c>
      <c r="CE2">
        <f t="shared" si="1"/>
        <v>7</v>
      </c>
      <c r="CF2">
        <f t="shared" si="1"/>
        <v>7</v>
      </c>
      <c r="CG2">
        <f t="shared" si="1"/>
        <v>7</v>
      </c>
      <c r="CH2">
        <f t="shared" si="1"/>
        <v>7</v>
      </c>
      <c r="CI2">
        <f t="shared" si="1"/>
        <v>7</v>
      </c>
      <c r="CJ2">
        <f t="shared" si="1"/>
        <v>8</v>
      </c>
      <c r="CK2">
        <f t="shared" si="1"/>
        <v>8</v>
      </c>
      <c r="CL2">
        <f t="shared" si="1"/>
        <v>8</v>
      </c>
      <c r="CM2">
        <f t="shared" si="1"/>
        <v>8</v>
      </c>
      <c r="CN2">
        <f t="shared" si="1"/>
        <v>8</v>
      </c>
      <c r="CO2">
        <f t="shared" si="1"/>
        <v>8</v>
      </c>
      <c r="CP2">
        <f t="shared" si="1"/>
        <v>8</v>
      </c>
      <c r="CQ2">
        <f t="shared" si="1"/>
        <v>8</v>
      </c>
      <c r="CR2">
        <f t="shared" si="1"/>
        <v>8</v>
      </c>
      <c r="CS2">
        <f t="shared" si="1"/>
        <v>8</v>
      </c>
      <c r="CT2">
        <f t="shared" si="1"/>
        <v>8</v>
      </c>
      <c r="CU2">
        <f t="shared" si="1"/>
        <v>8</v>
      </c>
      <c r="CV2">
        <f t="shared" si="1"/>
        <v>9</v>
      </c>
      <c r="CW2">
        <f t="shared" si="1"/>
        <v>9</v>
      </c>
      <c r="CX2">
        <f t="shared" si="1"/>
        <v>9</v>
      </c>
      <c r="CY2">
        <f t="shared" si="1"/>
        <v>9</v>
      </c>
      <c r="CZ2">
        <f t="shared" si="1"/>
        <v>9</v>
      </c>
      <c r="DA2">
        <f t="shared" si="1"/>
        <v>9</v>
      </c>
      <c r="DB2">
        <f t="shared" si="1"/>
        <v>9</v>
      </c>
      <c r="DC2">
        <f t="shared" si="1"/>
        <v>9</v>
      </c>
      <c r="DD2">
        <f t="shared" si="1"/>
        <v>9</v>
      </c>
      <c r="DE2">
        <f t="shared" si="1"/>
        <v>9</v>
      </c>
      <c r="DF2">
        <f t="shared" si="1"/>
        <v>9</v>
      </c>
      <c r="DG2">
        <f t="shared" si="1"/>
        <v>9</v>
      </c>
      <c r="DH2">
        <f t="shared" si="1"/>
        <v>10</v>
      </c>
      <c r="DI2">
        <f t="shared" si="1"/>
        <v>10</v>
      </c>
      <c r="DJ2">
        <f t="shared" si="1"/>
        <v>10</v>
      </c>
      <c r="DK2">
        <f t="shared" si="1"/>
        <v>10</v>
      </c>
      <c r="DL2">
        <f t="shared" si="1"/>
        <v>10</v>
      </c>
      <c r="DM2">
        <f t="shared" si="1"/>
        <v>10</v>
      </c>
      <c r="DN2">
        <f t="shared" si="1"/>
        <v>10</v>
      </c>
      <c r="DO2">
        <f t="shared" si="1"/>
        <v>10</v>
      </c>
      <c r="DP2">
        <f t="shared" si="1"/>
        <v>10</v>
      </c>
      <c r="DQ2">
        <f t="shared" si="1"/>
        <v>10</v>
      </c>
      <c r="DR2">
        <f t="shared" si="1"/>
        <v>10</v>
      </c>
      <c r="DS2">
        <f t="shared" si="1"/>
        <v>10</v>
      </c>
    </row>
    <row r="3" spans="2:123" x14ac:dyDescent="0.25">
      <c r="B3" s="2" t="s">
        <v>33</v>
      </c>
      <c r="C3" s="72">
        <v>0</v>
      </c>
      <c r="D3">
        <f>C3+1</f>
        <v>1</v>
      </c>
      <c r="E3">
        <f t="shared" ref="E3:BP3" si="2">D3+1</f>
        <v>2</v>
      </c>
      <c r="F3">
        <f t="shared" si="2"/>
        <v>3</v>
      </c>
      <c r="G3">
        <f t="shared" si="2"/>
        <v>4</v>
      </c>
      <c r="H3">
        <f t="shared" si="2"/>
        <v>5</v>
      </c>
      <c r="I3">
        <f t="shared" si="2"/>
        <v>6</v>
      </c>
      <c r="J3">
        <f t="shared" si="2"/>
        <v>7</v>
      </c>
      <c r="K3">
        <f t="shared" si="2"/>
        <v>8</v>
      </c>
      <c r="L3">
        <f t="shared" si="2"/>
        <v>9</v>
      </c>
      <c r="M3">
        <f t="shared" si="2"/>
        <v>10</v>
      </c>
      <c r="N3">
        <f t="shared" si="2"/>
        <v>11</v>
      </c>
      <c r="O3">
        <f t="shared" si="2"/>
        <v>12</v>
      </c>
      <c r="P3">
        <f t="shared" si="2"/>
        <v>13</v>
      </c>
      <c r="Q3">
        <f t="shared" si="2"/>
        <v>14</v>
      </c>
      <c r="R3">
        <f t="shared" si="2"/>
        <v>15</v>
      </c>
      <c r="S3">
        <f t="shared" si="2"/>
        <v>16</v>
      </c>
      <c r="T3">
        <f t="shared" si="2"/>
        <v>17</v>
      </c>
      <c r="U3">
        <f t="shared" si="2"/>
        <v>18</v>
      </c>
      <c r="V3">
        <f t="shared" si="2"/>
        <v>19</v>
      </c>
      <c r="W3">
        <f t="shared" si="2"/>
        <v>20</v>
      </c>
      <c r="X3">
        <f t="shared" si="2"/>
        <v>21</v>
      </c>
      <c r="Y3">
        <f t="shared" si="2"/>
        <v>22</v>
      </c>
      <c r="Z3">
        <f t="shared" si="2"/>
        <v>23</v>
      </c>
      <c r="AA3">
        <f t="shared" si="2"/>
        <v>24</v>
      </c>
      <c r="AB3">
        <f t="shared" si="2"/>
        <v>25</v>
      </c>
      <c r="AC3">
        <f t="shared" si="2"/>
        <v>26</v>
      </c>
      <c r="AD3">
        <f t="shared" si="2"/>
        <v>27</v>
      </c>
      <c r="AE3">
        <f t="shared" si="2"/>
        <v>28</v>
      </c>
      <c r="AF3">
        <f t="shared" si="2"/>
        <v>29</v>
      </c>
      <c r="AG3">
        <f t="shared" si="2"/>
        <v>30</v>
      </c>
      <c r="AH3">
        <f t="shared" si="2"/>
        <v>31</v>
      </c>
      <c r="AI3">
        <f t="shared" si="2"/>
        <v>32</v>
      </c>
      <c r="AJ3">
        <f t="shared" si="2"/>
        <v>33</v>
      </c>
      <c r="AK3">
        <f t="shared" si="2"/>
        <v>34</v>
      </c>
      <c r="AL3">
        <f t="shared" si="2"/>
        <v>35</v>
      </c>
      <c r="AM3">
        <f t="shared" si="2"/>
        <v>36</v>
      </c>
      <c r="AN3">
        <f t="shared" si="2"/>
        <v>37</v>
      </c>
      <c r="AO3">
        <f t="shared" si="2"/>
        <v>38</v>
      </c>
      <c r="AP3">
        <f t="shared" si="2"/>
        <v>39</v>
      </c>
      <c r="AQ3">
        <f t="shared" si="2"/>
        <v>40</v>
      </c>
      <c r="AR3">
        <f t="shared" si="2"/>
        <v>41</v>
      </c>
      <c r="AS3">
        <f t="shared" si="2"/>
        <v>42</v>
      </c>
      <c r="AT3">
        <f t="shared" si="2"/>
        <v>43</v>
      </c>
      <c r="AU3">
        <f t="shared" si="2"/>
        <v>44</v>
      </c>
      <c r="AV3">
        <f t="shared" si="2"/>
        <v>45</v>
      </c>
      <c r="AW3">
        <f t="shared" si="2"/>
        <v>46</v>
      </c>
      <c r="AX3">
        <f t="shared" si="2"/>
        <v>47</v>
      </c>
      <c r="AY3">
        <f t="shared" si="2"/>
        <v>48</v>
      </c>
      <c r="AZ3">
        <f t="shared" si="2"/>
        <v>49</v>
      </c>
      <c r="BA3">
        <f t="shared" si="2"/>
        <v>50</v>
      </c>
      <c r="BB3">
        <f t="shared" si="2"/>
        <v>51</v>
      </c>
      <c r="BC3">
        <f t="shared" si="2"/>
        <v>52</v>
      </c>
      <c r="BD3">
        <f t="shared" si="2"/>
        <v>53</v>
      </c>
      <c r="BE3">
        <f t="shared" si="2"/>
        <v>54</v>
      </c>
      <c r="BF3">
        <f t="shared" si="2"/>
        <v>55</v>
      </c>
      <c r="BG3">
        <f t="shared" si="2"/>
        <v>56</v>
      </c>
      <c r="BH3">
        <f t="shared" si="2"/>
        <v>57</v>
      </c>
      <c r="BI3">
        <f t="shared" si="2"/>
        <v>58</v>
      </c>
      <c r="BJ3">
        <f t="shared" si="2"/>
        <v>59</v>
      </c>
      <c r="BK3">
        <f t="shared" si="2"/>
        <v>60</v>
      </c>
      <c r="BL3">
        <f t="shared" si="2"/>
        <v>61</v>
      </c>
      <c r="BM3">
        <f t="shared" si="2"/>
        <v>62</v>
      </c>
      <c r="BN3">
        <f t="shared" si="2"/>
        <v>63</v>
      </c>
      <c r="BO3">
        <f t="shared" si="2"/>
        <v>64</v>
      </c>
      <c r="BP3">
        <f t="shared" si="2"/>
        <v>65</v>
      </c>
      <c r="BQ3">
        <f t="shared" ref="BQ3:BV3" si="3">BP3+1</f>
        <v>66</v>
      </c>
      <c r="BR3">
        <f t="shared" si="3"/>
        <v>67</v>
      </c>
      <c r="BS3">
        <f t="shared" si="3"/>
        <v>68</v>
      </c>
      <c r="BT3">
        <f t="shared" si="3"/>
        <v>69</v>
      </c>
      <c r="BU3">
        <f t="shared" si="3"/>
        <v>70</v>
      </c>
      <c r="BV3">
        <f t="shared" si="3"/>
        <v>71</v>
      </c>
      <c r="BW3">
        <f t="shared" ref="BW3" si="4">BV3+1</f>
        <v>72</v>
      </c>
      <c r="BX3">
        <f t="shared" ref="BX3" si="5">BW3+1</f>
        <v>73</v>
      </c>
      <c r="BY3">
        <f t="shared" ref="BY3" si="6">BX3+1</f>
        <v>74</v>
      </c>
      <c r="BZ3">
        <f t="shared" ref="BZ3" si="7">BY3+1</f>
        <v>75</v>
      </c>
      <c r="CA3">
        <f t="shared" ref="CA3" si="8">BZ3+1</f>
        <v>76</v>
      </c>
      <c r="CB3">
        <f t="shared" ref="CB3" si="9">CA3+1</f>
        <v>77</v>
      </c>
      <c r="CC3">
        <f t="shared" ref="CC3" si="10">CB3+1</f>
        <v>78</v>
      </c>
      <c r="CD3">
        <f t="shared" ref="CD3" si="11">CC3+1</f>
        <v>79</v>
      </c>
      <c r="CE3">
        <f t="shared" ref="CE3" si="12">CD3+1</f>
        <v>80</v>
      </c>
      <c r="CF3">
        <f t="shared" ref="CF3" si="13">CE3+1</f>
        <v>81</v>
      </c>
      <c r="CG3">
        <f t="shared" ref="CG3" si="14">CF3+1</f>
        <v>82</v>
      </c>
      <c r="CH3">
        <f t="shared" ref="CH3" si="15">CG3+1</f>
        <v>83</v>
      </c>
      <c r="CI3">
        <f t="shared" ref="CI3" si="16">CH3+1</f>
        <v>84</v>
      </c>
      <c r="CJ3">
        <f t="shared" ref="CJ3" si="17">CI3+1</f>
        <v>85</v>
      </c>
      <c r="CK3">
        <f t="shared" ref="CK3" si="18">CJ3+1</f>
        <v>86</v>
      </c>
      <c r="CL3">
        <f t="shared" ref="CL3" si="19">CK3+1</f>
        <v>87</v>
      </c>
      <c r="CM3">
        <f t="shared" ref="CM3" si="20">CL3+1</f>
        <v>88</v>
      </c>
      <c r="CN3">
        <f t="shared" ref="CN3" si="21">CM3+1</f>
        <v>89</v>
      </c>
      <c r="CO3">
        <f t="shared" ref="CO3" si="22">CN3+1</f>
        <v>90</v>
      </c>
      <c r="CP3">
        <f t="shared" ref="CP3" si="23">CO3+1</f>
        <v>91</v>
      </c>
      <c r="CQ3">
        <f t="shared" ref="CQ3" si="24">CP3+1</f>
        <v>92</v>
      </c>
      <c r="CR3">
        <f t="shared" ref="CR3" si="25">CQ3+1</f>
        <v>93</v>
      </c>
      <c r="CS3">
        <f t="shared" ref="CS3" si="26">CR3+1</f>
        <v>94</v>
      </c>
      <c r="CT3">
        <f t="shared" ref="CT3" si="27">CS3+1</f>
        <v>95</v>
      </c>
      <c r="CU3">
        <f t="shared" ref="CU3" si="28">CT3+1</f>
        <v>96</v>
      </c>
      <c r="CV3">
        <f t="shared" ref="CV3" si="29">CU3+1</f>
        <v>97</v>
      </c>
      <c r="CW3">
        <f t="shared" ref="CW3" si="30">CV3+1</f>
        <v>98</v>
      </c>
      <c r="CX3">
        <f t="shared" ref="CX3" si="31">CW3+1</f>
        <v>99</v>
      </c>
      <c r="CY3">
        <f t="shared" ref="CY3" si="32">CX3+1</f>
        <v>100</v>
      </c>
      <c r="CZ3">
        <f t="shared" ref="CZ3" si="33">CY3+1</f>
        <v>101</v>
      </c>
      <c r="DA3">
        <f t="shared" ref="DA3" si="34">CZ3+1</f>
        <v>102</v>
      </c>
      <c r="DB3">
        <f t="shared" ref="DB3" si="35">DA3+1</f>
        <v>103</v>
      </c>
      <c r="DC3">
        <f t="shared" ref="DC3" si="36">DB3+1</f>
        <v>104</v>
      </c>
      <c r="DD3">
        <f t="shared" ref="DD3" si="37">DC3+1</f>
        <v>105</v>
      </c>
      <c r="DE3">
        <f t="shared" ref="DE3" si="38">DD3+1</f>
        <v>106</v>
      </c>
      <c r="DF3">
        <f t="shared" ref="DF3" si="39">DE3+1</f>
        <v>107</v>
      </c>
      <c r="DG3">
        <f t="shared" ref="DG3" si="40">DF3+1</f>
        <v>108</v>
      </c>
      <c r="DH3">
        <f t="shared" ref="DH3" si="41">DG3+1</f>
        <v>109</v>
      </c>
      <c r="DI3">
        <f t="shared" ref="DI3" si="42">DH3+1</f>
        <v>110</v>
      </c>
      <c r="DJ3">
        <f t="shared" ref="DJ3" si="43">DI3+1</f>
        <v>111</v>
      </c>
      <c r="DK3">
        <f t="shared" ref="DK3" si="44">DJ3+1</f>
        <v>112</v>
      </c>
      <c r="DL3">
        <f t="shared" ref="DL3" si="45">DK3+1</f>
        <v>113</v>
      </c>
      <c r="DM3">
        <f t="shared" ref="DM3" si="46">DL3+1</f>
        <v>114</v>
      </c>
      <c r="DN3">
        <f t="shared" ref="DN3" si="47">DM3+1</f>
        <v>115</v>
      </c>
      <c r="DO3">
        <f t="shared" ref="DO3" si="48">DN3+1</f>
        <v>116</v>
      </c>
      <c r="DP3">
        <f t="shared" ref="DP3" si="49">DO3+1</f>
        <v>117</v>
      </c>
      <c r="DQ3">
        <f t="shared" ref="DQ3" si="50">DP3+1</f>
        <v>118</v>
      </c>
      <c r="DR3">
        <f t="shared" ref="DR3" si="51">DQ3+1</f>
        <v>119</v>
      </c>
      <c r="DS3">
        <f t="shared" ref="DS3" si="52">DR3+1</f>
        <v>120</v>
      </c>
    </row>
    <row r="4" spans="2:123" ht="15" thickBot="1" x14ac:dyDescent="0.3">
      <c r="B4" s="122" t="s">
        <v>424</v>
      </c>
      <c r="C4" s="123">
        <f>LPP!D4</f>
        <v>44408</v>
      </c>
      <c r="D4" s="123">
        <f>EOMONTH(C4,1)</f>
        <v>44439</v>
      </c>
      <c r="E4" s="123">
        <f t="shared" ref="E4:BP4" si="53">EOMONTH(D4,1)</f>
        <v>44469</v>
      </c>
      <c r="F4" s="123">
        <f t="shared" si="53"/>
        <v>44500</v>
      </c>
      <c r="G4" s="123">
        <f t="shared" si="53"/>
        <v>44530</v>
      </c>
      <c r="H4" s="123">
        <f t="shared" si="53"/>
        <v>44561</v>
      </c>
      <c r="I4" s="123">
        <f t="shared" si="53"/>
        <v>44592</v>
      </c>
      <c r="J4" s="123">
        <f t="shared" si="53"/>
        <v>44620</v>
      </c>
      <c r="K4" s="123">
        <f t="shared" si="53"/>
        <v>44651</v>
      </c>
      <c r="L4" s="123">
        <f t="shared" si="53"/>
        <v>44681</v>
      </c>
      <c r="M4" s="123">
        <f t="shared" si="53"/>
        <v>44712</v>
      </c>
      <c r="N4" s="123">
        <f t="shared" si="53"/>
        <v>44742</v>
      </c>
      <c r="O4" s="123">
        <f t="shared" si="53"/>
        <v>44773</v>
      </c>
      <c r="P4" s="123">
        <f t="shared" si="53"/>
        <v>44804</v>
      </c>
      <c r="Q4" s="123">
        <f t="shared" si="53"/>
        <v>44834</v>
      </c>
      <c r="R4" s="123">
        <f t="shared" si="53"/>
        <v>44865</v>
      </c>
      <c r="S4" s="123">
        <f t="shared" si="53"/>
        <v>44895</v>
      </c>
      <c r="T4" s="123">
        <f t="shared" si="53"/>
        <v>44926</v>
      </c>
      <c r="U4" s="123">
        <f t="shared" si="53"/>
        <v>44957</v>
      </c>
      <c r="V4" s="123">
        <f t="shared" si="53"/>
        <v>44985</v>
      </c>
      <c r="W4" s="123">
        <f t="shared" si="53"/>
        <v>45016</v>
      </c>
      <c r="X4" s="123">
        <f t="shared" si="53"/>
        <v>45046</v>
      </c>
      <c r="Y4" s="123">
        <f t="shared" si="53"/>
        <v>45077</v>
      </c>
      <c r="Z4" s="123">
        <f t="shared" si="53"/>
        <v>45107</v>
      </c>
      <c r="AA4" s="123">
        <f t="shared" si="53"/>
        <v>45138</v>
      </c>
      <c r="AB4" s="123">
        <f t="shared" si="53"/>
        <v>45169</v>
      </c>
      <c r="AC4" s="123">
        <f t="shared" si="53"/>
        <v>45199</v>
      </c>
      <c r="AD4" s="123">
        <f t="shared" si="53"/>
        <v>45230</v>
      </c>
      <c r="AE4" s="123">
        <f t="shared" si="53"/>
        <v>45260</v>
      </c>
      <c r="AF4" s="123">
        <f t="shared" si="53"/>
        <v>45291</v>
      </c>
      <c r="AG4" s="123">
        <f t="shared" si="53"/>
        <v>45322</v>
      </c>
      <c r="AH4" s="123">
        <f t="shared" si="53"/>
        <v>45351</v>
      </c>
      <c r="AI4" s="123">
        <f t="shared" si="53"/>
        <v>45382</v>
      </c>
      <c r="AJ4" s="123">
        <f t="shared" si="53"/>
        <v>45412</v>
      </c>
      <c r="AK4" s="123">
        <f t="shared" si="53"/>
        <v>45443</v>
      </c>
      <c r="AL4" s="123">
        <f t="shared" si="53"/>
        <v>45473</v>
      </c>
      <c r="AM4" s="123">
        <f t="shared" si="53"/>
        <v>45504</v>
      </c>
      <c r="AN4" s="123">
        <f t="shared" si="53"/>
        <v>45535</v>
      </c>
      <c r="AO4" s="123">
        <f t="shared" si="53"/>
        <v>45565</v>
      </c>
      <c r="AP4" s="123">
        <f t="shared" si="53"/>
        <v>45596</v>
      </c>
      <c r="AQ4" s="123">
        <f t="shared" si="53"/>
        <v>45626</v>
      </c>
      <c r="AR4" s="123">
        <f t="shared" si="53"/>
        <v>45657</v>
      </c>
      <c r="AS4" s="123">
        <f t="shared" si="53"/>
        <v>45688</v>
      </c>
      <c r="AT4" s="123">
        <f t="shared" si="53"/>
        <v>45716</v>
      </c>
      <c r="AU4" s="123">
        <f t="shared" si="53"/>
        <v>45747</v>
      </c>
      <c r="AV4" s="123">
        <f t="shared" si="53"/>
        <v>45777</v>
      </c>
      <c r="AW4" s="123">
        <f t="shared" si="53"/>
        <v>45808</v>
      </c>
      <c r="AX4" s="123">
        <f t="shared" si="53"/>
        <v>45838</v>
      </c>
      <c r="AY4" s="123">
        <f t="shared" si="53"/>
        <v>45869</v>
      </c>
      <c r="AZ4" s="123">
        <f t="shared" si="53"/>
        <v>45900</v>
      </c>
      <c r="BA4" s="123">
        <f t="shared" si="53"/>
        <v>45930</v>
      </c>
      <c r="BB4" s="123">
        <f t="shared" si="53"/>
        <v>45961</v>
      </c>
      <c r="BC4" s="123">
        <f t="shared" si="53"/>
        <v>45991</v>
      </c>
      <c r="BD4" s="123">
        <f t="shared" si="53"/>
        <v>46022</v>
      </c>
      <c r="BE4" s="123">
        <f t="shared" si="53"/>
        <v>46053</v>
      </c>
      <c r="BF4" s="123">
        <f t="shared" si="53"/>
        <v>46081</v>
      </c>
      <c r="BG4" s="123">
        <f t="shared" si="53"/>
        <v>46112</v>
      </c>
      <c r="BH4" s="123">
        <f t="shared" si="53"/>
        <v>46142</v>
      </c>
      <c r="BI4" s="123">
        <f t="shared" si="53"/>
        <v>46173</v>
      </c>
      <c r="BJ4" s="123">
        <f t="shared" si="53"/>
        <v>46203</v>
      </c>
      <c r="BK4" s="123">
        <f t="shared" si="53"/>
        <v>46234</v>
      </c>
      <c r="BL4" s="123">
        <f t="shared" si="53"/>
        <v>46265</v>
      </c>
      <c r="BM4" s="123">
        <f t="shared" si="53"/>
        <v>46295</v>
      </c>
      <c r="BN4" s="123">
        <f t="shared" si="53"/>
        <v>46326</v>
      </c>
      <c r="BO4" s="123">
        <f t="shared" si="53"/>
        <v>46356</v>
      </c>
      <c r="BP4" s="123">
        <f t="shared" si="53"/>
        <v>46387</v>
      </c>
      <c r="BQ4" s="123">
        <f t="shared" ref="BQ4:BV4" si="54">EOMONTH(BP4,1)</f>
        <v>46418</v>
      </c>
      <c r="BR4" s="123">
        <f t="shared" si="54"/>
        <v>46446</v>
      </c>
      <c r="BS4" s="123">
        <f t="shared" si="54"/>
        <v>46477</v>
      </c>
      <c r="BT4" s="123">
        <f t="shared" si="54"/>
        <v>46507</v>
      </c>
      <c r="BU4" s="123">
        <f t="shared" si="54"/>
        <v>46538</v>
      </c>
      <c r="BV4" s="123">
        <f t="shared" si="54"/>
        <v>46568</v>
      </c>
      <c r="BW4" s="123">
        <f t="shared" ref="BW4" si="55">EOMONTH(BV4,1)</f>
        <v>46599</v>
      </c>
      <c r="BX4" s="123">
        <f t="shared" ref="BX4" si="56">EOMONTH(BW4,1)</f>
        <v>46630</v>
      </c>
      <c r="BY4" s="123">
        <f t="shared" ref="BY4" si="57">EOMONTH(BX4,1)</f>
        <v>46660</v>
      </c>
      <c r="BZ4" s="123">
        <f t="shared" ref="BZ4" si="58">EOMONTH(BY4,1)</f>
        <v>46691</v>
      </c>
      <c r="CA4" s="123">
        <f t="shared" ref="CA4" si="59">EOMONTH(BZ4,1)</f>
        <v>46721</v>
      </c>
      <c r="CB4" s="123">
        <f t="shared" ref="CB4" si="60">EOMONTH(CA4,1)</f>
        <v>46752</v>
      </c>
      <c r="CC4" s="123">
        <f t="shared" ref="CC4" si="61">EOMONTH(CB4,1)</f>
        <v>46783</v>
      </c>
      <c r="CD4" s="123">
        <f t="shared" ref="CD4" si="62">EOMONTH(CC4,1)</f>
        <v>46812</v>
      </c>
      <c r="CE4" s="123">
        <f t="shared" ref="CE4" si="63">EOMONTH(CD4,1)</f>
        <v>46843</v>
      </c>
      <c r="CF4" s="123">
        <f t="shared" ref="CF4" si="64">EOMONTH(CE4,1)</f>
        <v>46873</v>
      </c>
      <c r="CG4" s="123">
        <f t="shared" ref="CG4" si="65">EOMONTH(CF4,1)</f>
        <v>46904</v>
      </c>
      <c r="CH4" s="123">
        <f t="shared" ref="CH4" si="66">EOMONTH(CG4,1)</f>
        <v>46934</v>
      </c>
      <c r="CI4" s="123">
        <f t="shared" ref="CI4" si="67">EOMONTH(CH4,1)</f>
        <v>46965</v>
      </c>
      <c r="CJ4" s="123">
        <f t="shared" ref="CJ4" si="68">EOMONTH(CI4,1)</f>
        <v>46996</v>
      </c>
      <c r="CK4" s="123">
        <f t="shared" ref="CK4" si="69">EOMONTH(CJ4,1)</f>
        <v>47026</v>
      </c>
      <c r="CL4" s="123">
        <f t="shared" ref="CL4" si="70">EOMONTH(CK4,1)</f>
        <v>47057</v>
      </c>
      <c r="CM4" s="123">
        <f t="shared" ref="CM4" si="71">EOMONTH(CL4,1)</f>
        <v>47087</v>
      </c>
      <c r="CN4" s="123">
        <f t="shared" ref="CN4" si="72">EOMONTH(CM4,1)</f>
        <v>47118</v>
      </c>
      <c r="CO4" s="123">
        <f t="shared" ref="CO4" si="73">EOMONTH(CN4,1)</f>
        <v>47149</v>
      </c>
      <c r="CP4" s="123">
        <f t="shared" ref="CP4" si="74">EOMONTH(CO4,1)</f>
        <v>47177</v>
      </c>
      <c r="CQ4" s="123">
        <f t="shared" ref="CQ4" si="75">EOMONTH(CP4,1)</f>
        <v>47208</v>
      </c>
      <c r="CR4" s="123">
        <f t="shared" ref="CR4" si="76">EOMONTH(CQ4,1)</f>
        <v>47238</v>
      </c>
      <c r="CS4" s="123">
        <f t="shared" ref="CS4" si="77">EOMONTH(CR4,1)</f>
        <v>47269</v>
      </c>
      <c r="CT4" s="123">
        <f t="shared" ref="CT4" si="78">EOMONTH(CS4,1)</f>
        <v>47299</v>
      </c>
      <c r="CU4" s="123">
        <f t="shared" ref="CU4" si="79">EOMONTH(CT4,1)</f>
        <v>47330</v>
      </c>
      <c r="CV4" s="123">
        <f t="shared" ref="CV4" si="80">EOMONTH(CU4,1)</f>
        <v>47361</v>
      </c>
      <c r="CW4" s="123">
        <f t="shared" ref="CW4" si="81">EOMONTH(CV4,1)</f>
        <v>47391</v>
      </c>
      <c r="CX4" s="123">
        <f t="shared" ref="CX4" si="82">EOMONTH(CW4,1)</f>
        <v>47422</v>
      </c>
      <c r="CY4" s="123">
        <f t="shared" ref="CY4" si="83">EOMONTH(CX4,1)</f>
        <v>47452</v>
      </c>
      <c r="CZ4" s="123">
        <f t="shared" ref="CZ4" si="84">EOMONTH(CY4,1)</f>
        <v>47483</v>
      </c>
      <c r="DA4" s="123">
        <f t="shared" ref="DA4" si="85">EOMONTH(CZ4,1)</f>
        <v>47514</v>
      </c>
      <c r="DB4" s="123">
        <f t="shared" ref="DB4" si="86">EOMONTH(DA4,1)</f>
        <v>47542</v>
      </c>
      <c r="DC4" s="123">
        <f t="shared" ref="DC4" si="87">EOMONTH(DB4,1)</f>
        <v>47573</v>
      </c>
      <c r="DD4" s="123">
        <f t="shared" ref="DD4" si="88">EOMONTH(DC4,1)</f>
        <v>47603</v>
      </c>
      <c r="DE4" s="123">
        <f t="shared" ref="DE4" si="89">EOMONTH(DD4,1)</f>
        <v>47634</v>
      </c>
      <c r="DF4" s="123">
        <f t="shared" ref="DF4" si="90">EOMONTH(DE4,1)</f>
        <v>47664</v>
      </c>
      <c r="DG4" s="123">
        <f t="shared" ref="DG4" si="91">EOMONTH(DF4,1)</f>
        <v>47695</v>
      </c>
      <c r="DH4" s="123">
        <f t="shared" ref="DH4" si="92">EOMONTH(DG4,1)</f>
        <v>47726</v>
      </c>
      <c r="DI4" s="123">
        <f t="shared" ref="DI4" si="93">EOMONTH(DH4,1)</f>
        <v>47756</v>
      </c>
      <c r="DJ4" s="123">
        <f t="shared" ref="DJ4" si="94">EOMONTH(DI4,1)</f>
        <v>47787</v>
      </c>
      <c r="DK4" s="123">
        <f t="shared" ref="DK4" si="95">EOMONTH(DJ4,1)</f>
        <v>47817</v>
      </c>
      <c r="DL4" s="123">
        <f t="shared" ref="DL4" si="96">EOMONTH(DK4,1)</f>
        <v>47848</v>
      </c>
      <c r="DM4" s="123">
        <f t="shared" ref="DM4" si="97">EOMONTH(DL4,1)</f>
        <v>47879</v>
      </c>
      <c r="DN4" s="123">
        <f t="shared" ref="DN4" si="98">EOMONTH(DM4,1)</f>
        <v>47907</v>
      </c>
      <c r="DO4" s="123">
        <f t="shared" ref="DO4" si="99">EOMONTH(DN4,1)</f>
        <v>47938</v>
      </c>
      <c r="DP4" s="123">
        <f t="shared" ref="DP4" si="100">EOMONTH(DO4,1)</f>
        <v>47968</v>
      </c>
      <c r="DQ4" s="123">
        <f t="shared" ref="DQ4" si="101">EOMONTH(DP4,1)</f>
        <v>47999</v>
      </c>
      <c r="DR4" s="123">
        <f t="shared" ref="DR4" si="102">EOMONTH(DQ4,1)</f>
        <v>48029</v>
      </c>
      <c r="DS4" s="123">
        <f t="shared" ref="DS4" si="103">EOMONTH(DR4,1)</f>
        <v>48060</v>
      </c>
    </row>
    <row r="6" spans="2:123" x14ac:dyDescent="0.25">
      <c r="B6" s="37" t="s">
        <v>424</v>
      </c>
    </row>
    <row r="7" spans="2:123" x14ac:dyDescent="0.25">
      <c r="B7" s="36" t="s">
        <v>308</v>
      </c>
      <c r="C7" s="39">
        <v>0</v>
      </c>
      <c r="D7" s="56">
        <f ca="1">C22</f>
        <v>34462866.24203822</v>
      </c>
      <c r="E7" s="56">
        <f t="shared" ref="E7:BP7" ca="1" si="104">D22</f>
        <v>34462866.24203822</v>
      </c>
      <c r="F7" s="56">
        <f t="shared" ca="1" si="104"/>
        <v>34462866.24203822</v>
      </c>
      <c r="G7" s="56">
        <f t="shared" ca="1" si="104"/>
        <v>34462866.24203822</v>
      </c>
      <c r="H7" s="56">
        <f t="shared" ca="1" si="104"/>
        <v>34462866.24203822</v>
      </c>
      <c r="I7" s="56">
        <f t="shared" ca="1" si="104"/>
        <v>34462866.24203822</v>
      </c>
      <c r="J7" s="56">
        <f t="shared" ca="1" si="104"/>
        <v>34462866.24203822</v>
      </c>
      <c r="K7" s="56">
        <f t="shared" ca="1" si="104"/>
        <v>34462866.24203822</v>
      </c>
      <c r="L7" s="56">
        <f t="shared" ca="1" si="104"/>
        <v>34462866.24203822</v>
      </c>
      <c r="M7" s="56">
        <f t="shared" ca="1" si="104"/>
        <v>34462866.24203822</v>
      </c>
      <c r="N7" s="56">
        <f t="shared" ca="1" si="104"/>
        <v>34462866.24203822</v>
      </c>
      <c r="O7" s="56">
        <f t="shared" ca="1" si="104"/>
        <v>34462866.24203822</v>
      </c>
      <c r="P7" s="56">
        <f t="shared" ca="1" si="104"/>
        <v>34462866.24203822</v>
      </c>
      <c r="Q7" s="56">
        <f t="shared" ca="1" si="104"/>
        <v>34462866.24203822</v>
      </c>
      <c r="R7" s="56">
        <f t="shared" ca="1" si="104"/>
        <v>34462866.24203822</v>
      </c>
      <c r="S7" s="56">
        <f t="shared" ca="1" si="104"/>
        <v>34462866.24203822</v>
      </c>
      <c r="T7" s="56">
        <f t="shared" ca="1" si="104"/>
        <v>34462866.24203822</v>
      </c>
      <c r="U7" s="56">
        <f t="shared" ca="1" si="104"/>
        <v>34462866.24203822</v>
      </c>
      <c r="V7" s="56">
        <f t="shared" ca="1" si="104"/>
        <v>34462866.24203822</v>
      </c>
      <c r="W7" s="56">
        <f t="shared" ca="1" si="104"/>
        <v>34462866.24203822</v>
      </c>
      <c r="X7" s="56">
        <f t="shared" ca="1" si="104"/>
        <v>20976690.24203822</v>
      </c>
      <c r="Y7" s="56">
        <f t="shared" ca="1" si="104"/>
        <v>20976690.24203822</v>
      </c>
      <c r="Z7" s="56">
        <f t="shared" ca="1" si="104"/>
        <v>20976690.24203822</v>
      </c>
      <c r="AA7" s="56">
        <f t="shared" ca="1" si="104"/>
        <v>20976690.24203822</v>
      </c>
      <c r="AB7" s="56">
        <f t="shared" ca="1" si="104"/>
        <v>20976690.24203822</v>
      </c>
      <c r="AC7" s="56">
        <f t="shared" ca="1" si="104"/>
        <v>20976690.24203822</v>
      </c>
      <c r="AD7" s="56">
        <f t="shared" ca="1" si="104"/>
        <v>20976690.24203822</v>
      </c>
      <c r="AE7" s="56">
        <f t="shared" ca="1" si="104"/>
        <v>20976690.24203822</v>
      </c>
      <c r="AF7" s="56">
        <f t="shared" ca="1" si="104"/>
        <v>20976690.24203822</v>
      </c>
      <c r="AG7" s="56">
        <f t="shared" ca="1" si="104"/>
        <v>20976690.24203822</v>
      </c>
      <c r="AH7" s="56">
        <f t="shared" ca="1" si="104"/>
        <v>20976690.24203822</v>
      </c>
      <c r="AI7" s="56">
        <f t="shared" ca="1" si="104"/>
        <v>20976690.24203822</v>
      </c>
      <c r="AJ7" s="56">
        <f t="shared" ca="1" si="104"/>
        <v>20976690.24203822</v>
      </c>
      <c r="AK7" s="56">
        <f t="shared" ca="1" si="104"/>
        <v>20976690.24203822</v>
      </c>
      <c r="AL7" s="56">
        <f t="shared" ca="1" si="104"/>
        <v>20976690.24203822</v>
      </c>
      <c r="AM7" s="56">
        <f t="shared" ca="1" si="104"/>
        <v>20976690.24203822</v>
      </c>
      <c r="AN7" s="56">
        <f t="shared" ca="1" si="104"/>
        <v>20976690.24203822</v>
      </c>
      <c r="AO7" s="56">
        <f t="shared" ca="1" si="104"/>
        <v>20892722.312602442</v>
      </c>
      <c r="AP7" s="56">
        <f t="shared" ca="1" si="104"/>
        <v>20808726.39385685</v>
      </c>
      <c r="AQ7" s="56">
        <f t="shared" ca="1" si="104"/>
        <v>20724702.476471677</v>
      </c>
      <c r="AR7" s="56">
        <f t="shared" ca="1" si="104"/>
        <v>20640650.551114041</v>
      </c>
      <c r="AS7" s="56">
        <f t="shared" ca="1" si="104"/>
        <v>20556570.608447954</v>
      </c>
      <c r="AT7" s="56">
        <f t="shared" ca="1" si="104"/>
        <v>20472462.63913431</v>
      </c>
      <c r="AU7" s="56">
        <f t="shared" ca="1" si="104"/>
        <v>20388326.633830898</v>
      </c>
      <c r="AV7" s="56">
        <f t="shared" ca="1" si="104"/>
        <v>20304162.583192382</v>
      </c>
      <c r="AW7" s="56">
        <f t="shared" ca="1" si="104"/>
        <v>20219970.477870323</v>
      </c>
      <c r="AX7" s="56">
        <f t="shared" ca="1" si="104"/>
        <v>20135750.308513153</v>
      </c>
      <c r="AY7" s="56">
        <f t="shared" ca="1" si="104"/>
        <v>20051502.0657662</v>
      </c>
      <c r="AZ7" s="56">
        <f t="shared" ca="1" si="104"/>
        <v>19967225.740271665</v>
      </c>
      <c r="BA7" s="56">
        <f t="shared" ca="1" si="104"/>
        <v>19882921.322668631</v>
      </c>
      <c r="BB7" s="56">
        <f t="shared" ca="1" si="104"/>
        <v>19798588.803593062</v>
      </c>
      <c r="BC7" s="56">
        <f t="shared" ca="1" si="104"/>
        <v>19714228.173677802</v>
      </c>
      <c r="BD7" s="56">
        <f t="shared" ca="1" si="104"/>
        <v>19629839.423552569</v>
      </c>
      <c r="BE7" s="56">
        <f t="shared" ca="1" si="104"/>
        <v>15826282.416455435</v>
      </c>
      <c r="BF7" s="56">
        <f t="shared" ca="1" si="104"/>
        <v>11555597.684411129</v>
      </c>
      <c r="BG7" s="56">
        <f t="shared" ca="1" si="104"/>
        <v>7283489.3907894753</v>
      </c>
      <c r="BH7" s="56">
        <f t="shared" ca="1" si="104"/>
        <v>3009957.0610699467</v>
      </c>
      <c r="BI7" s="56">
        <f t="shared" ca="1" si="104"/>
        <v>0</v>
      </c>
      <c r="BJ7" s="56">
        <f t="shared" ca="1" si="104"/>
        <v>0</v>
      </c>
      <c r="BK7" s="56">
        <f t="shared" ca="1" si="104"/>
        <v>0</v>
      </c>
      <c r="BL7" s="56">
        <f t="shared" ca="1" si="104"/>
        <v>0</v>
      </c>
      <c r="BM7" s="56">
        <f t="shared" ca="1" si="104"/>
        <v>0</v>
      </c>
      <c r="BN7" s="56">
        <f t="shared" ca="1" si="104"/>
        <v>0</v>
      </c>
      <c r="BO7" s="56">
        <f t="shared" ca="1" si="104"/>
        <v>0</v>
      </c>
      <c r="BP7" s="56">
        <f t="shared" ca="1" si="104"/>
        <v>0</v>
      </c>
      <c r="BQ7" s="56">
        <f t="shared" ref="BQ7:DS7" ca="1" si="105">BP22</f>
        <v>0</v>
      </c>
      <c r="BR7" s="56">
        <f t="shared" ca="1" si="105"/>
        <v>0</v>
      </c>
      <c r="BS7" s="56">
        <f t="shared" ca="1" si="105"/>
        <v>0</v>
      </c>
      <c r="BT7" s="56">
        <f t="shared" ca="1" si="105"/>
        <v>0</v>
      </c>
      <c r="BU7" s="56">
        <f t="shared" ca="1" si="105"/>
        <v>0</v>
      </c>
      <c r="BV7" s="56">
        <f t="shared" ca="1" si="105"/>
        <v>0</v>
      </c>
      <c r="BW7" s="56">
        <f t="shared" ca="1" si="105"/>
        <v>0</v>
      </c>
      <c r="BX7" s="56">
        <f t="shared" ca="1" si="105"/>
        <v>0</v>
      </c>
      <c r="BY7" s="56">
        <f t="shared" ca="1" si="105"/>
        <v>0</v>
      </c>
      <c r="BZ7" s="56">
        <f t="shared" ca="1" si="105"/>
        <v>0</v>
      </c>
      <c r="CA7" s="56">
        <f t="shared" ca="1" si="105"/>
        <v>0</v>
      </c>
      <c r="CB7" s="56">
        <f t="shared" ca="1" si="105"/>
        <v>0</v>
      </c>
      <c r="CC7" s="56">
        <f t="shared" ca="1" si="105"/>
        <v>0</v>
      </c>
      <c r="CD7" s="56">
        <f t="shared" ca="1" si="105"/>
        <v>0</v>
      </c>
      <c r="CE7" s="56">
        <f t="shared" ca="1" si="105"/>
        <v>0</v>
      </c>
      <c r="CF7" s="56">
        <f t="shared" ca="1" si="105"/>
        <v>0</v>
      </c>
      <c r="CG7" s="56">
        <f t="shared" ca="1" si="105"/>
        <v>0</v>
      </c>
      <c r="CH7" s="56">
        <f t="shared" ca="1" si="105"/>
        <v>0</v>
      </c>
      <c r="CI7" s="56">
        <f t="shared" ca="1" si="105"/>
        <v>0</v>
      </c>
      <c r="CJ7" s="56">
        <f t="shared" ca="1" si="105"/>
        <v>0</v>
      </c>
      <c r="CK7" s="56">
        <f t="shared" ca="1" si="105"/>
        <v>0</v>
      </c>
      <c r="CL7" s="56">
        <f t="shared" ca="1" si="105"/>
        <v>0</v>
      </c>
      <c r="CM7" s="56">
        <f t="shared" ca="1" si="105"/>
        <v>0</v>
      </c>
      <c r="CN7" s="56">
        <f t="shared" ca="1" si="105"/>
        <v>0</v>
      </c>
      <c r="CO7" s="56">
        <f t="shared" ca="1" si="105"/>
        <v>0</v>
      </c>
      <c r="CP7" s="56">
        <f t="shared" ca="1" si="105"/>
        <v>0</v>
      </c>
      <c r="CQ7" s="56">
        <f t="shared" ca="1" si="105"/>
        <v>0</v>
      </c>
      <c r="CR7" s="56">
        <f t="shared" ca="1" si="105"/>
        <v>0</v>
      </c>
      <c r="CS7" s="56">
        <f t="shared" ca="1" si="105"/>
        <v>0</v>
      </c>
      <c r="CT7" s="56">
        <f t="shared" ca="1" si="105"/>
        <v>0</v>
      </c>
      <c r="CU7" s="56">
        <f t="shared" ca="1" si="105"/>
        <v>0</v>
      </c>
      <c r="CV7" s="56">
        <f t="shared" ca="1" si="105"/>
        <v>0</v>
      </c>
      <c r="CW7" s="56">
        <f t="shared" ca="1" si="105"/>
        <v>0</v>
      </c>
      <c r="CX7" s="56">
        <f t="shared" ca="1" si="105"/>
        <v>0</v>
      </c>
      <c r="CY7" s="56">
        <f t="shared" ca="1" si="105"/>
        <v>0</v>
      </c>
      <c r="CZ7" s="56">
        <f t="shared" ca="1" si="105"/>
        <v>0</v>
      </c>
      <c r="DA7" s="56">
        <f t="shared" ca="1" si="105"/>
        <v>0</v>
      </c>
      <c r="DB7" s="56">
        <f t="shared" ca="1" si="105"/>
        <v>0</v>
      </c>
      <c r="DC7" s="56">
        <f t="shared" ca="1" si="105"/>
        <v>0</v>
      </c>
      <c r="DD7" s="56">
        <f t="shared" ca="1" si="105"/>
        <v>0</v>
      </c>
      <c r="DE7" s="56">
        <f t="shared" ca="1" si="105"/>
        <v>0</v>
      </c>
      <c r="DF7" s="56">
        <f t="shared" ca="1" si="105"/>
        <v>0</v>
      </c>
      <c r="DG7" s="56">
        <f t="shared" ca="1" si="105"/>
        <v>0</v>
      </c>
      <c r="DH7" s="56">
        <f t="shared" ca="1" si="105"/>
        <v>0</v>
      </c>
      <c r="DI7" s="56">
        <f t="shared" ca="1" si="105"/>
        <v>0</v>
      </c>
      <c r="DJ7" s="56">
        <f t="shared" ca="1" si="105"/>
        <v>0</v>
      </c>
      <c r="DK7" s="56">
        <f t="shared" ca="1" si="105"/>
        <v>0</v>
      </c>
      <c r="DL7" s="56">
        <f t="shared" ca="1" si="105"/>
        <v>0</v>
      </c>
      <c r="DM7" s="56">
        <f t="shared" ca="1" si="105"/>
        <v>0</v>
      </c>
      <c r="DN7" s="56">
        <f t="shared" ca="1" si="105"/>
        <v>0</v>
      </c>
      <c r="DO7" s="56">
        <f t="shared" ca="1" si="105"/>
        <v>0</v>
      </c>
      <c r="DP7" s="56">
        <f t="shared" ca="1" si="105"/>
        <v>0</v>
      </c>
      <c r="DQ7" s="56">
        <f t="shared" ca="1" si="105"/>
        <v>0</v>
      </c>
      <c r="DR7" s="56">
        <f t="shared" ca="1" si="105"/>
        <v>0</v>
      </c>
      <c r="DS7" s="56">
        <f t="shared" ca="1" si="105"/>
        <v>0</v>
      </c>
    </row>
    <row r="8" spans="2:123" x14ac:dyDescent="0.25">
      <c r="B8" s="36" t="s">
        <v>249</v>
      </c>
      <c r="C8" s="55">
        <f ca="1">IF(C3=LPP!$D$41,LPP!$D$39,0)</f>
        <v>34462866.24203822</v>
      </c>
      <c r="D8" s="55">
        <f>IF(D3=LPP!$D$41,LPP!$D$39,0)</f>
        <v>0</v>
      </c>
      <c r="E8" s="55">
        <f>IF(E3=LPP!$D$41,LPP!$D$39,0)</f>
        <v>0</v>
      </c>
      <c r="F8" s="55">
        <f>IF(F3=LPP!$D$41,LPP!$D$39,0)</f>
        <v>0</v>
      </c>
      <c r="G8" s="55">
        <f>IF(G3=LPP!$D$41,LPP!$D$39,0)</f>
        <v>0</v>
      </c>
      <c r="H8" s="55">
        <f>IF(H3=LPP!$D$41,LPP!$D$39,0)</f>
        <v>0</v>
      </c>
      <c r="I8" s="55">
        <f>IF(I3=LPP!$D$41,LPP!$D$39,0)</f>
        <v>0</v>
      </c>
      <c r="J8" s="55">
        <f>IF(J3=LPP!$D$41,LPP!$D$39,0)</f>
        <v>0</v>
      </c>
      <c r="K8" s="55">
        <f>IF(K3=LPP!$D$41,LPP!$D$39,0)</f>
        <v>0</v>
      </c>
      <c r="L8" s="55">
        <f>IF(L3=LPP!$D$41,LPP!$D$39,0)</f>
        <v>0</v>
      </c>
      <c r="M8" s="55">
        <f>IF(M3=LPP!$D$41,LPP!$D$39,0)</f>
        <v>0</v>
      </c>
      <c r="N8" s="55">
        <f>IF(N3=LPP!$D$41,LPP!$D$39,0)</f>
        <v>0</v>
      </c>
      <c r="O8" s="55">
        <f>IF(O3=LPP!$D$41,LPP!$D$39,0)</f>
        <v>0</v>
      </c>
      <c r="P8" s="55">
        <f>IF(P3=LPP!$D$41,LPP!$D$39,0)</f>
        <v>0</v>
      </c>
      <c r="Q8" s="55">
        <f>IF(Q3=LPP!$D$41,LPP!$D$39,0)</f>
        <v>0</v>
      </c>
      <c r="R8" s="55">
        <f>IF(R3=LPP!$D$41,LPP!$D$39,0)</f>
        <v>0</v>
      </c>
      <c r="S8" s="55">
        <f>IF(S3=LPP!$D$41,LPP!$D$39,0)</f>
        <v>0</v>
      </c>
      <c r="T8" s="55">
        <f>IF(T3=LPP!$D$41,LPP!$D$39,0)</f>
        <v>0</v>
      </c>
      <c r="U8" s="55">
        <f>IF(U3=LPP!$D$41,LPP!$D$39,0)</f>
        <v>0</v>
      </c>
      <c r="V8" s="55">
        <f>IF(V3=LPP!$D$41,LPP!$D$39,0)</f>
        <v>0</v>
      </c>
      <c r="W8" s="55">
        <f>IF(W3=LPP!$D$41,LPP!$D$39,0)</f>
        <v>0</v>
      </c>
      <c r="X8" s="55">
        <f>IF(X3=LPP!$D$41,LPP!$D$39,0)</f>
        <v>0</v>
      </c>
      <c r="Y8" s="55">
        <f>IF(Y3=LPP!$D$41,LPP!$D$39,0)</f>
        <v>0</v>
      </c>
      <c r="Z8" s="55">
        <f>IF(Z3=LPP!$D$41,LPP!$D$39,0)</f>
        <v>0</v>
      </c>
      <c r="AA8" s="55">
        <f>IF(AA3=LPP!$D$41,LPP!$D$39,0)</f>
        <v>0</v>
      </c>
      <c r="AB8" s="55">
        <f>IF(AB3=LPP!$D$41,LPP!$D$39,0)</f>
        <v>0</v>
      </c>
      <c r="AC8" s="55">
        <f>IF(AC3=LPP!$D$41,LPP!$D$39,0)</f>
        <v>0</v>
      </c>
      <c r="AD8" s="55">
        <f>IF(AD3=LPP!$D$41,LPP!$D$39,0)</f>
        <v>0</v>
      </c>
      <c r="AE8" s="55">
        <f>IF(AE3=LPP!$D$41,LPP!$D$39,0)</f>
        <v>0</v>
      </c>
      <c r="AF8" s="55">
        <f>IF(AF3=LPP!$D$41,LPP!$D$39,0)</f>
        <v>0</v>
      </c>
      <c r="AG8" s="55">
        <f>IF(AG3=LPP!$D$41,LPP!$D$39,0)</f>
        <v>0</v>
      </c>
      <c r="AH8" s="55">
        <f>IF(AH3=LPP!$D$41,LPP!$D$39,0)</f>
        <v>0</v>
      </c>
      <c r="AI8" s="55">
        <f>IF(AI3=LPP!$D$41,LPP!$D$39,0)</f>
        <v>0</v>
      </c>
      <c r="AJ8" s="55">
        <f>IF(AJ3=LPP!$D$41,LPP!$D$39,0)</f>
        <v>0</v>
      </c>
      <c r="AK8" s="55">
        <f>IF(AK3=LPP!$D$41,LPP!$D$39,0)</f>
        <v>0</v>
      </c>
      <c r="AL8" s="55">
        <f>IF(AL3=LPP!$D$41,LPP!$D$39,0)</f>
        <v>0</v>
      </c>
      <c r="AM8" s="55">
        <f>IF(AM3=LPP!$D$41,LPP!$D$39,0)</f>
        <v>0</v>
      </c>
      <c r="AN8" s="55">
        <f>IF(AN3=LPP!$D$41,LPP!$D$39,0)</f>
        <v>0</v>
      </c>
      <c r="AO8" s="55">
        <f>IF(AO3=LPP!$D$41,LPP!$D$39,0)</f>
        <v>0</v>
      </c>
      <c r="AP8" s="55">
        <f>IF(AP3=LPP!$D$41,LPP!$D$39,0)</f>
        <v>0</v>
      </c>
      <c r="AQ8" s="55">
        <f>IF(AQ3=LPP!$D$41,LPP!$D$39,0)</f>
        <v>0</v>
      </c>
      <c r="AR8" s="55">
        <f>IF(AR3=LPP!$D$41,LPP!$D$39,0)</f>
        <v>0</v>
      </c>
      <c r="AS8" s="55">
        <f>IF(AS3=LPP!$D$41,LPP!$D$39,0)</f>
        <v>0</v>
      </c>
      <c r="AT8" s="55">
        <f>IF(AT3=LPP!$D$41,LPP!$D$39,0)</f>
        <v>0</v>
      </c>
      <c r="AU8" s="55">
        <f>IF(AU3=LPP!$D$41,LPP!$D$39,0)</f>
        <v>0</v>
      </c>
      <c r="AV8" s="55">
        <f>IF(AV3=LPP!$D$41,LPP!$D$39,0)</f>
        <v>0</v>
      </c>
      <c r="AW8" s="55">
        <f>IF(AW3=LPP!$D$41,LPP!$D$39,0)</f>
        <v>0</v>
      </c>
      <c r="AX8" s="55">
        <f>IF(AX3=LPP!$D$41,LPP!$D$39,0)</f>
        <v>0</v>
      </c>
      <c r="AY8" s="55">
        <f>IF(AY3=LPP!$D$41,LPP!$D$39,0)</f>
        <v>0</v>
      </c>
      <c r="AZ8" s="55">
        <f>IF(AZ3=LPP!$D$41,LPP!$D$39,0)</f>
        <v>0</v>
      </c>
      <c r="BA8" s="55">
        <f>IF(BA3=LPP!$D$41,LPP!$D$39,0)</f>
        <v>0</v>
      </c>
      <c r="BB8" s="55">
        <f>IF(BB3=LPP!$D$41,LPP!$D$39,0)</f>
        <v>0</v>
      </c>
      <c r="BC8" s="55">
        <f>IF(BC3=LPP!$D$41,LPP!$D$39,0)</f>
        <v>0</v>
      </c>
      <c r="BD8" s="55">
        <f>IF(BD3=LPP!$D$41,LPP!$D$39,0)</f>
        <v>0</v>
      </c>
      <c r="BE8" s="55">
        <f>IF(BE3=LPP!$D$41,LPP!$D$39,0)</f>
        <v>0</v>
      </c>
      <c r="BF8" s="55">
        <f>IF(BF3=LPP!$D$41,LPP!$D$39,0)</f>
        <v>0</v>
      </c>
      <c r="BG8" s="55">
        <f>IF(BG3=LPP!$D$41,LPP!$D$39,0)</f>
        <v>0</v>
      </c>
      <c r="BH8" s="55">
        <f>IF(BH3=LPP!$D$41,LPP!$D$39,0)</f>
        <v>0</v>
      </c>
      <c r="BI8" s="55">
        <f>IF(BI3=LPP!$D$41,LPP!$D$39,0)</f>
        <v>0</v>
      </c>
      <c r="BJ8" s="55">
        <f>IF(BJ3=LPP!$D$41,LPP!$D$39,0)</f>
        <v>0</v>
      </c>
      <c r="BK8" s="55">
        <f>IF(BK3=LPP!$D$41,LPP!$D$39,0)</f>
        <v>0</v>
      </c>
      <c r="BL8" s="55">
        <f>IF(BL3=LPP!$D$41,LPP!$D$39,0)</f>
        <v>0</v>
      </c>
      <c r="BM8" s="55">
        <f>IF(BM3=LPP!$D$41,LPP!$D$39,0)</f>
        <v>0</v>
      </c>
      <c r="BN8" s="55">
        <f>IF(BN3=LPP!$D$41,LPP!$D$39,0)</f>
        <v>0</v>
      </c>
      <c r="BO8" s="55">
        <f>IF(BO3=LPP!$D$41,LPP!$D$39,0)</f>
        <v>0</v>
      </c>
      <c r="BP8" s="55">
        <f>IF(BP3=LPP!$D$41,LPP!$D$39,0)</f>
        <v>0</v>
      </c>
      <c r="BQ8" s="55">
        <f>IF(BQ3=LPP!$D$41,LPP!$D$39,0)</f>
        <v>0</v>
      </c>
      <c r="BR8" s="55">
        <f>IF(BR3=LPP!$D$41,LPP!$D$39,0)</f>
        <v>0</v>
      </c>
      <c r="BS8" s="55">
        <f>IF(BS3=LPP!$D$41,LPP!$D$39,0)</f>
        <v>0</v>
      </c>
      <c r="BT8" s="55">
        <f>IF(BT3=LPP!$D$41,LPP!$D$39,0)</f>
        <v>0</v>
      </c>
      <c r="BU8" s="55">
        <f>IF(BU3=LPP!$D$41,LPP!$D$39,0)</f>
        <v>0</v>
      </c>
      <c r="BV8" s="55">
        <f>IF(BV3=LPP!$D$41,LPP!$D$39,0)</f>
        <v>0</v>
      </c>
      <c r="BW8" s="55">
        <f>IF(BW3=LPP!$D$41,LPP!$D$39,0)</f>
        <v>0</v>
      </c>
      <c r="BX8" s="55">
        <f>IF(BX3=LPP!$D$41,LPP!$D$39,0)</f>
        <v>0</v>
      </c>
      <c r="BY8" s="55">
        <f>IF(BY3=LPP!$D$41,LPP!$D$39,0)</f>
        <v>0</v>
      </c>
      <c r="BZ8" s="55">
        <f>IF(BZ3=LPP!$D$41,LPP!$D$39,0)</f>
        <v>0</v>
      </c>
      <c r="CA8" s="55">
        <f>IF(CA3=LPP!$D$41,LPP!$D$39,0)</f>
        <v>0</v>
      </c>
      <c r="CB8" s="55">
        <f>IF(CB3=LPP!$D$41,LPP!$D$39,0)</f>
        <v>0</v>
      </c>
      <c r="CC8" s="55">
        <f>IF(CC3=LPP!$D$41,LPP!$D$39,0)</f>
        <v>0</v>
      </c>
      <c r="CD8" s="55">
        <f>IF(CD3=LPP!$D$41,LPP!$D$39,0)</f>
        <v>0</v>
      </c>
      <c r="CE8" s="55">
        <f>IF(CE3=LPP!$D$41,LPP!$D$39,0)</f>
        <v>0</v>
      </c>
      <c r="CF8" s="55">
        <f>IF(CF3=LPP!$D$41,LPP!$D$39,0)</f>
        <v>0</v>
      </c>
      <c r="CG8" s="55">
        <f>IF(CG3=LPP!$D$41,LPP!$D$39,0)</f>
        <v>0</v>
      </c>
      <c r="CH8" s="55">
        <f>IF(CH3=LPP!$D$41,LPP!$D$39,0)</f>
        <v>0</v>
      </c>
      <c r="CI8" s="55">
        <f>IF(CI3=LPP!$D$41,LPP!$D$39,0)</f>
        <v>0</v>
      </c>
      <c r="CJ8" s="55">
        <f>IF(CJ3=LPP!$D$41,LPP!$D$39,0)</f>
        <v>0</v>
      </c>
      <c r="CK8" s="55">
        <f>IF(CK3=LPP!$D$41,LPP!$D$39,0)</f>
        <v>0</v>
      </c>
      <c r="CL8" s="55">
        <f>IF(CL3=LPP!$D$41,LPP!$D$39,0)</f>
        <v>0</v>
      </c>
      <c r="CM8" s="55">
        <f>IF(CM3=LPP!$D$41,LPP!$D$39,0)</f>
        <v>0</v>
      </c>
      <c r="CN8" s="55">
        <f>IF(CN3=LPP!$D$41,LPP!$D$39,0)</f>
        <v>0</v>
      </c>
      <c r="CO8" s="55">
        <f>IF(CO3=LPP!$D$41,LPP!$D$39,0)</f>
        <v>0</v>
      </c>
      <c r="CP8" s="55">
        <f>IF(CP3=LPP!$D$41,LPP!$D$39,0)</f>
        <v>0</v>
      </c>
      <c r="CQ8" s="55">
        <f>IF(CQ3=LPP!$D$41,LPP!$D$39,0)</f>
        <v>0</v>
      </c>
      <c r="CR8" s="55">
        <f>IF(CR3=LPP!$D$41,LPP!$D$39,0)</f>
        <v>0</v>
      </c>
      <c r="CS8" s="55">
        <f>IF(CS3=LPP!$D$41,LPP!$D$39,0)</f>
        <v>0</v>
      </c>
      <c r="CT8" s="55">
        <f>IF(CT3=LPP!$D$41,LPP!$D$39,0)</f>
        <v>0</v>
      </c>
      <c r="CU8" s="55">
        <f>IF(CU3=LPP!$D$41,LPP!$D$39,0)</f>
        <v>0</v>
      </c>
      <c r="CV8" s="55">
        <f>IF(CV3=LPP!$D$41,LPP!$D$39,0)</f>
        <v>0</v>
      </c>
      <c r="CW8" s="55">
        <f>IF(CW3=LPP!$D$41,LPP!$D$39,0)</f>
        <v>0</v>
      </c>
      <c r="CX8" s="55">
        <f>IF(CX3=LPP!$D$41,LPP!$D$39,0)</f>
        <v>0</v>
      </c>
      <c r="CY8" s="55">
        <f>IF(CY3=LPP!$D$41,LPP!$D$39,0)</f>
        <v>0</v>
      </c>
      <c r="CZ8" s="55">
        <f>IF(CZ3=LPP!$D$41,LPP!$D$39,0)</f>
        <v>0</v>
      </c>
      <c r="DA8" s="55">
        <f>IF(DA3=LPP!$D$41,LPP!$D$39,0)</f>
        <v>0</v>
      </c>
      <c r="DB8" s="55">
        <f>IF(DB3=LPP!$D$41,LPP!$D$39,0)</f>
        <v>0</v>
      </c>
      <c r="DC8" s="55">
        <f>IF(DC3=LPP!$D$41,LPP!$D$39,0)</f>
        <v>0</v>
      </c>
      <c r="DD8" s="55">
        <f>IF(DD3=LPP!$D$41,LPP!$D$39,0)</f>
        <v>0</v>
      </c>
      <c r="DE8" s="55">
        <f>IF(DE3=LPP!$D$41,LPP!$D$39,0)</f>
        <v>0</v>
      </c>
      <c r="DF8" s="55">
        <f>IF(DF3=LPP!$D$41,LPP!$D$39,0)</f>
        <v>0</v>
      </c>
      <c r="DG8" s="55">
        <f>IF(DG3=LPP!$D$41,LPP!$D$39,0)</f>
        <v>0</v>
      </c>
      <c r="DH8" s="55">
        <f>IF(DH3=LPP!$D$41,LPP!$D$39,0)</f>
        <v>0</v>
      </c>
      <c r="DI8" s="55">
        <f>IF(DI3=LPP!$D$41,LPP!$D$39,0)</f>
        <v>0</v>
      </c>
      <c r="DJ8" s="55">
        <f>IF(DJ3=LPP!$D$41,LPP!$D$39,0)</f>
        <v>0</v>
      </c>
      <c r="DK8" s="55">
        <f>IF(DK3=LPP!$D$41,LPP!$D$39,0)</f>
        <v>0</v>
      </c>
      <c r="DL8" s="55">
        <f>IF(DL3=LPP!$D$41,LPP!$D$39,0)</f>
        <v>0</v>
      </c>
      <c r="DM8" s="55">
        <f>IF(DM3=LPP!$D$41,LPP!$D$39,0)</f>
        <v>0</v>
      </c>
      <c r="DN8" s="55">
        <f>IF(DN3=LPP!$D$41,LPP!$D$39,0)</f>
        <v>0</v>
      </c>
      <c r="DO8" s="55">
        <f>IF(DO3=LPP!$D$41,LPP!$D$39,0)</f>
        <v>0</v>
      </c>
      <c r="DP8" s="55">
        <f>IF(DP3=LPP!$D$41,LPP!$D$39,0)</f>
        <v>0</v>
      </c>
      <c r="DQ8" s="55">
        <f>IF(DQ3=LPP!$D$41,LPP!$D$39,0)</f>
        <v>0</v>
      </c>
      <c r="DR8" s="55">
        <f>IF(DR3=LPP!$D$41,LPP!$D$39,0)</f>
        <v>0</v>
      </c>
      <c r="DS8" s="55">
        <f>IF(DS3=LPP!$D$41,LPP!$D$39,0)</f>
        <v>0</v>
      </c>
    </row>
    <row r="9" spans="2:123" ht="13.8" thickBot="1" x14ac:dyDescent="0.3">
      <c r="B9" s="42" t="s">
        <v>35</v>
      </c>
      <c r="C9" s="45">
        <f ca="1">C7+C8</f>
        <v>34462866.24203822</v>
      </c>
      <c r="D9" s="45">
        <f ca="1">D7+D8</f>
        <v>34462866.24203822</v>
      </c>
      <c r="E9" s="45">
        <f t="shared" ref="E9:BP9" ca="1" si="106">E7+E8</f>
        <v>34462866.24203822</v>
      </c>
      <c r="F9" s="45">
        <f t="shared" ca="1" si="106"/>
        <v>34462866.24203822</v>
      </c>
      <c r="G9" s="45">
        <f t="shared" ca="1" si="106"/>
        <v>34462866.24203822</v>
      </c>
      <c r="H9" s="45">
        <f t="shared" ca="1" si="106"/>
        <v>34462866.24203822</v>
      </c>
      <c r="I9" s="45">
        <f t="shared" ca="1" si="106"/>
        <v>34462866.24203822</v>
      </c>
      <c r="J9" s="45">
        <f t="shared" ca="1" si="106"/>
        <v>34462866.24203822</v>
      </c>
      <c r="K9" s="45">
        <f t="shared" ca="1" si="106"/>
        <v>34462866.24203822</v>
      </c>
      <c r="L9" s="45">
        <f t="shared" ca="1" si="106"/>
        <v>34462866.24203822</v>
      </c>
      <c r="M9" s="45">
        <f t="shared" ca="1" si="106"/>
        <v>34462866.24203822</v>
      </c>
      <c r="N9" s="45">
        <f t="shared" ca="1" si="106"/>
        <v>34462866.24203822</v>
      </c>
      <c r="O9" s="45">
        <f t="shared" ca="1" si="106"/>
        <v>34462866.24203822</v>
      </c>
      <c r="P9" s="45">
        <f t="shared" ca="1" si="106"/>
        <v>34462866.24203822</v>
      </c>
      <c r="Q9" s="45">
        <f t="shared" ca="1" si="106"/>
        <v>34462866.24203822</v>
      </c>
      <c r="R9" s="45">
        <f t="shared" ca="1" si="106"/>
        <v>34462866.24203822</v>
      </c>
      <c r="S9" s="45">
        <f t="shared" ca="1" si="106"/>
        <v>34462866.24203822</v>
      </c>
      <c r="T9" s="45">
        <f t="shared" ca="1" si="106"/>
        <v>34462866.24203822</v>
      </c>
      <c r="U9" s="45">
        <f t="shared" ca="1" si="106"/>
        <v>34462866.24203822</v>
      </c>
      <c r="V9" s="45">
        <f t="shared" ca="1" si="106"/>
        <v>34462866.24203822</v>
      </c>
      <c r="W9" s="45">
        <f t="shared" ca="1" si="106"/>
        <v>34462866.24203822</v>
      </c>
      <c r="X9" s="45">
        <f t="shared" ca="1" si="106"/>
        <v>20976690.24203822</v>
      </c>
      <c r="Y9" s="45">
        <f t="shared" ca="1" si="106"/>
        <v>20976690.24203822</v>
      </c>
      <c r="Z9" s="45">
        <f t="shared" ca="1" si="106"/>
        <v>20976690.24203822</v>
      </c>
      <c r="AA9" s="45">
        <f t="shared" ca="1" si="106"/>
        <v>20976690.24203822</v>
      </c>
      <c r="AB9" s="45">
        <f t="shared" ca="1" si="106"/>
        <v>20976690.24203822</v>
      </c>
      <c r="AC9" s="45">
        <f t="shared" ca="1" si="106"/>
        <v>20976690.24203822</v>
      </c>
      <c r="AD9" s="45">
        <f t="shared" ca="1" si="106"/>
        <v>20976690.24203822</v>
      </c>
      <c r="AE9" s="45">
        <f t="shared" ca="1" si="106"/>
        <v>20976690.24203822</v>
      </c>
      <c r="AF9" s="45">
        <f t="shared" ca="1" si="106"/>
        <v>20976690.24203822</v>
      </c>
      <c r="AG9" s="45">
        <f t="shared" ca="1" si="106"/>
        <v>20976690.24203822</v>
      </c>
      <c r="AH9" s="45">
        <f t="shared" ca="1" si="106"/>
        <v>20976690.24203822</v>
      </c>
      <c r="AI9" s="45">
        <f t="shared" ca="1" si="106"/>
        <v>20976690.24203822</v>
      </c>
      <c r="AJ9" s="45">
        <f t="shared" ca="1" si="106"/>
        <v>20976690.24203822</v>
      </c>
      <c r="AK9" s="45">
        <f t="shared" ca="1" si="106"/>
        <v>20976690.24203822</v>
      </c>
      <c r="AL9" s="45">
        <f t="shared" ca="1" si="106"/>
        <v>20976690.24203822</v>
      </c>
      <c r="AM9" s="45">
        <f t="shared" ca="1" si="106"/>
        <v>20976690.24203822</v>
      </c>
      <c r="AN9" s="45">
        <f t="shared" ca="1" si="106"/>
        <v>20976690.24203822</v>
      </c>
      <c r="AO9" s="45">
        <f t="shared" ca="1" si="106"/>
        <v>20892722.312602442</v>
      </c>
      <c r="AP9" s="45">
        <f t="shared" ca="1" si="106"/>
        <v>20808726.39385685</v>
      </c>
      <c r="AQ9" s="45">
        <f t="shared" ca="1" si="106"/>
        <v>20724702.476471677</v>
      </c>
      <c r="AR9" s="45">
        <f t="shared" ca="1" si="106"/>
        <v>20640650.551114041</v>
      </c>
      <c r="AS9" s="45">
        <f t="shared" ca="1" si="106"/>
        <v>20556570.608447954</v>
      </c>
      <c r="AT9" s="45">
        <f t="shared" ca="1" si="106"/>
        <v>20472462.63913431</v>
      </c>
      <c r="AU9" s="45">
        <f t="shared" ca="1" si="106"/>
        <v>20388326.633830898</v>
      </c>
      <c r="AV9" s="45">
        <f t="shared" ca="1" si="106"/>
        <v>20304162.583192382</v>
      </c>
      <c r="AW9" s="45">
        <f t="shared" ca="1" si="106"/>
        <v>20219970.477870323</v>
      </c>
      <c r="AX9" s="45">
        <f t="shared" ca="1" si="106"/>
        <v>20135750.308513153</v>
      </c>
      <c r="AY9" s="45">
        <f t="shared" ca="1" si="106"/>
        <v>20051502.0657662</v>
      </c>
      <c r="AZ9" s="45">
        <f t="shared" ca="1" si="106"/>
        <v>19967225.740271665</v>
      </c>
      <c r="BA9" s="45">
        <f t="shared" ca="1" si="106"/>
        <v>19882921.322668631</v>
      </c>
      <c r="BB9" s="45">
        <f t="shared" ca="1" si="106"/>
        <v>19798588.803593062</v>
      </c>
      <c r="BC9" s="45">
        <f t="shared" ca="1" si="106"/>
        <v>19714228.173677802</v>
      </c>
      <c r="BD9" s="45">
        <f t="shared" ca="1" si="106"/>
        <v>19629839.423552569</v>
      </c>
      <c r="BE9" s="45">
        <f t="shared" ca="1" si="106"/>
        <v>15826282.416455435</v>
      </c>
      <c r="BF9" s="45">
        <f t="shared" ca="1" si="106"/>
        <v>11555597.684411129</v>
      </c>
      <c r="BG9" s="45">
        <f t="shared" ca="1" si="106"/>
        <v>7283489.3907894753</v>
      </c>
      <c r="BH9" s="45">
        <f t="shared" ca="1" si="106"/>
        <v>3009957.0610699467</v>
      </c>
      <c r="BI9" s="45">
        <f t="shared" ca="1" si="106"/>
        <v>0</v>
      </c>
      <c r="BJ9" s="45">
        <f t="shared" ca="1" si="106"/>
        <v>0</v>
      </c>
      <c r="BK9" s="45">
        <f t="shared" ca="1" si="106"/>
        <v>0</v>
      </c>
      <c r="BL9" s="45">
        <f t="shared" ca="1" si="106"/>
        <v>0</v>
      </c>
      <c r="BM9" s="45">
        <f t="shared" ca="1" si="106"/>
        <v>0</v>
      </c>
      <c r="BN9" s="45">
        <f t="shared" ca="1" si="106"/>
        <v>0</v>
      </c>
      <c r="BO9" s="45">
        <f t="shared" ca="1" si="106"/>
        <v>0</v>
      </c>
      <c r="BP9" s="45">
        <f t="shared" ca="1" si="106"/>
        <v>0</v>
      </c>
      <c r="BQ9" s="45">
        <f t="shared" ref="BQ9:BV9" ca="1" si="107">BQ7+BQ8</f>
        <v>0</v>
      </c>
      <c r="BR9" s="45">
        <f t="shared" ca="1" si="107"/>
        <v>0</v>
      </c>
      <c r="BS9" s="45">
        <f t="shared" ca="1" si="107"/>
        <v>0</v>
      </c>
      <c r="BT9" s="45">
        <f t="shared" ca="1" si="107"/>
        <v>0</v>
      </c>
      <c r="BU9" s="45">
        <f t="shared" ca="1" si="107"/>
        <v>0</v>
      </c>
      <c r="BV9" s="45">
        <f t="shared" ca="1" si="107"/>
        <v>0</v>
      </c>
      <c r="BW9" s="45">
        <f t="shared" ref="BW9" ca="1" si="108">BW7+BW8</f>
        <v>0</v>
      </c>
      <c r="BX9" s="45">
        <f t="shared" ref="BX9" ca="1" si="109">BX7+BX8</f>
        <v>0</v>
      </c>
      <c r="BY9" s="45">
        <f t="shared" ref="BY9" ca="1" si="110">BY7+BY8</f>
        <v>0</v>
      </c>
      <c r="BZ9" s="45">
        <f t="shared" ref="BZ9" ca="1" si="111">BZ7+BZ8</f>
        <v>0</v>
      </c>
      <c r="CA9" s="45">
        <f t="shared" ref="CA9" ca="1" si="112">CA7+CA8</f>
        <v>0</v>
      </c>
      <c r="CB9" s="45">
        <f t="shared" ref="CB9" ca="1" si="113">CB7+CB8</f>
        <v>0</v>
      </c>
      <c r="CC9" s="45">
        <f t="shared" ref="CC9" ca="1" si="114">CC7+CC8</f>
        <v>0</v>
      </c>
      <c r="CD9" s="45">
        <f t="shared" ref="CD9" ca="1" si="115">CD7+CD8</f>
        <v>0</v>
      </c>
      <c r="CE9" s="45">
        <f t="shared" ref="CE9" ca="1" si="116">CE7+CE8</f>
        <v>0</v>
      </c>
      <c r="CF9" s="45">
        <f t="shared" ref="CF9" ca="1" si="117">CF7+CF8</f>
        <v>0</v>
      </c>
      <c r="CG9" s="45">
        <f t="shared" ref="CG9" ca="1" si="118">CG7+CG8</f>
        <v>0</v>
      </c>
      <c r="CH9" s="45">
        <f t="shared" ref="CH9" ca="1" si="119">CH7+CH8</f>
        <v>0</v>
      </c>
      <c r="CI9" s="45">
        <f t="shared" ref="CI9" ca="1" si="120">CI7+CI8</f>
        <v>0</v>
      </c>
      <c r="CJ9" s="45">
        <f t="shared" ref="CJ9" ca="1" si="121">CJ7+CJ8</f>
        <v>0</v>
      </c>
      <c r="CK9" s="45">
        <f t="shared" ref="CK9" ca="1" si="122">CK7+CK8</f>
        <v>0</v>
      </c>
      <c r="CL9" s="45">
        <f t="shared" ref="CL9" ca="1" si="123">CL7+CL8</f>
        <v>0</v>
      </c>
      <c r="CM9" s="45">
        <f t="shared" ref="CM9" ca="1" si="124">CM7+CM8</f>
        <v>0</v>
      </c>
      <c r="CN9" s="45">
        <f t="shared" ref="CN9" ca="1" si="125">CN7+CN8</f>
        <v>0</v>
      </c>
      <c r="CO9" s="45">
        <f t="shared" ref="CO9" ca="1" si="126">CO7+CO8</f>
        <v>0</v>
      </c>
      <c r="CP9" s="45">
        <f t="shared" ref="CP9" ca="1" si="127">CP7+CP8</f>
        <v>0</v>
      </c>
      <c r="CQ9" s="45">
        <f t="shared" ref="CQ9" ca="1" si="128">CQ7+CQ8</f>
        <v>0</v>
      </c>
      <c r="CR9" s="45">
        <f t="shared" ref="CR9" ca="1" si="129">CR7+CR8</f>
        <v>0</v>
      </c>
      <c r="CS9" s="45">
        <f t="shared" ref="CS9" ca="1" si="130">CS7+CS8</f>
        <v>0</v>
      </c>
      <c r="CT9" s="45">
        <f t="shared" ref="CT9" ca="1" si="131">CT7+CT8</f>
        <v>0</v>
      </c>
      <c r="CU9" s="45">
        <f t="shared" ref="CU9" ca="1" si="132">CU7+CU8</f>
        <v>0</v>
      </c>
      <c r="CV9" s="45">
        <f t="shared" ref="CV9" ca="1" si="133">CV7+CV8</f>
        <v>0</v>
      </c>
      <c r="CW9" s="45">
        <f t="shared" ref="CW9" ca="1" si="134">CW7+CW8</f>
        <v>0</v>
      </c>
      <c r="CX9" s="45">
        <f t="shared" ref="CX9" ca="1" si="135">CX7+CX8</f>
        <v>0</v>
      </c>
      <c r="CY9" s="45">
        <f t="shared" ref="CY9" ca="1" si="136">CY7+CY8</f>
        <v>0</v>
      </c>
      <c r="CZ9" s="45">
        <f t="shared" ref="CZ9" ca="1" si="137">CZ7+CZ8</f>
        <v>0</v>
      </c>
      <c r="DA9" s="45">
        <f t="shared" ref="DA9" ca="1" si="138">DA7+DA8</f>
        <v>0</v>
      </c>
      <c r="DB9" s="45">
        <f t="shared" ref="DB9" ca="1" si="139">DB7+DB8</f>
        <v>0</v>
      </c>
      <c r="DC9" s="45">
        <f t="shared" ref="DC9" ca="1" si="140">DC7+DC8</f>
        <v>0</v>
      </c>
      <c r="DD9" s="45">
        <f t="shared" ref="DD9" ca="1" si="141">DD7+DD8</f>
        <v>0</v>
      </c>
      <c r="DE9" s="45">
        <f t="shared" ref="DE9" ca="1" si="142">DE7+DE8</f>
        <v>0</v>
      </c>
      <c r="DF9" s="45">
        <f t="shared" ref="DF9" ca="1" si="143">DF7+DF8</f>
        <v>0</v>
      </c>
      <c r="DG9" s="45">
        <f t="shared" ref="DG9" ca="1" si="144">DG7+DG8</f>
        <v>0</v>
      </c>
      <c r="DH9" s="45">
        <f t="shared" ref="DH9" ca="1" si="145">DH7+DH8</f>
        <v>0</v>
      </c>
      <c r="DI9" s="45">
        <f t="shared" ref="DI9" ca="1" si="146">DI7+DI8</f>
        <v>0</v>
      </c>
      <c r="DJ9" s="45">
        <f t="shared" ref="DJ9" ca="1" si="147">DJ7+DJ8</f>
        <v>0</v>
      </c>
      <c r="DK9" s="45">
        <f t="shared" ref="DK9" ca="1" si="148">DK7+DK8</f>
        <v>0</v>
      </c>
      <c r="DL9" s="45">
        <f t="shared" ref="DL9" ca="1" si="149">DL7+DL8</f>
        <v>0</v>
      </c>
      <c r="DM9" s="45">
        <f t="shared" ref="DM9" ca="1" si="150">DM7+DM8</f>
        <v>0</v>
      </c>
      <c r="DN9" s="45">
        <f t="shared" ref="DN9" ca="1" si="151">DN7+DN8</f>
        <v>0</v>
      </c>
      <c r="DO9" s="45">
        <f t="shared" ref="DO9" ca="1" si="152">DO7+DO8</f>
        <v>0</v>
      </c>
      <c r="DP9" s="45">
        <f t="shared" ref="DP9" ca="1" si="153">DP7+DP8</f>
        <v>0</v>
      </c>
      <c r="DQ9" s="45">
        <f t="shared" ref="DQ9" ca="1" si="154">DQ7+DQ8</f>
        <v>0</v>
      </c>
      <c r="DR9" s="45">
        <f t="shared" ref="DR9" ca="1" si="155">DR7+DR8</f>
        <v>0</v>
      </c>
      <c r="DS9" s="45">
        <f t="shared" ref="DS9" ca="1" si="156">DS7+DS8</f>
        <v>0</v>
      </c>
    </row>
    <row r="10" spans="2:123" ht="13.8" thickTop="1" x14ac:dyDescent="0.25"/>
    <row r="11" spans="2:123" x14ac:dyDescent="0.25">
      <c r="B11" s="36" t="s">
        <v>2</v>
      </c>
      <c r="C11" s="79" cm="1">
        <f t="array" aca="1" ref="C11" ca="1">_xlfn.IFS(C3&lt;=LPP!$D$45,0,AND(C3&gt;LPP!$D$45,C3&lt;=LPP!$D$44),(LPP!$D$42/12*C9),C3&gt;LPP!$D$44,PMT(LPP!$D$42/12,LPP!$D$43,-LPP!$D$48))*(C9&gt;0)</f>
        <v>0</v>
      </c>
      <c r="D11" s="79" cm="1">
        <f t="array" aca="1" ref="D11" ca="1">_xlfn.IFS(D3&lt;=LPP!$D$45,0,AND(D3&gt;LPP!$D$45,D3&lt;=LPP!$D$44),(LPP!$D$42/12*D9),D3&gt;LPP!$D$44,PMT(LPP!$D$42/12,LPP!$D$43,-LPP!$D$48))*(D9&gt;0)</f>
        <v>0</v>
      </c>
      <c r="E11" s="79" cm="1">
        <f t="array" aca="1" ref="E11" ca="1">_xlfn.IFS(E3&lt;=LPP!$D$45,0,AND(E3&gt;LPP!$D$45,E3&lt;=LPP!$D$44),(LPP!$D$42/12*E9),E3&gt;LPP!$D$44,PMT(LPP!$D$42/12,LPP!$D$43,-LPP!$D$48))*(E9&gt;0)</f>
        <v>0</v>
      </c>
      <c r="F11" s="79" cm="1">
        <f t="array" aca="1" ref="F11" ca="1">_xlfn.IFS(F3&lt;=LPP!$D$45,0,AND(F3&gt;LPP!$D$45,F3&lt;=LPP!$D$44),(LPP!$D$42/12*F9),F3&gt;LPP!$D$44,PMT(LPP!$D$42/12,LPP!$D$43,-LPP!$D$48))*(F9&gt;0)</f>
        <v>0</v>
      </c>
      <c r="G11" s="79" cm="1">
        <f t="array" aca="1" ref="G11" ca="1">_xlfn.IFS(G3&lt;=LPP!$D$45,0,AND(G3&gt;LPP!$D$45,G3&lt;=LPP!$D$44),(LPP!$D$42/12*G9),G3&gt;LPP!$D$44,PMT(LPP!$D$42/12,LPP!$D$43,-LPP!$D$48))*(G9&gt;0)</f>
        <v>0</v>
      </c>
      <c r="H11" s="79" cm="1">
        <f t="array" aca="1" ref="H11" ca="1">_xlfn.IFS(H3&lt;=LPP!$D$45,0,AND(H3&gt;LPP!$D$45,H3&lt;=LPP!$D$44),(LPP!$D$42/12*H9),H3&gt;LPP!$D$44,PMT(LPP!$D$42/12,LPP!$D$43,-LPP!$D$48))*(H9&gt;0)</f>
        <v>0</v>
      </c>
      <c r="I11" s="79" cm="1">
        <f t="array" aca="1" ref="I11" ca="1">_xlfn.IFS(I3&lt;=LPP!$D$45,0,AND(I3&gt;LPP!$D$45,I3&lt;=LPP!$D$44),(LPP!$D$42/12*I9),I3&gt;LPP!$D$44,PMT(LPP!$D$42/12,LPP!$D$43,-LPP!$D$48))*(I9&gt;0)</f>
        <v>0</v>
      </c>
      <c r="J11" s="79" cm="1">
        <f t="array" aca="1" ref="J11" ca="1">_xlfn.IFS(J3&lt;=LPP!$D$45,0,AND(J3&gt;LPP!$D$45,J3&lt;=LPP!$D$44),(LPP!$D$42/12*J9),J3&gt;LPP!$D$44,PMT(LPP!$D$42/12,LPP!$D$43,-LPP!$D$48))*(J9&gt;0)</f>
        <v>11487.622080679406</v>
      </c>
      <c r="K11" s="79" cm="1">
        <f t="array" aca="1" ref="K11" ca="1">_xlfn.IFS(K3&lt;=LPP!$D$45,0,AND(K3&gt;LPP!$D$45,K3&lt;=LPP!$D$44),(LPP!$D$42/12*K9),K3&gt;LPP!$D$44,PMT(LPP!$D$42/12,LPP!$D$43,-LPP!$D$48))*(K9&gt;0)</f>
        <v>11487.622080679406</v>
      </c>
      <c r="L11" s="79" cm="1">
        <f t="array" aca="1" ref="L11" ca="1">_xlfn.IFS(L3&lt;=LPP!$D$45,0,AND(L3&gt;LPP!$D$45,L3&lt;=LPP!$D$44),(LPP!$D$42/12*L9),L3&gt;LPP!$D$44,PMT(LPP!$D$42/12,LPP!$D$43,-LPP!$D$48))*(L9&gt;0)</f>
        <v>11487.622080679406</v>
      </c>
      <c r="M11" s="79" cm="1">
        <f t="array" aca="1" ref="M11" ca="1">_xlfn.IFS(M3&lt;=LPP!$D$45,0,AND(M3&gt;LPP!$D$45,M3&lt;=LPP!$D$44),(LPP!$D$42/12*M9),M3&gt;LPP!$D$44,PMT(LPP!$D$42/12,LPP!$D$43,-LPP!$D$48))*(M9&gt;0)</f>
        <v>11487.622080679406</v>
      </c>
      <c r="N11" s="79" cm="1">
        <f t="array" aca="1" ref="N11" ca="1">_xlfn.IFS(N3&lt;=LPP!$D$45,0,AND(N3&gt;LPP!$D$45,N3&lt;=LPP!$D$44),(LPP!$D$42/12*N9),N3&gt;LPP!$D$44,PMT(LPP!$D$42/12,LPP!$D$43,-LPP!$D$48))*(N9&gt;0)</f>
        <v>11487.622080679406</v>
      </c>
      <c r="O11" s="79" cm="1">
        <f t="array" aca="1" ref="O11" ca="1">_xlfn.IFS(O3&lt;=LPP!$D$45,0,AND(O3&gt;LPP!$D$45,O3&lt;=LPP!$D$44),(LPP!$D$42/12*O9),O3&gt;LPP!$D$44,PMT(LPP!$D$42/12,LPP!$D$43,-LPP!$D$48))*(O9&gt;0)</f>
        <v>11487.622080679406</v>
      </c>
      <c r="P11" s="79" cm="1">
        <f t="array" aca="1" ref="P11" ca="1">_xlfn.IFS(P3&lt;=LPP!$D$45,0,AND(P3&gt;LPP!$D$45,P3&lt;=LPP!$D$44),(LPP!$D$42/12*P9),P3&gt;LPP!$D$44,PMT(LPP!$D$42/12,LPP!$D$43,-LPP!$D$48))*(P9&gt;0)</f>
        <v>11487.622080679406</v>
      </c>
      <c r="Q11" s="79" cm="1">
        <f t="array" aca="1" ref="Q11" ca="1">_xlfn.IFS(Q3&lt;=LPP!$D$45,0,AND(Q3&gt;LPP!$D$45,Q3&lt;=LPP!$D$44),(LPP!$D$42/12*Q9),Q3&gt;LPP!$D$44,PMT(LPP!$D$42/12,LPP!$D$43,-LPP!$D$48))*(Q9&gt;0)</f>
        <v>11487.622080679406</v>
      </c>
      <c r="R11" s="79" cm="1">
        <f t="array" aca="1" ref="R11" ca="1">_xlfn.IFS(R3&lt;=LPP!$D$45,0,AND(R3&gt;LPP!$D$45,R3&lt;=LPP!$D$44),(LPP!$D$42/12*R9),R3&gt;LPP!$D$44,PMT(LPP!$D$42/12,LPP!$D$43,-LPP!$D$48))*(R9&gt;0)</f>
        <v>11487.622080679406</v>
      </c>
      <c r="S11" s="79" cm="1">
        <f t="array" aca="1" ref="S11" ca="1">_xlfn.IFS(S3&lt;=LPP!$D$45,0,AND(S3&gt;LPP!$D$45,S3&lt;=LPP!$D$44),(LPP!$D$42/12*S9),S3&gt;LPP!$D$44,PMT(LPP!$D$42/12,LPP!$D$43,-LPP!$D$48))*(S9&gt;0)</f>
        <v>11487.622080679406</v>
      </c>
      <c r="T11" s="79" cm="1">
        <f t="array" aca="1" ref="T11" ca="1">_xlfn.IFS(T3&lt;=LPP!$D$45,0,AND(T3&gt;LPP!$D$45,T3&lt;=LPP!$D$44),(LPP!$D$42/12*T9),T3&gt;LPP!$D$44,PMT(LPP!$D$42/12,LPP!$D$43,-LPP!$D$48))*(T9&gt;0)</f>
        <v>11487.622080679406</v>
      </c>
      <c r="U11" s="79" cm="1">
        <f t="array" aca="1" ref="U11" ca="1">_xlfn.IFS(U3&lt;=LPP!$D$45,0,AND(U3&gt;LPP!$D$45,U3&lt;=LPP!$D$44),(LPP!$D$42/12*U9),U3&gt;LPP!$D$44,PMT(LPP!$D$42/12,LPP!$D$43,-LPP!$D$48))*(U9&gt;0)</f>
        <v>11487.622080679406</v>
      </c>
      <c r="V11" s="79" cm="1">
        <f t="array" aca="1" ref="V11" ca="1">_xlfn.IFS(V3&lt;=LPP!$D$45,0,AND(V3&gt;LPP!$D$45,V3&lt;=LPP!$D$44),(LPP!$D$42/12*V9),V3&gt;LPP!$D$44,PMT(LPP!$D$42/12,LPP!$D$43,-LPP!$D$48))*(V9&gt;0)</f>
        <v>11487.622080679406</v>
      </c>
      <c r="W11" s="79" cm="1">
        <f t="array" aca="1" ref="W11" ca="1">_xlfn.IFS(W3&lt;=LPP!$D$45,0,AND(W3&gt;LPP!$D$45,W3&lt;=LPP!$D$44),(LPP!$D$42/12*W9),W3&gt;LPP!$D$44,PMT(LPP!$D$42/12,LPP!$D$43,-LPP!$D$48))*(W9&gt;0)</f>
        <v>11487.622080679406</v>
      </c>
      <c r="X11" s="79" cm="1">
        <f t="array" aca="1" ref="X11" ca="1">_xlfn.IFS(X3&lt;=LPP!$D$45,0,AND(X3&gt;LPP!$D$45,X3&lt;=LPP!$D$44),(LPP!$D$42/12*X9),X3&gt;LPP!$D$44,PMT(LPP!$D$42/12,LPP!$D$43,-LPP!$D$48))*(X9&gt;0)</f>
        <v>6992.2300806794065</v>
      </c>
      <c r="Y11" s="79" cm="1">
        <f t="array" aca="1" ref="Y11" ca="1">_xlfn.IFS(Y3&lt;=LPP!$D$45,0,AND(Y3&gt;LPP!$D$45,Y3&lt;=LPP!$D$44),(LPP!$D$42/12*Y9),Y3&gt;LPP!$D$44,PMT(LPP!$D$42/12,LPP!$D$43,-LPP!$D$48))*(Y9&gt;0)</f>
        <v>6992.2300806794065</v>
      </c>
      <c r="Z11" s="79" cm="1">
        <f t="array" aca="1" ref="Z11" ca="1">_xlfn.IFS(Z3&lt;=LPP!$D$45,0,AND(Z3&gt;LPP!$D$45,Z3&lt;=LPP!$D$44),(LPP!$D$42/12*Z9),Z3&gt;LPP!$D$44,PMT(LPP!$D$42/12,LPP!$D$43,-LPP!$D$48))*(Z9&gt;0)</f>
        <v>6992.2300806794065</v>
      </c>
      <c r="AA11" s="79" cm="1">
        <f t="array" aca="1" ref="AA11" ca="1">_xlfn.IFS(AA3&lt;=LPP!$D$45,0,AND(AA3&gt;LPP!$D$45,AA3&lt;=LPP!$D$44),(LPP!$D$42/12*AA9),AA3&gt;LPP!$D$44,PMT(LPP!$D$42/12,LPP!$D$43,-LPP!$D$48))*(AA9&gt;0)</f>
        <v>6992.2300806794065</v>
      </c>
      <c r="AB11" s="79" cm="1">
        <f t="array" aca="1" ref="AB11" ca="1">_xlfn.IFS(AB3&lt;=LPP!$D$45,0,AND(AB3&gt;LPP!$D$45,AB3&lt;=LPP!$D$44),(LPP!$D$42/12*AB9),AB3&gt;LPP!$D$44,PMT(LPP!$D$42/12,LPP!$D$43,-LPP!$D$48))*(AB9&gt;0)</f>
        <v>6992.2300806794065</v>
      </c>
      <c r="AC11" s="79" cm="1">
        <f t="array" aca="1" ref="AC11" ca="1">_xlfn.IFS(AC3&lt;=LPP!$D$45,0,AND(AC3&gt;LPP!$D$45,AC3&lt;=LPP!$D$44),(LPP!$D$42/12*AC9),AC3&gt;LPP!$D$44,PMT(LPP!$D$42/12,LPP!$D$43,-LPP!$D$48))*(AC9&gt;0)</f>
        <v>6992.2300806794065</v>
      </c>
      <c r="AD11" s="79" cm="1">
        <f t="array" aca="1" ref="AD11" ca="1">_xlfn.IFS(AD3&lt;=LPP!$D$45,0,AND(AD3&gt;LPP!$D$45,AD3&lt;=LPP!$D$44),(LPP!$D$42/12*AD9),AD3&gt;LPP!$D$44,PMT(LPP!$D$42/12,LPP!$D$43,-LPP!$D$48))*(AD9&gt;0)</f>
        <v>6992.2300806794065</v>
      </c>
      <c r="AE11" s="79" cm="1">
        <f t="array" aca="1" ref="AE11" ca="1">_xlfn.IFS(AE3&lt;=LPP!$D$45,0,AND(AE3&gt;LPP!$D$45,AE3&lt;=LPP!$D$44),(LPP!$D$42/12*AE9),AE3&gt;LPP!$D$44,PMT(LPP!$D$42/12,LPP!$D$43,-LPP!$D$48))*(AE9&gt;0)</f>
        <v>6992.2300806794065</v>
      </c>
      <c r="AF11" s="79" cm="1">
        <f t="array" aca="1" ref="AF11" ca="1">_xlfn.IFS(AF3&lt;=LPP!$D$45,0,AND(AF3&gt;LPP!$D$45,AF3&lt;=LPP!$D$44),(LPP!$D$42/12*AF9),AF3&gt;LPP!$D$44,PMT(LPP!$D$42/12,LPP!$D$43,-LPP!$D$48))*(AF9&gt;0)</f>
        <v>6992.2300806794065</v>
      </c>
      <c r="AG11" s="79" cm="1">
        <f t="array" aca="1" ref="AG11" ca="1">_xlfn.IFS(AG3&lt;=LPP!$D$45,0,AND(AG3&gt;LPP!$D$45,AG3&lt;=LPP!$D$44),(LPP!$D$42/12*AG9),AG3&gt;LPP!$D$44,PMT(LPP!$D$42/12,LPP!$D$43,-LPP!$D$48))*(AG9&gt;0)</f>
        <v>6992.2300806794065</v>
      </c>
      <c r="AH11" s="79" cm="1">
        <f t="array" aca="1" ref="AH11" ca="1">_xlfn.IFS(AH3&lt;=LPP!$D$45,0,AND(AH3&gt;LPP!$D$45,AH3&lt;=LPP!$D$44),(LPP!$D$42/12*AH9),AH3&gt;LPP!$D$44,PMT(LPP!$D$42/12,LPP!$D$43,-LPP!$D$48))*(AH9&gt;0)</f>
        <v>6992.2300806794065</v>
      </c>
      <c r="AI11" s="79" cm="1">
        <f t="array" aca="1" ref="AI11" ca="1">_xlfn.IFS(AI3&lt;=LPP!$D$45,0,AND(AI3&gt;LPP!$D$45,AI3&lt;=LPP!$D$44),(LPP!$D$42/12*AI9),AI3&gt;LPP!$D$44,PMT(LPP!$D$42/12,LPP!$D$43,-LPP!$D$48))*(AI9&gt;0)</f>
        <v>6992.2300806794065</v>
      </c>
      <c r="AJ11" s="79" cm="1">
        <f t="array" aca="1" ref="AJ11" ca="1">_xlfn.IFS(AJ3&lt;=LPP!$D$45,0,AND(AJ3&gt;LPP!$D$45,AJ3&lt;=LPP!$D$44),(LPP!$D$42/12*AJ9),AJ3&gt;LPP!$D$44,PMT(LPP!$D$42/12,LPP!$D$43,-LPP!$D$48))*(AJ9&gt;0)</f>
        <v>6992.2300806794065</v>
      </c>
      <c r="AK11" s="79" cm="1">
        <f t="array" aca="1" ref="AK11" ca="1">_xlfn.IFS(AK3&lt;=LPP!$D$45,0,AND(AK3&gt;LPP!$D$45,AK3&lt;=LPP!$D$44),(LPP!$D$42/12*AK9),AK3&gt;LPP!$D$44,PMT(LPP!$D$42/12,LPP!$D$43,-LPP!$D$48))*(AK9&gt;0)</f>
        <v>6992.2300806794065</v>
      </c>
      <c r="AL11" s="79" cm="1">
        <f t="array" aca="1" ref="AL11" ca="1">_xlfn.IFS(AL3&lt;=LPP!$D$45,0,AND(AL3&gt;LPP!$D$45,AL3&lt;=LPP!$D$44),(LPP!$D$42/12*AL9),AL3&gt;LPP!$D$44,PMT(LPP!$D$42/12,LPP!$D$43,-LPP!$D$48))*(AL9&gt;0)</f>
        <v>6992.2300806794065</v>
      </c>
      <c r="AM11" s="79" cm="1">
        <f t="array" aca="1" ref="AM11" ca="1">_xlfn.IFS(AM3&lt;=LPP!$D$45,0,AND(AM3&gt;LPP!$D$45,AM3&lt;=LPP!$D$44),(LPP!$D$42/12*AM9),AM3&gt;LPP!$D$44,PMT(LPP!$D$42/12,LPP!$D$43,-LPP!$D$48))*(AM9&gt;0)</f>
        <v>6992.2300806794065</v>
      </c>
      <c r="AN11" s="79" cm="1">
        <f t="array" aca="1" ref="AN11" ca="1">_xlfn.IFS(AN3&lt;=LPP!$D$45,0,AND(AN3&gt;LPP!$D$45,AN3&lt;=LPP!$D$44),(LPP!$D$42/12*AN9),AN3&gt;LPP!$D$44,PMT(LPP!$D$42/12,LPP!$D$43,-LPP!$D$48))*(AN9&gt;0)</f>
        <v>90960.159516458269</v>
      </c>
      <c r="AO11" s="79" cm="1">
        <f t="array" aca="1" ref="AO11" ca="1">_xlfn.IFS(AO3&lt;=LPP!$D$45,0,AND(AO3&gt;LPP!$D$45,AO3&lt;=LPP!$D$44),(LPP!$D$42/12*AO9),AO3&gt;LPP!$D$44,PMT(LPP!$D$42/12,LPP!$D$43,-LPP!$D$48))*(AO9&gt;0)</f>
        <v>90960.159516458269</v>
      </c>
      <c r="AP11" s="79" cm="1">
        <f t="array" aca="1" ref="AP11" ca="1">_xlfn.IFS(AP3&lt;=LPP!$D$45,0,AND(AP3&gt;LPP!$D$45,AP3&lt;=LPP!$D$44),(LPP!$D$42/12*AP9),AP3&gt;LPP!$D$44,PMT(LPP!$D$42/12,LPP!$D$43,-LPP!$D$48))*(AP9&gt;0)</f>
        <v>90960.159516458269</v>
      </c>
      <c r="AQ11" s="79" cm="1">
        <f t="array" aca="1" ref="AQ11" ca="1">_xlfn.IFS(AQ3&lt;=LPP!$D$45,0,AND(AQ3&gt;LPP!$D$45,AQ3&lt;=LPP!$D$44),(LPP!$D$42/12*AQ9),AQ3&gt;LPP!$D$44,PMT(LPP!$D$42/12,LPP!$D$43,-LPP!$D$48))*(AQ9&gt;0)</f>
        <v>90960.159516458269</v>
      </c>
      <c r="AR11" s="79" cm="1">
        <f t="array" aca="1" ref="AR11" ca="1">_xlfn.IFS(AR3&lt;=LPP!$D$45,0,AND(AR3&gt;LPP!$D$45,AR3&lt;=LPP!$D$44),(LPP!$D$42/12*AR9),AR3&gt;LPP!$D$44,PMT(LPP!$D$42/12,LPP!$D$43,-LPP!$D$48))*(AR9&gt;0)</f>
        <v>90960.159516458269</v>
      </c>
      <c r="AS11" s="79" cm="1">
        <f t="array" aca="1" ref="AS11" ca="1">_xlfn.IFS(AS3&lt;=LPP!$D$45,0,AND(AS3&gt;LPP!$D$45,AS3&lt;=LPP!$D$44),(LPP!$D$42/12*AS9),AS3&gt;LPP!$D$44,PMT(LPP!$D$42/12,LPP!$D$43,-LPP!$D$48))*(AS9&gt;0)</f>
        <v>90960.159516458269</v>
      </c>
      <c r="AT11" s="79" cm="1">
        <f t="array" aca="1" ref="AT11" ca="1">_xlfn.IFS(AT3&lt;=LPP!$D$45,0,AND(AT3&gt;LPP!$D$45,AT3&lt;=LPP!$D$44),(LPP!$D$42/12*AT9),AT3&gt;LPP!$D$44,PMT(LPP!$D$42/12,LPP!$D$43,-LPP!$D$48))*(AT9&gt;0)</f>
        <v>90960.159516458269</v>
      </c>
      <c r="AU11" s="79" cm="1">
        <f t="array" aca="1" ref="AU11" ca="1">_xlfn.IFS(AU3&lt;=LPP!$D$45,0,AND(AU3&gt;LPP!$D$45,AU3&lt;=LPP!$D$44),(LPP!$D$42/12*AU9),AU3&gt;LPP!$D$44,PMT(LPP!$D$42/12,LPP!$D$43,-LPP!$D$48))*(AU9&gt;0)</f>
        <v>90960.159516458269</v>
      </c>
      <c r="AV11" s="79" cm="1">
        <f t="array" aca="1" ref="AV11" ca="1">_xlfn.IFS(AV3&lt;=LPP!$D$45,0,AND(AV3&gt;LPP!$D$45,AV3&lt;=LPP!$D$44),(LPP!$D$42/12*AV9),AV3&gt;LPP!$D$44,PMT(LPP!$D$42/12,LPP!$D$43,-LPP!$D$48))*(AV9&gt;0)</f>
        <v>90960.159516458269</v>
      </c>
      <c r="AW11" s="79" cm="1">
        <f t="array" aca="1" ref="AW11" ca="1">_xlfn.IFS(AW3&lt;=LPP!$D$45,0,AND(AW3&gt;LPP!$D$45,AW3&lt;=LPP!$D$44),(LPP!$D$42/12*AW9),AW3&gt;LPP!$D$44,PMT(LPP!$D$42/12,LPP!$D$43,-LPP!$D$48))*(AW9&gt;0)</f>
        <v>90960.159516458269</v>
      </c>
      <c r="AX11" s="79" cm="1">
        <f t="array" aca="1" ref="AX11" ca="1">_xlfn.IFS(AX3&lt;=LPP!$D$45,0,AND(AX3&gt;LPP!$D$45,AX3&lt;=LPP!$D$44),(LPP!$D$42/12*AX9),AX3&gt;LPP!$D$44,PMT(LPP!$D$42/12,LPP!$D$43,-LPP!$D$48))*(AX9&gt;0)</f>
        <v>90960.159516458269</v>
      </c>
      <c r="AY11" s="79" cm="1">
        <f t="array" aca="1" ref="AY11" ca="1">_xlfn.IFS(AY3&lt;=LPP!$D$45,0,AND(AY3&gt;LPP!$D$45,AY3&lt;=LPP!$D$44),(LPP!$D$42/12*AY9),AY3&gt;LPP!$D$44,PMT(LPP!$D$42/12,LPP!$D$43,-LPP!$D$48))*(AY9&gt;0)</f>
        <v>90960.159516458269</v>
      </c>
      <c r="AZ11" s="79" cm="1">
        <f t="array" aca="1" ref="AZ11" ca="1">_xlfn.IFS(AZ3&lt;=LPP!$D$45,0,AND(AZ3&gt;LPP!$D$45,AZ3&lt;=LPP!$D$44),(LPP!$D$42/12*AZ9),AZ3&gt;LPP!$D$44,PMT(LPP!$D$42/12,LPP!$D$43,-LPP!$D$48))*(AZ9&gt;0)</f>
        <v>90960.159516458269</v>
      </c>
      <c r="BA11" s="79" cm="1">
        <f t="array" aca="1" ref="BA11" ca="1">_xlfn.IFS(BA3&lt;=LPP!$D$45,0,AND(BA3&gt;LPP!$D$45,BA3&lt;=LPP!$D$44),(LPP!$D$42/12*BA9),BA3&gt;LPP!$D$44,PMT(LPP!$D$42/12,LPP!$D$43,-LPP!$D$48))*(BA9&gt;0)</f>
        <v>90960.159516458269</v>
      </c>
      <c r="BB11" s="79" cm="1">
        <f t="array" aca="1" ref="BB11" ca="1">_xlfn.IFS(BB3&lt;=LPP!$D$45,0,AND(BB3&gt;LPP!$D$45,BB3&lt;=LPP!$D$44),(LPP!$D$42/12*BB9),BB3&gt;LPP!$D$44,PMT(LPP!$D$42/12,LPP!$D$43,-LPP!$D$48))*(BB9&gt;0)</f>
        <v>90960.159516458269</v>
      </c>
      <c r="BC11" s="79" cm="1">
        <f t="array" aca="1" ref="BC11" ca="1">_xlfn.IFS(BC3&lt;=LPP!$D$45,0,AND(BC3&gt;LPP!$D$45,BC3&lt;=LPP!$D$44),(LPP!$D$42/12*BC9),BC3&gt;LPP!$D$44,PMT(LPP!$D$42/12,LPP!$D$43,-LPP!$D$48))*(BC9&gt;0)</f>
        <v>90960.159516458269</v>
      </c>
      <c r="BD11" s="79" cm="1">
        <f t="array" aca="1" ref="BD11" ca="1">_xlfn.IFS(BD3&lt;=LPP!$D$45,0,AND(BD3&gt;LPP!$D$45,BD3&lt;=LPP!$D$44),(LPP!$D$42/12*BD9),BD3&gt;LPP!$D$44,PMT(LPP!$D$42/12,LPP!$D$43,-LPP!$D$48))*(BD9&gt;0)</f>
        <v>90960.159516458269</v>
      </c>
      <c r="BE11" s="79" cm="1">
        <f t="array" aca="1" ref="BE11" ca="1">_xlfn.IFS(BE3&lt;=LPP!$D$45,0,AND(BE3&gt;LPP!$D$45,BE3&lt;=LPP!$D$44),(LPP!$D$42/12*BE9),BE3&gt;LPP!$D$44,PMT(LPP!$D$42/12,LPP!$D$43,-LPP!$D$48))*(BE9&gt;0)</f>
        <v>90960.159516458269</v>
      </c>
      <c r="BF11" s="79" cm="1">
        <f t="array" aca="1" ref="BF11" ca="1">_xlfn.IFS(BF3&lt;=LPP!$D$45,0,AND(BF3&gt;LPP!$D$45,BF3&lt;=LPP!$D$44),(LPP!$D$42/12*BF9),BF3&gt;LPP!$D$44,PMT(LPP!$D$42/12,LPP!$D$43,-LPP!$D$48))*(BF9&gt;0)</f>
        <v>90960.159516458269</v>
      </c>
      <c r="BG11" s="79" cm="1">
        <f t="array" aca="1" ref="BG11" ca="1">_xlfn.IFS(BG3&lt;=LPP!$D$45,0,AND(BG3&gt;LPP!$D$45,BG3&lt;=LPP!$D$44),(LPP!$D$42/12*BG9),BG3&gt;LPP!$D$44,PMT(LPP!$D$42/12,LPP!$D$43,-LPP!$D$48))*(BG9&gt;0)</f>
        <v>90960.159516458269</v>
      </c>
      <c r="BH11" s="79" cm="1">
        <f t="array" aca="1" ref="BH11" ca="1">_xlfn.IFS(BH3&lt;=LPP!$D$45,0,AND(BH3&gt;LPP!$D$45,BH3&lt;=LPP!$D$44),(LPP!$D$42/12*BH9),BH3&gt;LPP!$D$44,PMT(LPP!$D$42/12,LPP!$D$43,-LPP!$D$48))*(BH9&gt;0)</f>
        <v>90960.159516458269</v>
      </c>
      <c r="BI11" s="79" cm="1">
        <f t="array" aca="1" ref="BI11" ca="1">_xlfn.IFS(BI3&lt;=LPP!$D$45,0,AND(BI3&gt;LPP!$D$45,BI3&lt;=LPP!$D$44),(LPP!$D$42/12*BI9),BI3&gt;LPP!$D$44,PMT(LPP!$D$42/12,LPP!$D$43,-LPP!$D$48))*(BI9&gt;0)</f>
        <v>0</v>
      </c>
      <c r="BJ11" s="79" cm="1">
        <f t="array" aca="1" ref="BJ11" ca="1">_xlfn.IFS(BJ3&lt;=LPP!$D$45,0,AND(BJ3&gt;LPP!$D$45,BJ3&lt;=LPP!$D$44),(LPP!$D$42/12*BJ9),BJ3&gt;LPP!$D$44,PMT(LPP!$D$42/12,LPP!$D$43,-LPP!$D$48))*(BJ9&gt;0)</f>
        <v>0</v>
      </c>
      <c r="BK11" s="79" cm="1">
        <f t="array" aca="1" ref="BK11" ca="1">_xlfn.IFS(BK3&lt;=LPP!$D$45,0,AND(BK3&gt;LPP!$D$45,BK3&lt;=LPP!$D$44),(LPP!$D$42/12*BK9),BK3&gt;LPP!$D$44,PMT(LPP!$D$42/12,LPP!$D$43,-LPP!$D$48))*(BK9&gt;0)</f>
        <v>0</v>
      </c>
      <c r="BL11" s="79" cm="1">
        <f t="array" aca="1" ref="BL11" ca="1">_xlfn.IFS(BL3&lt;=LPP!$D$45,0,AND(BL3&gt;LPP!$D$45,BL3&lt;=LPP!$D$44),(LPP!$D$42/12*BL9),BL3&gt;LPP!$D$44,PMT(LPP!$D$42/12,LPP!$D$43,-LPP!$D$48))*(BL9&gt;0)</f>
        <v>0</v>
      </c>
      <c r="BM11" s="79" cm="1">
        <f t="array" aca="1" ref="BM11" ca="1">_xlfn.IFS(BM3&lt;=LPP!$D$45,0,AND(BM3&gt;LPP!$D$45,BM3&lt;=LPP!$D$44),(LPP!$D$42/12*BM9),BM3&gt;LPP!$D$44,PMT(LPP!$D$42/12,LPP!$D$43,-LPP!$D$48))*(BM9&gt;0)</f>
        <v>0</v>
      </c>
      <c r="BN11" s="79" cm="1">
        <f t="array" aca="1" ref="BN11" ca="1">_xlfn.IFS(BN3&lt;=LPP!$D$45,0,AND(BN3&gt;LPP!$D$45,BN3&lt;=LPP!$D$44),(LPP!$D$42/12*BN9),BN3&gt;LPP!$D$44,PMT(LPP!$D$42/12,LPP!$D$43,-LPP!$D$48))*(BN9&gt;0)</f>
        <v>0</v>
      </c>
      <c r="BO11" s="79" cm="1">
        <f t="array" aca="1" ref="BO11" ca="1">_xlfn.IFS(BO3&lt;=LPP!$D$45,0,AND(BO3&gt;LPP!$D$45,BO3&lt;=LPP!$D$44),(LPP!$D$42/12*BO9),BO3&gt;LPP!$D$44,PMT(LPP!$D$42/12,LPP!$D$43,-LPP!$D$48))*(BO9&gt;0)</f>
        <v>0</v>
      </c>
      <c r="BP11" s="79" cm="1">
        <f t="array" aca="1" ref="BP11" ca="1">_xlfn.IFS(BP3&lt;=LPP!$D$45,0,AND(BP3&gt;LPP!$D$45,BP3&lt;=LPP!$D$44),(LPP!$D$42/12*BP9),BP3&gt;LPP!$D$44,PMT(LPP!$D$42/12,LPP!$D$43,-LPP!$D$48))*(BP9&gt;0)</f>
        <v>0</v>
      </c>
      <c r="BQ11" s="79" cm="1">
        <f t="array" aca="1" ref="BQ11" ca="1">_xlfn.IFS(BQ3&lt;=LPP!$D$45,0,AND(BQ3&gt;LPP!$D$45,BQ3&lt;=LPP!$D$44),(LPP!$D$42/12*BQ9),BQ3&gt;LPP!$D$44,PMT(LPP!$D$42/12,LPP!$D$43,-LPP!$D$48))*(BQ9&gt;0)</f>
        <v>0</v>
      </c>
      <c r="BR11" s="79" cm="1">
        <f t="array" aca="1" ref="BR11" ca="1">_xlfn.IFS(BR3&lt;=LPP!$D$45,0,AND(BR3&gt;LPP!$D$45,BR3&lt;=LPP!$D$44),(LPP!$D$42/12*BR9),BR3&gt;LPP!$D$44,PMT(LPP!$D$42/12,LPP!$D$43,-LPP!$D$48))*(BR9&gt;0)</f>
        <v>0</v>
      </c>
      <c r="BS11" s="79" cm="1">
        <f t="array" aca="1" ref="BS11" ca="1">_xlfn.IFS(BS3&lt;=LPP!$D$45,0,AND(BS3&gt;LPP!$D$45,BS3&lt;=LPP!$D$44),(LPP!$D$42/12*BS9),BS3&gt;LPP!$D$44,PMT(LPP!$D$42/12,LPP!$D$43,-LPP!$D$48))*(BS9&gt;0)</f>
        <v>0</v>
      </c>
      <c r="BT11" s="79" cm="1">
        <f t="array" aca="1" ref="BT11" ca="1">_xlfn.IFS(BT3&lt;=LPP!$D$45,0,AND(BT3&gt;LPP!$D$45,BT3&lt;=LPP!$D$44),(LPP!$D$42/12*BT9),BT3&gt;LPP!$D$44,PMT(LPP!$D$42/12,LPP!$D$43,-LPP!$D$48))*(BT9&gt;0)</f>
        <v>0</v>
      </c>
      <c r="BU11" s="79" cm="1">
        <f t="array" aca="1" ref="BU11" ca="1">_xlfn.IFS(BU3&lt;=LPP!$D$45,0,AND(BU3&gt;LPP!$D$45,BU3&lt;=LPP!$D$44),(LPP!$D$42/12*BU9),BU3&gt;LPP!$D$44,PMT(LPP!$D$42/12,LPP!$D$43,-LPP!$D$48))*(BU9&gt;0)</f>
        <v>0</v>
      </c>
      <c r="BV11" s="79" cm="1">
        <f t="array" aca="1" ref="BV11" ca="1">_xlfn.IFS(BV3&lt;=LPP!$D$45,0,AND(BV3&gt;LPP!$D$45,BV3&lt;=LPP!$D$44),(LPP!$D$42/12*BV9),BV3&gt;LPP!$D$44,PMT(LPP!$D$42/12,LPP!$D$43,-LPP!$D$48))*(BV9&gt;0)</f>
        <v>0</v>
      </c>
      <c r="BW11" s="79" cm="1">
        <f t="array" aca="1" ref="BW11" ca="1">_xlfn.IFS(BW3&lt;=LPP!$D$45,0,AND(BW3&gt;LPP!$D$45,BW3&lt;=LPP!$D$44),(LPP!$D$42/12*BW9),BW3&gt;LPP!$D$44,PMT(LPP!$D$42/12,LPP!$D$43,-LPP!$D$48))*(BW9&gt;0)</f>
        <v>0</v>
      </c>
      <c r="BX11" s="79" cm="1">
        <f t="array" aca="1" ref="BX11" ca="1">_xlfn.IFS(BX3&lt;=LPP!$D$45,0,AND(BX3&gt;LPP!$D$45,BX3&lt;=LPP!$D$44),(LPP!$D$42/12*BX9),BX3&gt;LPP!$D$44,PMT(LPP!$D$42/12,LPP!$D$43,-LPP!$D$48))*(BX9&gt;0)</f>
        <v>0</v>
      </c>
      <c r="BY11" s="79" cm="1">
        <f t="array" aca="1" ref="BY11" ca="1">_xlfn.IFS(BY3&lt;=LPP!$D$45,0,AND(BY3&gt;LPP!$D$45,BY3&lt;=LPP!$D$44),(LPP!$D$42/12*BY9),BY3&gt;LPP!$D$44,PMT(LPP!$D$42/12,LPP!$D$43,-LPP!$D$48))*(BY9&gt;0)</f>
        <v>0</v>
      </c>
      <c r="BZ11" s="79" cm="1">
        <f t="array" aca="1" ref="BZ11" ca="1">_xlfn.IFS(BZ3&lt;=LPP!$D$45,0,AND(BZ3&gt;LPP!$D$45,BZ3&lt;=LPP!$D$44),(LPP!$D$42/12*BZ9),BZ3&gt;LPP!$D$44,PMT(LPP!$D$42/12,LPP!$D$43,-LPP!$D$48))*(BZ9&gt;0)</f>
        <v>0</v>
      </c>
      <c r="CA11" s="79" cm="1">
        <f t="array" aca="1" ref="CA11" ca="1">_xlfn.IFS(CA3&lt;=LPP!$D$45,0,AND(CA3&gt;LPP!$D$45,CA3&lt;=LPP!$D$44),(LPP!$D$42/12*CA9),CA3&gt;LPP!$D$44,PMT(LPP!$D$42/12,LPP!$D$43,-LPP!$D$48))*(CA9&gt;0)</f>
        <v>0</v>
      </c>
      <c r="CB11" s="79" cm="1">
        <f t="array" aca="1" ref="CB11" ca="1">_xlfn.IFS(CB3&lt;=LPP!$D$45,0,AND(CB3&gt;LPP!$D$45,CB3&lt;=LPP!$D$44),(LPP!$D$42/12*CB9),CB3&gt;LPP!$D$44,PMT(LPP!$D$42/12,LPP!$D$43,-LPP!$D$48))*(CB9&gt;0)</f>
        <v>0</v>
      </c>
      <c r="CC11" s="79" cm="1">
        <f t="array" aca="1" ref="CC11" ca="1">_xlfn.IFS(CC3&lt;=LPP!$D$45,0,AND(CC3&gt;LPP!$D$45,CC3&lt;=LPP!$D$44),(LPP!$D$42/12*CC9),CC3&gt;LPP!$D$44,PMT(LPP!$D$42/12,LPP!$D$43,-LPP!$D$48))*(CC9&gt;0)</f>
        <v>0</v>
      </c>
      <c r="CD11" s="79" cm="1">
        <f t="array" aca="1" ref="CD11" ca="1">_xlfn.IFS(CD3&lt;=LPP!$D$45,0,AND(CD3&gt;LPP!$D$45,CD3&lt;=LPP!$D$44),(LPP!$D$42/12*CD9),CD3&gt;LPP!$D$44,PMT(LPP!$D$42/12,LPP!$D$43,-LPP!$D$48))*(CD9&gt;0)</f>
        <v>0</v>
      </c>
      <c r="CE11" s="79" cm="1">
        <f t="array" aca="1" ref="CE11" ca="1">_xlfn.IFS(CE3&lt;=LPP!$D$45,0,AND(CE3&gt;LPP!$D$45,CE3&lt;=LPP!$D$44),(LPP!$D$42/12*CE9),CE3&gt;LPP!$D$44,PMT(LPP!$D$42/12,LPP!$D$43,-LPP!$D$48))*(CE9&gt;0)</f>
        <v>0</v>
      </c>
      <c r="CF11" s="79" cm="1">
        <f t="array" aca="1" ref="CF11" ca="1">_xlfn.IFS(CF3&lt;=LPP!$D$45,0,AND(CF3&gt;LPP!$D$45,CF3&lt;=LPP!$D$44),(LPP!$D$42/12*CF9),CF3&gt;LPP!$D$44,PMT(LPP!$D$42/12,LPP!$D$43,-LPP!$D$48))*(CF9&gt;0)</f>
        <v>0</v>
      </c>
      <c r="CG11" s="79" cm="1">
        <f t="array" aca="1" ref="CG11" ca="1">_xlfn.IFS(CG3&lt;=LPP!$D$45,0,AND(CG3&gt;LPP!$D$45,CG3&lt;=LPP!$D$44),(LPP!$D$42/12*CG9),CG3&gt;LPP!$D$44,PMT(LPP!$D$42/12,LPP!$D$43,-LPP!$D$48))*(CG9&gt;0)</f>
        <v>0</v>
      </c>
      <c r="CH11" s="79" cm="1">
        <f t="array" aca="1" ref="CH11" ca="1">_xlfn.IFS(CH3&lt;=LPP!$D$45,0,AND(CH3&gt;LPP!$D$45,CH3&lt;=LPP!$D$44),(LPP!$D$42/12*CH9),CH3&gt;LPP!$D$44,PMT(LPP!$D$42/12,LPP!$D$43,-LPP!$D$48))*(CH9&gt;0)</f>
        <v>0</v>
      </c>
      <c r="CI11" s="79" cm="1">
        <f t="array" aca="1" ref="CI11" ca="1">_xlfn.IFS(CI3&lt;=LPP!$D$45,0,AND(CI3&gt;LPP!$D$45,CI3&lt;=LPP!$D$44),(LPP!$D$42/12*CI9),CI3&gt;LPP!$D$44,PMT(LPP!$D$42/12,LPP!$D$43,-LPP!$D$48))*(CI9&gt;0)</f>
        <v>0</v>
      </c>
      <c r="CJ11" s="79" cm="1">
        <f t="array" aca="1" ref="CJ11" ca="1">_xlfn.IFS(CJ3&lt;=LPP!$D$45,0,AND(CJ3&gt;LPP!$D$45,CJ3&lt;=LPP!$D$44),(LPP!$D$42/12*CJ9),CJ3&gt;LPP!$D$44,PMT(LPP!$D$42/12,LPP!$D$43,-LPP!$D$48))*(CJ9&gt;0)</f>
        <v>0</v>
      </c>
      <c r="CK11" s="79" cm="1">
        <f t="array" aca="1" ref="CK11" ca="1">_xlfn.IFS(CK3&lt;=LPP!$D$45,0,AND(CK3&gt;LPP!$D$45,CK3&lt;=LPP!$D$44),(LPP!$D$42/12*CK9),CK3&gt;LPP!$D$44,PMT(LPP!$D$42/12,LPP!$D$43,-LPP!$D$48))*(CK9&gt;0)</f>
        <v>0</v>
      </c>
      <c r="CL11" s="79" cm="1">
        <f t="array" aca="1" ref="CL11" ca="1">_xlfn.IFS(CL3&lt;=LPP!$D$45,0,AND(CL3&gt;LPP!$D$45,CL3&lt;=LPP!$D$44),(LPP!$D$42/12*CL9),CL3&gt;LPP!$D$44,PMT(LPP!$D$42/12,LPP!$D$43,-LPP!$D$48))*(CL9&gt;0)</f>
        <v>0</v>
      </c>
      <c r="CM11" s="79" cm="1">
        <f t="array" aca="1" ref="CM11" ca="1">_xlfn.IFS(CM3&lt;=LPP!$D$45,0,AND(CM3&gt;LPP!$D$45,CM3&lt;=LPP!$D$44),(LPP!$D$42/12*CM9),CM3&gt;LPP!$D$44,PMT(LPP!$D$42/12,LPP!$D$43,-LPP!$D$48))*(CM9&gt;0)</f>
        <v>0</v>
      </c>
      <c r="CN11" s="79" cm="1">
        <f t="array" aca="1" ref="CN11" ca="1">_xlfn.IFS(CN3&lt;=LPP!$D$45,0,AND(CN3&gt;LPP!$D$45,CN3&lt;=LPP!$D$44),(LPP!$D$42/12*CN9),CN3&gt;LPP!$D$44,PMT(LPP!$D$42/12,LPP!$D$43,-LPP!$D$48))*(CN9&gt;0)</f>
        <v>0</v>
      </c>
      <c r="CO11" s="79" cm="1">
        <f t="array" aca="1" ref="CO11" ca="1">_xlfn.IFS(CO3&lt;=LPP!$D$45,0,AND(CO3&gt;LPP!$D$45,CO3&lt;=LPP!$D$44),(LPP!$D$42/12*CO9),CO3&gt;LPP!$D$44,PMT(LPP!$D$42/12,LPP!$D$43,-LPP!$D$48))*(CO9&gt;0)</f>
        <v>0</v>
      </c>
      <c r="CP11" s="79" cm="1">
        <f t="array" aca="1" ref="CP11" ca="1">_xlfn.IFS(CP3&lt;=LPP!$D$45,0,AND(CP3&gt;LPP!$D$45,CP3&lt;=LPP!$D$44),(LPP!$D$42/12*CP9),CP3&gt;LPP!$D$44,PMT(LPP!$D$42/12,LPP!$D$43,-LPP!$D$48))*(CP9&gt;0)</f>
        <v>0</v>
      </c>
      <c r="CQ11" s="79" cm="1">
        <f t="array" aca="1" ref="CQ11" ca="1">_xlfn.IFS(CQ3&lt;=LPP!$D$45,0,AND(CQ3&gt;LPP!$D$45,CQ3&lt;=LPP!$D$44),(LPP!$D$42/12*CQ9),CQ3&gt;LPP!$D$44,PMT(LPP!$D$42/12,LPP!$D$43,-LPP!$D$48))*(CQ9&gt;0)</f>
        <v>0</v>
      </c>
      <c r="CR11" s="79" cm="1">
        <f t="array" aca="1" ref="CR11" ca="1">_xlfn.IFS(CR3&lt;=LPP!$D$45,0,AND(CR3&gt;LPP!$D$45,CR3&lt;=LPP!$D$44),(LPP!$D$42/12*CR9),CR3&gt;LPP!$D$44,PMT(LPP!$D$42/12,LPP!$D$43,-LPP!$D$48))*(CR9&gt;0)</f>
        <v>0</v>
      </c>
      <c r="CS11" s="79" cm="1">
        <f t="array" aca="1" ref="CS11" ca="1">_xlfn.IFS(CS3&lt;=LPP!$D$45,0,AND(CS3&gt;LPP!$D$45,CS3&lt;=LPP!$D$44),(LPP!$D$42/12*CS9),CS3&gt;LPP!$D$44,PMT(LPP!$D$42/12,LPP!$D$43,-LPP!$D$48))*(CS9&gt;0)</f>
        <v>0</v>
      </c>
      <c r="CT11" s="79" cm="1">
        <f t="array" aca="1" ref="CT11" ca="1">_xlfn.IFS(CT3&lt;=LPP!$D$45,0,AND(CT3&gt;LPP!$D$45,CT3&lt;=LPP!$D$44),(LPP!$D$42/12*CT9),CT3&gt;LPP!$D$44,PMT(LPP!$D$42/12,LPP!$D$43,-LPP!$D$48))*(CT9&gt;0)</f>
        <v>0</v>
      </c>
      <c r="CU11" s="79" cm="1">
        <f t="array" aca="1" ref="CU11" ca="1">_xlfn.IFS(CU3&lt;=LPP!$D$45,0,AND(CU3&gt;LPP!$D$45,CU3&lt;=LPP!$D$44),(LPP!$D$42/12*CU9),CU3&gt;LPP!$D$44,PMT(LPP!$D$42/12,LPP!$D$43,-LPP!$D$48))*(CU9&gt;0)</f>
        <v>0</v>
      </c>
      <c r="CV11" s="79" cm="1">
        <f t="array" aca="1" ref="CV11" ca="1">_xlfn.IFS(CV3&lt;=LPP!$D$45,0,AND(CV3&gt;LPP!$D$45,CV3&lt;=LPP!$D$44),(LPP!$D$42/12*CV9),CV3&gt;LPP!$D$44,PMT(LPP!$D$42/12,LPP!$D$43,-LPP!$D$48))*(CV9&gt;0)</f>
        <v>0</v>
      </c>
      <c r="CW11" s="79" cm="1">
        <f t="array" aca="1" ref="CW11" ca="1">_xlfn.IFS(CW3&lt;=LPP!$D$45,0,AND(CW3&gt;LPP!$D$45,CW3&lt;=LPP!$D$44),(LPP!$D$42/12*CW9),CW3&gt;LPP!$D$44,PMT(LPP!$D$42/12,LPP!$D$43,-LPP!$D$48))*(CW9&gt;0)</f>
        <v>0</v>
      </c>
      <c r="CX11" s="79" cm="1">
        <f t="array" aca="1" ref="CX11" ca="1">_xlfn.IFS(CX3&lt;=LPP!$D$45,0,AND(CX3&gt;LPP!$D$45,CX3&lt;=LPP!$D$44),(LPP!$D$42/12*CX9),CX3&gt;LPP!$D$44,PMT(LPP!$D$42/12,LPP!$D$43,-LPP!$D$48))*(CX9&gt;0)</f>
        <v>0</v>
      </c>
      <c r="CY11" s="79" cm="1">
        <f t="array" aca="1" ref="CY11" ca="1">_xlfn.IFS(CY3&lt;=LPP!$D$45,0,AND(CY3&gt;LPP!$D$45,CY3&lt;=LPP!$D$44),(LPP!$D$42/12*CY9),CY3&gt;LPP!$D$44,PMT(LPP!$D$42/12,LPP!$D$43,-LPP!$D$48))*(CY9&gt;0)</f>
        <v>0</v>
      </c>
      <c r="CZ11" s="79" cm="1">
        <f t="array" aca="1" ref="CZ11" ca="1">_xlfn.IFS(CZ3&lt;=LPP!$D$45,0,AND(CZ3&gt;LPP!$D$45,CZ3&lt;=LPP!$D$44),(LPP!$D$42/12*CZ9),CZ3&gt;LPP!$D$44,PMT(LPP!$D$42/12,LPP!$D$43,-LPP!$D$48))*(CZ9&gt;0)</f>
        <v>0</v>
      </c>
      <c r="DA11" s="79" cm="1">
        <f t="array" aca="1" ref="DA11" ca="1">_xlfn.IFS(DA3&lt;=LPP!$D$45,0,AND(DA3&gt;LPP!$D$45,DA3&lt;=LPP!$D$44),(LPP!$D$42/12*DA9),DA3&gt;LPP!$D$44,PMT(LPP!$D$42/12,LPP!$D$43,-LPP!$D$48))*(DA9&gt;0)</f>
        <v>0</v>
      </c>
      <c r="DB11" s="79" cm="1">
        <f t="array" aca="1" ref="DB11" ca="1">_xlfn.IFS(DB3&lt;=LPP!$D$45,0,AND(DB3&gt;LPP!$D$45,DB3&lt;=LPP!$D$44),(LPP!$D$42/12*DB9),DB3&gt;LPP!$D$44,PMT(LPP!$D$42/12,LPP!$D$43,-LPP!$D$48))*(DB9&gt;0)</f>
        <v>0</v>
      </c>
      <c r="DC11" s="79" cm="1">
        <f t="array" aca="1" ref="DC11" ca="1">_xlfn.IFS(DC3&lt;=LPP!$D$45,0,AND(DC3&gt;LPP!$D$45,DC3&lt;=LPP!$D$44),(LPP!$D$42/12*DC9),DC3&gt;LPP!$D$44,PMT(LPP!$D$42/12,LPP!$D$43,-LPP!$D$48))*(DC9&gt;0)</f>
        <v>0</v>
      </c>
      <c r="DD11" s="79" cm="1">
        <f t="array" aca="1" ref="DD11" ca="1">_xlfn.IFS(DD3&lt;=LPP!$D$45,0,AND(DD3&gt;LPP!$D$45,DD3&lt;=LPP!$D$44),(LPP!$D$42/12*DD9),DD3&gt;LPP!$D$44,PMT(LPP!$D$42/12,LPP!$D$43,-LPP!$D$48))*(DD9&gt;0)</f>
        <v>0</v>
      </c>
      <c r="DE11" s="79" cm="1">
        <f t="array" aca="1" ref="DE11" ca="1">_xlfn.IFS(DE3&lt;=LPP!$D$45,0,AND(DE3&gt;LPP!$D$45,DE3&lt;=LPP!$D$44),(LPP!$D$42/12*DE9),DE3&gt;LPP!$D$44,PMT(LPP!$D$42/12,LPP!$D$43,-LPP!$D$48))*(DE9&gt;0)</f>
        <v>0</v>
      </c>
      <c r="DF11" s="79" cm="1">
        <f t="array" aca="1" ref="DF11" ca="1">_xlfn.IFS(DF3&lt;=LPP!$D$45,0,AND(DF3&gt;LPP!$D$45,DF3&lt;=LPP!$D$44),(LPP!$D$42/12*DF9),DF3&gt;LPP!$D$44,PMT(LPP!$D$42/12,LPP!$D$43,-LPP!$D$48))*(DF9&gt;0)</f>
        <v>0</v>
      </c>
      <c r="DG11" s="79" cm="1">
        <f t="array" aca="1" ref="DG11" ca="1">_xlfn.IFS(DG3&lt;=LPP!$D$45,0,AND(DG3&gt;LPP!$D$45,DG3&lt;=LPP!$D$44),(LPP!$D$42/12*DG9),DG3&gt;LPP!$D$44,PMT(LPP!$D$42/12,LPP!$D$43,-LPP!$D$48))*(DG9&gt;0)</f>
        <v>0</v>
      </c>
      <c r="DH11" s="79" cm="1">
        <f t="array" aca="1" ref="DH11" ca="1">_xlfn.IFS(DH3&lt;=LPP!$D$45,0,AND(DH3&gt;LPP!$D$45,DH3&lt;=LPP!$D$44),(LPP!$D$42/12*DH9),DH3&gt;LPP!$D$44,PMT(LPP!$D$42/12,LPP!$D$43,-LPP!$D$48))*(DH9&gt;0)</f>
        <v>0</v>
      </c>
      <c r="DI11" s="79" cm="1">
        <f t="array" aca="1" ref="DI11" ca="1">_xlfn.IFS(DI3&lt;=LPP!$D$45,0,AND(DI3&gt;LPP!$D$45,DI3&lt;=LPP!$D$44),(LPP!$D$42/12*DI9),DI3&gt;LPP!$D$44,PMT(LPP!$D$42/12,LPP!$D$43,-LPP!$D$48))*(DI9&gt;0)</f>
        <v>0</v>
      </c>
      <c r="DJ11" s="79" cm="1">
        <f t="array" aca="1" ref="DJ11" ca="1">_xlfn.IFS(DJ3&lt;=LPP!$D$45,0,AND(DJ3&gt;LPP!$D$45,DJ3&lt;=LPP!$D$44),(LPP!$D$42/12*DJ9),DJ3&gt;LPP!$D$44,PMT(LPP!$D$42/12,LPP!$D$43,-LPP!$D$48))*(DJ9&gt;0)</f>
        <v>0</v>
      </c>
      <c r="DK11" s="79" cm="1">
        <f t="array" aca="1" ref="DK11" ca="1">_xlfn.IFS(DK3&lt;=LPP!$D$45,0,AND(DK3&gt;LPP!$D$45,DK3&lt;=LPP!$D$44),(LPP!$D$42/12*DK9),DK3&gt;LPP!$D$44,PMT(LPP!$D$42/12,LPP!$D$43,-LPP!$D$48))*(DK9&gt;0)</f>
        <v>0</v>
      </c>
      <c r="DL11" s="79" cm="1">
        <f t="array" aca="1" ref="DL11" ca="1">_xlfn.IFS(DL3&lt;=LPP!$D$45,0,AND(DL3&gt;LPP!$D$45,DL3&lt;=LPP!$D$44),(LPP!$D$42/12*DL9),DL3&gt;LPP!$D$44,PMT(LPP!$D$42/12,LPP!$D$43,-LPP!$D$48))*(DL9&gt;0)</f>
        <v>0</v>
      </c>
      <c r="DM11" s="79" cm="1">
        <f t="array" aca="1" ref="DM11" ca="1">_xlfn.IFS(DM3&lt;=LPP!$D$45,0,AND(DM3&gt;LPP!$D$45,DM3&lt;=LPP!$D$44),(LPP!$D$42/12*DM9),DM3&gt;LPP!$D$44,PMT(LPP!$D$42/12,LPP!$D$43,-LPP!$D$48))*(DM9&gt;0)</f>
        <v>0</v>
      </c>
      <c r="DN11" s="79" cm="1">
        <f t="array" aca="1" ref="DN11" ca="1">_xlfn.IFS(DN3&lt;=LPP!$D$45,0,AND(DN3&gt;LPP!$D$45,DN3&lt;=LPP!$D$44),(LPP!$D$42/12*DN9),DN3&gt;LPP!$D$44,PMT(LPP!$D$42/12,LPP!$D$43,-LPP!$D$48))*(DN9&gt;0)</f>
        <v>0</v>
      </c>
      <c r="DO11" s="79" cm="1">
        <f t="array" aca="1" ref="DO11" ca="1">_xlfn.IFS(DO3&lt;=LPP!$D$45,0,AND(DO3&gt;LPP!$D$45,DO3&lt;=LPP!$D$44),(LPP!$D$42/12*DO9),DO3&gt;LPP!$D$44,PMT(LPP!$D$42/12,LPP!$D$43,-LPP!$D$48))*(DO9&gt;0)</f>
        <v>0</v>
      </c>
      <c r="DP11" s="79" cm="1">
        <f t="array" aca="1" ref="DP11" ca="1">_xlfn.IFS(DP3&lt;=LPP!$D$45,0,AND(DP3&gt;LPP!$D$45,DP3&lt;=LPP!$D$44),(LPP!$D$42/12*DP9),DP3&gt;LPP!$D$44,PMT(LPP!$D$42/12,LPP!$D$43,-LPP!$D$48))*(DP9&gt;0)</f>
        <v>0</v>
      </c>
      <c r="DQ11" s="79" cm="1">
        <f t="array" aca="1" ref="DQ11" ca="1">_xlfn.IFS(DQ3&lt;=LPP!$D$45,0,AND(DQ3&gt;LPP!$D$45,DQ3&lt;=LPP!$D$44),(LPP!$D$42/12*DQ9),DQ3&gt;LPP!$D$44,PMT(LPP!$D$42/12,LPP!$D$43,-LPP!$D$48))*(DQ9&gt;0)</f>
        <v>0</v>
      </c>
      <c r="DR11" s="79" cm="1">
        <f t="array" aca="1" ref="DR11" ca="1">_xlfn.IFS(DR3&lt;=LPP!$D$45,0,AND(DR3&gt;LPP!$D$45,DR3&lt;=LPP!$D$44),(LPP!$D$42/12*DR9),DR3&gt;LPP!$D$44,PMT(LPP!$D$42/12,LPP!$D$43,-LPP!$D$48))*(DR9&gt;0)</f>
        <v>0</v>
      </c>
      <c r="DS11" s="79" cm="1">
        <f t="array" aca="1" ref="DS11" ca="1">_xlfn.IFS(DS3&lt;=LPP!$D$45,0,AND(DS3&gt;LPP!$D$45,DS3&lt;=LPP!$D$44),(LPP!$D$42/12*DS9),DS3&gt;LPP!$D$44,PMT(LPP!$D$42/12,LPP!$D$43,-LPP!$D$48))*(DS9&gt;0)</f>
        <v>0</v>
      </c>
    </row>
    <row r="12" spans="2:123" x14ac:dyDescent="0.25">
      <c r="B12" s="36" t="s">
        <v>41</v>
      </c>
      <c r="C12" s="55">
        <f ca="1">IF(C11&gt;0,(LPP!$D$42/12)*C9,0)</f>
        <v>0</v>
      </c>
      <c r="D12" s="55">
        <f ca="1">IF(D11&gt;0,(LPP!$D$42/12)*D9,0)</f>
        <v>0</v>
      </c>
      <c r="E12" s="55">
        <f ca="1">IF(E11&gt;0,(LPP!$D$42/12)*E9,0)</f>
        <v>0</v>
      </c>
      <c r="F12" s="55">
        <f ca="1">IF(F11&gt;0,(LPP!$D$42/12)*F9,0)</f>
        <v>0</v>
      </c>
      <c r="G12" s="55">
        <f ca="1">IF(G11&gt;0,(LPP!$D$42/12)*G9,0)</f>
        <v>0</v>
      </c>
      <c r="H12" s="55">
        <f ca="1">IF(H11&gt;0,(LPP!$D$42/12)*H9,0)</f>
        <v>0</v>
      </c>
      <c r="I12" s="55">
        <f ca="1">IF(I11&gt;0,(LPP!$D$42/12)*I9,0)</f>
        <v>0</v>
      </c>
      <c r="J12" s="55">
        <f ca="1">IF(J11&gt;0,(LPP!$D$42/12)*J9,0)</f>
        <v>11487.622080679406</v>
      </c>
      <c r="K12" s="55">
        <f ca="1">IF(K11&gt;0,(LPP!$D$42/12)*K9,0)</f>
        <v>11487.622080679406</v>
      </c>
      <c r="L12" s="55">
        <f ca="1">IF(L11&gt;0,(LPP!$D$42/12)*L9,0)</f>
        <v>11487.622080679406</v>
      </c>
      <c r="M12" s="55">
        <f ca="1">IF(M11&gt;0,(LPP!$D$42/12)*M9,0)</f>
        <v>11487.622080679406</v>
      </c>
      <c r="N12" s="55">
        <f ca="1">IF(N11&gt;0,(LPP!$D$42/12)*N9,0)</f>
        <v>11487.622080679406</v>
      </c>
      <c r="O12" s="55">
        <f ca="1">IF(O11&gt;0,(LPP!$D$42/12)*O9,0)</f>
        <v>11487.622080679406</v>
      </c>
      <c r="P12" s="55">
        <f ca="1">IF(P11&gt;0,(LPP!$D$42/12)*P9,0)</f>
        <v>11487.622080679406</v>
      </c>
      <c r="Q12" s="55">
        <f ca="1">IF(Q11&gt;0,(LPP!$D$42/12)*Q9,0)</f>
        <v>11487.622080679406</v>
      </c>
      <c r="R12" s="55">
        <f ca="1">IF(R11&gt;0,(LPP!$D$42/12)*R9,0)</f>
        <v>11487.622080679406</v>
      </c>
      <c r="S12" s="55">
        <f ca="1">IF(S11&gt;0,(LPP!$D$42/12)*S9,0)</f>
        <v>11487.622080679406</v>
      </c>
      <c r="T12" s="55">
        <f ca="1">IF(T11&gt;0,(LPP!$D$42/12)*T9,0)</f>
        <v>11487.622080679406</v>
      </c>
      <c r="U12" s="55">
        <f ca="1">IF(U11&gt;0,(LPP!$D$42/12)*U9,0)</f>
        <v>11487.622080679406</v>
      </c>
      <c r="V12" s="55">
        <f ca="1">IF(V11&gt;0,(LPP!$D$42/12)*V9,0)</f>
        <v>11487.622080679406</v>
      </c>
      <c r="W12" s="55">
        <f ca="1">IF(W11&gt;0,(LPP!$D$42/12)*W9,0)</f>
        <v>11487.622080679406</v>
      </c>
      <c r="X12" s="55">
        <f ca="1">IF(X11&gt;0,(LPP!$D$42/12)*X9,0)</f>
        <v>6992.2300806794065</v>
      </c>
      <c r="Y12" s="55">
        <f ca="1">IF(Y11&gt;0,(LPP!$D$42/12)*Y9,0)</f>
        <v>6992.2300806794065</v>
      </c>
      <c r="Z12" s="55">
        <f ca="1">IF(Z11&gt;0,(LPP!$D$42/12)*Z9,0)</f>
        <v>6992.2300806794065</v>
      </c>
      <c r="AA12" s="55">
        <f ca="1">IF(AA11&gt;0,(LPP!$D$42/12)*AA9,0)</f>
        <v>6992.2300806794065</v>
      </c>
      <c r="AB12" s="55">
        <f ca="1">IF(AB11&gt;0,(LPP!$D$42/12)*AB9,0)</f>
        <v>6992.2300806794065</v>
      </c>
      <c r="AC12" s="55">
        <f ca="1">IF(AC11&gt;0,(LPP!$D$42/12)*AC9,0)</f>
        <v>6992.2300806794065</v>
      </c>
      <c r="AD12" s="55">
        <f ca="1">IF(AD11&gt;0,(LPP!$D$42/12)*AD9,0)</f>
        <v>6992.2300806794065</v>
      </c>
      <c r="AE12" s="55">
        <f ca="1">IF(AE11&gt;0,(LPP!$D$42/12)*AE9,0)</f>
        <v>6992.2300806794065</v>
      </c>
      <c r="AF12" s="55">
        <f ca="1">IF(AF11&gt;0,(LPP!$D$42/12)*AF9,0)</f>
        <v>6992.2300806794065</v>
      </c>
      <c r="AG12" s="55">
        <f ca="1">IF(AG11&gt;0,(LPP!$D$42/12)*AG9,0)</f>
        <v>6992.2300806794065</v>
      </c>
      <c r="AH12" s="55">
        <f ca="1">IF(AH11&gt;0,(LPP!$D$42/12)*AH9,0)</f>
        <v>6992.2300806794065</v>
      </c>
      <c r="AI12" s="55">
        <f ca="1">IF(AI11&gt;0,(LPP!$D$42/12)*AI9,0)</f>
        <v>6992.2300806794065</v>
      </c>
      <c r="AJ12" s="55">
        <f ca="1">IF(AJ11&gt;0,(LPP!$D$42/12)*AJ9,0)</f>
        <v>6992.2300806794065</v>
      </c>
      <c r="AK12" s="55">
        <f ca="1">IF(AK11&gt;0,(LPP!$D$42/12)*AK9,0)</f>
        <v>6992.2300806794065</v>
      </c>
      <c r="AL12" s="55">
        <f ca="1">IF(AL11&gt;0,(LPP!$D$42/12)*AL9,0)</f>
        <v>6992.2300806794065</v>
      </c>
      <c r="AM12" s="55">
        <f ca="1">IF(AM11&gt;0,(LPP!$D$42/12)*AM9,0)</f>
        <v>6992.2300806794065</v>
      </c>
      <c r="AN12" s="55">
        <f ca="1">IF(AN11&gt;0,(LPP!$D$42/12)*AN9,0)</f>
        <v>6992.2300806794065</v>
      </c>
      <c r="AO12" s="55">
        <f ca="1">IF(AO11&gt;0,(LPP!$D$42/12)*AO9,0)</f>
        <v>6964.24077086748</v>
      </c>
      <c r="AP12" s="55">
        <f ca="1">IF(AP11&gt;0,(LPP!$D$42/12)*AP9,0)</f>
        <v>6936.2421312856159</v>
      </c>
      <c r="AQ12" s="55">
        <f ca="1">IF(AQ11&gt;0,(LPP!$D$42/12)*AQ9,0)</f>
        <v>6908.2341588238924</v>
      </c>
      <c r="AR12" s="55">
        <f ca="1">IF(AR11&gt;0,(LPP!$D$42/12)*AR9,0)</f>
        <v>6880.2168503713465</v>
      </c>
      <c r="AS12" s="55">
        <f ca="1">IF(AS11&gt;0,(LPP!$D$42/12)*AS9,0)</f>
        <v>6852.1902028159848</v>
      </c>
      <c r="AT12" s="55">
        <f ca="1">IF(AT11&gt;0,(LPP!$D$42/12)*AT9,0)</f>
        <v>6824.1542130447697</v>
      </c>
      <c r="AU12" s="55">
        <f ca="1">IF(AU11&gt;0,(LPP!$D$42/12)*AU9,0)</f>
        <v>6796.1088779436323</v>
      </c>
      <c r="AV12" s="55">
        <f ca="1">IF(AV11&gt;0,(LPP!$D$42/12)*AV9,0)</f>
        <v>6768.0541943974604</v>
      </c>
      <c r="AW12" s="55">
        <f ca="1">IF(AW11&gt;0,(LPP!$D$42/12)*AW9,0)</f>
        <v>6739.9901592901069</v>
      </c>
      <c r="AX12" s="55">
        <f ca="1">IF(AX11&gt;0,(LPP!$D$42/12)*AX9,0)</f>
        <v>6711.9167695043843</v>
      </c>
      <c r="AY12" s="55">
        <f ca="1">IF(AY11&gt;0,(LPP!$D$42/12)*AY9,0)</f>
        <v>6683.8340219220663</v>
      </c>
      <c r="AZ12" s="55">
        <f ca="1">IF(AZ11&gt;0,(LPP!$D$42/12)*AZ9,0)</f>
        <v>6655.741913423888</v>
      </c>
      <c r="BA12" s="55">
        <f ca="1">IF(BA11&gt;0,(LPP!$D$42/12)*BA9,0)</f>
        <v>6627.6404408895432</v>
      </c>
      <c r="BB12" s="55">
        <f ca="1">IF(BB11&gt;0,(LPP!$D$42/12)*BB9,0)</f>
        <v>6599.529601197687</v>
      </c>
      <c r="BC12" s="55">
        <f ca="1">IF(BC11&gt;0,(LPP!$D$42/12)*BC9,0)</f>
        <v>6571.4093912259341</v>
      </c>
      <c r="BD12" s="55">
        <f ca="1">IF(BD11&gt;0,(LPP!$D$42/12)*BD9,0)</f>
        <v>6543.2798078508558</v>
      </c>
      <c r="BE12" s="55">
        <f ca="1">IF(BE11&gt;0,(LPP!$D$42/12)*BE9,0)</f>
        <v>5275.4274721518113</v>
      </c>
      <c r="BF12" s="55">
        <f ca="1">IF(BF11&gt;0,(LPP!$D$42/12)*BF9,0)</f>
        <v>3851.8658948037096</v>
      </c>
      <c r="BG12" s="55">
        <f ca="1">IF(BG11&gt;0,(LPP!$D$42/12)*BG9,0)</f>
        <v>2427.8297969298251</v>
      </c>
      <c r="BH12" s="55">
        <f ca="1">IF(BH11&gt;0,(LPP!$D$42/12)*BH9,0)</f>
        <v>1003.3190203566489</v>
      </c>
      <c r="BI12" s="55">
        <f ca="1">IF(BI11&gt;0,(LPP!$D$42/12)*BI9,0)</f>
        <v>0</v>
      </c>
      <c r="BJ12" s="55">
        <f ca="1">IF(BJ11&gt;0,(LPP!$D$42/12)*BJ9,0)</f>
        <v>0</v>
      </c>
      <c r="BK12" s="55">
        <f ca="1">IF(BK11&gt;0,(LPP!$D$42/12)*BK9,0)</f>
        <v>0</v>
      </c>
      <c r="BL12" s="55">
        <f ca="1">IF(BL11&gt;0,(LPP!$D$42/12)*BL9,0)</f>
        <v>0</v>
      </c>
      <c r="BM12" s="55">
        <f ca="1">IF(BM11&gt;0,(LPP!$D$42/12)*BM9,0)</f>
        <v>0</v>
      </c>
      <c r="BN12" s="55">
        <f ca="1">IF(BN11&gt;0,(LPP!$D$42/12)*BN9,0)</f>
        <v>0</v>
      </c>
      <c r="BO12" s="55">
        <f ca="1">IF(BO11&gt;0,(LPP!$D$42/12)*BO9,0)</f>
        <v>0</v>
      </c>
      <c r="BP12" s="55">
        <f ca="1">IF(BP11&gt;0,(LPP!$D$42/12)*BP9,0)</f>
        <v>0</v>
      </c>
      <c r="BQ12" s="55">
        <f ca="1">IF(BQ11&gt;0,(LPP!$D$42/12)*BQ9,0)</f>
        <v>0</v>
      </c>
      <c r="BR12" s="55">
        <f ca="1">IF(BR11&gt;0,(LPP!$D$42/12)*BR9,0)</f>
        <v>0</v>
      </c>
      <c r="BS12" s="55">
        <f ca="1">IF(BS11&gt;0,(LPP!$D$42/12)*BS9,0)</f>
        <v>0</v>
      </c>
      <c r="BT12" s="55">
        <f ca="1">IF(BT11&gt;0,(LPP!$D$42/12)*BT9,0)</f>
        <v>0</v>
      </c>
      <c r="BU12" s="55">
        <f ca="1">IF(BU11&gt;0,(LPP!$D$42/12)*BU9,0)</f>
        <v>0</v>
      </c>
      <c r="BV12" s="55">
        <f ca="1">IF(BV11&gt;0,(LPP!$D$42/12)*BV9,0)</f>
        <v>0</v>
      </c>
      <c r="BW12" s="55">
        <f ca="1">IF(BW11&gt;0,(LPP!$D$42/12)*BW9,0)</f>
        <v>0</v>
      </c>
      <c r="BX12" s="55">
        <f ca="1">IF(BX11&gt;0,(LPP!$D$42/12)*BX9,0)</f>
        <v>0</v>
      </c>
      <c r="BY12" s="55">
        <f ca="1">IF(BY11&gt;0,(LPP!$D$42/12)*BY9,0)</f>
        <v>0</v>
      </c>
      <c r="BZ12" s="55">
        <f ca="1">IF(BZ11&gt;0,(LPP!$D$42/12)*BZ9,0)</f>
        <v>0</v>
      </c>
      <c r="CA12" s="55">
        <f ca="1">IF(CA11&gt;0,(LPP!$D$42/12)*CA9,0)</f>
        <v>0</v>
      </c>
      <c r="CB12" s="55">
        <f ca="1">IF(CB11&gt;0,(LPP!$D$42/12)*CB9,0)</f>
        <v>0</v>
      </c>
      <c r="CC12" s="55">
        <f ca="1">IF(CC11&gt;0,(LPP!$D$42/12)*CC9,0)</f>
        <v>0</v>
      </c>
      <c r="CD12" s="55">
        <f ca="1">IF(CD11&gt;0,(LPP!$D$42/12)*CD9,0)</f>
        <v>0</v>
      </c>
      <c r="CE12" s="55">
        <f ca="1">IF(CE11&gt;0,(LPP!$D$42/12)*CE9,0)</f>
        <v>0</v>
      </c>
      <c r="CF12" s="55">
        <f ca="1">IF(CF11&gt;0,(LPP!$D$42/12)*CF9,0)</f>
        <v>0</v>
      </c>
      <c r="CG12" s="55">
        <f ca="1">IF(CG11&gt;0,(LPP!$D$42/12)*CG9,0)</f>
        <v>0</v>
      </c>
      <c r="CH12" s="55">
        <f ca="1">IF(CH11&gt;0,(LPP!$D$42/12)*CH9,0)</f>
        <v>0</v>
      </c>
      <c r="CI12" s="55">
        <f ca="1">IF(CI11&gt;0,(LPP!$D$42/12)*CI9,0)</f>
        <v>0</v>
      </c>
      <c r="CJ12" s="55">
        <f ca="1">IF(CJ11&gt;0,(LPP!$D$42/12)*CJ9,0)</f>
        <v>0</v>
      </c>
      <c r="CK12" s="55">
        <f ca="1">IF(CK11&gt;0,(LPP!$D$42/12)*CK9,0)</f>
        <v>0</v>
      </c>
      <c r="CL12" s="55">
        <f ca="1">IF(CL11&gt;0,(LPP!$D$42/12)*CL9,0)</f>
        <v>0</v>
      </c>
      <c r="CM12" s="55">
        <f ca="1">IF(CM11&gt;0,(LPP!$D$42/12)*CM9,0)</f>
        <v>0</v>
      </c>
      <c r="CN12" s="55">
        <f ca="1">IF(CN11&gt;0,(LPP!$D$42/12)*CN9,0)</f>
        <v>0</v>
      </c>
      <c r="CO12" s="55">
        <f ca="1">IF(CO11&gt;0,(LPP!$D$42/12)*CO9,0)</f>
        <v>0</v>
      </c>
      <c r="CP12" s="55">
        <f ca="1">IF(CP11&gt;0,(LPP!$D$42/12)*CP9,0)</f>
        <v>0</v>
      </c>
      <c r="CQ12" s="55">
        <f ca="1">IF(CQ11&gt;0,(LPP!$D$42/12)*CQ9,0)</f>
        <v>0</v>
      </c>
      <c r="CR12" s="55">
        <f ca="1">IF(CR11&gt;0,(LPP!$D$42/12)*CR9,0)</f>
        <v>0</v>
      </c>
      <c r="CS12" s="55">
        <f ca="1">IF(CS11&gt;0,(LPP!$D$42/12)*CS9,0)</f>
        <v>0</v>
      </c>
      <c r="CT12" s="55">
        <f ca="1">IF(CT11&gt;0,(LPP!$D$42/12)*CT9,0)</f>
        <v>0</v>
      </c>
      <c r="CU12" s="55">
        <f ca="1">IF(CU11&gt;0,(LPP!$D$42/12)*CU9,0)</f>
        <v>0</v>
      </c>
      <c r="CV12" s="55">
        <f ca="1">IF(CV11&gt;0,(LPP!$D$42/12)*CV9,0)</f>
        <v>0</v>
      </c>
      <c r="CW12" s="55">
        <f ca="1">IF(CW11&gt;0,(LPP!$D$42/12)*CW9,0)</f>
        <v>0</v>
      </c>
      <c r="CX12" s="55">
        <f ca="1">IF(CX11&gt;0,(LPP!$D$42/12)*CX9,0)</f>
        <v>0</v>
      </c>
      <c r="CY12" s="55">
        <f ca="1">IF(CY11&gt;0,(LPP!$D$42/12)*CY9,0)</f>
        <v>0</v>
      </c>
      <c r="CZ12" s="55">
        <f ca="1">IF(CZ11&gt;0,(LPP!$D$42/12)*CZ9,0)</f>
        <v>0</v>
      </c>
      <c r="DA12" s="55">
        <f ca="1">IF(DA11&gt;0,(LPP!$D$42/12)*DA9,0)</f>
        <v>0</v>
      </c>
      <c r="DB12" s="55">
        <f ca="1">IF(DB11&gt;0,(LPP!$D$42/12)*DB9,0)</f>
        <v>0</v>
      </c>
      <c r="DC12" s="55">
        <f ca="1">IF(DC11&gt;0,(LPP!$D$42/12)*DC9,0)</f>
        <v>0</v>
      </c>
      <c r="DD12" s="55">
        <f ca="1">IF(DD11&gt;0,(LPP!$D$42/12)*DD9,0)</f>
        <v>0</v>
      </c>
      <c r="DE12" s="55">
        <f ca="1">IF(DE11&gt;0,(LPP!$D$42/12)*DE9,0)</f>
        <v>0</v>
      </c>
      <c r="DF12" s="55">
        <f ca="1">IF(DF11&gt;0,(LPP!$D$42/12)*DF9,0)</f>
        <v>0</v>
      </c>
      <c r="DG12" s="55">
        <f ca="1">IF(DG11&gt;0,(LPP!$D$42/12)*DG9,0)</f>
        <v>0</v>
      </c>
      <c r="DH12" s="55">
        <f ca="1">IF(DH11&gt;0,(LPP!$D$42/12)*DH9,0)</f>
        <v>0</v>
      </c>
      <c r="DI12" s="55">
        <f ca="1">IF(DI11&gt;0,(LPP!$D$42/12)*DI9,0)</f>
        <v>0</v>
      </c>
      <c r="DJ12" s="55">
        <f ca="1">IF(DJ11&gt;0,(LPP!$D$42/12)*DJ9,0)</f>
        <v>0</v>
      </c>
      <c r="DK12" s="55">
        <f ca="1">IF(DK11&gt;0,(LPP!$D$42/12)*DK9,0)</f>
        <v>0</v>
      </c>
      <c r="DL12" s="55">
        <f ca="1">IF(DL11&gt;0,(LPP!$D$42/12)*DL9,0)</f>
        <v>0</v>
      </c>
      <c r="DM12" s="55">
        <f ca="1">IF(DM11&gt;0,(LPP!$D$42/12)*DM9,0)</f>
        <v>0</v>
      </c>
      <c r="DN12" s="55">
        <f ca="1">IF(DN11&gt;0,(LPP!$D$42/12)*DN9,0)</f>
        <v>0</v>
      </c>
      <c r="DO12" s="55">
        <f ca="1">IF(DO11&gt;0,(LPP!$D$42/12)*DO9,0)</f>
        <v>0</v>
      </c>
      <c r="DP12" s="55">
        <f ca="1">IF(DP11&gt;0,(LPP!$D$42/12)*DP9,0)</f>
        <v>0</v>
      </c>
      <c r="DQ12" s="55">
        <f ca="1">IF(DQ11&gt;0,(LPP!$D$42/12)*DQ9,0)</f>
        <v>0</v>
      </c>
      <c r="DR12" s="55">
        <f ca="1">IF(DR11&gt;0,(LPP!$D$42/12)*DR9,0)</f>
        <v>0</v>
      </c>
      <c r="DS12" s="55">
        <f ca="1">IF(DS11&gt;0,(LPP!$D$42/12)*DS9,0)</f>
        <v>0</v>
      </c>
    </row>
    <row r="13" spans="2:123" x14ac:dyDescent="0.25">
      <c r="B13" s="36" t="s">
        <v>42</v>
      </c>
      <c r="C13" s="55">
        <f ca="1">C11-C12</f>
        <v>0</v>
      </c>
      <c r="D13" s="55">
        <f t="shared" ref="D13:BO13" ca="1" si="157">D11-D12</f>
        <v>0</v>
      </c>
      <c r="E13" s="55">
        <f t="shared" ca="1" si="157"/>
        <v>0</v>
      </c>
      <c r="F13" s="55">
        <f t="shared" ca="1" si="157"/>
        <v>0</v>
      </c>
      <c r="G13" s="55">
        <f t="shared" ca="1" si="157"/>
        <v>0</v>
      </c>
      <c r="H13" s="55">
        <f t="shared" ca="1" si="157"/>
        <v>0</v>
      </c>
      <c r="I13" s="55">
        <f t="shared" ca="1" si="157"/>
        <v>0</v>
      </c>
      <c r="J13" s="55">
        <f t="shared" ca="1" si="157"/>
        <v>0</v>
      </c>
      <c r="K13" s="55">
        <f t="shared" ca="1" si="157"/>
        <v>0</v>
      </c>
      <c r="L13" s="55">
        <f t="shared" ca="1" si="157"/>
        <v>0</v>
      </c>
      <c r="M13" s="55">
        <f t="shared" ca="1" si="157"/>
        <v>0</v>
      </c>
      <c r="N13" s="55">
        <f t="shared" ca="1" si="157"/>
        <v>0</v>
      </c>
      <c r="O13" s="55">
        <f t="shared" ca="1" si="157"/>
        <v>0</v>
      </c>
      <c r="P13" s="55">
        <f t="shared" ca="1" si="157"/>
        <v>0</v>
      </c>
      <c r="Q13" s="55">
        <f t="shared" ca="1" si="157"/>
        <v>0</v>
      </c>
      <c r="R13" s="55">
        <f t="shared" ca="1" si="157"/>
        <v>0</v>
      </c>
      <c r="S13" s="55">
        <f t="shared" ca="1" si="157"/>
        <v>0</v>
      </c>
      <c r="T13" s="55">
        <f t="shared" ca="1" si="157"/>
        <v>0</v>
      </c>
      <c r="U13" s="55">
        <f t="shared" ca="1" si="157"/>
        <v>0</v>
      </c>
      <c r="V13" s="55">
        <f t="shared" ca="1" si="157"/>
        <v>0</v>
      </c>
      <c r="W13" s="55">
        <f t="shared" ca="1" si="157"/>
        <v>0</v>
      </c>
      <c r="X13" s="55">
        <f t="shared" ca="1" si="157"/>
        <v>0</v>
      </c>
      <c r="Y13" s="55">
        <f t="shared" ca="1" si="157"/>
        <v>0</v>
      </c>
      <c r="Z13" s="55">
        <f t="shared" ca="1" si="157"/>
        <v>0</v>
      </c>
      <c r="AA13" s="55">
        <f t="shared" ca="1" si="157"/>
        <v>0</v>
      </c>
      <c r="AB13" s="55">
        <f t="shared" ca="1" si="157"/>
        <v>0</v>
      </c>
      <c r="AC13" s="55">
        <f t="shared" ca="1" si="157"/>
        <v>0</v>
      </c>
      <c r="AD13" s="55">
        <f t="shared" ca="1" si="157"/>
        <v>0</v>
      </c>
      <c r="AE13" s="55">
        <f t="shared" ca="1" si="157"/>
        <v>0</v>
      </c>
      <c r="AF13" s="55">
        <f t="shared" ca="1" si="157"/>
        <v>0</v>
      </c>
      <c r="AG13" s="55">
        <f t="shared" ca="1" si="157"/>
        <v>0</v>
      </c>
      <c r="AH13" s="55">
        <f t="shared" ca="1" si="157"/>
        <v>0</v>
      </c>
      <c r="AI13" s="55">
        <f t="shared" ca="1" si="157"/>
        <v>0</v>
      </c>
      <c r="AJ13" s="55">
        <f t="shared" ca="1" si="157"/>
        <v>0</v>
      </c>
      <c r="AK13" s="55">
        <f t="shared" ca="1" si="157"/>
        <v>0</v>
      </c>
      <c r="AL13" s="55">
        <f t="shared" ca="1" si="157"/>
        <v>0</v>
      </c>
      <c r="AM13" s="55">
        <f t="shared" ca="1" si="157"/>
        <v>0</v>
      </c>
      <c r="AN13" s="55">
        <f t="shared" ca="1" si="157"/>
        <v>83967.92943577886</v>
      </c>
      <c r="AO13" s="55">
        <f t="shared" ca="1" si="157"/>
        <v>83995.918745590781</v>
      </c>
      <c r="AP13" s="55">
        <f t="shared" ca="1" si="157"/>
        <v>84023.917385172652</v>
      </c>
      <c r="AQ13" s="55">
        <f t="shared" ca="1" si="157"/>
        <v>84051.925357634376</v>
      </c>
      <c r="AR13" s="55">
        <f t="shared" ca="1" si="157"/>
        <v>84079.942666086921</v>
      </c>
      <c r="AS13" s="55">
        <f t="shared" ca="1" si="157"/>
        <v>84107.969313642287</v>
      </c>
      <c r="AT13" s="55">
        <f t="shared" ca="1" si="157"/>
        <v>84136.005303413505</v>
      </c>
      <c r="AU13" s="55">
        <f t="shared" ca="1" si="157"/>
        <v>84164.050638514629</v>
      </c>
      <c r="AV13" s="55">
        <f t="shared" ca="1" si="157"/>
        <v>84192.105322060816</v>
      </c>
      <c r="AW13" s="55">
        <f t="shared" ca="1" si="157"/>
        <v>84220.169357168168</v>
      </c>
      <c r="AX13" s="55">
        <f t="shared" ca="1" si="157"/>
        <v>84248.242746953882</v>
      </c>
      <c r="AY13" s="55">
        <f t="shared" ca="1" si="157"/>
        <v>84276.325494536199</v>
      </c>
      <c r="AZ13" s="55">
        <f t="shared" ca="1" si="157"/>
        <v>84304.417603034381</v>
      </c>
      <c r="BA13" s="55">
        <f t="shared" ca="1" si="157"/>
        <v>84332.519075568722</v>
      </c>
      <c r="BB13" s="55">
        <f t="shared" ca="1" si="157"/>
        <v>84360.629915260579</v>
      </c>
      <c r="BC13" s="55">
        <f t="shared" ca="1" si="157"/>
        <v>84388.750125232327</v>
      </c>
      <c r="BD13" s="55">
        <f t="shared" ca="1" si="157"/>
        <v>84416.879708607419</v>
      </c>
      <c r="BE13" s="55">
        <f t="shared" ca="1" si="157"/>
        <v>85684.732044306453</v>
      </c>
      <c r="BF13" s="55">
        <f t="shared" ca="1" si="157"/>
        <v>87108.293621654564</v>
      </c>
      <c r="BG13" s="55">
        <f t="shared" ca="1" si="157"/>
        <v>88532.329719528439</v>
      </c>
      <c r="BH13" s="55">
        <f t="shared" ca="1" si="157"/>
        <v>89956.84049610162</v>
      </c>
      <c r="BI13" s="55">
        <f t="shared" ca="1" si="157"/>
        <v>0</v>
      </c>
      <c r="BJ13" s="55">
        <f t="shared" ca="1" si="157"/>
        <v>0</v>
      </c>
      <c r="BK13" s="55">
        <f t="shared" ca="1" si="157"/>
        <v>0</v>
      </c>
      <c r="BL13" s="55">
        <f t="shared" ca="1" si="157"/>
        <v>0</v>
      </c>
      <c r="BM13" s="55">
        <f t="shared" ca="1" si="157"/>
        <v>0</v>
      </c>
      <c r="BN13" s="55">
        <f t="shared" ca="1" si="157"/>
        <v>0</v>
      </c>
      <c r="BO13" s="55">
        <f t="shared" ca="1" si="157"/>
        <v>0</v>
      </c>
      <c r="BP13" s="55">
        <f t="shared" ref="BP13:BV13" ca="1" si="158">BP11-BP12</f>
        <v>0</v>
      </c>
      <c r="BQ13" s="55">
        <f t="shared" ca="1" si="158"/>
        <v>0</v>
      </c>
      <c r="BR13" s="55">
        <f t="shared" ca="1" si="158"/>
        <v>0</v>
      </c>
      <c r="BS13" s="55">
        <f t="shared" ca="1" si="158"/>
        <v>0</v>
      </c>
      <c r="BT13" s="55">
        <f t="shared" ca="1" si="158"/>
        <v>0</v>
      </c>
      <c r="BU13" s="55">
        <f t="shared" ca="1" si="158"/>
        <v>0</v>
      </c>
      <c r="BV13" s="55">
        <f t="shared" ca="1" si="158"/>
        <v>0</v>
      </c>
      <c r="BW13" s="55">
        <f t="shared" ref="BW13" ca="1" si="159">BW11-BW12</f>
        <v>0</v>
      </c>
      <c r="BX13" s="55">
        <f t="shared" ref="BX13" ca="1" si="160">BX11-BX12</f>
        <v>0</v>
      </c>
      <c r="BY13" s="55">
        <f t="shared" ref="BY13" ca="1" si="161">BY11-BY12</f>
        <v>0</v>
      </c>
      <c r="BZ13" s="55">
        <f t="shared" ref="BZ13" ca="1" si="162">BZ11-BZ12</f>
        <v>0</v>
      </c>
      <c r="CA13" s="55">
        <f t="shared" ref="CA13" ca="1" si="163">CA11-CA12</f>
        <v>0</v>
      </c>
      <c r="CB13" s="55">
        <f t="shared" ref="CB13" ca="1" si="164">CB11-CB12</f>
        <v>0</v>
      </c>
      <c r="CC13" s="55">
        <f t="shared" ref="CC13" ca="1" si="165">CC11-CC12</f>
        <v>0</v>
      </c>
      <c r="CD13" s="55">
        <f t="shared" ref="CD13" ca="1" si="166">CD11-CD12</f>
        <v>0</v>
      </c>
      <c r="CE13" s="55">
        <f t="shared" ref="CE13" ca="1" si="167">CE11-CE12</f>
        <v>0</v>
      </c>
      <c r="CF13" s="55">
        <f t="shared" ref="CF13" ca="1" si="168">CF11-CF12</f>
        <v>0</v>
      </c>
      <c r="CG13" s="55">
        <f t="shared" ref="CG13" ca="1" si="169">CG11-CG12</f>
        <v>0</v>
      </c>
      <c r="CH13" s="55">
        <f t="shared" ref="CH13" ca="1" si="170">CH11-CH12</f>
        <v>0</v>
      </c>
      <c r="CI13" s="55">
        <f t="shared" ref="CI13" ca="1" si="171">CI11-CI12</f>
        <v>0</v>
      </c>
      <c r="CJ13" s="55">
        <f t="shared" ref="CJ13" ca="1" si="172">CJ11-CJ12</f>
        <v>0</v>
      </c>
      <c r="CK13" s="55">
        <f t="shared" ref="CK13" ca="1" si="173">CK11-CK12</f>
        <v>0</v>
      </c>
      <c r="CL13" s="55">
        <f t="shared" ref="CL13" ca="1" si="174">CL11-CL12</f>
        <v>0</v>
      </c>
      <c r="CM13" s="55">
        <f t="shared" ref="CM13" ca="1" si="175">CM11-CM12</f>
        <v>0</v>
      </c>
      <c r="CN13" s="55">
        <f t="shared" ref="CN13" ca="1" si="176">CN11-CN12</f>
        <v>0</v>
      </c>
      <c r="CO13" s="55">
        <f t="shared" ref="CO13" ca="1" si="177">CO11-CO12</f>
        <v>0</v>
      </c>
      <c r="CP13" s="55">
        <f t="shared" ref="CP13" ca="1" si="178">CP11-CP12</f>
        <v>0</v>
      </c>
      <c r="CQ13" s="55">
        <f t="shared" ref="CQ13" ca="1" si="179">CQ11-CQ12</f>
        <v>0</v>
      </c>
      <c r="CR13" s="55">
        <f t="shared" ref="CR13" ca="1" si="180">CR11-CR12</f>
        <v>0</v>
      </c>
      <c r="CS13" s="55">
        <f t="shared" ref="CS13" ca="1" si="181">CS11-CS12</f>
        <v>0</v>
      </c>
      <c r="CT13" s="55">
        <f t="shared" ref="CT13" ca="1" si="182">CT11-CT12</f>
        <v>0</v>
      </c>
      <c r="CU13" s="55">
        <f t="shared" ref="CU13" ca="1" si="183">CU11-CU12</f>
        <v>0</v>
      </c>
      <c r="CV13" s="55">
        <f t="shared" ref="CV13" ca="1" si="184">CV11-CV12</f>
        <v>0</v>
      </c>
      <c r="CW13" s="55">
        <f t="shared" ref="CW13" ca="1" si="185">CW11-CW12</f>
        <v>0</v>
      </c>
      <c r="CX13" s="55">
        <f t="shared" ref="CX13" ca="1" si="186">CX11-CX12</f>
        <v>0</v>
      </c>
      <c r="CY13" s="55">
        <f t="shared" ref="CY13" ca="1" si="187">CY11-CY12</f>
        <v>0</v>
      </c>
      <c r="CZ13" s="55">
        <f t="shared" ref="CZ13" ca="1" si="188">CZ11-CZ12</f>
        <v>0</v>
      </c>
      <c r="DA13" s="55">
        <f t="shared" ref="DA13" ca="1" si="189">DA11-DA12</f>
        <v>0</v>
      </c>
      <c r="DB13" s="55">
        <f t="shared" ref="DB13" ca="1" si="190">DB11-DB12</f>
        <v>0</v>
      </c>
      <c r="DC13" s="55">
        <f t="shared" ref="DC13" ca="1" si="191">DC11-DC12</f>
        <v>0</v>
      </c>
      <c r="DD13" s="55">
        <f t="shared" ref="DD13" ca="1" si="192">DD11-DD12</f>
        <v>0</v>
      </c>
      <c r="DE13" s="55">
        <f t="shared" ref="DE13" ca="1" si="193">DE11-DE12</f>
        <v>0</v>
      </c>
      <c r="DF13" s="55">
        <f t="shared" ref="DF13" ca="1" si="194">DF11-DF12</f>
        <v>0</v>
      </c>
      <c r="DG13" s="55">
        <f t="shared" ref="DG13" ca="1" si="195">DG11-DG12</f>
        <v>0</v>
      </c>
      <c r="DH13" s="55">
        <f t="shared" ref="DH13" ca="1" si="196">DH11-DH12</f>
        <v>0</v>
      </c>
      <c r="DI13" s="55">
        <f t="shared" ref="DI13" ca="1" si="197">DI11-DI12</f>
        <v>0</v>
      </c>
      <c r="DJ13" s="55">
        <f t="shared" ref="DJ13" ca="1" si="198">DJ11-DJ12</f>
        <v>0</v>
      </c>
      <c r="DK13" s="55">
        <f t="shared" ref="DK13" ca="1" si="199">DK11-DK12</f>
        <v>0</v>
      </c>
      <c r="DL13" s="55">
        <f t="shared" ref="DL13" ca="1" si="200">DL11-DL12</f>
        <v>0</v>
      </c>
      <c r="DM13" s="55">
        <f t="shared" ref="DM13" ca="1" si="201">DM11-DM12</f>
        <v>0</v>
      </c>
      <c r="DN13" s="55">
        <f t="shared" ref="DN13" ca="1" si="202">DN11-DN12</f>
        <v>0</v>
      </c>
      <c r="DO13" s="55">
        <f t="shared" ref="DO13" ca="1" si="203">DO11-DO12</f>
        <v>0</v>
      </c>
      <c r="DP13" s="55">
        <f t="shared" ref="DP13" ca="1" si="204">DP11-DP12</f>
        <v>0</v>
      </c>
      <c r="DQ13" s="55">
        <f t="shared" ref="DQ13" ca="1" si="205">DQ11-DQ12</f>
        <v>0</v>
      </c>
      <c r="DR13" s="55">
        <f t="shared" ref="DR13" ca="1" si="206">DR11-DR12</f>
        <v>0</v>
      </c>
      <c r="DS13" s="55">
        <f t="shared" ref="DS13" ca="1" si="207">DS11-DS12</f>
        <v>0</v>
      </c>
    </row>
    <row r="14" spans="2:123" ht="13.8" thickBot="1" x14ac:dyDescent="0.3">
      <c r="B14" s="42" t="s">
        <v>35</v>
      </c>
      <c r="C14" s="45">
        <f ca="1">MAX(C9-C13,0)</f>
        <v>34462866.24203822</v>
      </c>
      <c r="D14" s="45">
        <f t="shared" ref="D14:BO14" ca="1" si="208">MAX(D9-D13,0)</f>
        <v>34462866.24203822</v>
      </c>
      <c r="E14" s="45">
        <f t="shared" ca="1" si="208"/>
        <v>34462866.24203822</v>
      </c>
      <c r="F14" s="45">
        <f t="shared" ca="1" si="208"/>
        <v>34462866.24203822</v>
      </c>
      <c r="G14" s="45">
        <f t="shared" ca="1" si="208"/>
        <v>34462866.24203822</v>
      </c>
      <c r="H14" s="45">
        <f t="shared" ca="1" si="208"/>
        <v>34462866.24203822</v>
      </c>
      <c r="I14" s="45">
        <f t="shared" ca="1" si="208"/>
        <v>34462866.24203822</v>
      </c>
      <c r="J14" s="45">
        <f t="shared" ca="1" si="208"/>
        <v>34462866.24203822</v>
      </c>
      <c r="K14" s="45">
        <f t="shared" ca="1" si="208"/>
        <v>34462866.24203822</v>
      </c>
      <c r="L14" s="45">
        <f t="shared" ca="1" si="208"/>
        <v>34462866.24203822</v>
      </c>
      <c r="M14" s="45">
        <f t="shared" ca="1" si="208"/>
        <v>34462866.24203822</v>
      </c>
      <c r="N14" s="45">
        <f t="shared" ca="1" si="208"/>
        <v>34462866.24203822</v>
      </c>
      <c r="O14" s="45">
        <f t="shared" ca="1" si="208"/>
        <v>34462866.24203822</v>
      </c>
      <c r="P14" s="45">
        <f t="shared" ca="1" si="208"/>
        <v>34462866.24203822</v>
      </c>
      <c r="Q14" s="45">
        <f t="shared" ca="1" si="208"/>
        <v>34462866.24203822</v>
      </c>
      <c r="R14" s="45">
        <f t="shared" ca="1" si="208"/>
        <v>34462866.24203822</v>
      </c>
      <c r="S14" s="45">
        <f t="shared" ca="1" si="208"/>
        <v>34462866.24203822</v>
      </c>
      <c r="T14" s="45">
        <f t="shared" ca="1" si="208"/>
        <v>34462866.24203822</v>
      </c>
      <c r="U14" s="45">
        <f t="shared" ca="1" si="208"/>
        <v>34462866.24203822</v>
      </c>
      <c r="V14" s="45">
        <f t="shared" ca="1" si="208"/>
        <v>34462866.24203822</v>
      </c>
      <c r="W14" s="45">
        <f t="shared" ca="1" si="208"/>
        <v>34462866.24203822</v>
      </c>
      <c r="X14" s="45">
        <f t="shared" ca="1" si="208"/>
        <v>20976690.24203822</v>
      </c>
      <c r="Y14" s="45">
        <f t="shared" ca="1" si="208"/>
        <v>20976690.24203822</v>
      </c>
      <c r="Z14" s="45">
        <f t="shared" ca="1" si="208"/>
        <v>20976690.24203822</v>
      </c>
      <c r="AA14" s="45">
        <f t="shared" ca="1" si="208"/>
        <v>20976690.24203822</v>
      </c>
      <c r="AB14" s="45">
        <f t="shared" ca="1" si="208"/>
        <v>20976690.24203822</v>
      </c>
      <c r="AC14" s="45">
        <f t="shared" ca="1" si="208"/>
        <v>20976690.24203822</v>
      </c>
      <c r="AD14" s="45">
        <f t="shared" ca="1" si="208"/>
        <v>20976690.24203822</v>
      </c>
      <c r="AE14" s="45">
        <f t="shared" ca="1" si="208"/>
        <v>20976690.24203822</v>
      </c>
      <c r="AF14" s="45">
        <f t="shared" ca="1" si="208"/>
        <v>20976690.24203822</v>
      </c>
      <c r="AG14" s="45">
        <f t="shared" ca="1" si="208"/>
        <v>20976690.24203822</v>
      </c>
      <c r="AH14" s="45">
        <f t="shared" ca="1" si="208"/>
        <v>20976690.24203822</v>
      </c>
      <c r="AI14" s="45">
        <f t="shared" ca="1" si="208"/>
        <v>20976690.24203822</v>
      </c>
      <c r="AJ14" s="45">
        <f t="shared" ca="1" si="208"/>
        <v>20976690.24203822</v>
      </c>
      <c r="AK14" s="45">
        <f t="shared" ca="1" si="208"/>
        <v>20976690.24203822</v>
      </c>
      <c r="AL14" s="45">
        <f t="shared" ca="1" si="208"/>
        <v>20976690.24203822</v>
      </c>
      <c r="AM14" s="45">
        <f t="shared" ca="1" si="208"/>
        <v>20976690.24203822</v>
      </c>
      <c r="AN14" s="45">
        <f t="shared" ca="1" si="208"/>
        <v>20892722.312602442</v>
      </c>
      <c r="AO14" s="45">
        <f t="shared" ca="1" si="208"/>
        <v>20808726.39385685</v>
      </c>
      <c r="AP14" s="45">
        <f t="shared" ca="1" si="208"/>
        <v>20724702.476471677</v>
      </c>
      <c r="AQ14" s="45">
        <f t="shared" ca="1" si="208"/>
        <v>20640650.551114041</v>
      </c>
      <c r="AR14" s="45">
        <f t="shared" ca="1" si="208"/>
        <v>20556570.608447954</v>
      </c>
      <c r="AS14" s="45">
        <f t="shared" ca="1" si="208"/>
        <v>20472462.63913431</v>
      </c>
      <c r="AT14" s="45">
        <f t="shared" ca="1" si="208"/>
        <v>20388326.633830898</v>
      </c>
      <c r="AU14" s="45">
        <f t="shared" ca="1" si="208"/>
        <v>20304162.583192382</v>
      </c>
      <c r="AV14" s="45">
        <f t="shared" ca="1" si="208"/>
        <v>20219970.477870323</v>
      </c>
      <c r="AW14" s="45">
        <f t="shared" ca="1" si="208"/>
        <v>20135750.308513153</v>
      </c>
      <c r="AX14" s="45">
        <f t="shared" ca="1" si="208"/>
        <v>20051502.0657662</v>
      </c>
      <c r="AY14" s="45">
        <f t="shared" ca="1" si="208"/>
        <v>19967225.740271665</v>
      </c>
      <c r="AZ14" s="45">
        <f t="shared" ca="1" si="208"/>
        <v>19882921.322668631</v>
      </c>
      <c r="BA14" s="45">
        <f t="shared" ca="1" si="208"/>
        <v>19798588.803593062</v>
      </c>
      <c r="BB14" s="45">
        <f t="shared" ca="1" si="208"/>
        <v>19714228.173677802</v>
      </c>
      <c r="BC14" s="45">
        <f t="shared" ca="1" si="208"/>
        <v>19629839.423552569</v>
      </c>
      <c r="BD14" s="45">
        <f t="shared" ca="1" si="208"/>
        <v>19545422.543843962</v>
      </c>
      <c r="BE14" s="45">
        <f t="shared" ca="1" si="208"/>
        <v>15740597.684411129</v>
      </c>
      <c r="BF14" s="45">
        <f t="shared" ca="1" si="208"/>
        <v>11468489.390789475</v>
      </c>
      <c r="BG14" s="45">
        <f t="shared" ca="1" si="208"/>
        <v>7194957.0610699467</v>
      </c>
      <c r="BH14" s="45">
        <f t="shared" ca="1" si="208"/>
        <v>2920000.2205738453</v>
      </c>
      <c r="BI14" s="45">
        <f t="shared" ca="1" si="208"/>
        <v>0</v>
      </c>
      <c r="BJ14" s="45">
        <f t="shared" ca="1" si="208"/>
        <v>0</v>
      </c>
      <c r="BK14" s="45">
        <f t="shared" ca="1" si="208"/>
        <v>0</v>
      </c>
      <c r="BL14" s="45">
        <f t="shared" ca="1" si="208"/>
        <v>0</v>
      </c>
      <c r="BM14" s="45">
        <f t="shared" ca="1" si="208"/>
        <v>0</v>
      </c>
      <c r="BN14" s="45">
        <f t="shared" ca="1" si="208"/>
        <v>0</v>
      </c>
      <c r="BO14" s="45">
        <f t="shared" ca="1" si="208"/>
        <v>0</v>
      </c>
      <c r="BP14" s="45">
        <f t="shared" ref="BP14:DS14" ca="1" si="209">MAX(BP9-BP13,0)</f>
        <v>0</v>
      </c>
      <c r="BQ14" s="45">
        <f t="shared" ca="1" si="209"/>
        <v>0</v>
      </c>
      <c r="BR14" s="45">
        <f t="shared" ca="1" si="209"/>
        <v>0</v>
      </c>
      <c r="BS14" s="45">
        <f t="shared" ca="1" si="209"/>
        <v>0</v>
      </c>
      <c r="BT14" s="45">
        <f t="shared" ca="1" si="209"/>
        <v>0</v>
      </c>
      <c r="BU14" s="45">
        <f t="shared" ca="1" si="209"/>
        <v>0</v>
      </c>
      <c r="BV14" s="45">
        <f t="shared" ca="1" si="209"/>
        <v>0</v>
      </c>
      <c r="BW14" s="45">
        <f t="shared" ca="1" si="209"/>
        <v>0</v>
      </c>
      <c r="BX14" s="45">
        <f t="shared" ca="1" si="209"/>
        <v>0</v>
      </c>
      <c r="BY14" s="45">
        <f t="shared" ca="1" si="209"/>
        <v>0</v>
      </c>
      <c r="BZ14" s="45">
        <f t="shared" ca="1" si="209"/>
        <v>0</v>
      </c>
      <c r="CA14" s="45">
        <f t="shared" ca="1" si="209"/>
        <v>0</v>
      </c>
      <c r="CB14" s="45">
        <f t="shared" ca="1" si="209"/>
        <v>0</v>
      </c>
      <c r="CC14" s="45">
        <f t="shared" ca="1" si="209"/>
        <v>0</v>
      </c>
      <c r="CD14" s="45">
        <f t="shared" ca="1" si="209"/>
        <v>0</v>
      </c>
      <c r="CE14" s="45">
        <f t="shared" ca="1" si="209"/>
        <v>0</v>
      </c>
      <c r="CF14" s="45">
        <f t="shared" ca="1" si="209"/>
        <v>0</v>
      </c>
      <c r="CG14" s="45">
        <f t="shared" ca="1" si="209"/>
        <v>0</v>
      </c>
      <c r="CH14" s="45">
        <f t="shared" ca="1" si="209"/>
        <v>0</v>
      </c>
      <c r="CI14" s="45">
        <f t="shared" ca="1" si="209"/>
        <v>0</v>
      </c>
      <c r="CJ14" s="45">
        <f t="shared" ca="1" si="209"/>
        <v>0</v>
      </c>
      <c r="CK14" s="45">
        <f t="shared" ca="1" si="209"/>
        <v>0</v>
      </c>
      <c r="CL14" s="45">
        <f t="shared" ca="1" si="209"/>
        <v>0</v>
      </c>
      <c r="CM14" s="45">
        <f t="shared" ca="1" si="209"/>
        <v>0</v>
      </c>
      <c r="CN14" s="45">
        <f t="shared" ca="1" si="209"/>
        <v>0</v>
      </c>
      <c r="CO14" s="45">
        <f t="shared" ca="1" si="209"/>
        <v>0</v>
      </c>
      <c r="CP14" s="45">
        <f t="shared" ca="1" si="209"/>
        <v>0</v>
      </c>
      <c r="CQ14" s="45">
        <f t="shared" ca="1" si="209"/>
        <v>0</v>
      </c>
      <c r="CR14" s="45">
        <f t="shared" ca="1" si="209"/>
        <v>0</v>
      </c>
      <c r="CS14" s="45">
        <f t="shared" ca="1" si="209"/>
        <v>0</v>
      </c>
      <c r="CT14" s="45">
        <f t="shared" ca="1" si="209"/>
        <v>0</v>
      </c>
      <c r="CU14" s="45">
        <f t="shared" ca="1" si="209"/>
        <v>0</v>
      </c>
      <c r="CV14" s="45">
        <f t="shared" ca="1" si="209"/>
        <v>0</v>
      </c>
      <c r="CW14" s="45">
        <f t="shared" ca="1" si="209"/>
        <v>0</v>
      </c>
      <c r="CX14" s="45">
        <f t="shared" ca="1" si="209"/>
        <v>0</v>
      </c>
      <c r="CY14" s="45">
        <f t="shared" ca="1" si="209"/>
        <v>0</v>
      </c>
      <c r="CZ14" s="45">
        <f t="shared" ca="1" si="209"/>
        <v>0</v>
      </c>
      <c r="DA14" s="45">
        <f t="shared" ca="1" si="209"/>
        <v>0</v>
      </c>
      <c r="DB14" s="45">
        <f t="shared" ca="1" si="209"/>
        <v>0</v>
      </c>
      <c r="DC14" s="45">
        <f t="shared" ca="1" si="209"/>
        <v>0</v>
      </c>
      <c r="DD14" s="45">
        <f t="shared" ca="1" si="209"/>
        <v>0</v>
      </c>
      <c r="DE14" s="45">
        <f t="shared" ca="1" si="209"/>
        <v>0</v>
      </c>
      <c r="DF14" s="45">
        <f t="shared" ca="1" si="209"/>
        <v>0</v>
      </c>
      <c r="DG14" s="45">
        <f t="shared" ca="1" si="209"/>
        <v>0</v>
      </c>
      <c r="DH14" s="45">
        <f t="shared" ca="1" si="209"/>
        <v>0</v>
      </c>
      <c r="DI14" s="45">
        <f t="shared" ca="1" si="209"/>
        <v>0</v>
      </c>
      <c r="DJ14" s="45">
        <f t="shared" ca="1" si="209"/>
        <v>0</v>
      </c>
      <c r="DK14" s="45">
        <f t="shared" ca="1" si="209"/>
        <v>0</v>
      </c>
      <c r="DL14" s="45">
        <f t="shared" ca="1" si="209"/>
        <v>0</v>
      </c>
      <c r="DM14" s="45">
        <f t="shared" ca="1" si="209"/>
        <v>0</v>
      </c>
      <c r="DN14" s="45">
        <f t="shared" ca="1" si="209"/>
        <v>0</v>
      </c>
      <c r="DO14" s="45">
        <f t="shared" ca="1" si="209"/>
        <v>0</v>
      </c>
      <c r="DP14" s="45">
        <f t="shared" ca="1" si="209"/>
        <v>0</v>
      </c>
      <c r="DQ14" s="45">
        <f t="shared" ca="1" si="209"/>
        <v>0</v>
      </c>
      <c r="DR14" s="45">
        <f t="shared" ca="1" si="209"/>
        <v>0</v>
      </c>
      <c r="DS14" s="45">
        <f t="shared" ca="1" si="209"/>
        <v>0</v>
      </c>
    </row>
    <row r="15" spans="2:123" ht="13.8" thickTop="1" x14ac:dyDescent="0.25"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</row>
    <row r="16" spans="2:123" x14ac:dyDescent="0.25">
      <c r="B16" s="165" t="s">
        <v>231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</row>
    <row r="17" spans="2:123" x14ac:dyDescent="0.25">
      <c r="B17" s="167" t="s">
        <v>468</v>
      </c>
      <c r="C17" s="168">
        <f>Land!D66</f>
        <v>0</v>
      </c>
      <c r="D17" s="168">
        <f>Land!E66</f>
        <v>0</v>
      </c>
      <c r="E17" s="168">
        <f>Land!F66</f>
        <v>0</v>
      </c>
      <c r="F17" s="168">
        <f>Land!G66</f>
        <v>0</v>
      </c>
      <c r="G17" s="168">
        <f>Land!H66</f>
        <v>0</v>
      </c>
      <c r="H17" s="168">
        <f>Land!I66</f>
        <v>0</v>
      </c>
      <c r="I17" s="168">
        <f>Land!J66</f>
        <v>0</v>
      </c>
      <c r="J17" s="168">
        <f>Land!K66</f>
        <v>0</v>
      </c>
      <c r="K17" s="168">
        <f>Land!L66</f>
        <v>0</v>
      </c>
      <c r="L17" s="168">
        <f>Land!M66</f>
        <v>0</v>
      </c>
      <c r="M17" s="168">
        <f>Land!N66</f>
        <v>0</v>
      </c>
      <c r="N17" s="168">
        <f>Land!O66</f>
        <v>0</v>
      </c>
      <c r="O17" s="168">
        <f>Land!P66</f>
        <v>0</v>
      </c>
      <c r="P17" s="168">
        <f>Land!Q66</f>
        <v>0</v>
      </c>
      <c r="Q17" s="168">
        <f>Land!R66</f>
        <v>0</v>
      </c>
      <c r="R17" s="168">
        <f>Land!S66</f>
        <v>0</v>
      </c>
      <c r="S17" s="168">
        <f>Land!T66</f>
        <v>0</v>
      </c>
      <c r="T17" s="168">
        <f>Land!U66</f>
        <v>0</v>
      </c>
      <c r="U17" s="168">
        <f>Land!V66</f>
        <v>0</v>
      </c>
      <c r="V17" s="168">
        <f>Land!W66</f>
        <v>0</v>
      </c>
      <c r="W17" s="168">
        <f>Land!X66</f>
        <v>13486176</v>
      </c>
      <c r="X17" s="168">
        <f>Land!Y66</f>
        <v>0</v>
      </c>
      <c r="Y17" s="168">
        <f>Land!Z66</f>
        <v>0</v>
      </c>
      <c r="Z17" s="168">
        <f>Land!AA66</f>
        <v>0</v>
      </c>
      <c r="AA17" s="168">
        <f>Land!AB66</f>
        <v>0</v>
      </c>
      <c r="AB17" s="168">
        <f>Land!AC66</f>
        <v>0</v>
      </c>
      <c r="AC17" s="168">
        <f>Land!AD66</f>
        <v>0</v>
      </c>
      <c r="AD17" s="168">
        <f>Land!AE66</f>
        <v>0</v>
      </c>
      <c r="AE17" s="168">
        <f>Land!AF66</f>
        <v>0</v>
      </c>
      <c r="AF17" s="168">
        <f>Land!AG66</f>
        <v>0</v>
      </c>
      <c r="AG17" s="168">
        <f>Land!AH66</f>
        <v>0</v>
      </c>
      <c r="AH17" s="168">
        <f>Land!AI66</f>
        <v>0</v>
      </c>
      <c r="AI17" s="168">
        <f>Land!AJ66</f>
        <v>0</v>
      </c>
      <c r="AJ17" s="168">
        <f>Land!AK66</f>
        <v>0</v>
      </c>
      <c r="AK17" s="168">
        <f>Land!AL66</f>
        <v>0</v>
      </c>
      <c r="AL17" s="168">
        <f>Land!AM66</f>
        <v>0</v>
      </c>
      <c r="AM17" s="168">
        <f>Land!AN66</f>
        <v>0</v>
      </c>
      <c r="AN17" s="168">
        <f>Land!AO66</f>
        <v>0</v>
      </c>
      <c r="AO17" s="168">
        <f>Land!AP66</f>
        <v>0</v>
      </c>
      <c r="AP17" s="168">
        <f>Land!AQ66</f>
        <v>0</v>
      </c>
      <c r="AQ17" s="168">
        <f>Land!AR66</f>
        <v>0</v>
      </c>
      <c r="AR17" s="168">
        <f>Land!AS66</f>
        <v>0</v>
      </c>
      <c r="AS17" s="168">
        <f>Land!AT66</f>
        <v>0</v>
      </c>
      <c r="AT17" s="168">
        <f>Land!AU66</f>
        <v>0</v>
      </c>
      <c r="AU17" s="168">
        <f>Land!AV66</f>
        <v>0</v>
      </c>
      <c r="AV17" s="168">
        <f>Land!AW66</f>
        <v>0</v>
      </c>
      <c r="AW17" s="168">
        <f>Land!AX66</f>
        <v>0</v>
      </c>
      <c r="AX17" s="168">
        <f>Land!AY66</f>
        <v>0</v>
      </c>
      <c r="AY17" s="168">
        <f>Land!AZ66</f>
        <v>0</v>
      </c>
      <c r="AZ17" s="168">
        <f>Land!BA66</f>
        <v>0</v>
      </c>
      <c r="BA17" s="168">
        <f>Land!BB66</f>
        <v>0</v>
      </c>
      <c r="BB17" s="168">
        <f>Land!BC66</f>
        <v>0</v>
      </c>
      <c r="BC17" s="168">
        <f>Land!BD66</f>
        <v>0</v>
      </c>
      <c r="BD17" s="168">
        <f>Land!BE66</f>
        <v>0</v>
      </c>
      <c r="BE17" s="168">
        <f>Land!BF66</f>
        <v>0</v>
      </c>
      <c r="BF17" s="168">
        <f>Land!BG66</f>
        <v>0</v>
      </c>
      <c r="BG17" s="168">
        <f>Land!BH66</f>
        <v>0</v>
      </c>
      <c r="BH17" s="168">
        <f>Land!BI66</f>
        <v>0</v>
      </c>
      <c r="BI17" s="168">
        <f>Land!BJ66</f>
        <v>0</v>
      </c>
      <c r="BJ17" s="168">
        <f>Land!BK66</f>
        <v>0</v>
      </c>
      <c r="BK17" s="168">
        <f>Land!BL66</f>
        <v>0</v>
      </c>
      <c r="BL17" s="168">
        <f>Land!BM66</f>
        <v>0</v>
      </c>
      <c r="BM17" s="168">
        <f>Land!BN66</f>
        <v>0</v>
      </c>
      <c r="BN17" s="168">
        <f>Land!BO66</f>
        <v>0</v>
      </c>
      <c r="BO17" s="168">
        <f>Land!BP66</f>
        <v>0</v>
      </c>
      <c r="BP17" s="168">
        <f>Land!BQ66</f>
        <v>0</v>
      </c>
      <c r="BQ17" s="168">
        <f>Land!BR66</f>
        <v>0</v>
      </c>
      <c r="BR17" s="168">
        <f>Land!BS66</f>
        <v>0</v>
      </c>
      <c r="BS17" s="168">
        <f>Land!BT66</f>
        <v>0</v>
      </c>
      <c r="BT17" s="168">
        <f>Land!BU66</f>
        <v>0</v>
      </c>
      <c r="BU17" s="168">
        <f>Land!BV66</f>
        <v>0</v>
      </c>
      <c r="BV17" s="168">
        <f>Land!BW66</f>
        <v>0</v>
      </c>
      <c r="BW17" s="168">
        <f>Land!BX66</f>
        <v>0</v>
      </c>
      <c r="BX17" s="168">
        <f>Land!BY66</f>
        <v>0</v>
      </c>
      <c r="BY17" s="168">
        <f>Land!BZ66</f>
        <v>0</v>
      </c>
      <c r="BZ17" s="168">
        <f>Land!CA66</f>
        <v>0</v>
      </c>
      <c r="CA17" s="168">
        <f>Land!CB66</f>
        <v>0</v>
      </c>
      <c r="CB17" s="168">
        <f>Land!CC66</f>
        <v>0</v>
      </c>
      <c r="CC17" s="168">
        <f>Land!CD66</f>
        <v>0</v>
      </c>
      <c r="CD17" s="168">
        <f>Land!CE66</f>
        <v>0</v>
      </c>
      <c r="CE17" s="168">
        <f>Land!CF66</f>
        <v>0</v>
      </c>
      <c r="CF17" s="168">
        <f>Land!CG66</f>
        <v>0</v>
      </c>
      <c r="CG17" s="168">
        <f>Land!CH66</f>
        <v>0</v>
      </c>
      <c r="CH17" s="168">
        <f>Land!CI66</f>
        <v>0</v>
      </c>
      <c r="CI17" s="168">
        <f>Land!CJ66</f>
        <v>0</v>
      </c>
      <c r="CJ17" s="168">
        <f>Land!CK66</f>
        <v>0</v>
      </c>
      <c r="CK17" s="168">
        <f>Land!CL66</f>
        <v>0</v>
      </c>
      <c r="CL17" s="168">
        <f>Land!CM66</f>
        <v>0</v>
      </c>
      <c r="CM17" s="168">
        <f>Land!CN66</f>
        <v>0</v>
      </c>
      <c r="CN17" s="168">
        <f>Land!CO66</f>
        <v>0</v>
      </c>
      <c r="CO17" s="168">
        <f>Land!CP66</f>
        <v>0</v>
      </c>
      <c r="CP17" s="168">
        <f>Land!CQ66</f>
        <v>0</v>
      </c>
      <c r="CQ17" s="168">
        <f>Land!CR66</f>
        <v>0</v>
      </c>
      <c r="CR17" s="168">
        <f>Land!CS66</f>
        <v>0</v>
      </c>
      <c r="CS17" s="168">
        <f>Land!CT66</f>
        <v>0</v>
      </c>
      <c r="CT17" s="168">
        <f>Land!CU66</f>
        <v>0</v>
      </c>
      <c r="CU17" s="168">
        <f>Land!CV66</f>
        <v>0</v>
      </c>
      <c r="CV17" s="168">
        <f>Land!CW66</f>
        <v>0</v>
      </c>
      <c r="CW17" s="168">
        <f>Land!CX66</f>
        <v>0</v>
      </c>
      <c r="CX17" s="168">
        <f>Land!CY66</f>
        <v>0</v>
      </c>
      <c r="CY17" s="168">
        <f>Land!CZ66</f>
        <v>0</v>
      </c>
      <c r="CZ17" s="168">
        <f>Land!DA66</f>
        <v>0</v>
      </c>
      <c r="DA17" s="168">
        <f>Land!DB66</f>
        <v>0</v>
      </c>
      <c r="DB17" s="168">
        <f>Land!DC66</f>
        <v>0</v>
      </c>
      <c r="DC17" s="168">
        <f>Land!DD66</f>
        <v>0</v>
      </c>
      <c r="DD17" s="168">
        <f>Land!DE66</f>
        <v>0</v>
      </c>
      <c r="DE17" s="168">
        <f>Land!DF66</f>
        <v>0</v>
      </c>
      <c r="DF17" s="168">
        <f>Land!DG66</f>
        <v>0</v>
      </c>
      <c r="DG17" s="168">
        <f>Land!DH66</f>
        <v>0</v>
      </c>
      <c r="DH17" s="168">
        <f>Land!DI66</f>
        <v>0</v>
      </c>
      <c r="DI17" s="168">
        <f>Land!DJ66</f>
        <v>0</v>
      </c>
      <c r="DJ17" s="168">
        <f>Land!DK66</f>
        <v>0</v>
      </c>
      <c r="DK17" s="168">
        <f>Land!DL66</f>
        <v>0</v>
      </c>
      <c r="DL17" s="168">
        <f>Land!DM66</f>
        <v>0</v>
      </c>
      <c r="DM17" s="168">
        <f>Land!DN66</f>
        <v>0</v>
      </c>
      <c r="DN17" s="168">
        <f>Land!DO66</f>
        <v>0</v>
      </c>
      <c r="DO17" s="168">
        <f>Land!DP66</f>
        <v>0</v>
      </c>
      <c r="DP17" s="168">
        <f>Land!DQ66</f>
        <v>0</v>
      </c>
      <c r="DQ17" s="168">
        <f>Land!DR66</f>
        <v>0</v>
      </c>
      <c r="DR17" s="168">
        <f>Land!DS66</f>
        <v>0</v>
      </c>
      <c r="DS17" s="168">
        <f>Land!DT66</f>
        <v>0</v>
      </c>
    </row>
    <row r="18" spans="2:123" x14ac:dyDescent="0.25">
      <c r="B18" s="167" t="s">
        <v>470</v>
      </c>
      <c r="C18" s="168">
        <f ca="1">C173</f>
        <v>0</v>
      </c>
      <c r="D18" s="168">
        <f t="shared" ref="D18:BO18" ca="1" si="210">D173</f>
        <v>0</v>
      </c>
      <c r="E18" s="168">
        <f t="shared" ca="1" si="210"/>
        <v>0</v>
      </c>
      <c r="F18" s="168">
        <f t="shared" ca="1" si="210"/>
        <v>0</v>
      </c>
      <c r="G18" s="168">
        <f t="shared" ca="1" si="210"/>
        <v>0</v>
      </c>
      <c r="H18" s="168">
        <f t="shared" ca="1" si="210"/>
        <v>0</v>
      </c>
      <c r="I18" s="168">
        <f t="shared" ca="1" si="210"/>
        <v>0</v>
      </c>
      <c r="J18" s="168">
        <f t="shared" ca="1" si="210"/>
        <v>0</v>
      </c>
      <c r="K18" s="168">
        <f t="shared" ca="1" si="210"/>
        <v>0</v>
      </c>
      <c r="L18" s="168">
        <f t="shared" ca="1" si="210"/>
        <v>0</v>
      </c>
      <c r="M18" s="168">
        <f t="shared" ca="1" si="210"/>
        <v>0</v>
      </c>
      <c r="N18" s="168">
        <f t="shared" ca="1" si="210"/>
        <v>0</v>
      </c>
      <c r="O18" s="168">
        <f t="shared" ca="1" si="210"/>
        <v>0</v>
      </c>
      <c r="P18" s="168">
        <f t="shared" ca="1" si="210"/>
        <v>0</v>
      </c>
      <c r="Q18" s="168">
        <f t="shared" ca="1" si="210"/>
        <v>0</v>
      </c>
      <c r="R18" s="168">
        <f t="shared" ca="1" si="210"/>
        <v>0</v>
      </c>
      <c r="S18" s="168">
        <f t="shared" ca="1" si="210"/>
        <v>0</v>
      </c>
      <c r="T18" s="168">
        <f t="shared" ca="1" si="210"/>
        <v>0</v>
      </c>
      <c r="U18" s="168">
        <f t="shared" ca="1" si="210"/>
        <v>0</v>
      </c>
      <c r="V18" s="168">
        <f t="shared" ca="1" si="210"/>
        <v>0</v>
      </c>
      <c r="W18" s="168">
        <f t="shared" ca="1" si="210"/>
        <v>0</v>
      </c>
      <c r="X18" s="168">
        <f t="shared" ca="1" si="210"/>
        <v>0</v>
      </c>
      <c r="Y18" s="168">
        <f t="shared" ca="1" si="210"/>
        <v>0</v>
      </c>
      <c r="Z18" s="168">
        <f t="shared" ca="1" si="210"/>
        <v>0</v>
      </c>
      <c r="AA18" s="168">
        <f t="shared" ca="1" si="210"/>
        <v>0</v>
      </c>
      <c r="AB18" s="168">
        <f t="shared" ca="1" si="210"/>
        <v>0</v>
      </c>
      <c r="AC18" s="168">
        <f t="shared" ca="1" si="210"/>
        <v>0</v>
      </c>
      <c r="AD18" s="168">
        <f t="shared" ca="1" si="210"/>
        <v>0</v>
      </c>
      <c r="AE18" s="168">
        <f t="shared" ca="1" si="210"/>
        <v>0</v>
      </c>
      <c r="AF18" s="168">
        <f t="shared" ca="1" si="210"/>
        <v>0</v>
      </c>
      <c r="AG18" s="168">
        <f t="shared" ca="1" si="210"/>
        <v>0</v>
      </c>
      <c r="AH18" s="168">
        <f t="shared" ca="1" si="210"/>
        <v>0</v>
      </c>
      <c r="AI18" s="168">
        <f t="shared" ca="1" si="210"/>
        <v>0</v>
      </c>
      <c r="AJ18" s="168">
        <f t="shared" ca="1" si="210"/>
        <v>0</v>
      </c>
      <c r="AK18" s="168">
        <f t="shared" ca="1" si="210"/>
        <v>0</v>
      </c>
      <c r="AL18" s="168">
        <f t="shared" ca="1" si="210"/>
        <v>0</v>
      </c>
      <c r="AM18" s="168">
        <f t="shared" ca="1" si="210"/>
        <v>0</v>
      </c>
      <c r="AN18" s="168">
        <f t="shared" ca="1" si="210"/>
        <v>0</v>
      </c>
      <c r="AO18" s="168">
        <f t="shared" ca="1" si="210"/>
        <v>0</v>
      </c>
      <c r="AP18" s="168">
        <f t="shared" ca="1" si="210"/>
        <v>0</v>
      </c>
      <c r="AQ18" s="168">
        <f t="shared" ca="1" si="210"/>
        <v>0</v>
      </c>
      <c r="AR18" s="168">
        <f t="shared" ca="1" si="210"/>
        <v>0</v>
      </c>
      <c r="AS18" s="168">
        <f t="shared" ca="1" si="210"/>
        <v>0</v>
      </c>
      <c r="AT18" s="168">
        <f t="shared" ca="1" si="210"/>
        <v>0</v>
      </c>
      <c r="AU18" s="168">
        <f t="shared" ca="1" si="210"/>
        <v>0</v>
      </c>
      <c r="AV18" s="168">
        <f t="shared" ca="1" si="210"/>
        <v>0</v>
      </c>
      <c r="AW18" s="168">
        <f t="shared" ca="1" si="210"/>
        <v>0</v>
      </c>
      <c r="AX18" s="168">
        <f t="shared" ca="1" si="210"/>
        <v>0</v>
      </c>
      <c r="AY18" s="168">
        <f t="shared" ca="1" si="210"/>
        <v>0</v>
      </c>
      <c r="AZ18" s="168">
        <f t="shared" ca="1" si="210"/>
        <v>0</v>
      </c>
      <c r="BA18" s="168">
        <f t="shared" ca="1" si="210"/>
        <v>0</v>
      </c>
      <c r="BB18" s="168">
        <f t="shared" ca="1" si="210"/>
        <v>0</v>
      </c>
      <c r="BC18" s="168">
        <f t="shared" ca="1" si="210"/>
        <v>0</v>
      </c>
      <c r="BD18" s="168">
        <f t="shared" ca="1" si="210"/>
        <v>3719140.1273885272</v>
      </c>
      <c r="BE18" s="168">
        <f t="shared" ca="1" si="210"/>
        <v>4185000</v>
      </c>
      <c r="BF18" s="168">
        <f t="shared" ca="1" si="210"/>
        <v>4185000</v>
      </c>
      <c r="BG18" s="168">
        <f t="shared" ca="1" si="210"/>
        <v>4185000</v>
      </c>
      <c r="BH18" s="168">
        <f t="shared" ca="1" si="210"/>
        <v>4185000</v>
      </c>
      <c r="BI18" s="168">
        <f t="shared" ca="1" si="210"/>
        <v>4185000</v>
      </c>
      <c r="BJ18" s="168">
        <f t="shared" ca="1" si="210"/>
        <v>4185000</v>
      </c>
      <c r="BK18" s="168">
        <f t="shared" ca="1" si="210"/>
        <v>4185000</v>
      </c>
      <c r="BL18" s="168">
        <f t="shared" ca="1" si="210"/>
        <v>4185000</v>
      </c>
      <c r="BM18" s="168">
        <f t="shared" ca="1" si="210"/>
        <v>4185000</v>
      </c>
      <c r="BN18" s="168">
        <f t="shared" ca="1" si="210"/>
        <v>4185000</v>
      </c>
      <c r="BO18" s="168">
        <f t="shared" ca="1" si="210"/>
        <v>4185000</v>
      </c>
      <c r="BP18" s="168">
        <f t="shared" ref="BP18:DS18" ca="1" si="211">BP173</f>
        <v>0</v>
      </c>
      <c r="BQ18" s="168">
        <f t="shared" ca="1" si="211"/>
        <v>0</v>
      </c>
      <c r="BR18" s="168">
        <f t="shared" ca="1" si="211"/>
        <v>0</v>
      </c>
      <c r="BS18" s="168">
        <f t="shared" ca="1" si="211"/>
        <v>0</v>
      </c>
      <c r="BT18" s="168">
        <f t="shared" ca="1" si="211"/>
        <v>0</v>
      </c>
      <c r="BU18" s="168">
        <f t="shared" ca="1" si="211"/>
        <v>0</v>
      </c>
      <c r="BV18" s="168">
        <f t="shared" ca="1" si="211"/>
        <v>0</v>
      </c>
      <c r="BW18" s="168">
        <f t="shared" ca="1" si="211"/>
        <v>0</v>
      </c>
      <c r="BX18" s="168">
        <f t="shared" ca="1" si="211"/>
        <v>0</v>
      </c>
      <c r="BY18" s="168">
        <f t="shared" ca="1" si="211"/>
        <v>0</v>
      </c>
      <c r="BZ18" s="168">
        <f t="shared" ca="1" si="211"/>
        <v>0</v>
      </c>
      <c r="CA18" s="168">
        <f t="shared" ca="1" si="211"/>
        <v>0</v>
      </c>
      <c r="CB18" s="168">
        <f t="shared" ca="1" si="211"/>
        <v>0</v>
      </c>
      <c r="CC18" s="168">
        <f t="shared" ca="1" si="211"/>
        <v>0</v>
      </c>
      <c r="CD18" s="168">
        <f t="shared" ca="1" si="211"/>
        <v>0</v>
      </c>
      <c r="CE18" s="168">
        <f t="shared" ca="1" si="211"/>
        <v>0</v>
      </c>
      <c r="CF18" s="168">
        <f t="shared" ca="1" si="211"/>
        <v>0</v>
      </c>
      <c r="CG18" s="168">
        <f t="shared" ca="1" si="211"/>
        <v>0</v>
      </c>
      <c r="CH18" s="168">
        <f t="shared" ca="1" si="211"/>
        <v>0</v>
      </c>
      <c r="CI18" s="168">
        <f t="shared" ca="1" si="211"/>
        <v>0</v>
      </c>
      <c r="CJ18" s="168">
        <f t="shared" ca="1" si="211"/>
        <v>0</v>
      </c>
      <c r="CK18" s="168">
        <f t="shared" ca="1" si="211"/>
        <v>0</v>
      </c>
      <c r="CL18" s="168">
        <f t="shared" ca="1" si="211"/>
        <v>0</v>
      </c>
      <c r="CM18" s="168">
        <f t="shared" ca="1" si="211"/>
        <v>0</v>
      </c>
      <c r="CN18" s="168">
        <f t="shared" ca="1" si="211"/>
        <v>0</v>
      </c>
      <c r="CO18" s="168">
        <f t="shared" ca="1" si="211"/>
        <v>0</v>
      </c>
      <c r="CP18" s="168">
        <f t="shared" ca="1" si="211"/>
        <v>0</v>
      </c>
      <c r="CQ18" s="168">
        <f t="shared" ca="1" si="211"/>
        <v>0</v>
      </c>
      <c r="CR18" s="168">
        <f t="shared" ca="1" si="211"/>
        <v>0</v>
      </c>
      <c r="CS18" s="168">
        <f t="shared" ca="1" si="211"/>
        <v>0</v>
      </c>
      <c r="CT18" s="168">
        <f t="shared" ca="1" si="211"/>
        <v>0</v>
      </c>
      <c r="CU18" s="168">
        <f t="shared" ca="1" si="211"/>
        <v>0</v>
      </c>
      <c r="CV18" s="168">
        <f t="shared" ca="1" si="211"/>
        <v>0</v>
      </c>
      <c r="CW18" s="168">
        <f t="shared" ca="1" si="211"/>
        <v>0</v>
      </c>
      <c r="CX18" s="168">
        <f t="shared" ca="1" si="211"/>
        <v>0</v>
      </c>
      <c r="CY18" s="168">
        <f t="shared" ca="1" si="211"/>
        <v>0</v>
      </c>
      <c r="CZ18" s="168">
        <f t="shared" ca="1" si="211"/>
        <v>0</v>
      </c>
      <c r="DA18" s="168">
        <f t="shared" ca="1" si="211"/>
        <v>0</v>
      </c>
      <c r="DB18" s="168">
        <f t="shared" ca="1" si="211"/>
        <v>0</v>
      </c>
      <c r="DC18" s="168">
        <f t="shared" ca="1" si="211"/>
        <v>0</v>
      </c>
      <c r="DD18" s="168">
        <f t="shared" ca="1" si="211"/>
        <v>0</v>
      </c>
      <c r="DE18" s="168">
        <f t="shared" ca="1" si="211"/>
        <v>0</v>
      </c>
      <c r="DF18" s="168">
        <f t="shared" ca="1" si="211"/>
        <v>0</v>
      </c>
      <c r="DG18" s="168">
        <f t="shared" ca="1" si="211"/>
        <v>0</v>
      </c>
      <c r="DH18" s="168">
        <f t="shared" ca="1" si="211"/>
        <v>0</v>
      </c>
      <c r="DI18" s="168">
        <f t="shared" ca="1" si="211"/>
        <v>0</v>
      </c>
      <c r="DJ18" s="168">
        <f t="shared" ca="1" si="211"/>
        <v>0</v>
      </c>
      <c r="DK18" s="168">
        <f t="shared" ca="1" si="211"/>
        <v>0</v>
      </c>
      <c r="DL18" s="168">
        <f t="shared" ca="1" si="211"/>
        <v>0</v>
      </c>
      <c r="DM18" s="168">
        <f t="shared" ca="1" si="211"/>
        <v>0</v>
      </c>
      <c r="DN18" s="168">
        <f t="shared" ca="1" si="211"/>
        <v>0</v>
      </c>
      <c r="DO18" s="168">
        <f t="shared" ca="1" si="211"/>
        <v>0</v>
      </c>
      <c r="DP18" s="168">
        <f t="shared" ca="1" si="211"/>
        <v>0</v>
      </c>
      <c r="DQ18" s="168">
        <f t="shared" ca="1" si="211"/>
        <v>0</v>
      </c>
      <c r="DR18" s="168">
        <f t="shared" ca="1" si="211"/>
        <v>0</v>
      </c>
      <c r="DS18" s="168">
        <f t="shared" ca="1" si="211"/>
        <v>0</v>
      </c>
    </row>
    <row r="19" spans="2:123" x14ac:dyDescent="0.25">
      <c r="B19" s="167" t="s">
        <v>270</v>
      </c>
      <c r="C19" s="168">
        <f ca="1">C212</f>
        <v>0</v>
      </c>
      <c r="D19" s="168">
        <f t="shared" ref="D19:BO19" ca="1" si="212">D212</f>
        <v>0</v>
      </c>
      <c r="E19" s="168">
        <f t="shared" ca="1" si="212"/>
        <v>0</v>
      </c>
      <c r="F19" s="168">
        <f t="shared" ca="1" si="212"/>
        <v>0</v>
      </c>
      <c r="G19" s="168">
        <f t="shared" ca="1" si="212"/>
        <v>0</v>
      </c>
      <c r="H19" s="168">
        <f t="shared" ca="1" si="212"/>
        <v>0</v>
      </c>
      <c r="I19" s="168">
        <f t="shared" ca="1" si="212"/>
        <v>0</v>
      </c>
      <c r="J19" s="168">
        <f t="shared" ca="1" si="212"/>
        <v>0</v>
      </c>
      <c r="K19" s="168">
        <f t="shared" ca="1" si="212"/>
        <v>0</v>
      </c>
      <c r="L19" s="168">
        <f t="shared" ca="1" si="212"/>
        <v>0</v>
      </c>
      <c r="M19" s="168">
        <f t="shared" ca="1" si="212"/>
        <v>0</v>
      </c>
      <c r="N19" s="168">
        <f t="shared" ca="1" si="212"/>
        <v>0</v>
      </c>
      <c r="O19" s="168">
        <f t="shared" ca="1" si="212"/>
        <v>0</v>
      </c>
      <c r="P19" s="168">
        <f t="shared" ca="1" si="212"/>
        <v>0</v>
      </c>
      <c r="Q19" s="168">
        <f t="shared" ca="1" si="212"/>
        <v>0</v>
      </c>
      <c r="R19" s="168">
        <f t="shared" ca="1" si="212"/>
        <v>0</v>
      </c>
      <c r="S19" s="168">
        <f t="shared" ca="1" si="212"/>
        <v>0</v>
      </c>
      <c r="T19" s="168">
        <f t="shared" ca="1" si="212"/>
        <v>0</v>
      </c>
      <c r="U19" s="168">
        <f t="shared" ca="1" si="212"/>
        <v>0</v>
      </c>
      <c r="V19" s="168">
        <f t="shared" ca="1" si="212"/>
        <v>0</v>
      </c>
      <c r="W19" s="168">
        <f t="shared" ca="1" si="212"/>
        <v>0</v>
      </c>
      <c r="X19" s="168">
        <f t="shared" ca="1" si="212"/>
        <v>0</v>
      </c>
      <c r="Y19" s="168">
        <f t="shared" ca="1" si="212"/>
        <v>0</v>
      </c>
      <c r="Z19" s="168">
        <f t="shared" ca="1" si="212"/>
        <v>0</v>
      </c>
      <c r="AA19" s="168">
        <f t="shared" ca="1" si="212"/>
        <v>0</v>
      </c>
      <c r="AB19" s="168">
        <f t="shared" ca="1" si="212"/>
        <v>0</v>
      </c>
      <c r="AC19" s="168">
        <f t="shared" ca="1" si="212"/>
        <v>0</v>
      </c>
      <c r="AD19" s="168">
        <f t="shared" ca="1" si="212"/>
        <v>0</v>
      </c>
      <c r="AE19" s="168">
        <f t="shared" ca="1" si="212"/>
        <v>0</v>
      </c>
      <c r="AF19" s="168">
        <f t="shared" ca="1" si="212"/>
        <v>0</v>
      </c>
      <c r="AG19" s="168">
        <f t="shared" ca="1" si="212"/>
        <v>0</v>
      </c>
      <c r="AH19" s="168">
        <f t="shared" ca="1" si="212"/>
        <v>0</v>
      </c>
      <c r="AI19" s="168">
        <f t="shared" ca="1" si="212"/>
        <v>0</v>
      </c>
      <c r="AJ19" s="168">
        <f t="shared" ca="1" si="212"/>
        <v>0</v>
      </c>
      <c r="AK19" s="168">
        <f t="shared" ca="1" si="212"/>
        <v>0</v>
      </c>
      <c r="AL19" s="168">
        <f t="shared" ca="1" si="212"/>
        <v>0</v>
      </c>
      <c r="AM19" s="168">
        <f t="shared" ca="1" si="212"/>
        <v>0</v>
      </c>
      <c r="AN19" s="168">
        <f t="shared" ca="1" si="212"/>
        <v>0</v>
      </c>
      <c r="AO19" s="168">
        <f t="shared" ca="1" si="212"/>
        <v>0</v>
      </c>
      <c r="AP19" s="168">
        <f t="shared" ca="1" si="212"/>
        <v>0</v>
      </c>
      <c r="AQ19" s="168">
        <f t="shared" ca="1" si="212"/>
        <v>0</v>
      </c>
      <c r="AR19" s="168">
        <f t="shared" ca="1" si="212"/>
        <v>0</v>
      </c>
      <c r="AS19" s="168">
        <f t="shared" ca="1" si="212"/>
        <v>0</v>
      </c>
      <c r="AT19" s="168">
        <f t="shared" ca="1" si="212"/>
        <v>0</v>
      </c>
      <c r="AU19" s="168">
        <f t="shared" ca="1" si="212"/>
        <v>0</v>
      </c>
      <c r="AV19" s="168">
        <f t="shared" ca="1" si="212"/>
        <v>0</v>
      </c>
      <c r="AW19" s="168">
        <f t="shared" ca="1" si="212"/>
        <v>0</v>
      </c>
      <c r="AX19" s="168">
        <f t="shared" ca="1" si="212"/>
        <v>0</v>
      </c>
      <c r="AY19" s="168">
        <f t="shared" ca="1" si="212"/>
        <v>0</v>
      </c>
      <c r="AZ19" s="168">
        <f t="shared" ca="1" si="212"/>
        <v>0</v>
      </c>
      <c r="BA19" s="168">
        <f t="shared" ca="1" si="212"/>
        <v>0</v>
      </c>
      <c r="BB19" s="168">
        <f t="shared" ca="1" si="212"/>
        <v>0</v>
      </c>
      <c r="BC19" s="168">
        <f t="shared" ca="1" si="212"/>
        <v>0</v>
      </c>
      <c r="BD19" s="168">
        <f t="shared" ca="1" si="212"/>
        <v>0</v>
      </c>
      <c r="BE19" s="168">
        <f t="shared" ca="1" si="212"/>
        <v>0</v>
      </c>
      <c r="BF19" s="168">
        <f t="shared" ca="1" si="212"/>
        <v>0</v>
      </c>
      <c r="BG19" s="168">
        <f t="shared" ca="1" si="212"/>
        <v>0</v>
      </c>
      <c r="BH19" s="168">
        <f t="shared" ca="1" si="212"/>
        <v>0</v>
      </c>
      <c r="BI19" s="168">
        <f t="shared" ca="1" si="212"/>
        <v>0</v>
      </c>
      <c r="BJ19" s="168">
        <f t="shared" ca="1" si="212"/>
        <v>0</v>
      </c>
      <c r="BK19" s="168">
        <f t="shared" ca="1" si="212"/>
        <v>0</v>
      </c>
      <c r="BL19" s="168">
        <f t="shared" ca="1" si="212"/>
        <v>0</v>
      </c>
      <c r="BM19" s="168">
        <f t="shared" ca="1" si="212"/>
        <v>0</v>
      </c>
      <c r="BN19" s="168">
        <f t="shared" ca="1" si="212"/>
        <v>1390619.5124511381</v>
      </c>
      <c r="BO19" s="168">
        <f t="shared" ca="1" si="212"/>
        <v>2189403.1495961258</v>
      </c>
      <c r="BP19" s="168">
        <f t="shared" ref="BP19:DS19" ca="1" si="213">BP212</f>
        <v>2189403.1495961258</v>
      </c>
      <c r="BQ19" s="168">
        <f t="shared" ca="1" si="213"/>
        <v>2189403.1495961258</v>
      </c>
      <c r="BR19" s="168">
        <f t="shared" ca="1" si="213"/>
        <v>2189403.1495961258</v>
      </c>
      <c r="BS19" s="168">
        <f t="shared" ca="1" si="213"/>
        <v>2189403.1495961258</v>
      </c>
      <c r="BT19" s="168">
        <f t="shared" ca="1" si="213"/>
        <v>2205187.384615385</v>
      </c>
      <c r="BU19" s="168">
        <f t="shared" ca="1" si="213"/>
        <v>2205187.384615385</v>
      </c>
      <c r="BV19" s="168">
        <f t="shared" ca="1" si="213"/>
        <v>2205187.384615385</v>
      </c>
      <c r="BW19" s="168">
        <f t="shared" ca="1" si="213"/>
        <v>2205187.384615385</v>
      </c>
      <c r="BX19" s="168">
        <f t="shared" ca="1" si="213"/>
        <v>2205187.384615385</v>
      </c>
      <c r="BY19" s="168">
        <f t="shared" ca="1" si="213"/>
        <v>0</v>
      </c>
      <c r="BZ19" s="168">
        <f t="shared" ca="1" si="213"/>
        <v>0</v>
      </c>
      <c r="CA19" s="168">
        <f t="shared" ca="1" si="213"/>
        <v>0</v>
      </c>
      <c r="CB19" s="168">
        <f t="shared" ca="1" si="213"/>
        <v>0</v>
      </c>
      <c r="CC19" s="168">
        <f t="shared" ca="1" si="213"/>
        <v>0</v>
      </c>
      <c r="CD19" s="168">
        <f t="shared" ca="1" si="213"/>
        <v>0</v>
      </c>
      <c r="CE19" s="168">
        <f t="shared" ca="1" si="213"/>
        <v>0</v>
      </c>
      <c r="CF19" s="168">
        <f t="shared" ca="1" si="213"/>
        <v>0</v>
      </c>
      <c r="CG19" s="168">
        <f t="shared" ca="1" si="213"/>
        <v>0</v>
      </c>
      <c r="CH19" s="168">
        <f t="shared" ca="1" si="213"/>
        <v>0</v>
      </c>
      <c r="CI19" s="168">
        <f t="shared" ca="1" si="213"/>
        <v>0</v>
      </c>
      <c r="CJ19" s="168">
        <f t="shared" ca="1" si="213"/>
        <v>0</v>
      </c>
      <c r="CK19" s="168">
        <f t="shared" ca="1" si="213"/>
        <v>0</v>
      </c>
      <c r="CL19" s="168">
        <f t="shared" ca="1" si="213"/>
        <v>0</v>
      </c>
      <c r="CM19" s="168">
        <f t="shared" ca="1" si="213"/>
        <v>0</v>
      </c>
      <c r="CN19" s="168">
        <f t="shared" ca="1" si="213"/>
        <v>0</v>
      </c>
      <c r="CO19" s="168">
        <f t="shared" ca="1" si="213"/>
        <v>0</v>
      </c>
      <c r="CP19" s="168">
        <f t="shared" ca="1" si="213"/>
        <v>0</v>
      </c>
      <c r="CQ19" s="168">
        <f t="shared" ca="1" si="213"/>
        <v>0</v>
      </c>
      <c r="CR19" s="168">
        <f t="shared" ca="1" si="213"/>
        <v>0</v>
      </c>
      <c r="CS19" s="168">
        <f t="shared" ca="1" si="213"/>
        <v>0</v>
      </c>
      <c r="CT19" s="168">
        <f t="shared" ca="1" si="213"/>
        <v>0</v>
      </c>
      <c r="CU19" s="168">
        <f t="shared" ca="1" si="213"/>
        <v>0</v>
      </c>
      <c r="CV19" s="168">
        <f t="shared" ca="1" si="213"/>
        <v>0</v>
      </c>
      <c r="CW19" s="168">
        <f t="shared" ca="1" si="213"/>
        <v>0</v>
      </c>
      <c r="CX19" s="168">
        <f t="shared" ca="1" si="213"/>
        <v>0</v>
      </c>
      <c r="CY19" s="168">
        <f t="shared" ca="1" si="213"/>
        <v>0</v>
      </c>
      <c r="CZ19" s="168">
        <f t="shared" ca="1" si="213"/>
        <v>0</v>
      </c>
      <c r="DA19" s="168">
        <f t="shared" ca="1" si="213"/>
        <v>0</v>
      </c>
      <c r="DB19" s="168">
        <f t="shared" ca="1" si="213"/>
        <v>0</v>
      </c>
      <c r="DC19" s="168">
        <f t="shared" ca="1" si="213"/>
        <v>0</v>
      </c>
      <c r="DD19" s="168">
        <f t="shared" ca="1" si="213"/>
        <v>0</v>
      </c>
      <c r="DE19" s="168">
        <f t="shared" ca="1" si="213"/>
        <v>0</v>
      </c>
      <c r="DF19" s="168">
        <f t="shared" ca="1" si="213"/>
        <v>0</v>
      </c>
      <c r="DG19" s="168">
        <f t="shared" ca="1" si="213"/>
        <v>0</v>
      </c>
      <c r="DH19" s="168">
        <f t="shared" ca="1" si="213"/>
        <v>0</v>
      </c>
      <c r="DI19" s="168">
        <f t="shared" ca="1" si="213"/>
        <v>0</v>
      </c>
      <c r="DJ19" s="168">
        <f t="shared" ca="1" si="213"/>
        <v>0</v>
      </c>
      <c r="DK19" s="168">
        <f t="shared" ca="1" si="213"/>
        <v>0</v>
      </c>
      <c r="DL19" s="168">
        <f t="shared" ca="1" si="213"/>
        <v>0</v>
      </c>
      <c r="DM19" s="168">
        <f t="shared" ca="1" si="213"/>
        <v>0</v>
      </c>
      <c r="DN19" s="168">
        <f t="shared" ca="1" si="213"/>
        <v>0</v>
      </c>
      <c r="DO19" s="168">
        <f t="shared" ca="1" si="213"/>
        <v>0</v>
      </c>
      <c r="DP19" s="168">
        <f t="shared" ca="1" si="213"/>
        <v>0</v>
      </c>
      <c r="DQ19" s="168">
        <f t="shared" ca="1" si="213"/>
        <v>0</v>
      </c>
      <c r="DR19" s="168">
        <f t="shared" ca="1" si="213"/>
        <v>0</v>
      </c>
      <c r="DS19" s="168">
        <f t="shared" ca="1" si="213"/>
        <v>0</v>
      </c>
    </row>
    <row r="20" spans="2:123" ht="13.8" thickBot="1" x14ac:dyDescent="0.3">
      <c r="B20" s="42" t="s">
        <v>471</v>
      </c>
      <c r="C20" s="169">
        <f ca="1">SUM(C17:C19)</f>
        <v>0</v>
      </c>
      <c r="D20" s="169">
        <f t="shared" ref="D20:BO20" ca="1" si="214">SUM(D17:D19)</f>
        <v>0</v>
      </c>
      <c r="E20" s="169">
        <f t="shared" ca="1" si="214"/>
        <v>0</v>
      </c>
      <c r="F20" s="169">
        <f t="shared" ca="1" si="214"/>
        <v>0</v>
      </c>
      <c r="G20" s="169">
        <f t="shared" ca="1" si="214"/>
        <v>0</v>
      </c>
      <c r="H20" s="169">
        <f t="shared" ca="1" si="214"/>
        <v>0</v>
      </c>
      <c r="I20" s="169">
        <f t="shared" ca="1" si="214"/>
        <v>0</v>
      </c>
      <c r="J20" s="169">
        <f t="shared" ca="1" si="214"/>
        <v>0</v>
      </c>
      <c r="K20" s="169">
        <f t="shared" ca="1" si="214"/>
        <v>0</v>
      </c>
      <c r="L20" s="169">
        <f t="shared" ca="1" si="214"/>
        <v>0</v>
      </c>
      <c r="M20" s="169">
        <f t="shared" ca="1" si="214"/>
        <v>0</v>
      </c>
      <c r="N20" s="169">
        <f t="shared" ca="1" si="214"/>
        <v>0</v>
      </c>
      <c r="O20" s="169">
        <f t="shared" ca="1" si="214"/>
        <v>0</v>
      </c>
      <c r="P20" s="169">
        <f t="shared" ca="1" si="214"/>
        <v>0</v>
      </c>
      <c r="Q20" s="169">
        <f t="shared" ca="1" si="214"/>
        <v>0</v>
      </c>
      <c r="R20" s="169">
        <f t="shared" ca="1" si="214"/>
        <v>0</v>
      </c>
      <c r="S20" s="169">
        <f t="shared" ca="1" si="214"/>
        <v>0</v>
      </c>
      <c r="T20" s="169">
        <f t="shared" ca="1" si="214"/>
        <v>0</v>
      </c>
      <c r="U20" s="169">
        <f t="shared" ca="1" si="214"/>
        <v>0</v>
      </c>
      <c r="V20" s="169">
        <f t="shared" ca="1" si="214"/>
        <v>0</v>
      </c>
      <c r="W20" s="169">
        <f t="shared" ca="1" si="214"/>
        <v>13486176</v>
      </c>
      <c r="X20" s="169">
        <f t="shared" ca="1" si="214"/>
        <v>0</v>
      </c>
      <c r="Y20" s="169">
        <f t="shared" ca="1" si="214"/>
        <v>0</v>
      </c>
      <c r="Z20" s="169">
        <f t="shared" ca="1" si="214"/>
        <v>0</v>
      </c>
      <c r="AA20" s="169">
        <f t="shared" ca="1" si="214"/>
        <v>0</v>
      </c>
      <c r="AB20" s="169">
        <f t="shared" ca="1" si="214"/>
        <v>0</v>
      </c>
      <c r="AC20" s="169">
        <f t="shared" ca="1" si="214"/>
        <v>0</v>
      </c>
      <c r="AD20" s="169">
        <f t="shared" ca="1" si="214"/>
        <v>0</v>
      </c>
      <c r="AE20" s="169">
        <f t="shared" ca="1" si="214"/>
        <v>0</v>
      </c>
      <c r="AF20" s="169">
        <f t="shared" ca="1" si="214"/>
        <v>0</v>
      </c>
      <c r="AG20" s="169">
        <f t="shared" ca="1" si="214"/>
        <v>0</v>
      </c>
      <c r="AH20" s="169">
        <f t="shared" ca="1" si="214"/>
        <v>0</v>
      </c>
      <c r="AI20" s="169">
        <f t="shared" ca="1" si="214"/>
        <v>0</v>
      </c>
      <c r="AJ20" s="169">
        <f t="shared" ca="1" si="214"/>
        <v>0</v>
      </c>
      <c r="AK20" s="169">
        <f t="shared" ca="1" si="214"/>
        <v>0</v>
      </c>
      <c r="AL20" s="169">
        <f t="shared" ca="1" si="214"/>
        <v>0</v>
      </c>
      <c r="AM20" s="169">
        <f t="shared" ca="1" si="214"/>
        <v>0</v>
      </c>
      <c r="AN20" s="169">
        <f t="shared" ca="1" si="214"/>
        <v>0</v>
      </c>
      <c r="AO20" s="169">
        <f t="shared" ca="1" si="214"/>
        <v>0</v>
      </c>
      <c r="AP20" s="169">
        <f t="shared" ca="1" si="214"/>
        <v>0</v>
      </c>
      <c r="AQ20" s="169">
        <f t="shared" ca="1" si="214"/>
        <v>0</v>
      </c>
      <c r="AR20" s="169">
        <f t="shared" ca="1" si="214"/>
        <v>0</v>
      </c>
      <c r="AS20" s="169">
        <f t="shared" ca="1" si="214"/>
        <v>0</v>
      </c>
      <c r="AT20" s="169">
        <f t="shared" ca="1" si="214"/>
        <v>0</v>
      </c>
      <c r="AU20" s="169">
        <f t="shared" ca="1" si="214"/>
        <v>0</v>
      </c>
      <c r="AV20" s="169">
        <f t="shared" ca="1" si="214"/>
        <v>0</v>
      </c>
      <c r="AW20" s="169">
        <f t="shared" ca="1" si="214"/>
        <v>0</v>
      </c>
      <c r="AX20" s="169">
        <f t="shared" ca="1" si="214"/>
        <v>0</v>
      </c>
      <c r="AY20" s="169">
        <f t="shared" ca="1" si="214"/>
        <v>0</v>
      </c>
      <c r="AZ20" s="169">
        <f t="shared" ca="1" si="214"/>
        <v>0</v>
      </c>
      <c r="BA20" s="169">
        <f t="shared" ca="1" si="214"/>
        <v>0</v>
      </c>
      <c r="BB20" s="169">
        <f t="shared" ca="1" si="214"/>
        <v>0</v>
      </c>
      <c r="BC20" s="169">
        <f t="shared" ca="1" si="214"/>
        <v>0</v>
      </c>
      <c r="BD20" s="169">
        <f t="shared" ca="1" si="214"/>
        <v>3719140.1273885272</v>
      </c>
      <c r="BE20" s="169">
        <f t="shared" ca="1" si="214"/>
        <v>4185000</v>
      </c>
      <c r="BF20" s="169">
        <f t="shared" ca="1" si="214"/>
        <v>4185000</v>
      </c>
      <c r="BG20" s="169">
        <f t="shared" ca="1" si="214"/>
        <v>4185000</v>
      </c>
      <c r="BH20" s="169">
        <f t="shared" ca="1" si="214"/>
        <v>4185000</v>
      </c>
      <c r="BI20" s="169">
        <f t="shared" ca="1" si="214"/>
        <v>4185000</v>
      </c>
      <c r="BJ20" s="169">
        <f t="shared" ca="1" si="214"/>
        <v>4185000</v>
      </c>
      <c r="BK20" s="169">
        <f t="shared" ca="1" si="214"/>
        <v>4185000</v>
      </c>
      <c r="BL20" s="169">
        <f t="shared" ca="1" si="214"/>
        <v>4185000</v>
      </c>
      <c r="BM20" s="169">
        <f t="shared" ca="1" si="214"/>
        <v>4185000</v>
      </c>
      <c r="BN20" s="169">
        <f t="shared" ca="1" si="214"/>
        <v>5575619.5124511383</v>
      </c>
      <c r="BO20" s="169">
        <f t="shared" ca="1" si="214"/>
        <v>6374403.1495961258</v>
      </c>
      <c r="BP20" s="169">
        <f t="shared" ref="BP20:DS20" ca="1" si="215">SUM(BP17:BP19)</f>
        <v>2189403.1495961258</v>
      </c>
      <c r="BQ20" s="169">
        <f t="shared" ca="1" si="215"/>
        <v>2189403.1495961258</v>
      </c>
      <c r="BR20" s="169">
        <f t="shared" ca="1" si="215"/>
        <v>2189403.1495961258</v>
      </c>
      <c r="BS20" s="169">
        <f t="shared" ca="1" si="215"/>
        <v>2189403.1495961258</v>
      </c>
      <c r="BT20" s="169">
        <f t="shared" ca="1" si="215"/>
        <v>2205187.384615385</v>
      </c>
      <c r="BU20" s="169">
        <f t="shared" ca="1" si="215"/>
        <v>2205187.384615385</v>
      </c>
      <c r="BV20" s="169">
        <f t="shared" ca="1" si="215"/>
        <v>2205187.384615385</v>
      </c>
      <c r="BW20" s="169">
        <f t="shared" ca="1" si="215"/>
        <v>2205187.384615385</v>
      </c>
      <c r="BX20" s="169">
        <f t="shared" ca="1" si="215"/>
        <v>2205187.384615385</v>
      </c>
      <c r="BY20" s="169">
        <f t="shared" ca="1" si="215"/>
        <v>0</v>
      </c>
      <c r="BZ20" s="169">
        <f t="shared" ca="1" si="215"/>
        <v>0</v>
      </c>
      <c r="CA20" s="169">
        <f t="shared" ca="1" si="215"/>
        <v>0</v>
      </c>
      <c r="CB20" s="169">
        <f t="shared" ca="1" si="215"/>
        <v>0</v>
      </c>
      <c r="CC20" s="169">
        <f t="shared" ca="1" si="215"/>
        <v>0</v>
      </c>
      <c r="CD20" s="169">
        <f t="shared" ca="1" si="215"/>
        <v>0</v>
      </c>
      <c r="CE20" s="169">
        <f t="shared" ca="1" si="215"/>
        <v>0</v>
      </c>
      <c r="CF20" s="169">
        <f t="shared" ca="1" si="215"/>
        <v>0</v>
      </c>
      <c r="CG20" s="169">
        <f t="shared" ca="1" si="215"/>
        <v>0</v>
      </c>
      <c r="CH20" s="169">
        <f t="shared" ca="1" si="215"/>
        <v>0</v>
      </c>
      <c r="CI20" s="169">
        <f t="shared" ca="1" si="215"/>
        <v>0</v>
      </c>
      <c r="CJ20" s="169">
        <f t="shared" ca="1" si="215"/>
        <v>0</v>
      </c>
      <c r="CK20" s="169">
        <f t="shared" ca="1" si="215"/>
        <v>0</v>
      </c>
      <c r="CL20" s="169">
        <f t="shared" ca="1" si="215"/>
        <v>0</v>
      </c>
      <c r="CM20" s="169">
        <f t="shared" ca="1" si="215"/>
        <v>0</v>
      </c>
      <c r="CN20" s="169">
        <f t="shared" ca="1" si="215"/>
        <v>0</v>
      </c>
      <c r="CO20" s="169">
        <f t="shared" ca="1" si="215"/>
        <v>0</v>
      </c>
      <c r="CP20" s="169">
        <f t="shared" ca="1" si="215"/>
        <v>0</v>
      </c>
      <c r="CQ20" s="169">
        <f t="shared" ca="1" si="215"/>
        <v>0</v>
      </c>
      <c r="CR20" s="169">
        <f t="shared" ca="1" si="215"/>
        <v>0</v>
      </c>
      <c r="CS20" s="169">
        <f t="shared" ca="1" si="215"/>
        <v>0</v>
      </c>
      <c r="CT20" s="169">
        <f t="shared" ca="1" si="215"/>
        <v>0</v>
      </c>
      <c r="CU20" s="169">
        <f t="shared" ca="1" si="215"/>
        <v>0</v>
      </c>
      <c r="CV20" s="169">
        <f t="shared" ca="1" si="215"/>
        <v>0</v>
      </c>
      <c r="CW20" s="169">
        <f t="shared" ca="1" si="215"/>
        <v>0</v>
      </c>
      <c r="CX20" s="169">
        <f t="shared" ca="1" si="215"/>
        <v>0</v>
      </c>
      <c r="CY20" s="169">
        <f t="shared" ca="1" si="215"/>
        <v>0</v>
      </c>
      <c r="CZ20" s="169">
        <f t="shared" ca="1" si="215"/>
        <v>0</v>
      </c>
      <c r="DA20" s="169">
        <f t="shared" ca="1" si="215"/>
        <v>0</v>
      </c>
      <c r="DB20" s="169">
        <f t="shared" ca="1" si="215"/>
        <v>0</v>
      </c>
      <c r="DC20" s="169">
        <f t="shared" ca="1" si="215"/>
        <v>0</v>
      </c>
      <c r="DD20" s="169">
        <f t="shared" ca="1" si="215"/>
        <v>0</v>
      </c>
      <c r="DE20" s="169">
        <f t="shared" ca="1" si="215"/>
        <v>0</v>
      </c>
      <c r="DF20" s="169">
        <f t="shared" ca="1" si="215"/>
        <v>0</v>
      </c>
      <c r="DG20" s="169">
        <f t="shared" ca="1" si="215"/>
        <v>0</v>
      </c>
      <c r="DH20" s="169">
        <f t="shared" ca="1" si="215"/>
        <v>0</v>
      </c>
      <c r="DI20" s="169">
        <f t="shared" ca="1" si="215"/>
        <v>0</v>
      </c>
      <c r="DJ20" s="169">
        <f t="shared" ca="1" si="215"/>
        <v>0</v>
      </c>
      <c r="DK20" s="169">
        <f t="shared" ca="1" si="215"/>
        <v>0</v>
      </c>
      <c r="DL20" s="169">
        <f t="shared" ca="1" si="215"/>
        <v>0</v>
      </c>
      <c r="DM20" s="169">
        <f t="shared" ca="1" si="215"/>
        <v>0</v>
      </c>
      <c r="DN20" s="169">
        <f t="shared" ca="1" si="215"/>
        <v>0</v>
      </c>
      <c r="DO20" s="169">
        <f t="shared" ca="1" si="215"/>
        <v>0</v>
      </c>
      <c r="DP20" s="169">
        <f t="shared" ca="1" si="215"/>
        <v>0</v>
      </c>
      <c r="DQ20" s="169">
        <f t="shared" ca="1" si="215"/>
        <v>0</v>
      </c>
      <c r="DR20" s="169">
        <f t="shared" ca="1" si="215"/>
        <v>0</v>
      </c>
      <c r="DS20" s="169">
        <f t="shared" ca="1" si="215"/>
        <v>0</v>
      </c>
    </row>
    <row r="21" spans="2:123" ht="13.8" thickTop="1" x14ac:dyDescent="0.25">
      <c r="B21" s="165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</row>
    <row r="22" spans="2:123" ht="13.8" thickBot="1" x14ac:dyDescent="0.3">
      <c r="B22" s="42" t="s">
        <v>35</v>
      </c>
      <c r="C22" s="169">
        <f ca="1">MAX(C14-C20,0)</f>
        <v>34462866.24203822</v>
      </c>
      <c r="D22" s="169">
        <f t="shared" ref="D22:BO22" ca="1" si="216">MAX(D14-D20,0)</f>
        <v>34462866.24203822</v>
      </c>
      <c r="E22" s="169">
        <f t="shared" ca="1" si="216"/>
        <v>34462866.24203822</v>
      </c>
      <c r="F22" s="169">
        <f t="shared" ca="1" si="216"/>
        <v>34462866.24203822</v>
      </c>
      <c r="G22" s="169">
        <f t="shared" ca="1" si="216"/>
        <v>34462866.24203822</v>
      </c>
      <c r="H22" s="169">
        <f t="shared" ca="1" si="216"/>
        <v>34462866.24203822</v>
      </c>
      <c r="I22" s="169">
        <f t="shared" ca="1" si="216"/>
        <v>34462866.24203822</v>
      </c>
      <c r="J22" s="169">
        <f t="shared" ca="1" si="216"/>
        <v>34462866.24203822</v>
      </c>
      <c r="K22" s="169">
        <f t="shared" ca="1" si="216"/>
        <v>34462866.24203822</v>
      </c>
      <c r="L22" s="169">
        <f t="shared" ca="1" si="216"/>
        <v>34462866.24203822</v>
      </c>
      <c r="M22" s="169">
        <f t="shared" ca="1" si="216"/>
        <v>34462866.24203822</v>
      </c>
      <c r="N22" s="169">
        <f t="shared" ca="1" si="216"/>
        <v>34462866.24203822</v>
      </c>
      <c r="O22" s="169">
        <f t="shared" ca="1" si="216"/>
        <v>34462866.24203822</v>
      </c>
      <c r="P22" s="169">
        <f t="shared" ca="1" si="216"/>
        <v>34462866.24203822</v>
      </c>
      <c r="Q22" s="169">
        <f t="shared" ca="1" si="216"/>
        <v>34462866.24203822</v>
      </c>
      <c r="R22" s="169">
        <f t="shared" ca="1" si="216"/>
        <v>34462866.24203822</v>
      </c>
      <c r="S22" s="169">
        <f t="shared" ca="1" si="216"/>
        <v>34462866.24203822</v>
      </c>
      <c r="T22" s="169">
        <f t="shared" ca="1" si="216"/>
        <v>34462866.24203822</v>
      </c>
      <c r="U22" s="169">
        <f t="shared" ca="1" si="216"/>
        <v>34462866.24203822</v>
      </c>
      <c r="V22" s="169">
        <f t="shared" ca="1" si="216"/>
        <v>34462866.24203822</v>
      </c>
      <c r="W22" s="169">
        <f t="shared" ca="1" si="216"/>
        <v>20976690.24203822</v>
      </c>
      <c r="X22" s="169">
        <f t="shared" ca="1" si="216"/>
        <v>20976690.24203822</v>
      </c>
      <c r="Y22" s="169">
        <f t="shared" ca="1" si="216"/>
        <v>20976690.24203822</v>
      </c>
      <c r="Z22" s="169">
        <f t="shared" ca="1" si="216"/>
        <v>20976690.24203822</v>
      </c>
      <c r="AA22" s="169">
        <f t="shared" ca="1" si="216"/>
        <v>20976690.24203822</v>
      </c>
      <c r="AB22" s="169">
        <f t="shared" ca="1" si="216"/>
        <v>20976690.24203822</v>
      </c>
      <c r="AC22" s="169">
        <f t="shared" ca="1" si="216"/>
        <v>20976690.24203822</v>
      </c>
      <c r="AD22" s="169">
        <f t="shared" ca="1" si="216"/>
        <v>20976690.24203822</v>
      </c>
      <c r="AE22" s="169">
        <f t="shared" ca="1" si="216"/>
        <v>20976690.24203822</v>
      </c>
      <c r="AF22" s="169">
        <f t="shared" ca="1" si="216"/>
        <v>20976690.24203822</v>
      </c>
      <c r="AG22" s="169">
        <f t="shared" ca="1" si="216"/>
        <v>20976690.24203822</v>
      </c>
      <c r="AH22" s="169">
        <f t="shared" ca="1" si="216"/>
        <v>20976690.24203822</v>
      </c>
      <c r="AI22" s="169">
        <f t="shared" ca="1" si="216"/>
        <v>20976690.24203822</v>
      </c>
      <c r="AJ22" s="169">
        <f t="shared" ca="1" si="216"/>
        <v>20976690.24203822</v>
      </c>
      <c r="AK22" s="169">
        <f t="shared" ca="1" si="216"/>
        <v>20976690.24203822</v>
      </c>
      <c r="AL22" s="169">
        <f t="shared" ca="1" si="216"/>
        <v>20976690.24203822</v>
      </c>
      <c r="AM22" s="169">
        <f t="shared" ca="1" si="216"/>
        <v>20976690.24203822</v>
      </c>
      <c r="AN22" s="169">
        <f t="shared" ca="1" si="216"/>
        <v>20892722.312602442</v>
      </c>
      <c r="AO22" s="169">
        <f t="shared" ca="1" si="216"/>
        <v>20808726.39385685</v>
      </c>
      <c r="AP22" s="169">
        <f t="shared" ca="1" si="216"/>
        <v>20724702.476471677</v>
      </c>
      <c r="AQ22" s="169">
        <f t="shared" ca="1" si="216"/>
        <v>20640650.551114041</v>
      </c>
      <c r="AR22" s="169">
        <f t="shared" ca="1" si="216"/>
        <v>20556570.608447954</v>
      </c>
      <c r="AS22" s="169">
        <f t="shared" ca="1" si="216"/>
        <v>20472462.63913431</v>
      </c>
      <c r="AT22" s="169">
        <f t="shared" ca="1" si="216"/>
        <v>20388326.633830898</v>
      </c>
      <c r="AU22" s="169">
        <f t="shared" ca="1" si="216"/>
        <v>20304162.583192382</v>
      </c>
      <c r="AV22" s="169">
        <f t="shared" ca="1" si="216"/>
        <v>20219970.477870323</v>
      </c>
      <c r="AW22" s="169">
        <f t="shared" ca="1" si="216"/>
        <v>20135750.308513153</v>
      </c>
      <c r="AX22" s="169">
        <f t="shared" ca="1" si="216"/>
        <v>20051502.0657662</v>
      </c>
      <c r="AY22" s="169">
        <f t="shared" ca="1" si="216"/>
        <v>19967225.740271665</v>
      </c>
      <c r="AZ22" s="169">
        <f t="shared" ca="1" si="216"/>
        <v>19882921.322668631</v>
      </c>
      <c r="BA22" s="169">
        <f t="shared" ca="1" si="216"/>
        <v>19798588.803593062</v>
      </c>
      <c r="BB22" s="169">
        <f t="shared" ca="1" si="216"/>
        <v>19714228.173677802</v>
      </c>
      <c r="BC22" s="169">
        <f t="shared" ca="1" si="216"/>
        <v>19629839.423552569</v>
      </c>
      <c r="BD22" s="169">
        <f t="shared" ca="1" si="216"/>
        <v>15826282.416455435</v>
      </c>
      <c r="BE22" s="169">
        <f t="shared" ca="1" si="216"/>
        <v>11555597.684411129</v>
      </c>
      <c r="BF22" s="169">
        <f t="shared" ca="1" si="216"/>
        <v>7283489.3907894753</v>
      </c>
      <c r="BG22" s="169">
        <f t="shared" ca="1" si="216"/>
        <v>3009957.0610699467</v>
      </c>
      <c r="BH22" s="169">
        <f t="shared" ca="1" si="216"/>
        <v>0</v>
      </c>
      <c r="BI22" s="169">
        <f t="shared" ca="1" si="216"/>
        <v>0</v>
      </c>
      <c r="BJ22" s="169">
        <f t="shared" ca="1" si="216"/>
        <v>0</v>
      </c>
      <c r="BK22" s="169">
        <f t="shared" ca="1" si="216"/>
        <v>0</v>
      </c>
      <c r="BL22" s="169">
        <f t="shared" ca="1" si="216"/>
        <v>0</v>
      </c>
      <c r="BM22" s="169">
        <f t="shared" ca="1" si="216"/>
        <v>0</v>
      </c>
      <c r="BN22" s="169">
        <f t="shared" ca="1" si="216"/>
        <v>0</v>
      </c>
      <c r="BO22" s="169">
        <f t="shared" ca="1" si="216"/>
        <v>0</v>
      </c>
      <c r="BP22" s="169">
        <f t="shared" ref="BP22:DS22" ca="1" si="217">MAX(BP14-BP20,0)</f>
        <v>0</v>
      </c>
      <c r="BQ22" s="169">
        <f t="shared" ca="1" si="217"/>
        <v>0</v>
      </c>
      <c r="BR22" s="169">
        <f t="shared" ca="1" si="217"/>
        <v>0</v>
      </c>
      <c r="BS22" s="169">
        <f t="shared" ca="1" si="217"/>
        <v>0</v>
      </c>
      <c r="BT22" s="169">
        <f t="shared" ca="1" si="217"/>
        <v>0</v>
      </c>
      <c r="BU22" s="169">
        <f t="shared" ca="1" si="217"/>
        <v>0</v>
      </c>
      <c r="BV22" s="169">
        <f t="shared" ca="1" si="217"/>
        <v>0</v>
      </c>
      <c r="BW22" s="169">
        <f t="shared" ca="1" si="217"/>
        <v>0</v>
      </c>
      <c r="BX22" s="169">
        <f t="shared" ca="1" si="217"/>
        <v>0</v>
      </c>
      <c r="BY22" s="169">
        <f t="shared" ca="1" si="217"/>
        <v>0</v>
      </c>
      <c r="BZ22" s="169">
        <f t="shared" ca="1" si="217"/>
        <v>0</v>
      </c>
      <c r="CA22" s="169">
        <f t="shared" ca="1" si="217"/>
        <v>0</v>
      </c>
      <c r="CB22" s="169">
        <f t="shared" ca="1" si="217"/>
        <v>0</v>
      </c>
      <c r="CC22" s="169">
        <f t="shared" ca="1" si="217"/>
        <v>0</v>
      </c>
      <c r="CD22" s="169">
        <f t="shared" ca="1" si="217"/>
        <v>0</v>
      </c>
      <c r="CE22" s="169">
        <f t="shared" ca="1" si="217"/>
        <v>0</v>
      </c>
      <c r="CF22" s="169">
        <f t="shared" ca="1" si="217"/>
        <v>0</v>
      </c>
      <c r="CG22" s="169">
        <f t="shared" ca="1" si="217"/>
        <v>0</v>
      </c>
      <c r="CH22" s="169">
        <f t="shared" ca="1" si="217"/>
        <v>0</v>
      </c>
      <c r="CI22" s="169">
        <f t="shared" ca="1" si="217"/>
        <v>0</v>
      </c>
      <c r="CJ22" s="169">
        <f t="shared" ca="1" si="217"/>
        <v>0</v>
      </c>
      <c r="CK22" s="169">
        <f t="shared" ca="1" si="217"/>
        <v>0</v>
      </c>
      <c r="CL22" s="169">
        <f t="shared" ca="1" si="217"/>
        <v>0</v>
      </c>
      <c r="CM22" s="169">
        <f t="shared" ca="1" si="217"/>
        <v>0</v>
      </c>
      <c r="CN22" s="169">
        <f t="shared" ca="1" si="217"/>
        <v>0</v>
      </c>
      <c r="CO22" s="169">
        <f t="shared" ca="1" si="217"/>
        <v>0</v>
      </c>
      <c r="CP22" s="169">
        <f t="shared" ca="1" si="217"/>
        <v>0</v>
      </c>
      <c r="CQ22" s="169">
        <f t="shared" ca="1" si="217"/>
        <v>0</v>
      </c>
      <c r="CR22" s="169">
        <f t="shared" ca="1" si="217"/>
        <v>0</v>
      </c>
      <c r="CS22" s="169">
        <f t="shared" ca="1" si="217"/>
        <v>0</v>
      </c>
      <c r="CT22" s="169">
        <f t="shared" ca="1" si="217"/>
        <v>0</v>
      </c>
      <c r="CU22" s="169">
        <f t="shared" ca="1" si="217"/>
        <v>0</v>
      </c>
      <c r="CV22" s="169">
        <f t="shared" ca="1" si="217"/>
        <v>0</v>
      </c>
      <c r="CW22" s="169">
        <f t="shared" ca="1" si="217"/>
        <v>0</v>
      </c>
      <c r="CX22" s="169">
        <f t="shared" ca="1" si="217"/>
        <v>0</v>
      </c>
      <c r="CY22" s="169">
        <f t="shared" ca="1" si="217"/>
        <v>0</v>
      </c>
      <c r="CZ22" s="169">
        <f t="shared" ca="1" si="217"/>
        <v>0</v>
      </c>
      <c r="DA22" s="169">
        <f t="shared" ca="1" si="217"/>
        <v>0</v>
      </c>
      <c r="DB22" s="169">
        <f t="shared" ca="1" si="217"/>
        <v>0</v>
      </c>
      <c r="DC22" s="169">
        <f t="shared" ca="1" si="217"/>
        <v>0</v>
      </c>
      <c r="DD22" s="169">
        <f t="shared" ca="1" si="217"/>
        <v>0</v>
      </c>
      <c r="DE22" s="169">
        <f t="shared" ca="1" si="217"/>
        <v>0</v>
      </c>
      <c r="DF22" s="169">
        <f t="shared" ca="1" si="217"/>
        <v>0</v>
      </c>
      <c r="DG22" s="169">
        <f t="shared" ca="1" si="217"/>
        <v>0</v>
      </c>
      <c r="DH22" s="169">
        <f t="shared" ca="1" si="217"/>
        <v>0</v>
      </c>
      <c r="DI22" s="169">
        <f t="shared" ca="1" si="217"/>
        <v>0</v>
      </c>
      <c r="DJ22" s="169">
        <f t="shared" ca="1" si="217"/>
        <v>0</v>
      </c>
      <c r="DK22" s="169">
        <f t="shared" ca="1" si="217"/>
        <v>0</v>
      </c>
      <c r="DL22" s="169">
        <f t="shared" ca="1" si="217"/>
        <v>0</v>
      </c>
      <c r="DM22" s="169">
        <f t="shared" ca="1" si="217"/>
        <v>0</v>
      </c>
      <c r="DN22" s="169">
        <f t="shared" ca="1" si="217"/>
        <v>0</v>
      </c>
      <c r="DO22" s="169">
        <f t="shared" ca="1" si="217"/>
        <v>0</v>
      </c>
      <c r="DP22" s="169">
        <f t="shared" ca="1" si="217"/>
        <v>0</v>
      </c>
      <c r="DQ22" s="169">
        <f t="shared" ca="1" si="217"/>
        <v>0</v>
      </c>
      <c r="DR22" s="169">
        <f t="shared" ca="1" si="217"/>
        <v>0</v>
      </c>
      <c r="DS22" s="169">
        <f t="shared" ca="1" si="217"/>
        <v>0</v>
      </c>
    </row>
    <row r="23" spans="2:123" ht="13.8" thickTop="1" x14ac:dyDescent="0.25">
      <c r="B23" s="165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</row>
    <row r="24" spans="2:123" ht="13.8" thickBot="1" x14ac:dyDescent="0.3">
      <c r="B24" s="42" t="s">
        <v>472</v>
      </c>
      <c r="C24" s="45">
        <f t="shared" ref="C24:BH24" ca="1" si="218">IF(C22=0,C20-C14,0)</f>
        <v>0</v>
      </c>
      <c r="D24" s="45">
        <f t="shared" ca="1" si="218"/>
        <v>0</v>
      </c>
      <c r="E24" s="45">
        <f t="shared" ca="1" si="218"/>
        <v>0</v>
      </c>
      <c r="F24" s="45">
        <f t="shared" ca="1" si="218"/>
        <v>0</v>
      </c>
      <c r="G24" s="45">
        <f t="shared" ca="1" si="218"/>
        <v>0</v>
      </c>
      <c r="H24" s="45">
        <f t="shared" ca="1" si="218"/>
        <v>0</v>
      </c>
      <c r="I24" s="45">
        <f t="shared" ca="1" si="218"/>
        <v>0</v>
      </c>
      <c r="J24" s="45">
        <f t="shared" ca="1" si="218"/>
        <v>0</v>
      </c>
      <c r="K24" s="45">
        <f t="shared" ca="1" si="218"/>
        <v>0</v>
      </c>
      <c r="L24" s="45">
        <f t="shared" ca="1" si="218"/>
        <v>0</v>
      </c>
      <c r="M24" s="45">
        <f t="shared" ca="1" si="218"/>
        <v>0</v>
      </c>
      <c r="N24" s="45">
        <f t="shared" ca="1" si="218"/>
        <v>0</v>
      </c>
      <c r="O24" s="45">
        <f t="shared" ca="1" si="218"/>
        <v>0</v>
      </c>
      <c r="P24" s="45">
        <f t="shared" ca="1" si="218"/>
        <v>0</v>
      </c>
      <c r="Q24" s="45">
        <f t="shared" ca="1" si="218"/>
        <v>0</v>
      </c>
      <c r="R24" s="45">
        <f t="shared" ca="1" si="218"/>
        <v>0</v>
      </c>
      <c r="S24" s="45">
        <f t="shared" ca="1" si="218"/>
        <v>0</v>
      </c>
      <c r="T24" s="45">
        <f t="shared" ca="1" si="218"/>
        <v>0</v>
      </c>
      <c r="U24" s="45">
        <f t="shared" ca="1" si="218"/>
        <v>0</v>
      </c>
      <c r="V24" s="45">
        <f t="shared" ca="1" si="218"/>
        <v>0</v>
      </c>
      <c r="W24" s="45">
        <f t="shared" ca="1" si="218"/>
        <v>0</v>
      </c>
      <c r="X24" s="45">
        <f t="shared" ca="1" si="218"/>
        <v>0</v>
      </c>
      <c r="Y24" s="45">
        <f t="shared" ca="1" si="218"/>
        <v>0</v>
      </c>
      <c r="Z24" s="45">
        <f t="shared" ca="1" si="218"/>
        <v>0</v>
      </c>
      <c r="AA24" s="45">
        <f t="shared" ca="1" si="218"/>
        <v>0</v>
      </c>
      <c r="AB24" s="45">
        <f t="shared" ca="1" si="218"/>
        <v>0</v>
      </c>
      <c r="AC24" s="45">
        <f t="shared" ca="1" si="218"/>
        <v>0</v>
      </c>
      <c r="AD24" s="45">
        <f t="shared" ca="1" si="218"/>
        <v>0</v>
      </c>
      <c r="AE24" s="45">
        <f t="shared" ca="1" si="218"/>
        <v>0</v>
      </c>
      <c r="AF24" s="45">
        <f t="shared" ca="1" si="218"/>
        <v>0</v>
      </c>
      <c r="AG24" s="45">
        <f t="shared" ca="1" si="218"/>
        <v>0</v>
      </c>
      <c r="AH24" s="45">
        <f t="shared" ca="1" si="218"/>
        <v>0</v>
      </c>
      <c r="AI24" s="45">
        <f t="shared" ca="1" si="218"/>
        <v>0</v>
      </c>
      <c r="AJ24" s="45">
        <f t="shared" ca="1" si="218"/>
        <v>0</v>
      </c>
      <c r="AK24" s="45">
        <f t="shared" ca="1" si="218"/>
        <v>0</v>
      </c>
      <c r="AL24" s="45">
        <f t="shared" ca="1" si="218"/>
        <v>0</v>
      </c>
      <c r="AM24" s="45">
        <f t="shared" ca="1" si="218"/>
        <v>0</v>
      </c>
      <c r="AN24" s="45">
        <f t="shared" ca="1" si="218"/>
        <v>0</v>
      </c>
      <c r="AO24" s="45">
        <f t="shared" ca="1" si="218"/>
        <v>0</v>
      </c>
      <c r="AP24" s="45">
        <f t="shared" ca="1" si="218"/>
        <v>0</v>
      </c>
      <c r="AQ24" s="45">
        <f t="shared" ca="1" si="218"/>
        <v>0</v>
      </c>
      <c r="AR24" s="45">
        <f t="shared" ca="1" si="218"/>
        <v>0</v>
      </c>
      <c r="AS24" s="45">
        <f t="shared" ca="1" si="218"/>
        <v>0</v>
      </c>
      <c r="AT24" s="45">
        <f t="shared" ca="1" si="218"/>
        <v>0</v>
      </c>
      <c r="AU24" s="45">
        <f t="shared" ca="1" si="218"/>
        <v>0</v>
      </c>
      <c r="AV24" s="45">
        <f t="shared" ca="1" si="218"/>
        <v>0</v>
      </c>
      <c r="AW24" s="45">
        <f t="shared" ca="1" si="218"/>
        <v>0</v>
      </c>
      <c r="AX24" s="45">
        <f t="shared" ca="1" si="218"/>
        <v>0</v>
      </c>
      <c r="AY24" s="45">
        <f t="shared" ca="1" si="218"/>
        <v>0</v>
      </c>
      <c r="AZ24" s="45">
        <f t="shared" ca="1" si="218"/>
        <v>0</v>
      </c>
      <c r="BA24" s="45">
        <f t="shared" ca="1" si="218"/>
        <v>0</v>
      </c>
      <c r="BB24" s="45">
        <f t="shared" ca="1" si="218"/>
        <v>0</v>
      </c>
      <c r="BC24" s="45">
        <f t="shared" ca="1" si="218"/>
        <v>0</v>
      </c>
      <c r="BD24" s="45">
        <f t="shared" ca="1" si="218"/>
        <v>0</v>
      </c>
      <c r="BE24" s="45">
        <f t="shared" ca="1" si="218"/>
        <v>0</v>
      </c>
      <c r="BF24" s="45">
        <f t="shared" ca="1" si="218"/>
        <v>0</v>
      </c>
      <c r="BG24" s="45">
        <f t="shared" ca="1" si="218"/>
        <v>0</v>
      </c>
      <c r="BH24" s="45">
        <f t="shared" ca="1" si="218"/>
        <v>1264999.7794261547</v>
      </c>
      <c r="BI24" s="45">
        <f ca="1">IF(BI22=0,BI20-BI14,0)</f>
        <v>4185000</v>
      </c>
      <c r="BJ24" s="45">
        <f t="shared" ref="BJ24:DS24" ca="1" si="219">IF(BJ22=0,BJ20-BJ14,0)</f>
        <v>4185000</v>
      </c>
      <c r="BK24" s="45">
        <f t="shared" ca="1" si="219"/>
        <v>4185000</v>
      </c>
      <c r="BL24" s="45">
        <f t="shared" ca="1" si="219"/>
        <v>4185000</v>
      </c>
      <c r="BM24" s="45">
        <f t="shared" ca="1" si="219"/>
        <v>4185000</v>
      </c>
      <c r="BN24" s="45">
        <f t="shared" ca="1" si="219"/>
        <v>5575619.5124511383</v>
      </c>
      <c r="BO24" s="45">
        <f t="shared" ca="1" si="219"/>
        <v>6374403.1495961258</v>
      </c>
      <c r="BP24" s="45">
        <f t="shared" ca="1" si="219"/>
        <v>2189403.1495961258</v>
      </c>
      <c r="BQ24" s="45">
        <f t="shared" ca="1" si="219"/>
        <v>2189403.1495961258</v>
      </c>
      <c r="BR24" s="45">
        <f t="shared" ca="1" si="219"/>
        <v>2189403.1495961258</v>
      </c>
      <c r="BS24" s="45">
        <f t="shared" ca="1" si="219"/>
        <v>2189403.1495961258</v>
      </c>
      <c r="BT24" s="45">
        <f t="shared" ca="1" si="219"/>
        <v>2205187.384615385</v>
      </c>
      <c r="BU24" s="45">
        <f t="shared" ca="1" si="219"/>
        <v>2205187.384615385</v>
      </c>
      <c r="BV24" s="45">
        <f t="shared" ca="1" si="219"/>
        <v>2205187.384615385</v>
      </c>
      <c r="BW24" s="45">
        <f t="shared" ca="1" si="219"/>
        <v>2205187.384615385</v>
      </c>
      <c r="BX24" s="45">
        <f t="shared" ca="1" si="219"/>
        <v>2205187.384615385</v>
      </c>
      <c r="BY24" s="45">
        <f t="shared" ca="1" si="219"/>
        <v>0</v>
      </c>
      <c r="BZ24" s="45">
        <f t="shared" ca="1" si="219"/>
        <v>0</v>
      </c>
      <c r="CA24" s="45">
        <f t="shared" ca="1" si="219"/>
        <v>0</v>
      </c>
      <c r="CB24" s="45">
        <f t="shared" ca="1" si="219"/>
        <v>0</v>
      </c>
      <c r="CC24" s="45">
        <f t="shared" ca="1" si="219"/>
        <v>0</v>
      </c>
      <c r="CD24" s="45">
        <f t="shared" ca="1" si="219"/>
        <v>0</v>
      </c>
      <c r="CE24" s="45">
        <f t="shared" ca="1" si="219"/>
        <v>0</v>
      </c>
      <c r="CF24" s="45">
        <f t="shared" ca="1" si="219"/>
        <v>0</v>
      </c>
      <c r="CG24" s="45">
        <f t="shared" ca="1" si="219"/>
        <v>0</v>
      </c>
      <c r="CH24" s="45">
        <f t="shared" ca="1" si="219"/>
        <v>0</v>
      </c>
      <c r="CI24" s="45">
        <f t="shared" ca="1" si="219"/>
        <v>0</v>
      </c>
      <c r="CJ24" s="45">
        <f t="shared" ca="1" si="219"/>
        <v>0</v>
      </c>
      <c r="CK24" s="45">
        <f t="shared" ca="1" si="219"/>
        <v>0</v>
      </c>
      <c r="CL24" s="45">
        <f t="shared" ca="1" si="219"/>
        <v>0</v>
      </c>
      <c r="CM24" s="45">
        <f t="shared" ca="1" si="219"/>
        <v>0</v>
      </c>
      <c r="CN24" s="45">
        <f t="shared" ca="1" si="219"/>
        <v>0</v>
      </c>
      <c r="CO24" s="45">
        <f t="shared" ca="1" si="219"/>
        <v>0</v>
      </c>
      <c r="CP24" s="45">
        <f t="shared" ca="1" si="219"/>
        <v>0</v>
      </c>
      <c r="CQ24" s="45">
        <f t="shared" ca="1" si="219"/>
        <v>0</v>
      </c>
      <c r="CR24" s="45">
        <f t="shared" ca="1" si="219"/>
        <v>0</v>
      </c>
      <c r="CS24" s="45">
        <f t="shared" ca="1" si="219"/>
        <v>0</v>
      </c>
      <c r="CT24" s="45">
        <f t="shared" ca="1" si="219"/>
        <v>0</v>
      </c>
      <c r="CU24" s="45">
        <f t="shared" ca="1" si="219"/>
        <v>0</v>
      </c>
      <c r="CV24" s="45">
        <f t="shared" ca="1" si="219"/>
        <v>0</v>
      </c>
      <c r="CW24" s="45">
        <f t="shared" ca="1" si="219"/>
        <v>0</v>
      </c>
      <c r="CX24" s="45">
        <f t="shared" ca="1" si="219"/>
        <v>0</v>
      </c>
      <c r="CY24" s="45">
        <f t="shared" ca="1" si="219"/>
        <v>0</v>
      </c>
      <c r="CZ24" s="45">
        <f t="shared" ca="1" si="219"/>
        <v>0</v>
      </c>
      <c r="DA24" s="45">
        <f t="shared" ca="1" si="219"/>
        <v>0</v>
      </c>
      <c r="DB24" s="45">
        <f t="shared" ca="1" si="219"/>
        <v>0</v>
      </c>
      <c r="DC24" s="45">
        <f t="shared" ca="1" si="219"/>
        <v>0</v>
      </c>
      <c r="DD24" s="45">
        <f t="shared" ca="1" si="219"/>
        <v>0</v>
      </c>
      <c r="DE24" s="45">
        <f t="shared" ca="1" si="219"/>
        <v>0</v>
      </c>
      <c r="DF24" s="45">
        <f t="shared" ca="1" si="219"/>
        <v>0</v>
      </c>
      <c r="DG24" s="45">
        <f t="shared" ca="1" si="219"/>
        <v>0</v>
      </c>
      <c r="DH24" s="45">
        <f t="shared" ca="1" si="219"/>
        <v>0</v>
      </c>
      <c r="DI24" s="45">
        <f t="shared" ca="1" si="219"/>
        <v>0</v>
      </c>
      <c r="DJ24" s="45">
        <f t="shared" ca="1" si="219"/>
        <v>0</v>
      </c>
      <c r="DK24" s="45">
        <f t="shared" ca="1" si="219"/>
        <v>0</v>
      </c>
      <c r="DL24" s="45">
        <f t="shared" ca="1" si="219"/>
        <v>0</v>
      </c>
      <c r="DM24" s="45">
        <f t="shared" ca="1" si="219"/>
        <v>0</v>
      </c>
      <c r="DN24" s="45">
        <f t="shared" ca="1" si="219"/>
        <v>0</v>
      </c>
      <c r="DO24" s="45">
        <f t="shared" ca="1" si="219"/>
        <v>0</v>
      </c>
      <c r="DP24" s="45">
        <f t="shared" ca="1" si="219"/>
        <v>0</v>
      </c>
      <c r="DQ24" s="45">
        <f t="shared" ca="1" si="219"/>
        <v>0</v>
      </c>
      <c r="DR24" s="45">
        <f t="shared" ca="1" si="219"/>
        <v>0</v>
      </c>
      <c r="DS24" s="45">
        <f t="shared" ca="1" si="219"/>
        <v>0</v>
      </c>
    </row>
    <row r="25" spans="2:123" ht="13.8" thickTop="1" x14ac:dyDescent="0.25"/>
    <row r="26" spans="2:123" x14ac:dyDescent="0.25">
      <c r="B26" t="s">
        <v>1</v>
      </c>
      <c r="C26">
        <f>ROUNDUP(C27/12,0)</f>
        <v>0</v>
      </c>
      <c r="D26">
        <f t="shared" ref="D26:BO26" si="220">ROUNDUP(D27/12,0)</f>
        <v>1</v>
      </c>
      <c r="E26">
        <f t="shared" si="220"/>
        <v>1</v>
      </c>
      <c r="F26">
        <f t="shared" si="220"/>
        <v>1</v>
      </c>
      <c r="G26">
        <f t="shared" si="220"/>
        <v>1</v>
      </c>
      <c r="H26">
        <f t="shared" si="220"/>
        <v>1</v>
      </c>
      <c r="I26">
        <f t="shared" si="220"/>
        <v>1</v>
      </c>
      <c r="J26">
        <f t="shared" si="220"/>
        <v>1</v>
      </c>
      <c r="K26">
        <f t="shared" si="220"/>
        <v>1</v>
      </c>
      <c r="L26">
        <f t="shared" si="220"/>
        <v>1</v>
      </c>
      <c r="M26">
        <f t="shared" si="220"/>
        <v>1</v>
      </c>
      <c r="N26">
        <f t="shared" si="220"/>
        <v>1</v>
      </c>
      <c r="O26">
        <f t="shared" si="220"/>
        <v>1</v>
      </c>
      <c r="P26">
        <f t="shared" si="220"/>
        <v>2</v>
      </c>
      <c r="Q26">
        <f t="shared" si="220"/>
        <v>2</v>
      </c>
      <c r="R26">
        <f t="shared" si="220"/>
        <v>2</v>
      </c>
      <c r="S26">
        <f t="shared" si="220"/>
        <v>2</v>
      </c>
      <c r="T26">
        <f t="shared" si="220"/>
        <v>2</v>
      </c>
      <c r="U26">
        <f t="shared" si="220"/>
        <v>2</v>
      </c>
      <c r="V26">
        <f t="shared" si="220"/>
        <v>2</v>
      </c>
      <c r="W26">
        <f t="shared" si="220"/>
        <v>2</v>
      </c>
      <c r="X26">
        <f t="shared" si="220"/>
        <v>2</v>
      </c>
      <c r="Y26">
        <f t="shared" si="220"/>
        <v>2</v>
      </c>
      <c r="Z26">
        <f t="shared" si="220"/>
        <v>2</v>
      </c>
      <c r="AA26">
        <f t="shared" si="220"/>
        <v>2</v>
      </c>
      <c r="AB26">
        <f t="shared" si="220"/>
        <v>3</v>
      </c>
      <c r="AC26">
        <f t="shared" si="220"/>
        <v>3</v>
      </c>
      <c r="AD26">
        <f t="shared" si="220"/>
        <v>3</v>
      </c>
      <c r="AE26">
        <f t="shared" si="220"/>
        <v>3</v>
      </c>
      <c r="AF26">
        <f t="shared" si="220"/>
        <v>3</v>
      </c>
      <c r="AG26">
        <f t="shared" si="220"/>
        <v>3</v>
      </c>
      <c r="AH26">
        <f t="shared" si="220"/>
        <v>3</v>
      </c>
      <c r="AI26">
        <f t="shared" si="220"/>
        <v>3</v>
      </c>
      <c r="AJ26">
        <f t="shared" si="220"/>
        <v>3</v>
      </c>
      <c r="AK26">
        <f t="shared" si="220"/>
        <v>3</v>
      </c>
      <c r="AL26">
        <f t="shared" si="220"/>
        <v>3</v>
      </c>
      <c r="AM26">
        <f t="shared" si="220"/>
        <v>3</v>
      </c>
      <c r="AN26">
        <f t="shared" si="220"/>
        <v>4</v>
      </c>
      <c r="AO26">
        <f t="shared" si="220"/>
        <v>4</v>
      </c>
      <c r="AP26">
        <f t="shared" si="220"/>
        <v>4</v>
      </c>
      <c r="AQ26">
        <f t="shared" si="220"/>
        <v>4</v>
      </c>
      <c r="AR26">
        <f t="shared" si="220"/>
        <v>4</v>
      </c>
      <c r="AS26">
        <f t="shared" si="220"/>
        <v>4</v>
      </c>
      <c r="AT26">
        <f t="shared" si="220"/>
        <v>4</v>
      </c>
      <c r="AU26">
        <f t="shared" si="220"/>
        <v>4</v>
      </c>
      <c r="AV26">
        <f t="shared" si="220"/>
        <v>4</v>
      </c>
      <c r="AW26">
        <f t="shared" si="220"/>
        <v>4</v>
      </c>
      <c r="AX26">
        <f t="shared" si="220"/>
        <v>4</v>
      </c>
      <c r="AY26">
        <f t="shared" si="220"/>
        <v>4</v>
      </c>
      <c r="AZ26">
        <f t="shared" si="220"/>
        <v>5</v>
      </c>
      <c r="BA26">
        <f t="shared" si="220"/>
        <v>5</v>
      </c>
      <c r="BB26">
        <f t="shared" si="220"/>
        <v>5</v>
      </c>
      <c r="BC26">
        <f t="shared" si="220"/>
        <v>5</v>
      </c>
      <c r="BD26">
        <f t="shared" si="220"/>
        <v>5</v>
      </c>
      <c r="BE26">
        <f t="shared" si="220"/>
        <v>5</v>
      </c>
      <c r="BF26">
        <f t="shared" si="220"/>
        <v>5</v>
      </c>
      <c r="BG26">
        <f t="shared" si="220"/>
        <v>5</v>
      </c>
      <c r="BH26">
        <f t="shared" si="220"/>
        <v>5</v>
      </c>
      <c r="BI26">
        <f t="shared" si="220"/>
        <v>5</v>
      </c>
      <c r="BJ26">
        <f t="shared" si="220"/>
        <v>5</v>
      </c>
      <c r="BK26">
        <f t="shared" si="220"/>
        <v>5</v>
      </c>
      <c r="BL26">
        <f t="shared" si="220"/>
        <v>6</v>
      </c>
      <c r="BM26">
        <f t="shared" si="220"/>
        <v>6</v>
      </c>
      <c r="BN26">
        <f t="shared" si="220"/>
        <v>6</v>
      </c>
      <c r="BO26">
        <f t="shared" si="220"/>
        <v>6</v>
      </c>
      <c r="BP26">
        <f t="shared" ref="BP26:DS26" si="221">ROUNDUP(BP27/12,0)</f>
        <v>6</v>
      </c>
      <c r="BQ26">
        <f t="shared" si="221"/>
        <v>6</v>
      </c>
      <c r="BR26">
        <f t="shared" si="221"/>
        <v>6</v>
      </c>
      <c r="BS26">
        <f t="shared" si="221"/>
        <v>6</v>
      </c>
      <c r="BT26">
        <f t="shared" si="221"/>
        <v>6</v>
      </c>
      <c r="BU26">
        <f t="shared" si="221"/>
        <v>6</v>
      </c>
      <c r="BV26">
        <f t="shared" si="221"/>
        <v>6</v>
      </c>
      <c r="BW26">
        <f t="shared" si="221"/>
        <v>6</v>
      </c>
      <c r="BX26">
        <f t="shared" si="221"/>
        <v>7</v>
      </c>
      <c r="BY26">
        <f t="shared" si="221"/>
        <v>7</v>
      </c>
      <c r="BZ26">
        <f t="shared" si="221"/>
        <v>7</v>
      </c>
      <c r="CA26">
        <f t="shared" si="221"/>
        <v>7</v>
      </c>
      <c r="CB26">
        <f t="shared" si="221"/>
        <v>7</v>
      </c>
      <c r="CC26">
        <f t="shared" si="221"/>
        <v>7</v>
      </c>
      <c r="CD26">
        <f t="shared" si="221"/>
        <v>7</v>
      </c>
      <c r="CE26">
        <f t="shared" si="221"/>
        <v>7</v>
      </c>
      <c r="CF26">
        <f t="shared" si="221"/>
        <v>7</v>
      </c>
      <c r="CG26">
        <f t="shared" si="221"/>
        <v>7</v>
      </c>
      <c r="CH26">
        <f t="shared" si="221"/>
        <v>7</v>
      </c>
      <c r="CI26">
        <f t="shared" si="221"/>
        <v>7</v>
      </c>
      <c r="CJ26">
        <f t="shared" si="221"/>
        <v>8</v>
      </c>
      <c r="CK26">
        <f t="shared" si="221"/>
        <v>8</v>
      </c>
      <c r="CL26">
        <f t="shared" si="221"/>
        <v>8</v>
      </c>
      <c r="CM26">
        <f t="shared" si="221"/>
        <v>8</v>
      </c>
      <c r="CN26">
        <f t="shared" si="221"/>
        <v>8</v>
      </c>
      <c r="CO26">
        <f t="shared" si="221"/>
        <v>8</v>
      </c>
      <c r="CP26">
        <f t="shared" si="221"/>
        <v>8</v>
      </c>
      <c r="CQ26">
        <f t="shared" si="221"/>
        <v>8</v>
      </c>
      <c r="CR26">
        <f t="shared" si="221"/>
        <v>8</v>
      </c>
      <c r="CS26">
        <f t="shared" si="221"/>
        <v>8</v>
      </c>
      <c r="CT26">
        <f t="shared" si="221"/>
        <v>8</v>
      </c>
      <c r="CU26">
        <f t="shared" si="221"/>
        <v>8</v>
      </c>
      <c r="CV26">
        <f t="shared" si="221"/>
        <v>9</v>
      </c>
      <c r="CW26">
        <f t="shared" si="221"/>
        <v>9</v>
      </c>
      <c r="CX26">
        <f t="shared" si="221"/>
        <v>9</v>
      </c>
      <c r="CY26">
        <f t="shared" si="221"/>
        <v>9</v>
      </c>
      <c r="CZ26">
        <f t="shared" si="221"/>
        <v>9</v>
      </c>
      <c r="DA26">
        <f t="shared" si="221"/>
        <v>9</v>
      </c>
      <c r="DB26">
        <f t="shared" si="221"/>
        <v>9</v>
      </c>
      <c r="DC26">
        <f t="shared" si="221"/>
        <v>9</v>
      </c>
      <c r="DD26">
        <f t="shared" si="221"/>
        <v>9</v>
      </c>
      <c r="DE26">
        <f t="shared" si="221"/>
        <v>9</v>
      </c>
      <c r="DF26">
        <f t="shared" si="221"/>
        <v>9</v>
      </c>
      <c r="DG26">
        <f t="shared" si="221"/>
        <v>9</v>
      </c>
      <c r="DH26">
        <f t="shared" si="221"/>
        <v>10</v>
      </c>
      <c r="DI26">
        <f t="shared" si="221"/>
        <v>10</v>
      </c>
      <c r="DJ26">
        <f t="shared" si="221"/>
        <v>10</v>
      </c>
      <c r="DK26">
        <f t="shared" si="221"/>
        <v>10</v>
      </c>
      <c r="DL26">
        <f t="shared" si="221"/>
        <v>10</v>
      </c>
      <c r="DM26">
        <f t="shared" si="221"/>
        <v>10</v>
      </c>
      <c r="DN26">
        <f t="shared" si="221"/>
        <v>10</v>
      </c>
      <c r="DO26">
        <f t="shared" si="221"/>
        <v>10</v>
      </c>
      <c r="DP26">
        <f t="shared" si="221"/>
        <v>10</v>
      </c>
      <c r="DQ26">
        <f t="shared" si="221"/>
        <v>10</v>
      </c>
      <c r="DR26">
        <f t="shared" si="221"/>
        <v>10</v>
      </c>
      <c r="DS26">
        <f t="shared" si="221"/>
        <v>10</v>
      </c>
    </row>
    <row r="27" spans="2:123" x14ac:dyDescent="0.25">
      <c r="B27" s="2" t="s">
        <v>33</v>
      </c>
      <c r="C27" s="67">
        <f>C3</f>
        <v>0</v>
      </c>
      <c r="D27">
        <f>C27+1</f>
        <v>1</v>
      </c>
      <c r="E27">
        <f t="shared" ref="E27" si="222">D27+1</f>
        <v>2</v>
      </c>
      <c r="F27">
        <f t="shared" ref="F27" si="223">E27+1</f>
        <v>3</v>
      </c>
      <c r="G27">
        <f t="shared" ref="G27" si="224">F27+1</f>
        <v>4</v>
      </c>
      <c r="H27">
        <f t="shared" ref="H27" si="225">G27+1</f>
        <v>5</v>
      </c>
      <c r="I27">
        <f t="shared" ref="I27" si="226">H27+1</f>
        <v>6</v>
      </c>
      <c r="J27">
        <f t="shared" ref="J27" si="227">I27+1</f>
        <v>7</v>
      </c>
      <c r="K27">
        <f t="shared" ref="K27" si="228">J27+1</f>
        <v>8</v>
      </c>
      <c r="L27">
        <f t="shared" ref="L27" si="229">K27+1</f>
        <v>9</v>
      </c>
      <c r="M27">
        <f t="shared" ref="M27" si="230">L27+1</f>
        <v>10</v>
      </c>
      <c r="N27">
        <f t="shared" ref="N27" si="231">M27+1</f>
        <v>11</v>
      </c>
      <c r="O27">
        <f t="shared" ref="O27" si="232">N27+1</f>
        <v>12</v>
      </c>
      <c r="P27">
        <f t="shared" ref="P27" si="233">O27+1</f>
        <v>13</v>
      </c>
      <c r="Q27">
        <f t="shared" ref="Q27" si="234">P27+1</f>
        <v>14</v>
      </c>
      <c r="R27">
        <f t="shared" ref="R27" si="235">Q27+1</f>
        <v>15</v>
      </c>
      <c r="S27">
        <f t="shared" ref="S27" si="236">R27+1</f>
        <v>16</v>
      </c>
      <c r="T27">
        <f t="shared" ref="T27" si="237">S27+1</f>
        <v>17</v>
      </c>
      <c r="U27">
        <f t="shared" ref="U27" si="238">T27+1</f>
        <v>18</v>
      </c>
      <c r="V27">
        <f t="shared" ref="V27" si="239">U27+1</f>
        <v>19</v>
      </c>
      <c r="W27">
        <f t="shared" ref="W27" si="240">V27+1</f>
        <v>20</v>
      </c>
      <c r="X27">
        <f t="shared" ref="X27" si="241">W27+1</f>
        <v>21</v>
      </c>
      <c r="Y27">
        <f t="shared" ref="Y27" si="242">X27+1</f>
        <v>22</v>
      </c>
      <c r="Z27">
        <f t="shared" ref="Z27" si="243">Y27+1</f>
        <v>23</v>
      </c>
      <c r="AA27">
        <f t="shared" ref="AA27" si="244">Z27+1</f>
        <v>24</v>
      </c>
      <c r="AB27">
        <f t="shared" ref="AB27" si="245">AA27+1</f>
        <v>25</v>
      </c>
      <c r="AC27">
        <f t="shared" ref="AC27" si="246">AB27+1</f>
        <v>26</v>
      </c>
      <c r="AD27">
        <f t="shared" ref="AD27" si="247">AC27+1</f>
        <v>27</v>
      </c>
      <c r="AE27">
        <f t="shared" ref="AE27" si="248">AD27+1</f>
        <v>28</v>
      </c>
      <c r="AF27">
        <f t="shared" ref="AF27" si="249">AE27+1</f>
        <v>29</v>
      </c>
      <c r="AG27">
        <f t="shared" ref="AG27" si="250">AF27+1</f>
        <v>30</v>
      </c>
      <c r="AH27">
        <f t="shared" ref="AH27" si="251">AG27+1</f>
        <v>31</v>
      </c>
      <c r="AI27">
        <f t="shared" ref="AI27" si="252">AH27+1</f>
        <v>32</v>
      </c>
      <c r="AJ27">
        <f t="shared" ref="AJ27" si="253">AI27+1</f>
        <v>33</v>
      </c>
      <c r="AK27">
        <f t="shared" ref="AK27" si="254">AJ27+1</f>
        <v>34</v>
      </c>
      <c r="AL27">
        <f t="shared" ref="AL27" si="255">AK27+1</f>
        <v>35</v>
      </c>
      <c r="AM27">
        <f t="shared" ref="AM27" si="256">AL27+1</f>
        <v>36</v>
      </c>
      <c r="AN27">
        <f t="shared" ref="AN27" si="257">AM27+1</f>
        <v>37</v>
      </c>
      <c r="AO27">
        <f t="shared" ref="AO27" si="258">AN27+1</f>
        <v>38</v>
      </c>
      <c r="AP27">
        <f t="shared" ref="AP27" si="259">AO27+1</f>
        <v>39</v>
      </c>
      <c r="AQ27">
        <f t="shared" ref="AQ27" si="260">AP27+1</f>
        <v>40</v>
      </c>
      <c r="AR27">
        <f t="shared" ref="AR27" si="261">AQ27+1</f>
        <v>41</v>
      </c>
      <c r="AS27">
        <f t="shared" ref="AS27" si="262">AR27+1</f>
        <v>42</v>
      </c>
      <c r="AT27">
        <f t="shared" ref="AT27" si="263">AS27+1</f>
        <v>43</v>
      </c>
      <c r="AU27">
        <f t="shared" ref="AU27" si="264">AT27+1</f>
        <v>44</v>
      </c>
      <c r="AV27">
        <f t="shared" ref="AV27" si="265">AU27+1</f>
        <v>45</v>
      </c>
      <c r="AW27">
        <f t="shared" ref="AW27" si="266">AV27+1</f>
        <v>46</v>
      </c>
      <c r="AX27">
        <f t="shared" ref="AX27" si="267">AW27+1</f>
        <v>47</v>
      </c>
      <c r="AY27">
        <f t="shared" ref="AY27" si="268">AX27+1</f>
        <v>48</v>
      </c>
      <c r="AZ27">
        <f t="shared" ref="AZ27" si="269">AY27+1</f>
        <v>49</v>
      </c>
      <c r="BA27">
        <f t="shared" ref="BA27" si="270">AZ27+1</f>
        <v>50</v>
      </c>
      <c r="BB27">
        <f t="shared" ref="BB27" si="271">BA27+1</f>
        <v>51</v>
      </c>
      <c r="BC27">
        <f t="shared" ref="BC27" si="272">BB27+1</f>
        <v>52</v>
      </c>
      <c r="BD27">
        <f t="shared" ref="BD27" si="273">BC27+1</f>
        <v>53</v>
      </c>
      <c r="BE27">
        <f t="shared" ref="BE27" si="274">BD27+1</f>
        <v>54</v>
      </c>
      <c r="BF27">
        <f t="shared" ref="BF27" si="275">BE27+1</f>
        <v>55</v>
      </c>
      <c r="BG27">
        <f t="shared" ref="BG27" si="276">BF27+1</f>
        <v>56</v>
      </c>
      <c r="BH27">
        <f t="shared" ref="BH27" si="277">BG27+1</f>
        <v>57</v>
      </c>
      <c r="BI27">
        <f t="shared" ref="BI27" si="278">BH27+1</f>
        <v>58</v>
      </c>
      <c r="BJ27">
        <f t="shared" ref="BJ27" si="279">BI27+1</f>
        <v>59</v>
      </c>
      <c r="BK27">
        <f t="shared" ref="BK27" si="280">BJ27+1</f>
        <v>60</v>
      </c>
      <c r="BL27">
        <f t="shared" ref="BL27" si="281">BK27+1</f>
        <v>61</v>
      </c>
      <c r="BM27">
        <f t="shared" ref="BM27" si="282">BL27+1</f>
        <v>62</v>
      </c>
      <c r="BN27">
        <f t="shared" ref="BN27" si="283">BM27+1</f>
        <v>63</v>
      </c>
      <c r="BO27">
        <f t="shared" ref="BO27" si="284">BN27+1</f>
        <v>64</v>
      </c>
      <c r="BP27">
        <f t="shared" ref="BP27" si="285">BO27+1</f>
        <v>65</v>
      </c>
      <c r="BQ27">
        <f t="shared" ref="BQ27" si="286">BP27+1</f>
        <v>66</v>
      </c>
      <c r="BR27">
        <f t="shared" ref="BR27" si="287">BQ27+1</f>
        <v>67</v>
      </c>
      <c r="BS27">
        <f t="shared" ref="BS27" si="288">BR27+1</f>
        <v>68</v>
      </c>
      <c r="BT27">
        <f t="shared" ref="BT27" si="289">BS27+1</f>
        <v>69</v>
      </c>
      <c r="BU27">
        <f t="shared" ref="BU27" si="290">BT27+1</f>
        <v>70</v>
      </c>
      <c r="BV27">
        <f t="shared" ref="BV27" si="291">BU27+1</f>
        <v>71</v>
      </c>
      <c r="BW27">
        <f t="shared" ref="BW27" si="292">BV27+1</f>
        <v>72</v>
      </c>
      <c r="BX27">
        <f t="shared" ref="BX27" si="293">BW27+1</f>
        <v>73</v>
      </c>
      <c r="BY27">
        <f t="shared" ref="BY27" si="294">BX27+1</f>
        <v>74</v>
      </c>
      <c r="BZ27">
        <f t="shared" ref="BZ27" si="295">BY27+1</f>
        <v>75</v>
      </c>
      <c r="CA27">
        <f t="shared" ref="CA27" si="296">BZ27+1</f>
        <v>76</v>
      </c>
      <c r="CB27">
        <f t="shared" ref="CB27" si="297">CA27+1</f>
        <v>77</v>
      </c>
      <c r="CC27">
        <f t="shared" ref="CC27" si="298">CB27+1</f>
        <v>78</v>
      </c>
      <c r="CD27">
        <f t="shared" ref="CD27" si="299">CC27+1</f>
        <v>79</v>
      </c>
      <c r="CE27">
        <f t="shared" ref="CE27" si="300">CD27+1</f>
        <v>80</v>
      </c>
      <c r="CF27">
        <f t="shared" ref="CF27" si="301">CE27+1</f>
        <v>81</v>
      </c>
      <c r="CG27">
        <f t="shared" ref="CG27" si="302">CF27+1</f>
        <v>82</v>
      </c>
      <c r="CH27">
        <f t="shared" ref="CH27" si="303">CG27+1</f>
        <v>83</v>
      </c>
      <c r="CI27">
        <f t="shared" ref="CI27" si="304">CH27+1</f>
        <v>84</v>
      </c>
      <c r="CJ27">
        <f t="shared" ref="CJ27" si="305">CI27+1</f>
        <v>85</v>
      </c>
      <c r="CK27">
        <f t="shared" ref="CK27" si="306">CJ27+1</f>
        <v>86</v>
      </c>
      <c r="CL27">
        <f t="shared" ref="CL27" si="307">CK27+1</f>
        <v>87</v>
      </c>
      <c r="CM27">
        <f t="shared" ref="CM27" si="308">CL27+1</f>
        <v>88</v>
      </c>
      <c r="CN27">
        <f t="shared" ref="CN27" si="309">CM27+1</f>
        <v>89</v>
      </c>
      <c r="CO27">
        <f t="shared" ref="CO27" si="310">CN27+1</f>
        <v>90</v>
      </c>
      <c r="CP27">
        <f t="shared" ref="CP27" si="311">CO27+1</f>
        <v>91</v>
      </c>
      <c r="CQ27">
        <f t="shared" ref="CQ27" si="312">CP27+1</f>
        <v>92</v>
      </c>
      <c r="CR27">
        <f t="shared" ref="CR27" si="313">CQ27+1</f>
        <v>93</v>
      </c>
      <c r="CS27">
        <f t="shared" ref="CS27" si="314">CR27+1</f>
        <v>94</v>
      </c>
      <c r="CT27">
        <f t="shared" ref="CT27" si="315">CS27+1</f>
        <v>95</v>
      </c>
      <c r="CU27">
        <f t="shared" ref="CU27" si="316">CT27+1</f>
        <v>96</v>
      </c>
      <c r="CV27">
        <f t="shared" ref="CV27" si="317">CU27+1</f>
        <v>97</v>
      </c>
      <c r="CW27">
        <f t="shared" ref="CW27" si="318">CV27+1</f>
        <v>98</v>
      </c>
      <c r="CX27">
        <f t="shared" ref="CX27" si="319">CW27+1</f>
        <v>99</v>
      </c>
      <c r="CY27">
        <f t="shared" ref="CY27" si="320">CX27+1</f>
        <v>100</v>
      </c>
      <c r="CZ27">
        <f t="shared" ref="CZ27" si="321">CY27+1</f>
        <v>101</v>
      </c>
      <c r="DA27">
        <f t="shared" ref="DA27" si="322">CZ27+1</f>
        <v>102</v>
      </c>
      <c r="DB27">
        <f t="shared" ref="DB27" si="323">DA27+1</f>
        <v>103</v>
      </c>
      <c r="DC27">
        <f t="shared" ref="DC27" si="324">DB27+1</f>
        <v>104</v>
      </c>
      <c r="DD27">
        <f t="shared" ref="DD27" si="325">DC27+1</f>
        <v>105</v>
      </c>
      <c r="DE27">
        <f t="shared" ref="DE27" si="326">DD27+1</f>
        <v>106</v>
      </c>
      <c r="DF27">
        <f t="shared" ref="DF27" si="327">DE27+1</f>
        <v>107</v>
      </c>
      <c r="DG27">
        <f t="shared" ref="DG27" si="328">DF27+1</f>
        <v>108</v>
      </c>
      <c r="DH27">
        <f t="shared" ref="DH27" si="329">DG27+1</f>
        <v>109</v>
      </c>
      <c r="DI27">
        <f t="shared" ref="DI27" si="330">DH27+1</f>
        <v>110</v>
      </c>
      <c r="DJ27">
        <f t="shared" ref="DJ27" si="331">DI27+1</f>
        <v>111</v>
      </c>
      <c r="DK27">
        <f t="shared" ref="DK27" si="332">DJ27+1</f>
        <v>112</v>
      </c>
      <c r="DL27">
        <f t="shared" ref="DL27" si="333">DK27+1</f>
        <v>113</v>
      </c>
      <c r="DM27">
        <f t="shared" ref="DM27" si="334">DL27+1</f>
        <v>114</v>
      </c>
      <c r="DN27">
        <f t="shared" ref="DN27" si="335">DM27+1</f>
        <v>115</v>
      </c>
      <c r="DO27">
        <f t="shared" ref="DO27" si="336">DN27+1</f>
        <v>116</v>
      </c>
      <c r="DP27">
        <f t="shared" ref="DP27" si="337">DO27+1</f>
        <v>117</v>
      </c>
      <c r="DQ27">
        <f t="shared" ref="DQ27" si="338">DP27+1</f>
        <v>118</v>
      </c>
      <c r="DR27">
        <f t="shared" ref="DR27" si="339">DQ27+1</f>
        <v>119</v>
      </c>
      <c r="DS27">
        <f t="shared" ref="DS27" si="340">DR27+1</f>
        <v>120</v>
      </c>
    </row>
    <row r="28" spans="2:123" ht="15" thickBot="1" x14ac:dyDescent="0.3">
      <c r="B28" s="122" t="s">
        <v>444</v>
      </c>
      <c r="C28" s="123">
        <f>C4</f>
        <v>44408</v>
      </c>
      <c r="D28" s="123">
        <f>EOMONTH(C28,1)</f>
        <v>44439</v>
      </c>
      <c r="E28" s="123">
        <f t="shared" ref="E28" si="341">EOMONTH(D28,1)</f>
        <v>44469</v>
      </c>
      <c r="F28" s="123">
        <f t="shared" ref="F28" si="342">EOMONTH(E28,1)</f>
        <v>44500</v>
      </c>
      <c r="G28" s="123">
        <f t="shared" ref="G28" si="343">EOMONTH(F28,1)</f>
        <v>44530</v>
      </c>
      <c r="H28" s="123">
        <f t="shared" ref="H28" si="344">EOMONTH(G28,1)</f>
        <v>44561</v>
      </c>
      <c r="I28" s="123">
        <f t="shared" ref="I28" si="345">EOMONTH(H28,1)</f>
        <v>44592</v>
      </c>
      <c r="J28" s="123">
        <f t="shared" ref="J28" si="346">EOMONTH(I28,1)</f>
        <v>44620</v>
      </c>
      <c r="K28" s="123">
        <f t="shared" ref="K28" si="347">EOMONTH(J28,1)</f>
        <v>44651</v>
      </c>
      <c r="L28" s="123">
        <f t="shared" ref="L28" si="348">EOMONTH(K28,1)</f>
        <v>44681</v>
      </c>
      <c r="M28" s="123">
        <f t="shared" ref="M28" si="349">EOMONTH(L28,1)</f>
        <v>44712</v>
      </c>
      <c r="N28" s="123">
        <f t="shared" ref="N28" si="350">EOMONTH(M28,1)</f>
        <v>44742</v>
      </c>
      <c r="O28" s="123">
        <f t="shared" ref="O28" si="351">EOMONTH(N28,1)</f>
        <v>44773</v>
      </c>
      <c r="P28" s="123">
        <f t="shared" ref="P28" si="352">EOMONTH(O28,1)</f>
        <v>44804</v>
      </c>
      <c r="Q28" s="123">
        <f t="shared" ref="Q28" si="353">EOMONTH(P28,1)</f>
        <v>44834</v>
      </c>
      <c r="R28" s="123">
        <f t="shared" ref="R28" si="354">EOMONTH(Q28,1)</f>
        <v>44865</v>
      </c>
      <c r="S28" s="123">
        <f t="shared" ref="S28" si="355">EOMONTH(R28,1)</f>
        <v>44895</v>
      </c>
      <c r="T28" s="123">
        <f t="shared" ref="T28" si="356">EOMONTH(S28,1)</f>
        <v>44926</v>
      </c>
      <c r="U28" s="123">
        <f t="shared" ref="U28" si="357">EOMONTH(T28,1)</f>
        <v>44957</v>
      </c>
      <c r="V28" s="123">
        <f t="shared" ref="V28" si="358">EOMONTH(U28,1)</f>
        <v>44985</v>
      </c>
      <c r="W28" s="123">
        <f t="shared" ref="W28" si="359">EOMONTH(V28,1)</f>
        <v>45016</v>
      </c>
      <c r="X28" s="123">
        <f t="shared" ref="X28" si="360">EOMONTH(W28,1)</f>
        <v>45046</v>
      </c>
      <c r="Y28" s="123">
        <f t="shared" ref="Y28" si="361">EOMONTH(X28,1)</f>
        <v>45077</v>
      </c>
      <c r="Z28" s="123">
        <f t="shared" ref="Z28" si="362">EOMONTH(Y28,1)</f>
        <v>45107</v>
      </c>
      <c r="AA28" s="123">
        <f t="shared" ref="AA28" si="363">EOMONTH(Z28,1)</f>
        <v>45138</v>
      </c>
      <c r="AB28" s="123">
        <f t="shared" ref="AB28" si="364">EOMONTH(AA28,1)</f>
        <v>45169</v>
      </c>
      <c r="AC28" s="123">
        <f t="shared" ref="AC28" si="365">EOMONTH(AB28,1)</f>
        <v>45199</v>
      </c>
      <c r="AD28" s="123">
        <f t="shared" ref="AD28" si="366">EOMONTH(AC28,1)</f>
        <v>45230</v>
      </c>
      <c r="AE28" s="123">
        <f t="shared" ref="AE28" si="367">EOMONTH(AD28,1)</f>
        <v>45260</v>
      </c>
      <c r="AF28" s="123">
        <f t="shared" ref="AF28" si="368">EOMONTH(AE28,1)</f>
        <v>45291</v>
      </c>
      <c r="AG28" s="123">
        <f t="shared" ref="AG28" si="369">EOMONTH(AF28,1)</f>
        <v>45322</v>
      </c>
      <c r="AH28" s="123">
        <f t="shared" ref="AH28" si="370">EOMONTH(AG28,1)</f>
        <v>45351</v>
      </c>
      <c r="AI28" s="123">
        <f t="shared" ref="AI28" si="371">EOMONTH(AH28,1)</f>
        <v>45382</v>
      </c>
      <c r="AJ28" s="123">
        <f t="shared" ref="AJ28" si="372">EOMONTH(AI28,1)</f>
        <v>45412</v>
      </c>
      <c r="AK28" s="123">
        <f t="shared" ref="AK28" si="373">EOMONTH(AJ28,1)</f>
        <v>45443</v>
      </c>
      <c r="AL28" s="123">
        <f t="shared" ref="AL28" si="374">EOMONTH(AK28,1)</f>
        <v>45473</v>
      </c>
      <c r="AM28" s="123">
        <f t="shared" ref="AM28" si="375">EOMONTH(AL28,1)</f>
        <v>45504</v>
      </c>
      <c r="AN28" s="123">
        <f t="shared" ref="AN28" si="376">EOMONTH(AM28,1)</f>
        <v>45535</v>
      </c>
      <c r="AO28" s="123">
        <f t="shared" ref="AO28" si="377">EOMONTH(AN28,1)</f>
        <v>45565</v>
      </c>
      <c r="AP28" s="123">
        <f t="shared" ref="AP28" si="378">EOMONTH(AO28,1)</f>
        <v>45596</v>
      </c>
      <c r="AQ28" s="123">
        <f t="shared" ref="AQ28" si="379">EOMONTH(AP28,1)</f>
        <v>45626</v>
      </c>
      <c r="AR28" s="123">
        <f t="shared" ref="AR28" si="380">EOMONTH(AQ28,1)</f>
        <v>45657</v>
      </c>
      <c r="AS28" s="123">
        <f t="shared" ref="AS28" si="381">EOMONTH(AR28,1)</f>
        <v>45688</v>
      </c>
      <c r="AT28" s="123">
        <f t="shared" ref="AT28" si="382">EOMONTH(AS28,1)</f>
        <v>45716</v>
      </c>
      <c r="AU28" s="123">
        <f t="shared" ref="AU28" si="383">EOMONTH(AT28,1)</f>
        <v>45747</v>
      </c>
      <c r="AV28" s="123">
        <f t="shared" ref="AV28" si="384">EOMONTH(AU28,1)</f>
        <v>45777</v>
      </c>
      <c r="AW28" s="123">
        <f t="shared" ref="AW28" si="385">EOMONTH(AV28,1)</f>
        <v>45808</v>
      </c>
      <c r="AX28" s="123">
        <f t="shared" ref="AX28" si="386">EOMONTH(AW28,1)</f>
        <v>45838</v>
      </c>
      <c r="AY28" s="123">
        <f t="shared" ref="AY28" si="387">EOMONTH(AX28,1)</f>
        <v>45869</v>
      </c>
      <c r="AZ28" s="123">
        <f t="shared" ref="AZ28" si="388">EOMONTH(AY28,1)</f>
        <v>45900</v>
      </c>
      <c r="BA28" s="123">
        <f t="shared" ref="BA28" si="389">EOMONTH(AZ28,1)</f>
        <v>45930</v>
      </c>
      <c r="BB28" s="123">
        <f t="shared" ref="BB28" si="390">EOMONTH(BA28,1)</f>
        <v>45961</v>
      </c>
      <c r="BC28" s="123">
        <f t="shared" ref="BC28" si="391">EOMONTH(BB28,1)</f>
        <v>45991</v>
      </c>
      <c r="BD28" s="123">
        <f t="shared" ref="BD28" si="392">EOMONTH(BC28,1)</f>
        <v>46022</v>
      </c>
      <c r="BE28" s="123">
        <f t="shared" ref="BE28" si="393">EOMONTH(BD28,1)</f>
        <v>46053</v>
      </c>
      <c r="BF28" s="123">
        <f t="shared" ref="BF28" si="394">EOMONTH(BE28,1)</f>
        <v>46081</v>
      </c>
      <c r="BG28" s="123">
        <f t="shared" ref="BG28" si="395">EOMONTH(BF28,1)</f>
        <v>46112</v>
      </c>
      <c r="BH28" s="123">
        <f t="shared" ref="BH28" si="396">EOMONTH(BG28,1)</f>
        <v>46142</v>
      </c>
      <c r="BI28" s="123">
        <f t="shared" ref="BI28" si="397">EOMONTH(BH28,1)</f>
        <v>46173</v>
      </c>
      <c r="BJ28" s="123">
        <f t="shared" ref="BJ28" si="398">EOMONTH(BI28,1)</f>
        <v>46203</v>
      </c>
      <c r="BK28" s="123">
        <f t="shared" ref="BK28" si="399">EOMONTH(BJ28,1)</f>
        <v>46234</v>
      </c>
      <c r="BL28" s="123">
        <f t="shared" ref="BL28" si="400">EOMONTH(BK28,1)</f>
        <v>46265</v>
      </c>
      <c r="BM28" s="123">
        <f t="shared" ref="BM28" si="401">EOMONTH(BL28,1)</f>
        <v>46295</v>
      </c>
      <c r="BN28" s="123">
        <f t="shared" ref="BN28" si="402">EOMONTH(BM28,1)</f>
        <v>46326</v>
      </c>
      <c r="BO28" s="123">
        <f t="shared" ref="BO28" si="403">EOMONTH(BN28,1)</f>
        <v>46356</v>
      </c>
      <c r="BP28" s="123">
        <f t="shared" ref="BP28" si="404">EOMONTH(BO28,1)</f>
        <v>46387</v>
      </c>
      <c r="BQ28" s="123">
        <f t="shared" ref="BQ28" si="405">EOMONTH(BP28,1)</f>
        <v>46418</v>
      </c>
      <c r="BR28" s="123">
        <f t="shared" ref="BR28" si="406">EOMONTH(BQ28,1)</f>
        <v>46446</v>
      </c>
      <c r="BS28" s="123">
        <f t="shared" ref="BS28" si="407">EOMONTH(BR28,1)</f>
        <v>46477</v>
      </c>
      <c r="BT28" s="123">
        <f t="shared" ref="BT28" si="408">EOMONTH(BS28,1)</f>
        <v>46507</v>
      </c>
      <c r="BU28" s="123">
        <f t="shared" ref="BU28" si="409">EOMONTH(BT28,1)</f>
        <v>46538</v>
      </c>
      <c r="BV28" s="123">
        <f t="shared" ref="BV28" si="410">EOMONTH(BU28,1)</f>
        <v>46568</v>
      </c>
      <c r="BW28" s="123">
        <f t="shared" ref="BW28" si="411">EOMONTH(BV28,1)</f>
        <v>46599</v>
      </c>
      <c r="BX28" s="123">
        <f t="shared" ref="BX28" si="412">EOMONTH(BW28,1)</f>
        <v>46630</v>
      </c>
      <c r="BY28" s="123">
        <f t="shared" ref="BY28" si="413">EOMONTH(BX28,1)</f>
        <v>46660</v>
      </c>
      <c r="BZ28" s="123">
        <f t="shared" ref="BZ28" si="414">EOMONTH(BY28,1)</f>
        <v>46691</v>
      </c>
      <c r="CA28" s="123">
        <f t="shared" ref="CA28" si="415">EOMONTH(BZ28,1)</f>
        <v>46721</v>
      </c>
      <c r="CB28" s="123">
        <f t="shared" ref="CB28" si="416">EOMONTH(CA28,1)</f>
        <v>46752</v>
      </c>
      <c r="CC28" s="123">
        <f t="shared" ref="CC28" si="417">EOMONTH(CB28,1)</f>
        <v>46783</v>
      </c>
      <c r="CD28" s="123">
        <f t="shared" ref="CD28" si="418">EOMONTH(CC28,1)</f>
        <v>46812</v>
      </c>
      <c r="CE28" s="123">
        <f t="shared" ref="CE28" si="419">EOMONTH(CD28,1)</f>
        <v>46843</v>
      </c>
      <c r="CF28" s="123">
        <f t="shared" ref="CF28" si="420">EOMONTH(CE28,1)</f>
        <v>46873</v>
      </c>
      <c r="CG28" s="123">
        <f t="shared" ref="CG28" si="421">EOMONTH(CF28,1)</f>
        <v>46904</v>
      </c>
      <c r="CH28" s="123">
        <f t="shared" ref="CH28" si="422">EOMONTH(CG28,1)</f>
        <v>46934</v>
      </c>
      <c r="CI28" s="123">
        <f t="shared" ref="CI28" si="423">EOMONTH(CH28,1)</f>
        <v>46965</v>
      </c>
      <c r="CJ28" s="123">
        <f t="shared" ref="CJ28" si="424">EOMONTH(CI28,1)</f>
        <v>46996</v>
      </c>
      <c r="CK28" s="123">
        <f t="shared" ref="CK28" si="425">EOMONTH(CJ28,1)</f>
        <v>47026</v>
      </c>
      <c r="CL28" s="123">
        <f t="shared" ref="CL28" si="426">EOMONTH(CK28,1)</f>
        <v>47057</v>
      </c>
      <c r="CM28" s="123">
        <f t="shared" ref="CM28" si="427">EOMONTH(CL28,1)</f>
        <v>47087</v>
      </c>
      <c r="CN28" s="123">
        <f t="shared" ref="CN28" si="428">EOMONTH(CM28,1)</f>
        <v>47118</v>
      </c>
      <c r="CO28" s="123">
        <f t="shared" ref="CO28" si="429">EOMONTH(CN28,1)</f>
        <v>47149</v>
      </c>
      <c r="CP28" s="123">
        <f t="shared" ref="CP28" si="430">EOMONTH(CO28,1)</f>
        <v>47177</v>
      </c>
      <c r="CQ28" s="123">
        <f t="shared" ref="CQ28" si="431">EOMONTH(CP28,1)</f>
        <v>47208</v>
      </c>
      <c r="CR28" s="123">
        <f t="shared" ref="CR28" si="432">EOMONTH(CQ28,1)</f>
        <v>47238</v>
      </c>
      <c r="CS28" s="123">
        <f t="shared" ref="CS28" si="433">EOMONTH(CR28,1)</f>
        <v>47269</v>
      </c>
      <c r="CT28" s="123">
        <f t="shared" ref="CT28" si="434">EOMONTH(CS28,1)</f>
        <v>47299</v>
      </c>
      <c r="CU28" s="123">
        <f t="shared" ref="CU28" si="435">EOMONTH(CT28,1)</f>
        <v>47330</v>
      </c>
      <c r="CV28" s="123">
        <f t="shared" ref="CV28" si="436">EOMONTH(CU28,1)</f>
        <v>47361</v>
      </c>
      <c r="CW28" s="123">
        <f t="shared" ref="CW28" si="437">EOMONTH(CV28,1)</f>
        <v>47391</v>
      </c>
      <c r="CX28" s="123">
        <f t="shared" ref="CX28" si="438">EOMONTH(CW28,1)</f>
        <v>47422</v>
      </c>
      <c r="CY28" s="123">
        <f t="shared" ref="CY28" si="439">EOMONTH(CX28,1)</f>
        <v>47452</v>
      </c>
      <c r="CZ28" s="123">
        <f t="shared" ref="CZ28" si="440">EOMONTH(CY28,1)</f>
        <v>47483</v>
      </c>
      <c r="DA28" s="123">
        <f t="shared" ref="DA28" si="441">EOMONTH(CZ28,1)</f>
        <v>47514</v>
      </c>
      <c r="DB28" s="123">
        <f t="shared" ref="DB28" si="442">EOMONTH(DA28,1)</f>
        <v>47542</v>
      </c>
      <c r="DC28" s="123">
        <f t="shared" ref="DC28" si="443">EOMONTH(DB28,1)</f>
        <v>47573</v>
      </c>
      <c r="DD28" s="123">
        <f t="shared" ref="DD28" si="444">EOMONTH(DC28,1)</f>
        <v>47603</v>
      </c>
      <c r="DE28" s="123">
        <f t="shared" ref="DE28" si="445">EOMONTH(DD28,1)</f>
        <v>47634</v>
      </c>
      <c r="DF28" s="123">
        <f t="shared" ref="DF28" si="446">EOMONTH(DE28,1)</f>
        <v>47664</v>
      </c>
      <c r="DG28" s="123">
        <f t="shared" ref="DG28" si="447">EOMONTH(DF28,1)</f>
        <v>47695</v>
      </c>
      <c r="DH28" s="123">
        <f t="shared" ref="DH28" si="448">EOMONTH(DG28,1)</f>
        <v>47726</v>
      </c>
      <c r="DI28" s="123">
        <f t="shared" ref="DI28" si="449">EOMONTH(DH28,1)</f>
        <v>47756</v>
      </c>
      <c r="DJ28" s="123">
        <f t="shared" ref="DJ28" si="450">EOMONTH(DI28,1)</f>
        <v>47787</v>
      </c>
      <c r="DK28" s="123">
        <f t="shared" ref="DK28" si="451">EOMONTH(DJ28,1)</f>
        <v>47817</v>
      </c>
      <c r="DL28" s="123">
        <f t="shared" ref="DL28" si="452">EOMONTH(DK28,1)</f>
        <v>47848</v>
      </c>
      <c r="DM28" s="123">
        <f t="shared" ref="DM28" si="453">EOMONTH(DL28,1)</f>
        <v>47879</v>
      </c>
      <c r="DN28" s="123">
        <f t="shared" ref="DN28" si="454">EOMONTH(DM28,1)</f>
        <v>47907</v>
      </c>
      <c r="DO28" s="123">
        <f t="shared" ref="DO28" si="455">EOMONTH(DN28,1)</f>
        <v>47938</v>
      </c>
      <c r="DP28" s="123">
        <f t="shared" ref="DP28" si="456">EOMONTH(DO28,1)</f>
        <v>47968</v>
      </c>
      <c r="DQ28" s="123">
        <f t="shared" ref="DQ28" si="457">EOMONTH(DP28,1)</f>
        <v>47999</v>
      </c>
      <c r="DR28" s="123">
        <f t="shared" ref="DR28" si="458">EOMONTH(DQ28,1)</f>
        <v>48029</v>
      </c>
      <c r="DS28" s="123">
        <f t="shared" ref="DS28" si="459">EOMONTH(DR28,1)</f>
        <v>48060</v>
      </c>
    </row>
    <row r="30" spans="2:123" x14ac:dyDescent="0.25">
      <c r="B30" s="37" t="s">
        <v>445</v>
      </c>
    </row>
    <row r="31" spans="2:123" x14ac:dyDescent="0.25">
      <c r="B31" s="36" t="s">
        <v>203</v>
      </c>
      <c r="C31" s="79">
        <f>'All DS'!C6</f>
        <v>0</v>
      </c>
      <c r="D31" s="79">
        <f>'All DS'!D6</f>
        <v>0</v>
      </c>
      <c r="E31" s="79">
        <f>'All DS'!E6</f>
        <v>0</v>
      </c>
      <c r="F31" s="79">
        <f>'All DS'!F6</f>
        <v>0</v>
      </c>
      <c r="G31" s="79">
        <f>'All DS'!G6</f>
        <v>0</v>
      </c>
      <c r="H31" s="79">
        <f>'All DS'!H6</f>
        <v>0</v>
      </c>
      <c r="I31" s="79">
        <f>'All DS'!I6</f>
        <v>0</v>
      </c>
      <c r="J31" s="79">
        <f>'All DS'!J6</f>
        <v>0</v>
      </c>
      <c r="K31" s="79">
        <f>'All DS'!K6</f>
        <v>0</v>
      </c>
      <c r="L31" s="79">
        <f>'All DS'!L6</f>
        <v>1998380</v>
      </c>
      <c r="M31" s="79">
        <f>'All DS'!M6</f>
        <v>1989380</v>
      </c>
      <c r="N31" s="79">
        <f>'All DS'!N6</f>
        <v>1855880</v>
      </c>
      <c r="O31" s="79">
        <f>'All DS'!O6</f>
        <v>1850880</v>
      </c>
      <c r="P31" s="79">
        <f>'All DS'!P6</f>
        <v>1831880</v>
      </c>
      <c r="Q31" s="79">
        <f>'All DS'!Q6</f>
        <v>1711880</v>
      </c>
      <c r="R31" s="79">
        <f>'All DS'!R6</f>
        <v>1720881.5</v>
      </c>
      <c r="S31" s="79">
        <f>'All DS'!S6</f>
        <v>2098380</v>
      </c>
      <c r="T31" s="79">
        <f>'All DS'!T6</f>
        <v>2098380</v>
      </c>
      <c r="U31" s="79">
        <f>'All DS'!U6</f>
        <v>0</v>
      </c>
      <c r="V31" s="79">
        <f>'All DS'!V6</f>
        <v>0</v>
      </c>
      <c r="W31" s="79">
        <f>'All DS'!W6</f>
        <v>0</v>
      </c>
      <c r="X31" s="79">
        <f>'All DS'!X6</f>
        <v>0</v>
      </c>
      <c r="Y31" s="79">
        <f>'All DS'!Y6</f>
        <v>0</v>
      </c>
      <c r="Z31" s="79">
        <f>'All DS'!Z6</f>
        <v>0</v>
      </c>
      <c r="AA31" s="79">
        <f>'All DS'!AA6</f>
        <v>0</v>
      </c>
      <c r="AB31" s="79">
        <f>'All DS'!AB6</f>
        <v>0</v>
      </c>
      <c r="AC31" s="79">
        <f>'All DS'!AC6</f>
        <v>0</v>
      </c>
      <c r="AD31" s="79">
        <f>'All DS'!AD6</f>
        <v>0</v>
      </c>
      <c r="AE31" s="79">
        <f>'All DS'!AE6</f>
        <v>0</v>
      </c>
      <c r="AF31" s="79">
        <f>'All DS'!AF6</f>
        <v>0</v>
      </c>
      <c r="AG31" s="79">
        <f>'All DS'!AG6</f>
        <v>0</v>
      </c>
      <c r="AH31" s="79">
        <f>'All DS'!AH6</f>
        <v>0</v>
      </c>
      <c r="AI31" s="79">
        <f>'All DS'!AI6</f>
        <v>0</v>
      </c>
      <c r="AJ31" s="79">
        <f>'All DS'!AJ6</f>
        <v>0</v>
      </c>
      <c r="AK31" s="79">
        <f>'All DS'!AK6</f>
        <v>0</v>
      </c>
      <c r="AL31" s="79">
        <f>'All DS'!AL6</f>
        <v>0</v>
      </c>
      <c r="AM31" s="79">
        <f>'All DS'!AM6</f>
        <v>0</v>
      </c>
      <c r="AN31" s="79">
        <f>'All DS'!AN6</f>
        <v>0</v>
      </c>
      <c r="AO31" s="79">
        <f>'All DS'!AO6</f>
        <v>0</v>
      </c>
      <c r="AP31" s="79">
        <f>'All DS'!AP6</f>
        <v>0</v>
      </c>
      <c r="AQ31" s="79">
        <f>'All DS'!AQ6</f>
        <v>0</v>
      </c>
      <c r="AR31" s="79">
        <f>'All DS'!AR6</f>
        <v>0</v>
      </c>
      <c r="AS31" s="79">
        <f>'All DS'!AS6</f>
        <v>0</v>
      </c>
      <c r="AT31" s="79">
        <f>'All DS'!AT6</f>
        <v>0</v>
      </c>
      <c r="AU31" s="79">
        <f>'All DS'!AU6</f>
        <v>0</v>
      </c>
      <c r="AV31" s="79">
        <f>'All DS'!AV6</f>
        <v>0</v>
      </c>
      <c r="AW31" s="79">
        <f>'All DS'!AW6</f>
        <v>0</v>
      </c>
      <c r="AX31" s="79">
        <f>'All DS'!AX6</f>
        <v>0</v>
      </c>
      <c r="AY31" s="79">
        <f>'All DS'!AY6</f>
        <v>0</v>
      </c>
      <c r="AZ31" s="79">
        <f>'All DS'!AZ6</f>
        <v>0</v>
      </c>
      <c r="BA31" s="79">
        <f>'All DS'!BA6</f>
        <v>0</v>
      </c>
      <c r="BB31" s="79">
        <f>'All DS'!BB6</f>
        <v>0</v>
      </c>
      <c r="BC31" s="79">
        <f>'All DS'!BC6</f>
        <v>0</v>
      </c>
      <c r="BD31" s="79">
        <f>'All DS'!BD6</f>
        <v>0</v>
      </c>
      <c r="BE31" s="79">
        <f>'All DS'!BE6</f>
        <v>0</v>
      </c>
      <c r="BF31" s="79">
        <f>'All DS'!BF6</f>
        <v>0</v>
      </c>
      <c r="BG31" s="79">
        <f>'All DS'!BG6</f>
        <v>0</v>
      </c>
      <c r="BH31" s="79">
        <f>'All DS'!BH6</f>
        <v>0</v>
      </c>
      <c r="BI31" s="79">
        <f>'All DS'!BI6</f>
        <v>0</v>
      </c>
      <c r="BJ31" s="79">
        <f>'All DS'!BJ6</f>
        <v>0</v>
      </c>
      <c r="BK31" s="79">
        <f>'All DS'!BK6</f>
        <v>0</v>
      </c>
      <c r="BL31" s="79">
        <f>'All DS'!BL6</f>
        <v>0</v>
      </c>
      <c r="BM31" s="79">
        <f>'All DS'!BM6</f>
        <v>0</v>
      </c>
      <c r="BN31" s="79">
        <f>'All DS'!BN6</f>
        <v>0</v>
      </c>
      <c r="BO31" s="79">
        <f>'All DS'!BO6</f>
        <v>0</v>
      </c>
      <c r="BP31" s="79">
        <f>'All DS'!BP6</f>
        <v>0</v>
      </c>
      <c r="BQ31" s="79">
        <f>'All DS'!BQ6</f>
        <v>0</v>
      </c>
      <c r="BR31" s="79">
        <f>'All DS'!BR6</f>
        <v>0</v>
      </c>
      <c r="BS31" s="79">
        <f>'All DS'!BS6</f>
        <v>0</v>
      </c>
      <c r="BT31" s="79">
        <f>'All DS'!BT6</f>
        <v>0</v>
      </c>
      <c r="BU31" s="79">
        <f>'All DS'!BU6</f>
        <v>0</v>
      </c>
      <c r="BV31" s="79">
        <f>'All DS'!BV6</f>
        <v>0</v>
      </c>
      <c r="BW31" s="79">
        <f>'All DS'!BW6</f>
        <v>0</v>
      </c>
      <c r="BX31" s="79">
        <f>'All DS'!BX6</f>
        <v>0</v>
      </c>
      <c r="BY31" s="79">
        <f>'All DS'!BY6</f>
        <v>0</v>
      </c>
      <c r="BZ31" s="79">
        <f>'All DS'!BZ6</f>
        <v>0</v>
      </c>
      <c r="CA31" s="79">
        <f>'All DS'!CA6</f>
        <v>0</v>
      </c>
      <c r="CB31" s="79">
        <f>'All DS'!CB6</f>
        <v>0</v>
      </c>
      <c r="CC31" s="79">
        <f>'All DS'!CC6</f>
        <v>0</v>
      </c>
      <c r="CD31" s="79">
        <f>'All DS'!CD6</f>
        <v>0</v>
      </c>
      <c r="CE31" s="79">
        <f>'All DS'!CE6</f>
        <v>0</v>
      </c>
      <c r="CF31" s="79">
        <f>'All DS'!CF6</f>
        <v>0</v>
      </c>
      <c r="CG31" s="79">
        <f>'All DS'!CG6</f>
        <v>0</v>
      </c>
      <c r="CH31" s="79">
        <f>'All DS'!CH6</f>
        <v>0</v>
      </c>
      <c r="CI31" s="79">
        <f>'All DS'!CI6</f>
        <v>0</v>
      </c>
      <c r="CJ31" s="79">
        <f>'All DS'!CJ6</f>
        <v>0</v>
      </c>
      <c r="CK31" s="79">
        <f>'All DS'!CK6</f>
        <v>0</v>
      </c>
      <c r="CL31" s="79">
        <f>'All DS'!CL6</f>
        <v>0</v>
      </c>
      <c r="CM31" s="79">
        <f>'All DS'!CM6</f>
        <v>0</v>
      </c>
      <c r="CN31" s="79">
        <f>'All DS'!CN6</f>
        <v>0</v>
      </c>
      <c r="CO31" s="79">
        <f>'All DS'!CO6</f>
        <v>0</v>
      </c>
      <c r="CP31" s="79">
        <f>'All DS'!CP6</f>
        <v>0</v>
      </c>
      <c r="CQ31" s="79">
        <f>'All DS'!CQ6</f>
        <v>0</v>
      </c>
      <c r="CR31" s="79">
        <f>'All DS'!CR6</f>
        <v>0</v>
      </c>
      <c r="CS31" s="79">
        <f>'All DS'!CS6</f>
        <v>0</v>
      </c>
      <c r="CT31" s="79">
        <f>'All DS'!CT6</f>
        <v>0</v>
      </c>
      <c r="CU31" s="79">
        <f>'All DS'!CU6</f>
        <v>0</v>
      </c>
      <c r="CV31" s="79">
        <f>'All DS'!CV6</f>
        <v>0</v>
      </c>
      <c r="CW31" s="79">
        <f>'All DS'!CW6</f>
        <v>0</v>
      </c>
      <c r="CX31" s="79">
        <f>'All DS'!CX6</f>
        <v>0</v>
      </c>
      <c r="CY31" s="79">
        <f>'All DS'!CY6</f>
        <v>0</v>
      </c>
      <c r="CZ31" s="79">
        <f>'All DS'!CZ6</f>
        <v>0</v>
      </c>
      <c r="DA31" s="79">
        <f>'All DS'!DA6</f>
        <v>0</v>
      </c>
      <c r="DB31" s="79">
        <f>'All DS'!DB6</f>
        <v>0</v>
      </c>
      <c r="DC31" s="79">
        <f>'All DS'!DC6</f>
        <v>0</v>
      </c>
      <c r="DD31" s="79">
        <f>'All DS'!DD6</f>
        <v>0</v>
      </c>
      <c r="DE31" s="79">
        <f>'All DS'!DE6</f>
        <v>0</v>
      </c>
      <c r="DF31" s="79">
        <f>'All DS'!DF6</f>
        <v>0</v>
      </c>
      <c r="DG31" s="79">
        <f>'All DS'!DG6</f>
        <v>0</v>
      </c>
      <c r="DH31" s="79">
        <f>'All DS'!DH6</f>
        <v>0</v>
      </c>
      <c r="DI31" s="79">
        <f>'All DS'!DI6</f>
        <v>0</v>
      </c>
      <c r="DJ31" s="79">
        <f>'All DS'!DJ6</f>
        <v>0</v>
      </c>
      <c r="DK31" s="79">
        <f>'All DS'!DK6</f>
        <v>0</v>
      </c>
      <c r="DL31" s="79">
        <f>'All DS'!DL6</f>
        <v>0</v>
      </c>
      <c r="DM31" s="79">
        <f>'All DS'!DM6</f>
        <v>0</v>
      </c>
      <c r="DN31" s="79">
        <f>'All DS'!DN6</f>
        <v>0</v>
      </c>
      <c r="DO31" s="79">
        <f>'All DS'!DO6</f>
        <v>0</v>
      </c>
      <c r="DP31" s="79">
        <f>'All DS'!DP6</f>
        <v>0</v>
      </c>
      <c r="DQ31" s="79">
        <f>'All DS'!DQ6</f>
        <v>0</v>
      </c>
      <c r="DR31" s="79">
        <f>'All DS'!DR6</f>
        <v>0</v>
      </c>
      <c r="DS31" s="79">
        <f>'All DS'!DS6</f>
        <v>0</v>
      </c>
    </row>
    <row r="32" spans="2:123" x14ac:dyDescent="0.25">
      <c r="B32" s="36" t="s">
        <v>122</v>
      </c>
      <c r="C32" s="79">
        <f>'All DS'!C7</f>
        <v>0</v>
      </c>
      <c r="D32" s="79">
        <f>'All DS'!D7</f>
        <v>0</v>
      </c>
      <c r="E32" s="79">
        <f>'All DS'!E7</f>
        <v>0</v>
      </c>
      <c r="F32" s="79">
        <f>'All DS'!F7</f>
        <v>0</v>
      </c>
      <c r="G32" s="79">
        <f>'All DS'!G7</f>
        <v>0</v>
      </c>
      <c r="H32" s="79">
        <f>'All DS'!H7</f>
        <v>0</v>
      </c>
      <c r="I32" s="79">
        <f>'All DS'!I7</f>
        <v>0</v>
      </c>
      <c r="J32" s="79">
        <f>'All DS'!J7</f>
        <v>0</v>
      </c>
      <c r="K32" s="79">
        <f>'All DS'!K7</f>
        <v>0</v>
      </c>
      <c r="L32" s="79">
        <f>'All DS'!L7</f>
        <v>907070</v>
      </c>
      <c r="M32" s="79">
        <f>'All DS'!M7</f>
        <v>896070</v>
      </c>
      <c r="N32" s="79">
        <f>'All DS'!N7</f>
        <v>929570</v>
      </c>
      <c r="O32" s="79">
        <f>'All DS'!O7</f>
        <v>900570</v>
      </c>
      <c r="P32" s="79">
        <f>'All DS'!P7</f>
        <v>929636</v>
      </c>
      <c r="Q32" s="79">
        <f>'All DS'!Q7</f>
        <v>907073</v>
      </c>
      <c r="R32" s="79">
        <f>'All DS'!R7</f>
        <v>918173</v>
      </c>
      <c r="S32" s="79">
        <f>'All DS'!S7</f>
        <v>807070</v>
      </c>
      <c r="T32" s="79">
        <f>'All DS'!T7</f>
        <v>807070</v>
      </c>
      <c r="U32" s="79">
        <f>'All DS'!U7</f>
        <v>0</v>
      </c>
      <c r="V32" s="79">
        <f>'All DS'!V7</f>
        <v>0</v>
      </c>
      <c r="W32" s="79">
        <f>'All DS'!W7</f>
        <v>0</v>
      </c>
      <c r="X32" s="79">
        <f>'All DS'!X7</f>
        <v>0</v>
      </c>
      <c r="Y32" s="79">
        <f>'All DS'!Y7</f>
        <v>0</v>
      </c>
      <c r="Z32" s="79">
        <f>'All DS'!Z7</f>
        <v>0</v>
      </c>
      <c r="AA32" s="79">
        <f>'All DS'!AA7</f>
        <v>0</v>
      </c>
      <c r="AB32" s="79">
        <f>'All DS'!AB7</f>
        <v>0</v>
      </c>
      <c r="AC32" s="79">
        <f>'All DS'!AC7</f>
        <v>0</v>
      </c>
      <c r="AD32" s="79">
        <f>'All DS'!AD7</f>
        <v>0</v>
      </c>
      <c r="AE32" s="79">
        <f>'All DS'!AE7</f>
        <v>0</v>
      </c>
      <c r="AF32" s="79">
        <f>'All DS'!AF7</f>
        <v>0</v>
      </c>
      <c r="AG32" s="79">
        <f>'All DS'!AG7</f>
        <v>0</v>
      </c>
      <c r="AH32" s="79">
        <f>'All DS'!AH7</f>
        <v>0</v>
      </c>
      <c r="AI32" s="79">
        <f>'All DS'!AI7</f>
        <v>0</v>
      </c>
      <c r="AJ32" s="79">
        <f>'All DS'!AJ7</f>
        <v>0</v>
      </c>
      <c r="AK32" s="79">
        <f>'All DS'!AK7</f>
        <v>0</v>
      </c>
      <c r="AL32" s="79">
        <f>'All DS'!AL7</f>
        <v>0</v>
      </c>
      <c r="AM32" s="79">
        <f>'All DS'!AM7</f>
        <v>0</v>
      </c>
      <c r="AN32" s="79">
        <f>'All DS'!AN7</f>
        <v>0</v>
      </c>
      <c r="AO32" s="79">
        <f>'All DS'!AO7</f>
        <v>0</v>
      </c>
      <c r="AP32" s="79">
        <f>'All DS'!AP7</f>
        <v>0</v>
      </c>
      <c r="AQ32" s="79">
        <f>'All DS'!AQ7</f>
        <v>0</v>
      </c>
      <c r="AR32" s="79">
        <f>'All DS'!AR7</f>
        <v>0</v>
      </c>
      <c r="AS32" s="79">
        <f>'All DS'!AS7</f>
        <v>0</v>
      </c>
      <c r="AT32" s="79">
        <f>'All DS'!AT7</f>
        <v>0</v>
      </c>
      <c r="AU32" s="79">
        <f>'All DS'!AU7</f>
        <v>0</v>
      </c>
      <c r="AV32" s="79">
        <f>'All DS'!AV7</f>
        <v>0</v>
      </c>
      <c r="AW32" s="79">
        <f>'All DS'!AW7</f>
        <v>0</v>
      </c>
      <c r="AX32" s="79">
        <f>'All DS'!AX7</f>
        <v>0</v>
      </c>
      <c r="AY32" s="79">
        <f>'All DS'!AY7</f>
        <v>0</v>
      </c>
      <c r="AZ32" s="79">
        <f>'All DS'!AZ7</f>
        <v>0</v>
      </c>
      <c r="BA32" s="79">
        <f>'All DS'!BA7</f>
        <v>0</v>
      </c>
      <c r="BB32" s="79">
        <f>'All DS'!BB7</f>
        <v>0</v>
      </c>
      <c r="BC32" s="79">
        <f>'All DS'!BC7</f>
        <v>0</v>
      </c>
      <c r="BD32" s="79">
        <f>'All DS'!BD7</f>
        <v>0</v>
      </c>
      <c r="BE32" s="79">
        <f>'All DS'!BE7</f>
        <v>0</v>
      </c>
      <c r="BF32" s="79">
        <f>'All DS'!BF7</f>
        <v>0</v>
      </c>
      <c r="BG32" s="79">
        <f>'All DS'!BG7</f>
        <v>0</v>
      </c>
      <c r="BH32" s="79">
        <f>'All DS'!BH7</f>
        <v>0</v>
      </c>
      <c r="BI32" s="79">
        <f>'All DS'!BI7</f>
        <v>0</v>
      </c>
      <c r="BJ32" s="79">
        <f>'All DS'!BJ7</f>
        <v>0</v>
      </c>
      <c r="BK32" s="79">
        <f>'All DS'!BK7</f>
        <v>0</v>
      </c>
      <c r="BL32" s="79">
        <f>'All DS'!BL7</f>
        <v>0</v>
      </c>
      <c r="BM32" s="79">
        <f>'All DS'!BM7</f>
        <v>0</v>
      </c>
      <c r="BN32" s="79">
        <f>'All DS'!BN7</f>
        <v>0</v>
      </c>
      <c r="BO32" s="79">
        <f>'All DS'!BO7</f>
        <v>0</v>
      </c>
      <c r="BP32" s="79">
        <f>'All DS'!BP7</f>
        <v>0</v>
      </c>
      <c r="BQ32" s="79">
        <f>'All DS'!BQ7</f>
        <v>0</v>
      </c>
      <c r="BR32" s="79">
        <f>'All DS'!BR7</f>
        <v>0</v>
      </c>
      <c r="BS32" s="79">
        <f>'All DS'!BS7</f>
        <v>0</v>
      </c>
      <c r="BT32" s="79">
        <f>'All DS'!BT7</f>
        <v>0</v>
      </c>
      <c r="BU32" s="79">
        <f>'All DS'!BU7</f>
        <v>0</v>
      </c>
      <c r="BV32" s="79">
        <f>'All DS'!BV7</f>
        <v>0</v>
      </c>
      <c r="BW32" s="79">
        <f>'All DS'!BW7</f>
        <v>0</v>
      </c>
      <c r="BX32" s="79">
        <f>'All DS'!BX7</f>
        <v>0</v>
      </c>
      <c r="BY32" s="79">
        <f>'All DS'!BY7</f>
        <v>0</v>
      </c>
      <c r="BZ32" s="79">
        <f>'All DS'!BZ7</f>
        <v>0</v>
      </c>
      <c r="CA32" s="79">
        <f>'All DS'!CA7</f>
        <v>0</v>
      </c>
      <c r="CB32" s="79">
        <f>'All DS'!CB7</f>
        <v>0</v>
      </c>
      <c r="CC32" s="79">
        <f>'All DS'!CC7</f>
        <v>0</v>
      </c>
      <c r="CD32" s="79">
        <f>'All DS'!CD7</f>
        <v>0</v>
      </c>
      <c r="CE32" s="79">
        <f>'All DS'!CE7</f>
        <v>0</v>
      </c>
      <c r="CF32" s="79">
        <f>'All DS'!CF7</f>
        <v>0</v>
      </c>
      <c r="CG32" s="79">
        <f>'All DS'!CG7</f>
        <v>0</v>
      </c>
      <c r="CH32" s="79">
        <f>'All DS'!CH7</f>
        <v>0</v>
      </c>
      <c r="CI32" s="79">
        <f>'All DS'!CI7</f>
        <v>0</v>
      </c>
      <c r="CJ32" s="79">
        <f>'All DS'!CJ7</f>
        <v>0</v>
      </c>
      <c r="CK32" s="79">
        <f>'All DS'!CK7</f>
        <v>0</v>
      </c>
      <c r="CL32" s="79">
        <f>'All DS'!CL7</f>
        <v>0</v>
      </c>
      <c r="CM32" s="79">
        <f>'All DS'!CM7</f>
        <v>0</v>
      </c>
      <c r="CN32" s="79">
        <f>'All DS'!CN7</f>
        <v>0</v>
      </c>
      <c r="CO32" s="79">
        <f>'All DS'!CO7</f>
        <v>0</v>
      </c>
      <c r="CP32" s="79">
        <f>'All DS'!CP7</f>
        <v>0</v>
      </c>
      <c r="CQ32" s="79">
        <f>'All DS'!CQ7</f>
        <v>0</v>
      </c>
      <c r="CR32" s="79">
        <f>'All DS'!CR7</f>
        <v>0</v>
      </c>
      <c r="CS32" s="79">
        <f>'All DS'!CS7</f>
        <v>0</v>
      </c>
      <c r="CT32" s="79">
        <f>'All DS'!CT7</f>
        <v>0</v>
      </c>
      <c r="CU32" s="79">
        <f>'All DS'!CU7</f>
        <v>0</v>
      </c>
      <c r="CV32" s="79">
        <f>'All DS'!CV7</f>
        <v>0</v>
      </c>
      <c r="CW32" s="79">
        <f>'All DS'!CW7</f>
        <v>0</v>
      </c>
      <c r="CX32" s="79">
        <f>'All DS'!CX7</f>
        <v>0</v>
      </c>
      <c r="CY32" s="79">
        <f>'All DS'!CY7</f>
        <v>0</v>
      </c>
      <c r="CZ32" s="79">
        <f>'All DS'!CZ7</f>
        <v>0</v>
      </c>
      <c r="DA32" s="79">
        <f>'All DS'!DA7</f>
        <v>0</v>
      </c>
      <c r="DB32" s="79">
        <f>'All DS'!DB7</f>
        <v>0</v>
      </c>
      <c r="DC32" s="79">
        <f>'All DS'!DC7</f>
        <v>0</v>
      </c>
      <c r="DD32" s="79">
        <f>'All DS'!DD7</f>
        <v>0</v>
      </c>
      <c r="DE32" s="79">
        <f>'All DS'!DE7</f>
        <v>0</v>
      </c>
      <c r="DF32" s="79">
        <f>'All DS'!DF7</f>
        <v>0</v>
      </c>
      <c r="DG32" s="79">
        <f>'All DS'!DG7</f>
        <v>0</v>
      </c>
      <c r="DH32" s="79">
        <f>'All DS'!DH7</f>
        <v>0</v>
      </c>
      <c r="DI32" s="79">
        <f>'All DS'!DI7</f>
        <v>0</v>
      </c>
      <c r="DJ32" s="79">
        <f>'All DS'!DJ7</f>
        <v>0</v>
      </c>
      <c r="DK32" s="79">
        <f>'All DS'!DK7</f>
        <v>0</v>
      </c>
      <c r="DL32" s="79">
        <f>'All DS'!DL7</f>
        <v>0</v>
      </c>
      <c r="DM32" s="79">
        <f>'All DS'!DM7</f>
        <v>0</v>
      </c>
      <c r="DN32" s="79">
        <f>'All DS'!DN7</f>
        <v>0</v>
      </c>
      <c r="DO32" s="79">
        <f>'All DS'!DO7</f>
        <v>0</v>
      </c>
      <c r="DP32" s="79">
        <f>'All DS'!DP7</f>
        <v>0</v>
      </c>
      <c r="DQ32" s="79">
        <f>'All DS'!DQ7</f>
        <v>0</v>
      </c>
      <c r="DR32" s="79">
        <f>'All DS'!DR7</f>
        <v>0</v>
      </c>
      <c r="DS32" s="79">
        <f>'All DS'!DS7</f>
        <v>0</v>
      </c>
    </row>
    <row r="33" spans="2:123" x14ac:dyDescent="0.25">
      <c r="B33" s="36" t="s">
        <v>123</v>
      </c>
      <c r="C33" s="79">
        <f>'All DS'!C8</f>
        <v>0</v>
      </c>
      <c r="D33" s="79">
        <f>'All DS'!D8</f>
        <v>0</v>
      </c>
      <c r="E33" s="79">
        <f>'All DS'!E8</f>
        <v>0</v>
      </c>
      <c r="F33" s="79">
        <f>'All DS'!F8</f>
        <v>0</v>
      </c>
      <c r="G33" s="79">
        <f>'All DS'!G8</f>
        <v>0</v>
      </c>
      <c r="H33" s="79">
        <f>'All DS'!H8</f>
        <v>0</v>
      </c>
      <c r="I33" s="79">
        <f>'All DS'!I8</f>
        <v>0</v>
      </c>
      <c r="J33" s="79">
        <f>'All DS'!J8</f>
        <v>0</v>
      </c>
      <c r="K33" s="79">
        <f>'All DS'!K8</f>
        <v>0</v>
      </c>
      <c r="L33" s="79">
        <f>'All DS'!L8</f>
        <v>322825.5</v>
      </c>
      <c r="M33" s="79">
        <f>'All DS'!M8</f>
        <v>342825.5</v>
      </c>
      <c r="N33" s="79">
        <f>'All DS'!N8</f>
        <v>442825.5</v>
      </c>
      <c r="O33" s="79">
        <f>'All DS'!O8</f>
        <v>477730</v>
      </c>
      <c r="P33" s="79">
        <f>'All DS'!P8</f>
        <v>466730</v>
      </c>
      <c r="Q33" s="79">
        <f>'All DS'!Q8</f>
        <v>593373</v>
      </c>
      <c r="R33" s="79">
        <f>'All DS'!R8</f>
        <v>590827</v>
      </c>
      <c r="S33" s="79">
        <f>'All DS'!S8</f>
        <v>322833.5</v>
      </c>
      <c r="T33" s="79">
        <f>'All DS'!T8</f>
        <v>322833.5</v>
      </c>
      <c r="U33" s="79">
        <f>'All DS'!U8</f>
        <v>0</v>
      </c>
      <c r="V33" s="79">
        <f>'All DS'!V8</f>
        <v>0</v>
      </c>
      <c r="W33" s="79">
        <f>'All DS'!W8</f>
        <v>0</v>
      </c>
      <c r="X33" s="79">
        <f>'All DS'!X8</f>
        <v>0</v>
      </c>
      <c r="Y33" s="79">
        <f>'All DS'!Y8</f>
        <v>0</v>
      </c>
      <c r="Z33" s="79">
        <f>'All DS'!Z8</f>
        <v>0</v>
      </c>
      <c r="AA33" s="79">
        <f>'All DS'!AA8</f>
        <v>0</v>
      </c>
      <c r="AB33" s="79">
        <f>'All DS'!AB8</f>
        <v>0</v>
      </c>
      <c r="AC33" s="79">
        <f>'All DS'!AC8</f>
        <v>0</v>
      </c>
      <c r="AD33" s="79">
        <f>'All DS'!AD8</f>
        <v>0</v>
      </c>
      <c r="AE33" s="79">
        <f>'All DS'!AE8</f>
        <v>0</v>
      </c>
      <c r="AF33" s="79">
        <f>'All DS'!AF8</f>
        <v>0</v>
      </c>
      <c r="AG33" s="79">
        <f>'All DS'!AG8</f>
        <v>0</v>
      </c>
      <c r="AH33" s="79">
        <f>'All DS'!AH8</f>
        <v>0</v>
      </c>
      <c r="AI33" s="79">
        <f>'All DS'!AI8</f>
        <v>0</v>
      </c>
      <c r="AJ33" s="79">
        <f>'All DS'!AJ8</f>
        <v>0</v>
      </c>
      <c r="AK33" s="79">
        <f>'All DS'!AK8</f>
        <v>0</v>
      </c>
      <c r="AL33" s="79">
        <f>'All DS'!AL8</f>
        <v>0</v>
      </c>
      <c r="AM33" s="79">
        <f>'All DS'!AM8</f>
        <v>0</v>
      </c>
      <c r="AN33" s="79">
        <f>'All DS'!AN8</f>
        <v>0</v>
      </c>
      <c r="AO33" s="79">
        <f>'All DS'!AO8</f>
        <v>0</v>
      </c>
      <c r="AP33" s="79">
        <f>'All DS'!AP8</f>
        <v>0</v>
      </c>
      <c r="AQ33" s="79">
        <f>'All DS'!AQ8</f>
        <v>0</v>
      </c>
      <c r="AR33" s="79">
        <f>'All DS'!AR8</f>
        <v>0</v>
      </c>
      <c r="AS33" s="79">
        <f>'All DS'!AS8</f>
        <v>0</v>
      </c>
      <c r="AT33" s="79">
        <f>'All DS'!AT8</f>
        <v>0</v>
      </c>
      <c r="AU33" s="79">
        <f>'All DS'!AU8</f>
        <v>0</v>
      </c>
      <c r="AV33" s="79">
        <f>'All DS'!AV8</f>
        <v>0</v>
      </c>
      <c r="AW33" s="79">
        <f>'All DS'!AW8</f>
        <v>0</v>
      </c>
      <c r="AX33" s="79">
        <f>'All DS'!AX8</f>
        <v>0</v>
      </c>
      <c r="AY33" s="79">
        <f>'All DS'!AY8</f>
        <v>0</v>
      </c>
      <c r="AZ33" s="79">
        <f>'All DS'!AZ8</f>
        <v>0</v>
      </c>
      <c r="BA33" s="79">
        <f>'All DS'!BA8</f>
        <v>0</v>
      </c>
      <c r="BB33" s="79">
        <f>'All DS'!BB8</f>
        <v>0</v>
      </c>
      <c r="BC33" s="79">
        <f>'All DS'!BC8</f>
        <v>0</v>
      </c>
      <c r="BD33" s="79">
        <f>'All DS'!BD8</f>
        <v>0</v>
      </c>
      <c r="BE33" s="79">
        <f>'All DS'!BE8</f>
        <v>0</v>
      </c>
      <c r="BF33" s="79">
        <f>'All DS'!BF8</f>
        <v>0</v>
      </c>
      <c r="BG33" s="79">
        <f>'All DS'!BG8</f>
        <v>0</v>
      </c>
      <c r="BH33" s="79">
        <f>'All DS'!BH8</f>
        <v>0</v>
      </c>
      <c r="BI33" s="79">
        <f>'All DS'!BI8</f>
        <v>0</v>
      </c>
      <c r="BJ33" s="79">
        <f>'All DS'!BJ8</f>
        <v>0</v>
      </c>
      <c r="BK33" s="79">
        <f>'All DS'!BK8</f>
        <v>0</v>
      </c>
      <c r="BL33" s="79">
        <f>'All DS'!BL8</f>
        <v>0</v>
      </c>
      <c r="BM33" s="79">
        <f>'All DS'!BM8</f>
        <v>0</v>
      </c>
      <c r="BN33" s="79">
        <f>'All DS'!BN8</f>
        <v>0</v>
      </c>
      <c r="BO33" s="79">
        <f>'All DS'!BO8</f>
        <v>0</v>
      </c>
      <c r="BP33" s="79">
        <f>'All DS'!BP8</f>
        <v>0</v>
      </c>
      <c r="BQ33" s="79">
        <f>'All DS'!BQ8</f>
        <v>0</v>
      </c>
      <c r="BR33" s="79">
        <f>'All DS'!BR8</f>
        <v>0</v>
      </c>
      <c r="BS33" s="79">
        <f>'All DS'!BS8</f>
        <v>0</v>
      </c>
      <c r="BT33" s="79">
        <f>'All DS'!BT8</f>
        <v>0</v>
      </c>
      <c r="BU33" s="79">
        <f>'All DS'!BU8</f>
        <v>0</v>
      </c>
      <c r="BV33" s="79">
        <f>'All DS'!BV8</f>
        <v>0</v>
      </c>
      <c r="BW33" s="79">
        <f>'All DS'!BW8</f>
        <v>0</v>
      </c>
      <c r="BX33" s="79">
        <f>'All DS'!BX8</f>
        <v>0</v>
      </c>
      <c r="BY33" s="79">
        <f>'All DS'!BY8</f>
        <v>0</v>
      </c>
      <c r="BZ33" s="79">
        <f>'All DS'!BZ8</f>
        <v>0</v>
      </c>
      <c r="CA33" s="79">
        <f>'All DS'!CA8</f>
        <v>0</v>
      </c>
      <c r="CB33" s="79">
        <f>'All DS'!CB8</f>
        <v>0</v>
      </c>
      <c r="CC33" s="79">
        <f>'All DS'!CC8</f>
        <v>0</v>
      </c>
      <c r="CD33" s="79">
        <f>'All DS'!CD8</f>
        <v>0</v>
      </c>
      <c r="CE33" s="79">
        <f>'All DS'!CE8</f>
        <v>0</v>
      </c>
      <c r="CF33" s="79">
        <f>'All DS'!CF8</f>
        <v>0</v>
      </c>
      <c r="CG33" s="79">
        <f>'All DS'!CG8</f>
        <v>0</v>
      </c>
      <c r="CH33" s="79">
        <f>'All DS'!CH8</f>
        <v>0</v>
      </c>
      <c r="CI33" s="79">
        <f>'All DS'!CI8</f>
        <v>0</v>
      </c>
      <c r="CJ33" s="79">
        <f>'All DS'!CJ8</f>
        <v>0</v>
      </c>
      <c r="CK33" s="79">
        <f>'All DS'!CK8</f>
        <v>0</v>
      </c>
      <c r="CL33" s="79">
        <f>'All DS'!CL8</f>
        <v>0</v>
      </c>
      <c r="CM33" s="79">
        <f>'All DS'!CM8</f>
        <v>0</v>
      </c>
      <c r="CN33" s="79">
        <f>'All DS'!CN8</f>
        <v>0</v>
      </c>
      <c r="CO33" s="79">
        <f>'All DS'!CO8</f>
        <v>0</v>
      </c>
      <c r="CP33" s="79">
        <f>'All DS'!CP8</f>
        <v>0</v>
      </c>
      <c r="CQ33" s="79">
        <f>'All DS'!CQ8</f>
        <v>0</v>
      </c>
      <c r="CR33" s="79">
        <f>'All DS'!CR8</f>
        <v>0</v>
      </c>
      <c r="CS33" s="79">
        <f>'All DS'!CS8</f>
        <v>0</v>
      </c>
      <c r="CT33" s="79">
        <f>'All DS'!CT8</f>
        <v>0</v>
      </c>
      <c r="CU33" s="79">
        <f>'All DS'!CU8</f>
        <v>0</v>
      </c>
      <c r="CV33" s="79">
        <f>'All DS'!CV8</f>
        <v>0</v>
      </c>
      <c r="CW33" s="79">
        <f>'All DS'!CW8</f>
        <v>0</v>
      </c>
      <c r="CX33" s="79">
        <f>'All DS'!CX8</f>
        <v>0</v>
      </c>
      <c r="CY33" s="79">
        <f>'All DS'!CY8</f>
        <v>0</v>
      </c>
      <c r="CZ33" s="79">
        <f>'All DS'!CZ8</f>
        <v>0</v>
      </c>
      <c r="DA33" s="79">
        <f>'All DS'!DA8</f>
        <v>0</v>
      </c>
      <c r="DB33" s="79">
        <f>'All DS'!DB8</f>
        <v>0</v>
      </c>
      <c r="DC33" s="79">
        <f>'All DS'!DC8</f>
        <v>0</v>
      </c>
      <c r="DD33" s="79">
        <f>'All DS'!DD8</f>
        <v>0</v>
      </c>
      <c r="DE33" s="79">
        <f>'All DS'!DE8</f>
        <v>0</v>
      </c>
      <c r="DF33" s="79">
        <f>'All DS'!DF8</f>
        <v>0</v>
      </c>
      <c r="DG33" s="79">
        <f>'All DS'!DG8</f>
        <v>0</v>
      </c>
      <c r="DH33" s="79">
        <f>'All DS'!DH8</f>
        <v>0</v>
      </c>
      <c r="DI33" s="79">
        <f>'All DS'!DI8</f>
        <v>0</v>
      </c>
      <c r="DJ33" s="79">
        <f>'All DS'!DJ8</f>
        <v>0</v>
      </c>
      <c r="DK33" s="79">
        <f>'All DS'!DK8</f>
        <v>0</v>
      </c>
      <c r="DL33" s="79">
        <f>'All DS'!DL8</f>
        <v>0</v>
      </c>
      <c r="DM33" s="79">
        <f>'All DS'!DM8</f>
        <v>0</v>
      </c>
      <c r="DN33" s="79">
        <f>'All DS'!DN8</f>
        <v>0</v>
      </c>
      <c r="DO33" s="79">
        <f>'All DS'!DO8</f>
        <v>0</v>
      </c>
      <c r="DP33" s="79">
        <f>'All DS'!DP8</f>
        <v>0</v>
      </c>
      <c r="DQ33" s="79">
        <f>'All DS'!DQ8</f>
        <v>0</v>
      </c>
      <c r="DR33" s="79">
        <f>'All DS'!DR8</f>
        <v>0</v>
      </c>
      <c r="DS33" s="79">
        <f>'All DS'!DS8</f>
        <v>0</v>
      </c>
    </row>
    <row r="34" spans="2:123" ht="13.8" thickBot="1" x14ac:dyDescent="0.3">
      <c r="B34" s="42" t="s">
        <v>446</v>
      </c>
      <c r="C34" s="92">
        <f>SUM(C31:C33)</f>
        <v>0</v>
      </c>
      <c r="D34" s="92">
        <f t="shared" ref="D34:BO34" si="460">SUM(D31:D33)</f>
        <v>0</v>
      </c>
      <c r="E34" s="92">
        <f t="shared" si="460"/>
        <v>0</v>
      </c>
      <c r="F34" s="92">
        <f t="shared" si="460"/>
        <v>0</v>
      </c>
      <c r="G34" s="92">
        <f t="shared" si="460"/>
        <v>0</v>
      </c>
      <c r="H34" s="92">
        <f t="shared" si="460"/>
        <v>0</v>
      </c>
      <c r="I34" s="92">
        <f t="shared" si="460"/>
        <v>0</v>
      </c>
      <c r="J34" s="92">
        <f t="shared" si="460"/>
        <v>0</v>
      </c>
      <c r="K34" s="92">
        <f t="shared" si="460"/>
        <v>0</v>
      </c>
      <c r="L34" s="92">
        <f t="shared" si="460"/>
        <v>3228275.5</v>
      </c>
      <c r="M34" s="92">
        <f t="shared" si="460"/>
        <v>3228275.5</v>
      </c>
      <c r="N34" s="92">
        <f t="shared" si="460"/>
        <v>3228275.5</v>
      </c>
      <c r="O34" s="92">
        <f t="shared" si="460"/>
        <v>3229180</v>
      </c>
      <c r="P34" s="92">
        <f t="shared" si="460"/>
        <v>3228246</v>
      </c>
      <c r="Q34" s="92">
        <f t="shared" si="460"/>
        <v>3212326</v>
      </c>
      <c r="R34" s="92">
        <f t="shared" si="460"/>
        <v>3229881.5</v>
      </c>
      <c r="S34" s="92">
        <f t="shared" si="460"/>
        <v>3228283.5</v>
      </c>
      <c r="T34" s="92">
        <f t="shared" si="460"/>
        <v>3228283.5</v>
      </c>
      <c r="U34" s="92">
        <f t="shared" si="460"/>
        <v>0</v>
      </c>
      <c r="V34" s="92">
        <f t="shared" si="460"/>
        <v>0</v>
      </c>
      <c r="W34" s="92">
        <f t="shared" si="460"/>
        <v>0</v>
      </c>
      <c r="X34" s="92">
        <f t="shared" si="460"/>
        <v>0</v>
      </c>
      <c r="Y34" s="92">
        <f t="shared" si="460"/>
        <v>0</v>
      </c>
      <c r="Z34" s="92">
        <f t="shared" si="460"/>
        <v>0</v>
      </c>
      <c r="AA34" s="92">
        <f t="shared" si="460"/>
        <v>0</v>
      </c>
      <c r="AB34" s="92">
        <f t="shared" si="460"/>
        <v>0</v>
      </c>
      <c r="AC34" s="92">
        <f t="shared" si="460"/>
        <v>0</v>
      </c>
      <c r="AD34" s="92">
        <f t="shared" si="460"/>
        <v>0</v>
      </c>
      <c r="AE34" s="92">
        <f t="shared" si="460"/>
        <v>0</v>
      </c>
      <c r="AF34" s="92">
        <f t="shared" si="460"/>
        <v>0</v>
      </c>
      <c r="AG34" s="92">
        <f t="shared" si="460"/>
        <v>0</v>
      </c>
      <c r="AH34" s="92">
        <f t="shared" si="460"/>
        <v>0</v>
      </c>
      <c r="AI34" s="92">
        <f t="shared" si="460"/>
        <v>0</v>
      </c>
      <c r="AJ34" s="92">
        <f t="shared" si="460"/>
        <v>0</v>
      </c>
      <c r="AK34" s="92">
        <f t="shared" si="460"/>
        <v>0</v>
      </c>
      <c r="AL34" s="92">
        <f t="shared" si="460"/>
        <v>0</v>
      </c>
      <c r="AM34" s="92">
        <f t="shared" si="460"/>
        <v>0</v>
      </c>
      <c r="AN34" s="92">
        <f t="shared" si="460"/>
        <v>0</v>
      </c>
      <c r="AO34" s="92">
        <f t="shared" si="460"/>
        <v>0</v>
      </c>
      <c r="AP34" s="92">
        <f t="shared" si="460"/>
        <v>0</v>
      </c>
      <c r="AQ34" s="92">
        <f t="shared" si="460"/>
        <v>0</v>
      </c>
      <c r="AR34" s="92">
        <f t="shared" si="460"/>
        <v>0</v>
      </c>
      <c r="AS34" s="92">
        <f t="shared" si="460"/>
        <v>0</v>
      </c>
      <c r="AT34" s="92">
        <f t="shared" si="460"/>
        <v>0</v>
      </c>
      <c r="AU34" s="92">
        <f t="shared" si="460"/>
        <v>0</v>
      </c>
      <c r="AV34" s="92">
        <f t="shared" si="460"/>
        <v>0</v>
      </c>
      <c r="AW34" s="92">
        <f t="shared" si="460"/>
        <v>0</v>
      </c>
      <c r="AX34" s="92">
        <f t="shared" si="460"/>
        <v>0</v>
      </c>
      <c r="AY34" s="92">
        <f t="shared" si="460"/>
        <v>0</v>
      </c>
      <c r="AZ34" s="92">
        <f t="shared" si="460"/>
        <v>0</v>
      </c>
      <c r="BA34" s="92">
        <f t="shared" si="460"/>
        <v>0</v>
      </c>
      <c r="BB34" s="92">
        <f t="shared" si="460"/>
        <v>0</v>
      </c>
      <c r="BC34" s="92">
        <f t="shared" si="460"/>
        <v>0</v>
      </c>
      <c r="BD34" s="92">
        <f t="shared" si="460"/>
        <v>0</v>
      </c>
      <c r="BE34" s="92">
        <f t="shared" si="460"/>
        <v>0</v>
      </c>
      <c r="BF34" s="92">
        <f t="shared" si="460"/>
        <v>0</v>
      </c>
      <c r="BG34" s="92">
        <f t="shared" si="460"/>
        <v>0</v>
      </c>
      <c r="BH34" s="92">
        <f t="shared" si="460"/>
        <v>0</v>
      </c>
      <c r="BI34" s="92">
        <f t="shared" si="460"/>
        <v>0</v>
      </c>
      <c r="BJ34" s="92">
        <f t="shared" si="460"/>
        <v>0</v>
      </c>
      <c r="BK34" s="92">
        <f t="shared" si="460"/>
        <v>0</v>
      </c>
      <c r="BL34" s="92">
        <f t="shared" si="460"/>
        <v>0</v>
      </c>
      <c r="BM34" s="92">
        <f t="shared" si="460"/>
        <v>0</v>
      </c>
      <c r="BN34" s="92">
        <f t="shared" si="460"/>
        <v>0</v>
      </c>
      <c r="BO34" s="92">
        <f t="shared" si="460"/>
        <v>0</v>
      </c>
      <c r="BP34" s="92">
        <f t="shared" ref="BP34:BV34" si="461">SUM(BP31:BP33)</f>
        <v>0</v>
      </c>
      <c r="BQ34" s="92">
        <f t="shared" si="461"/>
        <v>0</v>
      </c>
      <c r="BR34" s="92">
        <f t="shared" si="461"/>
        <v>0</v>
      </c>
      <c r="BS34" s="92">
        <f t="shared" si="461"/>
        <v>0</v>
      </c>
      <c r="BT34" s="92">
        <f t="shared" si="461"/>
        <v>0</v>
      </c>
      <c r="BU34" s="92">
        <f t="shared" si="461"/>
        <v>0</v>
      </c>
      <c r="BV34" s="92">
        <f t="shared" si="461"/>
        <v>0</v>
      </c>
      <c r="BW34" s="92">
        <f t="shared" ref="BW34" si="462">SUM(BW31:BW33)</f>
        <v>0</v>
      </c>
      <c r="BX34" s="92">
        <f t="shared" ref="BX34" si="463">SUM(BX31:BX33)</f>
        <v>0</v>
      </c>
      <c r="BY34" s="92">
        <f t="shared" ref="BY34" si="464">SUM(BY31:BY33)</f>
        <v>0</v>
      </c>
      <c r="BZ34" s="92">
        <f t="shared" ref="BZ34" si="465">SUM(BZ31:BZ33)</f>
        <v>0</v>
      </c>
      <c r="CA34" s="92">
        <f t="shared" ref="CA34" si="466">SUM(CA31:CA33)</f>
        <v>0</v>
      </c>
      <c r="CB34" s="92">
        <f t="shared" ref="CB34" si="467">SUM(CB31:CB33)</f>
        <v>0</v>
      </c>
      <c r="CC34" s="92">
        <f t="shared" ref="CC34" si="468">SUM(CC31:CC33)</f>
        <v>0</v>
      </c>
      <c r="CD34" s="92">
        <f t="shared" ref="CD34" si="469">SUM(CD31:CD33)</f>
        <v>0</v>
      </c>
      <c r="CE34" s="92">
        <f t="shared" ref="CE34" si="470">SUM(CE31:CE33)</f>
        <v>0</v>
      </c>
      <c r="CF34" s="92">
        <f t="shared" ref="CF34" si="471">SUM(CF31:CF33)</f>
        <v>0</v>
      </c>
      <c r="CG34" s="92">
        <f t="shared" ref="CG34" si="472">SUM(CG31:CG33)</f>
        <v>0</v>
      </c>
      <c r="CH34" s="92">
        <f t="shared" ref="CH34" si="473">SUM(CH31:CH33)</f>
        <v>0</v>
      </c>
      <c r="CI34" s="92">
        <f t="shared" ref="CI34" si="474">SUM(CI31:CI33)</f>
        <v>0</v>
      </c>
      <c r="CJ34" s="92">
        <f t="shared" ref="CJ34" si="475">SUM(CJ31:CJ33)</f>
        <v>0</v>
      </c>
      <c r="CK34" s="92">
        <f t="shared" ref="CK34" si="476">SUM(CK31:CK33)</f>
        <v>0</v>
      </c>
      <c r="CL34" s="92">
        <f t="shared" ref="CL34" si="477">SUM(CL31:CL33)</f>
        <v>0</v>
      </c>
      <c r="CM34" s="92">
        <f t="shared" ref="CM34" si="478">SUM(CM31:CM33)</f>
        <v>0</v>
      </c>
      <c r="CN34" s="92">
        <f t="shared" ref="CN34" si="479">SUM(CN31:CN33)</f>
        <v>0</v>
      </c>
      <c r="CO34" s="92">
        <f t="shared" ref="CO34" si="480">SUM(CO31:CO33)</f>
        <v>0</v>
      </c>
      <c r="CP34" s="92">
        <f t="shared" ref="CP34" si="481">SUM(CP31:CP33)</f>
        <v>0</v>
      </c>
      <c r="CQ34" s="92">
        <f t="shared" ref="CQ34" si="482">SUM(CQ31:CQ33)</f>
        <v>0</v>
      </c>
      <c r="CR34" s="92">
        <f t="shared" ref="CR34" si="483">SUM(CR31:CR33)</f>
        <v>0</v>
      </c>
      <c r="CS34" s="92">
        <f t="shared" ref="CS34" si="484">SUM(CS31:CS33)</f>
        <v>0</v>
      </c>
      <c r="CT34" s="92">
        <f t="shared" ref="CT34" si="485">SUM(CT31:CT33)</f>
        <v>0</v>
      </c>
      <c r="CU34" s="92">
        <f t="shared" ref="CU34" si="486">SUM(CU31:CU33)</f>
        <v>0</v>
      </c>
      <c r="CV34" s="92">
        <f t="shared" ref="CV34" si="487">SUM(CV31:CV33)</f>
        <v>0</v>
      </c>
      <c r="CW34" s="92">
        <f t="shared" ref="CW34" si="488">SUM(CW31:CW33)</f>
        <v>0</v>
      </c>
      <c r="CX34" s="92">
        <f t="shared" ref="CX34" si="489">SUM(CX31:CX33)</f>
        <v>0</v>
      </c>
      <c r="CY34" s="92">
        <f t="shared" ref="CY34" si="490">SUM(CY31:CY33)</f>
        <v>0</v>
      </c>
      <c r="CZ34" s="92">
        <f t="shared" ref="CZ34" si="491">SUM(CZ31:CZ33)</f>
        <v>0</v>
      </c>
      <c r="DA34" s="92">
        <f t="shared" ref="DA34" si="492">SUM(DA31:DA33)</f>
        <v>0</v>
      </c>
      <c r="DB34" s="92">
        <f t="shared" ref="DB34" si="493">SUM(DB31:DB33)</f>
        <v>0</v>
      </c>
      <c r="DC34" s="92">
        <f t="shared" ref="DC34" si="494">SUM(DC31:DC33)</f>
        <v>0</v>
      </c>
      <c r="DD34" s="92">
        <f t="shared" ref="DD34" si="495">SUM(DD31:DD33)</f>
        <v>0</v>
      </c>
      <c r="DE34" s="92">
        <f t="shared" ref="DE34" si="496">SUM(DE31:DE33)</f>
        <v>0</v>
      </c>
      <c r="DF34" s="92">
        <f t="shared" ref="DF34" si="497">SUM(DF31:DF33)</f>
        <v>0</v>
      </c>
      <c r="DG34" s="92">
        <f t="shared" ref="DG34" si="498">SUM(DG31:DG33)</f>
        <v>0</v>
      </c>
      <c r="DH34" s="92">
        <f t="shared" ref="DH34" si="499">SUM(DH31:DH33)</f>
        <v>0</v>
      </c>
      <c r="DI34" s="92">
        <f t="shared" ref="DI34" si="500">SUM(DI31:DI33)</f>
        <v>0</v>
      </c>
      <c r="DJ34" s="92">
        <f t="shared" ref="DJ34" si="501">SUM(DJ31:DJ33)</f>
        <v>0</v>
      </c>
      <c r="DK34" s="92">
        <f t="shared" ref="DK34" si="502">SUM(DK31:DK33)</f>
        <v>0</v>
      </c>
      <c r="DL34" s="92">
        <f t="shared" ref="DL34" si="503">SUM(DL31:DL33)</f>
        <v>0</v>
      </c>
      <c r="DM34" s="92">
        <f t="shared" ref="DM34" si="504">SUM(DM31:DM33)</f>
        <v>0</v>
      </c>
      <c r="DN34" s="92">
        <f t="shared" ref="DN34" si="505">SUM(DN31:DN33)</f>
        <v>0</v>
      </c>
      <c r="DO34" s="92">
        <f t="shared" ref="DO34" si="506">SUM(DO31:DO33)</f>
        <v>0</v>
      </c>
      <c r="DP34" s="92">
        <f t="shared" ref="DP34" si="507">SUM(DP31:DP33)</f>
        <v>0</v>
      </c>
      <c r="DQ34" s="92">
        <f t="shared" ref="DQ34" si="508">SUM(DQ31:DQ33)</f>
        <v>0</v>
      </c>
      <c r="DR34" s="92">
        <f t="shared" ref="DR34" si="509">SUM(DR31:DR33)</f>
        <v>0</v>
      </c>
      <c r="DS34" s="92">
        <f t="shared" ref="DS34" si="510">SUM(DS31:DS33)</f>
        <v>0</v>
      </c>
    </row>
    <row r="35" spans="2:123" ht="13.8" thickTop="1" x14ac:dyDescent="0.25"/>
    <row r="36" spans="2:123" x14ac:dyDescent="0.25">
      <c r="B36" s="36" t="s">
        <v>194</v>
      </c>
      <c r="C36" s="79">
        <f>LPP!$P$12*C34</f>
        <v>0</v>
      </c>
      <c r="D36" s="79">
        <f>LPP!$P$12*D34</f>
        <v>0</v>
      </c>
      <c r="E36" s="79">
        <f>LPP!$P$12*E34</f>
        <v>0</v>
      </c>
      <c r="F36" s="79">
        <f>LPP!$P$12*F34</f>
        <v>0</v>
      </c>
      <c r="G36" s="79">
        <f>LPP!$P$12*G34</f>
        <v>0</v>
      </c>
      <c r="H36" s="79">
        <f>LPP!$P$12*H34</f>
        <v>0</v>
      </c>
      <c r="I36" s="79">
        <f>LPP!$P$12*I34</f>
        <v>0</v>
      </c>
      <c r="J36" s="79">
        <f>LPP!$P$12*J34</f>
        <v>0</v>
      </c>
      <c r="K36" s="79">
        <f>LPP!$P$12*K34</f>
        <v>0</v>
      </c>
      <c r="L36" s="79">
        <f>LPP!$P$12*L34</f>
        <v>64565.51</v>
      </c>
      <c r="M36" s="79">
        <f>LPP!$P$12*M34</f>
        <v>64565.51</v>
      </c>
      <c r="N36" s="79">
        <f>LPP!$P$12*N34</f>
        <v>64565.51</v>
      </c>
      <c r="O36" s="79">
        <f>LPP!$P$12*O34</f>
        <v>64583.6</v>
      </c>
      <c r="P36" s="79">
        <f>LPP!$P$12*P34</f>
        <v>64564.92</v>
      </c>
      <c r="Q36" s="79">
        <f>LPP!$P$12*Q34</f>
        <v>64246.520000000004</v>
      </c>
      <c r="R36" s="79">
        <f>LPP!$P$12*R34</f>
        <v>64597.630000000005</v>
      </c>
      <c r="S36" s="79">
        <f>LPP!$P$12*S34</f>
        <v>64565.67</v>
      </c>
      <c r="T36" s="79">
        <f>LPP!$P$12*T34</f>
        <v>64565.67</v>
      </c>
      <c r="U36" s="79">
        <f>LPP!$P$12*U34</f>
        <v>0</v>
      </c>
      <c r="V36" s="79">
        <f>LPP!$P$12*V34</f>
        <v>0</v>
      </c>
      <c r="W36" s="79">
        <f>LPP!$P$12*W34</f>
        <v>0</v>
      </c>
      <c r="X36" s="79">
        <f>LPP!$P$12*X34</f>
        <v>0</v>
      </c>
      <c r="Y36" s="79">
        <f>LPP!$P$12*Y34</f>
        <v>0</v>
      </c>
      <c r="Z36" s="79">
        <f>LPP!$P$12*Z34</f>
        <v>0</v>
      </c>
      <c r="AA36" s="79">
        <f>LPP!$P$12*AA34</f>
        <v>0</v>
      </c>
      <c r="AB36" s="79">
        <f>LPP!$P$12*AB34</f>
        <v>0</v>
      </c>
      <c r="AC36" s="79">
        <f>LPP!$P$12*AC34</f>
        <v>0</v>
      </c>
      <c r="AD36" s="79">
        <f>LPP!$P$12*AD34</f>
        <v>0</v>
      </c>
      <c r="AE36" s="79">
        <f>LPP!$P$12*AE34</f>
        <v>0</v>
      </c>
      <c r="AF36" s="79">
        <f>LPP!$P$12*AF34</f>
        <v>0</v>
      </c>
      <c r="AG36" s="79">
        <f>LPP!$P$12*AG34</f>
        <v>0</v>
      </c>
      <c r="AH36" s="79">
        <f>LPP!$P$12*AH34</f>
        <v>0</v>
      </c>
      <c r="AI36" s="79">
        <f>LPP!$P$12*AI34</f>
        <v>0</v>
      </c>
      <c r="AJ36" s="79">
        <f>LPP!$P$12*AJ34</f>
        <v>0</v>
      </c>
      <c r="AK36" s="79">
        <f>LPP!$P$12*AK34</f>
        <v>0</v>
      </c>
      <c r="AL36" s="79">
        <f>LPP!$P$12*AL34</f>
        <v>0</v>
      </c>
      <c r="AM36" s="79">
        <f>LPP!$P$12*AM34</f>
        <v>0</v>
      </c>
      <c r="AN36" s="79">
        <f>LPP!$P$12*AN34</f>
        <v>0</v>
      </c>
      <c r="AO36" s="79">
        <f>LPP!$P$12*AO34</f>
        <v>0</v>
      </c>
      <c r="AP36" s="79">
        <f>LPP!$P$12*AP34</f>
        <v>0</v>
      </c>
      <c r="AQ36" s="79">
        <f>LPP!$P$12*AQ34</f>
        <v>0</v>
      </c>
      <c r="AR36" s="79">
        <f>LPP!$P$12*AR34</f>
        <v>0</v>
      </c>
      <c r="AS36" s="79">
        <f>LPP!$P$12*AS34</f>
        <v>0</v>
      </c>
      <c r="AT36" s="79">
        <f>LPP!$P$12*AT34</f>
        <v>0</v>
      </c>
      <c r="AU36" s="79">
        <f>LPP!$P$12*AU34</f>
        <v>0</v>
      </c>
      <c r="AV36" s="79">
        <f>LPP!$P$12*AV34</f>
        <v>0</v>
      </c>
      <c r="AW36" s="79">
        <f>LPP!$P$12*AW34</f>
        <v>0</v>
      </c>
      <c r="AX36" s="79">
        <f>LPP!$P$12*AX34</f>
        <v>0</v>
      </c>
      <c r="AY36" s="79">
        <f>LPP!$P$12*AY34</f>
        <v>0</v>
      </c>
      <c r="AZ36" s="79">
        <f>LPP!$P$12*AZ34</f>
        <v>0</v>
      </c>
      <c r="BA36" s="79">
        <f>LPP!$P$12*BA34</f>
        <v>0</v>
      </c>
      <c r="BB36" s="79">
        <f>LPP!$P$12*BB34</f>
        <v>0</v>
      </c>
      <c r="BC36" s="79">
        <f>LPP!$P$12*BC34</f>
        <v>0</v>
      </c>
      <c r="BD36" s="79">
        <f>LPP!$P$12*BD34</f>
        <v>0</v>
      </c>
      <c r="BE36" s="79">
        <f>LPP!$P$12*BE34</f>
        <v>0</v>
      </c>
      <c r="BF36" s="79">
        <f>LPP!$P$12*BF34</f>
        <v>0</v>
      </c>
      <c r="BG36" s="79">
        <f>LPP!$P$12*BG34</f>
        <v>0</v>
      </c>
      <c r="BH36" s="79">
        <f>LPP!$P$12*BH34</f>
        <v>0</v>
      </c>
      <c r="BI36" s="79">
        <f>LPP!$P$12*BI34</f>
        <v>0</v>
      </c>
      <c r="BJ36" s="79">
        <f>LPP!$P$12*BJ34</f>
        <v>0</v>
      </c>
      <c r="BK36" s="79">
        <f>LPP!$P$12*BK34</f>
        <v>0</v>
      </c>
      <c r="BL36" s="79">
        <f>LPP!$P$12*BL34</f>
        <v>0</v>
      </c>
      <c r="BM36" s="79">
        <f>LPP!$P$12*BM34</f>
        <v>0</v>
      </c>
      <c r="BN36" s="79">
        <f>LPP!$P$12*BN34</f>
        <v>0</v>
      </c>
      <c r="BO36" s="79">
        <f>LPP!$P$12*BO34</f>
        <v>0</v>
      </c>
      <c r="BP36" s="79">
        <f>LPP!$P$12*BP34</f>
        <v>0</v>
      </c>
      <c r="BQ36" s="79">
        <f>LPP!$P$12*BQ34</f>
        <v>0</v>
      </c>
      <c r="BR36" s="79">
        <f>LPP!$P$12*BR34</f>
        <v>0</v>
      </c>
      <c r="BS36" s="79">
        <f>LPP!$P$12*BS34</f>
        <v>0</v>
      </c>
      <c r="BT36" s="79">
        <f>LPP!$P$12*BT34</f>
        <v>0</v>
      </c>
      <c r="BU36" s="79">
        <f>LPP!$P$12*BU34</f>
        <v>0</v>
      </c>
      <c r="BV36" s="79">
        <f>LPP!$P$12*BV34</f>
        <v>0</v>
      </c>
      <c r="BW36" s="79">
        <f>LPP!$P$12*BW34</f>
        <v>0</v>
      </c>
      <c r="BX36" s="79">
        <f>LPP!$P$12*BX34</f>
        <v>0</v>
      </c>
      <c r="BY36" s="79">
        <f>LPP!$P$12*BY34</f>
        <v>0</v>
      </c>
      <c r="BZ36" s="79">
        <f>LPP!$P$12*BZ34</f>
        <v>0</v>
      </c>
      <c r="CA36" s="79">
        <f>LPP!$P$12*CA34</f>
        <v>0</v>
      </c>
      <c r="CB36" s="79">
        <f>LPP!$P$12*CB34</f>
        <v>0</v>
      </c>
      <c r="CC36" s="79">
        <f>LPP!$P$12*CC34</f>
        <v>0</v>
      </c>
      <c r="CD36" s="79">
        <f>LPP!$P$12*CD34</f>
        <v>0</v>
      </c>
      <c r="CE36" s="79">
        <f>LPP!$P$12*CE34</f>
        <v>0</v>
      </c>
      <c r="CF36" s="79">
        <f>LPP!$P$12*CF34</f>
        <v>0</v>
      </c>
      <c r="CG36" s="79">
        <f>LPP!$P$12*CG34</f>
        <v>0</v>
      </c>
      <c r="CH36" s="79">
        <f>LPP!$P$12*CH34</f>
        <v>0</v>
      </c>
      <c r="CI36" s="79">
        <f>LPP!$P$12*CI34</f>
        <v>0</v>
      </c>
      <c r="CJ36" s="79">
        <f>LPP!$P$12*CJ34</f>
        <v>0</v>
      </c>
      <c r="CK36" s="79">
        <f>LPP!$P$12*CK34</f>
        <v>0</v>
      </c>
      <c r="CL36" s="79">
        <f>LPP!$P$12*CL34</f>
        <v>0</v>
      </c>
      <c r="CM36" s="79">
        <f>LPP!$P$12*CM34</f>
        <v>0</v>
      </c>
      <c r="CN36" s="79">
        <f>LPP!$P$12*CN34</f>
        <v>0</v>
      </c>
      <c r="CO36" s="79">
        <f>LPP!$P$12*CO34</f>
        <v>0</v>
      </c>
      <c r="CP36" s="79">
        <f>LPP!$P$12*CP34</f>
        <v>0</v>
      </c>
      <c r="CQ36" s="79">
        <f>LPP!$P$12*CQ34</f>
        <v>0</v>
      </c>
      <c r="CR36" s="79">
        <f>LPP!$P$12*CR34</f>
        <v>0</v>
      </c>
      <c r="CS36" s="79">
        <f>LPP!$P$12*CS34</f>
        <v>0</v>
      </c>
      <c r="CT36" s="79">
        <f>LPP!$P$12*CT34</f>
        <v>0</v>
      </c>
      <c r="CU36" s="79">
        <f>LPP!$P$12*CU34</f>
        <v>0</v>
      </c>
      <c r="CV36" s="79">
        <f>LPP!$P$12*CV34</f>
        <v>0</v>
      </c>
      <c r="CW36" s="79">
        <f>LPP!$P$12*CW34</f>
        <v>0</v>
      </c>
      <c r="CX36" s="79">
        <f>LPP!$P$12*CX34</f>
        <v>0</v>
      </c>
      <c r="CY36" s="79">
        <f>LPP!$P$12*CY34</f>
        <v>0</v>
      </c>
      <c r="CZ36" s="79">
        <f>LPP!$P$12*CZ34</f>
        <v>0</v>
      </c>
      <c r="DA36" s="79">
        <f>LPP!$P$12*DA34</f>
        <v>0</v>
      </c>
      <c r="DB36" s="79">
        <f>LPP!$P$12*DB34</f>
        <v>0</v>
      </c>
      <c r="DC36" s="79">
        <f>LPP!$P$12*DC34</f>
        <v>0</v>
      </c>
      <c r="DD36" s="79">
        <f>LPP!$P$12*DD34</f>
        <v>0</v>
      </c>
      <c r="DE36" s="79">
        <f>LPP!$P$12*DE34</f>
        <v>0</v>
      </c>
      <c r="DF36" s="79">
        <f>LPP!$P$12*DF34</f>
        <v>0</v>
      </c>
      <c r="DG36" s="79">
        <f>LPP!$P$12*DG34</f>
        <v>0</v>
      </c>
      <c r="DH36" s="79">
        <f>LPP!$P$12*DH34</f>
        <v>0</v>
      </c>
      <c r="DI36" s="79">
        <f>LPP!$P$12*DI34</f>
        <v>0</v>
      </c>
      <c r="DJ36" s="79">
        <f>LPP!$P$12*DJ34</f>
        <v>0</v>
      </c>
      <c r="DK36" s="79">
        <f>LPP!$P$12*DK34</f>
        <v>0</v>
      </c>
      <c r="DL36" s="79">
        <f>LPP!$P$12*DL34</f>
        <v>0</v>
      </c>
      <c r="DM36" s="79">
        <f>LPP!$P$12*DM34</f>
        <v>0</v>
      </c>
      <c r="DN36" s="79">
        <f>LPP!$P$12*DN34</f>
        <v>0</v>
      </c>
      <c r="DO36" s="79">
        <f>LPP!$P$12*DO34</f>
        <v>0</v>
      </c>
      <c r="DP36" s="79">
        <f>LPP!$P$12*DP34</f>
        <v>0</v>
      </c>
      <c r="DQ36" s="79">
        <f>LPP!$P$12*DQ34</f>
        <v>0</v>
      </c>
      <c r="DR36" s="79">
        <f>LPP!$P$12*DR34</f>
        <v>0</v>
      </c>
      <c r="DS36" s="79">
        <f>LPP!$P$12*DS34</f>
        <v>0</v>
      </c>
    </row>
    <row r="37" spans="2:123" x14ac:dyDescent="0.25">
      <c r="B37" s="36" t="s">
        <v>206</v>
      </c>
      <c r="C37" s="79">
        <f>LPP!$P$13*C34</f>
        <v>0</v>
      </c>
      <c r="D37" s="79">
        <f>LPP!$P$13*D34</f>
        <v>0</v>
      </c>
      <c r="E37" s="79">
        <f>LPP!$P$13*E34</f>
        <v>0</v>
      </c>
      <c r="F37" s="79">
        <f>LPP!$P$13*F34</f>
        <v>0</v>
      </c>
      <c r="G37" s="79">
        <f>LPP!$P$13*G34</f>
        <v>0</v>
      </c>
      <c r="H37" s="79">
        <f>LPP!$P$13*H34</f>
        <v>0</v>
      </c>
      <c r="I37" s="79">
        <f>LPP!$P$13*I34</f>
        <v>0</v>
      </c>
      <c r="J37" s="79">
        <f>LPP!$P$13*J34</f>
        <v>0</v>
      </c>
      <c r="K37" s="79">
        <f>LPP!$P$13*K34</f>
        <v>0</v>
      </c>
      <c r="L37" s="79">
        <f>LPP!$P$13*L34</f>
        <v>129131.02</v>
      </c>
      <c r="M37" s="79">
        <f>LPP!$P$13*M34</f>
        <v>129131.02</v>
      </c>
      <c r="N37" s="79">
        <f>LPP!$P$13*N34</f>
        <v>129131.02</v>
      </c>
      <c r="O37" s="79">
        <f>LPP!$P$13*O34</f>
        <v>129167.2</v>
      </c>
      <c r="P37" s="79">
        <f>LPP!$P$13*P34</f>
        <v>129129.84</v>
      </c>
      <c r="Q37" s="79">
        <f>LPP!$P$13*Q34</f>
        <v>128493.04000000001</v>
      </c>
      <c r="R37" s="79">
        <f>LPP!$P$13*R34</f>
        <v>129195.26000000001</v>
      </c>
      <c r="S37" s="79">
        <f>LPP!$P$13*S34</f>
        <v>129131.34</v>
      </c>
      <c r="T37" s="79">
        <f>LPP!$P$13*T34</f>
        <v>129131.34</v>
      </c>
      <c r="U37" s="79">
        <f>LPP!$P$13*U34</f>
        <v>0</v>
      </c>
      <c r="V37" s="79">
        <f>LPP!$P$13*V34</f>
        <v>0</v>
      </c>
      <c r="W37" s="79">
        <f>LPP!$P$13*W34</f>
        <v>0</v>
      </c>
      <c r="X37" s="79">
        <f>LPP!$P$13*X34</f>
        <v>0</v>
      </c>
      <c r="Y37" s="79">
        <f>LPP!$P$13*Y34</f>
        <v>0</v>
      </c>
      <c r="Z37" s="79">
        <f>LPP!$P$13*Z34</f>
        <v>0</v>
      </c>
      <c r="AA37" s="79">
        <f>LPP!$P$13*AA34</f>
        <v>0</v>
      </c>
      <c r="AB37" s="79">
        <f>LPP!$P$13*AB34</f>
        <v>0</v>
      </c>
      <c r="AC37" s="79">
        <f>LPP!$P$13*AC34</f>
        <v>0</v>
      </c>
      <c r="AD37" s="79">
        <f>LPP!$P$13*AD34</f>
        <v>0</v>
      </c>
      <c r="AE37" s="79">
        <f>LPP!$P$13*AE34</f>
        <v>0</v>
      </c>
      <c r="AF37" s="79">
        <f>LPP!$P$13*AF34</f>
        <v>0</v>
      </c>
      <c r="AG37" s="79">
        <f>LPP!$P$13*AG34</f>
        <v>0</v>
      </c>
      <c r="AH37" s="79">
        <f>LPP!$P$13*AH34</f>
        <v>0</v>
      </c>
      <c r="AI37" s="79">
        <f>LPP!$P$13*AI34</f>
        <v>0</v>
      </c>
      <c r="AJ37" s="79">
        <f>LPP!$P$13*AJ34</f>
        <v>0</v>
      </c>
      <c r="AK37" s="79">
        <f>LPP!$P$13*AK34</f>
        <v>0</v>
      </c>
      <c r="AL37" s="79">
        <f>LPP!$P$13*AL34</f>
        <v>0</v>
      </c>
      <c r="AM37" s="79">
        <f>LPP!$P$13*AM34</f>
        <v>0</v>
      </c>
      <c r="AN37" s="79">
        <f>LPP!$P$13*AN34</f>
        <v>0</v>
      </c>
      <c r="AO37" s="79">
        <f>LPP!$P$13*AO34</f>
        <v>0</v>
      </c>
      <c r="AP37" s="79">
        <f>LPP!$P$13*AP34</f>
        <v>0</v>
      </c>
      <c r="AQ37" s="79">
        <f>LPP!$P$13*AQ34</f>
        <v>0</v>
      </c>
      <c r="AR37" s="79">
        <f>LPP!$P$13*AR34</f>
        <v>0</v>
      </c>
      <c r="AS37" s="79">
        <f>LPP!$P$13*AS34</f>
        <v>0</v>
      </c>
      <c r="AT37" s="79">
        <f>LPP!$P$13*AT34</f>
        <v>0</v>
      </c>
      <c r="AU37" s="79">
        <f>LPP!$P$13*AU34</f>
        <v>0</v>
      </c>
      <c r="AV37" s="79">
        <f>LPP!$P$13*AV34</f>
        <v>0</v>
      </c>
      <c r="AW37" s="79">
        <f>LPP!$P$13*AW34</f>
        <v>0</v>
      </c>
      <c r="AX37" s="79">
        <f>LPP!$P$13*AX34</f>
        <v>0</v>
      </c>
      <c r="AY37" s="79">
        <f>LPP!$P$13*AY34</f>
        <v>0</v>
      </c>
      <c r="AZ37" s="79">
        <f>LPP!$P$13*AZ34</f>
        <v>0</v>
      </c>
      <c r="BA37" s="79">
        <f>LPP!$P$13*BA34</f>
        <v>0</v>
      </c>
      <c r="BB37" s="79">
        <f>LPP!$P$13*BB34</f>
        <v>0</v>
      </c>
      <c r="BC37" s="79">
        <f>LPP!$P$13*BC34</f>
        <v>0</v>
      </c>
      <c r="BD37" s="79">
        <f>LPP!$P$13*BD34</f>
        <v>0</v>
      </c>
      <c r="BE37" s="79">
        <f>LPP!$P$13*BE34</f>
        <v>0</v>
      </c>
      <c r="BF37" s="79">
        <f>LPP!$P$13*BF34</f>
        <v>0</v>
      </c>
      <c r="BG37" s="79">
        <f>LPP!$P$13*BG34</f>
        <v>0</v>
      </c>
      <c r="BH37" s="79">
        <f>LPP!$P$13*BH34</f>
        <v>0</v>
      </c>
      <c r="BI37" s="79">
        <f>LPP!$P$13*BI34</f>
        <v>0</v>
      </c>
      <c r="BJ37" s="79">
        <f>LPP!$P$13*BJ34</f>
        <v>0</v>
      </c>
      <c r="BK37" s="79">
        <f>LPP!$P$13*BK34</f>
        <v>0</v>
      </c>
      <c r="BL37" s="79">
        <f>LPP!$P$13*BL34</f>
        <v>0</v>
      </c>
      <c r="BM37" s="79">
        <f>LPP!$P$13*BM34</f>
        <v>0</v>
      </c>
      <c r="BN37" s="79">
        <f>LPP!$P$13*BN34</f>
        <v>0</v>
      </c>
      <c r="BO37" s="79">
        <f>LPP!$P$13*BO34</f>
        <v>0</v>
      </c>
      <c r="BP37" s="79">
        <f>LPP!$P$13*BP34</f>
        <v>0</v>
      </c>
      <c r="BQ37" s="79">
        <f>LPP!$P$13*BQ34</f>
        <v>0</v>
      </c>
      <c r="BR37" s="79">
        <f>LPP!$P$13*BR34</f>
        <v>0</v>
      </c>
      <c r="BS37" s="79">
        <f>LPP!$P$13*BS34</f>
        <v>0</v>
      </c>
      <c r="BT37" s="79">
        <f>LPP!$P$13*BT34</f>
        <v>0</v>
      </c>
      <c r="BU37" s="79">
        <f>LPP!$P$13*BU34</f>
        <v>0</v>
      </c>
      <c r="BV37" s="79">
        <f>LPP!$P$13*BV34</f>
        <v>0</v>
      </c>
      <c r="BW37" s="79">
        <f>LPP!$P$13*BW34</f>
        <v>0</v>
      </c>
      <c r="BX37" s="79">
        <f>LPP!$P$13*BX34</f>
        <v>0</v>
      </c>
      <c r="BY37" s="79">
        <f>LPP!$P$13*BY34</f>
        <v>0</v>
      </c>
      <c r="BZ37" s="79">
        <f>LPP!$P$13*BZ34</f>
        <v>0</v>
      </c>
      <c r="CA37" s="79">
        <f>LPP!$P$13*CA34</f>
        <v>0</v>
      </c>
      <c r="CB37" s="79">
        <f>LPP!$P$13*CB34</f>
        <v>0</v>
      </c>
      <c r="CC37" s="79">
        <f>LPP!$P$13*CC34</f>
        <v>0</v>
      </c>
      <c r="CD37" s="79">
        <f>LPP!$P$13*CD34</f>
        <v>0</v>
      </c>
      <c r="CE37" s="79">
        <f>LPP!$P$13*CE34</f>
        <v>0</v>
      </c>
      <c r="CF37" s="79">
        <f>LPP!$P$13*CF34</f>
        <v>0</v>
      </c>
      <c r="CG37" s="79">
        <f>LPP!$P$13*CG34</f>
        <v>0</v>
      </c>
      <c r="CH37" s="79">
        <f>LPP!$P$13*CH34</f>
        <v>0</v>
      </c>
      <c r="CI37" s="79">
        <f>LPP!$P$13*CI34</f>
        <v>0</v>
      </c>
      <c r="CJ37" s="79">
        <f>LPP!$P$13*CJ34</f>
        <v>0</v>
      </c>
      <c r="CK37" s="79">
        <f>LPP!$P$13*CK34</f>
        <v>0</v>
      </c>
      <c r="CL37" s="79">
        <f>LPP!$P$13*CL34</f>
        <v>0</v>
      </c>
      <c r="CM37" s="79">
        <f>LPP!$P$13*CM34</f>
        <v>0</v>
      </c>
      <c r="CN37" s="79">
        <f>LPP!$P$13*CN34</f>
        <v>0</v>
      </c>
      <c r="CO37" s="79">
        <f>LPP!$P$13*CO34</f>
        <v>0</v>
      </c>
      <c r="CP37" s="79">
        <f>LPP!$P$13*CP34</f>
        <v>0</v>
      </c>
      <c r="CQ37" s="79">
        <f>LPP!$P$13*CQ34</f>
        <v>0</v>
      </c>
      <c r="CR37" s="79">
        <f>LPP!$P$13*CR34</f>
        <v>0</v>
      </c>
      <c r="CS37" s="79">
        <f>LPP!$P$13*CS34</f>
        <v>0</v>
      </c>
      <c r="CT37" s="79">
        <f>LPP!$P$13*CT34</f>
        <v>0</v>
      </c>
      <c r="CU37" s="79">
        <f>LPP!$P$13*CU34</f>
        <v>0</v>
      </c>
      <c r="CV37" s="79">
        <f>LPP!$P$13*CV34</f>
        <v>0</v>
      </c>
      <c r="CW37" s="79">
        <f>LPP!$P$13*CW34</f>
        <v>0</v>
      </c>
      <c r="CX37" s="79">
        <f>LPP!$P$13*CX34</f>
        <v>0</v>
      </c>
      <c r="CY37" s="79">
        <f>LPP!$P$13*CY34</f>
        <v>0</v>
      </c>
      <c r="CZ37" s="79">
        <f>LPP!$P$13*CZ34</f>
        <v>0</v>
      </c>
      <c r="DA37" s="79">
        <f>LPP!$P$13*DA34</f>
        <v>0</v>
      </c>
      <c r="DB37" s="79">
        <f>LPP!$P$13*DB34</f>
        <v>0</v>
      </c>
      <c r="DC37" s="79">
        <f>LPP!$P$13*DC34</f>
        <v>0</v>
      </c>
      <c r="DD37" s="79">
        <f>LPP!$P$13*DD34</f>
        <v>0</v>
      </c>
      <c r="DE37" s="79">
        <f>LPP!$P$13*DE34</f>
        <v>0</v>
      </c>
      <c r="DF37" s="79">
        <f>LPP!$P$13*DF34</f>
        <v>0</v>
      </c>
      <c r="DG37" s="79">
        <f>LPP!$P$13*DG34</f>
        <v>0</v>
      </c>
      <c r="DH37" s="79">
        <f>LPP!$P$13*DH34</f>
        <v>0</v>
      </c>
      <c r="DI37" s="79">
        <f>LPP!$P$13*DI34</f>
        <v>0</v>
      </c>
      <c r="DJ37" s="79">
        <f>LPP!$P$13*DJ34</f>
        <v>0</v>
      </c>
      <c r="DK37" s="79">
        <f>LPP!$P$13*DK34</f>
        <v>0</v>
      </c>
      <c r="DL37" s="79">
        <f>LPP!$P$13*DL34</f>
        <v>0</v>
      </c>
      <c r="DM37" s="79">
        <f>LPP!$P$13*DM34</f>
        <v>0</v>
      </c>
      <c r="DN37" s="79">
        <f>LPP!$P$13*DN34</f>
        <v>0</v>
      </c>
      <c r="DO37" s="79">
        <f>LPP!$P$13*DO34</f>
        <v>0</v>
      </c>
      <c r="DP37" s="79">
        <f>LPP!$P$13*DP34</f>
        <v>0</v>
      </c>
      <c r="DQ37" s="79">
        <f>LPP!$P$13*DQ34</f>
        <v>0</v>
      </c>
      <c r="DR37" s="79">
        <f>LPP!$P$13*DR34</f>
        <v>0</v>
      </c>
      <c r="DS37" s="79">
        <f>LPP!$P$13*DS34</f>
        <v>0</v>
      </c>
    </row>
    <row r="38" spans="2:123" x14ac:dyDescent="0.25">
      <c r="B38" s="36" t="s">
        <v>275</v>
      </c>
      <c r="C38" s="79">
        <f>IF(C27=LPP!$D$53,LPP!$D$59*LPP!$D$51,0)</f>
        <v>0</v>
      </c>
      <c r="D38" s="79">
        <f>IF(D27=LPP!$D$53,LPP!$D$59*LPP!$D$51,0)</f>
        <v>0</v>
      </c>
      <c r="E38" s="79">
        <f>IF(E27=LPP!$D$53,LPP!$D$59*LPP!$D$51,0)</f>
        <v>0</v>
      </c>
      <c r="F38" s="79">
        <f>IF(F27=LPP!$D$53,LPP!$D$59*LPP!$D$51,0)</f>
        <v>0</v>
      </c>
      <c r="G38" s="79">
        <f>IF(G27=LPP!$D$53,LPP!$D$59*LPP!$D$51,0)</f>
        <v>0</v>
      </c>
      <c r="H38" s="79">
        <f>IF(H27=LPP!$D$53,LPP!$D$59*LPP!$D$51,0)</f>
        <v>0</v>
      </c>
      <c r="I38" s="79">
        <f>IF(I27=LPP!$D$53,LPP!$D$59*LPP!$D$51,0)</f>
        <v>0</v>
      </c>
      <c r="J38" s="79">
        <f>IF(J27=LPP!$D$53,LPP!$D$59*LPP!$D$51,0)</f>
        <v>0</v>
      </c>
      <c r="K38" s="79">
        <f>IF(K27=LPP!$D$53,LPP!$D$59*LPP!$D$51,0)</f>
        <v>0</v>
      </c>
      <c r="L38" s="79">
        <f ca="1">IF(L27=LPP!$D$53,LPP!$D$59*LPP!$D$51,0)</f>
        <v>261319.93735144311</v>
      </c>
      <c r="M38" s="79">
        <f>IF(M27=LPP!$D$53,LPP!$D$59*LPP!$D$51,0)</f>
        <v>0</v>
      </c>
      <c r="N38" s="79">
        <f>IF(N27=LPP!$D$53,LPP!$D$59*LPP!$D$51,0)</f>
        <v>0</v>
      </c>
      <c r="O38" s="79">
        <f>IF(O27=LPP!$D$53,LPP!$D$59*LPP!$D$51,0)</f>
        <v>0</v>
      </c>
      <c r="P38" s="79">
        <f>IF(P27=LPP!$D$53,LPP!$D$59*LPP!$D$51,0)</f>
        <v>0</v>
      </c>
      <c r="Q38" s="79">
        <f>IF(Q27=LPP!$D$53,LPP!$D$59*LPP!$D$51,0)</f>
        <v>0</v>
      </c>
      <c r="R38" s="79">
        <f>IF(R27=LPP!$D$53,LPP!$D$59*LPP!$D$51,0)</f>
        <v>0</v>
      </c>
      <c r="S38" s="79">
        <f>IF(S27=LPP!$D$53,LPP!$D$59*LPP!$D$51,0)</f>
        <v>0</v>
      </c>
      <c r="T38" s="79">
        <f>IF(T27=LPP!$D$53,LPP!$D$59*LPP!$D$51,0)</f>
        <v>0</v>
      </c>
      <c r="U38" s="79">
        <f>IF(U27=LPP!$D$53,LPP!$D$59*LPP!$D$51,0)</f>
        <v>0</v>
      </c>
      <c r="V38" s="79">
        <f>IF(V27=LPP!$D$53,LPP!$D$59*LPP!$D$51,0)</f>
        <v>0</v>
      </c>
      <c r="W38" s="79">
        <f>IF(W27=LPP!$D$53,LPP!$D$59*LPP!$D$51,0)</f>
        <v>0</v>
      </c>
      <c r="X38" s="79">
        <f>IF(X27=LPP!$D$53,LPP!$D$59*LPP!$D$51,0)</f>
        <v>0</v>
      </c>
      <c r="Y38" s="79">
        <f>IF(Y27=LPP!$D$53,LPP!$D$59*LPP!$D$51,0)</f>
        <v>0</v>
      </c>
      <c r="Z38" s="79">
        <f>IF(Z27=LPP!$D$53,LPP!$D$59*LPP!$D$51,0)</f>
        <v>0</v>
      </c>
      <c r="AA38" s="79">
        <f>IF(AA27=LPP!$D$53,LPP!$D$59*LPP!$D$51,0)</f>
        <v>0</v>
      </c>
      <c r="AB38" s="79">
        <f>IF(AB27=LPP!$D$53,LPP!$D$59*LPP!$D$51,0)</f>
        <v>0</v>
      </c>
      <c r="AC38" s="79">
        <f>IF(AC27=LPP!$D$53,LPP!$D$59*LPP!$D$51,0)</f>
        <v>0</v>
      </c>
      <c r="AD38" s="79">
        <f>IF(AD27=LPP!$D$53,LPP!$D$59*LPP!$D$51,0)</f>
        <v>0</v>
      </c>
      <c r="AE38" s="79">
        <f>IF(AE27=LPP!$D$53,LPP!$D$59*LPP!$D$51,0)</f>
        <v>0</v>
      </c>
      <c r="AF38" s="79">
        <f>IF(AF27=LPP!$D$53,LPP!$D$59*LPP!$D$51,0)</f>
        <v>0</v>
      </c>
      <c r="AG38" s="79">
        <f>IF(AG27=LPP!$D$53,LPP!$D$59*LPP!$D$51,0)</f>
        <v>0</v>
      </c>
      <c r="AH38" s="79">
        <f>IF(AH27=LPP!$D$53,LPP!$D$59*LPP!$D$51,0)</f>
        <v>0</v>
      </c>
      <c r="AI38" s="79">
        <f>IF(AI27=LPP!$D$53,LPP!$D$59*LPP!$D$51,0)</f>
        <v>0</v>
      </c>
      <c r="AJ38" s="79">
        <f>IF(AJ27=LPP!$D$53,LPP!$D$59*LPP!$D$51,0)</f>
        <v>0</v>
      </c>
      <c r="AK38" s="79">
        <f>IF(AK27=LPP!$D$53,LPP!$D$59*LPP!$D$51,0)</f>
        <v>0</v>
      </c>
      <c r="AL38" s="79">
        <f>IF(AL27=LPP!$D$53,LPP!$D$59*LPP!$D$51,0)</f>
        <v>0</v>
      </c>
      <c r="AM38" s="79">
        <f>IF(AM27=LPP!$D$53,LPP!$D$59*LPP!$D$51,0)</f>
        <v>0</v>
      </c>
      <c r="AN38" s="79">
        <f>IF(AN27=LPP!$D$53,LPP!$D$59*LPP!$D$51,0)</f>
        <v>0</v>
      </c>
      <c r="AO38" s="79">
        <f>IF(AO27=LPP!$D$53,LPP!$D$59*LPP!$D$51,0)</f>
        <v>0</v>
      </c>
      <c r="AP38" s="79">
        <f>IF(AP27=LPP!$D$53,LPP!$D$59*LPP!$D$51,0)</f>
        <v>0</v>
      </c>
      <c r="AQ38" s="79">
        <f>IF(AQ27=LPP!$D$53,LPP!$D$59*LPP!$D$51,0)</f>
        <v>0</v>
      </c>
      <c r="AR38" s="79">
        <f>IF(AR27=LPP!$D$53,LPP!$D$59*LPP!$D$51,0)</f>
        <v>0</v>
      </c>
      <c r="AS38" s="79">
        <f>IF(AS27=LPP!$D$53,LPP!$D$59*LPP!$D$51,0)</f>
        <v>0</v>
      </c>
      <c r="AT38" s="79">
        <f>IF(AT27=LPP!$D$53,LPP!$D$59*LPP!$D$51,0)</f>
        <v>0</v>
      </c>
      <c r="AU38" s="79">
        <f>IF(AU27=LPP!$D$53,LPP!$D$59*LPP!$D$51,0)</f>
        <v>0</v>
      </c>
      <c r="AV38" s="79">
        <f>IF(AV27=LPP!$D$53,LPP!$D$59*LPP!$D$51,0)</f>
        <v>0</v>
      </c>
      <c r="AW38" s="79">
        <f>IF(AW27=LPP!$D$53,LPP!$D$59*LPP!$D$51,0)</f>
        <v>0</v>
      </c>
      <c r="AX38" s="79">
        <f>IF(AX27=LPP!$D$53,LPP!$D$59*LPP!$D$51,0)</f>
        <v>0</v>
      </c>
      <c r="AY38" s="79">
        <f>IF(AY27=LPP!$D$53,LPP!$D$59*LPP!$D$51,0)</f>
        <v>0</v>
      </c>
      <c r="AZ38" s="79">
        <f>IF(AZ27=LPP!$D$53,LPP!$D$59*LPP!$D$51,0)</f>
        <v>0</v>
      </c>
      <c r="BA38" s="79">
        <f>IF(BA27=LPP!$D$53,LPP!$D$59*LPP!$D$51,0)</f>
        <v>0</v>
      </c>
      <c r="BB38" s="79">
        <f>IF(BB27=LPP!$D$53,LPP!$D$59*LPP!$D$51,0)</f>
        <v>0</v>
      </c>
      <c r="BC38" s="79">
        <f>IF(BC27=LPP!$D$53,LPP!$D$59*LPP!$D$51,0)</f>
        <v>0</v>
      </c>
      <c r="BD38" s="79">
        <f>IF(BD27=LPP!$D$53,LPP!$D$59*LPP!$D$51,0)</f>
        <v>0</v>
      </c>
      <c r="BE38" s="79">
        <f>IF(BE27=LPP!$D$53,LPP!$D$59*LPP!$D$51,0)</f>
        <v>0</v>
      </c>
      <c r="BF38" s="79">
        <f>IF(BF27=LPP!$D$53,LPP!$D$59*LPP!$D$51,0)</f>
        <v>0</v>
      </c>
      <c r="BG38" s="79">
        <f>IF(BG27=LPP!$D$53,LPP!$D$59*LPP!$D$51,0)</f>
        <v>0</v>
      </c>
      <c r="BH38" s="79">
        <f>IF(BH27=LPP!$D$53,LPP!$D$59*LPP!$D$51,0)</f>
        <v>0</v>
      </c>
      <c r="BI38" s="79">
        <f>IF(BI27=LPP!$D$53,LPP!$D$59*LPP!$D$51,0)</f>
        <v>0</v>
      </c>
      <c r="BJ38" s="79">
        <f>IF(BJ27=LPP!$D$53,LPP!$D$59*LPP!$D$51,0)</f>
        <v>0</v>
      </c>
      <c r="BK38" s="79">
        <f>IF(BK27=LPP!$D$53,LPP!$D$59*LPP!$D$51,0)</f>
        <v>0</v>
      </c>
      <c r="BL38" s="79">
        <f>IF(BL27=LPP!$D$53,LPP!$D$59*LPP!$D$51,0)</f>
        <v>0</v>
      </c>
      <c r="BM38" s="79">
        <f>IF(BM27=LPP!$D$53,LPP!$D$59*LPP!$D$51,0)</f>
        <v>0</v>
      </c>
      <c r="BN38" s="79">
        <f>IF(BN27=LPP!$D$53,LPP!$D$59*LPP!$D$51,0)</f>
        <v>0</v>
      </c>
      <c r="BO38" s="79">
        <f>IF(BO27=LPP!$D$53,LPP!$D$59*LPP!$D$51,0)</f>
        <v>0</v>
      </c>
      <c r="BP38" s="79">
        <f>IF(BP27=LPP!$D$53,LPP!$D$59*LPP!$D$51,0)</f>
        <v>0</v>
      </c>
      <c r="BQ38" s="79">
        <f>IF(BQ27=LPP!$D$53,LPP!$D$59*LPP!$D$51,0)</f>
        <v>0</v>
      </c>
      <c r="BR38" s="79">
        <f>IF(BR27=LPP!$D$53,LPP!$D$59*LPP!$D$51,0)</f>
        <v>0</v>
      </c>
      <c r="BS38" s="79">
        <f>IF(BS27=LPP!$D$53,LPP!$D$59*LPP!$D$51,0)</f>
        <v>0</v>
      </c>
      <c r="BT38" s="79">
        <f>IF(BT27=LPP!$D$53,LPP!$D$59*LPP!$D$51,0)</f>
        <v>0</v>
      </c>
      <c r="BU38" s="79">
        <f>IF(BU27=LPP!$D$53,LPP!$D$59*LPP!$D$51,0)</f>
        <v>0</v>
      </c>
      <c r="BV38" s="79">
        <f>IF(BV27=LPP!$D$53,LPP!$D$59*LPP!$D$51,0)</f>
        <v>0</v>
      </c>
      <c r="BW38" s="79">
        <f>IF(BW27=LPP!$D$53,LPP!$D$59*LPP!$D$51,0)</f>
        <v>0</v>
      </c>
      <c r="BX38" s="79">
        <f>IF(BX27=LPP!$D$53,LPP!$D$59*LPP!$D$51,0)</f>
        <v>0</v>
      </c>
      <c r="BY38" s="79">
        <f>IF(BY27=LPP!$D$53,LPP!$D$59*LPP!$D$51,0)</f>
        <v>0</v>
      </c>
      <c r="BZ38" s="79">
        <f>IF(BZ27=LPP!$D$53,LPP!$D$59*LPP!$D$51,0)</f>
        <v>0</v>
      </c>
      <c r="CA38" s="79">
        <f>IF(CA27=LPP!$D$53,LPP!$D$59*LPP!$D$51,0)</f>
        <v>0</v>
      </c>
      <c r="CB38" s="79">
        <f>IF(CB27=LPP!$D$53,LPP!$D$59*LPP!$D$51,0)</f>
        <v>0</v>
      </c>
      <c r="CC38" s="79">
        <f>IF(CC27=LPP!$D$53,LPP!$D$59*LPP!$D$51,0)</f>
        <v>0</v>
      </c>
      <c r="CD38" s="79">
        <f>IF(CD27=LPP!$D$53,LPP!$D$59*LPP!$D$51,0)</f>
        <v>0</v>
      </c>
      <c r="CE38" s="79">
        <f>IF(CE27=LPP!$D$53,LPP!$D$59*LPP!$D$51,0)</f>
        <v>0</v>
      </c>
      <c r="CF38" s="79">
        <f>IF(CF27=LPP!$D$53,LPP!$D$59*LPP!$D$51,0)</f>
        <v>0</v>
      </c>
      <c r="CG38" s="79">
        <f>IF(CG27=LPP!$D$53,LPP!$D$59*LPP!$D$51,0)</f>
        <v>0</v>
      </c>
      <c r="CH38" s="79">
        <f>IF(CH27=LPP!$D$53,LPP!$D$59*LPP!$D$51,0)</f>
        <v>0</v>
      </c>
      <c r="CI38" s="79">
        <f>IF(CI27=LPP!$D$53,LPP!$D$59*LPP!$D$51,0)</f>
        <v>0</v>
      </c>
      <c r="CJ38" s="79">
        <f>IF(CJ27=LPP!$D$53,LPP!$D$59*LPP!$D$51,0)</f>
        <v>0</v>
      </c>
      <c r="CK38" s="79">
        <f>IF(CK27=LPP!$D$53,LPP!$D$59*LPP!$D$51,0)</f>
        <v>0</v>
      </c>
      <c r="CL38" s="79">
        <f>IF(CL27=LPP!$D$53,LPP!$D$59*LPP!$D$51,0)</f>
        <v>0</v>
      </c>
      <c r="CM38" s="79">
        <f>IF(CM27=LPP!$D$53,LPP!$D$59*LPP!$D$51,0)</f>
        <v>0</v>
      </c>
      <c r="CN38" s="79">
        <f>IF(CN27=LPP!$D$53,LPP!$D$59*LPP!$D$51,0)</f>
        <v>0</v>
      </c>
      <c r="CO38" s="79">
        <f>IF(CO27=LPP!$D$53,LPP!$D$59*LPP!$D$51,0)</f>
        <v>0</v>
      </c>
      <c r="CP38" s="79">
        <f>IF(CP27=LPP!$D$53,LPP!$D$59*LPP!$D$51,0)</f>
        <v>0</v>
      </c>
      <c r="CQ38" s="79">
        <f>IF(CQ27=LPP!$D$53,LPP!$D$59*LPP!$D$51,0)</f>
        <v>0</v>
      </c>
      <c r="CR38" s="79">
        <f>IF(CR27=LPP!$D$53,LPP!$D$59*LPP!$D$51,0)</f>
        <v>0</v>
      </c>
      <c r="CS38" s="79">
        <f>IF(CS27=LPP!$D$53,LPP!$D$59*LPP!$D$51,0)</f>
        <v>0</v>
      </c>
      <c r="CT38" s="79">
        <f>IF(CT27=LPP!$D$53,LPP!$D$59*LPP!$D$51,0)</f>
        <v>0</v>
      </c>
      <c r="CU38" s="79">
        <f>IF(CU27=LPP!$D$53,LPP!$D$59*LPP!$D$51,0)</f>
        <v>0</v>
      </c>
      <c r="CV38" s="79">
        <f>IF(CV27=LPP!$D$53,LPP!$D$59*LPP!$D$51,0)</f>
        <v>0</v>
      </c>
      <c r="CW38" s="79">
        <f>IF(CW27=LPP!$D$53,LPP!$D$59*LPP!$D$51,0)</f>
        <v>0</v>
      </c>
      <c r="CX38" s="79">
        <f>IF(CX27=LPP!$D$53,LPP!$D$59*LPP!$D$51,0)</f>
        <v>0</v>
      </c>
      <c r="CY38" s="79">
        <f>IF(CY27=LPP!$D$53,LPP!$D$59*LPP!$D$51,0)</f>
        <v>0</v>
      </c>
      <c r="CZ38" s="79">
        <f>IF(CZ27=LPP!$D$53,LPP!$D$59*LPP!$D$51,0)</f>
        <v>0</v>
      </c>
      <c r="DA38" s="79">
        <f>IF(DA27=LPP!$D$53,LPP!$D$59*LPP!$D$51,0)</f>
        <v>0</v>
      </c>
      <c r="DB38" s="79">
        <f>IF(DB27=LPP!$D$53,LPP!$D$59*LPP!$D$51,0)</f>
        <v>0</v>
      </c>
      <c r="DC38" s="79">
        <f>IF(DC27=LPP!$D$53,LPP!$D$59*LPP!$D$51,0)</f>
        <v>0</v>
      </c>
      <c r="DD38" s="79">
        <f>IF(DD27=LPP!$D$53,LPP!$D$59*LPP!$D$51,0)</f>
        <v>0</v>
      </c>
      <c r="DE38" s="79">
        <f>IF(DE27=LPP!$D$53,LPP!$D$59*LPP!$D$51,0)</f>
        <v>0</v>
      </c>
      <c r="DF38" s="79">
        <f>IF(DF27=LPP!$D$53,LPP!$D$59*LPP!$D$51,0)</f>
        <v>0</v>
      </c>
      <c r="DG38" s="79">
        <f>IF(DG27=LPP!$D$53,LPP!$D$59*LPP!$D$51,0)</f>
        <v>0</v>
      </c>
      <c r="DH38" s="79">
        <f>IF(DH27=LPP!$D$53,LPP!$D$59*LPP!$D$51,0)</f>
        <v>0</v>
      </c>
      <c r="DI38" s="79">
        <f>IF(DI27=LPP!$D$53,LPP!$D$59*LPP!$D$51,0)</f>
        <v>0</v>
      </c>
      <c r="DJ38" s="79">
        <f>IF(DJ27=LPP!$D$53,LPP!$D$59*LPP!$D$51,0)</f>
        <v>0</v>
      </c>
      <c r="DK38" s="79">
        <f>IF(DK27=LPP!$D$53,LPP!$D$59*LPP!$D$51,0)</f>
        <v>0</v>
      </c>
      <c r="DL38" s="79">
        <f>IF(DL27=LPP!$D$53,LPP!$D$59*LPP!$D$51,0)</f>
        <v>0</v>
      </c>
      <c r="DM38" s="79">
        <f>IF(DM27=LPP!$D$53,LPP!$D$59*LPP!$D$51,0)</f>
        <v>0</v>
      </c>
      <c r="DN38" s="79">
        <f>IF(DN27=LPP!$D$53,LPP!$D$59*LPP!$D$51,0)</f>
        <v>0</v>
      </c>
      <c r="DO38" s="79">
        <f>IF(DO27=LPP!$D$53,LPP!$D$59*LPP!$D$51,0)</f>
        <v>0</v>
      </c>
      <c r="DP38" s="79">
        <f>IF(DP27=LPP!$D$53,LPP!$D$59*LPP!$D$51,0)</f>
        <v>0</v>
      </c>
      <c r="DQ38" s="79">
        <f>IF(DQ27=LPP!$D$53,LPP!$D$59*LPP!$D$51,0)</f>
        <v>0</v>
      </c>
      <c r="DR38" s="79">
        <f>IF(DR27=LPP!$D$53,LPP!$D$59*LPP!$D$51,0)</f>
        <v>0</v>
      </c>
      <c r="DS38" s="79">
        <f>IF(DS27=LPP!$D$53,LPP!$D$59*LPP!$D$51,0)</f>
        <v>0</v>
      </c>
    </row>
    <row r="39" spans="2:123" x14ac:dyDescent="0.25">
      <c r="B39" s="36" t="s">
        <v>274</v>
      </c>
      <c r="C39" s="79">
        <f>IF(C27=LPP!$D$53,LPP!$I$33,0)</f>
        <v>0</v>
      </c>
      <c r="D39" s="79">
        <f>IF(D27=LPP!$D$53,LPP!$I$33,0)</f>
        <v>0</v>
      </c>
      <c r="E39" s="79">
        <f>IF(E27=LPP!$D$53,LPP!$I$33,0)</f>
        <v>0</v>
      </c>
      <c r="F39" s="79">
        <f>IF(F27=LPP!$D$53,LPP!$I$33,0)</f>
        <v>0</v>
      </c>
      <c r="G39" s="79">
        <f>IF(G27=LPP!$D$53,LPP!$I$33,0)</f>
        <v>0</v>
      </c>
      <c r="H39" s="79">
        <f>IF(H27=LPP!$D$53,LPP!$I$33,0)</f>
        <v>0</v>
      </c>
      <c r="I39" s="79">
        <f>IF(I27=LPP!$D$53,LPP!$I$33,0)</f>
        <v>0</v>
      </c>
      <c r="J39" s="79">
        <f>IF(J27=LPP!$D$53,LPP!$I$33,0)</f>
        <v>0</v>
      </c>
      <c r="K39" s="79">
        <f>IF(K27=LPP!$D$53,LPP!$I$33,0)</f>
        <v>0</v>
      </c>
      <c r="L39" s="79">
        <f ca="1">IF(L27=LPP!$D$53,LPP!$I$33,0)</f>
        <v>1620183.6115789481</v>
      </c>
      <c r="M39" s="79">
        <f>IF(M27=LPP!$D$53,LPP!$I$33,0)</f>
        <v>0</v>
      </c>
      <c r="N39" s="79">
        <f>IF(N27=LPP!$D$53,LPP!$I$33,0)</f>
        <v>0</v>
      </c>
      <c r="O39" s="79">
        <f>IF(O27=LPP!$D$53,LPP!$I$33,0)</f>
        <v>0</v>
      </c>
      <c r="P39" s="79">
        <f>IF(P27=LPP!$D$53,LPP!$I$33,0)</f>
        <v>0</v>
      </c>
      <c r="Q39" s="79">
        <f>IF(Q27=LPP!$D$53,LPP!$I$33,0)</f>
        <v>0</v>
      </c>
      <c r="R39" s="79">
        <f>IF(R27=LPP!$D$53,LPP!$I$33,0)</f>
        <v>0</v>
      </c>
      <c r="S39" s="79">
        <f>IF(S27=LPP!$D$53,LPP!$I$33,0)</f>
        <v>0</v>
      </c>
      <c r="T39" s="79">
        <f>IF(T27=LPP!$D$53,LPP!$I$33,0)</f>
        <v>0</v>
      </c>
      <c r="U39" s="79">
        <f>IF(U27=LPP!$D$53,LPP!$I$33,0)</f>
        <v>0</v>
      </c>
      <c r="V39" s="79">
        <f>IF(V27=LPP!$D$53,LPP!$I$33,0)</f>
        <v>0</v>
      </c>
      <c r="W39" s="79">
        <f>IF(W27=LPP!$D$53,LPP!$I$33,0)</f>
        <v>0</v>
      </c>
      <c r="X39" s="79">
        <f>IF(X27=LPP!$D$53,LPP!$I$33,0)</f>
        <v>0</v>
      </c>
      <c r="Y39" s="79">
        <f>IF(Y27=LPP!$D$53,LPP!$I$33,0)</f>
        <v>0</v>
      </c>
      <c r="Z39" s="79">
        <f>IF(Z27=LPP!$D$53,LPP!$I$33,0)</f>
        <v>0</v>
      </c>
      <c r="AA39" s="79">
        <f>IF(AA27=LPP!$D$53,LPP!$I$33,0)</f>
        <v>0</v>
      </c>
      <c r="AB39" s="79">
        <f>IF(AB27=LPP!$D$53,LPP!$I$33,0)</f>
        <v>0</v>
      </c>
      <c r="AC39" s="79">
        <f>IF(AC27=LPP!$D$53,LPP!$I$33,0)</f>
        <v>0</v>
      </c>
      <c r="AD39" s="79">
        <f>IF(AD27=LPP!$D$53,LPP!$I$33,0)</f>
        <v>0</v>
      </c>
      <c r="AE39" s="79">
        <f>IF(AE27=LPP!$D$53,LPP!$I$33,0)</f>
        <v>0</v>
      </c>
      <c r="AF39" s="79">
        <f>IF(AF27=LPP!$D$53,LPP!$I$33,0)</f>
        <v>0</v>
      </c>
      <c r="AG39" s="79">
        <f>IF(AG27=LPP!$D$53,LPP!$I$33,0)</f>
        <v>0</v>
      </c>
      <c r="AH39" s="79">
        <f>IF(AH27=LPP!$D$53,LPP!$I$33,0)</f>
        <v>0</v>
      </c>
      <c r="AI39" s="79">
        <f>IF(AI27=LPP!$D$53,LPP!$I$33,0)</f>
        <v>0</v>
      </c>
      <c r="AJ39" s="79">
        <f>IF(AJ27=LPP!$D$53,LPP!$I$33,0)</f>
        <v>0</v>
      </c>
      <c r="AK39" s="79">
        <f>IF(AK27=LPP!$D$53,LPP!$I$33,0)</f>
        <v>0</v>
      </c>
      <c r="AL39" s="79">
        <f>IF(AL27=LPP!$D$53,LPP!$I$33,0)</f>
        <v>0</v>
      </c>
      <c r="AM39" s="79">
        <f>IF(AM27=LPP!$D$53,LPP!$I$33,0)</f>
        <v>0</v>
      </c>
      <c r="AN39" s="79">
        <f>IF(AN27=LPP!$D$53,LPP!$I$33,0)</f>
        <v>0</v>
      </c>
      <c r="AO39" s="79">
        <f>IF(AO27=LPP!$D$53,LPP!$I$33,0)</f>
        <v>0</v>
      </c>
      <c r="AP39" s="79">
        <f>IF(AP27=LPP!$D$53,LPP!$I$33,0)</f>
        <v>0</v>
      </c>
      <c r="AQ39" s="79">
        <f>IF(AQ27=LPP!$D$53,LPP!$I$33,0)</f>
        <v>0</v>
      </c>
      <c r="AR39" s="79">
        <f>IF(AR27=LPP!$D$53,LPP!$I$33,0)</f>
        <v>0</v>
      </c>
      <c r="AS39" s="79">
        <f>IF(AS27=LPP!$D$53,LPP!$I$33,0)</f>
        <v>0</v>
      </c>
      <c r="AT39" s="79">
        <f>IF(AT27=LPP!$D$53,LPP!$I$33,0)</f>
        <v>0</v>
      </c>
      <c r="AU39" s="79">
        <f>IF(AU27=LPP!$D$53,LPP!$I$33,0)</f>
        <v>0</v>
      </c>
      <c r="AV39" s="79">
        <f>IF(AV27=LPP!$D$53,LPP!$I$33,0)</f>
        <v>0</v>
      </c>
      <c r="AW39" s="79">
        <f>IF(AW27=LPP!$D$53,LPP!$I$33,0)</f>
        <v>0</v>
      </c>
      <c r="AX39" s="79">
        <f>IF(AX27=LPP!$D$53,LPP!$I$33,0)</f>
        <v>0</v>
      </c>
      <c r="AY39" s="79">
        <f>IF(AY27=LPP!$D$53,LPP!$I$33,0)</f>
        <v>0</v>
      </c>
      <c r="AZ39" s="79">
        <f>IF(AZ27=LPP!$D$53,LPP!$I$33,0)</f>
        <v>0</v>
      </c>
      <c r="BA39" s="79">
        <f>IF(BA27=LPP!$D$53,LPP!$I$33,0)</f>
        <v>0</v>
      </c>
      <c r="BB39" s="79">
        <f>IF(BB27=LPP!$D$53,LPP!$I$33,0)</f>
        <v>0</v>
      </c>
      <c r="BC39" s="79">
        <f>IF(BC27=LPP!$D$53,LPP!$I$33,0)</f>
        <v>0</v>
      </c>
      <c r="BD39" s="79">
        <f>IF(BD27=LPP!$D$53,LPP!$I$33,0)</f>
        <v>0</v>
      </c>
      <c r="BE39" s="79">
        <f>IF(BE27=LPP!$D$53,LPP!$I$33,0)</f>
        <v>0</v>
      </c>
      <c r="BF39" s="79">
        <f>IF(BF27=LPP!$D$53,LPP!$I$33,0)</f>
        <v>0</v>
      </c>
      <c r="BG39" s="79">
        <f>IF(BG27=LPP!$D$53,LPP!$I$33,0)</f>
        <v>0</v>
      </c>
      <c r="BH39" s="79">
        <f>IF(BH27=LPP!$D$53,LPP!$I$33,0)</f>
        <v>0</v>
      </c>
      <c r="BI39" s="79">
        <f>IF(BI27=LPP!$D$53,LPP!$I$33,0)</f>
        <v>0</v>
      </c>
      <c r="BJ39" s="79">
        <f>IF(BJ27=LPP!$D$53,LPP!$I$33,0)</f>
        <v>0</v>
      </c>
      <c r="BK39" s="79">
        <f>IF(BK27=LPP!$D$53,LPP!$I$33,0)</f>
        <v>0</v>
      </c>
      <c r="BL39" s="79">
        <f>IF(BL27=LPP!$D$53,LPP!$I$33,0)</f>
        <v>0</v>
      </c>
      <c r="BM39" s="79">
        <f>IF(BM27=LPP!$D$53,LPP!$I$33,0)</f>
        <v>0</v>
      </c>
      <c r="BN39" s="79">
        <f>IF(BN27=LPP!$D$53,LPP!$I$33,0)</f>
        <v>0</v>
      </c>
      <c r="BO39" s="79">
        <f>IF(BO27=LPP!$D$53,LPP!$I$33,0)</f>
        <v>0</v>
      </c>
      <c r="BP39" s="79">
        <f>IF(BP27=LPP!$D$53,LPP!$I$33,0)</f>
        <v>0</v>
      </c>
      <c r="BQ39" s="79">
        <f>IF(BQ27=LPP!$D$53,LPP!$I$33,0)</f>
        <v>0</v>
      </c>
      <c r="BR39" s="79">
        <f>IF(BR27=LPP!$D$53,LPP!$I$33,0)</f>
        <v>0</v>
      </c>
      <c r="BS39" s="79">
        <f>IF(BS27=LPP!$D$53,LPP!$I$33,0)</f>
        <v>0</v>
      </c>
      <c r="BT39" s="79">
        <f>IF(BT27=LPP!$D$53,LPP!$I$33,0)</f>
        <v>0</v>
      </c>
      <c r="BU39" s="79">
        <f>IF(BU27=LPP!$D$53,LPP!$I$33,0)</f>
        <v>0</v>
      </c>
      <c r="BV39" s="79">
        <f>IF(BV27=LPP!$D$53,LPP!$I$33,0)</f>
        <v>0</v>
      </c>
      <c r="BW39" s="79">
        <f>IF(BW27=LPP!$D$53,LPP!$I$33,0)</f>
        <v>0</v>
      </c>
      <c r="BX39" s="79">
        <f>IF(BX27=LPP!$D$53,LPP!$I$33,0)</f>
        <v>0</v>
      </c>
      <c r="BY39" s="79">
        <f>IF(BY27=LPP!$D$53,LPP!$I$33,0)</f>
        <v>0</v>
      </c>
      <c r="BZ39" s="79">
        <f>IF(BZ27=LPP!$D$53,LPP!$I$33,0)</f>
        <v>0</v>
      </c>
      <c r="CA39" s="79">
        <f>IF(CA27=LPP!$D$53,LPP!$I$33,0)</f>
        <v>0</v>
      </c>
      <c r="CB39" s="79">
        <f>IF(CB27=LPP!$D$53,LPP!$I$33,0)</f>
        <v>0</v>
      </c>
      <c r="CC39" s="79">
        <f>IF(CC27=LPP!$D$53,LPP!$I$33,0)</f>
        <v>0</v>
      </c>
      <c r="CD39" s="79">
        <f>IF(CD27=LPP!$D$53,LPP!$I$33,0)</f>
        <v>0</v>
      </c>
      <c r="CE39" s="79">
        <f>IF(CE27=LPP!$D$53,LPP!$I$33,0)</f>
        <v>0</v>
      </c>
      <c r="CF39" s="79">
        <f>IF(CF27=LPP!$D$53,LPP!$I$33,0)</f>
        <v>0</v>
      </c>
      <c r="CG39" s="79">
        <f>IF(CG27=LPP!$D$53,LPP!$I$33,0)</f>
        <v>0</v>
      </c>
      <c r="CH39" s="79">
        <f>IF(CH27=LPP!$D$53,LPP!$I$33,0)</f>
        <v>0</v>
      </c>
      <c r="CI39" s="79">
        <f>IF(CI27=LPP!$D$53,LPP!$I$33,0)</f>
        <v>0</v>
      </c>
      <c r="CJ39" s="79">
        <f>IF(CJ27=LPP!$D$53,LPP!$I$33,0)</f>
        <v>0</v>
      </c>
      <c r="CK39" s="79">
        <f>IF(CK27=LPP!$D$53,LPP!$I$33,0)</f>
        <v>0</v>
      </c>
      <c r="CL39" s="79">
        <f>IF(CL27=LPP!$D$53,LPP!$I$33,0)</f>
        <v>0</v>
      </c>
      <c r="CM39" s="79">
        <f>IF(CM27=LPP!$D$53,LPP!$I$33,0)</f>
        <v>0</v>
      </c>
      <c r="CN39" s="79">
        <f>IF(CN27=LPP!$D$53,LPP!$I$33,0)</f>
        <v>0</v>
      </c>
      <c r="CO39" s="79">
        <f>IF(CO27=LPP!$D$53,LPP!$I$33,0)</f>
        <v>0</v>
      </c>
      <c r="CP39" s="79">
        <f>IF(CP27=LPP!$D$53,LPP!$I$33,0)</f>
        <v>0</v>
      </c>
      <c r="CQ39" s="79">
        <f>IF(CQ27=LPP!$D$53,LPP!$I$33,0)</f>
        <v>0</v>
      </c>
      <c r="CR39" s="79">
        <f>IF(CR27=LPP!$D$53,LPP!$I$33,0)</f>
        <v>0</v>
      </c>
      <c r="CS39" s="79">
        <f>IF(CS27=LPP!$D$53,LPP!$I$33,0)</f>
        <v>0</v>
      </c>
      <c r="CT39" s="79">
        <f>IF(CT27=LPP!$D$53,LPP!$I$33,0)</f>
        <v>0</v>
      </c>
      <c r="CU39" s="79">
        <f>IF(CU27=LPP!$D$53,LPP!$I$33,0)</f>
        <v>0</v>
      </c>
      <c r="CV39" s="79">
        <f>IF(CV27=LPP!$D$53,LPP!$I$33,0)</f>
        <v>0</v>
      </c>
      <c r="CW39" s="79">
        <f>IF(CW27=LPP!$D$53,LPP!$I$33,0)</f>
        <v>0</v>
      </c>
      <c r="CX39" s="79">
        <f>IF(CX27=LPP!$D$53,LPP!$I$33,0)</f>
        <v>0</v>
      </c>
      <c r="CY39" s="79">
        <f>IF(CY27=LPP!$D$53,LPP!$I$33,0)</f>
        <v>0</v>
      </c>
      <c r="CZ39" s="79">
        <f>IF(CZ27=LPP!$D$53,LPP!$I$33,0)</f>
        <v>0</v>
      </c>
      <c r="DA39" s="79">
        <f>IF(DA27=LPP!$D$53,LPP!$I$33,0)</f>
        <v>0</v>
      </c>
      <c r="DB39" s="79">
        <f>IF(DB27=LPP!$D$53,LPP!$I$33,0)</f>
        <v>0</v>
      </c>
      <c r="DC39" s="79">
        <f>IF(DC27=LPP!$D$53,LPP!$I$33,0)</f>
        <v>0</v>
      </c>
      <c r="DD39" s="79">
        <f>IF(DD27=LPP!$D$53,LPP!$I$33,0)</f>
        <v>0</v>
      </c>
      <c r="DE39" s="79">
        <f>IF(DE27=LPP!$D$53,LPP!$I$33,0)</f>
        <v>0</v>
      </c>
      <c r="DF39" s="79">
        <f>IF(DF27=LPP!$D$53,LPP!$I$33,0)</f>
        <v>0</v>
      </c>
      <c r="DG39" s="79">
        <f>IF(DG27=LPP!$D$53,LPP!$I$33,0)</f>
        <v>0</v>
      </c>
      <c r="DH39" s="79">
        <f>IF(DH27=LPP!$D$53,LPP!$I$33,0)</f>
        <v>0</v>
      </c>
      <c r="DI39" s="79">
        <f>IF(DI27=LPP!$D$53,LPP!$I$33,0)</f>
        <v>0</v>
      </c>
      <c r="DJ39" s="79">
        <f>IF(DJ27=LPP!$D$53,LPP!$I$33,0)</f>
        <v>0</v>
      </c>
      <c r="DK39" s="79">
        <f>IF(DK27=LPP!$D$53,LPP!$I$33,0)</f>
        <v>0</v>
      </c>
      <c r="DL39" s="79">
        <f>IF(DL27=LPP!$D$53,LPP!$I$33,0)</f>
        <v>0</v>
      </c>
      <c r="DM39" s="79">
        <f>IF(DM27=LPP!$D$53,LPP!$I$33,0)</f>
        <v>0</v>
      </c>
      <c r="DN39" s="79">
        <f>IF(DN27=LPP!$D$53,LPP!$I$33,0)</f>
        <v>0</v>
      </c>
      <c r="DO39" s="79">
        <f>IF(DO27=LPP!$D$53,LPP!$I$33,0)</f>
        <v>0</v>
      </c>
      <c r="DP39" s="79">
        <f>IF(DP27=LPP!$D$53,LPP!$I$33,0)</f>
        <v>0</v>
      </c>
      <c r="DQ39" s="79">
        <f>IF(DQ27=LPP!$D$53,LPP!$I$33,0)</f>
        <v>0</v>
      </c>
      <c r="DR39" s="79">
        <f>IF(DR27=LPP!$D$53,LPP!$I$33,0)</f>
        <v>0</v>
      </c>
      <c r="DS39" s="79">
        <f>IF(DS27=LPP!$D$53,LPP!$I$33,0)</f>
        <v>0</v>
      </c>
    </row>
    <row r="40" spans="2:123" ht="13.8" thickBot="1" x14ac:dyDescent="0.3">
      <c r="B40" s="42" t="s">
        <v>447</v>
      </c>
      <c r="C40" s="92">
        <f>SUM(C36:C39)</f>
        <v>0</v>
      </c>
      <c r="D40" s="92">
        <f t="shared" ref="D40:BO40" si="511">SUM(D36:D39)</f>
        <v>0</v>
      </c>
      <c r="E40" s="92">
        <f t="shared" si="511"/>
        <v>0</v>
      </c>
      <c r="F40" s="92">
        <f t="shared" si="511"/>
        <v>0</v>
      </c>
      <c r="G40" s="92">
        <f t="shared" si="511"/>
        <v>0</v>
      </c>
      <c r="H40" s="92">
        <f t="shared" si="511"/>
        <v>0</v>
      </c>
      <c r="I40" s="92">
        <f t="shared" si="511"/>
        <v>0</v>
      </c>
      <c r="J40" s="92">
        <f t="shared" si="511"/>
        <v>0</v>
      </c>
      <c r="K40" s="92">
        <f t="shared" si="511"/>
        <v>0</v>
      </c>
      <c r="L40" s="92">
        <f t="shared" ca="1" si="511"/>
        <v>2075200.0789303912</v>
      </c>
      <c r="M40" s="92">
        <f t="shared" si="511"/>
        <v>193696.53</v>
      </c>
      <c r="N40" s="92">
        <f t="shared" si="511"/>
        <v>193696.53</v>
      </c>
      <c r="O40" s="92">
        <f t="shared" si="511"/>
        <v>193750.8</v>
      </c>
      <c r="P40" s="92">
        <f t="shared" si="511"/>
        <v>193694.76</v>
      </c>
      <c r="Q40" s="92">
        <f t="shared" si="511"/>
        <v>192739.56</v>
      </c>
      <c r="R40" s="92">
        <f t="shared" si="511"/>
        <v>193792.89</v>
      </c>
      <c r="S40" s="92">
        <f t="shared" si="511"/>
        <v>193697.01</v>
      </c>
      <c r="T40" s="92">
        <f t="shared" si="511"/>
        <v>193697.01</v>
      </c>
      <c r="U40" s="92">
        <f t="shared" si="511"/>
        <v>0</v>
      </c>
      <c r="V40" s="92">
        <f t="shared" si="511"/>
        <v>0</v>
      </c>
      <c r="W40" s="92">
        <f t="shared" si="511"/>
        <v>0</v>
      </c>
      <c r="X40" s="92">
        <f t="shared" si="511"/>
        <v>0</v>
      </c>
      <c r="Y40" s="92">
        <f t="shared" si="511"/>
        <v>0</v>
      </c>
      <c r="Z40" s="92">
        <f t="shared" si="511"/>
        <v>0</v>
      </c>
      <c r="AA40" s="92">
        <f t="shared" si="511"/>
        <v>0</v>
      </c>
      <c r="AB40" s="92">
        <f t="shared" si="511"/>
        <v>0</v>
      </c>
      <c r="AC40" s="92">
        <f t="shared" si="511"/>
        <v>0</v>
      </c>
      <c r="AD40" s="92">
        <f t="shared" si="511"/>
        <v>0</v>
      </c>
      <c r="AE40" s="92">
        <f t="shared" si="511"/>
        <v>0</v>
      </c>
      <c r="AF40" s="92">
        <f t="shared" si="511"/>
        <v>0</v>
      </c>
      <c r="AG40" s="92">
        <f t="shared" si="511"/>
        <v>0</v>
      </c>
      <c r="AH40" s="92">
        <f t="shared" si="511"/>
        <v>0</v>
      </c>
      <c r="AI40" s="92">
        <f t="shared" si="511"/>
        <v>0</v>
      </c>
      <c r="AJ40" s="92">
        <f t="shared" si="511"/>
        <v>0</v>
      </c>
      <c r="AK40" s="92">
        <f t="shared" si="511"/>
        <v>0</v>
      </c>
      <c r="AL40" s="92">
        <f t="shared" si="511"/>
        <v>0</v>
      </c>
      <c r="AM40" s="92">
        <f t="shared" si="511"/>
        <v>0</v>
      </c>
      <c r="AN40" s="92">
        <f t="shared" si="511"/>
        <v>0</v>
      </c>
      <c r="AO40" s="92">
        <f t="shared" si="511"/>
        <v>0</v>
      </c>
      <c r="AP40" s="92">
        <f t="shared" si="511"/>
        <v>0</v>
      </c>
      <c r="AQ40" s="92">
        <f t="shared" si="511"/>
        <v>0</v>
      </c>
      <c r="AR40" s="92">
        <f t="shared" si="511"/>
        <v>0</v>
      </c>
      <c r="AS40" s="92">
        <f t="shared" si="511"/>
        <v>0</v>
      </c>
      <c r="AT40" s="92">
        <f t="shared" si="511"/>
        <v>0</v>
      </c>
      <c r="AU40" s="92">
        <f t="shared" si="511"/>
        <v>0</v>
      </c>
      <c r="AV40" s="92">
        <f t="shared" si="511"/>
        <v>0</v>
      </c>
      <c r="AW40" s="92">
        <f t="shared" si="511"/>
        <v>0</v>
      </c>
      <c r="AX40" s="92">
        <f t="shared" si="511"/>
        <v>0</v>
      </c>
      <c r="AY40" s="92">
        <f t="shared" si="511"/>
        <v>0</v>
      </c>
      <c r="AZ40" s="92">
        <f t="shared" si="511"/>
        <v>0</v>
      </c>
      <c r="BA40" s="92">
        <f t="shared" si="511"/>
        <v>0</v>
      </c>
      <c r="BB40" s="92">
        <f t="shared" si="511"/>
        <v>0</v>
      </c>
      <c r="BC40" s="92">
        <f t="shared" si="511"/>
        <v>0</v>
      </c>
      <c r="BD40" s="92">
        <f t="shared" si="511"/>
        <v>0</v>
      </c>
      <c r="BE40" s="92">
        <f t="shared" si="511"/>
        <v>0</v>
      </c>
      <c r="BF40" s="92">
        <f t="shared" si="511"/>
        <v>0</v>
      </c>
      <c r="BG40" s="92">
        <f t="shared" si="511"/>
        <v>0</v>
      </c>
      <c r="BH40" s="92">
        <f t="shared" si="511"/>
        <v>0</v>
      </c>
      <c r="BI40" s="92">
        <f t="shared" si="511"/>
        <v>0</v>
      </c>
      <c r="BJ40" s="92">
        <f t="shared" si="511"/>
        <v>0</v>
      </c>
      <c r="BK40" s="92">
        <f t="shared" si="511"/>
        <v>0</v>
      </c>
      <c r="BL40" s="92">
        <f t="shared" si="511"/>
        <v>0</v>
      </c>
      <c r="BM40" s="92">
        <f t="shared" si="511"/>
        <v>0</v>
      </c>
      <c r="BN40" s="92">
        <f t="shared" si="511"/>
        <v>0</v>
      </c>
      <c r="BO40" s="92">
        <f t="shared" si="511"/>
        <v>0</v>
      </c>
      <c r="BP40" s="92">
        <f t="shared" ref="BP40:BV40" si="512">SUM(BP36:BP39)</f>
        <v>0</v>
      </c>
      <c r="BQ40" s="92">
        <f t="shared" si="512"/>
        <v>0</v>
      </c>
      <c r="BR40" s="92">
        <f t="shared" si="512"/>
        <v>0</v>
      </c>
      <c r="BS40" s="92">
        <f t="shared" si="512"/>
        <v>0</v>
      </c>
      <c r="BT40" s="92">
        <f t="shared" si="512"/>
        <v>0</v>
      </c>
      <c r="BU40" s="92">
        <f t="shared" si="512"/>
        <v>0</v>
      </c>
      <c r="BV40" s="92">
        <f t="shared" si="512"/>
        <v>0</v>
      </c>
      <c r="BW40" s="92">
        <f t="shared" ref="BW40" si="513">SUM(BW36:BW39)</f>
        <v>0</v>
      </c>
      <c r="BX40" s="92">
        <f t="shared" ref="BX40" si="514">SUM(BX36:BX39)</f>
        <v>0</v>
      </c>
      <c r="BY40" s="92">
        <f t="shared" ref="BY40" si="515">SUM(BY36:BY39)</f>
        <v>0</v>
      </c>
      <c r="BZ40" s="92">
        <f t="shared" ref="BZ40" si="516">SUM(BZ36:BZ39)</f>
        <v>0</v>
      </c>
      <c r="CA40" s="92">
        <f t="shared" ref="CA40" si="517">SUM(CA36:CA39)</f>
        <v>0</v>
      </c>
      <c r="CB40" s="92">
        <f t="shared" ref="CB40" si="518">SUM(CB36:CB39)</f>
        <v>0</v>
      </c>
      <c r="CC40" s="92">
        <f t="shared" ref="CC40" si="519">SUM(CC36:CC39)</f>
        <v>0</v>
      </c>
      <c r="CD40" s="92">
        <f t="shared" ref="CD40" si="520">SUM(CD36:CD39)</f>
        <v>0</v>
      </c>
      <c r="CE40" s="92">
        <f t="shared" ref="CE40" si="521">SUM(CE36:CE39)</f>
        <v>0</v>
      </c>
      <c r="CF40" s="92">
        <f t="shared" ref="CF40" si="522">SUM(CF36:CF39)</f>
        <v>0</v>
      </c>
      <c r="CG40" s="92">
        <f t="shared" ref="CG40" si="523">SUM(CG36:CG39)</f>
        <v>0</v>
      </c>
      <c r="CH40" s="92">
        <f t="shared" ref="CH40" si="524">SUM(CH36:CH39)</f>
        <v>0</v>
      </c>
      <c r="CI40" s="92">
        <f t="shared" ref="CI40" si="525">SUM(CI36:CI39)</f>
        <v>0</v>
      </c>
      <c r="CJ40" s="92">
        <f t="shared" ref="CJ40" si="526">SUM(CJ36:CJ39)</f>
        <v>0</v>
      </c>
      <c r="CK40" s="92">
        <f t="shared" ref="CK40" si="527">SUM(CK36:CK39)</f>
        <v>0</v>
      </c>
      <c r="CL40" s="92">
        <f t="shared" ref="CL40" si="528">SUM(CL36:CL39)</f>
        <v>0</v>
      </c>
      <c r="CM40" s="92">
        <f t="shared" ref="CM40" si="529">SUM(CM36:CM39)</f>
        <v>0</v>
      </c>
      <c r="CN40" s="92">
        <f t="shared" ref="CN40" si="530">SUM(CN36:CN39)</f>
        <v>0</v>
      </c>
      <c r="CO40" s="92">
        <f t="shared" ref="CO40" si="531">SUM(CO36:CO39)</f>
        <v>0</v>
      </c>
      <c r="CP40" s="92">
        <f t="shared" ref="CP40" si="532">SUM(CP36:CP39)</f>
        <v>0</v>
      </c>
      <c r="CQ40" s="92">
        <f t="shared" ref="CQ40" si="533">SUM(CQ36:CQ39)</f>
        <v>0</v>
      </c>
      <c r="CR40" s="92">
        <f t="shared" ref="CR40" si="534">SUM(CR36:CR39)</f>
        <v>0</v>
      </c>
      <c r="CS40" s="92">
        <f t="shared" ref="CS40" si="535">SUM(CS36:CS39)</f>
        <v>0</v>
      </c>
      <c r="CT40" s="92">
        <f t="shared" ref="CT40" si="536">SUM(CT36:CT39)</f>
        <v>0</v>
      </c>
      <c r="CU40" s="92">
        <f t="shared" ref="CU40" si="537">SUM(CU36:CU39)</f>
        <v>0</v>
      </c>
      <c r="CV40" s="92">
        <f t="shared" ref="CV40" si="538">SUM(CV36:CV39)</f>
        <v>0</v>
      </c>
      <c r="CW40" s="92">
        <f t="shared" ref="CW40" si="539">SUM(CW36:CW39)</f>
        <v>0</v>
      </c>
      <c r="CX40" s="92">
        <f t="shared" ref="CX40" si="540">SUM(CX36:CX39)</f>
        <v>0</v>
      </c>
      <c r="CY40" s="92">
        <f t="shared" ref="CY40" si="541">SUM(CY36:CY39)</f>
        <v>0</v>
      </c>
      <c r="CZ40" s="92">
        <f t="shared" ref="CZ40" si="542">SUM(CZ36:CZ39)</f>
        <v>0</v>
      </c>
      <c r="DA40" s="92">
        <f t="shared" ref="DA40" si="543">SUM(DA36:DA39)</f>
        <v>0</v>
      </c>
      <c r="DB40" s="92">
        <f t="shared" ref="DB40" si="544">SUM(DB36:DB39)</f>
        <v>0</v>
      </c>
      <c r="DC40" s="92">
        <f t="shared" ref="DC40" si="545">SUM(DC36:DC39)</f>
        <v>0</v>
      </c>
      <c r="DD40" s="92">
        <f t="shared" ref="DD40" si="546">SUM(DD36:DD39)</f>
        <v>0</v>
      </c>
      <c r="DE40" s="92">
        <f t="shared" ref="DE40" si="547">SUM(DE36:DE39)</f>
        <v>0</v>
      </c>
      <c r="DF40" s="92">
        <f t="shared" ref="DF40" si="548">SUM(DF36:DF39)</f>
        <v>0</v>
      </c>
      <c r="DG40" s="92">
        <f t="shared" ref="DG40" si="549">SUM(DG36:DG39)</f>
        <v>0</v>
      </c>
      <c r="DH40" s="92">
        <f t="shared" ref="DH40" si="550">SUM(DH36:DH39)</f>
        <v>0</v>
      </c>
      <c r="DI40" s="92">
        <f t="shared" ref="DI40" si="551">SUM(DI36:DI39)</f>
        <v>0</v>
      </c>
      <c r="DJ40" s="92">
        <f t="shared" ref="DJ40" si="552">SUM(DJ36:DJ39)</f>
        <v>0</v>
      </c>
      <c r="DK40" s="92">
        <f t="shared" ref="DK40" si="553">SUM(DK36:DK39)</f>
        <v>0</v>
      </c>
      <c r="DL40" s="92">
        <f t="shared" ref="DL40" si="554">SUM(DL36:DL39)</f>
        <v>0</v>
      </c>
      <c r="DM40" s="92">
        <f t="shared" ref="DM40" si="555">SUM(DM36:DM39)</f>
        <v>0</v>
      </c>
      <c r="DN40" s="92">
        <f t="shared" ref="DN40" si="556">SUM(DN36:DN39)</f>
        <v>0</v>
      </c>
      <c r="DO40" s="92">
        <f t="shared" ref="DO40" si="557">SUM(DO36:DO39)</f>
        <v>0</v>
      </c>
      <c r="DP40" s="92">
        <f t="shared" ref="DP40" si="558">SUM(DP36:DP39)</f>
        <v>0</v>
      </c>
      <c r="DQ40" s="92">
        <f t="shared" ref="DQ40" si="559">SUM(DQ36:DQ39)</f>
        <v>0</v>
      </c>
      <c r="DR40" s="92">
        <f t="shared" ref="DR40" si="560">SUM(DR36:DR39)</f>
        <v>0</v>
      </c>
      <c r="DS40" s="92">
        <f t="shared" ref="DS40" si="561">SUM(DS36:DS39)</f>
        <v>0</v>
      </c>
    </row>
    <row r="41" spans="2:123" ht="13.8" thickTop="1" x14ac:dyDescent="0.25">
      <c r="C41" s="79"/>
    </row>
    <row r="42" spans="2:123" ht="13.8" thickBot="1" x14ac:dyDescent="0.3">
      <c r="B42" s="42" t="s">
        <v>448</v>
      </c>
      <c r="C42" s="92">
        <f>C34+C40</f>
        <v>0</v>
      </c>
      <c r="D42" s="92">
        <f t="shared" ref="D42:BO42" si="562">D34+D40</f>
        <v>0</v>
      </c>
      <c r="E42" s="92">
        <f t="shared" si="562"/>
        <v>0</v>
      </c>
      <c r="F42" s="92">
        <f t="shared" si="562"/>
        <v>0</v>
      </c>
      <c r="G42" s="92">
        <f t="shared" si="562"/>
        <v>0</v>
      </c>
      <c r="H42" s="92">
        <f t="shared" si="562"/>
        <v>0</v>
      </c>
      <c r="I42" s="92">
        <f t="shared" si="562"/>
        <v>0</v>
      </c>
      <c r="J42" s="92">
        <f t="shared" si="562"/>
        <v>0</v>
      </c>
      <c r="K42" s="92">
        <f t="shared" si="562"/>
        <v>0</v>
      </c>
      <c r="L42" s="92">
        <f t="shared" ca="1" si="562"/>
        <v>5303475.578930391</v>
      </c>
      <c r="M42" s="92">
        <f t="shared" si="562"/>
        <v>3421972.03</v>
      </c>
      <c r="N42" s="92">
        <f t="shared" si="562"/>
        <v>3421972.03</v>
      </c>
      <c r="O42" s="92">
        <f t="shared" si="562"/>
        <v>3422930.8</v>
      </c>
      <c r="P42" s="92">
        <f t="shared" si="562"/>
        <v>3421940.76</v>
      </c>
      <c r="Q42" s="92">
        <f t="shared" si="562"/>
        <v>3405065.56</v>
      </c>
      <c r="R42" s="92">
        <f t="shared" si="562"/>
        <v>3423674.39</v>
      </c>
      <c r="S42" s="92">
        <f t="shared" si="562"/>
        <v>3421980.51</v>
      </c>
      <c r="T42" s="92">
        <f t="shared" si="562"/>
        <v>3421980.51</v>
      </c>
      <c r="U42" s="92">
        <f t="shared" si="562"/>
        <v>0</v>
      </c>
      <c r="V42" s="92">
        <f t="shared" si="562"/>
        <v>0</v>
      </c>
      <c r="W42" s="92">
        <f t="shared" si="562"/>
        <v>0</v>
      </c>
      <c r="X42" s="92">
        <f t="shared" si="562"/>
        <v>0</v>
      </c>
      <c r="Y42" s="92">
        <f t="shared" si="562"/>
        <v>0</v>
      </c>
      <c r="Z42" s="92">
        <f t="shared" si="562"/>
        <v>0</v>
      </c>
      <c r="AA42" s="92">
        <f t="shared" si="562"/>
        <v>0</v>
      </c>
      <c r="AB42" s="92">
        <f t="shared" si="562"/>
        <v>0</v>
      </c>
      <c r="AC42" s="92">
        <f t="shared" si="562"/>
        <v>0</v>
      </c>
      <c r="AD42" s="92">
        <f t="shared" si="562"/>
        <v>0</v>
      </c>
      <c r="AE42" s="92">
        <f t="shared" si="562"/>
        <v>0</v>
      </c>
      <c r="AF42" s="92">
        <f t="shared" si="562"/>
        <v>0</v>
      </c>
      <c r="AG42" s="92">
        <f t="shared" si="562"/>
        <v>0</v>
      </c>
      <c r="AH42" s="92">
        <f t="shared" si="562"/>
        <v>0</v>
      </c>
      <c r="AI42" s="92">
        <f t="shared" si="562"/>
        <v>0</v>
      </c>
      <c r="AJ42" s="92">
        <f t="shared" si="562"/>
        <v>0</v>
      </c>
      <c r="AK42" s="92">
        <f t="shared" si="562"/>
        <v>0</v>
      </c>
      <c r="AL42" s="92">
        <f t="shared" si="562"/>
        <v>0</v>
      </c>
      <c r="AM42" s="92">
        <f t="shared" si="562"/>
        <v>0</v>
      </c>
      <c r="AN42" s="92">
        <f t="shared" si="562"/>
        <v>0</v>
      </c>
      <c r="AO42" s="92">
        <f t="shared" si="562"/>
        <v>0</v>
      </c>
      <c r="AP42" s="92">
        <f t="shared" si="562"/>
        <v>0</v>
      </c>
      <c r="AQ42" s="92">
        <f t="shared" si="562"/>
        <v>0</v>
      </c>
      <c r="AR42" s="92">
        <f t="shared" si="562"/>
        <v>0</v>
      </c>
      <c r="AS42" s="92">
        <f t="shared" si="562"/>
        <v>0</v>
      </c>
      <c r="AT42" s="92">
        <f t="shared" si="562"/>
        <v>0</v>
      </c>
      <c r="AU42" s="92">
        <f t="shared" si="562"/>
        <v>0</v>
      </c>
      <c r="AV42" s="92">
        <f t="shared" si="562"/>
        <v>0</v>
      </c>
      <c r="AW42" s="92">
        <f t="shared" si="562"/>
        <v>0</v>
      </c>
      <c r="AX42" s="92">
        <f t="shared" si="562"/>
        <v>0</v>
      </c>
      <c r="AY42" s="92">
        <f t="shared" si="562"/>
        <v>0</v>
      </c>
      <c r="AZ42" s="92">
        <f t="shared" si="562"/>
        <v>0</v>
      </c>
      <c r="BA42" s="92">
        <f t="shared" si="562"/>
        <v>0</v>
      </c>
      <c r="BB42" s="92">
        <f t="shared" si="562"/>
        <v>0</v>
      </c>
      <c r="BC42" s="92">
        <f t="shared" si="562"/>
        <v>0</v>
      </c>
      <c r="BD42" s="92">
        <f t="shared" si="562"/>
        <v>0</v>
      </c>
      <c r="BE42" s="92">
        <f t="shared" si="562"/>
        <v>0</v>
      </c>
      <c r="BF42" s="92">
        <f t="shared" si="562"/>
        <v>0</v>
      </c>
      <c r="BG42" s="92">
        <f t="shared" si="562"/>
        <v>0</v>
      </c>
      <c r="BH42" s="92">
        <f t="shared" si="562"/>
        <v>0</v>
      </c>
      <c r="BI42" s="92">
        <f t="shared" si="562"/>
        <v>0</v>
      </c>
      <c r="BJ42" s="92">
        <f t="shared" si="562"/>
        <v>0</v>
      </c>
      <c r="BK42" s="92">
        <f t="shared" si="562"/>
        <v>0</v>
      </c>
      <c r="BL42" s="92">
        <f t="shared" si="562"/>
        <v>0</v>
      </c>
      <c r="BM42" s="92">
        <f t="shared" si="562"/>
        <v>0</v>
      </c>
      <c r="BN42" s="92">
        <f t="shared" si="562"/>
        <v>0</v>
      </c>
      <c r="BO42" s="92">
        <f t="shared" si="562"/>
        <v>0</v>
      </c>
      <c r="BP42" s="92">
        <f t="shared" ref="BP42:BV42" si="563">BP34+BP40</f>
        <v>0</v>
      </c>
      <c r="BQ42" s="92">
        <f t="shared" si="563"/>
        <v>0</v>
      </c>
      <c r="BR42" s="92">
        <f t="shared" si="563"/>
        <v>0</v>
      </c>
      <c r="BS42" s="92">
        <f t="shared" si="563"/>
        <v>0</v>
      </c>
      <c r="BT42" s="92">
        <f t="shared" si="563"/>
        <v>0</v>
      </c>
      <c r="BU42" s="92">
        <f t="shared" si="563"/>
        <v>0</v>
      </c>
      <c r="BV42" s="92">
        <f t="shared" si="563"/>
        <v>0</v>
      </c>
      <c r="BW42" s="92">
        <f t="shared" ref="BW42:CN42" si="564">BW34+BW40</f>
        <v>0</v>
      </c>
      <c r="BX42" s="92">
        <f t="shared" si="564"/>
        <v>0</v>
      </c>
      <c r="BY42" s="92">
        <f t="shared" si="564"/>
        <v>0</v>
      </c>
      <c r="BZ42" s="92">
        <f t="shared" si="564"/>
        <v>0</v>
      </c>
      <c r="CA42" s="92">
        <f t="shared" si="564"/>
        <v>0</v>
      </c>
      <c r="CB42" s="92">
        <f t="shared" si="564"/>
        <v>0</v>
      </c>
      <c r="CC42" s="92">
        <f t="shared" si="564"/>
        <v>0</v>
      </c>
      <c r="CD42" s="92">
        <f t="shared" si="564"/>
        <v>0</v>
      </c>
      <c r="CE42" s="92">
        <f t="shared" si="564"/>
        <v>0</v>
      </c>
      <c r="CF42" s="92">
        <f t="shared" si="564"/>
        <v>0</v>
      </c>
      <c r="CG42" s="92">
        <f t="shared" si="564"/>
        <v>0</v>
      </c>
      <c r="CH42" s="92">
        <f t="shared" si="564"/>
        <v>0</v>
      </c>
      <c r="CI42" s="92">
        <f t="shared" si="564"/>
        <v>0</v>
      </c>
      <c r="CJ42" s="92">
        <f t="shared" si="564"/>
        <v>0</v>
      </c>
      <c r="CK42" s="92">
        <f t="shared" si="564"/>
        <v>0</v>
      </c>
      <c r="CL42" s="92">
        <f t="shared" si="564"/>
        <v>0</v>
      </c>
      <c r="CM42" s="92">
        <f t="shared" si="564"/>
        <v>0</v>
      </c>
      <c r="CN42" s="92">
        <f t="shared" si="564"/>
        <v>0</v>
      </c>
      <c r="CO42" s="92">
        <f t="shared" ref="CO42:DS42" si="565">CO34+CO40</f>
        <v>0</v>
      </c>
      <c r="CP42" s="92">
        <f t="shared" si="565"/>
        <v>0</v>
      </c>
      <c r="CQ42" s="92">
        <f t="shared" si="565"/>
        <v>0</v>
      </c>
      <c r="CR42" s="92">
        <f t="shared" si="565"/>
        <v>0</v>
      </c>
      <c r="CS42" s="92">
        <f t="shared" si="565"/>
        <v>0</v>
      </c>
      <c r="CT42" s="92">
        <f t="shared" si="565"/>
        <v>0</v>
      </c>
      <c r="CU42" s="92">
        <f t="shared" si="565"/>
        <v>0</v>
      </c>
      <c r="CV42" s="92">
        <f t="shared" si="565"/>
        <v>0</v>
      </c>
      <c r="CW42" s="92">
        <f t="shared" si="565"/>
        <v>0</v>
      </c>
      <c r="CX42" s="92">
        <f t="shared" si="565"/>
        <v>0</v>
      </c>
      <c r="CY42" s="92">
        <f t="shared" si="565"/>
        <v>0</v>
      </c>
      <c r="CZ42" s="92">
        <f t="shared" si="565"/>
        <v>0</v>
      </c>
      <c r="DA42" s="92">
        <f t="shared" si="565"/>
        <v>0</v>
      </c>
      <c r="DB42" s="92">
        <f t="shared" si="565"/>
        <v>0</v>
      </c>
      <c r="DC42" s="92">
        <f t="shared" si="565"/>
        <v>0</v>
      </c>
      <c r="DD42" s="92">
        <f t="shared" si="565"/>
        <v>0</v>
      </c>
      <c r="DE42" s="92">
        <f t="shared" si="565"/>
        <v>0</v>
      </c>
      <c r="DF42" s="92">
        <f t="shared" si="565"/>
        <v>0</v>
      </c>
      <c r="DG42" s="92">
        <f t="shared" si="565"/>
        <v>0</v>
      </c>
      <c r="DH42" s="92">
        <f t="shared" si="565"/>
        <v>0</v>
      </c>
      <c r="DI42" s="92">
        <f t="shared" si="565"/>
        <v>0</v>
      </c>
      <c r="DJ42" s="92">
        <f t="shared" si="565"/>
        <v>0</v>
      </c>
      <c r="DK42" s="92">
        <f t="shared" si="565"/>
        <v>0</v>
      </c>
      <c r="DL42" s="92">
        <f t="shared" si="565"/>
        <v>0</v>
      </c>
      <c r="DM42" s="92">
        <f t="shared" si="565"/>
        <v>0</v>
      </c>
      <c r="DN42" s="92">
        <f t="shared" si="565"/>
        <v>0</v>
      </c>
      <c r="DO42" s="92">
        <f t="shared" si="565"/>
        <v>0</v>
      </c>
      <c r="DP42" s="92">
        <f t="shared" si="565"/>
        <v>0</v>
      </c>
      <c r="DQ42" s="92">
        <f t="shared" si="565"/>
        <v>0</v>
      </c>
      <c r="DR42" s="92">
        <f t="shared" si="565"/>
        <v>0</v>
      </c>
      <c r="DS42" s="92">
        <f t="shared" si="565"/>
        <v>0</v>
      </c>
    </row>
    <row r="43" spans="2:123" ht="13.8" thickTop="1" x14ac:dyDescent="0.25">
      <c r="B43" s="56"/>
    </row>
    <row r="44" spans="2:123" x14ac:dyDescent="0.25">
      <c r="B44" s="37" t="s">
        <v>444</v>
      </c>
    </row>
    <row r="45" spans="2:123" x14ac:dyDescent="0.25">
      <c r="B45" s="36" t="s">
        <v>308</v>
      </c>
      <c r="C45" s="39">
        <v>0</v>
      </c>
      <c r="D45" s="56">
        <f ca="1">C56</f>
        <v>0</v>
      </c>
      <c r="E45" s="56">
        <f t="shared" ref="E45:BP45" ca="1" si="566">D56</f>
        <v>0</v>
      </c>
      <c r="F45" s="56">
        <f t="shared" ca="1" si="566"/>
        <v>0</v>
      </c>
      <c r="G45" s="56">
        <f t="shared" ca="1" si="566"/>
        <v>0</v>
      </c>
      <c r="H45" s="56">
        <f t="shared" ca="1" si="566"/>
        <v>0</v>
      </c>
      <c r="I45" s="56">
        <f t="shared" ca="1" si="566"/>
        <v>0</v>
      </c>
      <c r="J45" s="56">
        <f t="shared" ca="1" si="566"/>
        <v>0</v>
      </c>
      <c r="K45" s="56">
        <f t="shared" ca="1" si="566"/>
        <v>0</v>
      </c>
      <c r="L45" s="56">
        <f t="shared" ca="1" si="566"/>
        <v>0</v>
      </c>
      <c r="M45" s="56">
        <f t="shared" ca="1" si="566"/>
        <v>5303475.578930391</v>
      </c>
      <c r="N45" s="56">
        <f t="shared" ca="1" si="566"/>
        <v>8725447.6089303903</v>
      </c>
      <c r="O45" s="56">
        <f t="shared" ca="1" si="566"/>
        <v>12147419.63893039</v>
      </c>
      <c r="P45" s="56">
        <f t="shared" ca="1" si="566"/>
        <v>15570350.438930389</v>
      </c>
      <c r="Q45" s="56">
        <f t="shared" ca="1" si="566"/>
        <v>18992291.19893039</v>
      </c>
      <c r="R45" s="56">
        <f t="shared" ca="1" si="566"/>
        <v>22397356.758930389</v>
      </c>
      <c r="S45" s="56">
        <f t="shared" ca="1" si="566"/>
        <v>25821031.148930389</v>
      </c>
      <c r="T45" s="56">
        <f t="shared" ca="1" si="566"/>
        <v>29243011.658930391</v>
      </c>
      <c r="U45" s="56">
        <f t="shared" ca="1" si="566"/>
        <v>32664992.168930389</v>
      </c>
      <c r="V45" s="56">
        <f t="shared" ca="1" si="566"/>
        <v>32664992.168930389</v>
      </c>
      <c r="W45" s="56">
        <f t="shared" ca="1" si="566"/>
        <v>32664992.168930389</v>
      </c>
      <c r="X45" s="56">
        <f t="shared" ca="1" si="566"/>
        <v>32664992.168930389</v>
      </c>
      <c r="Y45" s="56">
        <f t="shared" ca="1" si="566"/>
        <v>32664992.168930389</v>
      </c>
      <c r="Z45" s="56">
        <f t="shared" ca="1" si="566"/>
        <v>32664992.168930389</v>
      </c>
      <c r="AA45" s="56">
        <f t="shared" ca="1" si="566"/>
        <v>32664992.168930389</v>
      </c>
      <c r="AB45" s="56">
        <f t="shared" ca="1" si="566"/>
        <v>32664992.168930389</v>
      </c>
      <c r="AC45" s="56">
        <f t="shared" ca="1" si="566"/>
        <v>32664992.168930389</v>
      </c>
      <c r="AD45" s="56">
        <f t="shared" ca="1" si="566"/>
        <v>32664992.168930389</v>
      </c>
      <c r="AE45" s="56">
        <f t="shared" ca="1" si="566"/>
        <v>32664992.168930389</v>
      </c>
      <c r="AF45" s="56">
        <f t="shared" ca="1" si="566"/>
        <v>32664992.168930389</v>
      </c>
      <c r="AG45" s="56">
        <f t="shared" ca="1" si="566"/>
        <v>32664992.168930389</v>
      </c>
      <c r="AH45" s="56">
        <f t="shared" ca="1" si="566"/>
        <v>32664992.168930389</v>
      </c>
      <c r="AI45" s="56">
        <f t="shared" ca="1" si="566"/>
        <v>32664992.168930389</v>
      </c>
      <c r="AJ45" s="56">
        <f t="shared" ca="1" si="566"/>
        <v>32664992.168930389</v>
      </c>
      <c r="AK45" s="56">
        <f t="shared" ca="1" si="566"/>
        <v>32664992.168930389</v>
      </c>
      <c r="AL45" s="56">
        <f t="shared" ca="1" si="566"/>
        <v>32664992.168930389</v>
      </c>
      <c r="AM45" s="56">
        <f t="shared" ca="1" si="566"/>
        <v>32664992.168930389</v>
      </c>
      <c r="AN45" s="56">
        <f t="shared" ca="1" si="566"/>
        <v>32664992.168930389</v>
      </c>
      <c r="AO45" s="56">
        <f t="shared" ca="1" si="566"/>
        <v>32664992.168930389</v>
      </c>
      <c r="AP45" s="56">
        <f t="shared" ca="1" si="566"/>
        <v>32664992.168930389</v>
      </c>
      <c r="AQ45" s="56">
        <f t="shared" ca="1" si="566"/>
        <v>32664992.168930389</v>
      </c>
      <c r="AR45" s="56">
        <f t="shared" ca="1" si="566"/>
        <v>32664992.168930389</v>
      </c>
      <c r="AS45" s="56">
        <f t="shared" ca="1" si="566"/>
        <v>32664992.168930389</v>
      </c>
      <c r="AT45" s="56">
        <f t="shared" ca="1" si="566"/>
        <v>32664992.168930389</v>
      </c>
      <c r="AU45" s="56">
        <f t="shared" ca="1" si="566"/>
        <v>32664992.168930389</v>
      </c>
      <c r="AV45" s="56">
        <f t="shared" ca="1" si="566"/>
        <v>32664992.168930389</v>
      </c>
      <c r="AW45" s="56">
        <f t="shared" ca="1" si="566"/>
        <v>32664992.168930389</v>
      </c>
      <c r="AX45" s="56">
        <f t="shared" ca="1" si="566"/>
        <v>32534236.948454078</v>
      </c>
      <c r="AY45" s="56">
        <f t="shared" ca="1" si="566"/>
        <v>32403438.142904274</v>
      </c>
      <c r="AZ45" s="56">
        <f t="shared" ca="1" si="566"/>
        <v>32272595.73775262</v>
      </c>
      <c r="BA45" s="56">
        <f t="shared" ca="1" si="566"/>
        <v>32141709.718465917</v>
      </c>
      <c r="BB45" s="56">
        <f t="shared" ca="1" si="566"/>
        <v>32010780.070506115</v>
      </c>
      <c r="BC45" s="56">
        <f t="shared" ca="1" si="566"/>
        <v>31879806.779330328</v>
      </c>
      <c r="BD45" s="56">
        <f t="shared" ca="1" si="566"/>
        <v>31748789.830390815</v>
      </c>
      <c r="BE45" s="56">
        <f t="shared" ca="1" si="566"/>
        <v>31617729.209134988</v>
      </c>
      <c r="BF45" s="56">
        <f t="shared" ca="1" si="566"/>
        <v>31486624.90100541</v>
      </c>
      <c r="BG45" s="56">
        <f t="shared" ca="1" si="566"/>
        <v>31355476.891439788</v>
      </c>
      <c r="BH45" s="56">
        <f t="shared" ca="1" si="566"/>
        <v>31224285.165870979</v>
      </c>
      <c r="BI45" s="56">
        <f t="shared" ca="1" si="566"/>
        <v>29828049.930300828</v>
      </c>
      <c r="BJ45" s="56">
        <f t="shared" ca="1" si="566"/>
        <v>25511349.06241164</v>
      </c>
      <c r="BK45" s="56">
        <f t="shared" ca="1" si="566"/>
        <v>21193209.294233155</v>
      </c>
      <c r="BL45" s="56">
        <f t="shared" ca="1" si="566"/>
        <v>16873630.146131944</v>
      </c>
      <c r="BM45" s="56">
        <f t="shared" ca="1" si="566"/>
        <v>12552611.138314698</v>
      </c>
      <c r="BN45" s="56">
        <f t="shared" ca="1" si="566"/>
        <v>8230151.7908281796</v>
      </c>
      <c r="BO45" s="56">
        <f t="shared" ca="1" si="566"/>
        <v>2515632.1111080283</v>
      </c>
      <c r="BP45" s="56">
        <f t="shared" ca="1" si="566"/>
        <v>0</v>
      </c>
      <c r="BQ45" s="56">
        <f t="shared" ref="BQ45:DS45" ca="1" si="567">BP56</f>
        <v>0</v>
      </c>
      <c r="BR45" s="56">
        <f t="shared" ca="1" si="567"/>
        <v>0</v>
      </c>
      <c r="BS45" s="56">
        <f t="shared" ca="1" si="567"/>
        <v>0</v>
      </c>
      <c r="BT45" s="56">
        <f t="shared" ca="1" si="567"/>
        <v>0</v>
      </c>
      <c r="BU45" s="56">
        <f t="shared" ca="1" si="567"/>
        <v>0</v>
      </c>
      <c r="BV45" s="56">
        <f t="shared" ca="1" si="567"/>
        <v>0</v>
      </c>
      <c r="BW45" s="56">
        <f t="shared" ca="1" si="567"/>
        <v>0</v>
      </c>
      <c r="BX45" s="56">
        <f t="shared" ca="1" si="567"/>
        <v>0</v>
      </c>
      <c r="BY45" s="56">
        <f t="shared" ca="1" si="567"/>
        <v>0</v>
      </c>
      <c r="BZ45" s="56">
        <f t="shared" ca="1" si="567"/>
        <v>0</v>
      </c>
      <c r="CA45" s="56">
        <f t="shared" ca="1" si="567"/>
        <v>0</v>
      </c>
      <c r="CB45" s="56">
        <f t="shared" ca="1" si="567"/>
        <v>0</v>
      </c>
      <c r="CC45" s="56">
        <f t="shared" ca="1" si="567"/>
        <v>0</v>
      </c>
      <c r="CD45" s="56">
        <f t="shared" ca="1" si="567"/>
        <v>0</v>
      </c>
      <c r="CE45" s="56">
        <f t="shared" ca="1" si="567"/>
        <v>0</v>
      </c>
      <c r="CF45" s="56">
        <f t="shared" ca="1" si="567"/>
        <v>0</v>
      </c>
      <c r="CG45" s="56">
        <f t="shared" ca="1" si="567"/>
        <v>0</v>
      </c>
      <c r="CH45" s="56">
        <f t="shared" ca="1" si="567"/>
        <v>0</v>
      </c>
      <c r="CI45" s="56">
        <f t="shared" ca="1" si="567"/>
        <v>0</v>
      </c>
      <c r="CJ45" s="56">
        <f t="shared" ca="1" si="567"/>
        <v>0</v>
      </c>
      <c r="CK45" s="56">
        <f t="shared" ca="1" si="567"/>
        <v>0</v>
      </c>
      <c r="CL45" s="56">
        <f t="shared" ca="1" si="567"/>
        <v>0</v>
      </c>
      <c r="CM45" s="56">
        <f t="shared" ca="1" si="567"/>
        <v>0</v>
      </c>
      <c r="CN45" s="56">
        <f t="shared" ca="1" si="567"/>
        <v>0</v>
      </c>
      <c r="CO45" s="56">
        <f t="shared" ca="1" si="567"/>
        <v>0</v>
      </c>
      <c r="CP45" s="56">
        <f t="shared" ca="1" si="567"/>
        <v>0</v>
      </c>
      <c r="CQ45" s="56">
        <f t="shared" ca="1" si="567"/>
        <v>0</v>
      </c>
      <c r="CR45" s="56">
        <f t="shared" ca="1" si="567"/>
        <v>0</v>
      </c>
      <c r="CS45" s="56">
        <f t="shared" ca="1" si="567"/>
        <v>0</v>
      </c>
      <c r="CT45" s="56">
        <f t="shared" ca="1" si="567"/>
        <v>0</v>
      </c>
      <c r="CU45" s="56">
        <f t="shared" ca="1" si="567"/>
        <v>0</v>
      </c>
      <c r="CV45" s="56">
        <f t="shared" ca="1" si="567"/>
        <v>0</v>
      </c>
      <c r="CW45" s="56">
        <f t="shared" ca="1" si="567"/>
        <v>0</v>
      </c>
      <c r="CX45" s="56">
        <f t="shared" ca="1" si="567"/>
        <v>0</v>
      </c>
      <c r="CY45" s="56">
        <f t="shared" ca="1" si="567"/>
        <v>0</v>
      </c>
      <c r="CZ45" s="56">
        <f t="shared" ca="1" si="567"/>
        <v>0</v>
      </c>
      <c r="DA45" s="56">
        <f t="shared" ca="1" si="567"/>
        <v>0</v>
      </c>
      <c r="DB45" s="56">
        <f t="shared" ca="1" si="567"/>
        <v>0</v>
      </c>
      <c r="DC45" s="56">
        <f t="shared" ca="1" si="567"/>
        <v>0</v>
      </c>
      <c r="DD45" s="56">
        <f t="shared" ca="1" si="567"/>
        <v>0</v>
      </c>
      <c r="DE45" s="56">
        <f t="shared" ca="1" si="567"/>
        <v>0</v>
      </c>
      <c r="DF45" s="56">
        <f t="shared" ca="1" si="567"/>
        <v>0</v>
      </c>
      <c r="DG45" s="56">
        <f t="shared" ca="1" si="567"/>
        <v>0</v>
      </c>
      <c r="DH45" s="56">
        <f t="shared" ca="1" si="567"/>
        <v>0</v>
      </c>
      <c r="DI45" s="56">
        <f t="shared" ca="1" si="567"/>
        <v>0</v>
      </c>
      <c r="DJ45" s="56">
        <f t="shared" ca="1" si="567"/>
        <v>0</v>
      </c>
      <c r="DK45" s="56">
        <f t="shared" ca="1" si="567"/>
        <v>0</v>
      </c>
      <c r="DL45" s="56">
        <f t="shared" ca="1" si="567"/>
        <v>0</v>
      </c>
      <c r="DM45" s="56">
        <f t="shared" ca="1" si="567"/>
        <v>0</v>
      </c>
      <c r="DN45" s="56">
        <f t="shared" ca="1" si="567"/>
        <v>0</v>
      </c>
      <c r="DO45" s="56">
        <f t="shared" ca="1" si="567"/>
        <v>0</v>
      </c>
      <c r="DP45" s="56">
        <f t="shared" ca="1" si="567"/>
        <v>0</v>
      </c>
      <c r="DQ45" s="56">
        <f t="shared" ca="1" si="567"/>
        <v>0</v>
      </c>
      <c r="DR45" s="56">
        <f t="shared" ca="1" si="567"/>
        <v>0</v>
      </c>
      <c r="DS45" s="56">
        <f t="shared" ca="1" si="567"/>
        <v>0</v>
      </c>
    </row>
    <row r="46" spans="2:123" x14ac:dyDescent="0.25">
      <c r="B46" s="36" t="s">
        <v>249</v>
      </c>
      <c r="C46" s="55">
        <f t="shared" ref="C46:AH46" si="568">C42</f>
        <v>0</v>
      </c>
      <c r="D46" s="55">
        <f t="shared" si="568"/>
        <v>0</v>
      </c>
      <c r="E46" s="55">
        <f t="shared" si="568"/>
        <v>0</v>
      </c>
      <c r="F46" s="55">
        <f t="shared" si="568"/>
        <v>0</v>
      </c>
      <c r="G46" s="55">
        <f t="shared" si="568"/>
        <v>0</v>
      </c>
      <c r="H46" s="55">
        <f t="shared" si="568"/>
        <v>0</v>
      </c>
      <c r="I46" s="55">
        <f t="shared" si="568"/>
        <v>0</v>
      </c>
      <c r="J46" s="55">
        <f t="shared" si="568"/>
        <v>0</v>
      </c>
      <c r="K46" s="55">
        <f t="shared" si="568"/>
        <v>0</v>
      </c>
      <c r="L46" s="55">
        <f t="shared" ca="1" si="568"/>
        <v>5303475.578930391</v>
      </c>
      <c r="M46" s="55">
        <f t="shared" si="568"/>
        <v>3421972.03</v>
      </c>
      <c r="N46" s="55">
        <f t="shared" si="568"/>
        <v>3421972.03</v>
      </c>
      <c r="O46" s="55">
        <f t="shared" si="568"/>
        <v>3422930.8</v>
      </c>
      <c r="P46" s="55">
        <f t="shared" si="568"/>
        <v>3421940.76</v>
      </c>
      <c r="Q46" s="55">
        <f t="shared" si="568"/>
        <v>3405065.56</v>
      </c>
      <c r="R46" s="55">
        <f t="shared" si="568"/>
        <v>3423674.39</v>
      </c>
      <c r="S46" s="55">
        <f t="shared" si="568"/>
        <v>3421980.51</v>
      </c>
      <c r="T46" s="55">
        <f t="shared" si="568"/>
        <v>3421980.51</v>
      </c>
      <c r="U46" s="55">
        <f t="shared" si="568"/>
        <v>0</v>
      </c>
      <c r="V46" s="55">
        <f t="shared" si="568"/>
        <v>0</v>
      </c>
      <c r="W46" s="55">
        <f t="shared" si="568"/>
        <v>0</v>
      </c>
      <c r="X46" s="55">
        <f t="shared" si="568"/>
        <v>0</v>
      </c>
      <c r="Y46" s="55">
        <f t="shared" si="568"/>
        <v>0</v>
      </c>
      <c r="Z46" s="55">
        <f t="shared" si="568"/>
        <v>0</v>
      </c>
      <c r="AA46" s="55">
        <f t="shared" si="568"/>
        <v>0</v>
      </c>
      <c r="AB46" s="55">
        <f t="shared" si="568"/>
        <v>0</v>
      </c>
      <c r="AC46" s="55">
        <f t="shared" si="568"/>
        <v>0</v>
      </c>
      <c r="AD46" s="55">
        <f t="shared" si="568"/>
        <v>0</v>
      </c>
      <c r="AE46" s="55">
        <f t="shared" si="568"/>
        <v>0</v>
      </c>
      <c r="AF46" s="55">
        <f t="shared" si="568"/>
        <v>0</v>
      </c>
      <c r="AG46" s="55">
        <f t="shared" si="568"/>
        <v>0</v>
      </c>
      <c r="AH46" s="55">
        <f t="shared" si="568"/>
        <v>0</v>
      </c>
      <c r="AI46" s="55">
        <f t="shared" ref="AI46:BN46" si="569">AI42</f>
        <v>0</v>
      </c>
      <c r="AJ46" s="55">
        <f t="shared" si="569"/>
        <v>0</v>
      </c>
      <c r="AK46" s="55">
        <f t="shared" si="569"/>
        <v>0</v>
      </c>
      <c r="AL46" s="55">
        <f t="shared" si="569"/>
        <v>0</v>
      </c>
      <c r="AM46" s="55">
        <f t="shared" si="569"/>
        <v>0</v>
      </c>
      <c r="AN46" s="55">
        <f t="shared" si="569"/>
        <v>0</v>
      </c>
      <c r="AO46" s="55">
        <f t="shared" si="569"/>
        <v>0</v>
      </c>
      <c r="AP46" s="55">
        <f t="shared" si="569"/>
        <v>0</v>
      </c>
      <c r="AQ46" s="55">
        <f t="shared" si="569"/>
        <v>0</v>
      </c>
      <c r="AR46" s="55">
        <f t="shared" si="569"/>
        <v>0</v>
      </c>
      <c r="AS46" s="55">
        <f t="shared" si="569"/>
        <v>0</v>
      </c>
      <c r="AT46" s="55">
        <f t="shared" si="569"/>
        <v>0</v>
      </c>
      <c r="AU46" s="55">
        <f t="shared" si="569"/>
        <v>0</v>
      </c>
      <c r="AV46" s="55">
        <f t="shared" si="569"/>
        <v>0</v>
      </c>
      <c r="AW46" s="55">
        <f t="shared" si="569"/>
        <v>0</v>
      </c>
      <c r="AX46" s="55">
        <f t="shared" si="569"/>
        <v>0</v>
      </c>
      <c r="AY46" s="55">
        <f t="shared" si="569"/>
        <v>0</v>
      </c>
      <c r="AZ46" s="55">
        <f t="shared" si="569"/>
        <v>0</v>
      </c>
      <c r="BA46" s="55">
        <f t="shared" si="569"/>
        <v>0</v>
      </c>
      <c r="BB46" s="55">
        <f t="shared" si="569"/>
        <v>0</v>
      </c>
      <c r="BC46" s="55">
        <f t="shared" si="569"/>
        <v>0</v>
      </c>
      <c r="BD46" s="55">
        <f t="shared" si="569"/>
        <v>0</v>
      </c>
      <c r="BE46" s="55">
        <f t="shared" si="569"/>
        <v>0</v>
      </c>
      <c r="BF46" s="55">
        <f t="shared" si="569"/>
        <v>0</v>
      </c>
      <c r="BG46" s="55">
        <f t="shared" si="569"/>
        <v>0</v>
      </c>
      <c r="BH46" s="55">
        <f t="shared" si="569"/>
        <v>0</v>
      </c>
      <c r="BI46" s="55">
        <f t="shared" si="569"/>
        <v>0</v>
      </c>
      <c r="BJ46" s="55">
        <f t="shared" si="569"/>
        <v>0</v>
      </c>
      <c r="BK46" s="55">
        <f t="shared" si="569"/>
        <v>0</v>
      </c>
      <c r="BL46" s="55">
        <f t="shared" si="569"/>
        <v>0</v>
      </c>
      <c r="BM46" s="55">
        <f t="shared" si="569"/>
        <v>0</v>
      </c>
      <c r="BN46" s="55">
        <f t="shared" si="569"/>
        <v>0</v>
      </c>
      <c r="BO46" s="55">
        <f t="shared" ref="BO46:BV46" si="570">BO42</f>
        <v>0</v>
      </c>
      <c r="BP46" s="55">
        <f t="shared" si="570"/>
        <v>0</v>
      </c>
      <c r="BQ46" s="55">
        <f t="shared" si="570"/>
        <v>0</v>
      </c>
      <c r="BR46" s="55">
        <f t="shared" si="570"/>
        <v>0</v>
      </c>
      <c r="BS46" s="55">
        <f t="shared" si="570"/>
        <v>0</v>
      </c>
      <c r="BT46" s="55">
        <f t="shared" si="570"/>
        <v>0</v>
      </c>
      <c r="BU46" s="55">
        <f t="shared" si="570"/>
        <v>0</v>
      </c>
      <c r="BV46" s="55">
        <f t="shared" si="570"/>
        <v>0</v>
      </c>
      <c r="BW46" s="55">
        <f t="shared" ref="BW46:CN46" si="571">BW42</f>
        <v>0</v>
      </c>
      <c r="BX46" s="55">
        <f t="shared" si="571"/>
        <v>0</v>
      </c>
      <c r="BY46" s="55">
        <f t="shared" si="571"/>
        <v>0</v>
      </c>
      <c r="BZ46" s="55">
        <f t="shared" si="571"/>
        <v>0</v>
      </c>
      <c r="CA46" s="55">
        <f t="shared" si="571"/>
        <v>0</v>
      </c>
      <c r="CB46" s="55">
        <f t="shared" si="571"/>
        <v>0</v>
      </c>
      <c r="CC46" s="55">
        <f t="shared" si="571"/>
        <v>0</v>
      </c>
      <c r="CD46" s="55">
        <f t="shared" si="571"/>
        <v>0</v>
      </c>
      <c r="CE46" s="55">
        <f t="shared" si="571"/>
        <v>0</v>
      </c>
      <c r="CF46" s="55">
        <f t="shared" si="571"/>
        <v>0</v>
      </c>
      <c r="CG46" s="55">
        <f t="shared" si="571"/>
        <v>0</v>
      </c>
      <c r="CH46" s="55">
        <f t="shared" si="571"/>
        <v>0</v>
      </c>
      <c r="CI46" s="55">
        <f t="shared" si="571"/>
        <v>0</v>
      </c>
      <c r="CJ46" s="55">
        <f t="shared" si="571"/>
        <v>0</v>
      </c>
      <c r="CK46" s="55">
        <f t="shared" si="571"/>
        <v>0</v>
      </c>
      <c r="CL46" s="55">
        <f t="shared" si="571"/>
        <v>0</v>
      </c>
      <c r="CM46" s="55">
        <f t="shared" si="571"/>
        <v>0</v>
      </c>
      <c r="CN46" s="55">
        <f t="shared" si="571"/>
        <v>0</v>
      </c>
      <c r="CO46" s="55">
        <f t="shared" ref="CO46:DO46" si="572">CO42</f>
        <v>0</v>
      </c>
      <c r="CP46" s="55">
        <f t="shared" si="572"/>
        <v>0</v>
      </c>
      <c r="CQ46" s="55">
        <f t="shared" si="572"/>
        <v>0</v>
      </c>
      <c r="CR46" s="55">
        <f t="shared" si="572"/>
        <v>0</v>
      </c>
      <c r="CS46" s="55">
        <f t="shared" si="572"/>
        <v>0</v>
      </c>
      <c r="CT46" s="55">
        <f t="shared" si="572"/>
        <v>0</v>
      </c>
      <c r="CU46" s="55">
        <f t="shared" si="572"/>
        <v>0</v>
      </c>
      <c r="CV46" s="55">
        <f t="shared" si="572"/>
        <v>0</v>
      </c>
      <c r="CW46" s="55">
        <f t="shared" si="572"/>
        <v>0</v>
      </c>
      <c r="CX46" s="55">
        <f t="shared" si="572"/>
        <v>0</v>
      </c>
      <c r="CY46" s="55">
        <f t="shared" si="572"/>
        <v>0</v>
      </c>
      <c r="CZ46" s="55">
        <f t="shared" si="572"/>
        <v>0</v>
      </c>
      <c r="DA46" s="55">
        <f t="shared" si="572"/>
        <v>0</v>
      </c>
      <c r="DB46" s="55">
        <f t="shared" si="572"/>
        <v>0</v>
      </c>
      <c r="DC46" s="55">
        <f t="shared" si="572"/>
        <v>0</v>
      </c>
      <c r="DD46" s="55">
        <f t="shared" si="572"/>
        <v>0</v>
      </c>
      <c r="DE46" s="55">
        <f t="shared" si="572"/>
        <v>0</v>
      </c>
      <c r="DF46" s="55">
        <f t="shared" si="572"/>
        <v>0</v>
      </c>
      <c r="DG46" s="55">
        <f t="shared" si="572"/>
        <v>0</v>
      </c>
      <c r="DH46" s="55">
        <f t="shared" si="572"/>
        <v>0</v>
      </c>
      <c r="DI46" s="55">
        <f t="shared" si="572"/>
        <v>0</v>
      </c>
      <c r="DJ46" s="55">
        <f t="shared" si="572"/>
        <v>0</v>
      </c>
      <c r="DK46" s="55">
        <f t="shared" si="572"/>
        <v>0</v>
      </c>
      <c r="DL46" s="55">
        <f t="shared" si="572"/>
        <v>0</v>
      </c>
      <c r="DM46" s="55">
        <f t="shared" si="572"/>
        <v>0</v>
      </c>
      <c r="DN46" s="55">
        <f t="shared" si="572"/>
        <v>0</v>
      </c>
      <c r="DO46" s="55">
        <f t="shared" si="572"/>
        <v>0</v>
      </c>
      <c r="DP46" s="55">
        <f>DP42</f>
        <v>0</v>
      </c>
      <c r="DQ46" s="55">
        <f t="shared" ref="DQ46:DS46" si="573">DQ42</f>
        <v>0</v>
      </c>
      <c r="DR46" s="55">
        <f t="shared" si="573"/>
        <v>0</v>
      </c>
      <c r="DS46" s="55">
        <f t="shared" si="573"/>
        <v>0</v>
      </c>
    </row>
    <row r="47" spans="2:123" ht="13.8" thickBot="1" x14ac:dyDescent="0.3">
      <c r="B47" s="42" t="s">
        <v>35</v>
      </c>
      <c r="C47" s="45">
        <f>C45+C46</f>
        <v>0</v>
      </c>
      <c r="D47" s="45">
        <f t="shared" ref="D47:BO47" ca="1" si="574">D45+D46</f>
        <v>0</v>
      </c>
      <c r="E47" s="45">
        <f t="shared" ca="1" si="574"/>
        <v>0</v>
      </c>
      <c r="F47" s="45">
        <f t="shared" ca="1" si="574"/>
        <v>0</v>
      </c>
      <c r="G47" s="45">
        <f t="shared" ca="1" si="574"/>
        <v>0</v>
      </c>
      <c r="H47" s="45">
        <f t="shared" ca="1" si="574"/>
        <v>0</v>
      </c>
      <c r="I47" s="45">
        <f t="shared" ca="1" si="574"/>
        <v>0</v>
      </c>
      <c r="J47" s="45">
        <f t="shared" ca="1" si="574"/>
        <v>0</v>
      </c>
      <c r="K47" s="45">
        <f t="shared" ca="1" si="574"/>
        <v>0</v>
      </c>
      <c r="L47" s="45">
        <f t="shared" ca="1" si="574"/>
        <v>5303475.578930391</v>
      </c>
      <c r="M47" s="45">
        <f t="shared" ca="1" si="574"/>
        <v>8725447.6089303903</v>
      </c>
      <c r="N47" s="45">
        <f t="shared" ca="1" si="574"/>
        <v>12147419.63893039</v>
      </c>
      <c r="O47" s="45">
        <f t="shared" ca="1" si="574"/>
        <v>15570350.438930389</v>
      </c>
      <c r="P47" s="45">
        <f t="shared" ca="1" si="574"/>
        <v>18992291.19893039</v>
      </c>
      <c r="Q47" s="45">
        <f t="shared" ca="1" si="574"/>
        <v>22397356.758930389</v>
      </c>
      <c r="R47" s="45">
        <f t="shared" ca="1" si="574"/>
        <v>25821031.148930389</v>
      </c>
      <c r="S47" s="45">
        <f t="shared" ca="1" si="574"/>
        <v>29243011.658930391</v>
      </c>
      <c r="T47" s="45">
        <f t="shared" ca="1" si="574"/>
        <v>32664992.168930389</v>
      </c>
      <c r="U47" s="45">
        <f t="shared" ca="1" si="574"/>
        <v>32664992.168930389</v>
      </c>
      <c r="V47" s="45">
        <f t="shared" ca="1" si="574"/>
        <v>32664992.168930389</v>
      </c>
      <c r="W47" s="45">
        <f t="shared" ca="1" si="574"/>
        <v>32664992.168930389</v>
      </c>
      <c r="X47" s="45">
        <f t="shared" ca="1" si="574"/>
        <v>32664992.168930389</v>
      </c>
      <c r="Y47" s="45">
        <f t="shared" ca="1" si="574"/>
        <v>32664992.168930389</v>
      </c>
      <c r="Z47" s="45">
        <f t="shared" ca="1" si="574"/>
        <v>32664992.168930389</v>
      </c>
      <c r="AA47" s="45">
        <f t="shared" ca="1" si="574"/>
        <v>32664992.168930389</v>
      </c>
      <c r="AB47" s="45">
        <f t="shared" ca="1" si="574"/>
        <v>32664992.168930389</v>
      </c>
      <c r="AC47" s="45">
        <f t="shared" ca="1" si="574"/>
        <v>32664992.168930389</v>
      </c>
      <c r="AD47" s="45">
        <f t="shared" ca="1" si="574"/>
        <v>32664992.168930389</v>
      </c>
      <c r="AE47" s="45">
        <f t="shared" ca="1" si="574"/>
        <v>32664992.168930389</v>
      </c>
      <c r="AF47" s="45">
        <f t="shared" ca="1" si="574"/>
        <v>32664992.168930389</v>
      </c>
      <c r="AG47" s="45">
        <f t="shared" ca="1" si="574"/>
        <v>32664992.168930389</v>
      </c>
      <c r="AH47" s="45">
        <f t="shared" ca="1" si="574"/>
        <v>32664992.168930389</v>
      </c>
      <c r="AI47" s="45">
        <f t="shared" ca="1" si="574"/>
        <v>32664992.168930389</v>
      </c>
      <c r="AJ47" s="45">
        <f t="shared" ca="1" si="574"/>
        <v>32664992.168930389</v>
      </c>
      <c r="AK47" s="45">
        <f t="shared" ca="1" si="574"/>
        <v>32664992.168930389</v>
      </c>
      <c r="AL47" s="45">
        <f t="shared" ca="1" si="574"/>
        <v>32664992.168930389</v>
      </c>
      <c r="AM47" s="45">
        <f t="shared" ca="1" si="574"/>
        <v>32664992.168930389</v>
      </c>
      <c r="AN47" s="45">
        <f t="shared" ca="1" si="574"/>
        <v>32664992.168930389</v>
      </c>
      <c r="AO47" s="45">
        <f t="shared" ca="1" si="574"/>
        <v>32664992.168930389</v>
      </c>
      <c r="AP47" s="45">
        <f t="shared" ca="1" si="574"/>
        <v>32664992.168930389</v>
      </c>
      <c r="AQ47" s="45">
        <f t="shared" ca="1" si="574"/>
        <v>32664992.168930389</v>
      </c>
      <c r="AR47" s="45">
        <f t="shared" ca="1" si="574"/>
        <v>32664992.168930389</v>
      </c>
      <c r="AS47" s="45">
        <f t="shared" ca="1" si="574"/>
        <v>32664992.168930389</v>
      </c>
      <c r="AT47" s="45">
        <f t="shared" ca="1" si="574"/>
        <v>32664992.168930389</v>
      </c>
      <c r="AU47" s="45">
        <f t="shared" ca="1" si="574"/>
        <v>32664992.168930389</v>
      </c>
      <c r="AV47" s="45">
        <f t="shared" ca="1" si="574"/>
        <v>32664992.168930389</v>
      </c>
      <c r="AW47" s="45">
        <f t="shared" ca="1" si="574"/>
        <v>32664992.168930389</v>
      </c>
      <c r="AX47" s="45">
        <f t="shared" ca="1" si="574"/>
        <v>32534236.948454078</v>
      </c>
      <c r="AY47" s="45">
        <f t="shared" ca="1" si="574"/>
        <v>32403438.142904274</v>
      </c>
      <c r="AZ47" s="45">
        <f t="shared" ca="1" si="574"/>
        <v>32272595.73775262</v>
      </c>
      <c r="BA47" s="45">
        <f t="shared" ca="1" si="574"/>
        <v>32141709.718465917</v>
      </c>
      <c r="BB47" s="45">
        <f t="shared" ca="1" si="574"/>
        <v>32010780.070506115</v>
      </c>
      <c r="BC47" s="45">
        <f t="shared" ca="1" si="574"/>
        <v>31879806.779330328</v>
      </c>
      <c r="BD47" s="45">
        <f t="shared" ca="1" si="574"/>
        <v>31748789.830390815</v>
      </c>
      <c r="BE47" s="45">
        <f t="shared" ca="1" si="574"/>
        <v>31617729.209134988</v>
      </c>
      <c r="BF47" s="45">
        <f t="shared" ca="1" si="574"/>
        <v>31486624.90100541</v>
      </c>
      <c r="BG47" s="45">
        <f t="shared" ca="1" si="574"/>
        <v>31355476.891439788</v>
      </c>
      <c r="BH47" s="45">
        <f t="shared" ca="1" si="574"/>
        <v>31224285.165870979</v>
      </c>
      <c r="BI47" s="45">
        <f t="shared" ca="1" si="574"/>
        <v>29828049.930300828</v>
      </c>
      <c r="BJ47" s="45">
        <f t="shared" ca="1" si="574"/>
        <v>25511349.06241164</v>
      </c>
      <c r="BK47" s="45">
        <f t="shared" ca="1" si="574"/>
        <v>21193209.294233155</v>
      </c>
      <c r="BL47" s="45">
        <f t="shared" ca="1" si="574"/>
        <v>16873630.146131944</v>
      </c>
      <c r="BM47" s="45">
        <f t="shared" ca="1" si="574"/>
        <v>12552611.138314698</v>
      </c>
      <c r="BN47" s="45">
        <f t="shared" ca="1" si="574"/>
        <v>8230151.7908281796</v>
      </c>
      <c r="BO47" s="45">
        <f t="shared" ca="1" si="574"/>
        <v>2515632.1111080283</v>
      </c>
      <c r="BP47" s="45">
        <f t="shared" ref="BP47:BV47" ca="1" si="575">BP45+BP46</f>
        <v>0</v>
      </c>
      <c r="BQ47" s="45">
        <f t="shared" ca="1" si="575"/>
        <v>0</v>
      </c>
      <c r="BR47" s="45">
        <f t="shared" ca="1" si="575"/>
        <v>0</v>
      </c>
      <c r="BS47" s="45">
        <f t="shared" ca="1" si="575"/>
        <v>0</v>
      </c>
      <c r="BT47" s="45">
        <f t="shared" ca="1" si="575"/>
        <v>0</v>
      </c>
      <c r="BU47" s="45">
        <f t="shared" ca="1" si="575"/>
        <v>0</v>
      </c>
      <c r="BV47" s="45">
        <f t="shared" ca="1" si="575"/>
        <v>0</v>
      </c>
      <c r="BW47" s="45">
        <f t="shared" ref="BW47" ca="1" si="576">BW45+BW46</f>
        <v>0</v>
      </c>
      <c r="BX47" s="45">
        <f t="shared" ref="BX47" ca="1" si="577">BX45+BX46</f>
        <v>0</v>
      </c>
      <c r="BY47" s="45">
        <f t="shared" ref="BY47" ca="1" si="578">BY45+BY46</f>
        <v>0</v>
      </c>
      <c r="BZ47" s="45">
        <f t="shared" ref="BZ47" ca="1" si="579">BZ45+BZ46</f>
        <v>0</v>
      </c>
      <c r="CA47" s="45">
        <f t="shared" ref="CA47" ca="1" si="580">CA45+CA46</f>
        <v>0</v>
      </c>
      <c r="CB47" s="45">
        <f t="shared" ref="CB47" ca="1" si="581">CB45+CB46</f>
        <v>0</v>
      </c>
      <c r="CC47" s="45">
        <f t="shared" ref="CC47" ca="1" si="582">CC45+CC46</f>
        <v>0</v>
      </c>
      <c r="CD47" s="45">
        <f t="shared" ref="CD47" ca="1" si="583">CD45+CD46</f>
        <v>0</v>
      </c>
      <c r="CE47" s="45">
        <f t="shared" ref="CE47" ca="1" si="584">CE45+CE46</f>
        <v>0</v>
      </c>
      <c r="CF47" s="45">
        <f t="shared" ref="CF47" ca="1" si="585">CF45+CF46</f>
        <v>0</v>
      </c>
      <c r="CG47" s="45">
        <f t="shared" ref="CG47" ca="1" si="586">CG45+CG46</f>
        <v>0</v>
      </c>
      <c r="CH47" s="45">
        <f t="shared" ref="CH47" ca="1" si="587">CH45+CH46</f>
        <v>0</v>
      </c>
      <c r="CI47" s="45">
        <f t="shared" ref="CI47" ca="1" si="588">CI45+CI46</f>
        <v>0</v>
      </c>
      <c r="CJ47" s="45">
        <f t="shared" ref="CJ47" ca="1" si="589">CJ45+CJ46</f>
        <v>0</v>
      </c>
      <c r="CK47" s="45">
        <f t="shared" ref="CK47" ca="1" si="590">CK45+CK46</f>
        <v>0</v>
      </c>
      <c r="CL47" s="45">
        <f t="shared" ref="CL47" ca="1" si="591">CL45+CL46</f>
        <v>0</v>
      </c>
      <c r="CM47" s="45">
        <f t="shared" ref="CM47" ca="1" si="592">CM45+CM46</f>
        <v>0</v>
      </c>
      <c r="CN47" s="45">
        <f t="shared" ref="CN47" ca="1" si="593">CN45+CN46</f>
        <v>0</v>
      </c>
      <c r="CO47" s="45">
        <f t="shared" ref="CO47" ca="1" si="594">CO45+CO46</f>
        <v>0</v>
      </c>
      <c r="CP47" s="45">
        <f t="shared" ref="CP47" ca="1" si="595">CP45+CP46</f>
        <v>0</v>
      </c>
      <c r="CQ47" s="45">
        <f t="shared" ref="CQ47" ca="1" si="596">CQ45+CQ46</f>
        <v>0</v>
      </c>
      <c r="CR47" s="45">
        <f t="shared" ref="CR47" ca="1" si="597">CR45+CR46</f>
        <v>0</v>
      </c>
      <c r="CS47" s="45">
        <f t="shared" ref="CS47" ca="1" si="598">CS45+CS46</f>
        <v>0</v>
      </c>
      <c r="CT47" s="45">
        <f t="shared" ref="CT47" ca="1" si="599">CT45+CT46</f>
        <v>0</v>
      </c>
      <c r="CU47" s="45">
        <f t="shared" ref="CU47" ca="1" si="600">CU45+CU46</f>
        <v>0</v>
      </c>
      <c r="CV47" s="45">
        <f t="shared" ref="CV47" ca="1" si="601">CV45+CV46</f>
        <v>0</v>
      </c>
      <c r="CW47" s="45">
        <f t="shared" ref="CW47" ca="1" si="602">CW45+CW46</f>
        <v>0</v>
      </c>
      <c r="CX47" s="45">
        <f t="shared" ref="CX47" ca="1" si="603">CX45+CX46</f>
        <v>0</v>
      </c>
      <c r="CY47" s="45">
        <f t="shared" ref="CY47" ca="1" si="604">CY45+CY46</f>
        <v>0</v>
      </c>
      <c r="CZ47" s="45">
        <f t="shared" ref="CZ47" ca="1" si="605">CZ45+CZ46</f>
        <v>0</v>
      </c>
      <c r="DA47" s="45">
        <f t="shared" ref="DA47" ca="1" si="606">DA45+DA46</f>
        <v>0</v>
      </c>
      <c r="DB47" s="45">
        <f t="shared" ref="DB47" ca="1" si="607">DB45+DB46</f>
        <v>0</v>
      </c>
      <c r="DC47" s="45">
        <f t="shared" ref="DC47" ca="1" si="608">DC45+DC46</f>
        <v>0</v>
      </c>
      <c r="DD47" s="45">
        <f t="shared" ref="DD47" ca="1" si="609">DD45+DD46</f>
        <v>0</v>
      </c>
      <c r="DE47" s="45">
        <f t="shared" ref="DE47" ca="1" si="610">DE45+DE46</f>
        <v>0</v>
      </c>
      <c r="DF47" s="45">
        <f t="shared" ref="DF47" ca="1" si="611">DF45+DF46</f>
        <v>0</v>
      </c>
      <c r="DG47" s="45">
        <f t="shared" ref="DG47" ca="1" si="612">DG45+DG46</f>
        <v>0</v>
      </c>
      <c r="DH47" s="45">
        <f t="shared" ref="DH47" ca="1" si="613">DH45+DH46</f>
        <v>0</v>
      </c>
      <c r="DI47" s="45">
        <f t="shared" ref="DI47" ca="1" si="614">DI45+DI46</f>
        <v>0</v>
      </c>
      <c r="DJ47" s="45">
        <f t="shared" ref="DJ47" ca="1" si="615">DJ45+DJ46</f>
        <v>0</v>
      </c>
      <c r="DK47" s="45">
        <f t="shared" ref="DK47" ca="1" si="616">DK45+DK46</f>
        <v>0</v>
      </c>
      <c r="DL47" s="45">
        <f t="shared" ref="DL47" ca="1" si="617">DL45+DL46</f>
        <v>0</v>
      </c>
      <c r="DM47" s="45">
        <f t="shared" ref="DM47" ca="1" si="618">DM45+DM46</f>
        <v>0</v>
      </c>
      <c r="DN47" s="45">
        <f t="shared" ref="DN47" ca="1" si="619">DN45+DN46</f>
        <v>0</v>
      </c>
      <c r="DO47" s="45">
        <f t="shared" ref="DO47" ca="1" si="620">DO45+DO46</f>
        <v>0</v>
      </c>
      <c r="DP47" s="45">
        <f t="shared" ref="DP47" ca="1" si="621">DP45+DP46</f>
        <v>0</v>
      </c>
      <c r="DQ47" s="45">
        <f t="shared" ref="DQ47" ca="1" si="622">DQ45+DQ46</f>
        <v>0</v>
      </c>
      <c r="DR47" s="45">
        <f t="shared" ref="DR47" ca="1" si="623">DR45+DR46</f>
        <v>0</v>
      </c>
      <c r="DS47" s="45">
        <f t="shared" ref="DS47" ca="1" si="624">DS45+DS46</f>
        <v>0</v>
      </c>
    </row>
    <row r="48" spans="2:123" ht="13.8" thickTop="1" x14ac:dyDescent="0.25"/>
    <row r="49" spans="2:123" x14ac:dyDescent="0.25">
      <c r="B49" s="36" t="s">
        <v>2</v>
      </c>
      <c r="C49" s="79" cm="1">
        <f t="array" aca="1" ref="C49" ca="1">_xlfn.IFS(C27&lt;=LPP!$D$61,0,AND(C27&gt;LPP!$D$61,C27&lt;=LPP!$D$63),(LPP!$D$54/12*C47),C27&gt;LPP!$D$63,PMT(LPP!$D$54/12,LPP!$D$55,-LPP!$D$51))*(C47&gt;0)</f>
        <v>0</v>
      </c>
      <c r="D49" s="79" cm="1">
        <f t="array" aca="1" ref="D49" ca="1">_xlfn.IFS(D27&lt;=LPP!$D$61,0,AND(D27&gt;LPP!$D$61,D27&lt;=LPP!$D$63),(LPP!$D$54/12*D47),D27&gt;LPP!$D$63,PMT(LPP!$D$54/12,LPP!$D$55,-LPP!$D$51))*(D47&gt;0)</f>
        <v>0</v>
      </c>
      <c r="E49" s="79" cm="1">
        <f t="array" aca="1" ref="E49" ca="1">_xlfn.IFS(E27&lt;=LPP!$D$61,0,AND(E27&gt;LPP!$D$61,E27&lt;=LPP!$D$63),(LPP!$D$54/12*E47),E27&gt;LPP!$D$63,PMT(LPP!$D$54/12,LPP!$D$55,-LPP!$D$51))*(E47&gt;0)</f>
        <v>0</v>
      </c>
      <c r="F49" s="79" cm="1">
        <f t="array" aca="1" ref="F49" ca="1">_xlfn.IFS(F27&lt;=LPP!$D$61,0,AND(F27&gt;LPP!$D$61,F27&lt;=LPP!$D$63),(LPP!$D$54/12*F47),F27&gt;LPP!$D$63,PMT(LPP!$D$54/12,LPP!$D$55,-LPP!$D$51))*(F47&gt;0)</f>
        <v>0</v>
      </c>
      <c r="G49" s="79" cm="1">
        <f t="array" aca="1" ref="G49" ca="1">_xlfn.IFS(G27&lt;=LPP!$D$61,0,AND(G27&gt;LPP!$D$61,G27&lt;=LPP!$D$63),(LPP!$D$54/12*G47),G27&gt;LPP!$D$63,PMT(LPP!$D$54/12,LPP!$D$55,-LPP!$D$51))*(G47&gt;0)</f>
        <v>0</v>
      </c>
      <c r="H49" s="79" cm="1">
        <f t="array" aca="1" ref="H49" ca="1">_xlfn.IFS(H27&lt;=LPP!$D$61,0,AND(H27&gt;LPP!$D$61,H27&lt;=LPP!$D$63),(LPP!$D$54/12*H47),H27&gt;LPP!$D$63,PMT(LPP!$D$54/12,LPP!$D$55,-LPP!$D$51))*(H47&gt;0)</f>
        <v>0</v>
      </c>
      <c r="I49" s="79" cm="1">
        <f t="array" aca="1" ref="I49" ca="1">_xlfn.IFS(I27&lt;=LPP!$D$61,0,AND(I27&gt;LPP!$D$61,I27&lt;=LPP!$D$63),(LPP!$D$54/12*I47),I27&gt;LPP!$D$63,PMT(LPP!$D$54/12,LPP!$D$55,-LPP!$D$51))*(I47&gt;0)</f>
        <v>0</v>
      </c>
      <c r="J49" s="79" cm="1">
        <f t="array" aca="1" ref="J49" ca="1">_xlfn.IFS(J27&lt;=LPP!$D$61,0,AND(J27&gt;LPP!$D$61,J27&lt;=LPP!$D$63),(LPP!$D$54/12*J47),J27&gt;LPP!$D$63,PMT(LPP!$D$54/12,LPP!$D$55,-LPP!$D$51))*(J47&gt;0)</f>
        <v>0</v>
      </c>
      <c r="K49" s="79" cm="1">
        <f t="array" aca="1" ref="K49" ca="1">_xlfn.IFS(K27&lt;=LPP!$D$61,0,AND(K27&gt;LPP!$D$61,K27&lt;=LPP!$D$63),(LPP!$D$54/12*K47),K27&gt;LPP!$D$63,PMT(LPP!$D$54/12,LPP!$D$55,-LPP!$D$51))*(K47&gt;0)</f>
        <v>0</v>
      </c>
      <c r="L49" s="79" cm="1">
        <f t="array" aca="1" ref="L49" ca="1">_xlfn.IFS(L27&lt;=LPP!$D$61,0,AND(L27&gt;LPP!$D$61,L27&lt;=LPP!$D$63),(LPP!$D$54/12*L47),L27&gt;LPP!$D$63,PMT(LPP!$D$54/12,LPP!$D$55,-LPP!$D$51))*(L47&gt;0)</f>
        <v>0</v>
      </c>
      <c r="M49" s="79" cm="1">
        <f t="array" aca="1" ref="M49" ca="1">_xlfn.IFS(M27&lt;=LPP!$D$61,0,AND(M27&gt;LPP!$D$61,M27&lt;=LPP!$D$63),(LPP!$D$54/12*M47),M27&gt;LPP!$D$63,PMT(LPP!$D$54/12,LPP!$D$55,-LPP!$D$51))*(M47&gt;0)</f>
        <v>0</v>
      </c>
      <c r="N49" s="79" cm="1">
        <f t="array" aca="1" ref="N49" ca="1">_xlfn.IFS(N27&lt;=LPP!$D$61,0,AND(N27&gt;LPP!$D$61,N27&lt;=LPP!$D$63),(LPP!$D$54/12*N47),N27&gt;LPP!$D$63,PMT(LPP!$D$54/12,LPP!$D$55,-LPP!$D$51))*(N47&gt;0)</f>
        <v>0</v>
      </c>
      <c r="O49" s="79" cm="1">
        <f t="array" aca="1" ref="O49" ca="1">_xlfn.IFS(O27&lt;=LPP!$D$61,0,AND(O27&gt;LPP!$D$61,O27&lt;=LPP!$D$63),(LPP!$D$54/12*O47),O27&gt;LPP!$D$63,PMT(LPP!$D$54/12,LPP!$D$55,-LPP!$D$51))*(O47&gt;0)</f>
        <v>0</v>
      </c>
      <c r="P49" s="79" cm="1">
        <f t="array" aca="1" ref="P49" ca="1">_xlfn.IFS(P27&lt;=LPP!$D$61,0,AND(P27&gt;LPP!$D$61,P27&lt;=LPP!$D$63),(LPP!$D$54/12*P47),P27&gt;LPP!$D$63,PMT(LPP!$D$54/12,LPP!$D$55,-LPP!$D$51))*(P47&gt;0)</f>
        <v>0</v>
      </c>
      <c r="Q49" s="79" cm="1">
        <f t="array" aca="1" ref="Q49" ca="1">_xlfn.IFS(Q27&lt;=LPP!$D$61,0,AND(Q27&gt;LPP!$D$61,Q27&lt;=LPP!$D$63),(LPP!$D$54/12*Q47),Q27&gt;LPP!$D$63,PMT(LPP!$D$54/12,LPP!$D$55,-LPP!$D$51))*(Q47&gt;0)</f>
        <v>0</v>
      </c>
      <c r="R49" s="79" cm="1">
        <f t="array" aca="1" ref="R49" ca="1">_xlfn.IFS(R27&lt;=LPP!$D$61,0,AND(R27&gt;LPP!$D$61,R27&lt;=LPP!$D$63),(LPP!$D$54/12*R47),R27&gt;LPP!$D$63,PMT(LPP!$D$54/12,LPP!$D$55,-LPP!$D$51))*(R47&gt;0)</f>
        <v>0</v>
      </c>
      <c r="S49" s="79" cm="1">
        <f t="array" aca="1" ref="S49" ca="1">_xlfn.IFS(S27&lt;=LPP!$D$61,0,AND(S27&gt;LPP!$D$61,S27&lt;=LPP!$D$63),(LPP!$D$54/12*S47),S27&gt;LPP!$D$63,PMT(LPP!$D$54/12,LPP!$D$55,-LPP!$D$51))*(S47&gt;0)</f>
        <v>9747.6705529767969</v>
      </c>
      <c r="T49" s="79" cm="1">
        <f t="array" aca="1" ref="T49" ca="1">_xlfn.IFS(T27&lt;=LPP!$D$61,0,AND(T27&gt;LPP!$D$61,T27&lt;=LPP!$D$63),(LPP!$D$54/12*T47),T27&gt;LPP!$D$63,PMT(LPP!$D$54/12,LPP!$D$55,-LPP!$D$51))*(T47&gt;0)</f>
        <v>10888.330722976796</v>
      </c>
      <c r="U49" s="79" cm="1">
        <f t="array" aca="1" ref="U49" ca="1">_xlfn.IFS(U27&lt;=LPP!$D$61,0,AND(U27&gt;LPP!$D$61,U27&lt;=LPP!$D$63),(LPP!$D$54/12*U47),U27&gt;LPP!$D$63,PMT(LPP!$D$54/12,LPP!$D$55,-LPP!$D$51))*(U47&gt;0)</f>
        <v>10888.330722976796</v>
      </c>
      <c r="V49" s="79" cm="1">
        <f t="array" aca="1" ref="V49" ca="1">_xlfn.IFS(V27&lt;=LPP!$D$61,0,AND(V27&gt;LPP!$D$61,V27&lt;=LPP!$D$63),(LPP!$D$54/12*V47),V27&gt;LPP!$D$63,PMT(LPP!$D$54/12,LPP!$D$55,-LPP!$D$51))*(V47&gt;0)</f>
        <v>10888.330722976796</v>
      </c>
      <c r="W49" s="79" cm="1">
        <f t="array" aca="1" ref="W49" ca="1">_xlfn.IFS(W27&lt;=LPP!$D$61,0,AND(W27&gt;LPP!$D$61,W27&lt;=LPP!$D$63),(LPP!$D$54/12*W47),W27&gt;LPP!$D$63,PMT(LPP!$D$54/12,LPP!$D$55,-LPP!$D$51))*(W47&gt;0)</f>
        <v>10888.330722976796</v>
      </c>
      <c r="X49" s="79" cm="1">
        <f t="array" aca="1" ref="X49" ca="1">_xlfn.IFS(X27&lt;=LPP!$D$61,0,AND(X27&gt;LPP!$D$61,X27&lt;=LPP!$D$63),(LPP!$D$54/12*X47),X27&gt;LPP!$D$63,PMT(LPP!$D$54/12,LPP!$D$55,-LPP!$D$51))*(X47&gt;0)</f>
        <v>10888.330722976796</v>
      </c>
      <c r="Y49" s="79" cm="1">
        <f t="array" aca="1" ref="Y49" ca="1">_xlfn.IFS(Y27&lt;=LPP!$D$61,0,AND(Y27&gt;LPP!$D$61,Y27&lt;=LPP!$D$63),(LPP!$D$54/12*Y47),Y27&gt;LPP!$D$63,PMT(LPP!$D$54/12,LPP!$D$55,-LPP!$D$51))*(Y47&gt;0)</f>
        <v>10888.330722976796</v>
      </c>
      <c r="Z49" s="79" cm="1">
        <f t="array" aca="1" ref="Z49" ca="1">_xlfn.IFS(Z27&lt;=LPP!$D$61,0,AND(Z27&gt;LPP!$D$61,Z27&lt;=LPP!$D$63),(LPP!$D$54/12*Z47),Z27&gt;LPP!$D$63,PMT(LPP!$D$54/12,LPP!$D$55,-LPP!$D$51))*(Z47&gt;0)</f>
        <v>10888.330722976796</v>
      </c>
      <c r="AA49" s="79" cm="1">
        <f t="array" aca="1" ref="AA49" ca="1">_xlfn.IFS(AA27&lt;=LPP!$D$61,0,AND(AA27&gt;LPP!$D$61,AA27&lt;=LPP!$D$63),(LPP!$D$54/12*AA47),AA27&gt;LPP!$D$63,PMT(LPP!$D$54/12,LPP!$D$55,-LPP!$D$51))*(AA47&gt;0)</f>
        <v>10888.330722976796</v>
      </c>
      <c r="AB49" s="79" cm="1">
        <f t="array" aca="1" ref="AB49" ca="1">_xlfn.IFS(AB27&lt;=LPP!$D$61,0,AND(AB27&gt;LPP!$D$61,AB27&lt;=LPP!$D$63),(LPP!$D$54/12*AB47),AB27&gt;LPP!$D$63,PMT(LPP!$D$54/12,LPP!$D$55,-LPP!$D$51))*(AB47&gt;0)</f>
        <v>10888.330722976796</v>
      </c>
      <c r="AC49" s="79" cm="1">
        <f t="array" aca="1" ref="AC49" ca="1">_xlfn.IFS(AC27&lt;=LPP!$D$61,0,AND(AC27&gt;LPP!$D$61,AC27&lt;=LPP!$D$63),(LPP!$D$54/12*AC47),AC27&gt;LPP!$D$63,PMT(LPP!$D$54/12,LPP!$D$55,-LPP!$D$51))*(AC47&gt;0)</f>
        <v>10888.330722976796</v>
      </c>
      <c r="AD49" s="79" cm="1">
        <f t="array" aca="1" ref="AD49" ca="1">_xlfn.IFS(AD27&lt;=LPP!$D$61,0,AND(AD27&gt;LPP!$D$61,AD27&lt;=LPP!$D$63),(LPP!$D$54/12*AD47),AD27&gt;LPP!$D$63,PMT(LPP!$D$54/12,LPP!$D$55,-LPP!$D$51))*(AD47&gt;0)</f>
        <v>10888.330722976796</v>
      </c>
      <c r="AE49" s="79" cm="1">
        <f t="array" aca="1" ref="AE49" ca="1">_xlfn.IFS(AE27&lt;=LPP!$D$61,0,AND(AE27&gt;LPP!$D$61,AE27&lt;=LPP!$D$63),(LPP!$D$54/12*AE47),AE27&gt;LPP!$D$63,PMT(LPP!$D$54/12,LPP!$D$55,-LPP!$D$51))*(AE47&gt;0)</f>
        <v>10888.330722976796</v>
      </c>
      <c r="AF49" s="79" cm="1">
        <f t="array" aca="1" ref="AF49" ca="1">_xlfn.IFS(AF27&lt;=LPP!$D$61,0,AND(AF27&gt;LPP!$D$61,AF27&lt;=LPP!$D$63),(LPP!$D$54/12*AF47),AF27&gt;LPP!$D$63,PMT(LPP!$D$54/12,LPP!$D$55,-LPP!$D$51))*(AF47&gt;0)</f>
        <v>10888.330722976796</v>
      </c>
      <c r="AG49" s="79" cm="1">
        <f t="array" aca="1" ref="AG49" ca="1">_xlfn.IFS(AG27&lt;=LPP!$D$61,0,AND(AG27&gt;LPP!$D$61,AG27&lt;=LPP!$D$63),(LPP!$D$54/12*AG47),AG27&gt;LPP!$D$63,PMT(LPP!$D$54/12,LPP!$D$55,-LPP!$D$51))*(AG47&gt;0)</f>
        <v>10888.330722976796</v>
      </c>
      <c r="AH49" s="79" cm="1">
        <f t="array" aca="1" ref="AH49" ca="1">_xlfn.IFS(AH27&lt;=LPP!$D$61,0,AND(AH27&gt;LPP!$D$61,AH27&lt;=LPP!$D$63),(LPP!$D$54/12*AH47),AH27&gt;LPP!$D$63,PMT(LPP!$D$54/12,LPP!$D$55,-LPP!$D$51))*(AH47&gt;0)</f>
        <v>10888.330722976796</v>
      </c>
      <c r="AI49" s="79" cm="1">
        <f t="array" aca="1" ref="AI49" ca="1">_xlfn.IFS(AI27&lt;=LPP!$D$61,0,AND(AI27&gt;LPP!$D$61,AI27&lt;=LPP!$D$63),(LPP!$D$54/12*AI47),AI27&gt;LPP!$D$63,PMT(LPP!$D$54/12,LPP!$D$55,-LPP!$D$51))*(AI47&gt;0)</f>
        <v>10888.330722976796</v>
      </c>
      <c r="AJ49" s="79" cm="1">
        <f t="array" aca="1" ref="AJ49" ca="1">_xlfn.IFS(AJ27&lt;=LPP!$D$61,0,AND(AJ27&gt;LPP!$D$61,AJ27&lt;=LPP!$D$63),(LPP!$D$54/12*AJ47),AJ27&gt;LPP!$D$63,PMT(LPP!$D$54/12,LPP!$D$55,-LPP!$D$51))*(AJ47&gt;0)</f>
        <v>10888.330722976796</v>
      </c>
      <c r="AK49" s="79" cm="1">
        <f t="array" aca="1" ref="AK49" ca="1">_xlfn.IFS(AK27&lt;=LPP!$D$61,0,AND(AK27&gt;LPP!$D$61,AK27&lt;=LPP!$D$63),(LPP!$D$54/12*AK47),AK27&gt;LPP!$D$63,PMT(LPP!$D$54/12,LPP!$D$55,-LPP!$D$51))*(AK47&gt;0)</f>
        <v>10888.330722976796</v>
      </c>
      <c r="AL49" s="79" cm="1">
        <f t="array" aca="1" ref="AL49" ca="1">_xlfn.IFS(AL27&lt;=LPP!$D$61,0,AND(AL27&gt;LPP!$D$61,AL27&lt;=LPP!$D$63),(LPP!$D$54/12*AL47),AL27&gt;LPP!$D$63,PMT(LPP!$D$54/12,LPP!$D$55,-LPP!$D$51))*(AL47&gt;0)</f>
        <v>10888.330722976796</v>
      </c>
      <c r="AM49" s="79" cm="1">
        <f t="array" aca="1" ref="AM49" ca="1">_xlfn.IFS(AM27&lt;=LPP!$D$61,0,AND(AM27&gt;LPP!$D$61,AM27&lt;=LPP!$D$63),(LPP!$D$54/12*AM47),AM27&gt;LPP!$D$63,PMT(LPP!$D$54/12,LPP!$D$55,-LPP!$D$51))*(AM47&gt;0)</f>
        <v>10888.330722976796</v>
      </c>
      <c r="AN49" s="79" cm="1">
        <f t="array" aca="1" ref="AN49" ca="1">_xlfn.IFS(AN27&lt;=LPP!$D$61,0,AND(AN27&gt;LPP!$D$61,AN27&lt;=LPP!$D$63),(LPP!$D$54/12*AN47),AN27&gt;LPP!$D$63,PMT(LPP!$D$54/12,LPP!$D$55,-LPP!$D$51))*(AN47&gt;0)</f>
        <v>10888.330722976796</v>
      </c>
      <c r="AO49" s="79" cm="1">
        <f t="array" aca="1" ref="AO49" ca="1">_xlfn.IFS(AO27&lt;=LPP!$D$61,0,AND(AO27&gt;LPP!$D$61,AO27&lt;=LPP!$D$63),(LPP!$D$54/12*AO47),AO27&gt;LPP!$D$63,PMT(LPP!$D$54/12,LPP!$D$55,-LPP!$D$51))*(AO47&gt;0)</f>
        <v>10888.330722976796</v>
      </c>
      <c r="AP49" s="79" cm="1">
        <f t="array" aca="1" ref="AP49" ca="1">_xlfn.IFS(AP27&lt;=LPP!$D$61,0,AND(AP27&gt;LPP!$D$61,AP27&lt;=LPP!$D$63),(LPP!$D$54/12*AP47),AP27&gt;LPP!$D$63,PMT(LPP!$D$54/12,LPP!$D$55,-LPP!$D$51))*(AP47&gt;0)</f>
        <v>10888.330722976796</v>
      </c>
      <c r="AQ49" s="79" cm="1">
        <f t="array" aca="1" ref="AQ49" ca="1">_xlfn.IFS(AQ27&lt;=LPP!$D$61,0,AND(AQ27&gt;LPP!$D$61,AQ27&lt;=LPP!$D$63),(LPP!$D$54/12*AQ47),AQ27&gt;LPP!$D$63,PMT(LPP!$D$54/12,LPP!$D$55,-LPP!$D$51))*(AQ47&gt;0)</f>
        <v>10888.330722976796</v>
      </c>
      <c r="AR49" s="79" cm="1">
        <f t="array" aca="1" ref="AR49" ca="1">_xlfn.IFS(AR27&lt;=LPP!$D$61,0,AND(AR27&gt;LPP!$D$61,AR27&lt;=LPP!$D$63),(LPP!$D$54/12*AR47),AR27&gt;LPP!$D$63,PMT(LPP!$D$54/12,LPP!$D$55,-LPP!$D$51))*(AR47&gt;0)</f>
        <v>10888.330722976796</v>
      </c>
      <c r="AS49" s="79" cm="1">
        <f t="array" aca="1" ref="AS49" ca="1">_xlfn.IFS(AS27&lt;=LPP!$D$61,0,AND(AS27&gt;LPP!$D$61,AS27&lt;=LPP!$D$63),(LPP!$D$54/12*AS47),AS27&gt;LPP!$D$63,PMT(LPP!$D$54/12,LPP!$D$55,-LPP!$D$51))*(AS47&gt;0)</f>
        <v>10888.330722976796</v>
      </c>
      <c r="AT49" s="79" cm="1">
        <f t="array" aca="1" ref="AT49" ca="1">_xlfn.IFS(AT27&lt;=LPP!$D$61,0,AND(AT27&gt;LPP!$D$61,AT27&lt;=LPP!$D$63),(LPP!$D$54/12*AT47),AT27&gt;LPP!$D$63,PMT(LPP!$D$54/12,LPP!$D$55,-LPP!$D$51))*(AT47&gt;0)</f>
        <v>10888.330722976796</v>
      </c>
      <c r="AU49" s="79" cm="1">
        <f t="array" aca="1" ref="AU49" ca="1">_xlfn.IFS(AU27&lt;=LPP!$D$61,0,AND(AU27&gt;LPP!$D$61,AU27&lt;=LPP!$D$63),(LPP!$D$54/12*AU47),AU27&gt;LPP!$D$63,PMT(LPP!$D$54/12,LPP!$D$55,-LPP!$D$51))*(AU47&gt;0)</f>
        <v>10888.330722976796</v>
      </c>
      <c r="AV49" s="79" cm="1">
        <f t="array" aca="1" ref="AV49" ca="1">_xlfn.IFS(AV27&lt;=LPP!$D$61,0,AND(AV27&gt;LPP!$D$61,AV27&lt;=LPP!$D$63),(LPP!$D$54/12*AV47),AV27&gt;LPP!$D$63,PMT(LPP!$D$54/12,LPP!$D$55,-LPP!$D$51))*(AV47&gt;0)</f>
        <v>10888.330722976796</v>
      </c>
      <c r="AW49" s="79" cm="1">
        <f t="array" aca="1" ref="AW49" ca="1">_xlfn.IFS(AW27&lt;=LPP!$D$61,0,AND(AW27&gt;LPP!$D$61,AW27&lt;=LPP!$D$63),(LPP!$D$54/12*AW47),AW27&gt;LPP!$D$63,PMT(LPP!$D$54/12,LPP!$D$55,-LPP!$D$51))*(AW47&gt;0)</f>
        <v>141643.5511992891</v>
      </c>
      <c r="AX49" s="79" cm="1">
        <f t="array" aca="1" ref="AX49" ca="1">_xlfn.IFS(AX27&lt;=LPP!$D$61,0,AND(AX27&gt;LPP!$D$61,AX27&lt;=LPP!$D$63),(LPP!$D$54/12*AX47),AX27&gt;LPP!$D$63,PMT(LPP!$D$54/12,LPP!$D$55,-LPP!$D$51))*(AX47&gt;0)</f>
        <v>141643.5511992891</v>
      </c>
      <c r="AY49" s="79" cm="1">
        <f t="array" aca="1" ref="AY49" ca="1">_xlfn.IFS(AY27&lt;=LPP!$D$61,0,AND(AY27&gt;LPP!$D$61,AY27&lt;=LPP!$D$63),(LPP!$D$54/12*AY47),AY27&gt;LPP!$D$63,PMT(LPP!$D$54/12,LPP!$D$55,-LPP!$D$51))*(AY47&gt;0)</f>
        <v>141643.5511992891</v>
      </c>
      <c r="AZ49" s="79" cm="1">
        <f t="array" aca="1" ref="AZ49" ca="1">_xlfn.IFS(AZ27&lt;=LPP!$D$61,0,AND(AZ27&gt;LPP!$D$61,AZ27&lt;=LPP!$D$63),(LPP!$D$54/12*AZ47),AZ27&gt;LPP!$D$63,PMT(LPP!$D$54/12,LPP!$D$55,-LPP!$D$51))*(AZ47&gt;0)</f>
        <v>141643.5511992891</v>
      </c>
      <c r="BA49" s="79" cm="1">
        <f t="array" aca="1" ref="BA49" ca="1">_xlfn.IFS(BA27&lt;=LPP!$D$61,0,AND(BA27&gt;LPP!$D$61,BA27&lt;=LPP!$D$63),(LPP!$D$54/12*BA47),BA27&gt;LPP!$D$63,PMT(LPP!$D$54/12,LPP!$D$55,-LPP!$D$51))*(BA47&gt;0)</f>
        <v>141643.5511992891</v>
      </c>
      <c r="BB49" s="79" cm="1">
        <f t="array" aca="1" ref="BB49" ca="1">_xlfn.IFS(BB27&lt;=LPP!$D$61,0,AND(BB27&gt;LPP!$D$61,BB27&lt;=LPP!$D$63),(LPP!$D$54/12*BB47),BB27&gt;LPP!$D$63,PMT(LPP!$D$54/12,LPP!$D$55,-LPP!$D$51))*(BB47&gt;0)</f>
        <v>141643.5511992891</v>
      </c>
      <c r="BC49" s="79" cm="1">
        <f t="array" aca="1" ref="BC49" ca="1">_xlfn.IFS(BC27&lt;=LPP!$D$61,0,AND(BC27&gt;LPP!$D$61,BC27&lt;=LPP!$D$63),(LPP!$D$54/12*BC47),BC27&gt;LPP!$D$63,PMT(LPP!$D$54/12,LPP!$D$55,-LPP!$D$51))*(BC47&gt;0)</f>
        <v>141643.5511992891</v>
      </c>
      <c r="BD49" s="79" cm="1">
        <f t="array" aca="1" ref="BD49" ca="1">_xlfn.IFS(BD27&lt;=LPP!$D$61,0,AND(BD27&gt;LPP!$D$61,BD27&lt;=LPP!$D$63),(LPP!$D$54/12*BD47),BD27&gt;LPP!$D$63,PMT(LPP!$D$54/12,LPP!$D$55,-LPP!$D$51))*(BD47&gt;0)</f>
        <v>141643.5511992891</v>
      </c>
      <c r="BE49" s="79" cm="1">
        <f t="array" aca="1" ref="BE49" ca="1">_xlfn.IFS(BE27&lt;=LPP!$D$61,0,AND(BE27&gt;LPP!$D$61,BE27&lt;=LPP!$D$63),(LPP!$D$54/12*BE47),BE27&gt;LPP!$D$63,PMT(LPP!$D$54/12,LPP!$D$55,-LPP!$D$51))*(BE47&gt;0)</f>
        <v>141643.5511992891</v>
      </c>
      <c r="BF49" s="79" cm="1">
        <f t="array" aca="1" ref="BF49" ca="1">_xlfn.IFS(BF27&lt;=LPP!$D$61,0,AND(BF27&gt;LPP!$D$61,BF27&lt;=LPP!$D$63),(LPP!$D$54/12*BF47),BF27&gt;LPP!$D$63,PMT(LPP!$D$54/12,LPP!$D$55,-LPP!$D$51))*(BF47&gt;0)</f>
        <v>141643.5511992891</v>
      </c>
      <c r="BG49" s="79" cm="1">
        <f t="array" aca="1" ref="BG49" ca="1">_xlfn.IFS(BG27&lt;=LPP!$D$61,0,AND(BG27&gt;LPP!$D$61,BG27&lt;=LPP!$D$63),(LPP!$D$54/12*BG47),BG27&gt;LPP!$D$63,PMT(LPP!$D$54/12,LPP!$D$55,-LPP!$D$51))*(BG47&gt;0)</f>
        <v>141643.5511992891</v>
      </c>
      <c r="BH49" s="79" cm="1">
        <f t="array" aca="1" ref="BH49" ca="1">_xlfn.IFS(BH27&lt;=LPP!$D$61,0,AND(BH27&gt;LPP!$D$61,BH27&lt;=LPP!$D$63),(LPP!$D$54/12*BH47),BH27&gt;LPP!$D$63,PMT(LPP!$D$54/12,LPP!$D$55,-LPP!$D$51))*(BH47&gt;0)</f>
        <v>141643.5511992891</v>
      </c>
      <c r="BI49" s="79" cm="1">
        <f t="array" aca="1" ref="BI49" ca="1">_xlfn.IFS(BI27&lt;=LPP!$D$61,0,AND(BI27&gt;LPP!$D$61,BI27&lt;=LPP!$D$63),(LPP!$D$54/12*BI47),BI27&gt;LPP!$D$63,PMT(LPP!$D$54/12,LPP!$D$55,-LPP!$D$51))*(BI47&gt;0)</f>
        <v>141643.5511992891</v>
      </c>
      <c r="BJ49" s="79" cm="1">
        <f t="array" aca="1" ref="BJ49" ca="1">_xlfn.IFS(BJ27&lt;=LPP!$D$61,0,AND(BJ27&gt;LPP!$D$61,BJ27&lt;=LPP!$D$63),(LPP!$D$54/12*BJ47),BJ27&gt;LPP!$D$63,PMT(LPP!$D$54/12,LPP!$D$55,-LPP!$D$51))*(BJ47&gt;0)</f>
        <v>141643.5511992891</v>
      </c>
      <c r="BK49" s="79" cm="1">
        <f t="array" aca="1" ref="BK49" ca="1">_xlfn.IFS(BK27&lt;=LPP!$D$61,0,AND(BK27&gt;LPP!$D$61,BK27&lt;=LPP!$D$63),(LPP!$D$54/12*BK47),BK27&gt;LPP!$D$63,PMT(LPP!$D$54/12,LPP!$D$55,-LPP!$D$51))*(BK47&gt;0)</f>
        <v>141643.5511992891</v>
      </c>
      <c r="BL49" s="79" cm="1">
        <f t="array" aca="1" ref="BL49" ca="1">_xlfn.IFS(BL27&lt;=LPP!$D$61,0,AND(BL27&gt;LPP!$D$61,BL27&lt;=LPP!$D$63),(LPP!$D$54/12*BL47),BL27&gt;LPP!$D$63,PMT(LPP!$D$54/12,LPP!$D$55,-LPP!$D$51))*(BL47&gt;0)</f>
        <v>141643.5511992891</v>
      </c>
      <c r="BM49" s="79" cm="1">
        <f t="array" aca="1" ref="BM49" ca="1">_xlfn.IFS(BM27&lt;=LPP!$D$61,0,AND(BM27&gt;LPP!$D$61,BM27&lt;=LPP!$D$63),(LPP!$D$54/12*BM47),BM27&gt;LPP!$D$63,PMT(LPP!$D$54/12,LPP!$D$55,-LPP!$D$51))*(BM47&gt;0)</f>
        <v>141643.5511992891</v>
      </c>
      <c r="BN49" s="79" cm="1">
        <f t="array" aca="1" ref="BN49" ca="1">_xlfn.IFS(BN27&lt;=LPP!$D$61,0,AND(BN27&gt;LPP!$D$61,BN27&lt;=LPP!$D$63),(LPP!$D$54/12*BN47),BN27&gt;LPP!$D$63,PMT(LPP!$D$54/12,LPP!$D$55,-LPP!$D$51))*(BN47&gt;0)</f>
        <v>141643.5511992891</v>
      </c>
      <c r="BO49" s="79" cm="1">
        <f t="array" aca="1" ref="BO49" ca="1">_xlfn.IFS(BO27&lt;=LPP!$D$61,0,AND(BO27&gt;LPP!$D$61,BO27&lt;=LPP!$D$63),(LPP!$D$54/12*BO47),BO27&gt;LPP!$D$63,PMT(LPP!$D$54/12,LPP!$D$55,-LPP!$D$51))*(BO47&gt;0)</f>
        <v>141643.5511992891</v>
      </c>
      <c r="BP49" s="79" cm="1">
        <f t="array" aca="1" ref="BP49" ca="1">_xlfn.IFS(BP27&lt;=LPP!$D$61,0,AND(BP27&gt;LPP!$D$61,BP27&lt;=LPP!$D$63),(LPP!$D$54/12*BP47),BP27&gt;LPP!$D$63,PMT(LPP!$D$54/12,LPP!$D$55,-LPP!$D$51))*(BP47&gt;0)</f>
        <v>0</v>
      </c>
      <c r="BQ49" s="79" cm="1">
        <f t="array" aca="1" ref="BQ49" ca="1">_xlfn.IFS(BQ27&lt;=LPP!$D$61,0,AND(BQ27&gt;LPP!$D$61,BQ27&lt;=LPP!$D$63),(LPP!$D$54/12*BQ47),BQ27&gt;LPP!$D$63,PMT(LPP!$D$54/12,LPP!$D$55,-LPP!$D$51))*(BQ47&gt;0)</f>
        <v>0</v>
      </c>
      <c r="BR49" s="79" cm="1">
        <f t="array" aca="1" ref="BR49" ca="1">_xlfn.IFS(BR27&lt;=LPP!$D$61,0,AND(BR27&gt;LPP!$D$61,BR27&lt;=LPP!$D$63),(LPP!$D$54/12*BR47),BR27&gt;LPP!$D$63,PMT(LPP!$D$54/12,LPP!$D$55,-LPP!$D$51))*(BR47&gt;0)</f>
        <v>0</v>
      </c>
      <c r="BS49" s="79" cm="1">
        <f t="array" aca="1" ref="BS49" ca="1">_xlfn.IFS(BS27&lt;=LPP!$D$61,0,AND(BS27&gt;LPP!$D$61,BS27&lt;=LPP!$D$63),(LPP!$D$54/12*BS47),BS27&gt;LPP!$D$63,PMT(LPP!$D$54/12,LPP!$D$55,-LPP!$D$51))*(BS47&gt;0)</f>
        <v>0</v>
      </c>
      <c r="BT49" s="79" cm="1">
        <f t="array" aca="1" ref="BT49" ca="1">_xlfn.IFS(BT27&lt;=LPP!$D$61,0,AND(BT27&gt;LPP!$D$61,BT27&lt;=LPP!$D$63),(LPP!$D$54/12*BT47),BT27&gt;LPP!$D$63,PMT(LPP!$D$54/12,LPP!$D$55,-LPP!$D$51))*(BT47&gt;0)</f>
        <v>0</v>
      </c>
      <c r="BU49" s="79" cm="1">
        <f t="array" aca="1" ref="BU49" ca="1">_xlfn.IFS(BU27&lt;=LPP!$D$61,0,AND(BU27&gt;LPP!$D$61,BU27&lt;=LPP!$D$63),(LPP!$D$54/12*BU47),BU27&gt;LPP!$D$63,PMT(LPP!$D$54/12,LPP!$D$55,-LPP!$D$51))*(BU47&gt;0)</f>
        <v>0</v>
      </c>
      <c r="BV49" s="79" cm="1">
        <f t="array" aca="1" ref="BV49" ca="1">_xlfn.IFS(BV27&lt;=LPP!$D$61,0,AND(BV27&gt;LPP!$D$61,BV27&lt;=LPP!$D$63),(LPP!$D$54/12*BV47),BV27&gt;LPP!$D$63,PMT(LPP!$D$54/12,LPP!$D$55,-LPP!$D$51))*(BV47&gt;0)</f>
        <v>0</v>
      </c>
      <c r="BW49" s="79" cm="1">
        <f t="array" aca="1" ref="BW49" ca="1">_xlfn.IFS(BW27&lt;=LPP!$D$61,0,AND(BW27&gt;LPP!$D$61,BW27&lt;=LPP!$D$63),(LPP!$D$54/12*BW47),BW27&gt;LPP!$D$63,PMT(LPP!$D$54/12,LPP!$D$55,-LPP!$D$51))*(BW47&gt;0)</f>
        <v>0</v>
      </c>
      <c r="BX49" s="79" cm="1">
        <f t="array" aca="1" ref="BX49" ca="1">_xlfn.IFS(BX27&lt;=LPP!$D$61,0,AND(BX27&gt;LPP!$D$61,BX27&lt;=LPP!$D$63),(LPP!$D$54/12*BX47),BX27&gt;LPP!$D$63,PMT(LPP!$D$54/12,LPP!$D$55,-LPP!$D$51))*(BX47&gt;0)</f>
        <v>0</v>
      </c>
      <c r="BY49" s="79" cm="1">
        <f t="array" aca="1" ref="BY49" ca="1">_xlfn.IFS(BY27&lt;=LPP!$D$61,0,AND(BY27&gt;LPP!$D$61,BY27&lt;=LPP!$D$63),(LPP!$D$54/12*BY47),BY27&gt;LPP!$D$63,PMT(LPP!$D$54/12,LPP!$D$55,-LPP!$D$51))*(BY47&gt;0)</f>
        <v>0</v>
      </c>
      <c r="BZ49" s="79" cm="1">
        <f t="array" aca="1" ref="BZ49" ca="1">_xlfn.IFS(BZ27&lt;=LPP!$D$61,0,AND(BZ27&gt;LPP!$D$61,BZ27&lt;=LPP!$D$63),(LPP!$D$54/12*BZ47),BZ27&gt;LPP!$D$63,PMT(LPP!$D$54/12,LPP!$D$55,-LPP!$D$51))*(BZ47&gt;0)</f>
        <v>0</v>
      </c>
      <c r="CA49" s="79" cm="1">
        <f t="array" aca="1" ref="CA49" ca="1">_xlfn.IFS(CA27&lt;=LPP!$D$61,0,AND(CA27&gt;LPP!$D$61,CA27&lt;=LPP!$D$63),(LPP!$D$54/12*CA47),CA27&gt;LPP!$D$63,PMT(LPP!$D$54/12,LPP!$D$55,-LPP!$D$51))*(CA47&gt;0)</f>
        <v>0</v>
      </c>
      <c r="CB49" s="79" cm="1">
        <f t="array" aca="1" ref="CB49" ca="1">_xlfn.IFS(CB27&lt;=LPP!$D$61,0,AND(CB27&gt;LPP!$D$61,CB27&lt;=LPP!$D$63),(LPP!$D$54/12*CB47),CB27&gt;LPP!$D$63,PMT(LPP!$D$54/12,LPP!$D$55,-LPP!$D$51))*(CB47&gt;0)</f>
        <v>0</v>
      </c>
      <c r="CC49" s="79" cm="1">
        <f t="array" aca="1" ref="CC49" ca="1">_xlfn.IFS(CC27&lt;=LPP!$D$61,0,AND(CC27&gt;LPP!$D$61,CC27&lt;=LPP!$D$63),(LPP!$D$54/12*CC47),CC27&gt;LPP!$D$63,PMT(LPP!$D$54/12,LPP!$D$55,-LPP!$D$51))*(CC47&gt;0)</f>
        <v>0</v>
      </c>
      <c r="CD49" s="79" cm="1">
        <f t="array" aca="1" ref="CD49" ca="1">_xlfn.IFS(CD27&lt;=LPP!$D$61,0,AND(CD27&gt;LPP!$D$61,CD27&lt;=LPP!$D$63),(LPP!$D$54/12*CD47),CD27&gt;LPP!$D$63,PMT(LPP!$D$54/12,LPP!$D$55,-LPP!$D$51))*(CD47&gt;0)</f>
        <v>0</v>
      </c>
      <c r="CE49" s="79" cm="1">
        <f t="array" aca="1" ref="CE49" ca="1">_xlfn.IFS(CE27&lt;=LPP!$D$61,0,AND(CE27&gt;LPP!$D$61,CE27&lt;=LPP!$D$63),(LPP!$D$54/12*CE47),CE27&gt;LPP!$D$63,PMT(LPP!$D$54/12,LPP!$D$55,-LPP!$D$51))*(CE47&gt;0)</f>
        <v>0</v>
      </c>
      <c r="CF49" s="79" cm="1">
        <f t="array" aca="1" ref="CF49" ca="1">_xlfn.IFS(CF27&lt;=LPP!$D$61,0,AND(CF27&gt;LPP!$D$61,CF27&lt;=LPP!$D$63),(LPP!$D$54/12*CF47),CF27&gt;LPP!$D$63,PMT(LPP!$D$54/12,LPP!$D$55,-LPP!$D$51))*(CF47&gt;0)</f>
        <v>0</v>
      </c>
      <c r="CG49" s="79" cm="1">
        <f t="array" aca="1" ref="CG49" ca="1">_xlfn.IFS(CG27&lt;=LPP!$D$61,0,AND(CG27&gt;LPP!$D$61,CG27&lt;=LPP!$D$63),(LPP!$D$54/12*CG47),CG27&gt;LPP!$D$63,PMT(LPP!$D$54/12,LPP!$D$55,-LPP!$D$51))*(CG47&gt;0)</f>
        <v>0</v>
      </c>
      <c r="CH49" s="79" cm="1">
        <f t="array" aca="1" ref="CH49" ca="1">_xlfn.IFS(CH27&lt;=LPP!$D$61,0,AND(CH27&gt;LPP!$D$61,CH27&lt;=LPP!$D$63),(LPP!$D$54/12*CH47),CH27&gt;LPP!$D$63,PMT(LPP!$D$54/12,LPP!$D$55,-LPP!$D$51))*(CH47&gt;0)</f>
        <v>0</v>
      </c>
      <c r="CI49" s="79" cm="1">
        <f t="array" aca="1" ref="CI49" ca="1">_xlfn.IFS(CI27&lt;=LPP!$D$61,0,AND(CI27&gt;LPP!$D$61,CI27&lt;=LPP!$D$63),(LPP!$D$54/12*CI47),CI27&gt;LPP!$D$63,PMT(LPP!$D$54/12,LPP!$D$55,-LPP!$D$51))*(CI47&gt;0)</f>
        <v>0</v>
      </c>
      <c r="CJ49" s="79" cm="1">
        <f t="array" aca="1" ref="CJ49" ca="1">_xlfn.IFS(CJ27&lt;=LPP!$D$61,0,AND(CJ27&gt;LPP!$D$61,CJ27&lt;=LPP!$D$63),(LPP!$D$54/12*CJ47),CJ27&gt;LPP!$D$63,PMT(LPP!$D$54/12,LPP!$D$55,-LPP!$D$51))*(CJ47&gt;0)</f>
        <v>0</v>
      </c>
      <c r="CK49" s="79" cm="1">
        <f t="array" aca="1" ref="CK49" ca="1">_xlfn.IFS(CK27&lt;=LPP!$D$61,0,AND(CK27&gt;LPP!$D$61,CK27&lt;=LPP!$D$63),(LPP!$D$54/12*CK47),CK27&gt;LPP!$D$63,PMT(LPP!$D$54/12,LPP!$D$55,-LPP!$D$51))*(CK47&gt;0)</f>
        <v>0</v>
      </c>
      <c r="CL49" s="79" cm="1">
        <f t="array" aca="1" ref="CL49" ca="1">_xlfn.IFS(CL27&lt;=LPP!$D$61,0,AND(CL27&gt;LPP!$D$61,CL27&lt;=LPP!$D$63),(LPP!$D$54/12*CL47),CL27&gt;LPP!$D$63,PMT(LPP!$D$54/12,LPP!$D$55,-LPP!$D$51))*(CL47&gt;0)</f>
        <v>0</v>
      </c>
      <c r="CM49" s="79" cm="1">
        <f t="array" aca="1" ref="CM49" ca="1">_xlfn.IFS(CM27&lt;=LPP!$D$61,0,AND(CM27&gt;LPP!$D$61,CM27&lt;=LPP!$D$63),(LPP!$D$54/12*CM47),CM27&gt;LPP!$D$63,PMT(LPP!$D$54/12,LPP!$D$55,-LPP!$D$51))*(CM47&gt;0)</f>
        <v>0</v>
      </c>
      <c r="CN49" s="79" cm="1">
        <f t="array" aca="1" ref="CN49" ca="1">_xlfn.IFS(CN27&lt;=LPP!$D$61,0,AND(CN27&gt;LPP!$D$61,CN27&lt;=LPP!$D$63),(LPP!$D$54/12*CN47),CN27&gt;LPP!$D$63,PMT(LPP!$D$54/12,LPP!$D$55,-LPP!$D$51))*(CN47&gt;0)</f>
        <v>0</v>
      </c>
      <c r="CO49" s="79" cm="1">
        <f t="array" aca="1" ref="CO49" ca="1">_xlfn.IFS(CO27&lt;=LPP!$D$61,0,AND(CO27&gt;LPP!$D$61,CO27&lt;=LPP!$D$63),(LPP!$D$54/12*CO47),CO27&gt;LPP!$D$63,PMT(LPP!$D$54/12,LPP!$D$55,-LPP!$D$51))*(CO47&gt;0)</f>
        <v>0</v>
      </c>
      <c r="CP49" s="79" cm="1">
        <f t="array" aca="1" ref="CP49" ca="1">_xlfn.IFS(CP27&lt;=LPP!$D$61,0,AND(CP27&gt;LPP!$D$61,CP27&lt;=LPP!$D$63),(LPP!$D$54/12*CP47),CP27&gt;LPP!$D$63,PMT(LPP!$D$54/12,LPP!$D$55,-LPP!$D$51))*(CP47&gt;0)</f>
        <v>0</v>
      </c>
      <c r="CQ49" s="79" cm="1">
        <f t="array" aca="1" ref="CQ49" ca="1">_xlfn.IFS(CQ27&lt;=LPP!$D$61,0,AND(CQ27&gt;LPP!$D$61,CQ27&lt;=LPP!$D$63),(LPP!$D$54/12*CQ47),CQ27&gt;LPP!$D$63,PMT(LPP!$D$54/12,LPP!$D$55,-LPP!$D$51))*(CQ47&gt;0)</f>
        <v>0</v>
      </c>
      <c r="CR49" s="79" cm="1">
        <f t="array" aca="1" ref="CR49" ca="1">_xlfn.IFS(CR27&lt;=LPP!$D$61,0,AND(CR27&gt;LPP!$D$61,CR27&lt;=LPP!$D$63),(LPP!$D$54/12*CR47),CR27&gt;LPP!$D$63,PMT(LPP!$D$54/12,LPP!$D$55,-LPP!$D$51))*(CR47&gt;0)</f>
        <v>0</v>
      </c>
      <c r="CS49" s="79" cm="1">
        <f t="array" aca="1" ref="CS49" ca="1">_xlfn.IFS(CS27&lt;=LPP!$D$61,0,AND(CS27&gt;LPP!$D$61,CS27&lt;=LPP!$D$63),(LPP!$D$54/12*CS47),CS27&gt;LPP!$D$63,PMT(LPP!$D$54/12,LPP!$D$55,-LPP!$D$51))*(CS47&gt;0)</f>
        <v>0</v>
      </c>
      <c r="CT49" s="79" cm="1">
        <f t="array" aca="1" ref="CT49" ca="1">_xlfn.IFS(CT27&lt;=LPP!$D$61,0,AND(CT27&gt;LPP!$D$61,CT27&lt;=LPP!$D$63),(LPP!$D$54/12*CT47),CT27&gt;LPP!$D$63,PMT(LPP!$D$54/12,LPP!$D$55,-LPP!$D$51))*(CT47&gt;0)</f>
        <v>0</v>
      </c>
      <c r="CU49" s="79" cm="1">
        <f t="array" aca="1" ref="CU49" ca="1">_xlfn.IFS(CU27&lt;=LPP!$D$61,0,AND(CU27&gt;LPP!$D$61,CU27&lt;=LPP!$D$63),(LPP!$D$54/12*CU47),CU27&gt;LPP!$D$63,PMT(LPP!$D$54/12,LPP!$D$55,-LPP!$D$51))*(CU47&gt;0)</f>
        <v>0</v>
      </c>
      <c r="CV49" s="79" cm="1">
        <f t="array" aca="1" ref="CV49" ca="1">_xlfn.IFS(CV27&lt;=LPP!$D$61,0,AND(CV27&gt;LPP!$D$61,CV27&lt;=LPP!$D$63),(LPP!$D$54/12*CV47),CV27&gt;LPP!$D$63,PMT(LPP!$D$54/12,LPP!$D$55,-LPP!$D$51))*(CV47&gt;0)</f>
        <v>0</v>
      </c>
      <c r="CW49" s="79" cm="1">
        <f t="array" aca="1" ref="CW49" ca="1">_xlfn.IFS(CW27&lt;=LPP!$D$61,0,AND(CW27&gt;LPP!$D$61,CW27&lt;=LPP!$D$63),(LPP!$D$54/12*CW47),CW27&gt;LPP!$D$63,PMT(LPP!$D$54/12,LPP!$D$55,-LPP!$D$51))*(CW47&gt;0)</f>
        <v>0</v>
      </c>
      <c r="CX49" s="79" cm="1">
        <f t="array" aca="1" ref="CX49" ca="1">_xlfn.IFS(CX27&lt;=LPP!$D$61,0,AND(CX27&gt;LPP!$D$61,CX27&lt;=LPP!$D$63),(LPP!$D$54/12*CX47),CX27&gt;LPP!$D$63,PMT(LPP!$D$54/12,LPP!$D$55,-LPP!$D$51))*(CX47&gt;0)</f>
        <v>0</v>
      </c>
      <c r="CY49" s="79" cm="1">
        <f t="array" aca="1" ref="CY49" ca="1">_xlfn.IFS(CY27&lt;=LPP!$D$61,0,AND(CY27&gt;LPP!$D$61,CY27&lt;=LPP!$D$63),(LPP!$D$54/12*CY47),CY27&gt;LPP!$D$63,PMT(LPP!$D$54/12,LPP!$D$55,-LPP!$D$51))*(CY47&gt;0)</f>
        <v>0</v>
      </c>
      <c r="CZ49" s="79" cm="1">
        <f t="array" aca="1" ref="CZ49" ca="1">_xlfn.IFS(CZ27&lt;=LPP!$D$61,0,AND(CZ27&gt;LPP!$D$61,CZ27&lt;=LPP!$D$63),(LPP!$D$54/12*CZ47),CZ27&gt;LPP!$D$63,PMT(LPP!$D$54/12,LPP!$D$55,-LPP!$D$51))*(CZ47&gt;0)</f>
        <v>0</v>
      </c>
      <c r="DA49" s="79" cm="1">
        <f t="array" aca="1" ref="DA49" ca="1">_xlfn.IFS(DA27&lt;=LPP!$D$61,0,AND(DA27&gt;LPP!$D$61,DA27&lt;=LPP!$D$63),(LPP!$D$54/12*DA47),DA27&gt;LPP!$D$63,PMT(LPP!$D$54/12,LPP!$D$55,-LPP!$D$51))*(DA47&gt;0)</f>
        <v>0</v>
      </c>
      <c r="DB49" s="79" cm="1">
        <f t="array" aca="1" ref="DB49" ca="1">_xlfn.IFS(DB27&lt;=LPP!$D$61,0,AND(DB27&gt;LPP!$D$61,DB27&lt;=LPP!$D$63),(LPP!$D$54/12*DB47),DB27&gt;LPP!$D$63,PMT(LPP!$D$54/12,LPP!$D$55,-LPP!$D$51))*(DB47&gt;0)</f>
        <v>0</v>
      </c>
      <c r="DC49" s="79" cm="1">
        <f t="array" aca="1" ref="DC49" ca="1">_xlfn.IFS(DC27&lt;=LPP!$D$61,0,AND(DC27&gt;LPP!$D$61,DC27&lt;=LPP!$D$63),(LPP!$D$54/12*DC47),DC27&gt;LPP!$D$63,PMT(LPP!$D$54/12,LPP!$D$55,-LPP!$D$51))*(DC47&gt;0)</f>
        <v>0</v>
      </c>
      <c r="DD49" s="79" cm="1">
        <f t="array" aca="1" ref="DD49" ca="1">_xlfn.IFS(DD27&lt;=LPP!$D$61,0,AND(DD27&gt;LPP!$D$61,DD27&lt;=LPP!$D$63),(LPP!$D$54/12*DD47),DD27&gt;LPP!$D$63,PMT(LPP!$D$54/12,LPP!$D$55,-LPP!$D$51))*(DD47&gt;0)</f>
        <v>0</v>
      </c>
      <c r="DE49" s="79" cm="1">
        <f t="array" aca="1" ref="DE49" ca="1">_xlfn.IFS(DE27&lt;=LPP!$D$61,0,AND(DE27&gt;LPP!$D$61,DE27&lt;=LPP!$D$63),(LPP!$D$54/12*DE47),DE27&gt;LPP!$D$63,PMT(LPP!$D$54/12,LPP!$D$55,-LPP!$D$51))*(DE47&gt;0)</f>
        <v>0</v>
      </c>
      <c r="DF49" s="79" cm="1">
        <f t="array" aca="1" ref="DF49" ca="1">_xlfn.IFS(DF27&lt;=LPP!$D$61,0,AND(DF27&gt;LPP!$D$61,DF27&lt;=LPP!$D$63),(LPP!$D$54/12*DF47),DF27&gt;LPP!$D$63,PMT(LPP!$D$54/12,LPP!$D$55,-LPP!$D$51))*(DF47&gt;0)</f>
        <v>0</v>
      </c>
      <c r="DG49" s="79" cm="1">
        <f t="array" aca="1" ref="DG49" ca="1">_xlfn.IFS(DG27&lt;=LPP!$D$61,0,AND(DG27&gt;LPP!$D$61,DG27&lt;=LPP!$D$63),(LPP!$D$54/12*DG47),DG27&gt;LPP!$D$63,PMT(LPP!$D$54/12,LPP!$D$55,-LPP!$D$51))*(DG47&gt;0)</f>
        <v>0</v>
      </c>
      <c r="DH49" s="79" cm="1">
        <f t="array" aca="1" ref="DH49" ca="1">_xlfn.IFS(DH27&lt;=LPP!$D$61,0,AND(DH27&gt;LPP!$D$61,DH27&lt;=LPP!$D$63),(LPP!$D$54/12*DH47),DH27&gt;LPP!$D$63,PMT(LPP!$D$54/12,LPP!$D$55,-LPP!$D$51))*(DH47&gt;0)</f>
        <v>0</v>
      </c>
      <c r="DI49" s="79" cm="1">
        <f t="array" aca="1" ref="DI49" ca="1">_xlfn.IFS(DI27&lt;=LPP!$D$61,0,AND(DI27&gt;LPP!$D$61,DI27&lt;=LPP!$D$63),(LPP!$D$54/12*DI47),DI27&gt;LPP!$D$63,PMT(LPP!$D$54/12,LPP!$D$55,-LPP!$D$51))*(DI47&gt;0)</f>
        <v>0</v>
      </c>
      <c r="DJ49" s="79" cm="1">
        <f t="array" aca="1" ref="DJ49" ca="1">_xlfn.IFS(DJ27&lt;=LPP!$D$61,0,AND(DJ27&gt;LPP!$D$61,DJ27&lt;=LPP!$D$63),(LPP!$D$54/12*DJ47),DJ27&gt;LPP!$D$63,PMT(LPP!$D$54/12,LPP!$D$55,-LPP!$D$51))*(DJ47&gt;0)</f>
        <v>0</v>
      </c>
      <c r="DK49" s="79" cm="1">
        <f t="array" aca="1" ref="DK49" ca="1">_xlfn.IFS(DK27&lt;=LPP!$D$61,0,AND(DK27&gt;LPP!$D$61,DK27&lt;=LPP!$D$63),(LPP!$D$54/12*DK47),DK27&gt;LPP!$D$63,PMT(LPP!$D$54/12,LPP!$D$55,-LPP!$D$51))*(DK47&gt;0)</f>
        <v>0</v>
      </c>
      <c r="DL49" s="79" cm="1">
        <f t="array" aca="1" ref="DL49" ca="1">_xlfn.IFS(DL27&lt;=LPP!$D$61,0,AND(DL27&gt;LPP!$D$61,DL27&lt;=LPP!$D$63),(LPP!$D$54/12*DL47),DL27&gt;LPP!$D$63,PMT(LPP!$D$54/12,LPP!$D$55,-LPP!$D$51))*(DL47&gt;0)</f>
        <v>0</v>
      </c>
      <c r="DM49" s="79" cm="1">
        <f t="array" aca="1" ref="DM49" ca="1">_xlfn.IFS(DM27&lt;=LPP!$D$61,0,AND(DM27&gt;LPP!$D$61,DM27&lt;=LPP!$D$63),(LPP!$D$54/12*DM47),DM27&gt;LPP!$D$63,PMT(LPP!$D$54/12,LPP!$D$55,-LPP!$D$51))*(DM47&gt;0)</f>
        <v>0</v>
      </c>
      <c r="DN49" s="79" cm="1">
        <f t="array" aca="1" ref="DN49" ca="1">_xlfn.IFS(DN27&lt;=LPP!$D$61,0,AND(DN27&gt;LPP!$D$61,DN27&lt;=LPP!$D$63),(LPP!$D$54/12*DN47),DN27&gt;LPP!$D$63,PMT(LPP!$D$54/12,LPP!$D$55,-LPP!$D$51))*(DN47&gt;0)</f>
        <v>0</v>
      </c>
      <c r="DO49" s="79" cm="1">
        <f t="array" aca="1" ref="DO49" ca="1">_xlfn.IFS(DO27&lt;=LPP!$D$61,0,AND(DO27&gt;LPP!$D$61,DO27&lt;=LPP!$D$63),(LPP!$D$54/12*DO47),DO27&gt;LPP!$D$63,PMT(LPP!$D$54/12,LPP!$D$55,-LPP!$D$51))*(DO47&gt;0)</f>
        <v>0</v>
      </c>
      <c r="DP49" s="79" cm="1">
        <f t="array" aca="1" ref="DP49" ca="1">_xlfn.IFS(DP27&lt;=LPP!$D$61,0,AND(DP27&gt;LPP!$D$61,DP27&lt;=LPP!$D$63),(LPP!$D$54/12*DP47),DP27&gt;LPP!$D$63,PMT(LPP!$D$54/12,LPP!$D$55,-LPP!$D$51))*(DP47&gt;0)</f>
        <v>0</v>
      </c>
      <c r="DQ49" s="79" cm="1">
        <f t="array" aca="1" ref="DQ49" ca="1">_xlfn.IFS(DQ27&lt;=LPP!$D$61,0,AND(DQ27&gt;LPP!$D$61,DQ27&lt;=LPP!$D$63),(LPP!$D$54/12*DQ47),DQ27&gt;LPP!$D$63,PMT(LPP!$D$54/12,LPP!$D$55,-LPP!$D$51))*(DQ47&gt;0)</f>
        <v>0</v>
      </c>
      <c r="DR49" s="79" cm="1">
        <f t="array" aca="1" ref="DR49" ca="1">_xlfn.IFS(DR27&lt;=LPP!$D$61,0,AND(DR27&gt;LPP!$D$61,DR27&lt;=LPP!$D$63),(LPP!$D$54/12*DR47),DR27&gt;LPP!$D$63,PMT(LPP!$D$54/12,LPP!$D$55,-LPP!$D$51))*(DR47&gt;0)</f>
        <v>0</v>
      </c>
      <c r="DS49" s="79" cm="1">
        <f t="array" aca="1" ref="DS49" ca="1">_xlfn.IFS(DS27&lt;=LPP!$D$61,0,AND(DS27&gt;LPP!$D$61,DS27&lt;=LPP!$D$63),(LPP!$D$54/12*DS47),DS27&gt;LPP!$D$63,PMT(LPP!$D$54/12,LPP!$D$55,-LPP!$D$51))*(DS47&gt;0)</f>
        <v>0</v>
      </c>
    </row>
    <row r="50" spans="2:123" x14ac:dyDescent="0.25">
      <c r="B50" s="36" t="s">
        <v>41</v>
      </c>
      <c r="C50" s="55">
        <f ca="1">IF(C49&gt;0,(LPP!$D$54/12)*C47,0)</f>
        <v>0</v>
      </c>
      <c r="D50" s="55">
        <f ca="1">IF(D49&gt;0,(LPP!$D$54/12)*D47,0)</f>
        <v>0</v>
      </c>
      <c r="E50" s="55">
        <f ca="1">IF(E49&gt;0,(LPP!$D$54/12)*E47,0)</f>
        <v>0</v>
      </c>
      <c r="F50" s="55">
        <f ca="1">IF(F49&gt;0,(LPP!$D$54/12)*F47,0)</f>
        <v>0</v>
      </c>
      <c r="G50" s="55">
        <f ca="1">IF(G49&gt;0,(LPP!$D$54/12)*G47,0)</f>
        <v>0</v>
      </c>
      <c r="H50" s="55">
        <f ca="1">IF(H49&gt;0,(LPP!$D$54/12)*H47,0)</f>
        <v>0</v>
      </c>
      <c r="I50" s="55">
        <f ca="1">IF(I49&gt;0,(LPP!$D$54/12)*I47,0)</f>
        <v>0</v>
      </c>
      <c r="J50" s="55">
        <f ca="1">IF(J49&gt;0,(LPP!$D$54/12)*J47,0)</f>
        <v>0</v>
      </c>
      <c r="K50" s="55">
        <f ca="1">IF(K49&gt;0,(LPP!$D$54/12)*K47,0)</f>
        <v>0</v>
      </c>
      <c r="L50" s="55">
        <f ca="1">IF(L49&gt;0,(LPP!$D$54/12)*L47,0)</f>
        <v>0</v>
      </c>
      <c r="M50" s="55">
        <f ca="1">IF(M49&gt;0,(LPP!$D$54/12)*M47,0)</f>
        <v>0</v>
      </c>
      <c r="N50" s="55">
        <f ca="1">IF(N49&gt;0,(LPP!$D$54/12)*N47,0)</f>
        <v>0</v>
      </c>
      <c r="O50" s="55">
        <f ca="1">IF(O49&gt;0,(LPP!$D$54/12)*O47,0)</f>
        <v>0</v>
      </c>
      <c r="P50" s="55">
        <f ca="1">IF(P49&gt;0,(LPP!$D$54/12)*P47,0)</f>
        <v>0</v>
      </c>
      <c r="Q50" s="55">
        <f ca="1">IF(Q49&gt;0,(LPP!$D$54/12)*Q47,0)</f>
        <v>0</v>
      </c>
      <c r="R50" s="55">
        <f ca="1">IF(R49&gt;0,(LPP!$D$54/12)*R47,0)</f>
        <v>0</v>
      </c>
      <c r="S50" s="55">
        <f ca="1">IF(S49&gt;0,(LPP!$D$54/12)*S47,0)</f>
        <v>9747.6705529767969</v>
      </c>
      <c r="T50" s="55">
        <f ca="1">IF(T49&gt;0,(LPP!$D$54/12)*T47,0)</f>
        <v>10888.330722976796</v>
      </c>
      <c r="U50" s="55">
        <f ca="1">IF(U49&gt;0,(LPP!$D$54/12)*U47,0)</f>
        <v>10888.330722976796</v>
      </c>
      <c r="V50" s="55">
        <f ca="1">IF(V49&gt;0,(LPP!$D$54/12)*V47,0)</f>
        <v>10888.330722976796</v>
      </c>
      <c r="W50" s="55">
        <f ca="1">IF(W49&gt;0,(LPP!$D$54/12)*W47,0)</f>
        <v>10888.330722976796</v>
      </c>
      <c r="X50" s="55">
        <f ca="1">IF(X49&gt;0,(LPP!$D$54/12)*X47,0)</f>
        <v>10888.330722976796</v>
      </c>
      <c r="Y50" s="55">
        <f ca="1">IF(Y49&gt;0,(LPP!$D$54/12)*Y47,0)</f>
        <v>10888.330722976796</v>
      </c>
      <c r="Z50" s="55">
        <f ca="1">IF(Z49&gt;0,(LPP!$D$54/12)*Z47,0)</f>
        <v>10888.330722976796</v>
      </c>
      <c r="AA50" s="55">
        <f ca="1">IF(AA49&gt;0,(LPP!$D$54/12)*AA47,0)</f>
        <v>10888.330722976796</v>
      </c>
      <c r="AB50" s="55">
        <f ca="1">IF(AB49&gt;0,(LPP!$D$54/12)*AB47,0)</f>
        <v>10888.330722976796</v>
      </c>
      <c r="AC50" s="55">
        <f ca="1">IF(AC49&gt;0,(LPP!$D$54/12)*AC47,0)</f>
        <v>10888.330722976796</v>
      </c>
      <c r="AD50" s="55">
        <f ca="1">IF(AD49&gt;0,(LPP!$D$54/12)*AD47,0)</f>
        <v>10888.330722976796</v>
      </c>
      <c r="AE50" s="55">
        <f ca="1">IF(AE49&gt;0,(LPP!$D$54/12)*AE47,0)</f>
        <v>10888.330722976796</v>
      </c>
      <c r="AF50" s="55">
        <f ca="1">IF(AF49&gt;0,(LPP!$D$54/12)*AF47,0)</f>
        <v>10888.330722976796</v>
      </c>
      <c r="AG50" s="55">
        <f ca="1">IF(AG49&gt;0,(LPP!$D$54/12)*AG47,0)</f>
        <v>10888.330722976796</v>
      </c>
      <c r="AH50" s="55">
        <f ca="1">IF(AH49&gt;0,(LPP!$D$54/12)*AH47,0)</f>
        <v>10888.330722976796</v>
      </c>
      <c r="AI50" s="55">
        <f ca="1">IF(AI49&gt;0,(LPP!$D$54/12)*AI47,0)</f>
        <v>10888.330722976796</v>
      </c>
      <c r="AJ50" s="55">
        <f ca="1">IF(AJ49&gt;0,(LPP!$D$54/12)*AJ47,0)</f>
        <v>10888.330722976796</v>
      </c>
      <c r="AK50" s="55">
        <f ca="1">IF(AK49&gt;0,(LPP!$D$54/12)*AK47,0)</f>
        <v>10888.330722976796</v>
      </c>
      <c r="AL50" s="55">
        <f ca="1">IF(AL49&gt;0,(LPP!$D$54/12)*AL47,0)</f>
        <v>10888.330722976796</v>
      </c>
      <c r="AM50" s="55">
        <f ca="1">IF(AM49&gt;0,(LPP!$D$54/12)*AM47,0)</f>
        <v>10888.330722976796</v>
      </c>
      <c r="AN50" s="55">
        <f ca="1">IF(AN49&gt;0,(LPP!$D$54/12)*AN47,0)</f>
        <v>10888.330722976796</v>
      </c>
      <c r="AO50" s="55">
        <f ca="1">IF(AO49&gt;0,(LPP!$D$54/12)*AO47,0)</f>
        <v>10888.330722976796</v>
      </c>
      <c r="AP50" s="55">
        <f ca="1">IF(AP49&gt;0,(LPP!$D$54/12)*AP47,0)</f>
        <v>10888.330722976796</v>
      </c>
      <c r="AQ50" s="55">
        <f ca="1">IF(AQ49&gt;0,(LPP!$D$54/12)*AQ47,0)</f>
        <v>10888.330722976796</v>
      </c>
      <c r="AR50" s="55">
        <f ca="1">IF(AR49&gt;0,(LPP!$D$54/12)*AR47,0)</f>
        <v>10888.330722976796</v>
      </c>
      <c r="AS50" s="55">
        <f ca="1">IF(AS49&gt;0,(LPP!$D$54/12)*AS47,0)</f>
        <v>10888.330722976796</v>
      </c>
      <c r="AT50" s="55">
        <f ca="1">IF(AT49&gt;0,(LPP!$D$54/12)*AT47,0)</f>
        <v>10888.330722976796</v>
      </c>
      <c r="AU50" s="55">
        <f ca="1">IF(AU49&gt;0,(LPP!$D$54/12)*AU47,0)</f>
        <v>10888.330722976796</v>
      </c>
      <c r="AV50" s="55">
        <f ca="1">IF(AV49&gt;0,(LPP!$D$54/12)*AV47,0)</f>
        <v>10888.330722976796</v>
      </c>
      <c r="AW50" s="55">
        <f ca="1">IF(AW49&gt;0,(LPP!$D$54/12)*AW47,0)</f>
        <v>10888.330722976796</v>
      </c>
      <c r="AX50" s="55">
        <f ca="1">IF(AX49&gt;0,(LPP!$D$54/12)*AX47,0)</f>
        <v>10844.745649484692</v>
      </c>
      <c r="AY50" s="55">
        <f ca="1">IF(AY49&gt;0,(LPP!$D$54/12)*AY47,0)</f>
        <v>10801.146047634758</v>
      </c>
      <c r="AZ50" s="55">
        <f ca="1">IF(AZ49&gt;0,(LPP!$D$54/12)*AZ47,0)</f>
        <v>10757.531912584207</v>
      </c>
      <c r="BA50" s="55">
        <f ca="1">IF(BA49&gt;0,(LPP!$D$54/12)*BA47,0)</f>
        <v>10713.903239488638</v>
      </c>
      <c r="BB50" s="55">
        <f ca="1">IF(BB49&gt;0,(LPP!$D$54/12)*BB47,0)</f>
        <v>10670.260023502038</v>
      </c>
      <c r="BC50" s="55">
        <f ca="1">IF(BC49&gt;0,(LPP!$D$54/12)*BC47,0)</f>
        <v>10626.602259776775</v>
      </c>
      <c r="BD50" s="55">
        <f ca="1">IF(BD49&gt;0,(LPP!$D$54/12)*BD47,0)</f>
        <v>10582.929943463605</v>
      </c>
      <c r="BE50" s="55">
        <f ca="1">IF(BE49&gt;0,(LPP!$D$54/12)*BE47,0)</f>
        <v>10539.243069711663</v>
      </c>
      <c r="BF50" s="55">
        <f ca="1">IF(BF49&gt;0,(LPP!$D$54/12)*BF47,0)</f>
        <v>10495.54163366847</v>
      </c>
      <c r="BG50" s="55">
        <f ca="1">IF(BG49&gt;0,(LPP!$D$54/12)*BG47,0)</f>
        <v>10451.825630479929</v>
      </c>
      <c r="BH50" s="55">
        <f ca="1">IF(BH49&gt;0,(LPP!$D$54/12)*BH47,0)</f>
        <v>10408.095055290327</v>
      </c>
      <c r="BI50" s="55">
        <f ca="1">IF(BI49&gt;0,(LPP!$D$54/12)*BI47,0)</f>
        <v>9942.6833101002758</v>
      </c>
      <c r="BJ50" s="55">
        <f ca="1">IF(BJ49&gt;0,(LPP!$D$54/12)*BJ47,0)</f>
        <v>8503.7830208038795</v>
      </c>
      <c r="BK50" s="55">
        <f ca="1">IF(BK49&gt;0,(LPP!$D$54/12)*BK47,0)</f>
        <v>7064.4030980777179</v>
      </c>
      <c r="BL50" s="55">
        <f ca="1">IF(BL49&gt;0,(LPP!$D$54/12)*BL47,0)</f>
        <v>5624.5433820439812</v>
      </c>
      <c r="BM50" s="55">
        <f ca="1">IF(BM49&gt;0,(LPP!$D$54/12)*BM47,0)</f>
        <v>4184.2037127715657</v>
      </c>
      <c r="BN50" s="55">
        <f ca="1">IF(BN49&gt;0,(LPP!$D$54/12)*BN47,0)</f>
        <v>2743.3839302760598</v>
      </c>
      <c r="BO50" s="55">
        <f ca="1">IF(BO49&gt;0,(LPP!$D$54/12)*BO47,0)</f>
        <v>838.5440370360094</v>
      </c>
      <c r="BP50" s="55">
        <f ca="1">IF(BP49&gt;0,(LPP!$D$54/12)*BP47,0)</f>
        <v>0</v>
      </c>
      <c r="BQ50" s="55">
        <f ca="1">IF(BQ49&gt;0,(LPP!$D$54/12)*BQ47,0)</f>
        <v>0</v>
      </c>
      <c r="BR50" s="55">
        <f ca="1">IF(BR49&gt;0,(LPP!$D$54/12)*BR47,0)</f>
        <v>0</v>
      </c>
      <c r="BS50" s="55">
        <f ca="1">IF(BS49&gt;0,(LPP!$D$54/12)*BS47,0)</f>
        <v>0</v>
      </c>
      <c r="BT50" s="55">
        <f ca="1">IF(BT49&gt;0,(LPP!$D$54/12)*BT47,0)</f>
        <v>0</v>
      </c>
      <c r="BU50" s="55">
        <f ca="1">IF(BU49&gt;0,(LPP!$D$54/12)*BU47,0)</f>
        <v>0</v>
      </c>
      <c r="BV50" s="55">
        <f ca="1">IF(BV49&gt;0,(LPP!$D$54/12)*BV47,0)</f>
        <v>0</v>
      </c>
      <c r="BW50" s="55">
        <f ca="1">IF(BW49&gt;0,(LPP!$D$54/12)*BW47,0)</f>
        <v>0</v>
      </c>
      <c r="BX50" s="55">
        <f ca="1">IF(BX49&gt;0,(LPP!$D$54/12)*BX47,0)</f>
        <v>0</v>
      </c>
      <c r="BY50" s="55">
        <f ca="1">IF(BY49&gt;0,(LPP!$D$54/12)*BY47,0)</f>
        <v>0</v>
      </c>
      <c r="BZ50" s="55">
        <f ca="1">IF(BZ49&gt;0,(LPP!$D$54/12)*BZ47,0)</f>
        <v>0</v>
      </c>
      <c r="CA50" s="55">
        <f ca="1">IF(CA49&gt;0,(LPP!$D$54/12)*CA47,0)</f>
        <v>0</v>
      </c>
      <c r="CB50" s="55">
        <f ca="1">IF(CB49&gt;0,(LPP!$D$54/12)*CB47,0)</f>
        <v>0</v>
      </c>
      <c r="CC50" s="55">
        <f ca="1">IF(CC49&gt;0,(LPP!$D$54/12)*CC47,0)</f>
        <v>0</v>
      </c>
      <c r="CD50" s="55">
        <f ca="1">IF(CD49&gt;0,(LPP!$D$54/12)*CD47,0)</f>
        <v>0</v>
      </c>
      <c r="CE50" s="55">
        <f ca="1">IF(CE49&gt;0,(LPP!$D$54/12)*CE47,0)</f>
        <v>0</v>
      </c>
      <c r="CF50" s="55">
        <f ca="1">IF(CF49&gt;0,(LPP!$D$54/12)*CF47,0)</f>
        <v>0</v>
      </c>
      <c r="CG50" s="55">
        <f ca="1">IF(CG49&gt;0,(LPP!$D$54/12)*CG47,0)</f>
        <v>0</v>
      </c>
      <c r="CH50" s="55">
        <f ca="1">IF(CH49&gt;0,(LPP!$D$54/12)*CH47,0)</f>
        <v>0</v>
      </c>
      <c r="CI50" s="55">
        <f ca="1">IF(CI49&gt;0,(LPP!$D$54/12)*CI47,0)</f>
        <v>0</v>
      </c>
      <c r="CJ50" s="55">
        <f ca="1">IF(CJ49&gt;0,(LPP!$D$54/12)*CJ47,0)</f>
        <v>0</v>
      </c>
      <c r="CK50" s="55">
        <f ca="1">IF(CK49&gt;0,(LPP!$D$54/12)*CK47,0)</f>
        <v>0</v>
      </c>
      <c r="CL50" s="55">
        <f ca="1">IF(CL49&gt;0,(LPP!$D$54/12)*CL47,0)</f>
        <v>0</v>
      </c>
      <c r="CM50" s="55">
        <f ca="1">IF(CM49&gt;0,(LPP!$D$54/12)*CM47,0)</f>
        <v>0</v>
      </c>
      <c r="CN50" s="55">
        <f ca="1">IF(CN49&gt;0,(LPP!$D$54/12)*CN47,0)</f>
        <v>0</v>
      </c>
      <c r="CO50" s="55">
        <f ca="1">IF(CO49&gt;0,(LPP!$D$54/12)*CO47,0)</f>
        <v>0</v>
      </c>
      <c r="CP50" s="55">
        <f ca="1">IF(CP49&gt;0,(LPP!$D$54/12)*CP47,0)</f>
        <v>0</v>
      </c>
      <c r="CQ50" s="55">
        <f ca="1">IF(CQ49&gt;0,(LPP!$D$54/12)*CQ47,0)</f>
        <v>0</v>
      </c>
      <c r="CR50" s="55">
        <f ca="1">IF(CR49&gt;0,(LPP!$D$54/12)*CR47,0)</f>
        <v>0</v>
      </c>
      <c r="CS50" s="55">
        <f ca="1">IF(CS49&gt;0,(LPP!$D$54/12)*CS47,0)</f>
        <v>0</v>
      </c>
      <c r="CT50" s="55">
        <f ca="1">IF(CT49&gt;0,(LPP!$D$54/12)*CT47,0)</f>
        <v>0</v>
      </c>
      <c r="CU50" s="55">
        <f ca="1">IF(CU49&gt;0,(LPP!$D$54/12)*CU47,0)</f>
        <v>0</v>
      </c>
      <c r="CV50" s="55">
        <f ca="1">IF(CV49&gt;0,(LPP!$D$54/12)*CV47,0)</f>
        <v>0</v>
      </c>
      <c r="CW50" s="55">
        <f ca="1">IF(CW49&gt;0,(LPP!$D$54/12)*CW47,0)</f>
        <v>0</v>
      </c>
      <c r="CX50" s="55">
        <f ca="1">IF(CX49&gt;0,(LPP!$D$54/12)*CX47,0)</f>
        <v>0</v>
      </c>
      <c r="CY50" s="55">
        <f ca="1">IF(CY49&gt;0,(LPP!$D$54/12)*CY47,0)</f>
        <v>0</v>
      </c>
      <c r="CZ50" s="55">
        <f ca="1">IF(CZ49&gt;0,(LPP!$D$54/12)*CZ47,0)</f>
        <v>0</v>
      </c>
      <c r="DA50" s="55">
        <f ca="1">IF(DA49&gt;0,(LPP!$D$54/12)*DA47,0)</f>
        <v>0</v>
      </c>
      <c r="DB50" s="55">
        <f ca="1">IF(DB49&gt;0,(LPP!$D$54/12)*DB47,0)</f>
        <v>0</v>
      </c>
      <c r="DC50" s="55">
        <f ca="1">IF(DC49&gt;0,(LPP!$D$54/12)*DC47,0)</f>
        <v>0</v>
      </c>
      <c r="DD50" s="55">
        <f ca="1">IF(DD49&gt;0,(LPP!$D$54/12)*DD47,0)</f>
        <v>0</v>
      </c>
      <c r="DE50" s="55">
        <f ca="1">IF(DE49&gt;0,(LPP!$D$54/12)*DE47,0)</f>
        <v>0</v>
      </c>
      <c r="DF50" s="55">
        <f ca="1">IF(DF49&gt;0,(LPP!$D$54/12)*DF47,0)</f>
        <v>0</v>
      </c>
      <c r="DG50" s="55">
        <f ca="1">IF(DG49&gt;0,(LPP!$D$54/12)*DG47,0)</f>
        <v>0</v>
      </c>
      <c r="DH50" s="55">
        <f ca="1">IF(DH49&gt;0,(LPP!$D$54/12)*DH47,0)</f>
        <v>0</v>
      </c>
      <c r="DI50" s="55">
        <f ca="1">IF(DI49&gt;0,(LPP!$D$54/12)*DI47,0)</f>
        <v>0</v>
      </c>
      <c r="DJ50" s="55">
        <f ca="1">IF(DJ49&gt;0,(LPP!$D$54/12)*DJ47,0)</f>
        <v>0</v>
      </c>
      <c r="DK50" s="55">
        <f ca="1">IF(DK49&gt;0,(LPP!$D$54/12)*DK47,0)</f>
        <v>0</v>
      </c>
      <c r="DL50" s="55">
        <f ca="1">IF(DL49&gt;0,(LPP!$D$54/12)*DL47,0)</f>
        <v>0</v>
      </c>
      <c r="DM50" s="55">
        <f ca="1">IF(DM49&gt;0,(LPP!$D$54/12)*DM47,0)</f>
        <v>0</v>
      </c>
      <c r="DN50" s="55">
        <f ca="1">IF(DN49&gt;0,(LPP!$D$54/12)*DN47,0)</f>
        <v>0</v>
      </c>
      <c r="DO50" s="55">
        <f ca="1">IF(DO49&gt;0,(LPP!$D$54/12)*DO47,0)</f>
        <v>0</v>
      </c>
      <c r="DP50" s="55">
        <f ca="1">IF(DP49&gt;0,(LPP!$D$54/12)*DP47,0)</f>
        <v>0</v>
      </c>
      <c r="DQ50" s="55">
        <f ca="1">IF(DQ49&gt;0,(LPP!$D$54/12)*DQ47,0)</f>
        <v>0</v>
      </c>
      <c r="DR50" s="55">
        <f ca="1">IF(DR49&gt;0,(LPP!$D$54/12)*DR47,0)</f>
        <v>0</v>
      </c>
      <c r="DS50" s="55">
        <f ca="1">IF(DS49&gt;0,(LPP!$D$54/12)*DS47,0)</f>
        <v>0</v>
      </c>
    </row>
    <row r="51" spans="2:123" x14ac:dyDescent="0.25">
      <c r="B51" s="36" t="s">
        <v>42</v>
      </c>
      <c r="C51" s="55">
        <f ca="1">C49-C50</f>
        <v>0</v>
      </c>
      <c r="D51" s="55">
        <f t="shared" ref="D51:BO51" ca="1" si="625">D49-D50</f>
        <v>0</v>
      </c>
      <c r="E51" s="55">
        <f t="shared" ca="1" si="625"/>
        <v>0</v>
      </c>
      <c r="F51" s="55">
        <f t="shared" ca="1" si="625"/>
        <v>0</v>
      </c>
      <c r="G51" s="55">
        <f t="shared" ca="1" si="625"/>
        <v>0</v>
      </c>
      <c r="H51" s="55">
        <f t="shared" ca="1" si="625"/>
        <v>0</v>
      </c>
      <c r="I51" s="55">
        <f t="shared" ca="1" si="625"/>
        <v>0</v>
      </c>
      <c r="J51" s="55">
        <f t="shared" ca="1" si="625"/>
        <v>0</v>
      </c>
      <c r="K51" s="55">
        <f t="shared" ca="1" si="625"/>
        <v>0</v>
      </c>
      <c r="L51" s="55">
        <f t="shared" ca="1" si="625"/>
        <v>0</v>
      </c>
      <c r="M51" s="55">
        <f t="shared" ca="1" si="625"/>
        <v>0</v>
      </c>
      <c r="N51" s="55">
        <f t="shared" ca="1" si="625"/>
        <v>0</v>
      </c>
      <c r="O51" s="55">
        <f t="shared" ca="1" si="625"/>
        <v>0</v>
      </c>
      <c r="P51" s="55">
        <f t="shared" ca="1" si="625"/>
        <v>0</v>
      </c>
      <c r="Q51" s="55">
        <f t="shared" ca="1" si="625"/>
        <v>0</v>
      </c>
      <c r="R51" s="55">
        <f t="shared" ca="1" si="625"/>
        <v>0</v>
      </c>
      <c r="S51" s="55">
        <f t="shared" ca="1" si="625"/>
        <v>0</v>
      </c>
      <c r="T51" s="55">
        <f t="shared" ca="1" si="625"/>
        <v>0</v>
      </c>
      <c r="U51" s="55">
        <f t="shared" ca="1" si="625"/>
        <v>0</v>
      </c>
      <c r="V51" s="55">
        <f t="shared" ca="1" si="625"/>
        <v>0</v>
      </c>
      <c r="W51" s="55">
        <f t="shared" ca="1" si="625"/>
        <v>0</v>
      </c>
      <c r="X51" s="55">
        <f t="shared" ca="1" si="625"/>
        <v>0</v>
      </c>
      <c r="Y51" s="55">
        <f t="shared" ca="1" si="625"/>
        <v>0</v>
      </c>
      <c r="Z51" s="55">
        <f t="shared" ca="1" si="625"/>
        <v>0</v>
      </c>
      <c r="AA51" s="55">
        <f t="shared" ca="1" si="625"/>
        <v>0</v>
      </c>
      <c r="AB51" s="55">
        <f t="shared" ca="1" si="625"/>
        <v>0</v>
      </c>
      <c r="AC51" s="55">
        <f t="shared" ca="1" si="625"/>
        <v>0</v>
      </c>
      <c r="AD51" s="55">
        <f t="shared" ca="1" si="625"/>
        <v>0</v>
      </c>
      <c r="AE51" s="55">
        <f t="shared" ca="1" si="625"/>
        <v>0</v>
      </c>
      <c r="AF51" s="55">
        <f t="shared" ca="1" si="625"/>
        <v>0</v>
      </c>
      <c r="AG51" s="55">
        <f t="shared" ca="1" si="625"/>
        <v>0</v>
      </c>
      <c r="AH51" s="55">
        <f t="shared" ca="1" si="625"/>
        <v>0</v>
      </c>
      <c r="AI51" s="55">
        <f t="shared" ca="1" si="625"/>
        <v>0</v>
      </c>
      <c r="AJ51" s="55">
        <f t="shared" ca="1" si="625"/>
        <v>0</v>
      </c>
      <c r="AK51" s="55">
        <f t="shared" ca="1" si="625"/>
        <v>0</v>
      </c>
      <c r="AL51" s="55">
        <f t="shared" ca="1" si="625"/>
        <v>0</v>
      </c>
      <c r="AM51" s="55">
        <f t="shared" ca="1" si="625"/>
        <v>0</v>
      </c>
      <c r="AN51" s="55">
        <f t="shared" ca="1" si="625"/>
        <v>0</v>
      </c>
      <c r="AO51" s="55">
        <f t="shared" ca="1" si="625"/>
        <v>0</v>
      </c>
      <c r="AP51" s="55">
        <f t="shared" ca="1" si="625"/>
        <v>0</v>
      </c>
      <c r="AQ51" s="55">
        <f t="shared" ca="1" si="625"/>
        <v>0</v>
      </c>
      <c r="AR51" s="55">
        <f t="shared" ca="1" si="625"/>
        <v>0</v>
      </c>
      <c r="AS51" s="55">
        <f t="shared" ca="1" si="625"/>
        <v>0</v>
      </c>
      <c r="AT51" s="55">
        <f t="shared" ca="1" si="625"/>
        <v>0</v>
      </c>
      <c r="AU51" s="55">
        <f t="shared" ca="1" si="625"/>
        <v>0</v>
      </c>
      <c r="AV51" s="55">
        <f t="shared" ca="1" si="625"/>
        <v>0</v>
      </c>
      <c r="AW51" s="55">
        <f t="shared" ca="1" si="625"/>
        <v>130755.2204763123</v>
      </c>
      <c r="AX51" s="55">
        <f t="shared" ca="1" si="625"/>
        <v>130798.80554980441</v>
      </c>
      <c r="AY51" s="55">
        <f t="shared" ca="1" si="625"/>
        <v>130842.40515165434</v>
      </c>
      <c r="AZ51" s="55">
        <f t="shared" ca="1" si="625"/>
        <v>130886.01928670489</v>
      </c>
      <c r="BA51" s="55">
        <f t="shared" ca="1" si="625"/>
        <v>130929.64795980047</v>
      </c>
      <c r="BB51" s="55">
        <f t="shared" ca="1" si="625"/>
        <v>130973.29117578706</v>
      </c>
      <c r="BC51" s="55">
        <f t="shared" ca="1" si="625"/>
        <v>131016.94893951232</v>
      </c>
      <c r="BD51" s="55">
        <f t="shared" ca="1" si="625"/>
        <v>131060.62125582549</v>
      </c>
      <c r="BE51" s="55">
        <f t="shared" ca="1" si="625"/>
        <v>131104.30812957743</v>
      </c>
      <c r="BF51" s="55">
        <f t="shared" ca="1" si="625"/>
        <v>131148.00956562062</v>
      </c>
      <c r="BG51" s="55">
        <f t="shared" ca="1" si="625"/>
        <v>131191.72556880917</v>
      </c>
      <c r="BH51" s="55">
        <f t="shared" ca="1" si="625"/>
        <v>131235.45614399877</v>
      </c>
      <c r="BI51" s="55">
        <f t="shared" ca="1" si="625"/>
        <v>131700.86788918881</v>
      </c>
      <c r="BJ51" s="55">
        <f t="shared" ca="1" si="625"/>
        <v>133139.76817848522</v>
      </c>
      <c r="BK51" s="55">
        <f t="shared" ca="1" si="625"/>
        <v>134579.14810121138</v>
      </c>
      <c r="BL51" s="55">
        <f t="shared" ca="1" si="625"/>
        <v>136019.00781724512</v>
      </c>
      <c r="BM51" s="55">
        <f t="shared" ca="1" si="625"/>
        <v>137459.34748651754</v>
      </c>
      <c r="BN51" s="55">
        <f t="shared" ca="1" si="625"/>
        <v>138900.16726901304</v>
      </c>
      <c r="BO51" s="55">
        <f t="shared" ca="1" si="625"/>
        <v>140805.00716225308</v>
      </c>
      <c r="BP51" s="55">
        <f t="shared" ref="BP51:BV51" ca="1" si="626">BP49-BP50</f>
        <v>0</v>
      </c>
      <c r="BQ51" s="55">
        <f t="shared" ca="1" si="626"/>
        <v>0</v>
      </c>
      <c r="BR51" s="55">
        <f t="shared" ca="1" si="626"/>
        <v>0</v>
      </c>
      <c r="BS51" s="55">
        <f t="shared" ca="1" si="626"/>
        <v>0</v>
      </c>
      <c r="BT51" s="55">
        <f t="shared" ca="1" si="626"/>
        <v>0</v>
      </c>
      <c r="BU51" s="55">
        <f t="shared" ca="1" si="626"/>
        <v>0</v>
      </c>
      <c r="BV51" s="55">
        <f t="shared" ca="1" si="626"/>
        <v>0</v>
      </c>
      <c r="BW51" s="55">
        <f t="shared" ref="BW51" ca="1" si="627">BW49-BW50</f>
        <v>0</v>
      </c>
      <c r="BX51" s="55">
        <f t="shared" ref="BX51" ca="1" si="628">BX49-BX50</f>
        <v>0</v>
      </c>
      <c r="BY51" s="55">
        <f t="shared" ref="BY51" ca="1" si="629">BY49-BY50</f>
        <v>0</v>
      </c>
      <c r="BZ51" s="55">
        <f t="shared" ref="BZ51" ca="1" si="630">BZ49-BZ50</f>
        <v>0</v>
      </c>
      <c r="CA51" s="55">
        <f t="shared" ref="CA51" ca="1" si="631">CA49-CA50</f>
        <v>0</v>
      </c>
      <c r="CB51" s="55">
        <f t="shared" ref="CB51" ca="1" si="632">CB49-CB50</f>
        <v>0</v>
      </c>
      <c r="CC51" s="55">
        <f t="shared" ref="CC51" ca="1" si="633">CC49-CC50</f>
        <v>0</v>
      </c>
      <c r="CD51" s="55">
        <f t="shared" ref="CD51" ca="1" si="634">CD49-CD50</f>
        <v>0</v>
      </c>
      <c r="CE51" s="55">
        <f t="shared" ref="CE51" ca="1" si="635">CE49-CE50</f>
        <v>0</v>
      </c>
      <c r="CF51" s="55">
        <f t="shared" ref="CF51" ca="1" si="636">CF49-CF50</f>
        <v>0</v>
      </c>
      <c r="CG51" s="55">
        <f t="shared" ref="CG51" ca="1" si="637">CG49-CG50</f>
        <v>0</v>
      </c>
      <c r="CH51" s="55">
        <f t="shared" ref="CH51" ca="1" si="638">CH49-CH50</f>
        <v>0</v>
      </c>
      <c r="CI51" s="55">
        <f t="shared" ref="CI51" ca="1" si="639">CI49-CI50</f>
        <v>0</v>
      </c>
      <c r="CJ51" s="55">
        <f t="shared" ref="CJ51" ca="1" si="640">CJ49-CJ50</f>
        <v>0</v>
      </c>
      <c r="CK51" s="55">
        <f t="shared" ref="CK51" ca="1" si="641">CK49-CK50</f>
        <v>0</v>
      </c>
      <c r="CL51" s="55">
        <f t="shared" ref="CL51" ca="1" si="642">CL49-CL50</f>
        <v>0</v>
      </c>
      <c r="CM51" s="55">
        <f t="shared" ref="CM51" ca="1" si="643">CM49-CM50</f>
        <v>0</v>
      </c>
      <c r="CN51" s="55">
        <f t="shared" ref="CN51" ca="1" si="644">CN49-CN50</f>
        <v>0</v>
      </c>
      <c r="CO51" s="55">
        <f t="shared" ref="CO51" ca="1" si="645">CO49-CO50</f>
        <v>0</v>
      </c>
      <c r="CP51" s="55">
        <f t="shared" ref="CP51" ca="1" si="646">CP49-CP50</f>
        <v>0</v>
      </c>
      <c r="CQ51" s="55">
        <f t="shared" ref="CQ51" ca="1" si="647">CQ49-CQ50</f>
        <v>0</v>
      </c>
      <c r="CR51" s="55">
        <f t="shared" ref="CR51" ca="1" si="648">CR49-CR50</f>
        <v>0</v>
      </c>
      <c r="CS51" s="55">
        <f t="shared" ref="CS51" ca="1" si="649">CS49-CS50</f>
        <v>0</v>
      </c>
      <c r="CT51" s="55">
        <f t="shared" ref="CT51" ca="1" si="650">CT49-CT50</f>
        <v>0</v>
      </c>
      <c r="CU51" s="55">
        <f t="shared" ref="CU51" ca="1" si="651">CU49-CU50</f>
        <v>0</v>
      </c>
      <c r="CV51" s="55">
        <f t="shared" ref="CV51" ca="1" si="652">CV49-CV50</f>
        <v>0</v>
      </c>
      <c r="CW51" s="55">
        <f t="shared" ref="CW51" ca="1" si="653">CW49-CW50</f>
        <v>0</v>
      </c>
      <c r="CX51" s="55">
        <f t="shared" ref="CX51" ca="1" si="654">CX49-CX50</f>
        <v>0</v>
      </c>
      <c r="CY51" s="55">
        <f t="shared" ref="CY51" ca="1" si="655">CY49-CY50</f>
        <v>0</v>
      </c>
      <c r="CZ51" s="55">
        <f t="shared" ref="CZ51" ca="1" si="656">CZ49-CZ50</f>
        <v>0</v>
      </c>
      <c r="DA51" s="55">
        <f t="shared" ref="DA51" ca="1" si="657">DA49-DA50</f>
        <v>0</v>
      </c>
      <c r="DB51" s="55">
        <f t="shared" ref="DB51" ca="1" si="658">DB49-DB50</f>
        <v>0</v>
      </c>
      <c r="DC51" s="55">
        <f t="shared" ref="DC51" ca="1" si="659">DC49-DC50</f>
        <v>0</v>
      </c>
      <c r="DD51" s="55">
        <f t="shared" ref="DD51" ca="1" si="660">DD49-DD50</f>
        <v>0</v>
      </c>
      <c r="DE51" s="55">
        <f t="shared" ref="DE51" ca="1" si="661">DE49-DE50</f>
        <v>0</v>
      </c>
      <c r="DF51" s="55">
        <f t="shared" ref="DF51" ca="1" si="662">DF49-DF50</f>
        <v>0</v>
      </c>
      <c r="DG51" s="55">
        <f t="shared" ref="DG51" ca="1" si="663">DG49-DG50</f>
        <v>0</v>
      </c>
      <c r="DH51" s="55">
        <f t="shared" ref="DH51" ca="1" si="664">DH49-DH50</f>
        <v>0</v>
      </c>
      <c r="DI51" s="55">
        <f t="shared" ref="DI51" ca="1" si="665">DI49-DI50</f>
        <v>0</v>
      </c>
      <c r="DJ51" s="55">
        <f t="shared" ref="DJ51" ca="1" si="666">DJ49-DJ50</f>
        <v>0</v>
      </c>
      <c r="DK51" s="55">
        <f t="shared" ref="DK51" ca="1" si="667">DK49-DK50</f>
        <v>0</v>
      </c>
      <c r="DL51" s="55">
        <f t="shared" ref="DL51" ca="1" si="668">DL49-DL50</f>
        <v>0</v>
      </c>
      <c r="DM51" s="55">
        <f t="shared" ref="DM51" ca="1" si="669">DM49-DM50</f>
        <v>0</v>
      </c>
      <c r="DN51" s="55">
        <f t="shared" ref="DN51" ca="1" si="670">DN49-DN50</f>
        <v>0</v>
      </c>
      <c r="DO51" s="55">
        <f t="shared" ref="DO51" ca="1" si="671">DO49-DO50</f>
        <v>0</v>
      </c>
      <c r="DP51" s="55">
        <f t="shared" ref="DP51" ca="1" si="672">DP49-DP50</f>
        <v>0</v>
      </c>
      <c r="DQ51" s="55">
        <f t="shared" ref="DQ51" ca="1" si="673">DQ49-DQ50</f>
        <v>0</v>
      </c>
      <c r="DR51" s="55">
        <f t="shared" ref="DR51" ca="1" si="674">DR49-DR50</f>
        <v>0</v>
      </c>
      <c r="DS51" s="55">
        <f t="shared" ref="DS51" ca="1" si="675">DS49-DS50</f>
        <v>0</v>
      </c>
    </row>
    <row r="52" spans="2:123" ht="13.8" thickBot="1" x14ac:dyDescent="0.3">
      <c r="B52" s="42" t="s">
        <v>35</v>
      </c>
      <c r="C52" s="45">
        <f ca="1">MAX(C47-C51,0)</f>
        <v>0</v>
      </c>
      <c r="D52" s="45">
        <f t="shared" ref="D52:BO52" ca="1" si="676">MAX(D47-D51,0)</f>
        <v>0</v>
      </c>
      <c r="E52" s="45">
        <f t="shared" ca="1" si="676"/>
        <v>0</v>
      </c>
      <c r="F52" s="45">
        <f t="shared" ca="1" si="676"/>
        <v>0</v>
      </c>
      <c r="G52" s="45">
        <f t="shared" ca="1" si="676"/>
        <v>0</v>
      </c>
      <c r="H52" s="45">
        <f t="shared" ca="1" si="676"/>
        <v>0</v>
      </c>
      <c r="I52" s="45">
        <f t="shared" ca="1" si="676"/>
        <v>0</v>
      </c>
      <c r="J52" s="45">
        <f t="shared" ca="1" si="676"/>
        <v>0</v>
      </c>
      <c r="K52" s="45">
        <f t="shared" ca="1" si="676"/>
        <v>0</v>
      </c>
      <c r="L52" s="45">
        <f t="shared" ca="1" si="676"/>
        <v>5303475.578930391</v>
      </c>
      <c r="M52" s="45">
        <f t="shared" ca="1" si="676"/>
        <v>8725447.6089303903</v>
      </c>
      <c r="N52" s="45">
        <f t="shared" ca="1" si="676"/>
        <v>12147419.63893039</v>
      </c>
      <c r="O52" s="45">
        <f t="shared" ca="1" si="676"/>
        <v>15570350.438930389</v>
      </c>
      <c r="P52" s="45">
        <f t="shared" ca="1" si="676"/>
        <v>18992291.19893039</v>
      </c>
      <c r="Q52" s="45">
        <f t="shared" ca="1" si="676"/>
        <v>22397356.758930389</v>
      </c>
      <c r="R52" s="45">
        <f t="shared" ca="1" si="676"/>
        <v>25821031.148930389</v>
      </c>
      <c r="S52" s="45">
        <f t="shared" ca="1" si="676"/>
        <v>29243011.658930391</v>
      </c>
      <c r="T52" s="45">
        <f t="shared" ca="1" si="676"/>
        <v>32664992.168930389</v>
      </c>
      <c r="U52" s="45">
        <f t="shared" ca="1" si="676"/>
        <v>32664992.168930389</v>
      </c>
      <c r="V52" s="45">
        <f t="shared" ca="1" si="676"/>
        <v>32664992.168930389</v>
      </c>
      <c r="W52" s="45">
        <f t="shared" ca="1" si="676"/>
        <v>32664992.168930389</v>
      </c>
      <c r="X52" s="45">
        <f t="shared" ca="1" si="676"/>
        <v>32664992.168930389</v>
      </c>
      <c r="Y52" s="45">
        <f t="shared" ca="1" si="676"/>
        <v>32664992.168930389</v>
      </c>
      <c r="Z52" s="45">
        <f t="shared" ca="1" si="676"/>
        <v>32664992.168930389</v>
      </c>
      <c r="AA52" s="45">
        <f t="shared" ca="1" si="676"/>
        <v>32664992.168930389</v>
      </c>
      <c r="AB52" s="45">
        <f t="shared" ca="1" si="676"/>
        <v>32664992.168930389</v>
      </c>
      <c r="AC52" s="45">
        <f t="shared" ca="1" si="676"/>
        <v>32664992.168930389</v>
      </c>
      <c r="AD52" s="45">
        <f t="shared" ca="1" si="676"/>
        <v>32664992.168930389</v>
      </c>
      <c r="AE52" s="45">
        <f t="shared" ca="1" si="676"/>
        <v>32664992.168930389</v>
      </c>
      <c r="AF52" s="45">
        <f t="shared" ca="1" si="676"/>
        <v>32664992.168930389</v>
      </c>
      <c r="AG52" s="45">
        <f t="shared" ca="1" si="676"/>
        <v>32664992.168930389</v>
      </c>
      <c r="AH52" s="45">
        <f t="shared" ca="1" si="676"/>
        <v>32664992.168930389</v>
      </c>
      <c r="AI52" s="45">
        <f t="shared" ca="1" si="676"/>
        <v>32664992.168930389</v>
      </c>
      <c r="AJ52" s="45">
        <f t="shared" ca="1" si="676"/>
        <v>32664992.168930389</v>
      </c>
      <c r="AK52" s="45">
        <f t="shared" ca="1" si="676"/>
        <v>32664992.168930389</v>
      </c>
      <c r="AL52" s="45">
        <f t="shared" ca="1" si="676"/>
        <v>32664992.168930389</v>
      </c>
      <c r="AM52" s="45">
        <f t="shared" ca="1" si="676"/>
        <v>32664992.168930389</v>
      </c>
      <c r="AN52" s="45">
        <f t="shared" ca="1" si="676"/>
        <v>32664992.168930389</v>
      </c>
      <c r="AO52" s="45">
        <f t="shared" ca="1" si="676"/>
        <v>32664992.168930389</v>
      </c>
      <c r="AP52" s="45">
        <f t="shared" ca="1" si="676"/>
        <v>32664992.168930389</v>
      </c>
      <c r="AQ52" s="45">
        <f t="shared" ca="1" si="676"/>
        <v>32664992.168930389</v>
      </c>
      <c r="AR52" s="45">
        <f t="shared" ca="1" si="676"/>
        <v>32664992.168930389</v>
      </c>
      <c r="AS52" s="45">
        <f t="shared" ca="1" si="676"/>
        <v>32664992.168930389</v>
      </c>
      <c r="AT52" s="45">
        <f t="shared" ca="1" si="676"/>
        <v>32664992.168930389</v>
      </c>
      <c r="AU52" s="45">
        <f t="shared" ca="1" si="676"/>
        <v>32664992.168930389</v>
      </c>
      <c r="AV52" s="45">
        <f t="shared" ca="1" si="676"/>
        <v>32664992.168930389</v>
      </c>
      <c r="AW52" s="45">
        <f t="shared" ca="1" si="676"/>
        <v>32534236.948454078</v>
      </c>
      <c r="AX52" s="45">
        <f t="shared" ca="1" si="676"/>
        <v>32403438.142904274</v>
      </c>
      <c r="AY52" s="45">
        <f t="shared" ca="1" si="676"/>
        <v>32272595.73775262</v>
      </c>
      <c r="AZ52" s="45">
        <f t="shared" ca="1" si="676"/>
        <v>32141709.718465917</v>
      </c>
      <c r="BA52" s="45">
        <f t="shared" ca="1" si="676"/>
        <v>32010780.070506115</v>
      </c>
      <c r="BB52" s="45">
        <f t="shared" ca="1" si="676"/>
        <v>31879806.779330328</v>
      </c>
      <c r="BC52" s="45">
        <f t="shared" ca="1" si="676"/>
        <v>31748789.830390815</v>
      </c>
      <c r="BD52" s="45">
        <f t="shared" ca="1" si="676"/>
        <v>31617729.209134988</v>
      </c>
      <c r="BE52" s="45">
        <f t="shared" ca="1" si="676"/>
        <v>31486624.90100541</v>
      </c>
      <c r="BF52" s="45">
        <f t="shared" ca="1" si="676"/>
        <v>31355476.891439788</v>
      </c>
      <c r="BG52" s="45">
        <f t="shared" ca="1" si="676"/>
        <v>31224285.165870979</v>
      </c>
      <c r="BH52" s="45">
        <f t="shared" ca="1" si="676"/>
        <v>31093049.709726982</v>
      </c>
      <c r="BI52" s="45">
        <f t="shared" ca="1" si="676"/>
        <v>29696349.06241164</v>
      </c>
      <c r="BJ52" s="45">
        <f t="shared" ca="1" si="676"/>
        <v>25378209.294233155</v>
      </c>
      <c r="BK52" s="45">
        <f t="shared" ca="1" si="676"/>
        <v>21058630.146131944</v>
      </c>
      <c r="BL52" s="45">
        <f t="shared" ca="1" si="676"/>
        <v>16737611.138314698</v>
      </c>
      <c r="BM52" s="45">
        <f t="shared" ca="1" si="676"/>
        <v>12415151.79082818</v>
      </c>
      <c r="BN52" s="45">
        <f t="shared" ca="1" si="676"/>
        <v>8091251.6235591667</v>
      </c>
      <c r="BO52" s="45">
        <f t="shared" ca="1" si="676"/>
        <v>2374827.1039457754</v>
      </c>
      <c r="BP52" s="45">
        <f t="shared" ref="BP52:DS52" ca="1" si="677">MAX(BP47-BP51,0)</f>
        <v>0</v>
      </c>
      <c r="BQ52" s="45">
        <f t="shared" ca="1" si="677"/>
        <v>0</v>
      </c>
      <c r="BR52" s="45">
        <f t="shared" ca="1" si="677"/>
        <v>0</v>
      </c>
      <c r="BS52" s="45">
        <f t="shared" ca="1" si="677"/>
        <v>0</v>
      </c>
      <c r="BT52" s="45">
        <f t="shared" ca="1" si="677"/>
        <v>0</v>
      </c>
      <c r="BU52" s="45">
        <f t="shared" ca="1" si="677"/>
        <v>0</v>
      </c>
      <c r="BV52" s="45">
        <f t="shared" ca="1" si="677"/>
        <v>0</v>
      </c>
      <c r="BW52" s="45">
        <f t="shared" ca="1" si="677"/>
        <v>0</v>
      </c>
      <c r="BX52" s="45">
        <f t="shared" ca="1" si="677"/>
        <v>0</v>
      </c>
      <c r="BY52" s="45">
        <f t="shared" ca="1" si="677"/>
        <v>0</v>
      </c>
      <c r="BZ52" s="45">
        <f t="shared" ca="1" si="677"/>
        <v>0</v>
      </c>
      <c r="CA52" s="45">
        <f t="shared" ca="1" si="677"/>
        <v>0</v>
      </c>
      <c r="CB52" s="45">
        <f t="shared" ca="1" si="677"/>
        <v>0</v>
      </c>
      <c r="CC52" s="45">
        <f t="shared" ca="1" si="677"/>
        <v>0</v>
      </c>
      <c r="CD52" s="45">
        <f t="shared" ca="1" si="677"/>
        <v>0</v>
      </c>
      <c r="CE52" s="45">
        <f t="shared" ca="1" si="677"/>
        <v>0</v>
      </c>
      <c r="CF52" s="45">
        <f t="shared" ca="1" si="677"/>
        <v>0</v>
      </c>
      <c r="CG52" s="45">
        <f t="shared" ca="1" si="677"/>
        <v>0</v>
      </c>
      <c r="CH52" s="45">
        <f t="shared" ca="1" si="677"/>
        <v>0</v>
      </c>
      <c r="CI52" s="45">
        <f t="shared" ca="1" si="677"/>
        <v>0</v>
      </c>
      <c r="CJ52" s="45">
        <f t="shared" ca="1" si="677"/>
        <v>0</v>
      </c>
      <c r="CK52" s="45">
        <f t="shared" ca="1" si="677"/>
        <v>0</v>
      </c>
      <c r="CL52" s="45">
        <f t="shared" ca="1" si="677"/>
        <v>0</v>
      </c>
      <c r="CM52" s="45">
        <f t="shared" ca="1" si="677"/>
        <v>0</v>
      </c>
      <c r="CN52" s="45">
        <f t="shared" ca="1" si="677"/>
        <v>0</v>
      </c>
      <c r="CO52" s="45">
        <f t="shared" ca="1" si="677"/>
        <v>0</v>
      </c>
      <c r="CP52" s="45">
        <f t="shared" ca="1" si="677"/>
        <v>0</v>
      </c>
      <c r="CQ52" s="45">
        <f t="shared" ca="1" si="677"/>
        <v>0</v>
      </c>
      <c r="CR52" s="45">
        <f t="shared" ca="1" si="677"/>
        <v>0</v>
      </c>
      <c r="CS52" s="45">
        <f t="shared" ca="1" si="677"/>
        <v>0</v>
      </c>
      <c r="CT52" s="45">
        <f t="shared" ca="1" si="677"/>
        <v>0</v>
      </c>
      <c r="CU52" s="45">
        <f t="shared" ca="1" si="677"/>
        <v>0</v>
      </c>
      <c r="CV52" s="45">
        <f t="shared" ca="1" si="677"/>
        <v>0</v>
      </c>
      <c r="CW52" s="45">
        <f t="shared" ca="1" si="677"/>
        <v>0</v>
      </c>
      <c r="CX52" s="45">
        <f t="shared" ca="1" si="677"/>
        <v>0</v>
      </c>
      <c r="CY52" s="45">
        <f t="shared" ca="1" si="677"/>
        <v>0</v>
      </c>
      <c r="CZ52" s="45">
        <f t="shared" ca="1" si="677"/>
        <v>0</v>
      </c>
      <c r="DA52" s="45">
        <f t="shared" ca="1" si="677"/>
        <v>0</v>
      </c>
      <c r="DB52" s="45">
        <f t="shared" ca="1" si="677"/>
        <v>0</v>
      </c>
      <c r="DC52" s="45">
        <f t="shared" ca="1" si="677"/>
        <v>0</v>
      </c>
      <c r="DD52" s="45">
        <f t="shared" ca="1" si="677"/>
        <v>0</v>
      </c>
      <c r="DE52" s="45">
        <f t="shared" ca="1" si="677"/>
        <v>0</v>
      </c>
      <c r="DF52" s="45">
        <f t="shared" ca="1" si="677"/>
        <v>0</v>
      </c>
      <c r="DG52" s="45">
        <f t="shared" ca="1" si="677"/>
        <v>0</v>
      </c>
      <c r="DH52" s="45">
        <f t="shared" ca="1" si="677"/>
        <v>0</v>
      </c>
      <c r="DI52" s="45">
        <f t="shared" ca="1" si="677"/>
        <v>0</v>
      </c>
      <c r="DJ52" s="45">
        <f t="shared" ca="1" si="677"/>
        <v>0</v>
      </c>
      <c r="DK52" s="45">
        <f t="shared" ca="1" si="677"/>
        <v>0</v>
      </c>
      <c r="DL52" s="45">
        <f t="shared" ca="1" si="677"/>
        <v>0</v>
      </c>
      <c r="DM52" s="45">
        <f t="shared" ca="1" si="677"/>
        <v>0</v>
      </c>
      <c r="DN52" s="45">
        <f t="shared" ca="1" si="677"/>
        <v>0</v>
      </c>
      <c r="DO52" s="45">
        <f t="shared" ca="1" si="677"/>
        <v>0</v>
      </c>
      <c r="DP52" s="45">
        <f t="shared" ca="1" si="677"/>
        <v>0</v>
      </c>
      <c r="DQ52" s="45">
        <f t="shared" ca="1" si="677"/>
        <v>0</v>
      </c>
      <c r="DR52" s="45">
        <f t="shared" ca="1" si="677"/>
        <v>0</v>
      </c>
      <c r="DS52" s="45">
        <f t="shared" ca="1" si="677"/>
        <v>0</v>
      </c>
    </row>
    <row r="53" spans="2:123" ht="13.8" thickTop="1" x14ac:dyDescent="0.25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</row>
    <row r="54" spans="2:123" ht="13.8" thickBot="1" x14ac:dyDescent="0.3">
      <c r="B54" s="42" t="s">
        <v>472</v>
      </c>
      <c r="C54" s="45">
        <f ca="1">C24</f>
        <v>0</v>
      </c>
      <c r="D54" s="45">
        <f t="shared" ref="D54:BO54" ca="1" si="678">D24</f>
        <v>0</v>
      </c>
      <c r="E54" s="45">
        <f t="shared" ca="1" si="678"/>
        <v>0</v>
      </c>
      <c r="F54" s="45">
        <f t="shared" ca="1" si="678"/>
        <v>0</v>
      </c>
      <c r="G54" s="45">
        <f t="shared" ca="1" si="678"/>
        <v>0</v>
      </c>
      <c r="H54" s="45">
        <f t="shared" ca="1" si="678"/>
        <v>0</v>
      </c>
      <c r="I54" s="45">
        <f t="shared" ca="1" si="678"/>
        <v>0</v>
      </c>
      <c r="J54" s="45">
        <f t="shared" ca="1" si="678"/>
        <v>0</v>
      </c>
      <c r="K54" s="45">
        <f t="shared" ca="1" si="678"/>
        <v>0</v>
      </c>
      <c r="L54" s="45">
        <f t="shared" ca="1" si="678"/>
        <v>0</v>
      </c>
      <c r="M54" s="45">
        <f t="shared" ca="1" si="678"/>
        <v>0</v>
      </c>
      <c r="N54" s="45">
        <f t="shared" ca="1" si="678"/>
        <v>0</v>
      </c>
      <c r="O54" s="45">
        <f t="shared" ca="1" si="678"/>
        <v>0</v>
      </c>
      <c r="P54" s="45">
        <f t="shared" ca="1" si="678"/>
        <v>0</v>
      </c>
      <c r="Q54" s="45">
        <f t="shared" ca="1" si="678"/>
        <v>0</v>
      </c>
      <c r="R54" s="45">
        <f t="shared" ca="1" si="678"/>
        <v>0</v>
      </c>
      <c r="S54" s="45">
        <f t="shared" ca="1" si="678"/>
        <v>0</v>
      </c>
      <c r="T54" s="45">
        <f t="shared" ca="1" si="678"/>
        <v>0</v>
      </c>
      <c r="U54" s="45">
        <f t="shared" ca="1" si="678"/>
        <v>0</v>
      </c>
      <c r="V54" s="45">
        <f t="shared" ca="1" si="678"/>
        <v>0</v>
      </c>
      <c r="W54" s="45">
        <f t="shared" ca="1" si="678"/>
        <v>0</v>
      </c>
      <c r="X54" s="45">
        <f t="shared" ca="1" si="678"/>
        <v>0</v>
      </c>
      <c r="Y54" s="45">
        <f t="shared" ca="1" si="678"/>
        <v>0</v>
      </c>
      <c r="Z54" s="45">
        <f t="shared" ca="1" si="678"/>
        <v>0</v>
      </c>
      <c r="AA54" s="45">
        <f t="shared" ca="1" si="678"/>
        <v>0</v>
      </c>
      <c r="AB54" s="45">
        <f t="shared" ca="1" si="678"/>
        <v>0</v>
      </c>
      <c r="AC54" s="45">
        <f t="shared" ca="1" si="678"/>
        <v>0</v>
      </c>
      <c r="AD54" s="45">
        <f t="shared" ca="1" si="678"/>
        <v>0</v>
      </c>
      <c r="AE54" s="45">
        <f t="shared" ca="1" si="678"/>
        <v>0</v>
      </c>
      <c r="AF54" s="45">
        <f t="shared" ca="1" si="678"/>
        <v>0</v>
      </c>
      <c r="AG54" s="45">
        <f t="shared" ca="1" si="678"/>
        <v>0</v>
      </c>
      <c r="AH54" s="45">
        <f t="shared" ca="1" si="678"/>
        <v>0</v>
      </c>
      <c r="AI54" s="45">
        <f t="shared" ca="1" si="678"/>
        <v>0</v>
      </c>
      <c r="AJ54" s="45">
        <f t="shared" ca="1" si="678"/>
        <v>0</v>
      </c>
      <c r="AK54" s="45">
        <f t="shared" ca="1" si="678"/>
        <v>0</v>
      </c>
      <c r="AL54" s="45">
        <f t="shared" ca="1" si="678"/>
        <v>0</v>
      </c>
      <c r="AM54" s="45">
        <f t="shared" ca="1" si="678"/>
        <v>0</v>
      </c>
      <c r="AN54" s="45">
        <f t="shared" ca="1" si="678"/>
        <v>0</v>
      </c>
      <c r="AO54" s="45">
        <f t="shared" ca="1" si="678"/>
        <v>0</v>
      </c>
      <c r="AP54" s="45">
        <f t="shared" ca="1" si="678"/>
        <v>0</v>
      </c>
      <c r="AQ54" s="45">
        <f t="shared" ca="1" si="678"/>
        <v>0</v>
      </c>
      <c r="AR54" s="45">
        <f t="shared" ca="1" si="678"/>
        <v>0</v>
      </c>
      <c r="AS54" s="45">
        <f t="shared" ca="1" si="678"/>
        <v>0</v>
      </c>
      <c r="AT54" s="45">
        <f t="shared" ca="1" si="678"/>
        <v>0</v>
      </c>
      <c r="AU54" s="45">
        <f t="shared" ca="1" si="678"/>
        <v>0</v>
      </c>
      <c r="AV54" s="45">
        <f t="shared" ca="1" si="678"/>
        <v>0</v>
      </c>
      <c r="AW54" s="45">
        <f t="shared" ca="1" si="678"/>
        <v>0</v>
      </c>
      <c r="AX54" s="45">
        <f t="shared" ca="1" si="678"/>
        <v>0</v>
      </c>
      <c r="AY54" s="45">
        <f t="shared" ca="1" si="678"/>
        <v>0</v>
      </c>
      <c r="AZ54" s="45">
        <f t="shared" ca="1" si="678"/>
        <v>0</v>
      </c>
      <c r="BA54" s="45">
        <f t="shared" ca="1" si="678"/>
        <v>0</v>
      </c>
      <c r="BB54" s="45">
        <f t="shared" ca="1" si="678"/>
        <v>0</v>
      </c>
      <c r="BC54" s="45">
        <f t="shared" ca="1" si="678"/>
        <v>0</v>
      </c>
      <c r="BD54" s="45">
        <f t="shared" ca="1" si="678"/>
        <v>0</v>
      </c>
      <c r="BE54" s="45">
        <f t="shared" ca="1" si="678"/>
        <v>0</v>
      </c>
      <c r="BF54" s="45">
        <f t="shared" ca="1" si="678"/>
        <v>0</v>
      </c>
      <c r="BG54" s="45">
        <f t="shared" ca="1" si="678"/>
        <v>0</v>
      </c>
      <c r="BH54" s="45">
        <f t="shared" ca="1" si="678"/>
        <v>1264999.7794261547</v>
      </c>
      <c r="BI54" s="45">
        <f t="shared" ca="1" si="678"/>
        <v>4185000</v>
      </c>
      <c r="BJ54" s="45">
        <f t="shared" ca="1" si="678"/>
        <v>4185000</v>
      </c>
      <c r="BK54" s="45">
        <f t="shared" ca="1" si="678"/>
        <v>4185000</v>
      </c>
      <c r="BL54" s="45">
        <f t="shared" ca="1" si="678"/>
        <v>4185000</v>
      </c>
      <c r="BM54" s="45">
        <f t="shared" ca="1" si="678"/>
        <v>4185000</v>
      </c>
      <c r="BN54" s="45">
        <f t="shared" ca="1" si="678"/>
        <v>5575619.5124511383</v>
      </c>
      <c r="BO54" s="45">
        <f t="shared" ca="1" si="678"/>
        <v>6374403.1495961258</v>
      </c>
      <c r="BP54" s="45">
        <f t="shared" ref="BP54:DS54" ca="1" si="679">BP24</f>
        <v>2189403.1495961258</v>
      </c>
      <c r="BQ54" s="45">
        <f t="shared" ca="1" si="679"/>
        <v>2189403.1495961258</v>
      </c>
      <c r="BR54" s="45">
        <f t="shared" ca="1" si="679"/>
        <v>2189403.1495961258</v>
      </c>
      <c r="BS54" s="45">
        <f t="shared" ca="1" si="679"/>
        <v>2189403.1495961258</v>
      </c>
      <c r="BT54" s="45">
        <f t="shared" ca="1" si="679"/>
        <v>2205187.384615385</v>
      </c>
      <c r="BU54" s="45">
        <f t="shared" ca="1" si="679"/>
        <v>2205187.384615385</v>
      </c>
      <c r="BV54" s="45">
        <f t="shared" ca="1" si="679"/>
        <v>2205187.384615385</v>
      </c>
      <c r="BW54" s="45">
        <f t="shared" ca="1" si="679"/>
        <v>2205187.384615385</v>
      </c>
      <c r="BX54" s="45">
        <f t="shared" ca="1" si="679"/>
        <v>2205187.384615385</v>
      </c>
      <c r="BY54" s="45">
        <f t="shared" ca="1" si="679"/>
        <v>0</v>
      </c>
      <c r="BZ54" s="45">
        <f t="shared" ca="1" si="679"/>
        <v>0</v>
      </c>
      <c r="CA54" s="45">
        <f t="shared" ca="1" si="679"/>
        <v>0</v>
      </c>
      <c r="CB54" s="45">
        <f t="shared" ca="1" si="679"/>
        <v>0</v>
      </c>
      <c r="CC54" s="45">
        <f t="shared" ca="1" si="679"/>
        <v>0</v>
      </c>
      <c r="CD54" s="45">
        <f t="shared" ca="1" si="679"/>
        <v>0</v>
      </c>
      <c r="CE54" s="45">
        <f t="shared" ca="1" si="679"/>
        <v>0</v>
      </c>
      <c r="CF54" s="45">
        <f t="shared" ca="1" si="679"/>
        <v>0</v>
      </c>
      <c r="CG54" s="45">
        <f t="shared" ca="1" si="679"/>
        <v>0</v>
      </c>
      <c r="CH54" s="45">
        <f t="shared" ca="1" si="679"/>
        <v>0</v>
      </c>
      <c r="CI54" s="45">
        <f t="shared" ca="1" si="679"/>
        <v>0</v>
      </c>
      <c r="CJ54" s="45">
        <f t="shared" ca="1" si="679"/>
        <v>0</v>
      </c>
      <c r="CK54" s="45">
        <f t="shared" ca="1" si="679"/>
        <v>0</v>
      </c>
      <c r="CL54" s="45">
        <f t="shared" ca="1" si="679"/>
        <v>0</v>
      </c>
      <c r="CM54" s="45">
        <f t="shared" ca="1" si="679"/>
        <v>0</v>
      </c>
      <c r="CN54" s="45">
        <f t="shared" ca="1" si="679"/>
        <v>0</v>
      </c>
      <c r="CO54" s="45">
        <f t="shared" ca="1" si="679"/>
        <v>0</v>
      </c>
      <c r="CP54" s="45">
        <f t="shared" ca="1" si="679"/>
        <v>0</v>
      </c>
      <c r="CQ54" s="45">
        <f t="shared" ca="1" si="679"/>
        <v>0</v>
      </c>
      <c r="CR54" s="45">
        <f t="shared" ca="1" si="679"/>
        <v>0</v>
      </c>
      <c r="CS54" s="45">
        <f t="shared" ca="1" si="679"/>
        <v>0</v>
      </c>
      <c r="CT54" s="45">
        <f t="shared" ca="1" si="679"/>
        <v>0</v>
      </c>
      <c r="CU54" s="45">
        <f t="shared" ca="1" si="679"/>
        <v>0</v>
      </c>
      <c r="CV54" s="45">
        <f t="shared" ca="1" si="679"/>
        <v>0</v>
      </c>
      <c r="CW54" s="45">
        <f t="shared" ca="1" si="679"/>
        <v>0</v>
      </c>
      <c r="CX54" s="45">
        <f t="shared" ca="1" si="679"/>
        <v>0</v>
      </c>
      <c r="CY54" s="45">
        <f t="shared" ca="1" si="679"/>
        <v>0</v>
      </c>
      <c r="CZ54" s="45">
        <f t="shared" ca="1" si="679"/>
        <v>0</v>
      </c>
      <c r="DA54" s="45">
        <f t="shared" ca="1" si="679"/>
        <v>0</v>
      </c>
      <c r="DB54" s="45">
        <f t="shared" ca="1" si="679"/>
        <v>0</v>
      </c>
      <c r="DC54" s="45">
        <f t="shared" ca="1" si="679"/>
        <v>0</v>
      </c>
      <c r="DD54" s="45">
        <f t="shared" ca="1" si="679"/>
        <v>0</v>
      </c>
      <c r="DE54" s="45">
        <f t="shared" ca="1" si="679"/>
        <v>0</v>
      </c>
      <c r="DF54" s="45">
        <f t="shared" ca="1" si="679"/>
        <v>0</v>
      </c>
      <c r="DG54" s="45">
        <f t="shared" ca="1" si="679"/>
        <v>0</v>
      </c>
      <c r="DH54" s="45">
        <f t="shared" ca="1" si="679"/>
        <v>0</v>
      </c>
      <c r="DI54" s="45">
        <f t="shared" ca="1" si="679"/>
        <v>0</v>
      </c>
      <c r="DJ54" s="45">
        <f t="shared" ca="1" si="679"/>
        <v>0</v>
      </c>
      <c r="DK54" s="45">
        <f t="shared" ca="1" si="679"/>
        <v>0</v>
      </c>
      <c r="DL54" s="45">
        <f t="shared" ca="1" si="679"/>
        <v>0</v>
      </c>
      <c r="DM54" s="45">
        <f t="shared" ca="1" si="679"/>
        <v>0</v>
      </c>
      <c r="DN54" s="45">
        <f t="shared" ca="1" si="679"/>
        <v>0</v>
      </c>
      <c r="DO54" s="45">
        <f t="shared" ca="1" si="679"/>
        <v>0</v>
      </c>
      <c r="DP54" s="45">
        <f t="shared" ca="1" si="679"/>
        <v>0</v>
      </c>
      <c r="DQ54" s="45">
        <f t="shared" ca="1" si="679"/>
        <v>0</v>
      </c>
      <c r="DR54" s="45">
        <f t="shared" ca="1" si="679"/>
        <v>0</v>
      </c>
      <c r="DS54" s="45">
        <f t="shared" ca="1" si="679"/>
        <v>0</v>
      </c>
    </row>
    <row r="55" spans="2:123" ht="13.8" thickTop="1" x14ac:dyDescent="0.25">
      <c r="B55" s="165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66"/>
      <c r="DI55" s="166"/>
      <c r="DJ55" s="166"/>
      <c r="DK55" s="166"/>
      <c r="DL55" s="166"/>
      <c r="DM55" s="166"/>
      <c r="DN55" s="166"/>
      <c r="DO55" s="166"/>
      <c r="DP55" s="166"/>
      <c r="DQ55" s="166"/>
      <c r="DR55" s="166"/>
      <c r="DS55" s="166"/>
    </row>
    <row r="56" spans="2:123" ht="13.8" thickBot="1" x14ac:dyDescent="0.3">
      <c r="B56" s="42" t="s">
        <v>35</v>
      </c>
      <c r="C56" s="45">
        <f ca="1">MAX(C52-C54,0)</f>
        <v>0</v>
      </c>
      <c r="D56" s="45">
        <f t="shared" ref="D56:BO56" ca="1" si="680">MAX(D52-D54,0)</f>
        <v>0</v>
      </c>
      <c r="E56" s="45">
        <f t="shared" ca="1" si="680"/>
        <v>0</v>
      </c>
      <c r="F56" s="45">
        <f t="shared" ca="1" si="680"/>
        <v>0</v>
      </c>
      <c r="G56" s="45">
        <f t="shared" ca="1" si="680"/>
        <v>0</v>
      </c>
      <c r="H56" s="45">
        <f t="shared" ca="1" si="680"/>
        <v>0</v>
      </c>
      <c r="I56" s="45">
        <f t="shared" ca="1" si="680"/>
        <v>0</v>
      </c>
      <c r="J56" s="45">
        <f t="shared" ca="1" si="680"/>
        <v>0</v>
      </c>
      <c r="K56" s="45">
        <f t="shared" ca="1" si="680"/>
        <v>0</v>
      </c>
      <c r="L56" s="45">
        <f t="shared" ca="1" si="680"/>
        <v>5303475.578930391</v>
      </c>
      <c r="M56" s="45">
        <f t="shared" ca="1" si="680"/>
        <v>8725447.6089303903</v>
      </c>
      <c r="N56" s="45">
        <f t="shared" ca="1" si="680"/>
        <v>12147419.63893039</v>
      </c>
      <c r="O56" s="45">
        <f t="shared" ca="1" si="680"/>
        <v>15570350.438930389</v>
      </c>
      <c r="P56" s="45">
        <f t="shared" ca="1" si="680"/>
        <v>18992291.19893039</v>
      </c>
      <c r="Q56" s="45">
        <f t="shared" ca="1" si="680"/>
        <v>22397356.758930389</v>
      </c>
      <c r="R56" s="45">
        <f t="shared" ca="1" si="680"/>
        <v>25821031.148930389</v>
      </c>
      <c r="S56" s="45">
        <f t="shared" ca="1" si="680"/>
        <v>29243011.658930391</v>
      </c>
      <c r="T56" s="45">
        <f t="shared" ca="1" si="680"/>
        <v>32664992.168930389</v>
      </c>
      <c r="U56" s="45">
        <f t="shared" ca="1" si="680"/>
        <v>32664992.168930389</v>
      </c>
      <c r="V56" s="45">
        <f t="shared" ca="1" si="680"/>
        <v>32664992.168930389</v>
      </c>
      <c r="W56" s="45">
        <f t="shared" ca="1" si="680"/>
        <v>32664992.168930389</v>
      </c>
      <c r="X56" s="45">
        <f t="shared" ca="1" si="680"/>
        <v>32664992.168930389</v>
      </c>
      <c r="Y56" s="45">
        <f t="shared" ca="1" si="680"/>
        <v>32664992.168930389</v>
      </c>
      <c r="Z56" s="45">
        <f t="shared" ca="1" si="680"/>
        <v>32664992.168930389</v>
      </c>
      <c r="AA56" s="45">
        <f t="shared" ca="1" si="680"/>
        <v>32664992.168930389</v>
      </c>
      <c r="AB56" s="45">
        <f t="shared" ca="1" si="680"/>
        <v>32664992.168930389</v>
      </c>
      <c r="AC56" s="45">
        <f t="shared" ca="1" si="680"/>
        <v>32664992.168930389</v>
      </c>
      <c r="AD56" s="45">
        <f t="shared" ca="1" si="680"/>
        <v>32664992.168930389</v>
      </c>
      <c r="AE56" s="45">
        <f t="shared" ca="1" si="680"/>
        <v>32664992.168930389</v>
      </c>
      <c r="AF56" s="45">
        <f t="shared" ca="1" si="680"/>
        <v>32664992.168930389</v>
      </c>
      <c r="AG56" s="45">
        <f t="shared" ca="1" si="680"/>
        <v>32664992.168930389</v>
      </c>
      <c r="AH56" s="45">
        <f t="shared" ca="1" si="680"/>
        <v>32664992.168930389</v>
      </c>
      <c r="AI56" s="45">
        <f t="shared" ca="1" si="680"/>
        <v>32664992.168930389</v>
      </c>
      <c r="AJ56" s="45">
        <f t="shared" ca="1" si="680"/>
        <v>32664992.168930389</v>
      </c>
      <c r="AK56" s="45">
        <f t="shared" ca="1" si="680"/>
        <v>32664992.168930389</v>
      </c>
      <c r="AL56" s="45">
        <f t="shared" ca="1" si="680"/>
        <v>32664992.168930389</v>
      </c>
      <c r="AM56" s="45">
        <f t="shared" ca="1" si="680"/>
        <v>32664992.168930389</v>
      </c>
      <c r="AN56" s="45">
        <f t="shared" ca="1" si="680"/>
        <v>32664992.168930389</v>
      </c>
      <c r="AO56" s="45">
        <f t="shared" ca="1" si="680"/>
        <v>32664992.168930389</v>
      </c>
      <c r="AP56" s="45">
        <f t="shared" ca="1" si="680"/>
        <v>32664992.168930389</v>
      </c>
      <c r="AQ56" s="45">
        <f t="shared" ca="1" si="680"/>
        <v>32664992.168930389</v>
      </c>
      <c r="AR56" s="45">
        <f t="shared" ca="1" si="680"/>
        <v>32664992.168930389</v>
      </c>
      <c r="AS56" s="45">
        <f t="shared" ca="1" si="680"/>
        <v>32664992.168930389</v>
      </c>
      <c r="AT56" s="45">
        <f t="shared" ca="1" si="680"/>
        <v>32664992.168930389</v>
      </c>
      <c r="AU56" s="45">
        <f t="shared" ca="1" si="680"/>
        <v>32664992.168930389</v>
      </c>
      <c r="AV56" s="45">
        <f t="shared" ca="1" si="680"/>
        <v>32664992.168930389</v>
      </c>
      <c r="AW56" s="45">
        <f t="shared" ca="1" si="680"/>
        <v>32534236.948454078</v>
      </c>
      <c r="AX56" s="45">
        <f t="shared" ca="1" si="680"/>
        <v>32403438.142904274</v>
      </c>
      <c r="AY56" s="45">
        <f t="shared" ca="1" si="680"/>
        <v>32272595.73775262</v>
      </c>
      <c r="AZ56" s="45">
        <f t="shared" ca="1" si="680"/>
        <v>32141709.718465917</v>
      </c>
      <c r="BA56" s="45">
        <f t="shared" ca="1" si="680"/>
        <v>32010780.070506115</v>
      </c>
      <c r="BB56" s="45">
        <f t="shared" ca="1" si="680"/>
        <v>31879806.779330328</v>
      </c>
      <c r="BC56" s="45">
        <f t="shared" ca="1" si="680"/>
        <v>31748789.830390815</v>
      </c>
      <c r="BD56" s="45">
        <f t="shared" ca="1" si="680"/>
        <v>31617729.209134988</v>
      </c>
      <c r="BE56" s="45">
        <f t="shared" ca="1" si="680"/>
        <v>31486624.90100541</v>
      </c>
      <c r="BF56" s="45">
        <f t="shared" ca="1" si="680"/>
        <v>31355476.891439788</v>
      </c>
      <c r="BG56" s="45">
        <f t="shared" ca="1" si="680"/>
        <v>31224285.165870979</v>
      </c>
      <c r="BH56" s="45">
        <f t="shared" ca="1" si="680"/>
        <v>29828049.930300828</v>
      </c>
      <c r="BI56" s="45">
        <f t="shared" ca="1" si="680"/>
        <v>25511349.06241164</v>
      </c>
      <c r="BJ56" s="45">
        <f t="shared" ca="1" si="680"/>
        <v>21193209.294233155</v>
      </c>
      <c r="BK56" s="45">
        <f t="shared" ca="1" si="680"/>
        <v>16873630.146131944</v>
      </c>
      <c r="BL56" s="45">
        <f t="shared" ca="1" si="680"/>
        <v>12552611.138314698</v>
      </c>
      <c r="BM56" s="45">
        <f t="shared" ca="1" si="680"/>
        <v>8230151.7908281796</v>
      </c>
      <c r="BN56" s="45">
        <f t="shared" ca="1" si="680"/>
        <v>2515632.1111080283</v>
      </c>
      <c r="BO56" s="45">
        <f t="shared" ca="1" si="680"/>
        <v>0</v>
      </c>
      <c r="BP56" s="45">
        <f t="shared" ref="BP56:DS56" ca="1" si="681">MAX(BP52-BP54,0)</f>
        <v>0</v>
      </c>
      <c r="BQ56" s="45">
        <f t="shared" ca="1" si="681"/>
        <v>0</v>
      </c>
      <c r="BR56" s="45">
        <f t="shared" ca="1" si="681"/>
        <v>0</v>
      </c>
      <c r="BS56" s="45">
        <f t="shared" ca="1" si="681"/>
        <v>0</v>
      </c>
      <c r="BT56" s="45">
        <f t="shared" ca="1" si="681"/>
        <v>0</v>
      </c>
      <c r="BU56" s="45">
        <f t="shared" ca="1" si="681"/>
        <v>0</v>
      </c>
      <c r="BV56" s="45">
        <f t="shared" ca="1" si="681"/>
        <v>0</v>
      </c>
      <c r="BW56" s="45">
        <f t="shared" ca="1" si="681"/>
        <v>0</v>
      </c>
      <c r="BX56" s="45">
        <f t="shared" ca="1" si="681"/>
        <v>0</v>
      </c>
      <c r="BY56" s="45">
        <f t="shared" ca="1" si="681"/>
        <v>0</v>
      </c>
      <c r="BZ56" s="45">
        <f t="shared" ca="1" si="681"/>
        <v>0</v>
      </c>
      <c r="CA56" s="45">
        <f t="shared" ca="1" si="681"/>
        <v>0</v>
      </c>
      <c r="CB56" s="45">
        <f t="shared" ca="1" si="681"/>
        <v>0</v>
      </c>
      <c r="CC56" s="45">
        <f t="shared" ca="1" si="681"/>
        <v>0</v>
      </c>
      <c r="CD56" s="45">
        <f t="shared" ca="1" si="681"/>
        <v>0</v>
      </c>
      <c r="CE56" s="45">
        <f t="shared" ca="1" si="681"/>
        <v>0</v>
      </c>
      <c r="CF56" s="45">
        <f t="shared" ca="1" si="681"/>
        <v>0</v>
      </c>
      <c r="CG56" s="45">
        <f t="shared" ca="1" si="681"/>
        <v>0</v>
      </c>
      <c r="CH56" s="45">
        <f t="shared" ca="1" si="681"/>
        <v>0</v>
      </c>
      <c r="CI56" s="45">
        <f t="shared" ca="1" si="681"/>
        <v>0</v>
      </c>
      <c r="CJ56" s="45">
        <f t="shared" ca="1" si="681"/>
        <v>0</v>
      </c>
      <c r="CK56" s="45">
        <f t="shared" ca="1" si="681"/>
        <v>0</v>
      </c>
      <c r="CL56" s="45">
        <f t="shared" ca="1" si="681"/>
        <v>0</v>
      </c>
      <c r="CM56" s="45">
        <f t="shared" ca="1" si="681"/>
        <v>0</v>
      </c>
      <c r="CN56" s="45">
        <f t="shared" ca="1" si="681"/>
        <v>0</v>
      </c>
      <c r="CO56" s="45">
        <f t="shared" ca="1" si="681"/>
        <v>0</v>
      </c>
      <c r="CP56" s="45">
        <f t="shared" ca="1" si="681"/>
        <v>0</v>
      </c>
      <c r="CQ56" s="45">
        <f t="shared" ca="1" si="681"/>
        <v>0</v>
      </c>
      <c r="CR56" s="45">
        <f t="shared" ca="1" si="681"/>
        <v>0</v>
      </c>
      <c r="CS56" s="45">
        <f t="shared" ca="1" si="681"/>
        <v>0</v>
      </c>
      <c r="CT56" s="45">
        <f t="shared" ca="1" si="681"/>
        <v>0</v>
      </c>
      <c r="CU56" s="45">
        <f t="shared" ca="1" si="681"/>
        <v>0</v>
      </c>
      <c r="CV56" s="45">
        <f t="shared" ca="1" si="681"/>
        <v>0</v>
      </c>
      <c r="CW56" s="45">
        <f t="shared" ca="1" si="681"/>
        <v>0</v>
      </c>
      <c r="CX56" s="45">
        <f t="shared" ca="1" si="681"/>
        <v>0</v>
      </c>
      <c r="CY56" s="45">
        <f t="shared" ca="1" si="681"/>
        <v>0</v>
      </c>
      <c r="CZ56" s="45">
        <f t="shared" ca="1" si="681"/>
        <v>0</v>
      </c>
      <c r="DA56" s="45">
        <f t="shared" ca="1" si="681"/>
        <v>0</v>
      </c>
      <c r="DB56" s="45">
        <f t="shared" ca="1" si="681"/>
        <v>0</v>
      </c>
      <c r="DC56" s="45">
        <f t="shared" ca="1" si="681"/>
        <v>0</v>
      </c>
      <c r="DD56" s="45">
        <f t="shared" ca="1" si="681"/>
        <v>0</v>
      </c>
      <c r="DE56" s="45">
        <f t="shared" ca="1" si="681"/>
        <v>0</v>
      </c>
      <c r="DF56" s="45">
        <f t="shared" ca="1" si="681"/>
        <v>0</v>
      </c>
      <c r="DG56" s="45">
        <f t="shared" ca="1" si="681"/>
        <v>0</v>
      </c>
      <c r="DH56" s="45">
        <f t="shared" ca="1" si="681"/>
        <v>0</v>
      </c>
      <c r="DI56" s="45">
        <f t="shared" ca="1" si="681"/>
        <v>0</v>
      </c>
      <c r="DJ56" s="45">
        <f t="shared" ca="1" si="681"/>
        <v>0</v>
      </c>
      <c r="DK56" s="45">
        <f t="shared" ca="1" si="681"/>
        <v>0</v>
      </c>
      <c r="DL56" s="45">
        <f t="shared" ca="1" si="681"/>
        <v>0</v>
      </c>
      <c r="DM56" s="45">
        <f t="shared" ca="1" si="681"/>
        <v>0</v>
      </c>
      <c r="DN56" s="45">
        <f t="shared" ca="1" si="681"/>
        <v>0</v>
      </c>
      <c r="DO56" s="45">
        <f t="shared" ca="1" si="681"/>
        <v>0</v>
      </c>
      <c r="DP56" s="45">
        <f t="shared" ca="1" si="681"/>
        <v>0</v>
      </c>
      <c r="DQ56" s="45">
        <f t="shared" ca="1" si="681"/>
        <v>0</v>
      </c>
      <c r="DR56" s="45">
        <f t="shared" ca="1" si="681"/>
        <v>0</v>
      </c>
      <c r="DS56" s="45">
        <f t="shared" ca="1" si="681"/>
        <v>0</v>
      </c>
    </row>
    <row r="57" spans="2:123" ht="13.8" thickTop="1" x14ac:dyDescent="0.25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6"/>
      <c r="DG57" s="166"/>
      <c r="DH57" s="166"/>
      <c r="DI57" s="166"/>
      <c r="DJ57" s="166"/>
      <c r="DK57" s="166"/>
      <c r="DL57" s="166"/>
      <c r="DM57" s="166"/>
      <c r="DN57" s="166"/>
      <c r="DO57" s="166"/>
      <c r="DP57" s="166"/>
      <c r="DQ57" s="166"/>
      <c r="DR57" s="166"/>
      <c r="DS57" s="166"/>
    </row>
    <row r="58" spans="2:123" ht="13.8" thickBot="1" x14ac:dyDescent="0.3">
      <c r="B58" s="42" t="s">
        <v>475</v>
      </c>
      <c r="C58" s="45">
        <f ca="1">IF(C56=0,C54-C52,0)</f>
        <v>0</v>
      </c>
      <c r="D58" s="45">
        <f t="shared" ref="D58:BO58" ca="1" si="682">IF(D56=0,D54-D52,0)</f>
        <v>0</v>
      </c>
      <c r="E58" s="45">
        <f t="shared" ca="1" si="682"/>
        <v>0</v>
      </c>
      <c r="F58" s="45">
        <f t="shared" ca="1" si="682"/>
        <v>0</v>
      </c>
      <c r="G58" s="45">
        <f t="shared" ca="1" si="682"/>
        <v>0</v>
      </c>
      <c r="H58" s="45">
        <f t="shared" ca="1" si="682"/>
        <v>0</v>
      </c>
      <c r="I58" s="45">
        <f t="shared" ca="1" si="682"/>
        <v>0</v>
      </c>
      <c r="J58" s="45">
        <f t="shared" ca="1" si="682"/>
        <v>0</v>
      </c>
      <c r="K58" s="45">
        <f t="shared" ca="1" si="682"/>
        <v>0</v>
      </c>
      <c r="L58" s="45">
        <f t="shared" ca="1" si="682"/>
        <v>0</v>
      </c>
      <c r="M58" s="45">
        <f t="shared" ca="1" si="682"/>
        <v>0</v>
      </c>
      <c r="N58" s="45">
        <f t="shared" ca="1" si="682"/>
        <v>0</v>
      </c>
      <c r="O58" s="45">
        <f t="shared" ca="1" si="682"/>
        <v>0</v>
      </c>
      <c r="P58" s="45">
        <f t="shared" ca="1" si="682"/>
        <v>0</v>
      </c>
      <c r="Q58" s="45">
        <f t="shared" ca="1" si="682"/>
        <v>0</v>
      </c>
      <c r="R58" s="45">
        <f t="shared" ca="1" si="682"/>
        <v>0</v>
      </c>
      <c r="S58" s="45">
        <f t="shared" ca="1" si="682"/>
        <v>0</v>
      </c>
      <c r="T58" s="45">
        <f t="shared" ca="1" si="682"/>
        <v>0</v>
      </c>
      <c r="U58" s="45">
        <f t="shared" ca="1" si="682"/>
        <v>0</v>
      </c>
      <c r="V58" s="45">
        <f t="shared" ca="1" si="682"/>
        <v>0</v>
      </c>
      <c r="W58" s="45">
        <f t="shared" ca="1" si="682"/>
        <v>0</v>
      </c>
      <c r="X58" s="45">
        <f t="shared" ca="1" si="682"/>
        <v>0</v>
      </c>
      <c r="Y58" s="45">
        <f t="shared" ca="1" si="682"/>
        <v>0</v>
      </c>
      <c r="Z58" s="45">
        <f t="shared" ca="1" si="682"/>
        <v>0</v>
      </c>
      <c r="AA58" s="45">
        <f t="shared" ca="1" si="682"/>
        <v>0</v>
      </c>
      <c r="AB58" s="45">
        <f t="shared" ca="1" si="682"/>
        <v>0</v>
      </c>
      <c r="AC58" s="45">
        <f t="shared" ca="1" si="682"/>
        <v>0</v>
      </c>
      <c r="AD58" s="45">
        <f t="shared" ca="1" si="682"/>
        <v>0</v>
      </c>
      <c r="AE58" s="45">
        <f t="shared" ca="1" si="682"/>
        <v>0</v>
      </c>
      <c r="AF58" s="45">
        <f t="shared" ca="1" si="682"/>
        <v>0</v>
      </c>
      <c r="AG58" s="45">
        <f t="shared" ca="1" si="682"/>
        <v>0</v>
      </c>
      <c r="AH58" s="45">
        <f t="shared" ca="1" si="682"/>
        <v>0</v>
      </c>
      <c r="AI58" s="45">
        <f t="shared" ca="1" si="682"/>
        <v>0</v>
      </c>
      <c r="AJ58" s="45">
        <f t="shared" ca="1" si="682"/>
        <v>0</v>
      </c>
      <c r="AK58" s="45">
        <f t="shared" ca="1" si="682"/>
        <v>0</v>
      </c>
      <c r="AL58" s="45">
        <f t="shared" ca="1" si="682"/>
        <v>0</v>
      </c>
      <c r="AM58" s="45">
        <f t="shared" ca="1" si="682"/>
        <v>0</v>
      </c>
      <c r="AN58" s="45">
        <f t="shared" ca="1" si="682"/>
        <v>0</v>
      </c>
      <c r="AO58" s="45">
        <f t="shared" ca="1" si="682"/>
        <v>0</v>
      </c>
      <c r="AP58" s="45">
        <f t="shared" ca="1" si="682"/>
        <v>0</v>
      </c>
      <c r="AQ58" s="45">
        <f t="shared" ca="1" si="682"/>
        <v>0</v>
      </c>
      <c r="AR58" s="45">
        <f t="shared" ca="1" si="682"/>
        <v>0</v>
      </c>
      <c r="AS58" s="45">
        <f t="shared" ca="1" si="682"/>
        <v>0</v>
      </c>
      <c r="AT58" s="45">
        <f t="shared" ca="1" si="682"/>
        <v>0</v>
      </c>
      <c r="AU58" s="45">
        <f t="shared" ca="1" si="682"/>
        <v>0</v>
      </c>
      <c r="AV58" s="45">
        <f t="shared" ca="1" si="682"/>
        <v>0</v>
      </c>
      <c r="AW58" s="45">
        <f t="shared" ca="1" si="682"/>
        <v>0</v>
      </c>
      <c r="AX58" s="45">
        <f t="shared" ca="1" si="682"/>
        <v>0</v>
      </c>
      <c r="AY58" s="45">
        <f t="shared" ca="1" si="682"/>
        <v>0</v>
      </c>
      <c r="AZ58" s="45">
        <f t="shared" ca="1" si="682"/>
        <v>0</v>
      </c>
      <c r="BA58" s="45">
        <f t="shared" ca="1" si="682"/>
        <v>0</v>
      </c>
      <c r="BB58" s="45">
        <f t="shared" ca="1" si="682"/>
        <v>0</v>
      </c>
      <c r="BC58" s="45">
        <f t="shared" ca="1" si="682"/>
        <v>0</v>
      </c>
      <c r="BD58" s="45">
        <f t="shared" ca="1" si="682"/>
        <v>0</v>
      </c>
      <c r="BE58" s="45">
        <f t="shared" ca="1" si="682"/>
        <v>0</v>
      </c>
      <c r="BF58" s="45">
        <f t="shared" ca="1" si="682"/>
        <v>0</v>
      </c>
      <c r="BG58" s="45">
        <f t="shared" ca="1" si="682"/>
        <v>0</v>
      </c>
      <c r="BH58" s="45">
        <f t="shared" ca="1" si="682"/>
        <v>0</v>
      </c>
      <c r="BI58" s="45">
        <f t="shared" ca="1" si="682"/>
        <v>0</v>
      </c>
      <c r="BJ58" s="45">
        <f t="shared" ca="1" si="682"/>
        <v>0</v>
      </c>
      <c r="BK58" s="45">
        <f t="shared" ca="1" si="682"/>
        <v>0</v>
      </c>
      <c r="BL58" s="45">
        <f t="shared" ca="1" si="682"/>
        <v>0</v>
      </c>
      <c r="BM58" s="45">
        <f t="shared" ca="1" si="682"/>
        <v>0</v>
      </c>
      <c r="BN58" s="45">
        <f t="shared" ca="1" si="682"/>
        <v>0</v>
      </c>
      <c r="BO58" s="45">
        <f t="shared" ca="1" si="682"/>
        <v>3999576.0456503504</v>
      </c>
      <c r="BP58" s="45">
        <f t="shared" ref="BP58:DS58" ca="1" si="683">IF(BP56=0,BP54-BP52,0)</f>
        <v>2189403.1495961258</v>
      </c>
      <c r="BQ58" s="45">
        <f t="shared" ca="1" si="683"/>
        <v>2189403.1495961258</v>
      </c>
      <c r="BR58" s="45">
        <f t="shared" ca="1" si="683"/>
        <v>2189403.1495961258</v>
      </c>
      <c r="BS58" s="45">
        <f t="shared" ca="1" si="683"/>
        <v>2189403.1495961258</v>
      </c>
      <c r="BT58" s="45">
        <f t="shared" ca="1" si="683"/>
        <v>2205187.384615385</v>
      </c>
      <c r="BU58" s="45">
        <f t="shared" ca="1" si="683"/>
        <v>2205187.384615385</v>
      </c>
      <c r="BV58" s="45">
        <f t="shared" ca="1" si="683"/>
        <v>2205187.384615385</v>
      </c>
      <c r="BW58" s="45">
        <f t="shared" ca="1" si="683"/>
        <v>2205187.384615385</v>
      </c>
      <c r="BX58" s="45">
        <f t="shared" ca="1" si="683"/>
        <v>2205187.384615385</v>
      </c>
      <c r="BY58" s="45">
        <f t="shared" ca="1" si="683"/>
        <v>0</v>
      </c>
      <c r="BZ58" s="45">
        <f t="shared" ca="1" si="683"/>
        <v>0</v>
      </c>
      <c r="CA58" s="45">
        <f t="shared" ca="1" si="683"/>
        <v>0</v>
      </c>
      <c r="CB58" s="45">
        <f t="shared" ca="1" si="683"/>
        <v>0</v>
      </c>
      <c r="CC58" s="45">
        <f t="shared" ca="1" si="683"/>
        <v>0</v>
      </c>
      <c r="CD58" s="45">
        <f t="shared" ca="1" si="683"/>
        <v>0</v>
      </c>
      <c r="CE58" s="45">
        <f t="shared" ca="1" si="683"/>
        <v>0</v>
      </c>
      <c r="CF58" s="45">
        <f t="shared" ca="1" si="683"/>
        <v>0</v>
      </c>
      <c r="CG58" s="45">
        <f t="shared" ca="1" si="683"/>
        <v>0</v>
      </c>
      <c r="CH58" s="45">
        <f t="shared" ca="1" si="683"/>
        <v>0</v>
      </c>
      <c r="CI58" s="45">
        <f t="shared" ca="1" si="683"/>
        <v>0</v>
      </c>
      <c r="CJ58" s="45">
        <f t="shared" ca="1" si="683"/>
        <v>0</v>
      </c>
      <c r="CK58" s="45">
        <f t="shared" ca="1" si="683"/>
        <v>0</v>
      </c>
      <c r="CL58" s="45">
        <f t="shared" ca="1" si="683"/>
        <v>0</v>
      </c>
      <c r="CM58" s="45">
        <f t="shared" ca="1" si="683"/>
        <v>0</v>
      </c>
      <c r="CN58" s="45">
        <f t="shared" ca="1" si="683"/>
        <v>0</v>
      </c>
      <c r="CO58" s="45">
        <f t="shared" ca="1" si="683"/>
        <v>0</v>
      </c>
      <c r="CP58" s="45">
        <f t="shared" ca="1" si="683"/>
        <v>0</v>
      </c>
      <c r="CQ58" s="45">
        <f t="shared" ca="1" si="683"/>
        <v>0</v>
      </c>
      <c r="CR58" s="45">
        <f t="shared" ca="1" si="683"/>
        <v>0</v>
      </c>
      <c r="CS58" s="45">
        <f t="shared" ca="1" si="683"/>
        <v>0</v>
      </c>
      <c r="CT58" s="45">
        <f t="shared" ca="1" si="683"/>
        <v>0</v>
      </c>
      <c r="CU58" s="45">
        <f t="shared" ca="1" si="683"/>
        <v>0</v>
      </c>
      <c r="CV58" s="45">
        <f t="shared" ca="1" si="683"/>
        <v>0</v>
      </c>
      <c r="CW58" s="45">
        <f t="shared" ca="1" si="683"/>
        <v>0</v>
      </c>
      <c r="CX58" s="45">
        <f t="shared" ca="1" si="683"/>
        <v>0</v>
      </c>
      <c r="CY58" s="45">
        <f t="shared" ca="1" si="683"/>
        <v>0</v>
      </c>
      <c r="CZ58" s="45">
        <f t="shared" ca="1" si="683"/>
        <v>0</v>
      </c>
      <c r="DA58" s="45">
        <f t="shared" ca="1" si="683"/>
        <v>0</v>
      </c>
      <c r="DB58" s="45">
        <f t="shared" ca="1" si="683"/>
        <v>0</v>
      </c>
      <c r="DC58" s="45">
        <f t="shared" ca="1" si="683"/>
        <v>0</v>
      </c>
      <c r="DD58" s="45">
        <f t="shared" ca="1" si="683"/>
        <v>0</v>
      </c>
      <c r="DE58" s="45">
        <f t="shared" ca="1" si="683"/>
        <v>0</v>
      </c>
      <c r="DF58" s="45">
        <f t="shared" ca="1" si="683"/>
        <v>0</v>
      </c>
      <c r="DG58" s="45">
        <f t="shared" ca="1" si="683"/>
        <v>0</v>
      </c>
      <c r="DH58" s="45">
        <f t="shared" ca="1" si="683"/>
        <v>0</v>
      </c>
      <c r="DI58" s="45">
        <f t="shared" ca="1" si="683"/>
        <v>0</v>
      </c>
      <c r="DJ58" s="45">
        <f t="shared" ca="1" si="683"/>
        <v>0</v>
      </c>
      <c r="DK58" s="45">
        <f t="shared" ca="1" si="683"/>
        <v>0</v>
      </c>
      <c r="DL58" s="45">
        <f t="shared" ca="1" si="683"/>
        <v>0</v>
      </c>
      <c r="DM58" s="45">
        <f t="shared" ca="1" si="683"/>
        <v>0</v>
      </c>
      <c r="DN58" s="45">
        <f t="shared" ca="1" si="683"/>
        <v>0</v>
      </c>
      <c r="DO58" s="45">
        <f t="shared" ca="1" si="683"/>
        <v>0</v>
      </c>
      <c r="DP58" s="45">
        <f t="shared" ca="1" si="683"/>
        <v>0</v>
      </c>
      <c r="DQ58" s="45">
        <f t="shared" ca="1" si="683"/>
        <v>0</v>
      </c>
      <c r="DR58" s="45">
        <f t="shared" ca="1" si="683"/>
        <v>0</v>
      </c>
      <c r="DS58" s="45">
        <f t="shared" ca="1" si="683"/>
        <v>0</v>
      </c>
    </row>
    <row r="59" spans="2:123" ht="13.8" thickTop="1" x14ac:dyDescent="0.25"/>
    <row r="60" spans="2:123" x14ac:dyDescent="0.25">
      <c r="B60" t="s">
        <v>1</v>
      </c>
      <c r="C60">
        <f>ROUNDUP(C61/12,0)</f>
        <v>0</v>
      </c>
      <c r="D60">
        <f t="shared" ref="D60:BO60" si="684">ROUNDUP(D61/12,0)</f>
        <v>1</v>
      </c>
      <c r="E60">
        <f t="shared" si="684"/>
        <v>1</v>
      </c>
      <c r="F60">
        <f t="shared" si="684"/>
        <v>1</v>
      </c>
      <c r="G60">
        <f t="shared" si="684"/>
        <v>1</v>
      </c>
      <c r="H60">
        <f t="shared" si="684"/>
        <v>1</v>
      </c>
      <c r="I60">
        <f t="shared" si="684"/>
        <v>1</v>
      </c>
      <c r="J60">
        <f t="shared" si="684"/>
        <v>1</v>
      </c>
      <c r="K60">
        <f t="shared" si="684"/>
        <v>1</v>
      </c>
      <c r="L60">
        <f t="shared" si="684"/>
        <v>1</v>
      </c>
      <c r="M60">
        <f t="shared" si="684"/>
        <v>1</v>
      </c>
      <c r="N60">
        <f t="shared" si="684"/>
        <v>1</v>
      </c>
      <c r="O60">
        <f t="shared" si="684"/>
        <v>1</v>
      </c>
      <c r="P60">
        <f t="shared" si="684"/>
        <v>2</v>
      </c>
      <c r="Q60">
        <f t="shared" si="684"/>
        <v>2</v>
      </c>
      <c r="R60">
        <f t="shared" si="684"/>
        <v>2</v>
      </c>
      <c r="S60">
        <f t="shared" si="684"/>
        <v>2</v>
      </c>
      <c r="T60">
        <f t="shared" si="684"/>
        <v>2</v>
      </c>
      <c r="U60">
        <f t="shared" si="684"/>
        <v>2</v>
      </c>
      <c r="V60">
        <f t="shared" si="684"/>
        <v>2</v>
      </c>
      <c r="W60">
        <f t="shared" si="684"/>
        <v>2</v>
      </c>
      <c r="X60">
        <f t="shared" si="684"/>
        <v>2</v>
      </c>
      <c r="Y60">
        <f t="shared" si="684"/>
        <v>2</v>
      </c>
      <c r="Z60">
        <f t="shared" si="684"/>
        <v>2</v>
      </c>
      <c r="AA60">
        <f t="shared" si="684"/>
        <v>2</v>
      </c>
      <c r="AB60">
        <f t="shared" si="684"/>
        <v>3</v>
      </c>
      <c r="AC60">
        <f t="shared" si="684"/>
        <v>3</v>
      </c>
      <c r="AD60">
        <f t="shared" si="684"/>
        <v>3</v>
      </c>
      <c r="AE60">
        <f t="shared" si="684"/>
        <v>3</v>
      </c>
      <c r="AF60">
        <f t="shared" si="684"/>
        <v>3</v>
      </c>
      <c r="AG60">
        <f t="shared" si="684"/>
        <v>3</v>
      </c>
      <c r="AH60">
        <f t="shared" si="684"/>
        <v>3</v>
      </c>
      <c r="AI60">
        <f t="shared" si="684"/>
        <v>3</v>
      </c>
      <c r="AJ60">
        <f t="shared" si="684"/>
        <v>3</v>
      </c>
      <c r="AK60">
        <f t="shared" si="684"/>
        <v>3</v>
      </c>
      <c r="AL60">
        <f t="shared" si="684"/>
        <v>3</v>
      </c>
      <c r="AM60">
        <f t="shared" si="684"/>
        <v>3</v>
      </c>
      <c r="AN60">
        <f t="shared" si="684"/>
        <v>4</v>
      </c>
      <c r="AO60">
        <f t="shared" si="684"/>
        <v>4</v>
      </c>
      <c r="AP60">
        <f t="shared" si="684"/>
        <v>4</v>
      </c>
      <c r="AQ60">
        <f t="shared" si="684"/>
        <v>4</v>
      </c>
      <c r="AR60">
        <f t="shared" si="684"/>
        <v>4</v>
      </c>
      <c r="AS60">
        <f t="shared" si="684"/>
        <v>4</v>
      </c>
      <c r="AT60">
        <f t="shared" si="684"/>
        <v>4</v>
      </c>
      <c r="AU60">
        <f t="shared" si="684"/>
        <v>4</v>
      </c>
      <c r="AV60">
        <f t="shared" si="684"/>
        <v>4</v>
      </c>
      <c r="AW60">
        <f t="shared" si="684"/>
        <v>4</v>
      </c>
      <c r="AX60">
        <f t="shared" si="684"/>
        <v>4</v>
      </c>
      <c r="AY60">
        <f t="shared" si="684"/>
        <v>4</v>
      </c>
      <c r="AZ60">
        <f t="shared" si="684"/>
        <v>5</v>
      </c>
      <c r="BA60">
        <f t="shared" si="684"/>
        <v>5</v>
      </c>
      <c r="BB60">
        <f t="shared" si="684"/>
        <v>5</v>
      </c>
      <c r="BC60">
        <f t="shared" si="684"/>
        <v>5</v>
      </c>
      <c r="BD60">
        <f t="shared" si="684"/>
        <v>5</v>
      </c>
      <c r="BE60">
        <f t="shared" si="684"/>
        <v>5</v>
      </c>
      <c r="BF60">
        <f t="shared" si="684"/>
        <v>5</v>
      </c>
      <c r="BG60">
        <f t="shared" si="684"/>
        <v>5</v>
      </c>
      <c r="BH60">
        <f t="shared" si="684"/>
        <v>5</v>
      </c>
      <c r="BI60">
        <f t="shared" si="684"/>
        <v>5</v>
      </c>
      <c r="BJ60">
        <f t="shared" si="684"/>
        <v>5</v>
      </c>
      <c r="BK60">
        <f t="shared" si="684"/>
        <v>5</v>
      </c>
      <c r="BL60">
        <f t="shared" si="684"/>
        <v>6</v>
      </c>
      <c r="BM60">
        <f t="shared" si="684"/>
        <v>6</v>
      </c>
      <c r="BN60">
        <f t="shared" si="684"/>
        <v>6</v>
      </c>
      <c r="BO60">
        <f t="shared" si="684"/>
        <v>6</v>
      </c>
      <c r="BP60">
        <f t="shared" ref="BP60:DS60" si="685">ROUNDUP(BP61/12,0)</f>
        <v>6</v>
      </c>
      <c r="BQ60">
        <f t="shared" si="685"/>
        <v>6</v>
      </c>
      <c r="BR60">
        <f t="shared" si="685"/>
        <v>6</v>
      </c>
      <c r="BS60">
        <f t="shared" si="685"/>
        <v>6</v>
      </c>
      <c r="BT60">
        <f t="shared" si="685"/>
        <v>6</v>
      </c>
      <c r="BU60">
        <f t="shared" si="685"/>
        <v>6</v>
      </c>
      <c r="BV60">
        <f t="shared" si="685"/>
        <v>6</v>
      </c>
      <c r="BW60">
        <f t="shared" si="685"/>
        <v>6</v>
      </c>
      <c r="BX60">
        <f t="shared" si="685"/>
        <v>7</v>
      </c>
      <c r="BY60">
        <f t="shared" si="685"/>
        <v>7</v>
      </c>
      <c r="BZ60">
        <f t="shared" si="685"/>
        <v>7</v>
      </c>
      <c r="CA60">
        <f t="shared" si="685"/>
        <v>7</v>
      </c>
      <c r="CB60">
        <f t="shared" si="685"/>
        <v>7</v>
      </c>
      <c r="CC60">
        <f t="shared" si="685"/>
        <v>7</v>
      </c>
      <c r="CD60">
        <f t="shared" si="685"/>
        <v>7</v>
      </c>
      <c r="CE60">
        <f t="shared" si="685"/>
        <v>7</v>
      </c>
      <c r="CF60">
        <f t="shared" si="685"/>
        <v>7</v>
      </c>
      <c r="CG60">
        <f t="shared" si="685"/>
        <v>7</v>
      </c>
      <c r="CH60">
        <f t="shared" si="685"/>
        <v>7</v>
      </c>
      <c r="CI60">
        <f t="shared" si="685"/>
        <v>7</v>
      </c>
      <c r="CJ60">
        <f t="shared" si="685"/>
        <v>8</v>
      </c>
      <c r="CK60">
        <f t="shared" si="685"/>
        <v>8</v>
      </c>
      <c r="CL60">
        <f t="shared" si="685"/>
        <v>8</v>
      </c>
      <c r="CM60">
        <f t="shared" si="685"/>
        <v>8</v>
      </c>
      <c r="CN60">
        <f t="shared" si="685"/>
        <v>8</v>
      </c>
      <c r="CO60">
        <f t="shared" si="685"/>
        <v>8</v>
      </c>
      <c r="CP60">
        <f t="shared" si="685"/>
        <v>8</v>
      </c>
      <c r="CQ60">
        <f t="shared" si="685"/>
        <v>8</v>
      </c>
      <c r="CR60">
        <f t="shared" si="685"/>
        <v>8</v>
      </c>
      <c r="CS60">
        <f t="shared" si="685"/>
        <v>8</v>
      </c>
      <c r="CT60">
        <f t="shared" si="685"/>
        <v>8</v>
      </c>
      <c r="CU60">
        <f t="shared" si="685"/>
        <v>8</v>
      </c>
      <c r="CV60">
        <f t="shared" si="685"/>
        <v>9</v>
      </c>
      <c r="CW60">
        <f t="shared" si="685"/>
        <v>9</v>
      </c>
      <c r="CX60">
        <f t="shared" si="685"/>
        <v>9</v>
      </c>
      <c r="CY60">
        <f t="shared" si="685"/>
        <v>9</v>
      </c>
      <c r="CZ60">
        <f t="shared" si="685"/>
        <v>9</v>
      </c>
      <c r="DA60">
        <f t="shared" si="685"/>
        <v>9</v>
      </c>
      <c r="DB60">
        <f t="shared" si="685"/>
        <v>9</v>
      </c>
      <c r="DC60">
        <f t="shared" si="685"/>
        <v>9</v>
      </c>
      <c r="DD60">
        <f t="shared" si="685"/>
        <v>9</v>
      </c>
      <c r="DE60">
        <f t="shared" si="685"/>
        <v>9</v>
      </c>
      <c r="DF60">
        <f t="shared" si="685"/>
        <v>9</v>
      </c>
      <c r="DG60">
        <f t="shared" si="685"/>
        <v>9</v>
      </c>
      <c r="DH60">
        <f t="shared" si="685"/>
        <v>10</v>
      </c>
      <c r="DI60">
        <f t="shared" si="685"/>
        <v>10</v>
      </c>
      <c r="DJ60">
        <f t="shared" si="685"/>
        <v>10</v>
      </c>
      <c r="DK60">
        <f t="shared" si="685"/>
        <v>10</v>
      </c>
      <c r="DL60">
        <f t="shared" si="685"/>
        <v>10</v>
      </c>
      <c r="DM60">
        <f t="shared" si="685"/>
        <v>10</v>
      </c>
      <c r="DN60">
        <f t="shared" si="685"/>
        <v>10</v>
      </c>
      <c r="DO60">
        <f t="shared" si="685"/>
        <v>10</v>
      </c>
      <c r="DP60">
        <f t="shared" si="685"/>
        <v>10</v>
      </c>
      <c r="DQ60">
        <f t="shared" si="685"/>
        <v>10</v>
      </c>
      <c r="DR60">
        <f t="shared" si="685"/>
        <v>10</v>
      </c>
      <c r="DS60">
        <f t="shared" si="685"/>
        <v>10</v>
      </c>
    </row>
    <row r="61" spans="2:123" x14ac:dyDescent="0.25">
      <c r="B61" s="2" t="s">
        <v>33</v>
      </c>
      <c r="C61" s="67">
        <f>$C$3</f>
        <v>0</v>
      </c>
      <c r="D61">
        <f>C61+1</f>
        <v>1</v>
      </c>
      <c r="E61">
        <f t="shared" ref="E61" si="686">D61+1</f>
        <v>2</v>
      </c>
      <c r="F61">
        <f t="shared" ref="F61" si="687">E61+1</f>
        <v>3</v>
      </c>
      <c r="G61">
        <f t="shared" ref="G61" si="688">F61+1</f>
        <v>4</v>
      </c>
      <c r="H61">
        <f t="shared" ref="H61" si="689">G61+1</f>
        <v>5</v>
      </c>
      <c r="I61">
        <f t="shared" ref="I61" si="690">H61+1</f>
        <v>6</v>
      </c>
      <c r="J61">
        <f t="shared" ref="J61" si="691">I61+1</f>
        <v>7</v>
      </c>
      <c r="K61">
        <f t="shared" ref="K61" si="692">J61+1</f>
        <v>8</v>
      </c>
      <c r="L61">
        <f t="shared" ref="L61" si="693">K61+1</f>
        <v>9</v>
      </c>
      <c r="M61">
        <f t="shared" ref="M61" si="694">L61+1</f>
        <v>10</v>
      </c>
      <c r="N61">
        <f t="shared" ref="N61" si="695">M61+1</f>
        <v>11</v>
      </c>
      <c r="O61">
        <f t="shared" ref="O61" si="696">N61+1</f>
        <v>12</v>
      </c>
      <c r="P61">
        <f t="shared" ref="P61" si="697">O61+1</f>
        <v>13</v>
      </c>
      <c r="Q61">
        <f t="shared" ref="Q61" si="698">P61+1</f>
        <v>14</v>
      </c>
      <c r="R61">
        <f t="shared" ref="R61" si="699">Q61+1</f>
        <v>15</v>
      </c>
      <c r="S61">
        <f t="shared" ref="S61" si="700">R61+1</f>
        <v>16</v>
      </c>
      <c r="T61">
        <f t="shared" ref="T61" si="701">S61+1</f>
        <v>17</v>
      </c>
      <c r="U61">
        <f t="shared" ref="U61" si="702">T61+1</f>
        <v>18</v>
      </c>
      <c r="V61">
        <f t="shared" ref="V61" si="703">U61+1</f>
        <v>19</v>
      </c>
      <c r="W61">
        <f t="shared" ref="W61" si="704">V61+1</f>
        <v>20</v>
      </c>
      <c r="X61">
        <f t="shared" ref="X61" si="705">W61+1</f>
        <v>21</v>
      </c>
      <c r="Y61">
        <f t="shared" ref="Y61" si="706">X61+1</f>
        <v>22</v>
      </c>
      <c r="Z61">
        <f t="shared" ref="Z61" si="707">Y61+1</f>
        <v>23</v>
      </c>
      <c r="AA61">
        <f t="shared" ref="AA61" si="708">Z61+1</f>
        <v>24</v>
      </c>
      <c r="AB61">
        <f t="shared" ref="AB61" si="709">AA61+1</f>
        <v>25</v>
      </c>
      <c r="AC61">
        <f t="shared" ref="AC61" si="710">AB61+1</f>
        <v>26</v>
      </c>
      <c r="AD61">
        <f t="shared" ref="AD61" si="711">AC61+1</f>
        <v>27</v>
      </c>
      <c r="AE61">
        <f t="shared" ref="AE61" si="712">AD61+1</f>
        <v>28</v>
      </c>
      <c r="AF61">
        <f t="shared" ref="AF61" si="713">AE61+1</f>
        <v>29</v>
      </c>
      <c r="AG61">
        <f t="shared" ref="AG61" si="714">AF61+1</f>
        <v>30</v>
      </c>
      <c r="AH61">
        <f t="shared" ref="AH61" si="715">AG61+1</f>
        <v>31</v>
      </c>
      <c r="AI61">
        <f t="shared" ref="AI61" si="716">AH61+1</f>
        <v>32</v>
      </c>
      <c r="AJ61">
        <f t="shared" ref="AJ61" si="717">AI61+1</f>
        <v>33</v>
      </c>
      <c r="AK61">
        <f t="shared" ref="AK61" si="718">AJ61+1</f>
        <v>34</v>
      </c>
      <c r="AL61">
        <f t="shared" ref="AL61" si="719">AK61+1</f>
        <v>35</v>
      </c>
      <c r="AM61">
        <f t="shared" ref="AM61" si="720">AL61+1</f>
        <v>36</v>
      </c>
      <c r="AN61">
        <f t="shared" ref="AN61" si="721">AM61+1</f>
        <v>37</v>
      </c>
      <c r="AO61">
        <f t="shared" ref="AO61" si="722">AN61+1</f>
        <v>38</v>
      </c>
      <c r="AP61">
        <f t="shared" ref="AP61" si="723">AO61+1</f>
        <v>39</v>
      </c>
      <c r="AQ61">
        <f t="shared" ref="AQ61" si="724">AP61+1</f>
        <v>40</v>
      </c>
      <c r="AR61">
        <f t="shared" ref="AR61" si="725">AQ61+1</f>
        <v>41</v>
      </c>
      <c r="AS61">
        <f t="shared" ref="AS61" si="726">AR61+1</f>
        <v>42</v>
      </c>
      <c r="AT61">
        <f t="shared" ref="AT61" si="727">AS61+1</f>
        <v>43</v>
      </c>
      <c r="AU61">
        <f t="shared" ref="AU61" si="728">AT61+1</f>
        <v>44</v>
      </c>
      <c r="AV61">
        <f t="shared" ref="AV61" si="729">AU61+1</f>
        <v>45</v>
      </c>
      <c r="AW61">
        <f t="shared" ref="AW61" si="730">AV61+1</f>
        <v>46</v>
      </c>
      <c r="AX61">
        <f t="shared" ref="AX61" si="731">AW61+1</f>
        <v>47</v>
      </c>
      <c r="AY61">
        <f t="shared" ref="AY61" si="732">AX61+1</f>
        <v>48</v>
      </c>
      <c r="AZ61">
        <f t="shared" ref="AZ61" si="733">AY61+1</f>
        <v>49</v>
      </c>
      <c r="BA61">
        <f t="shared" ref="BA61" si="734">AZ61+1</f>
        <v>50</v>
      </c>
      <c r="BB61">
        <f t="shared" ref="BB61" si="735">BA61+1</f>
        <v>51</v>
      </c>
      <c r="BC61">
        <f t="shared" ref="BC61" si="736">BB61+1</f>
        <v>52</v>
      </c>
      <c r="BD61">
        <f t="shared" ref="BD61" si="737">BC61+1</f>
        <v>53</v>
      </c>
      <c r="BE61">
        <f t="shared" ref="BE61" si="738">BD61+1</f>
        <v>54</v>
      </c>
      <c r="BF61">
        <f t="shared" ref="BF61" si="739">BE61+1</f>
        <v>55</v>
      </c>
      <c r="BG61">
        <f t="shared" ref="BG61" si="740">BF61+1</f>
        <v>56</v>
      </c>
      <c r="BH61">
        <f t="shared" ref="BH61" si="741">BG61+1</f>
        <v>57</v>
      </c>
      <c r="BI61">
        <f t="shared" ref="BI61" si="742">BH61+1</f>
        <v>58</v>
      </c>
      <c r="BJ61">
        <f t="shared" ref="BJ61" si="743">BI61+1</f>
        <v>59</v>
      </c>
      <c r="BK61">
        <f t="shared" ref="BK61" si="744">BJ61+1</f>
        <v>60</v>
      </c>
      <c r="BL61">
        <f t="shared" ref="BL61" si="745">BK61+1</f>
        <v>61</v>
      </c>
      <c r="BM61">
        <f t="shared" ref="BM61" si="746">BL61+1</f>
        <v>62</v>
      </c>
      <c r="BN61">
        <f t="shared" ref="BN61" si="747">BM61+1</f>
        <v>63</v>
      </c>
      <c r="BO61">
        <f t="shared" ref="BO61" si="748">BN61+1</f>
        <v>64</v>
      </c>
      <c r="BP61">
        <f t="shared" ref="BP61" si="749">BO61+1</f>
        <v>65</v>
      </c>
      <c r="BQ61">
        <f t="shared" ref="BQ61" si="750">BP61+1</f>
        <v>66</v>
      </c>
      <c r="BR61">
        <f t="shared" ref="BR61" si="751">BQ61+1</f>
        <v>67</v>
      </c>
      <c r="BS61">
        <f t="shared" ref="BS61" si="752">BR61+1</f>
        <v>68</v>
      </c>
      <c r="BT61">
        <f t="shared" ref="BT61" si="753">BS61+1</f>
        <v>69</v>
      </c>
      <c r="BU61">
        <f t="shared" ref="BU61" si="754">BT61+1</f>
        <v>70</v>
      </c>
      <c r="BV61">
        <f t="shared" ref="BV61" si="755">BU61+1</f>
        <v>71</v>
      </c>
      <c r="BW61">
        <f t="shared" ref="BW61" si="756">BV61+1</f>
        <v>72</v>
      </c>
      <c r="BX61">
        <f t="shared" ref="BX61" si="757">BW61+1</f>
        <v>73</v>
      </c>
      <c r="BY61">
        <f t="shared" ref="BY61" si="758">BX61+1</f>
        <v>74</v>
      </c>
      <c r="BZ61">
        <f t="shared" ref="BZ61" si="759">BY61+1</f>
        <v>75</v>
      </c>
      <c r="CA61">
        <f t="shared" ref="CA61" si="760">BZ61+1</f>
        <v>76</v>
      </c>
      <c r="CB61">
        <f t="shared" ref="CB61" si="761">CA61+1</f>
        <v>77</v>
      </c>
      <c r="CC61">
        <f t="shared" ref="CC61" si="762">CB61+1</f>
        <v>78</v>
      </c>
      <c r="CD61">
        <f t="shared" ref="CD61" si="763">CC61+1</f>
        <v>79</v>
      </c>
      <c r="CE61">
        <f t="shared" ref="CE61" si="764">CD61+1</f>
        <v>80</v>
      </c>
      <c r="CF61">
        <f t="shared" ref="CF61" si="765">CE61+1</f>
        <v>81</v>
      </c>
      <c r="CG61">
        <f t="shared" ref="CG61" si="766">CF61+1</f>
        <v>82</v>
      </c>
      <c r="CH61">
        <f t="shared" ref="CH61" si="767">CG61+1</f>
        <v>83</v>
      </c>
      <c r="CI61">
        <f t="shared" ref="CI61" si="768">CH61+1</f>
        <v>84</v>
      </c>
      <c r="CJ61">
        <f t="shared" ref="CJ61" si="769">CI61+1</f>
        <v>85</v>
      </c>
      <c r="CK61">
        <f t="shared" ref="CK61" si="770">CJ61+1</f>
        <v>86</v>
      </c>
      <c r="CL61">
        <f t="shared" ref="CL61" si="771">CK61+1</f>
        <v>87</v>
      </c>
      <c r="CM61">
        <f t="shared" ref="CM61" si="772">CL61+1</f>
        <v>88</v>
      </c>
      <c r="CN61">
        <f t="shared" ref="CN61" si="773">CM61+1</f>
        <v>89</v>
      </c>
      <c r="CO61">
        <f t="shared" ref="CO61" si="774">CN61+1</f>
        <v>90</v>
      </c>
      <c r="CP61">
        <f t="shared" ref="CP61" si="775">CO61+1</f>
        <v>91</v>
      </c>
      <c r="CQ61">
        <f t="shared" ref="CQ61" si="776">CP61+1</f>
        <v>92</v>
      </c>
      <c r="CR61">
        <f t="shared" ref="CR61" si="777">CQ61+1</f>
        <v>93</v>
      </c>
      <c r="CS61">
        <f t="shared" ref="CS61" si="778">CR61+1</f>
        <v>94</v>
      </c>
      <c r="CT61">
        <f t="shared" ref="CT61" si="779">CS61+1</f>
        <v>95</v>
      </c>
      <c r="CU61">
        <f t="shared" ref="CU61" si="780">CT61+1</f>
        <v>96</v>
      </c>
      <c r="CV61">
        <f t="shared" ref="CV61" si="781">CU61+1</f>
        <v>97</v>
      </c>
      <c r="CW61">
        <f t="shared" ref="CW61" si="782">CV61+1</f>
        <v>98</v>
      </c>
      <c r="CX61">
        <f t="shared" ref="CX61" si="783">CW61+1</f>
        <v>99</v>
      </c>
      <c r="CY61">
        <f t="shared" ref="CY61" si="784">CX61+1</f>
        <v>100</v>
      </c>
      <c r="CZ61">
        <f t="shared" ref="CZ61" si="785">CY61+1</f>
        <v>101</v>
      </c>
      <c r="DA61">
        <f t="shared" ref="DA61" si="786">CZ61+1</f>
        <v>102</v>
      </c>
      <c r="DB61">
        <f t="shared" ref="DB61" si="787">DA61+1</f>
        <v>103</v>
      </c>
      <c r="DC61">
        <f t="shared" ref="DC61" si="788">DB61+1</f>
        <v>104</v>
      </c>
      <c r="DD61">
        <f t="shared" ref="DD61" si="789">DC61+1</f>
        <v>105</v>
      </c>
      <c r="DE61">
        <f t="shared" ref="DE61" si="790">DD61+1</f>
        <v>106</v>
      </c>
      <c r="DF61">
        <f t="shared" ref="DF61" si="791">DE61+1</f>
        <v>107</v>
      </c>
      <c r="DG61">
        <f t="shared" ref="DG61" si="792">DF61+1</f>
        <v>108</v>
      </c>
      <c r="DH61">
        <f t="shared" ref="DH61" si="793">DG61+1</f>
        <v>109</v>
      </c>
      <c r="DI61">
        <f t="shared" ref="DI61" si="794">DH61+1</f>
        <v>110</v>
      </c>
      <c r="DJ61">
        <f t="shared" ref="DJ61" si="795">DI61+1</f>
        <v>111</v>
      </c>
      <c r="DK61">
        <f t="shared" ref="DK61" si="796">DJ61+1</f>
        <v>112</v>
      </c>
      <c r="DL61">
        <f t="shared" ref="DL61" si="797">DK61+1</f>
        <v>113</v>
      </c>
      <c r="DM61">
        <f t="shared" ref="DM61" si="798">DL61+1</f>
        <v>114</v>
      </c>
      <c r="DN61">
        <f t="shared" ref="DN61" si="799">DM61+1</f>
        <v>115</v>
      </c>
      <c r="DO61">
        <f t="shared" ref="DO61" si="800">DN61+1</f>
        <v>116</v>
      </c>
      <c r="DP61">
        <f t="shared" ref="DP61" si="801">DO61+1</f>
        <v>117</v>
      </c>
      <c r="DQ61">
        <f t="shared" ref="DQ61" si="802">DP61+1</f>
        <v>118</v>
      </c>
      <c r="DR61">
        <f t="shared" ref="DR61" si="803">DQ61+1</f>
        <v>119</v>
      </c>
      <c r="DS61">
        <f t="shared" ref="DS61" si="804">DR61+1</f>
        <v>120</v>
      </c>
    </row>
    <row r="62" spans="2:123" ht="15" thickBot="1" x14ac:dyDescent="0.3">
      <c r="B62" s="122" t="s">
        <v>453</v>
      </c>
      <c r="C62" s="123">
        <f>C4</f>
        <v>44408</v>
      </c>
      <c r="D62" s="123">
        <f>EOMONTH(C62,1)</f>
        <v>44439</v>
      </c>
      <c r="E62" s="123">
        <f t="shared" ref="E62" si="805">EOMONTH(D62,1)</f>
        <v>44469</v>
      </c>
      <c r="F62" s="123">
        <f t="shared" ref="F62" si="806">EOMONTH(E62,1)</f>
        <v>44500</v>
      </c>
      <c r="G62" s="123">
        <f t="shared" ref="G62" si="807">EOMONTH(F62,1)</f>
        <v>44530</v>
      </c>
      <c r="H62" s="123">
        <f t="shared" ref="H62" si="808">EOMONTH(G62,1)</f>
        <v>44561</v>
      </c>
      <c r="I62" s="123">
        <f t="shared" ref="I62" si="809">EOMONTH(H62,1)</f>
        <v>44592</v>
      </c>
      <c r="J62" s="123">
        <f t="shared" ref="J62" si="810">EOMONTH(I62,1)</f>
        <v>44620</v>
      </c>
      <c r="K62" s="123">
        <f t="shared" ref="K62" si="811">EOMONTH(J62,1)</f>
        <v>44651</v>
      </c>
      <c r="L62" s="123">
        <f t="shared" ref="L62" si="812">EOMONTH(K62,1)</f>
        <v>44681</v>
      </c>
      <c r="M62" s="123">
        <f t="shared" ref="M62" si="813">EOMONTH(L62,1)</f>
        <v>44712</v>
      </c>
      <c r="N62" s="123">
        <f t="shared" ref="N62" si="814">EOMONTH(M62,1)</f>
        <v>44742</v>
      </c>
      <c r="O62" s="123">
        <f t="shared" ref="O62" si="815">EOMONTH(N62,1)</f>
        <v>44773</v>
      </c>
      <c r="P62" s="123">
        <f t="shared" ref="P62" si="816">EOMONTH(O62,1)</f>
        <v>44804</v>
      </c>
      <c r="Q62" s="123">
        <f t="shared" ref="Q62" si="817">EOMONTH(P62,1)</f>
        <v>44834</v>
      </c>
      <c r="R62" s="123">
        <f t="shared" ref="R62" si="818">EOMONTH(Q62,1)</f>
        <v>44865</v>
      </c>
      <c r="S62" s="123">
        <f t="shared" ref="S62" si="819">EOMONTH(R62,1)</f>
        <v>44895</v>
      </c>
      <c r="T62" s="123">
        <f t="shared" ref="T62" si="820">EOMONTH(S62,1)</f>
        <v>44926</v>
      </c>
      <c r="U62" s="123">
        <f t="shared" ref="U62" si="821">EOMONTH(T62,1)</f>
        <v>44957</v>
      </c>
      <c r="V62" s="123">
        <f t="shared" ref="V62" si="822">EOMONTH(U62,1)</f>
        <v>44985</v>
      </c>
      <c r="W62" s="123">
        <f t="shared" ref="W62" si="823">EOMONTH(V62,1)</f>
        <v>45016</v>
      </c>
      <c r="X62" s="123">
        <f t="shared" ref="X62" si="824">EOMONTH(W62,1)</f>
        <v>45046</v>
      </c>
      <c r="Y62" s="123">
        <f t="shared" ref="Y62" si="825">EOMONTH(X62,1)</f>
        <v>45077</v>
      </c>
      <c r="Z62" s="123">
        <f t="shared" ref="Z62" si="826">EOMONTH(Y62,1)</f>
        <v>45107</v>
      </c>
      <c r="AA62" s="123">
        <f t="shared" ref="AA62" si="827">EOMONTH(Z62,1)</f>
        <v>45138</v>
      </c>
      <c r="AB62" s="123">
        <f t="shared" ref="AB62" si="828">EOMONTH(AA62,1)</f>
        <v>45169</v>
      </c>
      <c r="AC62" s="123">
        <f t="shared" ref="AC62" si="829">EOMONTH(AB62,1)</f>
        <v>45199</v>
      </c>
      <c r="AD62" s="123">
        <f t="shared" ref="AD62" si="830">EOMONTH(AC62,1)</f>
        <v>45230</v>
      </c>
      <c r="AE62" s="123">
        <f t="shared" ref="AE62" si="831">EOMONTH(AD62,1)</f>
        <v>45260</v>
      </c>
      <c r="AF62" s="123">
        <f t="shared" ref="AF62" si="832">EOMONTH(AE62,1)</f>
        <v>45291</v>
      </c>
      <c r="AG62" s="123">
        <f t="shared" ref="AG62" si="833">EOMONTH(AF62,1)</f>
        <v>45322</v>
      </c>
      <c r="AH62" s="123">
        <f t="shared" ref="AH62" si="834">EOMONTH(AG62,1)</f>
        <v>45351</v>
      </c>
      <c r="AI62" s="123">
        <f t="shared" ref="AI62" si="835">EOMONTH(AH62,1)</f>
        <v>45382</v>
      </c>
      <c r="AJ62" s="123">
        <f t="shared" ref="AJ62" si="836">EOMONTH(AI62,1)</f>
        <v>45412</v>
      </c>
      <c r="AK62" s="123">
        <f t="shared" ref="AK62" si="837">EOMONTH(AJ62,1)</f>
        <v>45443</v>
      </c>
      <c r="AL62" s="123">
        <f t="shared" ref="AL62" si="838">EOMONTH(AK62,1)</f>
        <v>45473</v>
      </c>
      <c r="AM62" s="123">
        <f t="shared" ref="AM62" si="839">EOMONTH(AL62,1)</f>
        <v>45504</v>
      </c>
      <c r="AN62" s="123">
        <f t="shared" ref="AN62" si="840">EOMONTH(AM62,1)</f>
        <v>45535</v>
      </c>
      <c r="AO62" s="123">
        <f t="shared" ref="AO62" si="841">EOMONTH(AN62,1)</f>
        <v>45565</v>
      </c>
      <c r="AP62" s="123">
        <f t="shared" ref="AP62" si="842">EOMONTH(AO62,1)</f>
        <v>45596</v>
      </c>
      <c r="AQ62" s="123">
        <f t="shared" ref="AQ62" si="843">EOMONTH(AP62,1)</f>
        <v>45626</v>
      </c>
      <c r="AR62" s="123">
        <f t="shared" ref="AR62" si="844">EOMONTH(AQ62,1)</f>
        <v>45657</v>
      </c>
      <c r="AS62" s="123">
        <f t="shared" ref="AS62" si="845">EOMONTH(AR62,1)</f>
        <v>45688</v>
      </c>
      <c r="AT62" s="123">
        <f t="shared" ref="AT62" si="846">EOMONTH(AS62,1)</f>
        <v>45716</v>
      </c>
      <c r="AU62" s="123">
        <f t="shared" ref="AU62" si="847">EOMONTH(AT62,1)</f>
        <v>45747</v>
      </c>
      <c r="AV62" s="123">
        <f t="shared" ref="AV62" si="848">EOMONTH(AU62,1)</f>
        <v>45777</v>
      </c>
      <c r="AW62" s="123">
        <f t="shared" ref="AW62" si="849">EOMONTH(AV62,1)</f>
        <v>45808</v>
      </c>
      <c r="AX62" s="123">
        <f t="shared" ref="AX62" si="850">EOMONTH(AW62,1)</f>
        <v>45838</v>
      </c>
      <c r="AY62" s="123">
        <f t="shared" ref="AY62" si="851">EOMONTH(AX62,1)</f>
        <v>45869</v>
      </c>
      <c r="AZ62" s="123">
        <f t="shared" ref="AZ62" si="852">EOMONTH(AY62,1)</f>
        <v>45900</v>
      </c>
      <c r="BA62" s="123">
        <f t="shared" ref="BA62" si="853">EOMONTH(AZ62,1)</f>
        <v>45930</v>
      </c>
      <c r="BB62" s="123">
        <f t="shared" ref="BB62" si="854">EOMONTH(BA62,1)</f>
        <v>45961</v>
      </c>
      <c r="BC62" s="123">
        <f t="shared" ref="BC62" si="855">EOMONTH(BB62,1)</f>
        <v>45991</v>
      </c>
      <c r="BD62" s="123">
        <f t="shared" ref="BD62" si="856">EOMONTH(BC62,1)</f>
        <v>46022</v>
      </c>
      <c r="BE62" s="123">
        <f t="shared" ref="BE62" si="857">EOMONTH(BD62,1)</f>
        <v>46053</v>
      </c>
      <c r="BF62" s="123">
        <f t="shared" ref="BF62" si="858">EOMONTH(BE62,1)</f>
        <v>46081</v>
      </c>
      <c r="BG62" s="123">
        <f t="shared" ref="BG62" si="859">EOMONTH(BF62,1)</f>
        <v>46112</v>
      </c>
      <c r="BH62" s="123">
        <f t="shared" ref="BH62" si="860">EOMONTH(BG62,1)</f>
        <v>46142</v>
      </c>
      <c r="BI62" s="123">
        <f t="shared" ref="BI62" si="861">EOMONTH(BH62,1)</f>
        <v>46173</v>
      </c>
      <c r="BJ62" s="123">
        <f t="shared" ref="BJ62" si="862">EOMONTH(BI62,1)</f>
        <v>46203</v>
      </c>
      <c r="BK62" s="123">
        <f t="shared" ref="BK62" si="863">EOMONTH(BJ62,1)</f>
        <v>46234</v>
      </c>
      <c r="BL62" s="123">
        <f t="shared" ref="BL62" si="864">EOMONTH(BK62,1)</f>
        <v>46265</v>
      </c>
      <c r="BM62" s="123">
        <f t="shared" ref="BM62" si="865">EOMONTH(BL62,1)</f>
        <v>46295</v>
      </c>
      <c r="BN62" s="123">
        <f t="shared" ref="BN62" si="866">EOMONTH(BM62,1)</f>
        <v>46326</v>
      </c>
      <c r="BO62" s="123">
        <f t="shared" ref="BO62" si="867">EOMONTH(BN62,1)</f>
        <v>46356</v>
      </c>
      <c r="BP62" s="123">
        <f t="shared" ref="BP62" si="868">EOMONTH(BO62,1)</f>
        <v>46387</v>
      </c>
      <c r="BQ62" s="123">
        <f t="shared" ref="BQ62" si="869">EOMONTH(BP62,1)</f>
        <v>46418</v>
      </c>
      <c r="BR62" s="123">
        <f t="shared" ref="BR62" si="870">EOMONTH(BQ62,1)</f>
        <v>46446</v>
      </c>
      <c r="BS62" s="123">
        <f t="shared" ref="BS62" si="871">EOMONTH(BR62,1)</f>
        <v>46477</v>
      </c>
      <c r="BT62" s="123">
        <f t="shared" ref="BT62" si="872">EOMONTH(BS62,1)</f>
        <v>46507</v>
      </c>
      <c r="BU62" s="123">
        <f t="shared" ref="BU62" si="873">EOMONTH(BT62,1)</f>
        <v>46538</v>
      </c>
      <c r="BV62" s="123">
        <f t="shared" ref="BV62" si="874">EOMONTH(BU62,1)</f>
        <v>46568</v>
      </c>
      <c r="BW62" s="123">
        <f t="shared" ref="BW62" si="875">EOMONTH(BV62,1)</f>
        <v>46599</v>
      </c>
      <c r="BX62" s="123">
        <f t="shared" ref="BX62" si="876">EOMONTH(BW62,1)</f>
        <v>46630</v>
      </c>
      <c r="BY62" s="123">
        <f t="shared" ref="BY62" si="877">EOMONTH(BX62,1)</f>
        <v>46660</v>
      </c>
      <c r="BZ62" s="123">
        <f t="shared" ref="BZ62" si="878">EOMONTH(BY62,1)</f>
        <v>46691</v>
      </c>
      <c r="CA62" s="123">
        <f t="shared" ref="CA62" si="879">EOMONTH(BZ62,1)</f>
        <v>46721</v>
      </c>
      <c r="CB62" s="123">
        <f t="shared" ref="CB62" si="880">EOMONTH(CA62,1)</f>
        <v>46752</v>
      </c>
      <c r="CC62" s="123">
        <f t="shared" ref="CC62" si="881">EOMONTH(CB62,1)</f>
        <v>46783</v>
      </c>
      <c r="CD62" s="123">
        <f t="shared" ref="CD62" si="882">EOMONTH(CC62,1)</f>
        <v>46812</v>
      </c>
      <c r="CE62" s="123">
        <f t="shared" ref="CE62" si="883">EOMONTH(CD62,1)</f>
        <v>46843</v>
      </c>
      <c r="CF62" s="123">
        <f t="shared" ref="CF62" si="884">EOMONTH(CE62,1)</f>
        <v>46873</v>
      </c>
      <c r="CG62" s="123">
        <f t="shared" ref="CG62" si="885">EOMONTH(CF62,1)</f>
        <v>46904</v>
      </c>
      <c r="CH62" s="123">
        <f t="shared" ref="CH62" si="886">EOMONTH(CG62,1)</f>
        <v>46934</v>
      </c>
      <c r="CI62" s="123">
        <f t="shared" ref="CI62" si="887">EOMONTH(CH62,1)</f>
        <v>46965</v>
      </c>
      <c r="CJ62" s="123">
        <f t="shared" ref="CJ62" si="888">EOMONTH(CI62,1)</f>
        <v>46996</v>
      </c>
      <c r="CK62" s="123">
        <f t="shared" ref="CK62" si="889">EOMONTH(CJ62,1)</f>
        <v>47026</v>
      </c>
      <c r="CL62" s="123">
        <f t="shared" ref="CL62" si="890">EOMONTH(CK62,1)</f>
        <v>47057</v>
      </c>
      <c r="CM62" s="123">
        <f t="shared" ref="CM62" si="891">EOMONTH(CL62,1)</f>
        <v>47087</v>
      </c>
      <c r="CN62" s="123">
        <f t="shared" ref="CN62" si="892">EOMONTH(CM62,1)</f>
        <v>47118</v>
      </c>
      <c r="CO62" s="123">
        <f t="shared" ref="CO62" si="893">EOMONTH(CN62,1)</f>
        <v>47149</v>
      </c>
      <c r="CP62" s="123">
        <f t="shared" ref="CP62" si="894">EOMONTH(CO62,1)</f>
        <v>47177</v>
      </c>
      <c r="CQ62" s="123">
        <f t="shared" ref="CQ62" si="895">EOMONTH(CP62,1)</f>
        <v>47208</v>
      </c>
      <c r="CR62" s="123">
        <f t="shared" ref="CR62" si="896">EOMONTH(CQ62,1)</f>
        <v>47238</v>
      </c>
      <c r="CS62" s="123">
        <f t="shared" ref="CS62" si="897">EOMONTH(CR62,1)</f>
        <v>47269</v>
      </c>
      <c r="CT62" s="123">
        <f t="shared" ref="CT62" si="898">EOMONTH(CS62,1)</f>
        <v>47299</v>
      </c>
      <c r="CU62" s="123">
        <f t="shared" ref="CU62" si="899">EOMONTH(CT62,1)</f>
        <v>47330</v>
      </c>
      <c r="CV62" s="123">
        <f t="shared" ref="CV62" si="900">EOMONTH(CU62,1)</f>
        <v>47361</v>
      </c>
      <c r="CW62" s="123">
        <f t="shared" ref="CW62" si="901">EOMONTH(CV62,1)</f>
        <v>47391</v>
      </c>
      <c r="CX62" s="123">
        <f t="shared" ref="CX62" si="902">EOMONTH(CW62,1)</f>
        <v>47422</v>
      </c>
      <c r="CY62" s="123">
        <f t="shared" ref="CY62" si="903">EOMONTH(CX62,1)</f>
        <v>47452</v>
      </c>
      <c r="CZ62" s="123">
        <f t="shared" ref="CZ62" si="904">EOMONTH(CY62,1)</f>
        <v>47483</v>
      </c>
      <c r="DA62" s="123">
        <f t="shared" ref="DA62" si="905">EOMONTH(CZ62,1)</f>
        <v>47514</v>
      </c>
      <c r="DB62" s="123">
        <f t="shared" ref="DB62" si="906">EOMONTH(DA62,1)</f>
        <v>47542</v>
      </c>
      <c r="DC62" s="123">
        <f t="shared" ref="DC62" si="907">EOMONTH(DB62,1)</f>
        <v>47573</v>
      </c>
      <c r="DD62" s="123">
        <f t="shared" ref="DD62" si="908">EOMONTH(DC62,1)</f>
        <v>47603</v>
      </c>
      <c r="DE62" s="123">
        <f t="shared" ref="DE62" si="909">EOMONTH(DD62,1)</f>
        <v>47634</v>
      </c>
      <c r="DF62" s="123">
        <f t="shared" ref="DF62" si="910">EOMONTH(DE62,1)</f>
        <v>47664</v>
      </c>
      <c r="DG62" s="123">
        <f t="shared" ref="DG62" si="911">EOMONTH(DF62,1)</f>
        <v>47695</v>
      </c>
      <c r="DH62" s="123">
        <f t="shared" ref="DH62" si="912">EOMONTH(DG62,1)</f>
        <v>47726</v>
      </c>
      <c r="DI62" s="123">
        <f t="shared" ref="DI62" si="913">EOMONTH(DH62,1)</f>
        <v>47756</v>
      </c>
      <c r="DJ62" s="123">
        <f t="shared" ref="DJ62" si="914">EOMONTH(DI62,1)</f>
        <v>47787</v>
      </c>
      <c r="DK62" s="123">
        <f t="shared" ref="DK62" si="915">EOMONTH(DJ62,1)</f>
        <v>47817</v>
      </c>
      <c r="DL62" s="123">
        <f t="shared" ref="DL62" si="916">EOMONTH(DK62,1)</f>
        <v>47848</v>
      </c>
      <c r="DM62" s="123">
        <f t="shared" ref="DM62" si="917">EOMONTH(DL62,1)</f>
        <v>47879</v>
      </c>
      <c r="DN62" s="123">
        <f t="shared" ref="DN62" si="918">EOMONTH(DM62,1)</f>
        <v>47907</v>
      </c>
      <c r="DO62" s="123">
        <f t="shared" ref="DO62" si="919">EOMONTH(DN62,1)</f>
        <v>47938</v>
      </c>
      <c r="DP62" s="123">
        <f t="shared" ref="DP62" si="920">EOMONTH(DO62,1)</f>
        <v>47968</v>
      </c>
      <c r="DQ62" s="123">
        <f t="shared" ref="DQ62" si="921">EOMONTH(DP62,1)</f>
        <v>47999</v>
      </c>
      <c r="DR62" s="123">
        <f t="shared" ref="DR62" si="922">EOMONTH(DQ62,1)</f>
        <v>48029</v>
      </c>
      <c r="DS62" s="123">
        <f t="shared" ref="DS62" si="923">EOMONTH(DR62,1)</f>
        <v>48060</v>
      </c>
    </row>
    <row r="64" spans="2:123" x14ac:dyDescent="0.25">
      <c r="B64" s="37" t="s">
        <v>454</v>
      </c>
    </row>
    <row r="65" spans="2:123" x14ac:dyDescent="0.25">
      <c r="B65" s="156" t="s">
        <v>124</v>
      </c>
      <c r="C65" s="79">
        <f>IF(C$61&gt;=LPP!$D$68,APTDS!C9,0)</f>
        <v>0</v>
      </c>
      <c r="D65" s="79">
        <f>IF(D$61&gt;=LPP!$D$68,APTDS!D9,0)</f>
        <v>0</v>
      </c>
      <c r="E65" s="79">
        <f>IF(E$61&gt;=LPP!$D$68,APTDS!E9,0)</f>
        <v>0</v>
      </c>
      <c r="F65" s="79">
        <f>IF(F$61&gt;=LPP!$D$68,APTDS!F9,0)</f>
        <v>0</v>
      </c>
      <c r="G65" s="79">
        <f>IF(G$61&gt;=LPP!$D$68,APTDS!G9,0)</f>
        <v>0</v>
      </c>
      <c r="H65" s="79">
        <f>IF(H$61&gt;=LPP!$D$68,APTDS!H9,0)</f>
        <v>0</v>
      </c>
      <c r="I65" s="79">
        <f>IF(I$61&gt;=LPP!$D$68,APTDS!I9,0)</f>
        <v>0</v>
      </c>
      <c r="J65" s="79">
        <f>IF(J$61&gt;=LPP!$D$68,APTDS!J9,0)</f>
        <v>0</v>
      </c>
      <c r="K65" s="79">
        <f>IF(K$61&gt;=LPP!$D$68,APTDS!K9,0)</f>
        <v>0</v>
      </c>
      <c r="L65" s="79">
        <f>IF(L$61&gt;=LPP!$D$68,APTDS!L9,0)</f>
        <v>0</v>
      </c>
      <c r="M65" s="79">
        <f>IF(M$61&gt;=LPP!$D$68,APTDS!M9,0)</f>
        <v>0</v>
      </c>
      <c r="N65" s="79">
        <f>IF(N$61&gt;=LPP!$D$68,APTDS!N9,0)</f>
        <v>0</v>
      </c>
      <c r="O65" s="79">
        <f>IF(O$61&gt;=LPP!$D$68,APTDS!O9,0)</f>
        <v>0</v>
      </c>
      <c r="P65" s="79">
        <f>IF(P$61&gt;=LPP!$D$68,APTDS!P9,0)</f>
        <v>0</v>
      </c>
      <c r="Q65" s="79">
        <f>IF(Q$61&gt;=LPP!$D$68,APTDS!Q9,0)</f>
        <v>0</v>
      </c>
      <c r="R65" s="79">
        <f>IF(R$61&gt;=LPP!$D$68,APTDS!R9,0)</f>
        <v>0</v>
      </c>
      <c r="S65" s="79">
        <f>IF(S$61&gt;=LPP!$D$68,APTDS!S9,0)</f>
        <v>0</v>
      </c>
      <c r="T65" s="79">
        <f>IF(T$61&gt;=LPP!$D$68,APTDS!T9,0)</f>
        <v>0</v>
      </c>
      <c r="U65" s="79">
        <f>IF(U$61&gt;=LPP!$D$68,APTDS!U9,0)</f>
        <v>342251.06696100073</v>
      </c>
      <c r="V65" s="79">
        <f>IF(V$61&gt;=LPP!$D$68,APTDS!V9,0)</f>
        <v>342251.06696100073</v>
      </c>
      <c r="W65" s="79">
        <f>IF(W$61&gt;=LPP!$D$68,APTDS!W9,0)</f>
        <v>342251.06696100073</v>
      </c>
      <c r="X65" s="79">
        <f>IF(X$61&gt;=LPP!$D$68,APTDS!X9,0)</f>
        <v>342251.06696100073</v>
      </c>
      <c r="Y65" s="79">
        <f>IF(Y$61&gt;=LPP!$D$68,APTDS!Y9,0)</f>
        <v>342251.06696100073</v>
      </c>
      <c r="Z65" s="79">
        <f>IF(Z$61&gt;=LPP!$D$68,APTDS!Z9,0)</f>
        <v>342251.06696100073</v>
      </c>
      <c r="AA65" s="79">
        <f>IF(AA$61&gt;=LPP!$D$68,APTDS!AA9,0)</f>
        <v>0</v>
      </c>
      <c r="AB65" s="79">
        <f>IF(AB$61&gt;=LPP!$D$68,APTDS!AB9,0)</f>
        <v>0</v>
      </c>
      <c r="AC65" s="79">
        <f>IF(AC$61&gt;=LPP!$D$68,APTDS!AC9,0)</f>
        <v>0</v>
      </c>
      <c r="AD65" s="79">
        <f>IF(AD$61&gt;=LPP!$D$68,APTDS!AD9,0)</f>
        <v>0</v>
      </c>
      <c r="AE65" s="79">
        <f>IF(AE$61&gt;=LPP!$D$68,APTDS!AE9,0)</f>
        <v>0</v>
      </c>
      <c r="AF65" s="79">
        <f>IF(AF$61&gt;=LPP!$D$68,APTDS!AF9,0)</f>
        <v>0</v>
      </c>
      <c r="AG65" s="79">
        <f>IF(AG$61&gt;=LPP!$D$68,APTDS!AG9,0)</f>
        <v>0</v>
      </c>
      <c r="AH65" s="79">
        <f>IF(AH$61&gt;=LPP!$D$68,APTDS!AH9,0)</f>
        <v>0</v>
      </c>
      <c r="AI65" s="79">
        <f>IF(AI$61&gt;=LPP!$D$68,APTDS!AI9,0)</f>
        <v>0</v>
      </c>
      <c r="AJ65" s="79">
        <f>IF(AJ$61&gt;=LPP!$D$68,APTDS!AJ9,0)</f>
        <v>0</v>
      </c>
      <c r="AK65" s="79">
        <f>IF(AK$61&gt;=LPP!$D$68,APTDS!AK9,0)</f>
        <v>0</v>
      </c>
      <c r="AL65" s="79">
        <f>IF(AL$61&gt;=LPP!$D$68,APTDS!AL9,0)</f>
        <v>0</v>
      </c>
      <c r="AM65" s="79">
        <f>IF(AM$61&gt;=LPP!$D$68,APTDS!AM9,0)</f>
        <v>0</v>
      </c>
      <c r="AN65" s="79">
        <f>IF(AN$61&gt;=LPP!$D$68,APTDS!AN9,0)</f>
        <v>0</v>
      </c>
      <c r="AO65" s="79">
        <f>IF(AO$61&gt;=LPP!$D$68,APTDS!AO9,0)</f>
        <v>0</v>
      </c>
      <c r="AP65" s="79">
        <f>IF(AP$61&gt;=LPP!$D$68,APTDS!AP9,0)</f>
        <v>0</v>
      </c>
      <c r="AQ65" s="79">
        <f>IF(AQ$61&gt;=LPP!$D$68,APTDS!AQ9,0)</f>
        <v>0</v>
      </c>
      <c r="AR65" s="79">
        <f>IF(AR$61&gt;=LPP!$D$68,APTDS!AR9,0)</f>
        <v>0</v>
      </c>
      <c r="AS65" s="79">
        <f>IF(AS$61&gt;=LPP!$D$68,APTDS!AS9,0)</f>
        <v>0</v>
      </c>
      <c r="AT65" s="79">
        <f>IF(AT$61&gt;=LPP!$D$68,APTDS!AT9,0)</f>
        <v>0</v>
      </c>
      <c r="AU65" s="79">
        <f>IF(AU$61&gt;=LPP!$D$68,APTDS!AU9,0)</f>
        <v>0</v>
      </c>
      <c r="AV65" s="79">
        <f>IF(AV$61&gt;=LPP!$D$68,APTDS!AV9,0)</f>
        <v>0</v>
      </c>
      <c r="AW65" s="79">
        <f>IF(AW$61&gt;=LPP!$D$68,APTDS!AW9,0)</f>
        <v>0</v>
      </c>
      <c r="AX65" s="79">
        <f>IF(AX$61&gt;=LPP!$D$68,APTDS!AX9,0)</f>
        <v>0</v>
      </c>
      <c r="AY65" s="79">
        <f>IF(AY$61&gt;=LPP!$D$68,APTDS!AY9,0)</f>
        <v>0</v>
      </c>
      <c r="AZ65" s="79">
        <f>IF(AZ$61&gt;=LPP!$D$68,APTDS!AZ9,0)</f>
        <v>0</v>
      </c>
      <c r="BA65" s="79">
        <f>IF(BA$61&gt;=LPP!$D$68,APTDS!BA9,0)</f>
        <v>0</v>
      </c>
      <c r="BB65" s="79">
        <f>IF(BB$61&gt;=LPP!$D$68,APTDS!BB9,0)</f>
        <v>0</v>
      </c>
      <c r="BC65" s="79">
        <f>IF(BC$61&gt;=LPP!$D$68,APTDS!BC9,0)</f>
        <v>0</v>
      </c>
      <c r="BD65" s="79">
        <f>IF(BD$61&gt;=LPP!$D$68,APTDS!BD9,0)</f>
        <v>0</v>
      </c>
      <c r="BE65" s="79">
        <f>IF(BE$61&gt;=LPP!$D$68,APTDS!BE9,0)</f>
        <v>0</v>
      </c>
      <c r="BF65" s="79">
        <f>IF(BF$61&gt;=LPP!$D$68,APTDS!BF9,0)</f>
        <v>0</v>
      </c>
      <c r="BG65" s="79">
        <f>IF(BG$61&gt;=LPP!$D$68,APTDS!BG9,0)</f>
        <v>0</v>
      </c>
      <c r="BH65" s="79">
        <f>IF(BH$61&gt;=LPP!$D$68,APTDS!BH9,0)</f>
        <v>0</v>
      </c>
      <c r="BI65" s="79">
        <f>IF(BI$61&gt;=LPP!$D$68,APTDS!BI9,0)</f>
        <v>0</v>
      </c>
      <c r="BJ65" s="79">
        <f>IF(BJ$61&gt;=LPP!$D$68,APTDS!BJ9,0)</f>
        <v>0</v>
      </c>
      <c r="BK65" s="79">
        <f>IF(BK$61&gt;=LPP!$D$68,APTDS!BK9,0)</f>
        <v>0</v>
      </c>
      <c r="BL65" s="79">
        <f>IF(BL$61&gt;=LPP!$D$68,APTDS!BL9,0)</f>
        <v>0</v>
      </c>
      <c r="BM65" s="79">
        <f>IF(BM$61&gt;=LPP!$D$68,APTDS!BM9,0)</f>
        <v>0</v>
      </c>
      <c r="BN65" s="79">
        <f>IF(BN$61&gt;=LPP!$D$68,APTDS!BN9,0)</f>
        <v>0</v>
      </c>
      <c r="BO65" s="79">
        <f>IF(BO$61&gt;=LPP!$D$68,APTDS!BO9,0)</f>
        <v>0</v>
      </c>
      <c r="BP65" s="79">
        <f>IF(BP$61&gt;=LPP!$D$68,APTDS!BP9,0)</f>
        <v>0</v>
      </c>
      <c r="BQ65" s="79">
        <f>IF(BQ$61&gt;=LPP!$D$68,APTDS!BQ9,0)</f>
        <v>0</v>
      </c>
      <c r="BR65" s="79">
        <f>IF(BR$61&gt;=LPP!$D$68,APTDS!BR9,0)</f>
        <v>0</v>
      </c>
      <c r="BS65" s="79">
        <f>IF(BS$61&gt;=LPP!$D$68,APTDS!BS9,0)</f>
        <v>0</v>
      </c>
      <c r="BT65" s="79">
        <f>IF(BT$61&gt;=LPP!$D$68,APTDS!BT9,0)</f>
        <v>0</v>
      </c>
      <c r="BU65" s="79">
        <f>IF(BU$61&gt;=LPP!$D$68,APTDS!BU9,0)</f>
        <v>0</v>
      </c>
      <c r="BV65" s="79">
        <f>IF(BV$61&gt;=LPP!$D$68,APTDS!BV9,0)</f>
        <v>0</v>
      </c>
      <c r="BW65" s="79">
        <f>IF(BW$61&gt;=LPP!$D$68,APTDS!BW9,0)</f>
        <v>0</v>
      </c>
      <c r="BX65" s="79">
        <f>IF(BX$61&gt;=LPP!$D$68,APTDS!BX9,0)</f>
        <v>0</v>
      </c>
      <c r="BY65" s="79">
        <f>IF(BY$61&gt;=LPP!$D$68,APTDS!BY9,0)</f>
        <v>0</v>
      </c>
      <c r="BZ65" s="79">
        <f>IF(BZ$61&gt;=LPP!$D$68,APTDS!BZ9,0)</f>
        <v>0</v>
      </c>
      <c r="CA65" s="79">
        <f>IF(CA$61&gt;=LPP!$D$68,APTDS!CA9,0)</f>
        <v>0</v>
      </c>
      <c r="CB65" s="79">
        <f>IF(CB$61&gt;=LPP!$D$68,APTDS!CB9,0)</f>
        <v>0</v>
      </c>
      <c r="CC65" s="79">
        <f>IF(CC$61&gt;=LPP!$D$68,APTDS!CC9,0)</f>
        <v>0</v>
      </c>
      <c r="CD65" s="79">
        <f>IF(CD$61&gt;=LPP!$D$68,APTDS!CD9,0)</f>
        <v>0</v>
      </c>
      <c r="CE65" s="79">
        <f>IF(CE$61&gt;=LPP!$D$68,APTDS!CE9,0)</f>
        <v>0</v>
      </c>
      <c r="CF65" s="79">
        <f>IF(CF$61&gt;=LPP!$D$68,APTDS!CF9,0)</f>
        <v>0</v>
      </c>
      <c r="CG65" s="79">
        <f>IF(CG$61&gt;=LPP!$D$68,APTDS!CG9,0)</f>
        <v>0</v>
      </c>
      <c r="CH65" s="79">
        <f>IF(CH$61&gt;=LPP!$D$68,APTDS!CH9,0)</f>
        <v>0</v>
      </c>
      <c r="CI65" s="79">
        <f>IF(CI$61&gt;=LPP!$D$68,APTDS!CI9,0)</f>
        <v>0</v>
      </c>
      <c r="CJ65" s="79">
        <f>IF(CJ$61&gt;=LPP!$D$68,APTDS!CJ9,0)</f>
        <v>0</v>
      </c>
      <c r="CK65" s="79">
        <f>IF(CK$61&gt;=LPP!$D$68,APTDS!CK9,0)</f>
        <v>0</v>
      </c>
      <c r="CL65" s="79">
        <f>IF(CL$61&gt;=LPP!$D$68,APTDS!CL9,0)</f>
        <v>0</v>
      </c>
      <c r="CM65" s="79">
        <f>IF(CM$61&gt;=LPP!$D$68,APTDS!CM9,0)</f>
        <v>0</v>
      </c>
      <c r="CN65" s="79">
        <f>IF(CN$61&gt;=LPP!$D$68,APTDS!CN9,0)</f>
        <v>0</v>
      </c>
      <c r="CO65" s="79">
        <f>IF(CO$61&gt;=LPP!$D$68,APTDS!CO9,0)</f>
        <v>0</v>
      </c>
      <c r="CP65" s="79">
        <f>IF(CP$61&gt;=LPP!$D$68,APTDS!CP9,0)</f>
        <v>0</v>
      </c>
      <c r="CQ65" s="79">
        <f>IF(CQ$61&gt;=LPP!$D$68,APTDS!CQ9,0)</f>
        <v>0</v>
      </c>
      <c r="CR65" s="79">
        <f>IF(CR$61&gt;=LPP!$D$68,APTDS!CR9,0)</f>
        <v>0</v>
      </c>
      <c r="CS65" s="79">
        <f>IF(CS$61&gt;=LPP!$D$68,APTDS!CS9,0)</f>
        <v>0</v>
      </c>
      <c r="CT65" s="79">
        <f>IF(CT$61&gt;=LPP!$D$68,APTDS!CT9,0)</f>
        <v>0</v>
      </c>
      <c r="CU65" s="79">
        <f>IF(CU$61&gt;=LPP!$D$68,APTDS!CU9,0)</f>
        <v>0</v>
      </c>
      <c r="CV65" s="79">
        <f>IF(CV$61&gt;=LPP!$D$68,APTDS!CV9,0)</f>
        <v>0</v>
      </c>
      <c r="CW65" s="79">
        <f>IF(CW$61&gt;=LPP!$D$68,APTDS!CW9,0)</f>
        <v>0</v>
      </c>
      <c r="CX65" s="79">
        <f>IF(CX$61&gt;=LPP!$D$68,APTDS!CX9,0)</f>
        <v>0</v>
      </c>
      <c r="CY65" s="79">
        <f>IF(CY$61&gt;=LPP!$D$68,APTDS!CY9,0)</f>
        <v>0</v>
      </c>
      <c r="CZ65" s="79">
        <f>IF(CZ$61&gt;=LPP!$D$68,APTDS!CZ9,0)</f>
        <v>0</v>
      </c>
      <c r="DA65" s="79">
        <f>IF(DA$61&gt;=LPP!$D$68,APTDS!DA9,0)</f>
        <v>0</v>
      </c>
      <c r="DB65" s="79">
        <f>IF(DB$61&gt;=LPP!$D$68,APTDS!DB9,0)</f>
        <v>0</v>
      </c>
      <c r="DC65" s="79">
        <f>IF(DC$61&gt;=LPP!$D$68,APTDS!DC9,0)</f>
        <v>0</v>
      </c>
      <c r="DD65" s="79">
        <f>IF(DD$61&gt;=LPP!$D$68,APTDS!DD9,0)</f>
        <v>0</v>
      </c>
      <c r="DE65" s="79">
        <f>IF(DE$61&gt;=LPP!$D$68,APTDS!DE9,0)</f>
        <v>0</v>
      </c>
      <c r="DF65" s="79">
        <f>IF(DF$61&gt;=LPP!$D$68,APTDS!DF9,0)</f>
        <v>0</v>
      </c>
      <c r="DG65" s="79">
        <f>IF(DG$61&gt;=LPP!$D$68,APTDS!DG9,0)</f>
        <v>0</v>
      </c>
      <c r="DH65" s="79">
        <f>IF(DH$61&gt;=LPP!$D$68,APTDS!DH9,0)</f>
        <v>0</v>
      </c>
      <c r="DI65" s="79">
        <f>IF(DI$61&gt;=LPP!$D$68,APTDS!DI9,0)</f>
        <v>0</v>
      </c>
      <c r="DJ65" s="79">
        <f>IF(DJ$61&gt;=LPP!$D$68,APTDS!DJ9,0)</f>
        <v>0</v>
      </c>
      <c r="DK65" s="79">
        <f>IF(DK$61&gt;=LPP!$D$68,APTDS!DK9,0)</f>
        <v>0</v>
      </c>
      <c r="DL65" s="79">
        <f>IF(DL$61&gt;=LPP!$D$68,APTDS!DL9,0)</f>
        <v>0</v>
      </c>
      <c r="DM65" s="79">
        <f>IF(DM$61&gt;=LPP!$D$68,APTDS!DM9,0)</f>
        <v>0</v>
      </c>
      <c r="DN65" s="79">
        <f>IF(DN$61&gt;=LPP!$D$68,APTDS!DN9,0)</f>
        <v>0</v>
      </c>
      <c r="DO65" s="79">
        <f>IF(DO$61&gt;=LPP!$D$68,APTDS!DO9,0)</f>
        <v>0</v>
      </c>
      <c r="DP65" s="79">
        <f>IF(DP$61&gt;=LPP!$D$68,APTDS!DP9,0)</f>
        <v>0</v>
      </c>
      <c r="DQ65" s="79">
        <f>IF(DQ$61&gt;=LPP!$D$68,APTDS!DQ9,0)</f>
        <v>0</v>
      </c>
      <c r="DR65" s="79">
        <f>IF(DR$61&gt;=LPP!$D$68,APTDS!DR9,0)</f>
        <v>0</v>
      </c>
      <c r="DS65" s="79">
        <f>IF(DS$61&gt;=LPP!$D$68,APTDS!DS9,0)</f>
        <v>0</v>
      </c>
    </row>
    <row r="66" spans="2:123" x14ac:dyDescent="0.25">
      <c r="B66" s="156" t="s">
        <v>125</v>
      </c>
      <c r="C66" s="79">
        <f>IF(C$61&gt;=LPP!$D$68,APTDS!C10,0)</f>
        <v>0</v>
      </c>
      <c r="D66" s="79">
        <f>IF(D$61&gt;=LPP!$D$68,APTDS!D10,0)</f>
        <v>0</v>
      </c>
      <c r="E66" s="79">
        <f>IF(E$61&gt;=LPP!$D$68,APTDS!E10,0)</f>
        <v>0</v>
      </c>
      <c r="F66" s="79">
        <f>IF(F$61&gt;=LPP!$D$68,APTDS!F10,0)</f>
        <v>0</v>
      </c>
      <c r="G66" s="79">
        <f>IF(G$61&gt;=LPP!$D$68,APTDS!G10,0)</f>
        <v>0</v>
      </c>
      <c r="H66" s="79">
        <f>IF(H$61&gt;=LPP!$D$68,APTDS!H10,0)</f>
        <v>0</v>
      </c>
      <c r="I66" s="79">
        <f>IF(I$61&gt;=LPP!$D$68,APTDS!I10,0)</f>
        <v>0</v>
      </c>
      <c r="J66" s="79">
        <f>IF(J$61&gt;=LPP!$D$68,APTDS!J10,0)</f>
        <v>0</v>
      </c>
      <c r="K66" s="79">
        <f>IF(K$61&gt;=LPP!$D$68,APTDS!K10,0)</f>
        <v>0</v>
      </c>
      <c r="L66" s="79">
        <f>IF(L$61&gt;=LPP!$D$68,APTDS!L10,0)</f>
        <v>0</v>
      </c>
      <c r="M66" s="79">
        <f>IF(M$61&gt;=LPP!$D$68,APTDS!M10,0)</f>
        <v>0</v>
      </c>
      <c r="N66" s="79">
        <f>IF(N$61&gt;=LPP!$D$68,APTDS!N10,0)</f>
        <v>0</v>
      </c>
      <c r="O66" s="79">
        <f>IF(O$61&gt;=LPP!$D$68,APTDS!O10,0)</f>
        <v>0</v>
      </c>
      <c r="P66" s="79">
        <f>IF(P$61&gt;=LPP!$D$68,APTDS!P10,0)</f>
        <v>0</v>
      </c>
      <c r="Q66" s="79">
        <f>IF(Q$61&gt;=LPP!$D$68,APTDS!Q10,0)</f>
        <v>0</v>
      </c>
      <c r="R66" s="79">
        <f>IF(R$61&gt;=LPP!$D$68,APTDS!R10,0)</f>
        <v>0</v>
      </c>
      <c r="S66" s="79">
        <f>IF(S$61&gt;=LPP!$D$68,APTDS!S10,0)</f>
        <v>0</v>
      </c>
      <c r="T66" s="79">
        <f>IF(T$61&gt;=LPP!$D$68,APTDS!T10,0)</f>
        <v>0</v>
      </c>
      <c r="U66" s="79">
        <f>IF(U$61&gt;=LPP!$D$68,APTDS!U10,0)</f>
        <v>0</v>
      </c>
      <c r="V66" s="79">
        <f>IF(V$61&gt;=LPP!$D$68,APTDS!V10,0)</f>
        <v>4302584.841795438</v>
      </c>
      <c r="W66" s="79">
        <f>IF(W$61&gt;=LPP!$D$68,APTDS!W10,0)</f>
        <v>4302584.841795438</v>
      </c>
      <c r="X66" s="79">
        <f>IF(X$61&gt;=LPP!$D$68,APTDS!X10,0)</f>
        <v>4302584.841795438</v>
      </c>
      <c r="Y66" s="79">
        <f>IF(Y$61&gt;=LPP!$D$68,APTDS!Y10,0)</f>
        <v>4302584.841795438</v>
      </c>
      <c r="Z66" s="79">
        <f>IF(Z$61&gt;=LPP!$D$68,APTDS!Z10,0)</f>
        <v>4302584.841795438</v>
      </c>
      <c r="AA66" s="79">
        <f>IF(AA$61&gt;=LPP!$D$68,APTDS!AA10,0)</f>
        <v>4302584.841795438</v>
      </c>
      <c r="AB66" s="79">
        <f>IF(AB$61&gt;=LPP!$D$68,APTDS!AB10,0)</f>
        <v>0</v>
      </c>
      <c r="AC66" s="79">
        <f>IF(AC$61&gt;=LPP!$D$68,APTDS!AC10,0)</f>
        <v>0</v>
      </c>
      <c r="AD66" s="79">
        <f>IF(AD$61&gt;=LPP!$D$68,APTDS!AD10,0)</f>
        <v>0</v>
      </c>
      <c r="AE66" s="79">
        <f>IF(AE$61&gt;=LPP!$D$68,APTDS!AE10,0)</f>
        <v>0</v>
      </c>
      <c r="AF66" s="79">
        <f>IF(AF$61&gt;=LPP!$D$68,APTDS!AF10,0)</f>
        <v>0</v>
      </c>
      <c r="AG66" s="79">
        <f>IF(AG$61&gt;=LPP!$D$68,APTDS!AG10,0)</f>
        <v>0</v>
      </c>
      <c r="AH66" s="79">
        <f>IF(AH$61&gt;=LPP!$D$68,APTDS!AH10,0)</f>
        <v>0</v>
      </c>
      <c r="AI66" s="79">
        <f>IF(AI$61&gt;=LPP!$D$68,APTDS!AI10,0)</f>
        <v>0</v>
      </c>
      <c r="AJ66" s="79">
        <f>IF(AJ$61&gt;=LPP!$D$68,APTDS!AJ10,0)</f>
        <v>0</v>
      </c>
      <c r="AK66" s="79">
        <f>IF(AK$61&gt;=LPP!$D$68,APTDS!AK10,0)</f>
        <v>0</v>
      </c>
      <c r="AL66" s="79">
        <f>IF(AL$61&gt;=LPP!$D$68,APTDS!AL10,0)</f>
        <v>0</v>
      </c>
      <c r="AM66" s="79">
        <f>IF(AM$61&gt;=LPP!$D$68,APTDS!AM10,0)</f>
        <v>0</v>
      </c>
      <c r="AN66" s="79">
        <f>IF(AN$61&gt;=LPP!$D$68,APTDS!AN10,0)</f>
        <v>0</v>
      </c>
      <c r="AO66" s="79">
        <f>IF(AO$61&gt;=LPP!$D$68,APTDS!AO10,0)</f>
        <v>0</v>
      </c>
      <c r="AP66" s="79">
        <f>IF(AP$61&gt;=LPP!$D$68,APTDS!AP10,0)</f>
        <v>0</v>
      </c>
      <c r="AQ66" s="79">
        <f>IF(AQ$61&gt;=LPP!$D$68,APTDS!AQ10,0)</f>
        <v>0</v>
      </c>
      <c r="AR66" s="79">
        <f>IF(AR$61&gt;=LPP!$D$68,APTDS!AR10,0)</f>
        <v>0</v>
      </c>
      <c r="AS66" s="79">
        <f>IF(AS$61&gt;=LPP!$D$68,APTDS!AS10,0)</f>
        <v>0</v>
      </c>
      <c r="AT66" s="79">
        <f>IF(AT$61&gt;=LPP!$D$68,APTDS!AT10,0)</f>
        <v>0</v>
      </c>
      <c r="AU66" s="79">
        <f>IF(AU$61&gt;=LPP!$D$68,APTDS!AU10,0)</f>
        <v>0</v>
      </c>
      <c r="AV66" s="79">
        <f>IF(AV$61&gt;=LPP!$D$68,APTDS!AV10,0)</f>
        <v>0</v>
      </c>
      <c r="AW66" s="79">
        <f>IF(AW$61&gt;=LPP!$D$68,APTDS!AW10,0)</f>
        <v>0</v>
      </c>
      <c r="AX66" s="79">
        <f>IF(AX$61&gt;=LPP!$D$68,APTDS!AX10,0)</f>
        <v>0</v>
      </c>
      <c r="AY66" s="79">
        <f>IF(AY$61&gt;=LPP!$D$68,APTDS!AY10,0)</f>
        <v>0</v>
      </c>
      <c r="AZ66" s="79">
        <f>IF(AZ$61&gt;=LPP!$D$68,APTDS!AZ10,0)</f>
        <v>0</v>
      </c>
      <c r="BA66" s="79">
        <f>IF(BA$61&gt;=LPP!$D$68,APTDS!BA10,0)</f>
        <v>0</v>
      </c>
      <c r="BB66" s="79">
        <f>IF(BB$61&gt;=LPP!$D$68,APTDS!BB10,0)</f>
        <v>0</v>
      </c>
      <c r="BC66" s="79">
        <f>IF(BC$61&gt;=LPP!$D$68,APTDS!BC10,0)</f>
        <v>0</v>
      </c>
      <c r="BD66" s="79">
        <f>IF(BD$61&gt;=LPP!$D$68,APTDS!BD10,0)</f>
        <v>0</v>
      </c>
      <c r="BE66" s="79">
        <f>IF(BE$61&gt;=LPP!$D$68,APTDS!BE10,0)</f>
        <v>0</v>
      </c>
      <c r="BF66" s="79">
        <f>IF(BF$61&gt;=LPP!$D$68,APTDS!BF10,0)</f>
        <v>0</v>
      </c>
      <c r="BG66" s="79">
        <f>IF(BG$61&gt;=LPP!$D$68,APTDS!BG10,0)</f>
        <v>0</v>
      </c>
      <c r="BH66" s="79">
        <f>IF(BH$61&gt;=LPP!$D$68,APTDS!BH10,0)</f>
        <v>0</v>
      </c>
      <c r="BI66" s="79">
        <f>IF(BI$61&gt;=LPP!$D$68,APTDS!BI10,0)</f>
        <v>0</v>
      </c>
      <c r="BJ66" s="79">
        <f>IF(BJ$61&gt;=LPP!$D$68,APTDS!BJ10,0)</f>
        <v>0</v>
      </c>
      <c r="BK66" s="79">
        <f>IF(BK$61&gt;=LPP!$D$68,APTDS!BK10,0)</f>
        <v>0</v>
      </c>
      <c r="BL66" s="79">
        <f>IF(BL$61&gt;=LPP!$D$68,APTDS!BL10,0)</f>
        <v>0</v>
      </c>
      <c r="BM66" s="79">
        <f>IF(BM$61&gt;=LPP!$D$68,APTDS!BM10,0)</f>
        <v>0</v>
      </c>
      <c r="BN66" s="79">
        <f>IF(BN$61&gt;=LPP!$D$68,APTDS!BN10,0)</f>
        <v>0</v>
      </c>
      <c r="BO66" s="79">
        <f>IF(BO$61&gt;=LPP!$D$68,APTDS!BO10,0)</f>
        <v>0</v>
      </c>
      <c r="BP66" s="79">
        <f>IF(BP$61&gt;=LPP!$D$68,APTDS!BP10,0)</f>
        <v>0</v>
      </c>
      <c r="BQ66" s="79">
        <f>IF(BQ$61&gt;=LPP!$D$68,APTDS!BQ10,0)</f>
        <v>0</v>
      </c>
      <c r="BR66" s="79">
        <f>IF(BR$61&gt;=LPP!$D$68,APTDS!BR10,0)</f>
        <v>0</v>
      </c>
      <c r="BS66" s="79">
        <f>IF(BS$61&gt;=LPP!$D$68,APTDS!BS10,0)</f>
        <v>0</v>
      </c>
      <c r="BT66" s="79">
        <f>IF(BT$61&gt;=LPP!$D$68,APTDS!BT10,0)</f>
        <v>0</v>
      </c>
      <c r="BU66" s="79">
        <f>IF(BU$61&gt;=LPP!$D$68,APTDS!BU10,0)</f>
        <v>0</v>
      </c>
      <c r="BV66" s="79">
        <f>IF(BV$61&gt;=LPP!$D$68,APTDS!BV10,0)</f>
        <v>0</v>
      </c>
      <c r="BW66" s="79">
        <f>IF(BW$61&gt;=LPP!$D$68,APTDS!BW10,0)</f>
        <v>0</v>
      </c>
      <c r="BX66" s="79">
        <f>IF(BX$61&gt;=LPP!$D$68,APTDS!BX10,0)</f>
        <v>0</v>
      </c>
      <c r="BY66" s="79">
        <f>IF(BY$61&gt;=LPP!$D$68,APTDS!BY10,0)</f>
        <v>0</v>
      </c>
      <c r="BZ66" s="79">
        <f>IF(BZ$61&gt;=LPP!$D$68,APTDS!BZ10,0)</f>
        <v>0</v>
      </c>
      <c r="CA66" s="79">
        <f>IF(CA$61&gt;=LPP!$D$68,APTDS!CA10,0)</f>
        <v>0</v>
      </c>
      <c r="CB66" s="79">
        <f>IF(CB$61&gt;=LPP!$D$68,APTDS!CB10,0)</f>
        <v>0</v>
      </c>
      <c r="CC66" s="79">
        <f>IF(CC$61&gt;=LPP!$D$68,APTDS!CC10,0)</f>
        <v>0</v>
      </c>
      <c r="CD66" s="79">
        <f>IF(CD$61&gt;=LPP!$D$68,APTDS!CD10,0)</f>
        <v>0</v>
      </c>
      <c r="CE66" s="79">
        <f>IF(CE$61&gt;=LPP!$D$68,APTDS!CE10,0)</f>
        <v>0</v>
      </c>
      <c r="CF66" s="79">
        <f>IF(CF$61&gt;=LPP!$D$68,APTDS!CF10,0)</f>
        <v>0</v>
      </c>
      <c r="CG66" s="79">
        <f>IF(CG$61&gt;=LPP!$D$68,APTDS!CG10,0)</f>
        <v>0</v>
      </c>
      <c r="CH66" s="79">
        <f>IF(CH$61&gt;=LPP!$D$68,APTDS!CH10,0)</f>
        <v>0</v>
      </c>
      <c r="CI66" s="79">
        <f>IF(CI$61&gt;=LPP!$D$68,APTDS!CI10,0)</f>
        <v>0</v>
      </c>
      <c r="CJ66" s="79">
        <f>IF(CJ$61&gt;=LPP!$D$68,APTDS!CJ10,0)</f>
        <v>0</v>
      </c>
      <c r="CK66" s="79">
        <f>IF(CK$61&gt;=LPP!$D$68,APTDS!CK10,0)</f>
        <v>0</v>
      </c>
      <c r="CL66" s="79">
        <f>IF(CL$61&gt;=LPP!$D$68,APTDS!CL10,0)</f>
        <v>0</v>
      </c>
      <c r="CM66" s="79">
        <f>IF(CM$61&gt;=LPP!$D$68,APTDS!CM10,0)</f>
        <v>0</v>
      </c>
      <c r="CN66" s="79">
        <f>IF(CN$61&gt;=LPP!$D$68,APTDS!CN10,0)</f>
        <v>0</v>
      </c>
      <c r="CO66" s="79">
        <f>IF(CO$61&gt;=LPP!$D$68,APTDS!CO10,0)</f>
        <v>0</v>
      </c>
      <c r="CP66" s="79">
        <f>IF(CP$61&gt;=LPP!$D$68,APTDS!CP10,0)</f>
        <v>0</v>
      </c>
      <c r="CQ66" s="79">
        <f>IF(CQ$61&gt;=LPP!$D$68,APTDS!CQ10,0)</f>
        <v>0</v>
      </c>
      <c r="CR66" s="79">
        <f>IF(CR$61&gt;=LPP!$D$68,APTDS!CR10,0)</f>
        <v>0</v>
      </c>
      <c r="CS66" s="79">
        <f>IF(CS$61&gt;=LPP!$D$68,APTDS!CS10,0)</f>
        <v>0</v>
      </c>
      <c r="CT66" s="79">
        <f>IF(CT$61&gt;=LPP!$D$68,APTDS!CT10,0)</f>
        <v>0</v>
      </c>
      <c r="CU66" s="79">
        <f>IF(CU$61&gt;=LPP!$D$68,APTDS!CU10,0)</f>
        <v>0</v>
      </c>
      <c r="CV66" s="79">
        <f>IF(CV$61&gt;=LPP!$D$68,APTDS!CV10,0)</f>
        <v>0</v>
      </c>
      <c r="CW66" s="79">
        <f>IF(CW$61&gt;=LPP!$D$68,APTDS!CW10,0)</f>
        <v>0</v>
      </c>
      <c r="CX66" s="79">
        <f>IF(CX$61&gt;=LPP!$D$68,APTDS!CX10,0)</f>
        <v>0</v>
      </c>
      <c r="CY66" s="79">
        <f>IF(CY$61&gt;=LPP!$D$68,APTDS!CY10,0)</f>
        <v>0</v>
      </c>
      <c r="CZ66" s="79">
        <f>IF(CZ$61&gt;=LPP!$D$68,APTDS!CZ10,0)</f>
        <v>0</v>
      </c>
      <c r="DA66" s="79">
        <f>IF(DA$61&gt;=LPP!$D$68,APTDS!DA10,0)</f>
        <v>0</v>
      </c>
      <c r="DB66" s="79">
        <f>IF(DB$61&gt;=LPP!$D$68,APTDS!DB10,0)</f>
        <v>0</v>
      </c>
      <c r="DC66" s="79">
        <f>IF(DC$61&gt;=LPP!$D$68,APTDS!DC10,0)</f>
        <v>0</v>
      </c>
      <c r="DD66" s="79">
        <f>IF(DD$61&gt;=LPP!$D$68,APTDS!DD10,0)</f>
        <v>0</v>
      </c>
      <c r="DE66" s="79">
        <f>IF(DE$61&gt;=LPP!$D$68,APTDS!DE10,0)</f>
        <v>0</v>
      </c>
      <c r="DF66" s="79">
        <f>IF(DF$61&gt;=LPP!$D$68,APTDS!DF10,0)</f>
        <v>0</v>
      </c>
      <c r="DG66" s="79">
        <f>IF(DG$61&gt;=LPP!$D$68,APTDS!DG10,0)</f>
        <v>0</v>
      </c>
      <c r="DH66" s="79">
        <f>IF(DH$61&gt;=LPP!$D$68,APTDS!DH10,0)</f>
        <v>0</v>
      </c>
      <c r="DI66" s="79">
        <f>IF(DI$61&gt;=LPP!$D$68,APTDS!DI10,0)</f>
        <v>0</v>
      </c>
      <c r="DJ66" s="79">
        <f>IF(DJ$61&gt;=LPP!$D$68,APTDS!DJ10,0)</f>
        <v>0</v>
      </c>
      <c r="DK66" s="79">
        <f>IF(DK$61&gt;=LPP!$D$68,APTDS!DK10,0)</f>
        <v>0</v>
      </c>
      <c r="DL66" s="79">
        <f>IF(DL$61&gt;=LPP!$D$68,APTDS!DL10,0)</f>
        <v>0</v>
      </c>
      <c r="DM66" s="79">
        <f>IF(DM$61&gt;=LPP!$D$68,APTDS!DM10,0)</f>
        <v>0</v>
      </c>
      <c r="DN66" s="79">
        <f>IF(DN$61&gt;=LPP!$D$68,APTDS!DN10,0)</f>
        <v>0</v>
      </c>
      <c r="DO66" s="79">
        <f>IF(DO$61&gt;=LPP!$D$68,APTDS!DO10,0)</f>
        <v>0</v>
      </c>
      <c r="DP66" s="79">
        <f>IF(DP$61&gt;=LPP!$D$68,APTDS!DP10,0)</f>
        <v>0</v>
      </c>
      <c r="DQ66" s="79">
        <f>IF(DQ$61&gt;=LPP!$D$68,APTDS!DQ10,0)</f>
        <v>0</v>
      </c>
      <c r="DR66" s="79">
        <f>IF(DR$61&gt;=LPP!$D$68,APTDS!DR10,0)</f>
        <v>0</v>
      </c>
      <c r="DS66" s="79">
        <f>IF(DS$61&gt;=LPP!$D$68,APTDS!DS10,0)</f>
        <v>0</v>
      </c>
    </row>
    <row r="67" spans="2:123" x14ac:dyDescent="0.25">
      <c r="B67" s="156" t="s">
        <v>126</v>
      </c>
      <c r="C67" s="79">
        <f>IF(C$61&gt;=LPP!$D$68,APTDS!C11,0)</f>
        <v>0</v>
      </c>
      <c r="D67" s="79">
        <f>IF(D$61&gt;=LPP!$D$68,APTDS!D11,0)</f>
        <v>0</v>
      </c>
      <c r="E67" s="79">
        <f>IF(E$61&gt;=LPP!$D$68,APTDS!E11,0)</f>
        <v>0</v>
      </c>
      <c r="F67" s="79">
        <f>IF(F$61&gt;=LPP!$D$68,APTDS!F11,0)</f>
        <v>0</v>
      </c>
      <c r="G67" s="79">
        <f>IF(G$61&gt;=LPP!$D$68,APTDS!G11,0)</f>
        <v>0</v>
      </c>
      <c r="H67" s="79">
        <f>IF(H$61&gt;=LPP!$D$68,APTDS!H11,0)</f>
        <v>0</v>
      </c>
      <c r="I67" s="79">
        <f>IF(I$61&gt;=LPP!$D$68,APTDS!I11,0)</f>
        <v>0</v>
      </c>
      <c r="J67" s="79">
        <f>IF(J$61&gt;=LPP!$D$68,APTDS!J11,0)</f>
        <v>0</v>
      </c>
      <c r="K67" s="79">
        <f>IF(K$61&gt;=LPP!$D$68,APTDS!K11,0)</f>
        <v>0</v>
      </c>
      <c r="L67" s="79">
        <f>IF(L$61&gt;=LPP!$D$68,APTDS!L11,0)</f>
        <v>0</v>
      </c>
      <c r="M67" s="79">
        <f>IF(M$61&gt;=LPP!$D$68,APTDS!M11,0)</f>
        <v>0</v>
      </c>
      <c r="N67" s="79">
        <f>IF(N$61&gt;=LPP!$D$68,APTDS!N11,0)</f>
        <v>0</v>
      </c>
      <c r="O67" s="79">
        <f>IF(O$61&gt;=LPP!$D$68,APTDS!O11,0)</f>
        <v>0</v>
      </c>
      <c r="P67" s="79">
        <f>IF(P$61&gt;=LPP!$D$68,APTDS!P11,0)</f>
        <v>0</v>
      </c>
      <c r="Q67" s="79">
        <f>IF(Q$61&gt;=LPP!$D$68,APTDS!Q11,0)</f>
        <v>0</v>
      </c>
      <c r="R67" s="79">
        <f>IF(R$61&gt;=LPP!$D$68,APTDS!R11,0)</f>
        <v>0</v>
      </c>
      <c r="S67" s="79">
        <f>IF(S$61&gt;=LPP!$D$68,APTDS!S11,0)</f>
        <v>0</v>
      </c>
      <c r="T67" s="79">
        <f>IF(T$61&gt;=LPP!$D$68,APTDS!T11,0)</f>
        <v>0</v>
      </c>
      <c r="U67" s="79">
        <f>IF(U$61&gt;=LPP!$D$68,APTDS!U11,0)</f>
        <v>0</v>
      </c>
      <c r="V67" s="79">
        <f>IF(V$61&gt;=LPP!$D$68,APTDS!V11,0)</f>
        <v>0</v>
      </c>
      <c r="W67" s="79">
        <f>IF(W$61&gt;=LPP!$D$68,APTDS!W11,0)</f>
        <v>1075646.2104488595</v>
      </c>
      <c r="X67" s="79">
        <f>IF(X$61&gt;=LPP!$D$68,APTDS!X11,0)</f>
        <v>1075646.2104488595</v>
      </c>
      <c r="Y67" s="79">
        <f>IF(Y$61&gt;=LPP!$D$68,APTDS!Y11,0)</f>
        <v>1075646.2104488595</v>
      </c>
      <c r="Z67" s="79">
        <f>IF(Z$61&gt;=LPP!$D$68,APTDS!Z11,0)</f>
        <v>1075646.2104488595</v>
      </c>
      <c r="AA67" s="79">
        <f>IF(AA$61&gt;=LPP!$D$68,APTDS!AA11,0)</f>
        <v>1075646.2104488595</v>
      </c>
      <c r="AB67" s="79">
        <f>IF(AB$61&gt;=LPP!$D$68,APTDS!AB11,0)</f>
        <v>1075646.2104488595</v>
      </c>
      <c r="AC67" s="79">
        <f>IF(AC$61&gt;=LPP!$D$68,APTDS!AC11,0)</f>
        <v>0</v>
      </c>
      <c r="AD67" s="79">
        <f>IF(AD$61&gt;=LPP!$D$68,APTDS!AD11,0)</f>
        <v>0</v>
      </c>
      <c r="AE67" s="79">
        <f>IF(AE$61&gt;=LPP!$D$68,APTDS!AE11,0)</f>
        <v>0</v>
      </c>
      <c r="AF67" s="79">
        <f>IF(AF$61&gt;=LPP!$D$68,APTDS!AF11,0)</f>
        <v>0</v>
      </c>
      <c r="AG67" s="79">
        <f>IF(AG$61&gt;=LPP!$D$68,APTDS!AG11,0)</f>
        <v>0</v>
      </c>
      <c r="AH67" s="79">
        <f>IF(AH$61&gt;=LPP!$D$68,APTDS!AH11,0)</f>
        <v>0</v>
      </c>
      <c r="AI67" s="79">
        <f>IF(AI$61&gt;=LPP!$D$68,APTDS!AI11,0)</f>
        <v>0</v>
      </c>
      <c r="AJ67" s="79">
        <f>IF(AJ$61&gt;=LPP!$D$68,APTDS!AJ11,0)</f>
        <v>0</v>
      </c>
      <c r="AK67" s="79">
        <f>IF(AK$61&gt;=LPP!$D$68,APTDS!AK11,0)</f>
        <v>0</v>
      </c>
      <c r="AL67" s="79">
        <f>IF(AL$61&gt;=LPP!$D$68,APTDS!AL11,0)</f>
        <v>0</v>
      </c>
      <c r="AM67" s="79">
        <f>IF(AM$61&gt;=LPP!$D$68,APTDS!AM11,0)</f>
        <v>0</v>
      </c>
      <c r="AN67" s="79">
        <f>IF(AN$61&gt;=LPP!$D$68,APTDS!AN11,0)</f>
        <v>0</v>
      </c>
      <c r="AO67" s="79">
        <f>IF(AO$61&gt;=LPP!$D$68,APTDS!AO11,0)</f>
        <v>0</v>
      </c>
      <c r="AP67" s="79">
        <f>IF(AP$61&gt;=LPP!$D$68,APTDS!AP11,0)</f>
        <v>0</v>
      </c>
      <c r="AQ67" s="79">
        <f>IF(AQ$61&gt;=LPP!$D$68,APTDS!AQ11,0)</f>
        <v>0</v>
      </c>
      <c r="AR67" s="79">
        <f>IF(AR$61&gt;=LPP!$D$68,APTDS!AR11,0)</f>
        <v>0</v>
      </c>
      <c r="AS67" s="79">
        <f>IF(AS$61&gt;=LPP!$D$68,APTDS!AS11,0)</f>
        <v>0</v>
      </c>
      <c r="AT67" s="79">
        <f>IF(AT$61&gt;=LPP!$D$68,APTDS!AT11,0)</f>
        <v>0</v>
      </c>
      <c r="AU67" s="79">
        <f>IF(AU$61&gt;=LPP!$D$68,APTDS!AU11,0)</f>
        <v>0</v>
      </c>
      <c r="AV67" s="79">
        <f>IF(AV$61&gt;=LPP!$D$68,APTDS!AV11,0)</f>
        <v>0</v>
      </c>
      <c r="AW67" s="79">
        <f>IF(AW$61&gt;=LPP!$D$68,APTDS!AW11,0)</f>
        <v>0</v>
      </c>
      <c r="AX67" s="79">
        <f>IF(AX$61&gt;=LPP!$D$68,APTDS!AX11,0)</f>
        <v>0</v>
      </c>
      <c r="AY67" s="79">
        <f>IF(AY$61&gt;=LPP!$D$68,APTDS!AY11,0)</f>
        <v>0</v>
      </c>
      <c r="AZ67" s="79">
        <f>IF(AZ$61&gt;=LPP!$D$68,APTDS!AZ11,0)</f>
        <v>0</v>
      </c>
      <c r="BA67" s="79">
        <f>IF(BA$61&gt;=LPP!$D$68,APTDS!BA11,0)</f>
        <v>0</v>
      </c>
      <c r="BB67" s="79">
        <f>IF(BB$61&gt;=LPP!$D$68,APTDS!BB11,0)</f>
        <v>0</v>
      </c>
      <c r="BC67" s="79">
        <f>IF(BC$61&gt;=LPP!$D$68,APTDS!BC11,0)</f>
        <v>0</v>
      </c>
      <c r="BD67" s="79">
        <f>IF(BD$61&gt;=LPP!$D$68,APTDS!BD11,0)</f>
        <v>0</v>
      </c>
      <c r="BE67" s="79">
        <f>IF(BE$61&gt;=LPP!$D$68,APTDS!BE11,0)</f>
        <v>0</v>
      </c>
      <c r="BF67" s="79">
        <f>IF(BF$61&gt;=LPP!$D$68,APTDS!BF11,0)</f>
        <v>0</v>
      </c>
      <c r="BG67" s="79">
        <f>IF(BG$61&gt;=LPP!$D$68,APTDS!BG11,0)</f>
        <v>0</v>
      </c>
      <c r="BH67" s="79">
        <f>IF(BH$61&gt;=LPP!$D$68,APTDS!BH11,0)</f>
        <v>0</v>
      </c>
      <c r="BI67" s="79">
        <f>IF(BI$61&gt;=LPP!$D$68,APTDS!BI11,0)</f>
        <v>0</v>
      </c>
      <c r="BJ67" s="79">
        <f>IF(BJ$61&gt;=LPP!$D$68,APTDS!BJ11,0)</f>
        <v>0</v>
      </c>
      <c r="BK67" s="79">
        <f>IF(BK$61&gt;=LPP!$D$68,APTDS!BK11,0)</f>
        <v>0</v>
      </c>
      <c r="BL67" s="79">
        <f>IF(BL$61&gt;=LPP!$D$68,APTDS!BL11,0)</f>
        <v>0</v>
      </c>
      <c r="BM67" s="79">
        <f>IF(BM$61&gt;=LPP!$D$68,APTDS!BM11,0)</f>
        <v>0</v>
      </c>
      <c r="BN67" s="79">
        <f>IF(BN$61&gt;=LPP!$D$68,APTDS!BN11,0)</f>
        <v>0</v>
      </c>
      <c r="BO67" s="79">
        <f>IF(BO$61&gt;=LPP!$D$68,APTDS!BO11,0)</f>
        <v>0</v>
      </c>
      <c r="BP67" s="79">
        <f>IF(BP$61&gt;=LPP!$D$68,APTDS!BP11,0)</f>
        <v>0</v>
      </c>
      <c r="BQ67" s="79">
        <f>IF(BQ$61&gt;=LPP!$D$68,APTDS!BQ11,0)</f>
        <v>0</v>
      </c>
      <c r="BR67" s="79">
        <f>IF(BR$61&gt;=LPP!$D$68,APTDS!BR11,0)</f>
        <v>0</v>
      </c>
      <c r="BS67" s="79">
        <f>IF(BS$61&gt;=LPP!$D$68,APTDS!BS11,0)</f>
        <v>0</v>
      </c>
      <c r="BT67" s="79">
        <f>IF(BT$61&gt;=LPP!$D$68,APTDS!BT11,0)</f>
        <v>0</v>
      </c>
      <c r="BU67" s="79">
        <f>IF(BU$61&gt;=LPP!$D$68,APTDS!BU11,0)</f>
        <v>0</v>
      </c>
      <c r="BV67" s="79">
        <f>IF(BV$61&gt;=LPP!$D$68,APTDS!BV11,0)</f>
        <v>0</v>
      </c>
      <c r="BW67" s="79">
        <f>IF(BW$61&gt;=LPP!$D$68,APTDS!BW11,0)</f>
        <v>0</v>
      </c>
      <c r="BX67" s="79">
        <f>IF(BX$61&gt;=LPP!$D$68,APTDS!BX11,0)</f>
        <v>0</v>
      </c>
      <c r="BY67" s="79">
        <f>IF(BY$61&gt;=LPP!$D$68,APTDS!BY11,0)</f>
        <v>0</v>
      </c>
      <c r="BZ67" s="79">
        <f>IF(BZ$61&gt;=LPP!$D$68,APTDS!BZ11,0)</f>
        <v>0</v>
      </c>
      <c r="CA67" s="79">
        <f>IF(CA$61&gt;=LPP!$D$68,APTDS!CA11,0)</f>
        <v>0</v>
      </c>
      <c r="CB67" s="79">
        <f>IF(CB$61&gt;=LPP!$D$68,APTDS!CB11,0)</f>
        <v>0</v>
      </c>
      <c r="CC67" s="79">
        <f>IF(CC$61&gt;=LPP!$D$68,APTDS!CC11,0)</f>
        <v>0</v>
      </c>
      <c r="CD67" s="79">
        <f>IF(CD$61&gt;=LPP!$D$68,APTDS!CD11,0)</f>
        <v>0</v>
      </c>
      <c r="CE67" s="79">
        <f>IF(CE$61&gt;=LPP!$D$68,APTDS!CE11,0)</f>
        <v>0</v>
      </c>
      <c r="CF67" s="79">
        <f>IF(CF$61&gt;=LPP!$D$68,APTDS!CF11,0)</f>
        <v>0</v>
      </c>
      <c r="CG67" s="79">
        <f>IF(CG$61&gt;=LPP!$D$68,APTDS!CG11,0)</f>
        <v>0</v>
      </c>
      <c r="CH67" s="79">
        <f>IF(CH$61&gt;=LPP!$D$68,APTDS!CH11,0)</f>
        <v>0</v>
      </c>
      <c r="CI67" s="79">
        <f>IF(CI$61&gt;=LPP!$D$68,APTDS!CI11,0)</f>
        <v>0</v>
      </c>
      <c r="CJ67" s="79">
        <f>IF(CJ$61&gt;=LPP!$D$68,APTDS!CJ11,0)</f>
        <v>0</v>
      </c>
      <c r="CK67" s="79">
        <f>IF(CK$61&gt;=LPP!$D$68,APTDS!CK11,0)</f>
        <v>0</v>
      </c>
      <c r="CL67" s="79">
        <f>IF(CL$61&gt;=LPP!$D$68,APTDS!CL11,0)</f>
        <v>0</v>
      </c>
      <c r="CM67" s="79">
        <f>IF(CM$61&gt;=LPP!$D$68,APTDS!CM11,0)</f>
        <v>0</v>
      </c>
      <c r="CN67" s="79">
        <f>IF(CN$61&gt;=LPP!$D$68,APTDS!CN11,0)</f>
        <v>0</v>
      </c>
      <c r="CO67" s="79">
        <f>IF(CO$61&gt;=LPP!$D$68,APTDS!CO11,0)</f>
        <v>0</v>
      </c>
      <c r="CP67" s="79">
        <f>IF(CP$61&gt;=LPP!$D$68,APTDS!CP11,0)</f>
        <v>0</v>
      </c>
      <c r="CQ67" s="79">
        <f>IF(CQ$61&gt;=LPP!$D$68,APTDS!CQ11,0)</f>
        <v>0</v>
      </c>
      <c r="CR67" s="79">
        <f>IF(CR$61&gt;=LPP!$D$68,APTDS!CR11,0)</f>
        <v>0</v>
      </c>
      <c r="CS67" s="79">
        <f>IF(CS$61&gt;=LPP!$D$68,APTDS!CS11,0)</f>
        <v>0</v>
      </c>
      <c r="CT67" s="79">
        <f>IF(CT$61&gt;=LPP!$D$68,APTDS!CT11,0)</f>
        <v>0</v>
      </c>
      <c r="CU67" s="79">
        <f>IF(CU$61&gt;=LPP!$D$68,APTDS!CU11,0)</f>
        <v>0</v>
      </c>
      <c r="CV67" s="79">
        <f>IF(CV$61&gt;=LPP!$D$68,APTDS!CV11,0)</f>
        <v>0</v>
      </c>
      <c r="CW67" s="79">
        <f>IF(CW$61&gt;=LPP!$D$68,APTDS!CW11,0)</f>
        <v>0</v>
      </c>
      <c r="CX67" s="79">
        <f>IF(CX$61&gt;=LPP!$D$68,APTDS!CX11,0)</f>
        <v>0</v>
      </c>
      <c r="CY67" s="79">
        <f>IF(CY$61&gt;=LPP!$D$68,APTDS!CY11,0)</f>
        <v>0</v>
      </c>
      <c r="CZ67" s="79">
        <f>IF(CZ$61&gt;=LPP!$D$68,APTDS!CZ11,0)</f>
        <v>0</v>
      </c>
      <c r="DA67" s="79">
        <f>IF(DA$61&gt;=LPP!$D$68,APTDS!DA11,0)</f>
        <v>0</v>
      </c>
      <c r="DB67" s="79">
        <f>IF(DB$61&gt;=LPP!$D$68,APTDS!DB11,0)</f>
        <v>0</v>
      </c>
      <c r="DC67" s="79">
        <f>IF(DC$61&gt;=LPP!$D$68,APTDS!DC11,0)</f>
        <v>0</v>
      </c>
      <c r="DD67" s="79">
        <f>IF(DD$61&gt;=LPP!$D$68,APTDS!DD11,0)</f>
        <v>0</v>
      </c>
      <c r="DE67" s="79">
        <f>IF(DE$61&gt;=LPP!$D$68,APTDS!DE11,0)</f>
        <v>0</v>
      </c>
      <c r="DF67" s="79">
        <f>IF(DF$61&gt;=LPP!$D$68,APTDS!DF11,0)</f>
        <v>0</v>
      </c>
      <c r="DG67" s="79">
        <f>IF(DG$61&gt;=LPP!$D$68,APTDS!DG11,0)</f>
        <v>0</v>
      </c>
      <c r="DH67" s="79">
        <f>IF(DH$61&gt;=LPP!$D$68,APTDS!DH11,0)</f>
        <v>0</v>
      </c>
      <c r="DI67" s="79">
        <f>IF(DI$61&gt;=LPP!$D$68,APTDS!DI11,0)</f>
        <v>0</v>
      </c>
      <c r="DJ67" s="79">
        <f>IF(DJ$61&gt;=LPP!$D$68,APTDS!DJ11,0)</f>
        <v>0</v>
      </c>
      <c r="DK67" s="79">
        <f>IF(DK$61&gt;=LPP!$D$68,APTDS!DK11,0)</f>
        <v>0</v>
      </c>
      <c r="DL67" s="79">
        <f>IF(DL$61&gt;=LPP!$D$68,APTDS!DL11,0)</f>
        <v>0</v>
      </c>
      <c r="DM67" s="79">
        <f>IF(DM$61&gt;=LPP!$D$68,APTDS!DM11,0)</f>
        <v>0</v>
      </c>
      <c r="DN67" s="79">
        <f>IF(DN$61&gt;=LPP!$D$68,APTDS!DN11,0)</f>
        <v>0</v>
      </c>
      <c r="DO67" s="79">
        <f>IF(DO$61&gt;=LPP!$D$68,APTDS!DO11,0)</f>
        <v>0</v>
      </c>
      <c r="DP67" s="79">
        <f>IF(DP$61&gt;=LPP!$D$68,APTDS!DP11,0)</f>
        <v>0</v>
      </c>
      <c r="DQ67" s="79">
        <f>IF(DQ$61&gt;=LPP!$D$68,APTDS!DQ11,0)</f>
        <v>0</v>
      </c>
      <c r="DR67" s="79">
        <f>IF(DR$61&gt;=LPP!$D$68,APTDS!DR11,0)</f>
        <v>0</v>
      </c>
      <c r="DS67" s="79">
        <f>IF(DS$61&gt;=LPP!$D$68,APTDS!DS11,0)</f>
        <v>0</v>
      </c>
    </row>
    <row r="68" spans="2:123" x14ac:dyDescent="0.25">
      <c r="B68" s="156" t="s">
        <v>127</v>
      </c>
      <c r="C68" s="79">
        <f>IF(C$61&gt;=LPP!$D$68,APTDS!C12,0)</f>
        <v>0</v>
      </c>
      <c r="D68" s="79">
        <f>IF(D$61&gt;=LPP!$D$68,APTDS!D12,0)</f>
        <v>0</v>
      </c>
      <c r="E68" s="79">
        <f>IF(E$61&gt;=LPP!$D$68,APTDS!E12,0)</f>
        <v>0</v>
      </c>
      <c r="F68" s="79">
        <f>IF(F$61&gt;=LPP!$D$68,APTDS!F12,0)</f>
        <v>0</v>
      </c>
      <c r="G68" s="79">
        <f>IF(G$61&gt;=LPP!$D$68,APTDS!G12,0)</f>
        <v>0</v>
      </c>
      <c r="H68" s="79">
        <f>IF(H$61&gt;=LPP!$D$68,APTDS!H12,0)</f>
        <v>0</v>
      </c>
      <c r="I68" s="79">
        <f>IF(I$61&gt;=LPP!$D$68,APTDS!I12,0)</f>
        <v>0</v>
      </c>
      <c r="J68" s="79">
        <f>IF(J$61&gt;=LPP!$D$68,APTDS!J12,0)</f>
        <v>0</v>
      </c>
      <c r="K68" s="79">
        <f>IF(K$61&gt;=LPP!$D$68,APTDS!K12,0)</f>
        <v>0</v>
      </c>
      <c r="L68" s="79">
        <f>IF(L$61&gt;=LPP!$D$68,APTDS!L12,0)</f>
        <v>0</v>
      </c>
      <c r="M68" s="79">
        <f>IF(M$61&gt;=LPP!$D$68,APTDS!M12,0)</f>
        <v>0</v>
      </c>
      <c r="N68" s="79">
        <f>IF(N$61&gt;=LPP!$D$68,APTDS!N12,0)</f>
        <v>0</v>
      </c>
      <c r="O68" s="79">
        <f>IF(O$61&gt;=LPP!$D$68,APTDS!O12,0)</f>
        <v>0</v>
      </c>
      <c r="P68" s="79">
        <f>IF(P$61&gt;=LPP!$D$68,APTDS!P12,0)</f>
        <v>0</v>
      </c>
      <c r="Q68" s="79">
        <f>IF(Q$61&gt;=LPP!$D$68,APTDS!Q12,0)</f>
        <v>0</v>
      </c>
      <c r="R68" s="79">
        <f>IF(R$61&gt;=LPP!$D$68,APTDS!R12,0)</f>
        <v>0</v>
      </c>
      <c r="S68" s="79">
        <f>IF(S$61&gt;=LPP!$D$68,APTDS!S12,0)</f>
        <v>0</v>
      </c>
      <c r="T68" s="79">
        <f>IF(T$61&gt;=LPP!$D$68,APTDS!T12,0)</f>
        <v>0</v>
      </c>
      <c r="U68" s="79">
        <f>IF(U$61&gt;=LPP!$D$68,APTDS!U12,0)</f>
        <v>0</v>
      </c>
      <c r="V68" s="79">
        <f>IF(V$61&gt;=LPP!$D$68,APTDS!V12,0)</f>
        <v>0</v>
      </c>
      <c r="W68" s="79">
        <f>IF(W$61&gt;=LPP!$D$68,APTDS!W12,0)</f>
        <v>0</v>
      </c>
      <c r="X68" s="79">
        <f>IF(X$61&gt;=LPP!$D$68,APTDS!X12,0)</f>
        <v>3911440.7652685805</v>
      </c>
      <c r="Y68" s="79">
        <f>IF(Y$61&gt;=LPP!$D$68,APTDS!Y12,0)</f>
        <v>3911440.7652685805</v>
      </c>
      <c r="Z68" s="79">
        <f>IF(Z$61&gt;=LPP!$D$68,APTDS!Z12,0)</f>
        <v>3911440.7652685805</v>
      </c>
      <c r="AA68" s="79">
        <f>IF(AA$61&gt;=LPP!$D$68,APTDS!AA12,0)</f>
        <v>3911440.7652685805</v>
      </c>
      <c r="AB68" s="79">
        <f>IF(AB$61&gt;=LPP!$D$68,APTDS!AB12,0)</f>
        <v>3911440.7652685805</v>
      </c>
      <c r="AC68" s="79">
        <f>IF(AC$61&gt;=LPP!$D$68,APTDS!AC12,0)</f>
        <v>3911440.7652685805</v>
      </c>
      <c r="AD68" s="79">
        <f>IF(AD$61&gt;=LPP!$D$68,APTDS!AD12,0)</f>
        <v>0</v>
      </c>
      <c r="AE68" s="79">
        <f>IF(AE$61&gt;=LPP!$D$68,APTDS!AE12,0)</f>
        <v>0</v>
      </c>
      <c r="AF68" s="79">
        <f>IF(AF$61&gt;=LPP!$D$68,APTDS!AF12,0)</f>
        <v>0</v>
      </c>
      <c r="AG68" s="79">
        <f>IF(AG$61&gt;=LPP!$D$68,APTDS!AG12,0)</f>
        <v>0</v>
      </c>
      <c r="AH68" s="79">
        <f>IF(AH$61&gt;=LPP!$D$68,APTDS!AH12,0)</f>
        <v>0</v>
      </c>
      <c r="AI68" s="79">
        <f>IF(AI$61&gt;=LPP!$D$68,APTDS!AI12,0)</f>
        <v>0</v>
      </c>
      <c r="AJ68" s="79">
        <f>IF(AJ$61&gt;=LPP!$D$68,APTDS!AJ12,0)</f>
        <v>0</v>
      </c>
      <c r="AK68" s="79">
        <f>IF(AK$61&gt;=LPP!$D$68,APTDS!AK12,0)</f>
        <v>0</v>
      </c>
      <c r="AL68" s="79">
        <f>IF(AL$61&gt;=LPP!$D$68,APTDS!AL12,0)</f>
        <v>0</v>
      </c>
      <c r="AM68" s="79">
        <f>IF(AM$61&gt;=LPP!$D$68,APTDS!AM12,0)</f>
        <v>0</v>
      </c>
      <c r="AN68" s="79">
        <f>IF(AN$61&gt;=LPP!$D$68,APTDS!AN12,0)</f>
        <v>0</v>
      </c>
      <c r="AO68" s="79">
        <f>IF(AO$61&gt;=LPP!$D$68,APTDS!AO12,0)</f>
        <v>0</v>
      </c>
      <c r="AP68" s="79">
        <f>IF(AP$61&gt;=LPP!$D$68,APTDS!AP12,0)</f>
        <v>0</v>
      </c>
      <c r="AQ68" s="79">
        <f>IF(AQ$61&gt;=LPP!$D$68,APTDS!AQ12,0)</f>
        <v>0</v>
      </c>
      <c r="AR68" s="79">
        <f>IF(AR$61&gt;=LPP!$D$68,APTDS!AR12,0)</f>
        <v>0</v>
      </c>
      <c r="AS68" s="79">
        <f>IF(AS$61&gt;=LPP!$D$68,APTDS!AS12,0)</f>
        <v>0</v>
      </c>
      <c r="AT68" s="79">
        <f>IF(AT$61&gt;=LPP!$D$68,APTDS!AT12,0)</f>
        <v>0</v>
      </c>
      <c r="AU68" s="79">
        <f>IF(AU$61&gt;=LPP!$D$68,APTDS!AU12,0)</f>
        <v>0</v>
      </c>
      <c r="AV68" s="79">
        <f>IF(AV$61&gt;=LPP!$D$68,APTDS!AV12,0)</f>
        <v>0</v>
      </c>
      <c r="AW68" s="79">
        <f>IF(AW$61&gt;=LPP!$D$68,APTDS!AW12,0)</f>
        <v>0</v>
      </c>
      <c r="AX68" s="79">
        <f>IF(AX$61&gt;=LPP!$D$68,APTDS!AX12,0)</f>
        <v>0</v>
      </c>
      <c r="AY68" s="79">
        <f>IF(AY$61&gt;=LPP!$D$68,APTDS!AY12,0)</f>
        <v>0</v>
      </c>
      <c r="AZ68" s="79">
        <f>IF(AZ$61&gt;=LPP!$D$68,APTDS!AZ12,0)</f>
        <v>0</v>
      </c>
      <c r="BA68" s="79">
        <f>IF(BA$61&gt;=LPP!$D$68,APTDS!BA12,0)</f>
        <v>0</v>
      </c>
      <c r="BB68" s="79">
        <f>IF(BB$61&gt;=LPP!$D$68,APTDS!BB12,0)</f>
        <v>0</v>
      </c>
      <c r="BC68" s="79">
        <f>IF(BC$61&gt;=LPP!$D$68,APTDS!BC12,0)</f>
        <v>0</v>
      </c>
      <c r="BD68" s="79">
        <f>IF(BD$61&gt;=LPP!$D$68,APTDS!BD12,0)</f>
        <v>0</v>
      </c>
      <c r="BE68" s="79">
        <f>IF(BE$61&gt;=LPP!$D$68,APTDS!BE12,0)</f>
        <v>0</v>
      </c>
      <c r="BF68" s="79">
        <f>IF(BF$61&gt;=LPP!$D$68,APTDS!BF12,0)</f>
        <v>0</v>
      </c>
      <c r="BG68" s="79">
        <f>IF(BG$61&gt;=LPP!$D$68,APTDS!BG12,0)</f>
        <v>0</v>
      </c>
      <c r="BH68" s="79">
        <f>IF(BH$61&gt;=LPP!$D$68,APTDS!BH12,0)</f>
        <v>0</v>
      </c>
      <c r="BI68" s="79">
        <f>IF(BI$61&gt;=LPP!$D$68,APTDS!BI12,0)</f>
        <v>0</v>
      </c>
      <c r="BJ68" s="79">
        <f>IF(BJ$61&gt;=LPP!$D$68,APTDS!BJ12,0)</f>
        <v>0</v>
      </c>
      <c r="BK68" s="79">
        <f>IF(BK$61&gt;=LPP!$D$68,APTDS!BK12,0)</f>
        <v>0</v>
      </c>
      <c r="BL68" s="79">
        <f>IF(BL$61&gt;=LPP!$D$68,APTDS!BL12,0)</f>
        <v>0</v>
      </c>
      <c r="BM68" s="79">
        <f>IF(BM$61&gt;=LPP!$D$68,APTDS!BM12,0)</f>
        <v>0</v>
      </c>
      <c r="BN68" s="79">
        <f>IF(BN$61&gt;=LPP!$D$68,APTDS!BN12,0)</f>
        <v>0</v>
      </c>
      <c r="BO68" s="79">
        <f>IF(BO$61&gt;=LPP!$D$68,APTDS!BO12,0)</f>
        <v>0</v>
      </c>
      <c r="BP68" s="79">
        <f>IF(BP$61&gt;=LPP!$D$68,APTDS!BP12,0)</f>
        <v>0</v>
      </c>
      <c r="BQ68" s="79">
        <f>IF(BQ$61&gt;=LPP!$D$68,APTDS!BQ12,0)</f>
        <v>0</v>
      </c>
      <c r="BR68" s="79">
        <f>IF(BR$61&gt;=LPP!$D$68,APTDS!BR12,0)</f>
        <v>0</v>
      </c>
      <c r="BS68" s="79">
        <f>IF(BS$61&gt;=LPP!$D$68,APTDS!BS12,0)</f>
        <v>0</v>
      </c>
      <c r="BT68" s="79">
        <f>IF(BT$61&gt;=LPP!$D$68,APTDS!BT12,0)</f>
        <v>0</v>
      </c>
      <c r="BU68" s="79">
        <f>IF(BU$61&gt;=LPP!$D$68,APTDS!BU12,0)</f>
        <v>0</v>
      </c>
      <c r="BV68" s="79">
        <f>IF(BV$61&gt;=LPP!$D$68,APTDS!BV12,0)</f>
        <v>0</v>
      </c>
      <c r="BW68" s="79">
        <f>IF(BW$61&gt;=LPP!$D$68,APTDS!BW12,0)</f>
        <v>0</v>
      </c>
      <c r="BX68" s="79">
        <f>IF(BX$61&gt;=LPP!$D$68,APTDS!BX12,0)</f>
        <v>0</v>
      </c>
      <c r="BY68" s="79">
        <f>IF(BY$61&gt;=LPP!$D$68,APTDS!BY12,0)</f>
        <v>0</v>
      </c>
      <c r="BZ68" s="79">
        <f>IF(BZ$61&gt;=LPP!$D$68,APTDS!BZ12,0)</f>
        <v>0</v>
      </c>
      <c r="CA68" s="79">
        <f>IF(CA$61&gt;=LPP!$D$68,APTDS!CA12,0)</f>
        <v>0</v>
      </c>
      <c r="CB68" s="79">
        <f>IF(CB$61&gt;=LPP!$D$68,APTDS!CB12,0)</f>
        <v>0</v>
      </c>
      <c r="CC68" s="79">
        <f>IF(CC$61&gt;=LPP!$D$68,APTDS!CC12,0)</f>
        <v>0</v>
      </c>
      <c r="CD68" s="79">
        <f>IF(CD$61&gt;=LPP!$D$68,APTDS!CD12,0)</f>
        <v>0</v>
      </c>
      <c r="CE68" s="79">
        <f>IF(CE$61&gt;=LPP!$D$68,APTDS!CE12,0)</f>
        <v>0</v>
      </c>
      <c r="CF68" s="79">
        <f>IF(CF$61&gt;=LPP!$D$68,APTDS!CF12,0)</f>
        <v>0</v>
      </c>
      <c r="CG68" s="79">
        <f>IF(CG$61&gt;=LPP!$D$68,APTDS!CG12,0)</f>
        <v>0</v>
      </c>
      <c r="CH68" s="79">
        <f>IF(CH$61&gt;=LPP!$D$68,APTDS!CH12,0)</f>
        <v>0</v>
      </c>
      <c r="CI68" s="79">
        <f>IF(CI$61&gt;=LPP!$D$68,APTDS!CI12,0)</f>
        <v>0</v>
      </c>
      <c r="CJ68" s="79">
        <f>IF(CJ$61&gt;=LPP!$D$68,APTDS!CJ12,0)</f>
        <v>0</v>
      </c>
      <c r="CK68" s="79">
        <f>IF(CK$61&gt;=LPP!$D$68,APTDS!CK12,0)</f>
        <v>0</v>
      </c>
      <c r="CL68" s="79">
        <f>IF(CL$61&gt;=LPP!$D$68,APTDS!CL12,0)</f>
        <v>0</v>
      </c>
      <c r="CM68" s="79">
        <f>IF(CM$61&gt;=LPP!$D$68,APTDS!CM12,0)</f>
        <v>0</v>
      </c>
      <c r="CN68" s="79">
        <f>IF(CN$61&gt;=LPP!$D$68,APTDS!CN12,0)</f>
        <v>0</v>
      </c>
      <c r="CO68" s="79">
        <f>IF(CO$61&gt;=LPP!$D$68,APTDS!CO12,0)</f>
        <v>0</v>
      </c>
      <c r="CP68" s="79">
        <f>IF(CP$61&gt;=LPP!$D$68,APTDS!CP12,0)</f>
        <v>0</v>
      </c>
      <c r="CQ68" s="79">
        <f>IF(CQ$61&gt;=LPP!$D$68,APTDS!CQ12,0)</f>
        <v>0</v>
      </c>
      <c r="CR68" s="79">
        <f>IF(CR$61&gt;=LPP!$D$68,APTDS!CR12,0)</f>
        <v>0</v>
      </c>
      <c r="CS68" s="79">
        <f>IF(CS$61&gt;=LPP!$D$68,APTDS!CS12,0)</f>
        <v>0</v>
      </c>
      <c r="CT68" s="79">
        <f>IF(CT$61&gt;=LPP!$D$68,APTDS!CT12,0)</f>
        <v>0</v>
      </c>
      <c r="CU68" s="79">
        <f>IF(CU$61&gt;=LPP!$D$68,APTDS!CU12,0)</f>
        <v>0</v>
      </c>
      <c r="CV68" s="79">
        <f>IF(CV$61&gt;=LPP!$D$68,APTDS!CV12,0)</f>
        <v>0</v>
      </c>
      <c r="CW68" s="79">
        <f>IF(CW$61&gt;=LPP!$D$68,APTDS!CW12,0)</f>
        <v>0</v>
      </c>
      <c r="CX68" s="79">
        <f>IF(CX$61&gt;=LPP!$D$68,APTDS!CX12,0)</f>
        <v>0</v>
      </c>
      <c r="CY68" s="79">
        <f>IF(CY$61&gt;=LPP!$D$68,APTDS!CY12,0)</f>
        <v>0</v>
      </c>
      <c r="CZ68" s="79">
        <f>IF(CZ$61&gt;=LPP!$D$68,APTDS!CZ12,0)</f>
        <v>0</v>
      </c>
      <c r="DA68" s="79">
        <f>IF(DA$61&gt;=LPP!$D$68,APTDS!DA12,0)</f>
        <v>0</v>
      </c>
      <c r="DB68" s="79">
        <f>IF(DB$61&gt;=LPP!$D$68,APTDS!DB12,0)</f>
        <v>0</v>
      </c>
      <c r="DC68" s="79">
        <f>IF(DC$61&gt;=LPP!$D$68,APTDS!DC12,0)</f>
        <v>0</v>
      </c>
      <c r="DD68" s="79">
        <f>IF(DD$61&gt;=LPP!$D$68,APTDS!DD12,0)</f>
        <v>0</v>
      </c>
      <c r="DE68" s="79">
        <f>IF(DE$61&gt;=LPP!$D$68,APTDS!DE12,0)</f>
        <v>0</v>
      </c>
      <c r="DF68" s="79">
        <f>IF(DF$61&gt;=LPP!$D$68,APTDS!DF12,0)</f>
        <v>0</v>
      </c>
      <c r="DG68" s="79">
        <f>IF(DG$61&gt;=LPP!$D$68,APTDS!DG12,0)</f>
        <v>0</v>
      </c>
      <c r="DH68" s="79">
        <f>IF(DH$61&gt;=LPP!$D$68,APTDS!DH12,0)</f>
        <v>0</v>
      </c>
      <c r="DI68" s="79">
        <f>IF(DI$61&gt;=LPP!$D$68,APTDS!DI12,0)</f>
        <v>0</v>
      </c>
      <c r="DJ68" s="79">
        <f>IF(DJ$61&gt;=LPP!$D$68,APTDS!DJ12,0)</f>
        <v>0</v>
      </c>
      <c r="DK68" s="79">
        <f>IF(DK$61&gt;=LPP!$D$68,APTDS!DK12,0)</f>
        <v>0</v>
      </c>
      <c r="DL68" s="79">
        <f>IF(DL$61&gt;=LPP!$D$68,APTDS!DL12,0)</f>
        <v>0</v>
      </c>
      <c r="DM68" s="79">
        <f>IF(DM$61&gt;=LPP!$D$68,APTDS!DM12,0)</f>
        <v>0</v>
      </c>
      <c r="DN68" s="79">
        <f>IF(DN$61&gt;=LPP!$D$68,APTDS!DN12,0)</f>
        <v>0</v>
      </c>
      <c r="DO68" s="79">
        <f>IF(DO$61&gt;=LPP!$D$68,APTDS!DO12,0)</f>
        <v>0</v>
      </c>
      <c r="DP68" s="79">
        <f>IF(DP$61&gt;=LPP!$D$68,APTDS!DP12,0)</f>
        <v>0</v>
      </c>
      <c r="DQ68" s="79">
        <f>IF(DQ$61&gt;=LPP!$D$68,APTDS!DQ12,0)</f>
        <v>0</v>
      </c>
      <c r="DR68" s="79">
        <f>IF(DR$61&gt;=LPP!$D$68,APTDS!DR12,0)</f>
        <v>0</v>
      </c>
      <c r="DS68" s="79">
        <f>IF(DS$61&gt;=LPP!$D$68,APTDS!DS12,0)</f>
        <v>0</v>
      </c>
    </row>
    <row r="69" spans="2:123" x14ac:dyDescent="0.25">
      <c r="B69" s="156" t="s">
        <v>128</v>
      </c>
      <c r="C69" s="79">
        <f>IF(C$61&gt;=LPP!$D$68,APTDS!C13,0)</f>
        <v>0</v>
      </c>
      <c r="D69" s="79">
        <f>IF(D$61&gt;=LPP!$D$68,APTDS!D13,0)</f>
        <v>0</v>
      </c>
      <c r="E69" s="79">
        <f>IF(E$61&gt;=LPP!$D$68,APTDS!E13,0)</f>
        <v>0</v>
      </c>
      <c r="F69" s="79">
        <f>IF(F$61&gt;=LPP!$D$68,APTDS!F13,0)</f>
        <v>0</v>
      </c>
      <c r="G69" s="79">
        <f>IF(G$61&gt;=LPP!$D$68,APTDS!G13,0)</f>
        <v>0</v>
      </c>
      <c r="H69" s="79">
        <f>IF(H$61&gt;=LPP!$D$68,APTDS!H13,0)</f>
        <v>0</v>
      </c>
      <c r="I69" s="79">
        <f>IF(I$61&gt;=LPP!$D$68,APTDS!I13,0)</f>
        <v>0</v>
      </c>
      <c r="J69" s="79">
        <f>IF(J$61&gt;=LPP!$D$68,APTDS!J13,0)</f>
        <v>0</v>
      </c>
      <c r="K69" s="79">
        <f>IF(K$61&gt;=LPP!$D$68,APTDS!K13,0)</f>
        <v>0</v>
      </c>
      <c r="L69" s="79">
        <f>IF(L$61&gt;=LPP!$D$68,APTDS!L13,0)</f>
        <v>0</v>
      </c>
      <c r="M69" s="79">
        <f>IF(M$61&gt;=LPP!$D$68,APTDS!M13,0)</f>
        <v>0</v>
      </c>
      <c r="N69" s="79">
        <f>IF(N$61&gt;=LPP!$D$68,APTDS!N13,0)</f>
        <v>0</v>
      </c>
      <c r="O69" s="79">
        <f>IF(O$61&gt;=LPP!$D$68,APTDS!O13,0)</f>
        <v>0</v>
      </c>
      <c r="P69" s="79">
        <f>IF(P$61&gt;=LPP!$D$68,APTDS!P13,0)</f>
        <v>0</v>
      </c>
      <c r="Q69" s="79">
        <f>IF(Q$61&gt;=LPP!$D$68,APTDS!Q13,0)</f>
        <v>0</v>
      </c>
      <c r="R69" s="79">
        <f>IF(R$61&gt;=LPP!$D$68,APTDS!R13,0)</f>
        <v>0</v>
      </c>
      <c r="S69" s="79">
        <f>IF(S$61&gt;=LPP!$D$68,APTDS!S13,0)</f>
        <v>0</v>
      </c>
      <c r="T69" s="79">
        <f>IF(T$61&gt;=LPP!$D$68,APTDS!T13,0)</f>
        <v>0</v>
      </c>
      <c r="U69" s="79">
        <f>IF(U$61&gt;=LPP!$D$68,APTDS!U13,0)</f>
        <v>0</v>
      </c>
      <c r="V69" s="79">
        <f>IF(V$61&gt;=LPP!$D$68,APTDS!V13,0)</f>
        <v>0</v>
      </c>
      <c r="W69" s="79">
        <f>IF(W$61&gt;=LPP!$D$68,APTDS!W13,0)</f>
        <v>0</v>
      </c>
      <c r="X69" s="79">
        <f>IF(X$61&gt;=LPP!$D$68,APTDS!X13,0)</f>
        <v>0</v>
      </c>
      <c r="Y69" s="79">
        <f>IF(Y$61&gt;=LPP!$D$68,APTDS!Y13,0)</f>
        <v>195572.03826342904</v>
      </c>
      <c r="Z69" s="79">
        <f>IF(Z$61&gt;=LPP!$D$68,APTDS!Z13,0)</f>
        <v>195572.03826342904</v>
      </c>
      <c r="AA69" s="79">
        <f>IF(AA$61&gt;=LPP!$D$68,APTDS!AA13,0)</f>
        <v>195572.03826342904</v>
      </c>
      <c r="AB69" s="79">
        <f>IF(AB$61&gt;=LPP!$D$68,APTDS!AB13,0)</f>
        <v>195572.03826342904</v>
      </c>
      <c r="AC69" s="79">
        <f>IF(AC$61&gt;=LPP!$D$68,APTDS!AC13,0)</f>
        <v>195572.03826342904</v>
      </c>
      <c r="AD69" s="79">
        <f>IF(AD$61&gt;=LPP!$D$68,APTDS!AD13,0)</f>
        <v>195572.03826342904</v>
      </c>
      <c r="AE69" s="79">
        <f>IF(AE$61&gt;=LPP!$D$68,APTDS!AE13,0)</f>
        <v>0</v>
      </c>
      <c r="AF69" s="79">
        <f>IF(AF$61&gt;=LPP!$D$68,APTDS!AF13,0)</f>
        <v>0</v>
      </c>
      <c r="AG69" s="79">
        <f>IF(AG$61&gt;=LPP!$D$68,APTDS!AG13,0)</f>
        <v>0</v>
      </c>
      <c r="AH69" s="79">
        <f>IF(AH$61&gt;=LPP!$D$68,APTDS!AH13,0)</f>
        <v>0</v>
      </c>
      <c r="AI69" s="79">
        <f>IF(AI$61&gt;=LPP!$D$68,APTDS!AI13,0)</f>
        <v>0</v>
      </c>
      <c r="AJ69" s="79">
        <f>IF(AJ$61&gt;=LPP!$D$68,APTDS!AJ13,0)</f>
        <v>0</v>
      </c>
      <c r="AK69" s="79">
        <f>IF(AK$61&gt;=LPP!$D$68,APTDS!AK13,0)</f>
        <v>0</v>
      </c>
      <c r="AL69" s="79">
        <f>IF(AL$61&gt;=LPP!$D$68,APTDS!AL13,0)</f>
        <v>0</v>
      </c>
      <c r="AM69" s="79">
        <f>IF(AM$61&gt;=LPP!$D$68,APTDS!AM13,0)</f>
        <v>0</v>
      </c>
      <c r="AN69" s="79">
        <f>IF(AN$61&gt;=LPP!$D$68,APTDS!AN13,0)</f>
        <v>0</v>
      </c>
      <c r="AO69" s="79">
        <f>IF(AO$61&gt;=LPP!$D$68,APTDS!AO13,0)</f>
        <v>0</v>
      </c>
      <c r="AP69" s="79">
        <f>IF(AP$61&gt;=LPP!$D$68,APTDS!AP13,0)</f>
        <v>0</v>
      </c>
      <c r="AQ69" s="79">
        <f>IF(AQ$61&gt;=LPP!$D$68,APTDS!AQ13,0)</f>
        <v>0</v>
      </c>
      <c r="AR69" s="79">
        <f>IF(AR$61&gt;=LPP!$D$68,APTDS!AR13,0)</f>
        <v>0</v>
      </c>
      <c r="AS69" s="79">
        <f>IF(AS$61&gt;=LPP!$D$68,APTDS!AS13,0)</f>
        <v>0</v>
      </c>
      <c r="AT69" s="79">
        <f>IF(AT$61&gt;=LPP!$D$68,APTDS!AT13,0)</f>
        <v>0</v>
      </c>
      <c r="AU69" s="79">
        <f>IF(AU$61&gt;=LPP!$D$68,APTDS!AU13,0)</f>
        <v>0</v>
      </c>
      <c r="AV69" s="79">
        <f>IF(AV$61&gt;=LPP!$D$68,APTDS!AV13,0)</f>
        <v>0</v>
      </c>
      <c r="AW69" s="79">
        <f>IF(AW$61&gt;=LPP!$D$68,APTDS!AW13,0)</f>
        <v>0</v>
      </c>
      <c r="AX69" s="79">
        <f>IF(AX$61&gt;=LPP!$D$68,APTDS!AX13,0)</f>
        <v>0</v>
      </c>
      <c r="AY69" s="79">
        <f>IF(AY$61&gt;=LPP!$D$68,APTDS!AY13,0)</f>
        <v>0</v>
      </c>
      <c r="AZ69" s="79">
        <f>IF(AZ$61&gt;=LPP!$D$68,APTDS!AZ13,0)</f>
        <v>0</v>
      </c>
      <c r="BA69" s="79">
        <f>IF(BA$61&gt;=LPP!$D$68,APTDS!BA13,0)</f>
        <v>0</v>
      </c>
      <c r="BB69" s="79">
        <f>IF(BB$61&gt;=LPP!$D$68,APTDS!BB13,0)</f>
        <v>0</v>
      </c>
      <c r="BC69" s="79">
        <f>IF(BC$61&gt;=LPP!$D$68,APTDS!BC13,0)</f>
        <v>0</v>
      </c>
      <c r="BD69" s="79">
        <f>IF(BD$61&gt;=LPP!$D$68,APTDS!BD13,0)</f>
        <v>0</v>
      </c>
      <c r="BE69" s="79">
        <f>IF(BE$61&gt;=LPP!$D$68,APTDS!BE13,0)</f>
        <v>0</v>
      </c>
      <c r="BF69" s="79">
        <f>IF(BF$61&gt;=LPP!$D$68,APTDS!BF13,0)</f>
        <v>0</v>
      </c>
      <c r="BG69" s="79">
        <f>IF(BG$61&gt;=LPP!$D$68,APTDS!BG13,0)</f>
        <v>0</v>
      </c>
      <c r="BH69" s="79">
        <f>IF(BH$61&gt;=LPP!$D$68,APTDS!BH13,0)</f>
        <v>0</v>
      </c>
      <c r="BI69" s="79">
        <f>IF(BI$61&gt;=LPP!$D$68,APTDS!BI13,0)</f>
        <v>0</v>
      </c>
      <c r="BJ69" s="79">
        <f>IF(BJ$61&gt;=LPP!$D$68,APTDS!BJ13,0)</f>
        <v>0</v>
      </c>
      <c r="BK69" s="79">
        <f>IF(BK$61&gt;=LPP!$D$68,APTDS!BK13,0)</f>
        <v>0</v>
      </c>
      <c r="BL69" s="79">
        <f>IF(BL$61&gt;=LPP!$D$68,APTDS!BL13,0)</f>
        <v>0</v>
      </c>
      <c r="BM69" s="79">
        <f>IF(BM$61&gt;=LPP!$D$68,APTDS!BM13,0)</f>
        <v>0</v>
      </c>
      <c r="BN69" s="79">
        <f>IF(BN$61&gt;=LPP!$D$68,APTDS!BN13,0)</f>
        <v>0</v>
      </c>
      <c r="BO69" s="79">
        <f>IF(BO$61&gt;=LPP!$D$68,APTDS!BO13,0)</f>
        <v>0</v>
      </c>
      <c r="BP69" s="79">
        <f>IF(BP$61&gt;=LPP!$D$68,APTDS!BP13,0)</f>
        <v>0</v>
      </c>
      <c r="BQ69" s="79">
        <f>IF(BQ$61&gt;=LPP!$D$68,APTDS!BQ13,0)</f>
        <v>0</v>
      </c>
      <c r="BR69" s="79">
        <f>IF(BR$61&gt;=LPP!$D$68,APTDS!BR13,0)</f>
        <v>0</v>
      </c>
      <c r="BS69" s="79">
        <f>IF(BS$61&gt;=LPP!$D$68,APTDS!BS13,0)</f>
        <v>0</v>
      </c>
      <c r="BT69" s="79">
        <f>IF(BT$61&gt;=LPP!$D$68,APTDS!BT13,0)</f>
        <v>0</v>
      </c>
      <c r="BU69" s="79">
        <f>IF(BU$61&gt;=LPP!$D$68,APTDS!BU13,0)</f>
        <v>0</v>
      </c>
      <c r="BV69" s="79">
        <f>IF(BV$61&gt;=LPP!$D$68,APTDS!BV13,0)</f>
        <v>0</v>
      </c>
      <c r="BW69" s="79">
        <f>IF(BW$61&gt;=LPP!$D$68,APTDS!BW13,0)</f>
        <v>0</v>
      </c>
      <c r="BX69" s="79">
        <f>IF(BX$61&gt;=LPP!$D$68,APTDS!BX13,0)</f>
        <v>0</v>
      </c>
      <c r="BY69" s="79">
        <f>IF(BY$61&gt;=LPP!$D$68,APTDS!BY13,0)</f>
        <v>0</v>
      </c>
      <c r="BZ69" s="79">
        <f>IF(BZ$61&gt;=LPP!$D$68,APTDS!BZ13,0)</f>
        <v>0</v>
      </c>
      <c r="CA69" s="79">
        <f>IF(CA$61&gt;=LPP!$D$68,APTDS!CA13,0)</f>
        <v>0</v>
      </c>
      <c r="CB69" s="79">
        <f>IF(CB$61&gt;=LPP!$D$68,APTDS!CB13,0)</f>
        <v>0</v>
      </c>
      <c r="CC69" s="79">
        <f>IF(CC$61&gt;=LPP!$D$68,APTDS!CC13,0)</f>
        <v>0</v>
      </c>
      <c r="CD69" s="79">
        <f>IF(CD$61&gt;=LPP!$D$68,APTDS!CD13,0)</f>
        <v>0</v>
      </c>
      <c r="CE69" s="79">
        <f>IF(CE$61&gt;=LPP!$D$68,APTDS!CE13,0)</f>
        <v>0</v>
      </c>
      <c r="CF69" s="79">
        <f>IF(CF$61&gt;=LPP!$D$68,APTDS!CF13,0)</f>
        <v>0</v>
      </c>
      <c r="CG69" s="79">
        <f>IF(CG$61&gt;=LPP!$D$68,APTDS!CG13,0)</f>
        <v>0</v>
      </c>
      <c r="CH69" s="79">
        <f>IF(CH$61&gt;=LPP!$D$68,APTDS!CH13,0)</f>
        <v>0</v>
      </c>
      <c r="CI69" s="79">
        <f>IF(CI$61&gt;=LPP!$D$68,APTDS!CI13,0)</f>
        <v>0</v>
      </c>
      <c r="CJ69" s="79">
        <f>IF(CJ$61&gt;=LPP!$D$68,APTDS!CJ13,0)</f>
        <v>0</v>
      </c>
      <c r="CK69" s="79">
        <f>IF(CK$61&gt;=LPP!$D$68,APTDS!CK13,0)</f>
        <v>0</v>
      </c>
      <c r="CL69" s="79">
        <f>IF(CL$61&gt;=LPP!$D$68,APTDS!CL13,0)</f>
        <v>0</v>
      </c>
      <c r="CM69" s="79">
        <f>IF(CM$61&gt;=LPP!$D$68,APTDS!CM13,0)</f>
        <v>0</v>
      </c>
      <c r="CN69" s="79">
        <f>IF(CN$61&gt;=LPP!$D$68,APTDS!CN13,0)</f>
        <v>0</v>
      </c>
      <c r="CO69" s="79">
        <f>IF(CO$61&gt;=LPP!$D$68,APTDS!CO13,0)</f>
        <v>0</v>
      </c>
      <c r="CP69" s="79">
        <f>IF(CP$61&gt;=LPP!$D$68,APTDS!CP13,0)</f>
        <v>0</v>
      </c>
      <c r="CQ69" s="79">
        <f>IF(CQ$61&gt;=LPP!$D$68,APTDS!CQ13,0)</f>
        <v>0</v>
      </c>
      <c r="CR69" s="79">
        <f>IF(CR$61&gt;=LPP!$D$68,APTDS!CR13,0)</f>
        <v>0</v>
      </c>
      <c r="CS69" s="79">
        <f>IF(CS$61&gt;=LPP!$D$68,APTDS!CS13,0)</f>
        <v>0</v>
      </c>
      <c r="CT69" s="79">
        <f>IF(CT$61&gt;=LPP!$D$68,APTDS!CT13,0)</f>
        <v>0</v>
      </c>
      <c r="CU69" s="79">
        <f>IF(CU$61&gt;=LPP!$D$68,APTDS!CU13,0)</f>
        <v>0</v>
      </c>
      <c r="CV69" s="79">
        <f>IF(CV$61&gt;=LPP!$D$68,APTDS!CV13,0)</f>
        <v>0</v>
      </c>
      <c r="CW69" s="79">
        <f>IF(CW$61&gt;=LPP!$D$68,APTDS!CW13,0)</f>
        <v>0</v>
      </c>
      <c r="CX69" s="79">
        <f>IF(CX$61&gt;=LPP!$D$68,APTDS!CX13,0)</f>
        <v>0</v>
      </c>
      <c r="CY69" s="79">
        <f>IF(CY$61&gt;=LPP!$D$68,APTDS!CY13,0)</f>
        <v>0</v>
      </c>
      <c r="CZ69" s="79">
        <f>IF(CZ$61&gt;=LPP!$D$68,APTDS!CZ13,0)</f>
        <v>0</v>
      </c>
      <c r="DA69" s="79">
        <f>IF(DA$61&gt;=LPP!$D$68,APTDS!DA13,0)</f>
        <v>0</v>
      </c>
      <c r="DB69" s="79">
        <f>IF(DB$61&gt;=LPP!$D$68,APTDS!DB13,0)</f>
        <v>0</v>
      </c>
      <c r="DC69" s="79">
        <f>IF(DC$61&gt;=LPP!$D$68,APTDS!DC13,0)</f>
        <v>0</v>
      </c>
      <c r="DD69" s="79">
        <f>IF(DD$61&gt;=LPP!$D$68,APTDS!DD13,0)</f>
        <v>0</v>
      </c>
      <c r="DE69" s="79">
        <f>IF(DE$61&gt;=LPP!$D$68,APTDS!DE13,0)</f>
        <v>0</v>
      </c>
      <c r="DF69" s="79">
        <f>IF(DF$61&gt;=LPP!$D$68,APTDS!DF13,0)</f>
        <v>0</v>
      </c>
      <c r="DG69" s="79">
        <f>IF(DG$61&gt;=LPP!$D$68,APTDS!DG13,0)</f>
        <v>0</v>
      </c>
      <c r="DH69" s="79">
        <f>IF(DH$61&gt;=LPP!$D$68,APTDS!DH13,0)</f>
        <v>0</v>
      </c>
      <c r="DI69" s="79">
        <f>IF(DI$61&gt;=LPP!$D$68,APTDS!DI13,0)</f>
        <v>0</v>
      </c>
      <c r="DJ69" s="79">
        <f>IF(DJ$61&gt;=LPP!$D$68,APTDS!DJ13,0)</f>
        <v>0</v>
      </c>
      <c r="DK69" s="79">
        <f>IF(DK$61&gt;=LPP!$D$68,APTDS!DK13,0)</f>
        <v>0</v>
      </c>
      <c r="DL69" s="79">
        <f>IF(DL$61&gt;=LPP!$D$68,APTDS!DL13,0)</f>
        <v>0</v>
      </c>
      <c r="DM69" s="79">
        <f>IF(DM$61&gt;=LPP!$D$68,APTDS!DM13,0)</f>
        <v>0</v>
      </c>
      <c r="DN69" s="79">
        <f>IF(DN$61&gt;=LPP!$D$68,APTDS!DN13,0)</f>
        <v>0</v>
      </c>
      <c r="DO69" s="79">
        <f>IF(DO$61&gt;=LPP!$D$68,APTDS!DO13,0)</f>
        <v>0</v>
      </c>
      <c r="DP69" s="79">
        <f>IF(DP$61&gt;=LPP!$D$68,APTDS!DP13,0)</f>
        <v>0</v>
      </c>
      <c r="DQ69" s="79">
        <f>IF(DQ$61&gt;=LPP!$D$68,APTDS!DQ13,0)</f>
        <v>0</v>
      </c>
      <c r="DR69" s="79">
        <f>IF(DR$61&gt;=LPP!$D$68,APTDS!DR13,0)</f>
        <v>0</v>
      </c>
      <c r="DS69" s="79">
        <f>IF(DS$61&gt;=LPP!$D$68,APTDS!DS13,0)</f>
        <v>0</v>
      </c>
    </row>
    <row r="70" spans="2:123" x14ac:dyDescent="0.25">
      <c r="B70" s="156" t="s">
        <v>129</v>
      </c>
      <c r="C70" s="79">
        <f>IF(C$61&gt;=LPP!$D$68,APTDS!C14,0)</f>
        <v>0</v>
      </c>
      <c r="D70" s="79">
        <f>IF(D$61&gt;=LPP!$D$68,APTDS!D14,0)</f>
        <v>0</v>
      </c>
      <c r="E70" s="79">
        <f>IF(E$61&gt;=LPP!$D$68,APTDS!E14,0)</f>
        <v>0</v>
      </c>
      <c r="F70" s="79">
        <f>IF(F$61&gt;=LPP!$D$68,APTDS!F14,0)</f>
        <v>0</v>
      </c>
      <c r="G70" s="79">
        <f>IF(G$61&gt;=LPP!$D$68,APTDS!G14,0)</f>
        <v>0</v>
      </c>
      <c r="H70" s="79">
        <f>IF(H$61&gt;=LPP!$D$68,APTDS!H14,0)</f>
        <v>0</v>
      </c>
      <c r="I70" s="79">
        <f>IF(I$61&gt;=LPP!$D$68,APTDS!I14,0)</f>
        <v>0</v>
      </c>
      <c r="J70" s="79">
        <f>IF(J$61&gt;=LPP!$D$68,APTDS!J14,0)</f>
        <v>0</v>
      </c>
      <c r="K70" s="79">
        <f>IF(K$61&gt;=LPP!$D$68,APTDS!K14,0)</f>
        <v>0</v>
      </c>
      <c r="L70" s="79">
        <f>IF(L$61&gt;=LPP!$D$68,APTDS!L14,0)</f>
        <v>0</v>
      </c>
      <c r="M70" s="79">
        <f>IF(M$61&gt;=LPP!$D$68,APTDS!M14,0)</f>
        <v>0</v>
      </c>
      <c r="N70" s="79">
        <f>IF(N$61&gt;=LPP!$D$68,APTDS!N14,0)</f>
        <v>0</v>
      </c>
      <c r="O70" s="79">
        <f>IF(O$61&gt;=LPP!$D$68,APTDS!O14,0)</f>
        <v>0</v>
      </c>
      <c r="P70" s="79">
        <f>IF(P$61&gt;=LPP!$D$68,APTDS!P14,0)</f>
        <v>0</v>
      </c>
      <c r="Q70" s="79">
        <f>IF(Q$61&gt;=LPP!$D$68,APTDS!Q14,0)</f>
        <v>0</v>
      </c>
      <c r="R70" s="79">
        <f>IF(R$61&gt;=LPP!$D$68,APTDS!R14,0)</f>
        <v>0</v>
      </c>
      <c r="S70" s="79">
        <f>IF(S$61&gt;=LPP!$D$68,APTDS!S14,0)</f>
        <v>0</v>
      </c>
      <c r="T70" s="79">
        <f>IF(T$61&gt;=LPP!$D$68,APTDS!T14,0)</f>
        <v>0</v>
      </c>
      <c r="U70" s="79">
        <f>IF(U$61&gt;=LPP!$D$68,APTDS!U14,0)</f>
        <v>0</v>
      </c>
      <c r="V70" s="79">
        <f>IF(V$61&gt;=LPP!$D$68,APTDS!V14,0)</f>
        <v>0</v>
      </c>
      <c r="W70" s="79">
        <f>IF(W$61&gt;=LPP!$D$68,APTDS!W14,0)</f>
        <v>0</v>
      </c>
      <c r="X70" s="79">
        <f>IF(X$61&gt;=LPP!$D$68,APTDS!X14,0)</f>
        <v>0</v>
      </c>
      <c r="Y70" s="79">
        <f>IF(Y$61&gt;=LPP!$D$68,APTDS!Y14,0)</f>
        <v>0</v>
      </c>
      <c r="Z70" s="79">
        <f>IF(Z$61&gt;=LPP!$D$68,APTDS!Z14,0)</f>
        <v>838165.87827183865</v>
      </c>
      <c r="AA70" s="79">
        <f>IF(AA$61&gt;=LPP!$D$68,APTDS!AA14,0)</f>
        <v>838165.87827183865</v>
      </c>
      <c r="AB70" s="79">
        <f>IF(AB$61&gt;=LPP!$D$68,APTDS!AB14,0)</f>
        <v>838165.87827183865</v>
      </c>
      <c r="AC70" s="79">
        <f>IF(AC$61&gt;=LPP!$D$68,APTDS!AC14,0)</f>
        <v>838165.87827183865</v>
      </c>
      <c r="AD70" s="79">
        <f>IF(AD$61&gt;=LPP!$D$68,APTDS!AD14,0)</f>
        <v>838165.87827183865</v>
      </c>
      <c r="AE70" s="79">
        <f>IF(AE$61&gt;=LPP!$D$68,APTDS!AE14,0)</f>
        <v>838165.87827183865</v>
      </c>
      <c r="AF70" s="79">
        <f>IF(AF$61&gt;=LPP!$D$68,APTDS!AF14,0)</f>
        <v>838165.87827183865</v>
      </c>
      <c r="AG70" s="79">
        <f>IF(AG$61&gt;=LPP!$D$68,APTDS!AG14,0)</f>
        <v>0</v>
      </c>
      <c r="AH70" s="79">
        <f>IF(AH$61&gt;=LPP!$D$68,APTDS!AH14,0)</f>
        <v>0</v>
      </c>
      <c r="AI70" s="79">
        <f>IF(AI$61&gt;=LPP!$D$68,APTDS!AI14,0)</f>
        <v>0</v>
      </c>
      <c r="AJ70" s="79">
        <f>IF(AJ$61&gt;=LPP!$D$68,APTDS!AJ14,0)</f>
        <v>0</v>
      </c>
      <c r="AK70" s="79">
        <f>IF(AK$61&gt;=LPP!$D$68,APTDS!AK14,0)</f>
        <v>0</v>
      </c>
      <c r="AL70" s="79">
        <f>IF(AL$61&gt;=LPP!$D$68,APTDS!AL14,0)</f>
        <v>0</v>
      </c>
      <c r="AM70" s="79">
        <f>IF(AM$61&gt;=LPP!$D$68,APTDS!AM14,0)</f>
        <v>0</v>
      </c>
      <c r="AN70" s="79">
        <f>IF(AN$61&gt;=LPP!$D$68,APTDS!AN14,0)</f>
        <v>0</v>
      </c>
      <c r="AO70" s="79">
        <f>IF(AO$61&gt;=LPP!$D$68,APTDS!AO14,0)</f>
        <v>0</v>
      </c>
      <c r="AP70" s="79">
        <f>IF(AP$61&gt;=LPP!$D$68,APTDS!AP14,0)</f>
        <v>0</v>
      </c>
      <c r="AQ70" s="79">
        <f>IF(AQ$61&gt;=LPP!$D$68,APTDS!AQ14,0)</f>
        <v>0</v>
      </c>
      <c r="AR70" s="79">
        <f>IF(AR$61&gt;=LPP!$D$68,APTDS!AR14,0)</f>
        <v>0</v>
      </c>
      <c r="AS70" s="79">
        <f>IF(AS$61&gt;=LPP!$D$68,APTDS!AS14,0)</f>
        <v>0</v>
      </c>
      <c r="AT70" s="79">
        <f>IF(AT$61&gt;=LPP!$D$68,APTDS!AT14,0)</f>
        <v>0</v>
      </c>
      <c r="AU70" s="79">
        <f>IF(AU$61&gt;=LPP!$D$68,APTDS!AU14,0)</f>
        <v>0</v>
      </c>
      <c r="AV70" s="79">
        <f>IF(AV$61&gt;=LPP!$D$68,APTDS!AV14,0)</f>
        <v>0</v>
      </c>
      <c r="AW70" s="79">
        <f>IF(AW$61&gt;=LPP!$D$68,APTDS!AW14,0)</f>
        <v>0</v>
      </c>
      <c r="AX70" s="79">
        <f>IF(AX$61&gt;=LPP!$D$68,APTDS!AX14,0)</f>
        <v>0</v>
      </c>
      <c r="AY70" s="79">
        <f>IF(AY$61&gt;=LPP!$D$68,APTDS!AY14,0)</f>
        <v>0</v>
      </c>
      <c r="AZ70" s="79">
        <f>IF(AZ$61&gt;=LPP!$D$68,APTDS!AZ14,0)</f>
        <v>0</v>
      </c>
      <c r="BA70" s="79">
        <f>IF(BA$61&gt;=LPP!$D$68,APTDS!BA14,0)</f>
        <v>0</v>
      </c>
      <c r="BB70" s="79">
        <f>IF(BB$61&gt;=LPP!$D$68,APTDS!BB14,0)</f>
        <v>0</v>
      </c>
      <c r="BC70" s="79">
        <f>IF(BC$61&gt;=LPP!$D$68,APTDS!BC14,0)</f>
        <v>0</v>
      </c>
      <c r="BD70" s="79">
        <f>IF(BD$61&gt;=LPP!$D$68,APTDS!BD14,0)</f>
        <v>0</v>
      </c>
      <c r="BE70" s="79">
        <f>IF(BE$61&gt;=LPP!$D$68,APTDS!BE14,0)</f>
        <v>0</v>
      </c>
      <c r="BF70" s="79">
        <f>IF(BF$61&gt;=LPP!$D$68,APTDS!BF14,0)</f>
        <v>0</v>
      </c>
      <c r="BG70" s="79">
        <f>IF(BG$61&gt;=LPP!$D$68,APTDS!BG14,0)</f>
        <v>0</v>
      </c>
      <c r="BH70" s="79">
        <f>IF(BH$61&gt;=LPP!$D$68,APTDS!BH14,0)</f>
        <v>0</v>
      </c>
      <c r="BI70" s="79">
        <f>IF(BI$61&gt;=LPP!$D$68,APTDS!BI14,0)</f>
        <v>0</v>
      </c>
      <c r="BJ70" s="79">
        <f>IF(BJ$61&gt;=LPP!$D$68,APTDS!BJ14,0)</f>
        <v>0</v>
      </c>
      <c r="BK70" s="79">
        <f>IF(BK$61&gt;=LPP!$D$68,APTDS!BK14,0)</f>
        <v>0</v>
      </c>
      <c r="BL70" s="79">
        <f>IF(BL$61&gt;=LPP!$D$68,APTDS!BL14,0)</f>
        <v>0</v>
      </c>
      <c r="BM70" s="79">
        <f>IF(BM$61&gt;=LPP!$D$68,APTDS!BM14,0)</f>
        <v>0</v>
      </c>
      <c r="BN70" s="79">
        <f>IF(BN$61&gt;=LPP!$D$68,APTDS!BN14,0)</f>
        <v>0</v>
      </c>
      <c r="BO70" s="79">
        <f>IF(BO$61&gt;=LPP!$D$68,APTDS!BO14,0)</f>
        <v>0</v>
      </c>
      <c r="BP70" s="79">
        <f>IF(BP$61&gt;=LPP!$D$68,APTDS!BP14,0)</f>
        <v>0</v>
      </c>
      <c r="BQ70" s="79">
        <f>IF(BQ$61&gt;=LPP!$D$68,APTDS!BQ14,0)</f>
        <v>0</v>
      </c>
      <c r="BR70" s="79">
        <f>IF(BR$61&gt;=LPP!$D$68,APTDS!BR14,0)</f>
        <v>0</v>
      </c>
      <c r="BS70" s="79">
        <f>IF(BS$61&gt;=LPP!$D$68,APTDS!BS14,0)</f>
        <v>0</v>
      </c>
      <c r="BT70" s="79">
        <f>IF(BT$61&gt;=LPP!$D$68,APTDS!BT14,0)</f>
        <v>0</v>
      </c>
      <c r="BU70" s="79">
        <f>IF(BU$61&gt;=LPP!$D$68,APTDS!BU14,0)</f>
        <v>0</v>
      </c>
      <c r="BV70" s="79">
        <f>IF(BV$61&gt;=LPP!$D$68,APTDS!BV14,0)</f>
        <v>0</v>
      </c>
      <c r="BW70" s="79">
        <f>IF(BW$61&gt;=LPP!$D$68,APTDS!BW14,0)</f>
        <v>0</v>
      </c>
      <c r="BX70" s="79">
        <f>IF(BX$61&gt;=LPP!$D$68,APTDS!BX14,0)</f>
        <v>0</v>
      </c>
      <c r="BY70" s="79">
        <f>IF(BY$61&gt;=LPP!$D$68,APTDS!BY14,0)</f>
        <v>0</v>
      </c>
      <c r="BZ70" s="79">
        <f>IF(BZ$61&gt;=LPP!$D$68,APTDS!BZ14,0)</f>
        <v>0</v>
      </c>
      <c r="CA70" s="79">
        <f>IF(CA$61&gt;=LPP!$D$68,APTDS!CA14,0)</f>
        <v>0</v>
      </c>
      <c r="CB70" s="79">
        <f>IF(CB$61&gt;=LPP!$D$68,APTDS!CB14,0)</f>
        <v>0</v>
      </c>
      <c r="CC70" s="79">
        <f>IF(CC$61&gt;=LPP!$D$68,APTDS!CC14,0)</f>
        <v>0</v>
      </c>
      <c r="CD70" s="79">
        <f>IF(CD$61&gt;=LPP!$D$68,APTDS!CD14,0)</f>
        <v>0</v>
      </c>
      <c r="CE70" s="79">
        <f>IF(CE$61&gt;=LPP!$D$68,APTDS!CE14,0)</f>
        <v>0</v>
      </c>
      <c r="CF70" s="79">
        <f>IF(CF$61&gt;=LPP!$D$68,APTDS!CF14,0)</f>
        <v>0</v>
      </c>
      <c r="CG70" s="79">
        <f>IF(CG$61&gt;=LPP!$D$68,APTDS!CG14,0)</f>
        <v>0</v>
      </c>
      <c r="CH70" s="79">
        <f>IF(CH$61&gt;=LPP!$D$68,APTDS!CH14,0)</f>
        <v>0</v>
      </c>
      <c r="CI70" s="79">
        <f>IF(CI$61&gt;=LPP!$D$68,APTDS!CI14,0)</f>
        <v>0</v>
      </c>
      <c r="CJ70" s="79">
        <f>IF(CJ$61&gt;=LPP!$D$68,APTDS!CJ14,0)</f>
        <v>0</v>
      </c>
      <c r="CK70" s="79">
        <f>IF(CK$61&gt;=LPP!$D$68,APTDS!CK14,0)</f>
        <v>0</v>
      </c>
      <c r="CL70" s="79">
        <f>IF(CL$61&gt;=LPP!$D$68,APTDS!CL14,0)</f>
        <v>0</v>
      </c>
      <c r="CM70" s="79">
        <f>IF(CM$61&gt;=LPP!$D$68,APTDS!CM14,0)</f>
        <v>0</v>
      </c>
      <c r="CN70" s="79">
        <f>IF(CN$61&gt;=LPP!$D$68,APTDS!CN14,0)</f>
        <v>0</v>
      </c>
      <c r="CO70" s="79">
        <f>IF(CO$61&gt;=LPP!$D$68,APTDS!CO14,0)</f>
        <v>0</v>
      </c>
      <c r="CP70" s="79">
        <f>IF(CP$61&gt;=LPP!$D$68,APTDS!CP14,0)</f>
        <v>0</v>
      </c>
      <c r="CQ70" s="79">
        <f>IF(CQ$61&gt;=LPP!$D$68,APTDS!CQ14,0)</f>
        <v>0</v>
      </c>
      <c r="CR70" s="79">
        <f>IF(CR$61&gt;=LPP!$D$68,APTDS!CR14,0)</f>
        <v>0</v>
      </c>
      <c r="CS70" s="79">
        <f>IF(CS$61&gt;=LPP!$D$68,APTDS!CS14,0)</f>
        <v>0</v>
      </c>
      <c r="CT70" s="79">
        <f>IF(CT$61&gt;=LPP!$D$68,APTDS!CT14,0)</f>
        <v>0</v>
      </c>
      <c r="CU70" s="79">
        <f>IF(CU$61&gt;=LPP!$D$68,APTDS!CU14,0)</f>
        <v>0</v>
      </c>
      <c r="CV70" s="79">
        <f>IF(CV$61&gt;=LPP!$D$68,APTDS!CV14,0)</f>
        <v>0</v>
      </c>
      <c r="CW70" s="79">
        <f>IF(CW$61&gt;=LPP!$D$68,APTDS!CW14,0)</f>
        <v>0</v>
      </c>
      <c r="CX70" s="79">
        <f>IF(CX$61&gt;=LPP!$D$68,APTDS!CX14,0)</f>
        <v>0</v>
      </c>
      <c r="CY70" s="79">
        <f>IF(CY$61&gt;=LPP!$D$68,APTDS!CY14,0)</f>
        <v>0</v>
      </c>
      <c r="CZ70" s="79">
        <f>IF(CZ$61&gt;=LPP!$D$68,APTDS!CZ14,0)</f>
        <v>0</v>
      </c>
      <c r="DA70" s="79">
        <f>IF(DA$61&gt;=LPP!$D$68,APTDS!DA14,0)</f>
        <v>0</v>
      </c>
      <c r="DB70" s="79">
        <f>IF(DB$61&gt;=LPP!$D$68,APTDS!DB14,0)</f>
        <v>0</v>
      </c>
      <c r="DC70" s="79">
        <f>IF(DC$61&gt;=LPP!$D$68,APTDS!DC14,0)</f>
        <v>0</v>
      </c>
      <c r="DD70" s="79">
        <f>IF(DD$61&gt;=LPP!$D$68,APTDS!DD14,0)</f>
        <v>0</v>
      </c>
      <c r="DE70" s="79">
        <f>IF(DE$61&gt;=LPP!$D$68,APTDS!DE14,0)</f>
        <v>0</v>
      </c>
      <c r="DF70" s="79">
        <f>IF(DF$61&gt;=LPP!$D$68,APTDS!DF14,0)</f>
        <v>0</v>
      </c>
      <c r="DG70" s="79">
        <f>IF(DG$61&gt;=LPP!$D$68,APTDS!DG14,0)</f>
        <v>0</v>
      </c>
      <c r="DH70" s="79">
        <f>IF(DH$61&gt;=LPP!$D$68,APTDS!DH14,0)</f>
        <v>0</v>
      </c>
      <c r="DI70" s="79">
        <f>IF(DI$61&gt;=LPP!$D$68,APTDS!DI14,0)</f>
        <v>0</v>
      </c>
      <c r="DJ70" s="79">
        <f>IF(DJ$61&gt;=LPP!$D$68,APTDS!DJ14,0)</f>
        <v>0</v>
      </c>
      <c r="DK70" s="79">
        <f>IF(DK$61&gt;=LPP!$D$68,APTDS!DK14,0)</f>
        <v>0</v>
      </c>
      <c r="DL70" s="79">
        <f>IF(DL$61&gt;=LPP!$D$68,APTDS!DL14,0)</f>
        <v>0</v>
      </c>
      <c r="DM70" s="79">
        <f>IF(DM$61&gt;=LPP!$D$68,APTDS!DM14,0)</f>
        <v>0</v>
      </c>
      <c r="DN70" s="79">
        <f>IF(DN$61&gt;=LPP!$D$68,APTDS!DN14,0)</f>
        <v>0</v>
      </c>
      <c r="DO70" s="79">
        <f>IF(DO$61&gt;=LPP!$D$68,APTDS!DO14,0)</f>
        <v>0</v>
      </c>
      <c r="DP70" s="79">
        <f>IF(DP$61&gt;=LPP!$D$68,APTDS!DP14,0)</f>
        <v>0</v>
      </c>
      <c r="DQ70" s="79">
        <f>IF(DQ$61&gt;=LPP!$D$68,APTDS!DQ14,0)</f>
        <v>0</v>
      </c>
      <c r="DR70" s="79">
        <f>IF(DR$61&gt;=LPP!$D$68,APTDS!DR14,0)</f>
        <v>0</v>
      </c>
      <c r="DS70" s="79">
        <f>IF(DS$61&gt;=LPP!$D$68,APTDS!DS14,0)</f>
        <v>0</v>
      </c>
    </row>
    <row r="71" spans="2:123" x14ac:dyDescent="0.25">
      <c r="B71" s="156" t="s">
        <v>130</v>
      </c>
      <c r="C71" s="79">
        <f>IF(C$61&gt;=LPP!$D$68,APTDS!C15,0)</f>
        <v>0</v>
      </c>
      <c r="D71" s="79">
        <f>IF(D$61&gt;=LPP!$D$68,APTDS!D15,0)</f>
        <v>0</v>
      </c>
      <c r="E71" s="79">
        <f>IF(E$61&gt;=LPP!$D$68,APTDS!E15,0)</f>
        <v>0</v>
      </c>
      <c r="F71" s="79">
        <f>IF(F$61&gt;=LPP!$D$68,APTDS!F15,0)</f>
        <v>0</v>
      </c>
      <c r="G71" s="79">
        <f>IF(G$61&gt;=LPP!$D$68,APTDS!G15,0)</f>
        <v>0</v>
      </c>
      <c r="H71" s="79">
        <f>IF(H$61&gt;=LPP!$D$68,APTDS!H15,0)</f>
        <v>0</v>
      </c>
      <c r="I71" s="79">
        <f>IF(I$61&gt;=LPP!$D$68,APTDS!I15,0)</f>
        <v>0</v>
      </c>
      <c r="J71" s="79">
        <f>IF(J$61&gt;=LPP!$D$68,APTDS!J15,0)</f>
        <v>0</v>
      </c>
      <c r="K71" s="79">
        <f>IF(K$61&gt;=LPP!$D$68,APTDS!K15,0)</f>
        <v>0</v>
      </c>
      <c r="L71" s="79">
        <f>IF(L$61&gt;=LPP!$D$68,APTDS!L15,0)</f>
        <v>0</v>
      </c>
      <c r="M71" s="79">
        <f>IF(M$61&gt;=LPP!$D$68,APTDS!M15,0)</f>
        <v>0</v>
      </c>
      <c r="N71" s="79">
        <f>IF(N$61&gt;=LPP!$D$68,APTDS!N15,0)</f>
        <v>0</v>
      </c>
      <c r="O71" s="79">
        <f>IF(O$61&gt;=LPP!$D$68,APTDS!O15,0)</f>
        <v>0</v>
      </c>
      <c r="P71" s="79">
        <f>IF(P$61&gt;=LPP!$D$68,APTDS!P15,0)</f>
        <v>0</v>
      </c>
      <c r="Q71" s="79">
        <f>IF(Q$61&gt;=LPP!$D$68,APTDS!Q15,0)</f>
        <v>0</v>
      </c>
      <c r="R71" s="79">
        <f>IF(R$61&gt;=LPP!$D$68,APTDS!R15,0)</f>
        <v>0</v>
      </c>
      <c r="S71" s="79">
        <f>IF(S$61&gt;=LPP!$D$68,APTDS!S15,0)</f>
        <v>0</v>
      </c>
      <c r="T71" s="79">
        <f>IF(T$61&gt;=LPP!$D$68,APTDS!T15,0)</f>
        <v>0</v>
      </c>
      <c r="U71" s="79">
        <f>IF(U$61&gt;=LPP!$D$68,APTDS!U15,0)</f>
        <v>0</v>
      </c>
      <c r="V71" s="79">
        <f>IF(V$61&gt;=LPP!$D$68,APTDS!V15,0)</f>
        <v>0</v>
      </c>
      <c r="W71" s="79">
        <f>IF(W$61&gt;=LPP!$D$68,APTDS!W15,0)</f>
        <v>0</v>
      </c>
      <c r="X71" s="79">
        <f>IF(X$61&gt;=LPP!$D$68,APTDS!X15,0)</f>
        <v>0</v>
      </c>
      <c r="Y71" s="79">
        <f>IF(Y$61&gt;=LPP!$D$68,APTDS!Y15,0)</f>
        <v>0</v>
      </c>
      <c r="Z71" s="79">
        <f>IF(Z$61&gt;=LPP!$D$68,APTDS!Z15,0)</f>
        <v>0</v>
      </c>
      <c r="AA71" s="79">
        <f>IF(AA$61&gt;=LPP!$D$68,APTDS!AA15,0)</f>
        <v>179274.36840814323</v>
      </c>
      <c r="AB71" s="79">
        <f>IF(AB$61&gt;=LPP!$D$68,APTDS!AB15,0)</f>
        <v>179274.36840814323</v>
      </c>
      <c r="AC71" s="79">
        <f>IF(AC$61&gt;=LPP!$D$68,APTDS!AC15,0)</f>
        <v>179274.36840814323</v>
      </c>
      <c r="AD71" s="79">
        <f>IF(AD$61&gt;=LPP!$D$68,APTDS!AD15,0)</f>
        <v>179274.36840814323</v>
      </c>
      <c r="AE71" s="79">
        <f>IF(AE$61&gt;=LPP!$D$68,APTDS!AE15,0)</f>
        <v>179274.36840814323</v>
      </c>
      <c r="AF71" s="79">
        <f>IF(AF$61&gt;=LPP!$D$68,APTDS!AF15,0)</f>
        <v>179274.36840814323</v>
      </c>
      <c r="AG71" s="79">
        <f>IF(AG$61&gt;=LPP!$D$68,APTDS!AG15,0)</f>
        <v>179274.36840814323</v>
      </c>
      <c r="AH71" s="79">
        <f>IF(AH$61&gt;=LPP!$D$68,APTDS!AH15,0)</f>
        <v>179274.36840814323</v>
      </c>
      <c r="AI71" s="79">
        <f>IF(AI$61&gt;=LPP!$D$68,APTDS!AI15,0)</f>
        <v>179274.36840814323</v>
      </c>
      <c r="AJ71" s="79">
        <f>IF(AJ$61&gt;=LPP!$D$68,APTDS!AJ15,0)</f>
        <v>0</v>
      </c>
      <c r="AK71" s="79">
        <f>IF(AK$61&gt;=LPP!$D$68,APTDS!AK15,0)</f>
        <v>0</v>
      </c>
      <c r="AL71" s="79">
        <f>IF(AL$61&gt;=LPP!$D$68,APTDS!AL15,0)</f>
        <v>0</v>
      </c>
      <c r="AM71" s="79">
        <f>IF(AM$61&gt;=LPP!$D$68,APTDS!AM15,0)</f>
        <v>0</v>
      </c>
      <c r="AN71" s="79">
        <f>IF(AN$61&gt;=LPP!$D$68,APTDS!AN15,0)</f>
        <v>0</v>
      </c>
      <c r="AO71" s="79">
        <f>IF(AO$61&gt;=LPP!$D$68,APTDS!AO15,0)</f>
        <v>0</v>
      </c>
      <c r="AP71" s="79">
        <f>IF(AP$61&gt;=LPP!$D$68,APTDS!AP15,0)</f>
        <v>0</v>
      </c>
      <c r="AQ71" s="79">
        <f>IF(AQ$61&gt;=LPP!$D$68,APTDS!AQ15,0)</f>
        <v>0</v>
      </c>
      <c r="AR71" s="79">
        <f>IF(AR$61&gt;=LPP!$D$68,APTDS!AR15,0)</f>
        <v>0</v>
      </c>
      <c r="AS71" s="79">
        <f>IF(AS$61&gt;=LPP!$D$68,APTDS!AS15,0)</f>
        <v>0</v>
      </c>
      <c r="AT71" s="79">
        <f>IF(AT$61&gt;=LPP!$D$68,APTDS!AT15,0)</f>
        <v>0</v>
      </c>
      <c r="AU71" s="79">
        <f>IF(AU$61&gt;=LPP!$D$68,APTDS!AU15,0)</f>
        <v>0</v>
      </c>
      <c r="AV71" s="79">
        <f>IF(AV$61&gt;=LPP!$D$68,APTDS!AV15,0)</f>
        <v>0</v>
      </c>
      <c r="AW71" s="79">
        <f>IF(AW$61&gt;=LPP!$D$68,APTDS!AW15,0)</f>
        <v>0</v>
      </c>
      <c r="AX71" s="79">
        <f>IF(AX$61&gt;=LPP!$D$68,APTDS!AX15,0)</f>
        <v>0</v>
      </c>
      <c r="AY71" s="79">
        <f>IF(AY$61&gt;=LPP!$D$68,APTDS!AY15,0)</f>
        <v>0</v>
      </c>
      <c r="AZ71" s="79">
        <f>IF(AZ$61&gt;=LPP!$D$68,APTDS!AZ15,0)</f>
        <v>0</v>
      </c>
      <c r="BA71" s="79">
        <f>IF(BA$61&gt;=LPP!$D$68,APTDS!BA15,0)</f>
        <v>0</v>
      </c>
      <c r="BB71" s="79">
        <f>IF(BB$61&gt;=LPP!$D$68,APTDS!BB15,0)</f>
        <v>0</v>
      </c>
      <c r="BC71" s="79">
        <f>IF(BC$61&gt;=LPP!$D$68,APTDS!BC15,0)</f>
        <v>0</v>
      </c>
      <c r="BD71" s="79">
        <f>IF(BD$61&gt;=LPP!$D$68,APTDS!BD15,0)</f>
        <v>0</v>
      </c>
      <c r="BE71" s="79">
        <f>IF(BE$61&gt;=LPP!$D$68,APTDS!BE15,0)</f>
        <v>0</v>
      </c>
      <c r="BF71" s="79">
        <f>IF(BF$61&gt;=LPP!$D$68,APTDS!BF15,0)</f>
        <v>0</v>
      </c>
      <c r="BG71" s="79">
        <f>IF(BG$61&gt;=LPP!$D$68,APTDS!BG15,0)</f>
        <v>0</v>
      </c>
      <c r="BH71" s="79">
        <f>IF(BH$61&gt;=LPP!$D$68,APTDS!BH15,0)</f>
        <v>0</v>
      </c>
      <c r="BI71" s="79">
        <f>IF(BI$61&gt;=LPP!$D$68,APTDS!BI15,0)</f>
        <v>0</v>
      </c>
      <c r="BJ71" s="79">
        <f>IF(BJ$61&gt;=LPP!$D$68,APTDS!BJ15,0)</f>
        <v>0</v>
      </c>
      <c r="BK71" s="79">
        <f>IF(BK$61&gt;=LPP!$D$68,APTDS!BK15,0)</f>
        <v>0</v>
      </c>
      <c r="BL71" s="79">
        <f>IF(BL$61&gt;=LPP!$D$68,APTDS!BL15,0)</f>
        <v>0</v>
      </c>
      <c r="BM71" s="79">
        <f>IF(BM$61&gt;=LPP!$D$68,APTDS!BM15,0)</f>
        <v>0</v>
      </c>
      <c r="BN71" s="79">
        <f>IF(BN$61&gt;=LPP!$D$68,APTDS!BN15,0)</f>
        <v>0</v>
      </c>
      <c r="BO71" s="79">
        <f>IF(BO$61&gt;=LPP!$D$68,APTDS!BO15,0)</f>
        <v>0</v>
      </c>
      <c r="BP71" s="79">
        <f>IF(BP$61&gt;=LPP!$D$68,APTDS!BP15,0)</f>
        <v>0</v>
      </c>
      <c r="BQ71" s="79">
        <f>IF(BQ$61&gt;=LPP!$D$68,APTDS!BQ15,0)</f>
        <v>0</v>
      </c>
      <c r="BR71" s="79">
        <f>IF(BR$61&gt;=LPP!$D$68,APTDS!BR15,0)</f>
        <v>0</v>
      </c>
      <c r="BS71" s="79">
        <f>IF(BS$61&gt;=LPP!$D$68,APTDS!BS15,0)</f>
        <v>0</v>
      </c>
      <c r="BT71" s="79">
        <f>IF(BT$61&gt;=LPP!$D$68,APTDS!BT15,0)</f>
        <v>0</v>
      </c>
      <c r="BU71" s="79">
        <f>IF(BU$61&gt;=LPP!$D$68,APTDS!BU15,0)</f>
        <v>0</v>
      </c>
      <c r="BV71" s="79">
        <f>IF(BV$61&gt;=LPP!$D$68,APTDS!BV15,0)</f>
        <v>0</v>
      </c>
      <c r="BW71" s="79">
        <f>IF(BW$61&gt;=LPP!$D$68,APTDS!BW15,0)</f>
        <v>0</v>
      </c>
      <c r="BX71" s="79">
        <f>IF(BX$61&gt;=LPP!$D$68,APTDS!BX15,0)</f>
        <v>0</v>
      </c>
      <c r="BY71" s="79">
        <f>IF(BY$61&gt;=LPP!$D$68,APTDS!BY15,0)</f>
        <v>0</v>
      </c>
      <c r="BZ71" s="79">
        <f>IF(BZ$61&gt;=LPP!$D$68,APTDS!BZ15,0)</f>
        <v>0</v>
      </c>
      <c r="CA71" s="79">
        <f>IF(CA$61&gt;=LPP!$D$68,APTDS!CA15,0)</f>
        <v>0</v>
      </c>
      <c r="CB71" s="79">
        <f>IF(CB$61&gt;=LPP!$D$68,APTDS!CB15,0)</f>
        <v>0</v>
      </c>
      <c r="CC71" s="79">
        <f>IF(CC$61&gt;=LPP!$D$68,APTDS!CC15,0)</f>
        <v>0</v>
      </c>
      <c r="CD71" s="79">
        <f>IF(CD$61&gt;=LPP!$D$68,APTDS!CD15,0)</f>
        <v>0</v>
      </c>
      <c r="CE71" s="79">
        <f>IF(CE$61&gt;=LPP!$D$68,APTDS!CE15,0)</f>
        <v>0</v>
      </c>
      <c r="CF71" s="79">
        <f>IF(CF$61&gt;=LPP!$D$68,APTDS!CF15,0)</f>
        <v>0</v>
      </c>
      <c r="CG71" s="79">
        <f>IF(CG$61&gt;=LPP!$D$68,APTDS!CG15,0)</f>
        <v>0</v>
      </c>
      <c r="CH71" s="79">
        <f>IF(CH$61&gt;=LPP!$D$68,APTDS!CH15,0)</f>
        <v>0</v>
      </c>
      <c r="CI71" s="79">
        <f>IF(CI$61&gt;=LPP!$D$68,APTDS!CI15,0)</f>
        <v>0</v>
      </c>
      <c r="CJ71" s="79">
        <f>IF(CJ$61&gt;=LPP!$D$68,APTDS!CJ15,0)</f>
        <v>0</v>
      </c>
      <c r="CK71" s="79">
        <f>IF(CK$61&gt;=LPP!$D$68,APTDS!CK15,0)</f>
        <v>0</v>
      </c>
      <c r="CL71" s="79">
        <f>IF(CL$61&gt;=LPP!$D$68,APTDS!CL15,0)</f>
        <v>0</v>
      </c>
      <c r="CM71" s="79">
        <f>IF(CM$61&gt;=LPP!$D$68,APTDS!CM15,0)</f>
        <v>0</v>
      </c>
      <c r="CN71" s="79">
        <f>IF(CN$61&gt;=LPP!$D$68,APTDS!CN15,0)</f>
        <v>0</v>
      </c>
      <c r="CO71" s="79">
        <f>IF(CO$61&gt;=LPP!$D$68,APTDS!CO15,0)</f>
        <v>0</v>
      </c>
      <c r="CP71" s="79">
        <f>IF(CP$61&gt;=LPP!$D$68,APTDS!CP15,0)</f>
        <v>0</v>
      </c>
      <c r="CQ71" s="79">
        <f>IF(CQ$61&gt;=LPP!$D$68,APTDS!CQ15,0)</f>
        <v>0</v>
      </c>
      <c r="CR71" s="79">
        <f>IF(CR$61&gt;=LPP!$D$68,APTDS!CR15,0)</f>
        <v>0</v>
      </c>
      <c r="CS71" s="79">
        <f>IF(CS$61&gt;=LPP!$D$68,APTDS!CS15,0)</f>
        <v>0</v>
      </c>
      <c r="CT71" s="79">
        <f>IF(CT$61&gt;=LPP!$D$68,APTDS!CT15,0)</f>
        <v>0</v>
      </c>
      <c r="CU71" s="79">
        <f>IF(CU$61&gt;=LPP!$D$68,APTDS!CU15,0)</f>
        <v>0</v>
      </c>
      <c r="CV71" s="79">
        <f>IF(CV$61&gt;=LPP!$D$68,APTDS!CV15,0)</f>
        <v>0</v>
      </c>
      <c r="CW71" s="79">
        <f>IF(CW$61&gt;=LPP!$D$68,APTDS!CW15,0)</f>
        <v>0</v>
      </c>
      <c r="CX71" s="79">
        <f>IF(CX$61&gt;=LPP!$D$68,APTDS!CX15,0)</f>
        <v>0</v>
      </c>
      <c r="CY71" s="79">
        <f>IF(CY$61&gt;=LPP!$D$68,APTDS!CY15,0)</f>
        <v>0</v>
      </c>
      <c r="CZ71" s="79">
        <f>IF(CZ$61&gt;=LPP!$D$68,APTDS!CZ15,0)</f>
        <v>0</v>
      </c>
      <c r="DA71" s="79">
        <f>IF(DA$61&gt;=LPP!$D$68,APTDS!DA15,0)</f>
        <v>0</v>
      </c>
      <c r="DB71" s="79">
        <f>IF(DB$61&gt;=LPP!$D$68,APTDS!DB15,0)</f>
        <v>0</v>
      </c>
      <c r="DC71" s="79">
        <f>IF(DC$61&gt;=LPP!$D$68,APTDS!DC15,0)</f>
        <v>0</v>
      </c>
      <c r="DD71" s="79">
        <f>IF(DD$61&gt;=LPP!$D$68,APTDS!DD15,0)</f>
        <v>0</v>
      </c>
      <c r="DE71" s="79">
        <f>IF(DE$61&gt;=LPP!$D$68,APTDS!DE15,0)</f>
        <v>0</v>
      </c>
      <c r="DF71" s="79">
        <f>IF(DF$61&gt;=LPP!$D$68,APTDS!DF15,0)</f>
        <v>0</v>
      </c>
      <c r="DG71" s="79">
        <f>IF(DG$61&gt;=LPP!$D$68,APTDS!DG15,0)</f>
        <v>0</v>
      </c>
      <c r="DH71" s="79">
        <f>IF(DH$61&gt;=LPP!$D$68,APTDS!DH15,0)</f>
        <v>0</v>
      </c>
      <c r="DI71" s="79">
        <f>IF(DI$61&gt;=LPP!$D$68,APTDS!DI15,0)</f>
        <v>0</v>
      </c>
      <c r="DJ71" s="79">
        <f>IF(DJ$61&gt;=LPP!$D$68,APTDS!DJ15,0)</f>
        <v>0</v>
      </c>
      <c r="DK71" s="79">
        <f>IF(DK$61&gt;=LPP!$D$68,APTDS!DK15,0)</f>
        <v>0</v>
      </c>
      <c r="DL71" s="79">
        <f>IF(DL$61&gt;=LPP!$D$68,APTDS!DL15,0)</f>
        <v>0</v>
      </c>
      <c r="DM71" s="79">
        <f>IF(DM$61&gt;=LPP!$D$68,APTDS!DM15,0)</f>
        <v>0</v>
      </c>
      <c r="DN71" s="79">
        <f>IF(DN$61&gt;=LPP!$D$68,APTDS!DN15,0)</f>
        <v>0</v>
      </c>
      <c r="DO71" s="79">
        <f>IF(DO$61&gt;=LPP!$D$68,APTDS!DO15,0)</f>
        <v>0</v>
      </c>
      <c r="DP71" s="79">
        <f>IF(DP$61&gt;=LPP!$D$68,APTDS!DP15,0)</f>
        <v>0</v>
      </c>
      <c r="DQ71" s="79">
        <f>IF(DQ$61&gt;=LPP!$D$68,APTDS!DQ15,0)</f>
        <v>0</v>
      </c>
      <c r="DR71" s="79">
        <f>IF(DR$61&gt;=LPP!$D$68,APTDS!DR15,0)</f>
        <v>0</v>
      </c>
      <c r="DS71" s="79">
        <f>IF(DS$61&gt;=LPP!$D$68,APTDS!DS15,0)</f>
        <v>0</v>
      </c>
    </row>
    <row r="72" spans="2:123" ht="13.8" thickBot="1" x14ac:dyDescent="0.3">
      <c r="B72" s="42" t="s">
        <v>208</v>
      </c>
      <c r="C72" s="92">
        <f>SUM(C65:C71)</f>
        <v>0</v>
      </c>
      <c r="D72" s="92">
        <f t="shared" ref="D72:BO72" si="924">SUM(D65:D71)</f>
        <v>0</v>
      </c>
      <c r="E72" s="92">
        <f t="shared" si="924"/>
        <v>0</v>
      </c>
      <c r="F72" s="92">
        <f t="shared" si="924"/>
        <v>0</v>
      </c>
      <c r="G72" s="92">
        <f t="shared" si="924"/>
        <v>0</v>
      </c>
      <c r="H72" s="92">
        <f t="shared" si="924"/>
        <v>0</v>
      </c>
      <c r="I72" s="92">
        <f t="shared" si="924"/>
        <v>0</v>
      </c>
      <c r="J72" s="92">
        <f t="shared" si="924"/>
        <v>0</v>
      </c>
      <c r="K72" s="92">
        <f t="shared" si="924"/>
        <v>0</v>
      </c>
      <c r="L72" s="92">
        <f t="shared" si="924"/>
        <v>0</v>
      </c>
      <c r="M72" s="92">
        <f t="shared" si="924"/>
        <v>0</v>
      </c>
      <c r="N72" s="92">
        <f t="shared" si="924"/>
        <v>0</v>
      </c>
      <c r="O72" s="92">
        <f t="shared" si="924"/>
        <v>0</v>
      </c>
      <c r="P72" s="92">
        <f t="shared" si="924"/>
        <v>0</v>
      </c>
      <c r="Q72" s="92">
        <f t="shared" si="924"/>
        <v>0</v>
      </c>
      <c r="R72" s="92">
        <f t="shared" si="924"/>
        <v>0</v>
      </c>
      <c r="S72" s="92">
        <f t="shared" si="924"/>
        <v>0</v>
      </c>
      <c r="T72" s="92">
        <f t="shared" si="924"/>
        <v>0</v>
      </c>
      <c r="U72" s="92">
        <f t="shared" si="924"/>
        <v>342251.06696100073</v>
      </c>
      <c r="V72" s="92">
        <f t="shared" si="924"/>
        <v>4644835.9087564386</v>
      </c>
      <c r="W72" s="92">
        <f t="shared" si="924"/>
        <v>5720482.1192052979</v>
      </c>
      <c r="X72" s="92">
        <f t="shared" si="924"/>
        <v>9631922.8844738789</v>
      </c>
      <c r="Y72" s="92">
        <f t="shared" si="924"/>
        <v>9827494.9227373078</v>
      </c>
      <c r="Z72" s="92">
        <f t="shared" si="924"/>
        <v>10665660.801009146</v>
      </c>
      <c r="AA72" s="92">
        <f t="shared" si="924"/>
        <v>10502684.102456288</v>
      </c>
      <c r="AB72" s="92">
        <f t="shared" si="924"/>
        <v>6200099.2606608514</v>
      </c>
      <c r="AC72" s="92">
        <f t="shared" si="924"/>
        <v>5124453.0502119921</v>
      </c>
      <c r="AD72" s="92">
        <f t="shared" si="924"/>
        <v>1213012.2849434109</v>
      </c>
      <c r="AE72" s="92">
        <f t="shared" si="924"/>
        <v>1017440.2466799819</v>
      </c>
      <c r="AF72" s="92">
        <f t="shared" si="924"/>
        <v>1017440.2466799819</v>
      </c>
      <c r="AG72" s="92">
        <f t="shared" si="924"/>
        <v>179274.36840814323</v>
      </c>
      <c r="AH72" s="92">
        <f t="shared" si="924"/>
        <v>179274.36840814323</v>
      </c>
      <c r="AI72" s="92">
        <f t="shared" si="924"/>
        <v>179274.36840814323</v>
      </c>
      <c r="AJ72" s="92">
        <f t="shared" si="924"/>
        <v>0</v>
      </c>
      <c r="AK72" s="92">
        <f t="shared" si="924"/>
        <v>0</v>
      </c>
      <c r="AL72" s="92">
        <f t="shared" si="924"/>
        <v>0</v>
      </c>
      <c r="AM72" s="92">
        <f t="shared" si="924"/>
        <v>0</v>
      </c>
      <c r="AN72" s="92">
        <f t="shared" si="924"/>
        <v>0</v>
      </c>
      <c r="AO72" s="92">
        <f t="shared" si="924"/>
        <v>0</v>
      </c>
      <c r="AP72" s="92">
        <f t="shared" si="924"/>
        <v>0</v>
      </c>
      <c r="AQ72" s="92">
        <f t="shared" si="924"/>
        <v>0</v>
      </c>
      <c r="AR72" s="92">
        <f t="shared" si="924"/>
        <v>0</v>
      </c>
      <c r="AS72" s="92">
        <f t="shared" si="924"/>
        <v>0</v>
      </c>
      <c r="AT72" s="92">
        <f t="shared" si="924"/>
        <v>0</v>
      </c>
      <c r="AU72" s="92">
        <f t="shared" si="924"/>
        <v>0</v>
      </c>
      <c r="AV72" s="92">
        <f t="shared" si="924"/>
        <v>0</v>
      </c>
      <c r="AW72" s="92">
        <f t="shared" si="924"/>
        <v>0</v>
      </c>
      <c r="AX72" s="92">
        <f t="shared" si="924"/>
        <v>0</v>
      </c>
      <c r="AY72" s="92">
        <f t="shared" si="924"/>
        <v>0</v>
      </c>
      <c r="AZ72" s="92">
        <f t="shared" si="924"/>
        <v>0</v>
      </c>
      <c r="BA72" s="92">
        <f t="shared" si="924"/>
        <v>0</v>
      </c>
      <c r="BB72" s="92">
        <f t="shared" si="924"/>
        <v>0</v>
      </c>
      <c r="BC72" s="92">
        <f t="shared" si="924"/>
        <v>0</v>
      </c>
      <c r="BD72" s="92">
        <f t="shared" si="924"/>
        <v>0</v>
      </c>
      <c r="BE72" s="92">
        <f t="shared" si="924"/>
        <v>0</v>
      </c>
      <c r="BF72" s="92">
        <f t="shared" si="924"/>
        <v>0</v>
      </c>
      <c r="BG72" s="92">
        <f t="shared" si="924"/>
        <v>0</v>
      </c>
      <c r="BH72" s="92">
        <f t="shared" si="924"/>
        <v>0</v>
      </c>
      <c r="BI72" s="92">
        <f t="shared" si="924"/>
        <v>0</v>
      </c>
      <c r="BJ72" s="92">
        <f t="shared" si="924"/>
        <v>0</v>
      </c>
      <c r="BK72" s="92">
        <f t="shared" si="924"/>
        <v>0</v>
      </c>
      <c r="BL72" s="92">
        <f t="shared" si="924"/>
        <v>0</v>
      </c>
      <c r="BM72" s="92">
        <f t="shared" si="924"/>
        <v>0</v>
      </c>
      <c r="BN72" s="92">
        <f t="shared" si="924"/>
        <v>0</v>
      </c>
      <c r="BO72" s="92">
        <f t="shared" si="924"/>
        <v>0</v>
      </c>
      <c r="BP72" s="92">
        <f t="shared" ref="BP72:BV72" si="925">SUM(BP65:BP71)</f>
        <v>0</v>
      </c>
      <c r="BQ72" s="92">
        <f t="shared" si="925"/>
        <v>0</v>
      </c>
      <c r="BR72" s="92">
        <f t="shared" si="925"/>
        <v>0</v>
      </c>
      <c r="BS72" s="92">
        <f t="shared" si="925"/>
        <v>0</v>
      </c>
      <c r="BT72" s="92">
        <f t="shared" si="925"/>
        <v>0</v>
      </c>
      <c r="BU72" s="92">
        <f t="shared" si="925"/>
        <v>0</v>
      </c>
      <c r="BV72" s="92">
        <f t="shared" si="925"/>
        <v>0</v>
      </c>
      <c r="BW72" s="92">
        <f t="shared" ref="BW72" si="926">SUM(BW65:BW71)</f>
        <v>0</v>
      </c>
      <c r="BX72" s="92">
        <f t="shared" ref="BX72" si="927">SUM(BX65:BX71)</f>
        <v>0</v>
      </c>
      <c r="BY72" s="92">
        <f t="shared" ref="BY72" si="928">SUM(BY65:BY71)</f>
        <v>0</v>
      </c>
      <c r="BZ72" s="92">
        <f t="shared" ref="BZ72" si="929">SUM(BZ65:BZ71)</f>
        <v>0</v>
      </c>
      <c r="CA72" s="92">
        <f t="shared" ref="CA72" si="930">SUM(CA65:CA71)</f>
        <v>0</v>
      </c>
      <c r="CB72" s="92">
        <f t="shared" ref="CB72" si="931">SUM(CB65:CB71)</f>
        <v>0</v>
      </c>
      <c r="CC72" s="92">
        <f t="shared" ref="CC72" si="932">SUM(CC65:CC71)</f>
        <v>0</v>
      </c>
      <c r="CD72" s="92">
        <f t="shared" ref="CD72" si="933">SUM(CD65:CD71)</f>
        <v>0</v>
      </c>
      <c r="CE72" s="92">
        <f t="shared" ref="CE72" si="934">SUM(CE65:CE71)</f>
        <v>0</v>
      </c>
      <c r="CF72" s="92">
        <f t="shared" ref="CF72" si="935">SUM(CF65:CF71)</f>
        <v>0</v>
      </c>
      <c r="CG72" s="92">
        <f t="shared" ref="CG72" si="936">SUM(CG65:CG71)</f>
        <v>0</v>
      </c>
      <c r="CH72" s="92">
        <f t="shared" ref="CH72" si="937">SUM(CH65:CH71)</f>
        <v>0</v>
      </c>
      <c r="CI72" s="92">
        <f t="shared" ref="CI72" si="938">SUM(CI65:CI71)</f>
        <v>0</v>
      </c>
      <c r="CJ72" s="92">
        <f t="shared" ref="CJ72" si="939">SUM(CJ65:CJ71)</f>
        <v>0</v>
      </c>
      <c r="CK72" s="92">
        <f t="shared" ref="CK72" si="940">SUM(CK65:CK71)</f>
        <v>0</v>
      </c>
      <c r="CL72" s="92">
        <f t="shared" ref="CL72" si="941">SUM(CL65:CL71)</f>
        <v>0</v>
      </c>
      <c r="CM72" s="92">
        <f t="shared" ref="CM72" si="942">SUM(CM65:CM71)</f>
        <v>0</v>
      </c>
      <c r="CN72" s="92">
        <f t="shared" ref="CN72" si="943">SUM(CN65:CN71)</f>
        <v>0</v>
      </c>
      <c r="CO72" s="92">
        <f t="shared" ref="CO72" si="944">SUM(CO65:CO71)</f>
        <v>0</v>
      </c>
      <c r="CP72" s="92">
        <f t="shared" ref="CP72" si="945">SUM(CP65:CP71)</f>
        <v>0</v>
      </c>
      <c r="CQ72" s="92">
        <f t="shared" ref="CQ72" si="946">SUM(CQ65:CQ71)</f>
        <v>0</v>
      </c>
      <c r="CR72" s="92">
        <f t="shared" ref="CR72" si="947">SUM(CR65:CR71)</f>
        <v>0</v>
      </c>
      <c r="CS72" s="92">
        <f t="shared" ref="CS72" si="948">SUM(CS65:CS71)</f>
        <v>0</v>
      </c>
      <c r="CT72" s="92">
        <f t="shared" ref="CT72" si="949">SUM(CT65:CT71)</f>
        <v>0</v>
      </c>
      <c r="CU72" s="92">
        <f t="shared" ref="CU72" si="950">SUM(CU65:CU71)</f>
        <v>0</v>
      </c>
      <c r="CV72" s="92">
        <f t="shared" ref="CV72" si="951">SUM(CV65:CV71)</f>
        <v>0</v>
      </c>
      <c r="CW72" s="92">
        <f t="shared" ref="CW72" si="952">SUM(CW65:CW71)</f>
        <v>0</v>
      </c>
      <c r="CX72" s="92">
        <f t="shared" ref="CX72" si="953">SUM(CX65:CX71)</f>
        <v>0</v>
      </c>
      <c r="CY72" s="92">
        <f t="shared" ref="CY72" si="954">SUM(CY65:CY71)</f>
        <v>0</v>
      </c>
      <c r="CZ72" s="92">
        <f t="shared" ref="CZ72" si="955">SUM(CZ65:CZ71)</f>
        <v>0</v>
      </c>
      <c r="DA72" s="92">
        <f t="shared" ref="DA72" si="956">SUM(DA65:DA71)</f>
        <v>0</v>
      </c>
      <c r="DB72" s="92">
        <f t="shared" ref="DB72" si="957">SUM(DB65:DB71)</f>
        <v>0</v>
      </c>
      <c r="DC72" s="92">
        <f t="shared" ref="DC72" si="958">SUM(DC65:DC71)</f>
        <v>0</v>
      </c>
      <c r="DD72" s="92">
        <f t="shared" ref="DD72" si="959">SUM(DD65:DD71)</f>
        <v>0</v>
      </c>
      <c r="DE72" s="92">
        <f t="shared" ref="DE72" si="960">SUM(DE65:DE71)</f>
        <v>0</v>
      </c>
      <c r="DF72" s="92">
        <f t="shared" ref="DF72" si="961">SUM(DF65:DF71)</f>
        <v>0</v>
      </c>
      <c r="DG72" s="92">
        <f t="shared" ref="DG72" si="962">SUM(DG65:DG71)</f>
        <v>0</v>
      </c>
      <c r="DH72" s="92">
        <f t="shared" ref="DH72" si="963">SUM(DH65:DH71)</f>
        <v>0</v>
      </c>
      <c r="DI72" s="92">
        <f t="shared" ref="DI72" si="964">SUM(DI65:DI71)</f>
        <v>0</v>
      </c>
      <c r="DJ72" s="92">
        <f t="shared" ref="DJ72" si="965">SUM(DJ65:DJ71)</f>
        <v>0</v>
      </c>
      <c r="DK72" s="92">
        <f t="shared" ref="DK72" si="966">SUM(DK65:DK71)</f>
        <v>0</v>
      </c>
      <c r="DL72" s="92">
        <f t="shared" ref="DL72" si="967">SUM(DL65:DL71)</f>
        <v>0</v>
      </c>
      <c r="DM72" s="92">
        <f t="shared" ref="DM72" si="968">SUM(DM65:DM71)</f>
        <v>0</v>
      </c>
      <c r="DN72" s="92">
        <f t="shared" ref="DN72" si="969">SUM(DN65:DN71)</f>
        <v>0</v>
      </c>
      <c r="DO72" s="92">
        <f t="shared" ref="DO72" si="970">SUM(DO65:DO71)</f>
        <v>0</v>
      </c>
      <c r="DP72" s="92">
        <f t="shared" ref="DP72" si="971">SUM(DP65:DP71)</f>
        <v>0</v>
      </c>
      <c r="DQ72" s="92">
        <f t="shared" ref="DQ72" si="972">SUM(DQ65:DQ71)</f>
        <v>0</v>
      </c>
      <c r="DR72" s="92">
        <f t="shared" ref="DR72" si="973">SUM(DR65:DR71)</f>
        <v>0</v>
      </c>
      <c r="DS72" s="92">
        <f t="shared" ref="DS72" si="974">SUM(DS65:DS71)</f>
        <v>0</v>
      </c>
    </row>
    <row r="73" spans="2:123" ht="13.8" thickTop="1" x14ac:dyDescent="0.25"/>
    <row r="74" spans="2:123" x14ac:dyDescent="0.25">
      <c r="B74" s="36" t="s">
        <v>205</v>
      </c>
      <c r="C74" s="79">
        <f>LPP!$P$11*C72</f>
        <v>0</v>
      </c>
      <c r="D74" s="79">
        <f>LPP!$P$11*D72</f>
        <v>0</v>
      </c>
      <c r="E74" s="79">
        <f>LPP!$P$11*E72</f>
        <v>0</v>
      </c>
      <c r="F74" s="79">
        <f>LPP!$P$11*F72</f>
        <v>0</v>
      </c>
      <c r="G74" s="79">
        <f>LPP!$P$11*G72</f>
        <v>0</v>
      </c>
      <c r="H74" s="79">
        <f>LPP!$P$11*H72</f>
        <v>0</v>
      </c>
      <c r="I74" s="79">
        <f>LPP!$P$11*I72</f>
        <v>0</v>
      </c>
      <c r="J74" s="79">
        <f>LPP!$P$11*J72</f>
        <v>0</v>
      </c>
      <c r="K74" s="79">
        <f>LPP!$P$11*K72</f>
        <v>0</v>
      </c>
      <c r="L74" s="79">
        <f>LPP!$P$11*L72</f>
        <v>0</v>
      </c>
      <c r="M74" s="79">
        <f>LPP!$P$11*M72</f>
        <v>0</v>
      </c>
      <c r="N74" s="79">
        <f>LPP!$P$11*N72</f>
        <v>0</v>
      </c>
      <c r="O74" s="79">
        <f>LPP!$P$11*O72</f>
        <v>0</v>
      </c>
      <c r="P74" s="79">
        <f>LPP!$P$11*P72</f>
        <v>0</v>
      </c>
      <c r="Q74" s="79">
        <f>LPP!$P$11*Q72</f>
        <v>0</v>
      </c>
      <c r="R74" s="79">
        <f>LPP!$P$11*R72</f>
        <v>0</v>
      </c>
      <c r="S74" s="79">
        <f>LPP!$P$11*S72</f>
        <v>0</v>
      </c>
      <c r="T74" s="79">
        <f>LPP!$P$11*T72</f>
        <v>0</v>
      </c>
      <c r="U74" s="79">
        <f>LPP!$P$11*U72</f>
        <v>17112.553348050038</v>
      </c>
      <c r="V74" s="79">
        <f>LPP!$P$11*V72</f>
        <v>232241.79543782194</v>
      </c>
      <c r="W74" s="79">
        <f>LPP!$P$11*W72</f>
        <v>286024.10596026492</v>
      </c>
      <c r="X74" s="79">
        <f>LPP!$P$11*X72</f>
        <v>481596.14422369399</v>
      </c>
      <c r="Y74" s="79">
        <f>LPP!$P$11*Y72</f>
        <v>491374.7461368654</v>
      </c>
      <c r="Z74" s="79">
        <f>LPP!$P$11*Z72</f>
        <v>533283.04005045735</v>
      </c>
      <c r="AA74" s="79">
        <f>LPP!$P$11*AA72</f>
        <v>525134.2051228144</v>
      </c>
      <c r="AB74" s="79">
        <f>LPP!$P$11*AB72</f>
        <v>310004.96303304256</v>
      </c>
      <c r="AC74" s="79">
        <f>LPP!$P$11*AC72</f>
        <v>256222.65251059961</v>
      </c>
      <c r="AD74" s="79">
        <f>LPP!$P$11*AD72</f>
        <v>60650.614247170546</v>
      </c>
      <c r="AE74" s="79">
        <f>LPP!$P$11*AE72</f>
        <v>50872.012333999097</v>
      </c>
      <c r="AF74" s="79">
        <f>LPP!$P$11*AF72</f>
        <v>50872.012333999097</v>
      </c>
      <c r="AG74" s="79">
        <f>LPP!$P$11*AG72</f>
        <v>8963.7184204071618</v>
      </c>
      <c r="AH74" s="79">
        <f>LPP!$P$11*AH72</f>
        <v>8963.7184204071618</v>
      </c>
      <c r="AI74" s="79">
        <f>LPP!$P$11*AI72</f>
        <v>8963.7184204071618</v>
      </c>
      <c r="AJ74" s="79">
        <f>LPP!$P$11*AJ72</f>
        <v>0</v>
      </c>
      <c r="AK74" s="79">
        <f>LPP!$P$11*AK72</f>
        <v>0</v>
      </c>
      <c r="AL74" s="79">
        <f>LPP!$P$11*AL72</f>
        <v>0</v>
      </c>
      <c r="AM74" s="79">
        <f>LPP!$P$11*AM72</f>
        <v>0</v>
      </c>
      <c r="AN74" s="79">
        <f>LPP!$P$11*AN72</f>
        <v>0</v>
      </c>
      <c r="AO74" s="79">
        <f>LPP!$P$11*AO72</f>
        <v>0</v>
      </c>
      <c r="AP74" s="79">
        <f>LPP!$P$11*AP72</f>
        <v>0</v>
      </c>
      <c r="AQ74" s="79">
        <f>LPP!$P$11*AQ72</f>
        <v>0</v>
      </c>
      <c r="AR74" s="79">
        <f>LPP!$P$11*AR72</f>
        <v>0</v>
      </c>
      <c r="AS74" s="79">
        <f>LPP!$P$11*AS72</f>
        <v>0</v>
      </c>
      <c r="AT74" s="79">
        <f>LPP!$P$11*AT72</f>
        <v>0</v>
      </c>
      <c r="AU74" s="79">
        <f>LPP!$P$11*AU72</f>
        <v>0</v>
      </c>
      <c r="AV74" s="79">
        <f>LPP!$P$11*AV72</f>
        <v>0</v>
      </c>
      <c r="AW74" s="79">
        <f>LPP!$P$11*AW72</f>
        <v>0</v>
      </c>
      <c r="AX74" s="79">
        <f>LPP!$P$11*AX72</f>
        <v>0</v>
      </c>
      <c r="AY74" s="79">
        <f>LPP!$P$11*AY72</f>
        <v>0</v>
      </c>
      <c r="AZ74" s="79">
        <f>LPP!$P$11*AZ72</f>
        <v>0</v>
      </c>
      <c r="BA74" s="79">
        <f>LPP!$P$11*BA72</f>
        <v>0</v>
      </c>
      <c r="BB74" s="79">
        <f>LPP!$P$11*BB72</f>
        <v>0</v>
      </c>
      <c r="BC74" s="79">
        <f>LPP!$P$11*BC72</f>
        <v>0</v>
      </c>
      <c r="BD74" s="79">
        <f>LPP!$P$11*BD72</f>
        <v>0</v>
      </c>
      <c r="BE74" s="79">
        <f>LPP!$P$11*BE72</f>
        <v>0</v>
      </c>
      <c r="BF74" s="79">
        <f>LPP!$P$11*BF72</f>
        <v>0</v>
      </c>
      <c r="BG74" s="79">
        <f>LPP!$P$11*BG72</f>
        <v>0</v>
      </c>
      <c r="BH74" s="79">
        <f>LPP!$P$11*BH72</f>
        <v>0</v>
      </c>
      <c r="BI74" s="79">
        <f>LPP!$P$11*BI72</f>
        <v>0</v>
      </c>
      <c r="BJ74" s="79">
        <f>LPP!$P$11*BJ72</f>
        <v>0</v>
      </c>
      <c r="BK74" s="79">
        <f>LPP!$P$11*BK72</f>
        <v>0</v>
      </c>
      <c r="BL74" s="79">
        <f>LPP!$P$11*BL72</f>
        <v>0</v>
      </c>
      <c r="BM74" s="79">
        <f>LPP!$P$11*BM72</f>
        <v>0</v>
      </c>
      <c r="BN74" s="79">
        <f>LPP!$P$11*BN72</f>
        <v>0</v>
      </c>
      <c r="BO74" s="79">
        <f>LPP!$P$11*BO72</f>
        <v>0</v>
      </c>
      <c r="BP74" s="79">
        <f>LPP!$P$11*BP72</f>
        <v>0</v>
      </c>
      <c r="BQ74" s="79">
        <f>LPP!$P$11*BQ72</f>
        <v>0</v>
      </c>
      <c r="BR74" s="79">
        <f>LPP!$P$11*BR72</f>
        <v>0</v>
      </c>
      <c r="BS74" s="79">
        <f>LPP!$P$11*BS72</f>
        <v>0</v>
      </c>
      <c r="BT74" s="79">
        <f>LPP!$P$11*BT72</f>
        <v>0</v>
      </c>
      <c r="BU74" s="79">
        <f>LPP!$P$11*BU72</f>
        <v>0</v>
      </c>
      <c r="BV74" s="79">
        <f>LPP!$P$11*BV72</f>
        <v>0</v>
      </c>
      <c r="BW74" s="79">
        <f>LPP!$P$11*BW72</f>
        <v>0</v>
      </c>
      <c r="BX74" s="79">
        <f>LPP!$P$11*BX72</f>
        <v>0</v>
      </c>
      <c r="BY74" s="79">
        <f>LPP!$P$11*BY72</f>
        <v>0</v>
      </c>
      <c r="BZ74" s="79">
        <f>LPP!$P$11*BZ72</f>
        <v>0</v>
      </c>
      <c r="CA74" s="79">
        <f>LPP!$P$11*CA72</f>
        <v>0</v>
      </c>
      <c r="CB74" s="79">
        <f>LPP!$P$11*CB72</f>
        <v>0</v>
      </c>
      <c r="CC74" s="79">
        <f>LPP!$P$11*CC72</f>
        <v>0</v>
      </c>
      <c r="CD74" s="79">
        <f>LPP!$P$11*CD72</f>
        <v>0</v>
      </c>
      <c r="CE74" s="79">
        <f>LPP!$P$11*CE72</f>
        <v>0</v>
      </c>
      <c r="CF74" s="79">
        <f>LPP!$P$11*CF72</f>
        <v>0</v>
      </c>
      <c r="CG74" s="79">
        <f>LPP!$P$11*CG72</f>
        <v>0</v>
      </c>
      <c r="CH74" s="79">
        <f>LPP!$P$11*CH72</f>
        <v>0</v>
      </c>
      <c r="CI74" s="79">
        <f>LPP!$P$11*CI72</f>
        <v>0</v>
      </c>
      <c r="CJ74" s="79">
        <f>LPP!$P$11*CJ72</f>
        <v>0</v>
      </c>
      <c r="CK74" s="79">
        <f>LPP!$P$11*CK72</f>
        <v>0</v>
      </c>
      <c r="CL74" s="79">
        <f>LPP!$P$11*CL72</f>
        <v>0</v>
      </c>
      <c r="CM74" s="79">
        <f>LPP!$P$11*CM72</f>
        <v>0</v>
      </c>
      <c r="CN74" s="79">
        <f>LPP!$P$11*CN72</f>
        <v>0</v>
      </c>
      <c r="CO74" s="79">
        <f>LPP!$P$11*CO72</f>
        <v>0</v>
      </c>
      <c r="CP74" s="79">
        <f>LPP!$P$11*CP72</f>
        <v>0</v>
      </c>
      <c r="CQ74" s="79">
        <f>LPP!$P$11*CQ72</f>
        <v>0</v>
      </c>
      <c r="CR74" s="79">
        <f>LPP!$P$11*CR72</f>
        <v>0</v>
      </c>
      <c r="CS74" s="79">
        <f>LPP!$P$11*CS72</f>
        <v>0</v>
      </c>
      <c r="CT74" s="79">
        <f>LPP!$P$11*CT72</f>
        <v>0</v>
      </c>
      <c r="CU74" s="79">
        <f>LPP!$P$11*CU72</f>
        <v>0</v>
      </c>
      <c r="CV74" s="79">
        <f>LPP!$P$11*CV72</f>
        <v>0</v>
      </c>
      <c r="CW74" s="79">
        <f>LPP!$P$11*CW72</f>
        <v>0</v>
      </c>
      <c r="CX74" s="79">
        <f>LPP!$P$11*CX72</f>
        <v>0</v>
      </c>
      <c r="CY74" s="79">
        <f>LPP!$P$11*CY72</f>
        <v>0</v>
      </c>
      <c r="CZ74" s="79">
        <f>LPP!$P$11*CZ72</f>
        <v>0</v>
      </c>
      <c r="DA74" s="79">
        <f>LPP!$P$11*DA72</f>
        <v>0</v>
      </c>
      <c r="DB74" s="79">
        <f>LPP!$P$11*DB72</f>
        <v>0</v>
      </c>
      <c r="DC74" s="79">
        <f>LPP!$P$11*DC72</f>
        <v>0</v>
      </c>
      <c r="DD74" s="79">
        <f>LPP!$P$11*DD72</f>
        <v>0</v>
      </c>
      <c r="DE74" s="79">
        <f>LPP!$P$11*DE72</f>
        <v>0</v>
      </c>
      <c r="DF74" s="79">
        <f>LPP!$P$11*DF72</f>
        <v>0</v>
      </c>
      <c r="DG74" s="79">
        <f>LPP!$P$11*DG72</f>
        <v>0</v>
      </c>
      <c r="DH74" s="79">
        <f>LPP!$P$11*DH72</f>
        <v>0</v>
      </c>
      <c r="DI74" s="79">
        <f>LPP!$P$11*DI72</f>
        <v>0</v>
      </c>
      <c r="DJ74" s="79">
        <f>LPP!$P$11*DJ72</f>
        <v>0</v>
      </c>
      <c r="DK74" s="79">
        <f>LPP!$P$11*DK72</f>
        <v>0</v>
      </c>
      <c r="DL74" s="79">
        <f>LPP!$P$11*DL72</f>
        <v>0</v>
      </c>
      <c r="DM74" s="79">
        <f>LPP!$P$11*DM72</f>
        <v>0</v>
      </c>
      <c r="DN74" s="79">
        <f>LPP!$P$11*DN72</f>
        <v>0</v>
      </c>
      <c r="DO74" s="79">
        <f>LPP!$P$11*DO72</f>
        <v>0</v>
      </c>
      <c r="DP74" s="79">
        <f>LPP!$P$11*DP72</f>
        <v>0</v>
      </c>
      <c r="DQ74" s="79">
        <f>LPP!$P$11*DQ72</f>
        <v>0</v>
      </c>
      <c r="DR74" s="79">
        <f>LPP!$P$11*DR72</f>
        <v>0</v>
      </c>
      <c r="DS74" s="79">
        <f>LPP!$P$11*DS72</f>
        <v>0</v>
      </c>
    </row>
    <row r="75" spans="2:123" x14ac:dyDescent="0.25">
      <c r="B75" s="36" t="s">
        <v>194</v>
      </c>
      <c r="C75" s="79">
        <f>LPP!$P$12*C72</f>
        <v>0</v>
      </c>
      <c r="D75" s="79">
        <f>LPP!$P$12*D72</f>
        <v>0</v>
      </c>
      <c r="E75" s="79">
        <f>LPP!$P$12*E72</f>
        <v>0</v>
      </c>
      <c r="F75" s="79">
        <f>LPP!$P$12*F72</f>
        <v>0</v>
      </c>
      <c r="G75" s="79">
        <f>LPP!$P$12*G72</f>
        <v>0</v>
      </c>
      <c r="H75" s="79">
        <f>LPP!$P$12*H72</f>
        <v>0</v>
      </c>
      <c r="I75" s="79">
        <f>LPP!$P$12*I72</f>
        <v>0</v>
      </c>
      <c r="J75" s="79">
        <f>LPP!$P$12*J72</f>
        <v>0</v>
      </c>
      <c r="K75" s="79">
        <f>LPP!$P$12*K72</f>
        <v>0</v>
      </c>
      <c r="L75" s="79">
        <f>LPP!$P$12*L72</f>
        <v>0</v>
      </c>
      <c r="M75" s="79">
        <f>LPP!$P$12*M72</f>
        <v>0</v>
      </c>
      <c r="N75" s="79">
        <f>LPP!$P$12*N72</f>
        <v>0</v>
      </c>
      <c r="O75" s="79">
        <f>LPP!$P$12*O72</f>
        <v>0</v>
      </c>
      <c r="P75" s="79">
        <f>LPP!$P$12*P72</f>
        <v>0</v>
      </c>
      <c r="Q75" s="79">
        <f>LPP!$P$12*Q72</f>
        <v>0</v>
      </c>
      <c r="R75" s="79">
        <f>LPP!$P$12*R72</f>
        <v>0</v>
      </c>
      <c r="S75" s="79">
        <f>LPP!$P$12*S72</f>
        <v>0</v>
      </c>
      <c r="T75" s="79">
        <f>LPP!$P$12*T72</f>
        <v>0</v>
      </c>
      <c r="U75" s="79">
        <f>LPP!$P$12*U72</f>
        <v>6845.0213392200149</v>
      </c>
      <c r="V75" s="79">
        <f>LPP!$P$12*V72</f>
        <v>92896.718175128772</v>
      </c>
      <c r="W75" s="79">
        <f>LPP!$P$12*W72</f>
        <v>114409.64238410596</v>
      </c>
      <c r="X75" s="79">
        <f>LPP!$P$12*X72</f>
        <v>192638.45768947757</v>
      </c>
      <c r="Y75" s="79">
        <f>LPP!$P$12*Y72</f>
        <v>196549.89845474617</v>
      </c>
      <c r="Z75" s="79">
        <f>LPP!$P$12*Z72</f>
        <v>213313.21602018294</v>
      </c>
      <c r="AA75" s="79">
        <f>LPP!$P$12*AA72</f>
        <v>210053.68204912578</v>
      </c>
      <c r="AB75" s="79">
        <f>LPP!$P$12*AB72</f>
        <v>124001.98521321703</v>
      </c>
      <c r="AC75" s="79">
        <f>LPP!$P$12*AC72</f>
        <v>102489.06100423985</v>
      </c>
      <c r="AD75" s="79">
        <f>LPP!$P$12*AD72</f>
        <v>24260.245698868217</v>
      </c>
      <c r="AE75" s="79">
        <f>LPP!$P$12*AE72</f>
        <v>20348.80493359964</v>
      </c>
      <c r="AF75" s="79">
        <f>LPP!$P$12*AF72</f>
        <v>20348.80493359964</v>
      </c>
      <c r="AG75" s="79">
        <f>LPP!$P$12*AG72</f>
        <v>3585.4873681628646</v>
      </c>
      <c r="AH75" s="79">
        <f>LPP!$P$12*AH72</f>
        <v>3585.4873681628646</v>
      </c>
      <c r="AI75" s="79">
        <f>LPP!$P$12*AI72</f>
        <v>3585.4873681628646</v>
      </c>
      <c r="AJ75" s="79">
        <f>LPP!$P$12*AJ72</f>
        <v>0</v>
      </c>
      <c r="AK75" s="79">
        <f>LPP!$P$12*AK72</f>
        <v>0</v>
      </c>
      <c r="AL75" s="79">
        <f>LPP!$P$12*AL72</f>
        <v>0</v>
      </c>
      <c r="AM75" s="79">
        <f>LPP!$P$12*AM72</f>
        <v>0</v>
      </c>
      <c r="AN75" s="79">
        <f>LPP!$P$12*AN72</f>
        <v>0</v>
      </c>
      <c r="AO75" s="79">
        <f>LPP!$P$12*AO72</f>
        <v>0</v>
      </c>
      <c r="AP75" s="79">
        <f>LPP!$P$12*AP72</f>
        <v>0</v>
      </c>
      <c r="AQ75" s="79">
        <f>LPP!$P$12*AQ72</f>
        <v>0</v>
      </c>
      <c r="AR75" s="79">
        <f>LPP!$P$12*AR72</f>
        <v>0</v>
      </c>
      <c r="AS75" s="79">
        <f>LPP!$P$12*AS72</f>
        <v>0</v>
      </c>
      <c r="AT75" s="79">
        <f>LPP!$P$12*AT72</f>
        <v>0</v>
      </c>
      <c r="AU75" s="79">
        <f>LPP!$P$12*AU72</f>
        <v>0</v>
      </c>
      <c r="AV75" s="79">
        <f>LPP!$P$12*AV72</f>
        <v>0</v>
      </c>
      <c r="AW75" s="79">
        <f>LPP!$P$12*AW72</f>
        <v>0</v>
      </c>
      <c r="AX75" s="79">
        <f>LPP!$P$12*AX72</f>
        <v>0</v>
      </c>
      <c r="AY75" s="79">
        <f>LPP!$P$12*AY72</f>
        <v>0</v>
      </c>
      <c r="AZ75" s="79">
        <f>LPP!$P$12*AZ72</f>
        <v>0</v>
      </c>
      <c r="BA75" s="79">
        <f>LPP!$P$12*BA72</f>
        <v>0</v>
      </c>
      <c r="BB75" s="79">
        <f>LPP!$P$12*BB72</f>
        <v>0</v>
      </c>
      <c r="BC75" s="79">
        <f>LPP!$P$12*BC72</f>
        <v>0</v>
      </c>
      <c r="BD75" s="79">
        <f>LPP!$P$12*BD72</f>
        <v>0</v>
      </c>
      <c r="BE75" s="79">
        <f>LPP!$P$12*BE72</f>
        <v>0</v>
      </c>
      <c r="BF75" s="79">
        <f>LPP!$P$12*BF72</f>
        <v>0</v>
      </c>
      <c r="BG75" s="79">
        <f>LPP!$P$12*BG72</f>
        <v>0</v>
      </c>
      <c r="BH75" s="79">
        <f>LPP!$P$12*BH72</f>
        <v>0</v>
      </c>
      <c r="BI75" s="79">
        <f>LPP!$P$12*BI72</f>
        <v>0</v>
      </c>
      <c r="BJ75" s="79">
        <f>LPP!$P$12*BJ72</f>
        <v>0</v>
      </c>
      <c r="BK75" s="79">
        <f>LPP!$P$12*BK72</f>
        <v>0</v>
      </c>
      <c r="BL75" s="79">
        <f>LPP!$P$12*BL72</f>
        <v>0</v>
      </c>
      <c r="BM75" s="79">
        <f>LPP!$P$12*BM72</f>
        <v>0</v>
      </c>
      <c r="BN75" s="79">
        <f>LPP!$P$12*BN72</f>
        <v>0</v>
      </c>
      <c r="BO75" s="79">
        <f>LPP!$P$12*BO72</f>
        <v>0</v>
      </c>
      <c r="BP75" s="79">
        <f>LPP!$P$12*BP72</f>
        <v>0</v>
      </c>
      <c r="BQ75" s="79">
        <f>LPP!$P$12*BQ72</f>
        <v>0</v>
      </c>
      <c r="BR75" s="79">
        <f>LPP!$P$12*BR72</f>
        <v>0</v>
      </c>
      <c r="BS75" s="79">
        <f>LPP!$P$12*BS72</f>
        <v>0</v>
      </c>
      <c r="BT75" s="79">
        <f>LPP!$P$12*BT72</f>
        <v>0</v>
      </c>
      <c r="BU75" s="79">
        <f>LPP!$P$12*BU72</f>
        <v>0</v>
      </c>
      <c r="BV75" s="79">
        <f>LPP!$P$12*BV72</f>
        <v>0</v>
      </c>
      <c r="BW75" s="79">
        <f>LPP!$P$12*BW72</f>
        <v>0</v>
      </c>
      <c r="BX75" s="79">
        <f>LPP!$P$12*BX72</f>
        <v>0</v>
      </c>
      <c r="BY75" s="79">
        <f>LPP!$P$12*BY72</f>
        <v>0</v>
      </c>
      <c r="BZ75" s="79">
        <f>LPP!$P$12*BZ72</f>
        <v>0</v>
      </c>
      <c r="CA75" s="79">
        <f>LPP!$P$12*CA72</f>
        <v>0</v>
      </c>
      <c r="CB75" s="79">
        <f>LPP!$P$12*CB72</f>
        <v>0</v>
      </c>
      <c r="CC75" s="79">
        <f>LPP!$P$12*CC72</f>
        <v>0</v>
      </c>
      <c r="CD75" s="79">
        <f>LPP!$P$12*CD72</f>
        <v>0</v>
      </c>
      <c r="CE75" s="79">
        <f>LPP!$P$12*CE72</f>
        <v>0</v>
      </c>
      <c r="CF75" s="79">
        <f>LPP!$P$12*CF72</f>
        <v>0</v>
      </c>
      <c r="CG75" s="79">
        <f>LPP!$P$12*CG72</f>
        <v>0</v>
      </c>
      <c r="CH75" s="79">
        <f>LPP!$P$12*CH72</f>
        <v>0</v>
      </c>
      <c r="CI75" s="79">
        <f>LPP!$P$12*CI72</f>
        <v>0</v>
      </c>
      <c r="CJ75" s="79">
        <f>LPP!$P$12*CJ72</f>
        <v>0</v>
      </c>
      <c r="CK75" s="79">
        <f>LPP!$P$12*CK72</f>
        <v>0</v>
      </c>
      <c r="CL75" s="79">
        <f>LPP!$P$12*CL72</f>
        <v>0</v>
      </c>
      <c r="CM75" s="79">
        <f>LPP!$P$12*CM72</f>
        <v>0</v>
      </c>
      <c r="CN75" s="79">
        <f>LPP!$P$12*CN72</f>
        <v>0</v>
      </c>
      <c r="CO75" s="79">
        <f>LPP!$P$12*CO72</f>
        <v>0</v>
      </c>
      <c r="CP75" s="79">
        <f>LPP!$P$12*CP72</f>
        <v>0</v>
      </c>
      <c r="CQ75" s="79">
        <f>LPP!$P$12*CQ72</f>
        <v>0</v>
      </c>
      <c r="CR75" s="79">
        <f>LPP!$P$12*CR72</f>
        <v>0</v>
      </c>
      <c r="CS75" s="79">
        <f>LPP!$P$12*CS72</f>
        <v>0</v>
      </c>
      <c r="CT75" s="79">
        <f>LPP!$P$12*CT72</f>
        <v>0</v>
      </c>
      <c r="CU75" s="79">
        <f>LPP!$P$12*CU72</f>
        <v>0</v>
      </c>
      <c r="CV75" s="79">
        <f>LPP!$P$12*CV72</f>
        <v>0</v>
      </c>
      <c r="CW75" s="79">
        <f>LPP!$P$12*CW72</f>
        <v>0</v>
      </c>
      <c r="CX75" s="79">
        <f>LPP!$P$12*CX72</f>
        <v>0</v>
      </c>
      <c r="CY75" s="79">
        <f>LPP!$P$12*CY72</f>
        <v>0</v>
      </c>
      <c r="CZ75" s="79">
        <f>LPP!$P$12*CZ72</f>
        <v>0</v>
      </c>
      <c r="DA75" s="79">
        <f>LPP!$P$12*DA72</f>
        <v>0</v>
      </c>
      <c r="DB75" s="79">
        <f>LPP!$P$12*DB72</f>
        <v>0</v>
      </c>
      <c r="DC75" s="79">
        <f>LPP!$P$12*DC72</f>
        <v>0</v>
      </c>
      <c r="DD75" s="79">
        <f>LPP!$P$12*DD72</f>
        <v>0</v>
      </c>
      <c r="DE75" s="79">
        <f>LPP!$P$12*DE72</f>
        <v>0</v>
      </c>
      <c r="DF75" s="79">
        <f>LPP!$P$12*DF72</f>
        <v>0</v>
      </c>
      <c r="DG75" s="79">
        <f>LPP!$P$12*DG72</f>
        <v>0</v>
      </c>
      <c r="DH75" s="79">
        <f>LPP!$P$12*DH72</f>
        <v>0</v>
      </c>
      <c r="DI75" s="79">
        <f>LPP!$P$12*DI72</f>
        <v>0</v>
      </c>
      <c r="DJ75" s="79">
        <f>LPP!$P$12*DJ72</f>
        <v>0</v>
      </c>
      <c r="DK75" s="79">
        <f>LPP!$P$12*DK72</f>
        <v>0</v>
      </c>
      <c r="DL75" s="79">
        <f>LPP!$P$12*DL72</f>
        <v>0</v>
      </c>
      <c r="DM75" s="79">
        <f>LPP!$P$12*DM72</f>
        <v>0</v>
      </c>
      <c r="DN75" s="79">
        <f>LPP!$P$12*DN72</f>
        <v>0</v>
      </c>
      <c r="DO75" s="79">
        <f>LPP!$P$12*DO72</f>
        <v>0</v>
      </c>
      <c r="DP75" s="79">
        <f>LPP!$P$12*DP72</f>
        <v>0</v>
      </c>
      <c r="DQ75" s="79">
        <f>LPP!$P$12*DQ72</f>
        <v>0</v>
      </c>
      <c r="DR75" s="79">
        <f>LPP!$P$12*DR72</f>
        <v>0</v>
      </c>
      <c r="DS75" s="79">
        <f>LPP!$P$12*DS72</f>
        <v>0</v>
      </c>
    </row>
    <row r="76" spans="2:123" x14ac:dyDescent="0.25">
      <c r="B76" s="36" t="s">
        <v>206</v>
      </c>
      <c r="C76" s="79">
        <f>LPP!$P$13*C72</f>
        <v>0</v>
      </c>
      <c r="D76" s="79">
        <f>LPP!$P$13*D72</f>
        <v>0</v>
      </c>
      <c r="E76" s="79">
        <f>LPP!$P$13*E72</f>
        <v>0</v>
      </c>
      <c r="F76" s="79">
        <f>LPP!$P$13*F72</f>
        <v>0</v>
      </c>
      <c r="G76" s="79">
        <f>LPP!$P$13*G72</f>
        <v>0</v>
      </c>
      <c r="H76" s="79">
        <f>LPP!$P$13*H72</f>
        <v>0</v>
      </c>
      <c r="I76" s="79">
        <f>LPP!$P$13*I72</f>
        <v>0</v>
      </c>
      <c r="J76" s="79">
        <f>LPP!$P$13*J72</f>
        <v>0</v>
      </c>
      <c r="K76" s="79">
        <f>LPP!$P$13*K72</f>
        <v>0</v>
      </c>
      <c r="L76" s="79">
        <f>LPP!$P$13*L72</f>
        <v>0</v>
      </c>
      <c r="M76" s="79">
        <f>LPP!$P$13*M72</f>
        <v>0</v>
      </c>
      <c r="N76" s="79">
        <f>LPP!$P$13*N72</f>
        <v>0</v>
      </c>
      <c r="O76" s="79">
        <f>LPP!$P$13*O72</f>
        <v>0</v>
      </c>
      <c r="P76" s="79">
        <f>LPP!$P$13*P72</f>
        <v>0</v>
      </c>
      <c r="Q76" s="79">
        <f>LPP!$P$13*Q72</f>
        <v>0</v>
      </c>
      <c r="R76" s="79">
        <f>LPP!$P$13*R72</f>
        <v>0</v>
      </c>
      <c r="S76" s="79">
        <f>LPP!$P$13*S72</f>
        <v>0</v>
      </c>
      <c r="T76" s="79">
        <f>LPP!$P$13*T72</f>
        <v>0</v>
      </c>
      <c r="U76" s="79">
        <f>LPP!$P$13*U72</f>
        <v>13690.04267844003</v>
      </c>
      <c r="V76" s="79">
        <f>LPP!$P$13*V72</f>
        <v>185793.43635025754</v>
      </c>
      <c r="W76" s="79">
        <f>LPP!$P$13*W72</f>
        <v>228819.28476821192</v>
      </c>
      <c r="X76" s="79">
        <f>LPP!$P$13*X72</f>
        <v>385276.91537895513</v>
      </c>
      <c r="Y76" s="79">
        <f>LPP!$P$13*Y72</f>
        <v>393099.79690949235</v>
      </c>
      <c r="Z76" s="79">
        <f>LPP!$P$13*Z72</f>
        <v>426626.43204036588</v>
      </c>
      <c r="AA76" s="79">
        <f>LPP!$P$13*AA72</f>
        <v>420107.36409825156</v>
      </c>
      <c r="AB76" s="79">
        <f>LPP!$P$13*AB72</f>
        <v>248003.97042643407</v>
      </c>
      <c r="AC76" s="79">
        <f>LPP!$P$13*AC72</f>
        <v>204978.1220084797</v>
      </c>
      <c r="AD76" s="79">
        <f>LPP!$P$13*AD72</f>
        <v>48520.491397736434</v>
      </c>
      <c r="AE76" s="79">
        <f>LPP!$P$13*AE72</f>
        <v>40697.60986719928</v>
      </c>
      <c r="AF76" s="79">
        <f>LPP!$P$13*AF72</f>
        <v>40697.60986719928</v>
      </c>
      <c r="AG76" s="79">
        <f>LPP!$P$13*AG72</f>
        <v>7170.9747363257293</v>
      </c>
      <c r="AH76" s="79">
        <f>LPP!$P$13*AH72</f>
        <v>7170.9747363257293</v>
      </c>
      <c r="AI76" s="79">
        <f>LPP!$P$13*AI72</f>
        <v>7170.9747363257293</v>
      </c>
      <c r="AJ76" s="79">
        <f>LPP!$P$13*AJ72</f>
        <v>0</v>
      </c>
      <c r="AK76" s="79">
        <f>LPP!$P$13*AK72</f>
        <v>0</v>
      </c>
      <c r="AL76" s="79">
        <f>LPP!$P$13*AL72</f>
        <v>0</v>
      </c>
      <c r="AM76" s="79">
        <f>LPP!$P$13*AM72</f>
        <v>0</v>
      </c>
      <c r="AN76" s="79">
        <f>LPP!$P$13*AN72</f>
        <v>0</v>
      </c>
      <c r="AO76" s="79">
        <f>LPP!$P$13*AO72</f>
        <v>0</v>
      </c>
      <c r="AP76" s="79">
        <f>LPP!$P$13*AP72</f>
        <v>0</v>
      </c>
      <c r="AQ76" s="79">
        <f>LPP!$P$13*AQ72</f>
        <v>0</v>
      </c>
      <c r="AR76" s="79">
        <f>LPP!$P$13*AR72</f>
        <v>0</v>
      </c>
      <c r="AS76" s="79">
        <f>LPP!$P$13*AS72</f>
        <v>0</v>
      </c>
      <c r="AT76" s="79">
        <f>LPP!$P$13*AT72</f>
        <v>0</v>
      </c>
      <c r="AU76" s="79">
        <f>LPP!$P$13*AU72</f>
        <v>0</v>
      </c>
      <c r="AV76" s="79">
        <f>LPP!$P$13*AV72</f>
        <v>0</v>
      </c>
      <c r="AW76" s="79">
        <f>LPP!$P$13*AW72</f>
        <v>0</v>
      </c>
      <c r="AX76" s="79">
        <f>LPP!$P$13*AX72</f>
        <v>0</v>
      </c>
      <c r="AY76" s="79">
        <f>LPP!$P$13*AY72</f>
        <v>0</v>
      </c>
      <c r="AZ76" s="79">
        <f>LPP!$P$13*AZ72</f>
        <v>0</v>
      </c>
      <c r="BA76" s="79">
        <f>LPP!$P$13*BA72</f>
        <v>0</v>
      </c>
      <c r="BB76" s="79">
        <f>LPP!$P$13*BB72</f>
        <v>0</v>
      </c>
      <c r="BC76" s="79">
        <f>LPP!$P$13*BC72</f>
        <v>0</v>
      </c>
      <c r="BD76" s="79">
        <f>LPP!$P$13*BD72</f>
        <v>0</v>
      </c>
      <c r="BE76" s="79">
        <f>LPP!$P$13*BE72</f>
        <v>0</v>
      </c>
      <c r="BF76" s="79">
        <f>LPP!$P$13*BF72</f>
        <v>0</v>
      </c>
      <c r="BG76" s="79">
        <f>LPP!$P$13*BG72</f>
        <v>0</v>
      </c>
      <c r="BH76" s="79">
        <f>LPP!$P$13*BH72</f>
        <v>0</v>
      </c>
      <c r="BI76" s="79">
        <f>LPP!$P$13*BI72</f>
        <v>0</v>
      </c>
      <c r="BJ76" s="79">
        <f>LPP!$P$13*BJ72</f>
        <v>0</v>
      </c>
      <c r="BK76" s="79">
        <f>LPP!$P$13*BK72</f>
        <v>0</v>
      </c>
      <c r="BL76" s="79">
        <f>LPP!$P$13*BL72</f>
        <v>0</v>
      </c>
      <c r="BM76" s="79">
        <f>LPP!$P$13*BM72</f>
        <v>0</v>
      </c>
      <c r="BN76" s="79">
        <f>LPP!$P$13*BN72</f>
        <v>0</v>
      </c>
      <c r="BO76" s="79">
        <f>LPP!$P$13*BO72</f>
        <v>0</v>
      </c>
      <c r="BP76" s="79">
        <f>LPP!$P$13*BP72</f>
        <v>0</v>
      </c>
      <c r="BQ76" s="79">
        <f>LPP!$P$13*BQ72</f>
        <v>0</v>
      </c>
      <c r="BR76" s="79">
        <f>LPP!$P$13*BR72</f>
        <v>0</v>
      </c>
      <c r="BS76" s="79">
        <f>LPP!$P$13*BS72</f>
        <v>0</v>
      </c>
      <c r="BT76" s="79">
        <f>LPP!$P$13*BT72</f>
        <v>0</v>
      </c>
      <c r="BU76" s="79">
        <f>LPP!$P$13*BU72</f>
        <v>0</v>
      </c>
      <c r="BV76" s="79">
        <f>LPP!$P$13*BV72</f>
        <v>0</v>
      </c>
      <c r="BW76" s="79">
        <f>LPP!$P$13*BW72</f>
        <v>0</v>
      </c>
      <c r="BX76" s="79">
        <f>LPP!$P$13*BX72</f>
        <v>0</v>
      </c>
      <c r="BY76" s="79">
        <f>LPP!$P$13*BY72</f>
        <v>0</v>
      </c>
      <c r="BZ76" s="79">
        <f>LPP!$P$13*BZ72</f>
        <v>0</v>
      </c>
      <c r="CA76" s="79">
        <f>LPP!$P$13*CA72</f>
        <v>0</v>
      </c>
      <c r="CB76" s="79">
        <f>LPP!$P$13*CB72</f>
        <v>0</v>
      </c>
      <c r="CC76" s="79">
        <f>LPP!$P$13*CC72</f>
        <v>0</v>
      </c>
      <c r="CD76" s="79">
        <f>LPP!$P$13*CD72</f>
        <v>0</v>
      </c>
      <c r="CE76" s="79">
        <f>LPP!$P$13*CE72</f>
        <v>0</v>
      </c>
      <c r="CF76" s="79">
        <f>LPP!$P$13*CF72</f>
        <v>0</v>
      </c>
      <c r="CG76" s="79">
        <f>LPP!$P$13*CG72</f>
        <v>0</v>
      </c>
      <c r="CH76" s="79">
        <f>LPP!$P$13*CH72</f>
        <v>0</v>
      </c>
      <c r="CI76" s="79">
        <f>LPP!$P$13*CI72</f>
        <v>0</v>
      </c>
      <c r="CJ76" s="79">
        <f>LPP!$P$13*CJ72</f>
        <v>0</v>
      </c>
      <c r="CK76" s="79">
        <f>LPP!$P$13*CK72</f>
        <v>0</v>
      </c>
      <c r="CL76" s="79">
        <f>LPP!$P$13*CL72</f>
        <v>0</v>
      </c>
      <c r="CM76" s="79">
        <f>LPP!$P$13*CM72</f>
        <v>0</v>
      </c>
      <c r="CN76" s="79">
        <f>LPP!$P$13*CN72</f>
        <v>0</v>
      </c>
      <c r="CO76" s="79">
        <f>LPP!$P$13*CO72</f>
        <v>0</v>
      </c>
      <c r="CP76" s="79">
        <f>LPP!$P$13*CP72</f>
        <v>0</v>
      </c>
      <c r="CQ76" s="79">
        <f>LPP!$P$13*CQ72</f>
        <v>0</v>
      </c>
      <c r="CR76" s="79">
        <f>LPP!$P$13*CR72</f>
        <v>0</v>
      </c>
      <c r="CS76" s="79">
        <f>LPP!$P$13*CS72</f>
        <v>0</v>
      </c>
      <c r="CT76" s="79">
        <f>LPP!$P$13*CT72</f>
        <v>0</v>
      </c>
      <c r="CU76" s="79">
        <f>LPP!$P$13*CU72</f>
        <v>0</v>
      </c>
      <c r="CV76" s="79">
        <f>LPP!$P$13*CV72</f>
        <v>0</v>
      </c>
      <c r="CW76" s="79">
        <f>LPP!$P$13*CW72</f>
        <v>0</v>
      </c>
      <c r="CX76" s="79">
        <f>LPP!$P$13*CX72</f>
        <v>0</v>
      </c>
      <c r="CY76" s="79">
        <f>LPP!$P$13*CY72</f>
        <v>0</v>
      </c>
      <c r="CZ76" s="79">
        <f>LPP!$P$13*CZ72</f>
        <v>0</v>
      </c>
      <c r="DA76" s="79">
        <f>LPP!$P$13*DA72</f>
        <v>0</v>
      </c>
      <c r="DB76" s="79">
        <f>LPP!$P$13*DB72</f>
        <v>0</v>
      </c>
      <c r="DC76" s="79">
        <f>LPP!$P$13*DC72</f>
        <v>0</v>
      </c>
      <c r="DD76" s="79">
        <f>LPP!$P$13*DD72</f>
        <v>0</v>
      </c>
      <c r="DE76" s="79">
        <f>LPP!$P$13*DE72</f>
        <v>0</v>
      </c>
      <c r="DF76" s="79">
        <f>LPP!$P$13*DF72</f>
        <v>0</v>
      </c>
      <c r="DG76" s="79">
        <f>LPP!$P$13*DG72</f>
        <v>0</v>
      </c>
      <c r="DH76" s="79">
        <f>LPP!$P$13*DH72</f>
        <v>0</v>
      </c>
      <c r="DI76" s="79">
        <f>LPP!$P$13*DI72</f>
        <v>0</v>
      </c>
      <c r="DJ76" s="79">
        <f>LPP!$P$13*DJ72</f>
        <v>0</v>
      </c>
      <c r="DK76" s="79">
        <f>LPP!$P$13*DK72</f>
        <v>0</v>
      </c>
      <c r="DL76" s="79">
        <f>LPP!$P$13*DL72</f>
        <v>0</v>
      </c>
      <c r="DM76" s="79">
        <f>LPP!$P$13*DM72</f>
        <v>0</v>
      </c>
      <c r="DN76" s="79">
        <f>LPP!$P$13*DN72</f>
        <v>0</v>
      </c>
      <c r="DO76" s="79">
        <f>LPP!$P$13*DO72</f>
        <v>0</v>
      </c>
      <c r="DP76" s="79">
        <f>LPP!$P$13*DP72</f>
        <v>0</v>
      </c>
      <c r="DQ76" s="79">
        <f>LPP!$P$13*DQ72</f>
        <v>0</v>
      </c>
      <c r="DR76" s="79">
        <f>LPP!$P$13*DR72</f>
        <v>0</v>
      </c>
      <c r="DS76" s="79">
        <f>LPP!$P$13*DS72</f>
        <v>0</v>
      </c>
    </row>
    <row r="77" spans="2:123" x14ac:dyDescent="0.25">
      <c r="B77" s="36" t="s">
        <v>275</v>
      </c>
      <c r="C77" s="79">
        <f>IF(C61=LPP!$D$68,LPP!$D$74*LPP!$D$66,0)</f>
        <v>0</v>
      </c>
      <c r="D77" s="79">
        <f>IF(D61=LPP!$D$68,LPP!$D$74*LPP!$D$66,0)</f>
        <v>0</v>
      </c>
      <c r="E77" s="79">
        <f>IF(E61=LPP!$D$68,LPP!$D$74*LPP!$D$66,0)</f>
        <v>0</v>
      </c>
      <c r="F77" s="79">
        <f>IF(F61=LPP!$D$68,LPP!$D$74*LPP!$D$66,0)</f>
        <v>0</v>
      </c>
      <c r="G77" s="79">
        <f>IF(G61=LPP!$D$68,LPP!$D$74*LPP!$D$66,0)</f>
        <v>0</v>
      </c>
      <c r="H77" s="79">
        <f>IF(H61=LPP!$D$68,LPP!$D$74*LPP!$D$66,0)</f>
        <v>0</v>
      </c>
      <c r="I77" s="79">
        <f>IF(I61=LPP!$D$68,LPP!$D$74*LPP!$D$66,0)</f>
        <v>0</v>
      </c>
      <c r="J77" s="79">
        <f>IF(J61=LPP!$D$68,LPP!$D$74*LPP!$D$66,0)</f>
        <v>0</v>
      </c>
      <c r="K77" s="79">
        <f>IF(K61=LPP!$D$68,LPP!$D$74*LPP!$D$66,0)</f>
        <v>0</v>
      </c>
      <c r="L77" s="79">
        <f>IF(L61=LPP!$D$68,LPP!$D$74*LPP!$D$66,0)</f>
        <v>0</v>
      </c>
      <c r="M77" s="79">
        <f>IF(M61=LPP!$D$68,LPP!$D$74*LPP!$D$66,0)</f>
        <v>0</v>
      </c>
      <c r="N77" s="79">
        <f>IF(N61=LPP!$D$68,LPP!$D$74*LPP!$D$66,0)</f>
        <v>0</v>
      </c>
      <c r="O77" s="79">
        <f>IF(O61=LPP!$D$68,LPP!$D$74*LPP!$D$66,0)</f>
        <v>0</v>
      </c>
      <c r="P77" s="79">
        <f>IF(P61=LPP!$D$68,LPP!$D$74*LPP!$D$66,0)</f>
        <v>0</v>
      </c>
      <c r="Q77" s="79">
        <f>IF(Q61=LPP!$D$68,LPP!$D$74*LPP!$D$66,0)</f>
        <v>0</v>
      </c>
      <c r="R77" s="79">
        <f>IF(R61=LPP!$D$68,LPP!$D$74*LPP!$D$66,0)</f>
        <v>0</v>
      </c>
      <c r="S77" s="79">
        <f>IF(S61=LPP!$D$68,LPP!$D$74*LPP!$D$66,0)</f>
        <v>0</v>
      </c>
      <c r="T77" s="79">
        <f>IF(T61=LPP!$D$68,LPP!$D$74*LPP!$D$66,0)</f>
        <v>0</v>
      </c>
      <c r="U77" s="79">
        <f ca="1">IF(U61=LPP!$D$68,LPP!$D$74*LPP!$D$66,0)</f>
        <v>626366.16560509568</v>
      </c>
      <c r="V77" s="79">
        <f>IF(V61=LPP!$D$68,LPP!$D$74*LPP!$D$66,0)</f>
        <v>0</v>
      </c>
      <c r="W77" s="79">
        <f>IF(W61=LPP!$D$68,LPP!$D$74*LPP!$D$66,0)</f>
        <v>0</v>
      </c>
      <c r="X77" s="79">
        <f>IF(X61=LPP!$D$68,LPP!$D$74*LPP!$D$66,0)</f>
        <v>0</v>
      </c>
      <c r="Y77" s="79">
        <f>IF(Y61=LPP!$D$68,LPP!$D$74*LPP!$D$66,0)</f>
        <v>0</v>
      </c>
      <c r="Z77" s="79">
        <f>IF(Z61=LPP!$D$68,LPP!$D$74*LPP!$D$66,0)</f>
        <v>0</v>
      </c>
      <c r="AA77" s="79">
        <f>IF(AA61=LPP!$D$68,LPP!$D$74*LPP!$D$66,0)</f>
        <v>0</v>
      </c>
      <c r="AB77" s="79">
        <f>IF(AB61=LPP!$D$68,LPP!$D$74*LPP!$D$66,0)</f>
        <v>0</v>
      </c>
      <c r="AC77" s="79">
        <f>IF(AC61=LPP!$D$68,LPP!$D$74*LPP!$D$66,0)</f>
        <v>0</v>
      </c>
      <c r="AD77" s="79">
        <f>IF(AD61=LPP!$D$68,LPP!$D$74*LPP!$D$66,0)</f>
        <v>0</v>
      </c>
      <c r="AE77" s="79">
        <f>IF(AE61=LPP!$D$68,LPP!$D$74*LPP!$D$66,0)</f>
        <v>0</v>
      </c>
      <c r="AF77" s="79">
        <f>IF(AF61=LPP!$D$68,LPP!$D$74*LPP!$D$66,0)</f>
        <v>0</v>
      </c>
      <c r="AG77" s="79">
        <f>IF(AG61=LPP!$D$68,LPP!$D$74*LPP!$D$66,0)</f>
        <v>0</v>
      </c>
      <c r="AH77" s="79">
        <f>IF(AH61=LPP!$D$68,LPP!$D$74*LPP!$D$66,0)</f>
        <v>0</v>
      </c>
      <c r="AI77" s="79">
        <f>IF(AI61=LPP!$D$68,LPP!$D$74*LPP!$D$66,0)</f>
        <v>0</v>
      </c>
      <c r="AJ77" s="79">
        <f>IF(AJ61=LPP!$D$68,LPP!$D$74*LPP!$D$66,0)</f>
        <v>0</v>
      </c>
      <c r="AK77" s="79">
        <f>IF(AK61=LPP!$D$68,LPP!$D$74*LPP!$D$66,0)</f>
        <v>0</v>
      </c>
      <c r="AL77" s="79">
        <f>IF(AL61=LPP!$D$68,LPP!$D$74*LPP!$D$66,0)</f>
        <v>0</v>
      </c>
      <c r="AM77" s="79">
        <f>IF(AM61=LPP!$D$68,LPP!$D$74*LPP!$D$66,0)</f>
        <v>0</v>
      </c>
      <c r="AN77" s="79">
        <f>IF(AN61=LPP!$D$68,LPP!$D$74*LPP!$D$66,0)</f>
        <v>0</v>
      </c>
      <c r="AO77" s="79">
        <f>IF(AO61=LPP!$D$68,LPP!$D$74*LPP!$D$66,0)</f>
        <v>0</v>
      </c>
      <c r="AP77" s="79">
        <f>IF(AP61=LPP!$D$68,LPP!$D$74*LPP!$D$66,0)</f>
        <v>0</v>
      </c>
      <c r="AQ77" s="79">
        <f>IF(AQ61=LPP!$D$68,LPP!$D$74*LPP!$D$66,0)</f>
        <v>0</v>
      </c>
      <c r="AR77" s="79">
        <f>IF(AR61=LPP!$D$68,LPP!$D$74*LPP!$D$66,0)</f>
        <v>0</v>
      </c>
      <c r="AS77" s="79">
        <f>IF(AS61=LPP!$D$68,LPP!$D$74*LPP!$D$66,0)</f>
        <v>0</v>
      </c>
      <c r="AT77" s="79">
        <f>IF(AT61=LPP!$D$68,LPP!$D$74*LPP!$D$66,0)</f>
        <v>0</v>
      </c>
      <c r="AU77" s="79">
        <f>IF(AU61=LPP!$D$68,LPP!$D$74*LPP!$D$66,0)</f>
        <v>0</v>
      </c>
      <c r="AV77" s="79">
        <f>IF(AV61=LPP!$D$68,LPP!$D$74*LPP!$D$66,0)</f>
        <v>0</v>
      </c>
      <c r="AW77" s="79">
        <f>IF(AW61=LPP!$D$68,LPP!$D$74*LPP!$D$66,0)</f>
        <v>0</v>
      </c>
      <c r="AX77" s="79">
        <f>IF(AX61=LPP!$D$68,LPP!$D$74*LPP!$D$66,0)</f>
        <v>0</v>
      </c>
      <c r="AY77" s="79">
        <f>IF(AY61=LPP!$D$68,LPP!$D$74*LPP!$D$66,0)</f>
        <v>0</v>
      </c>
      <c r="AZ77" s="79">
        <f>IF(AZ61=LPP!$D$68,LPP!$D$74*LPP!$D$66,0)</f>
        <v>0</v>
      </c>
      <c r="BA77" s="79">
        <f>IF(BA61=LPP!$D$68,LPP!$D$74*LPP!$D$66,0)</f>
        <v>0</v>
      </c>
      <c r="BB77" s="79">
        <f>IF(BB61=LPP!$D$68,LPP!$D$74*LPP!$D$66,0)</f>
        <v>0</v>
      </c>
      <c r="BC77" s="79">
        <f>IF(BC61=LPP!$D$68,LPP!$D$74*LPP!$D$66,0)</f>
        <v>0</v>
      </c>
      <c r="BD77" s="79">
        <f>IF(BD61=LPP!$D$68,LPP!$D$74*LPP!$D$66,0)</f>
        <v>0</v>
      </c>
      <c r="BE77" s="79">
        <f>IF(BE61=LPP!$D$68,LPP!$D$74*LPP!$D$66,0)</f>
        <v>0</v>
      </c>
      <c r="BF77" s="79">
        <f>IF(BF61=LPP!$D$68,LPP!$D$74*LPP!$D$66,0)</f>
        <v>0</v>
      </c>
      <c r="BG77" s="79">
        <f>IF(BG61=LPP!$D$68,LPP!$D$74*LPP!$D$66,0)</f>
        <v>0</v>
      </c>
      <c r="BH77" s="79">
        <f>IF(BH61=LPP!$D$68,LPP!$D$74*LPP!$D$66,0)</f>
        <v>0</v>
      </c>
      <c r="BI77" s="79">
        <f>IF(BI61=LPP!$D$68,LPP!$D$74*LPP!$D$66,0)</f>
        <v>0</v>
      </c>
      <c r="BJ77" s="79">
        <f>IF(BJ61=LPP!$D$68,LPP!$D$74*LPP!$D$66,0)</f>
        <v>0</v>
      </c>
      <c r="BK77" s="79">
        <f>IF(BK61=LPP!$D$68,LPP!$D$74*LPP!$D$66,0)</f>
        <v>0</v>
      </c>
      <c r="BL77" s="79">
        <f>IF(BL61=LPP!$D$68,LPP!$D$74*LPP!$D$66,0)</f>
        <v>0</v>
      </c>
      <c r="BM77" s="79">
        <f>IF(BM61=LPP!$D$68,LPP!$D$74*LPP!$D$66,0)</f>
        <v>0</v>
      </c>
      <c r="BN77" s="79">
        <f>IF(BN61=LPP!$D$68,LPP!$D$74*LPP!$D$66,0)</f>
        <v>0</v>
      </c>
      <c r="BO77" s="79">
        <f>IF(BO61=LPP!$D$68,LPP!$D$74*LPP!$D$66,0)</f>
        <v>0</v>
      </c>
      <c r="BP77" s="79">
        <f>IF(BP61=LPP!$D$68,LPP!$D$74*LPP!$D$66,0)</f>
        <v>0</v>
      </c>
      <c r="BQ77" s="79">
        <f>IF(BQ61=LPP!$D$68,LPP!$D$74*LPP!$D$66,0)</f>
        <v>0</v>
      </c>
      <c r="BR77" s="79">
        <f>IF(BR61=LPP!$D$68,LPP!$D$74*LPP!$D$66,0)</f>
        <v>0</v>
      </c>
      <c r="BS77" s="79">
        <f>IF(BS61=LPP!$D$68,LPP!$D$74*LPP!$D$66,0)</f>
        <v>0</v>
      </c>
      <c r="BT77" s="79">
        <f>IF(BT61=LPP!$D$68,LPP!$D$74*LPP!$D$66,0)</f>
        <v>0</v>
      </c>
      <c r="BU77" s="79">
        <f>IF(BU61=LPP!$D$68,LPP!$D$74*LPP!$D$66,0)</f>
        <v>0</v>
      </c>
      <c r="BV77" s="79">
        <f>IF(BV61=LPP!$D$68,LPP!$D$74*LPP!$D$66,0)</f>
        <v>0</v>
      </c>
      <c r="BW77" s="79">
        <f>IF(BW61=LPP!$D$68,LPP!$D$74*LPP!$D$66,0)</f>
        <v>0</v>
      </c>
      <c r="BX77" s="79">
        <f>IF(BX61=LPP!$D$68,LPP!$D$74*LPP!$D$66,0)</f>
        <v>0</v>
      </c>
      <c r="BY77" s="79">
        <f>IF(BY61=LPP!$D$68,LPP!$D$74*LPP!$D$66,0)</f>
        <v>0</v>
      </c>
      <c r="BZ77" s="79">
        <f>IF(BZ61=LPP!$D$68,LPP!$D$74*LPP!$D$66,0)</f>
        <v>0</v>
      </c>
      <c r="CA77" s="79">
        <f>IF(CA61=LPP!$D$68,LPP!$D$74*LPP!$D$66,0)</f>
        <v>0</v>
      </c>
      <c r="CB77" s="79">
        <f>IF(CB61=LPP!$D$68,LPP!$D$74*LPP!$D$66,0)</f>
        <v>0</v>
      </c>
      <c r="CC77" s="79">
        <f>IF(CC61=LPP!$D$68,LPP!$D$74*LPP!$D$66,0)</f>
        <v>0</v>
      </c>
      <c r="CD77" s="79">
        <f>IF(CD61=LPP!$D$68,LPP!$D$74*LPP!$D$66,0)</f>
        <v>0</v>
      </c>
      <c r="CE77" s="79">
        <f>IF(CE61=LPP!$D$68,LPP!$D$74*LPP!$D$66,0)</f>
        <v>0</v>
      </c>
      <c r="CF77" s="79">
        <f>IF(CF61=LPP!$D$68,LPP!$D$74*LPP!$D$66,0)</f>
        <v>0</v>
      </c>
      <c r="CG77" s="79">
        <f>IF(CG61=LPP!$D$68,LPP!$D$74*LPP!$D$66,0)</f>
        <v>0</v>
      </c>
      <c r="CH77" s="79">
        <f>IF(CH61=LPP!$D$68,LPP!$D$74*LPP!$D$66,0)</f>
        <v>0</v>
      </c>
      <c r="CI77" s="79">
        <f>IF(CI61=LPP!$D$68,LPP!$D$74*LPP!$D$66,0)</f>
        <v>0</v>
      </c>
      <c r="CJ77" s="79">
        <f>IF(CJ61=LPP!$D$68,LPP!$D$74*LPP!$D$66,0)</f>
        <v>0</v>
      </c>
      <c r="CK77" s="79">
        <f>IF(CK61=LPP!$D$68,LPP!$D$74*LPP!$D$66,0)</f>
        <v>0</v>
      </c>
      <c r="CL77" s="79">
        <f>IF(CL61=LPP!$D$68,LPP!$D$74*LPP!$D$66,0)</f>
        <v>0</v>
      </c>
      <c r="CM77" s="79">
        <f>IF(CM61=LPP!$D$68,LPP!$D$74*LPP!$D$66,0)</f>
        <v>0</v>
      </c>
      <c r="CN77" s="79">
        <f>IF(CN61=LPP!$D$68,LPP!$D$74*LPP!$D$66,0)</f>
        <v>0</v>
      </c>
      <c r="CO77" s="79">
        <f>IF(CO61=LPP!$D$68,LPP!$D$74*LPP!$D$66,0)</f>
        <v>0</v>
      </c>
      <c r="CP77" s="79">
        <f>IF(CP61=LPP!$D$68,LPP!$D$74*LPP!$D$66,0)</f>
        <v>0</v>
      </c>
      <c r="CQ77" s="79">
        <f>IF(CQ61=LPP!$D$68,LPP!$D$74*LPP!$D$66,0)</f>
        <v>0</v>
      </c>
      <c r="CR77" s="79">
        <f>IF(CR61=LPP!$D$68,LPP!$D$74*LPP!$D$66,0)</f>
        <v>0</v>
      </c>
      <c r="CS77" s="79">
        <f>IF(CS61=LPP!$D$68,LPP!$D$74*LPP!$D$66,0)</f>
        <v>0</v>
      </c>
      <c r="CT77" s="79">
        <f>IF(CT61=LPP!$D$68,LPP!$D$74*LPP!$D$66,0)</f>
        <v>0</v>
      </c>
      <c r="CU77" s="79">
        <f>IF(CU61=LPP!$D$68,LPP!$D$74*LPP!$D$66,0)</f>
        <v>0</v>
      </c>
      <c r="CV77" s="79">
        <f>IF(CV61=LPP!$D$68,LPP!$D$74*LPP!$D$66,0)</f>
        <v>0</v>
      </c>
      <c r="CW77" s="79">
        <f>IF(CW61=LPP!$D$68,LPP!$D$74*LPP!$D$66,0)</f>
        <v>0</v>
      </c>
      <c r="CX77" s="79">
        <f>IF(CX61=LPP!$D$68,LPP!$D$74*LPP!$D$66,0)</f>
        <v>0</v>
      </c>
      <c r="CY77" s="79">
        <f>IF(CY61=LPP!$D$68,LPP!$D$74*LPP!$D$66,0)</f>
        <v>0</v>
      </c>
      <c r="CZ77" s="79">
        <f>IF(CZ61=LPP!$D$68,LPP!$D$74*LPP!$D$66,0)</f>
        <v>0</v>
      </c>
      <c r="DA77" s="79">
        <f>IF(DA61=LPP!$D$68,LPP!$D$74*LPP!$D$66,0)</f>
        <v>0</v>
      </c>
      <c r="DB77" s="79">
        <f>IF(DB61=LPP!$D$68,LPP!$D$74*LPP!$D$66,0)</f>
        <v>0</v>
      </c>
      <c r="DC77" s="79">
        <f>IF(DC61=LPP!$D$68,LPP!$D$74*LPP!$D$66,0)</f>
        <v>0</v>
      </c>
      <c r="DD77" s="79">
        <f>IF(DD61=LPP!$D$68,LPP!$D$74*LPP!$D$66,0)</f>
        <v>0</v>
      </c>
      <c r="DE77" s="79">
        <f>IF(DE61=LPP!$D$68,LPP!$D$74*LPP!$D$66,0)</f>
        <v>0</v>
      </c>
      <c r="DF77" s="79">
        <f>IF(DF61=LPP!$D$68,LPP!$D$74*LPP!$D$66,0)</f>
        <v>0</v>
      </c>
      <c r="DG77" s="79">
        <f>IF(DG61=LPP!$D$68,LPP!$D$74*LPP!$D$66,0)</f>
        <v>0</v>
      </c>
      <c r="DH77" s="79">
        <f>IF(DH61=LPP!$D$68,LPP!$D$74*LPP!$D$66,0)</f>
        <v>0</v>
      </c>
      <c r="DI77" s="79">
        <f>IF(DI61=LPP!$D$68,LPP!$D$74*LPP!$D$66,0)</f>
        <v>0</v>
      </c>
      <c r="DJ77" s="79">
        <f>IF(DJ61=LPP!$D$68,LPP!$D$74*LPP!$D$66,0)</f>
        <v>0</v>
      </c>
      <c r="DK77" s="79">
        <f>IF(DK61=LPP!$D$68,LPP!$D$74*LPP!$D$66,0)</f>
        <v>0</v>
      </c>
      <c r="DL77" s="79">
        <f>IF(DL61=LPP!$D$68,LPP!$D$74*LPP!$D$66,0)</f>
        <v>0</v>
      </c>
      <c r="DM77" s="79">
        <f>IF(DM61=LPP!$D$68,LPP!$D$74*LPP!$D$66,0)</f>
        <v>0</v>
      </c>
      <c r="DN77" s="79">
        <f>IF(DN61=LPP!$D$68,LPP!$D$74*LPP!$D$66,0)</f>
        <v>0</v>
      </c>
      <c r="DO77" s="79">
        <f>IF(DO61=LPP!$D$68,LPP!$D$74*LPP!$D$66,0)</f>
        <v>0</v>
      </c>
      <c r="DP77" s="79">
        <f>IF(DP61=LPP!$D$68,LPP!$D$74*LPP!$D$66,0)</f>
        <v>0</v>
      </c>
      <c r="DQ77" s="79">
        <f>IF(DQ61=LPP!$D$68,LPP!$D$74*LPP!$D$66,0)</f>
        <v>0</v>
      </c>
      <c r="DR77" s="79">
        <f>IF(DR61=LPP!$D$68,LPP!$D$74*LPP!$D$66,0)</f>
        <v>0</v>
      </c>
      <c r="DS77" s="79">
        <f>IF(DS61=LPP!$D$68,LPP!$D$74*LPP!$D$66,0)</f>
        <v>0</v>
      </c>
    </row>
    <row r="78" spans="2:123" x14ac:dyDescent="0.25">
      <c r="B78" s="36" t="s">
        <v>274</v>
      </c>
      <c r="C78" s="79">
        <f>IF(C61=LPP!$D$68,LPP!$D$6*LPP!$D$66,0)</f>
        <v>0</v>
      </c>
      <c r="D78" s="79">
        <f>IF(D61=LPP!$D$68,LPP!$D$6*LPP!$D$66,0)</f>
        <v>0</v>
      </c>
      <c r="E78" s="79">
        <f>IF(E61=LPP!$D$68,LPP!$D$6*LPP!$D$66,0)</f>
        <v>0</v>
      </c>
      <c r="F78" s="79">
        <f>IF(F61=LPP!$D$68,LPP!$D$6*LPP!$D$66,0)</f>
        <v>0</v>
      </c>
      <c r="G78" s="79">
        <f>IF(G61=LPP!$D$68,LPP!$D$6*LPP!$D$66,0)</f>
        <v>0</v>
      </c>
      <c r="H78" s="79">
        <f>IF(H61=LPP!$D$68,LPP!$D$6*LPP!$D$66,0)</f>
        <v>0</v>
      </c>
      <c r="I78" s="79">
        <f>IF(I61=LPP!$D$68,LPP!$D$6*LPP!$D$66,0)</f>
        <v>0</v>
      </c>
      <c r="J78" s="79">
        <f>IF(J61=LPP!$D$68,LPP!$D$6*LPP!$D$66,0)</f>
        <v>0</v>
      </c>
      <c r="K78" s="79">
        <f>IF(K61=LPP!$D$68,LPP!$D$6*LPP!$D$66,0)</f>
        <v>0</v>
      </c>
      <c r="L78" s="79">
        <f>IF(L61=LPP!$D$68,LPP!$D$6*LPP!$D$66,0)</f>
        <v>0</v>
      </c>
      <c r="M78" s="79">
        <f>IF(M61=LPP!$D$68,LPP!$D$6*LPP!$D$66,0)</f>
        <v>0</v>
      </c>
      <c r="N78" s="79">
        <f>IF(N61=LPP!$D$68,LPP!$D$6*LPP!$D$66,0)</f>
        <v>0</v>
      </c>
      <c r="O78" s="79">
        <f>IF(O61=LPP!$D$68,LPP!$D$6*LPP!$D$66,0)</f>
        <v>0</v>
      </c>
      <c r="P78" s="79">
        <f>IF(P61=LPP!$D$68,LPP!$D$6*LPP!$D$66,0)</f>
        <v>0</v>
      </c>
      <c r="Q78" s="79">
        <f>IF(Q61=LPP!$D$68,LPP!$D$6*LPP!$D$66,0)</f>
        <v>0</v>
      </c>
      <c r="R78" s="79">
        <f>IF(R61=LPP!$D$68,LPP!$D$6*LPP!$D$66,0)</f>
        <v>0</v>
      </c>
      <c r="S78" s="79">
        <f>IF(S61=LPP!$D$68,LPP!$D$6*LPP!$D$66,0)</f>
        <v>0</v>
      </c>
      <c r="T78" s="79">
        <f>IF(T61=LPP!$D$68,LPP!$D$6*LPP!$D$66,0)</f>
        <v>0</v>
      </c>
      <c r="U78" s="79">
        <f ca="1">IF(U61=LPP!$D$68,LPP!$D$6*LPP!$D$66,0)</f>
        <v>3914788.5350318477</v>
      </c>
      <c r="V78" s="79">
        <f>IF(V61=LPP!$D$68,LPP!$D$6*LPP!$D$66,0)</f>
        <v>0</v>
      </c>
      <c r="W78" s="79">
        <f>IF(W61=LPP!$D$68,LPP!$D$6*LPP!$D$66,0)</f>
        <v>0</v>
      </c>
      <c r="X78" s="79">
        <f>IF(X61=LPP!$D$68,LPP!$D$6*LPP!$D$66,0)</f>
        <v>0</v>
      </c>
      <c r="Y78" s="79">
        <f>IF(Y61=LPP!$D$68,LPP!$D$6*LPP!$D$66,0)</f>
        <v>0</v>
      </c>
      <c r="Z78" s="79">
        <f>IF(Z61=LPP!$D$68,LPP!$D$6*LPP!$D$66,0)</f>
        <v>0</v>
      </c>
      <c r="AA78" s="79">
        <f>IF(AA61=LPP!$D$68,LPP!$D$6*LPP!$D$66,0)</f>
        <v>0</v>
      </c>
      <c r="AB78" s="79">
        <f>IF(AB61=LPP!$D$68,LPP!$D$6*LPP!$D$66,0)</f>
        <v>0</v>
      </c>
      <c r="AC78" s="79">
        <f>IF(AC61=LPP!$D$68,LPP!$D$6*LPP!$D$66,0)</f>
        <v>0</v>
      </c>
      <c r="AD78" s="79">
        <f>IF(AD61=LPP!$D$68,LPP!$D$6*LPP!$D$66,0)</f>
        <v>0</v>
      </c>
      <c r="AE78" s="79">
        <f>IF(AE61=LPP!$D$68,LPP!$D$6*LPP!$D$66,0)</f>
        <v>0</v>
      </c>
      <c r="AF78" s="79">
        <f>IF(AF61=LPP!$D$68,LPP!$D$6*LPP!$D$66,0)</f>
        <v>0</v>
      </c>
      <c r="AG78" s="79">
        <f>IF(AG61=LPP!$D$68,LPP!$D$6*LPP!$D$66,0)</f>
        <v>0</v>
      </c>
      <c r="AH78" s="79">
        <f>IF(AH61=LPP!$D$68,LPP!$D$6*LPP!$D$66,0)</f>
        <v>0</v>
      </c>
      <c r="AI78" s="79">
        <f>IF(AI61=LPP!$D$68,LPP!$D$6*LPP!$D$66,0)</f>
        <v>0</v>
      </c>
      <c r="AJ78" s="79">
        <f>IF(AJ61=LPP!$D$68,LPP!$D$6*LPP!$D$66,0)</f>
        <v>0</v>
      </c>
      <c r="AK78" s="79">
        <f>IF(AK61=LPP!$D$68,LPP!$D$6*LPP!$D$66,0)</f>
        <v>0</v>
      </c>
      <c r="AL78" s="79">
        <f>IF(AL61=LPP!$D$68,LPP!$D$6*LPP!$D$66,0)</f>
        <v>0</v>
      </c>
      <c r="AM78" s="79">
        <f>IF(AM61=LPP!$D$68,LPP!$D$6*LPP!$D$66,0)</f>
        <v>0</v>
      </c>
      <c r="AN78" s="79">
        <f>IF(AN61=LPP!$D$68,LPP!$D$6*LPP!$D$66,0)</f>
        <v>0</v>
      </c>
      <c r="AO78" s="79">
        <f>IF(AO61=LPP!$D$68,LPP!$D$6*LPP!$D$66,0)</f>
        <v>0</v>
      </c>
      <c r="AP78" s="79">
        <f>IF(AP61=LPP!$D$68,LPP!$D$6*LPP!$D$66,0)</f>
        <v>0</v>
      </c>
      <c r="AQ78" s="79">
        <f>IF(AQ61=LPP!$D$68,LPP!$D$6*LPP!$D$66,0)</f>
        <v>0</v>
      </c>
      <c r="AR78" s="79">
        <f>IF(AR61=LPP!$D$68,LPP!$D$6*LPP!$D$66,0)</f>
        <v>0</v>
      </c>
      <c r="AS78" s="79">
        <f>IF(AS61=LPP!$D$68,LPP!$D$6*LPP!$D$66,0)</f>
        <v>0</v>
      </c>
      <c r="AT78" s="79">
        <f>IF(AT61=LPP!$D$68,LPP!$D$6*LPP!$D$66,0)</f>
        <v>0</v>
      </c>
      <c r="AU78" s="79">
        <f>IF(AU61=LPP!$D$68,LPP!$D$6*LPP!$D$66,0)</f>
        <v>0</v>
      </c>
      <c r="AV78" s="79">
        <f>IF(AV61=LPP!$D$68,LPP!$D$6*LPP!$D$66,0)</f>
        <v>0</v>
      </c>
      <c r="AW78" s="79">
        <f>IF(AW61=LPP!$D$68,LPP!$D$6*LPP!$D$66,0)</f>
        <v>0</v>
      </c>
      <c r="AX78" s="79">
        <f>IF(AX61=LPP!$D$68,LPP!$D$6*LPP!$D$66,0)</f>
        <v>0</v>
      </c>
      <c r="AY78" s="79">
        <f>IF(AY61=LPP!$D$68,LPP!$D$6*LPP!$D$66,0)</f>
        <v>0</v>
      </c>
      <c r="AZ78" s="79">
        <f>IF(AZ61=LPP!$D$68,LPP!$D$6*LPP!$D$66,0)</f>
        <v>0</v>
      </c>
      <c r="BA78" s="79">
        <f>IF(BA61=LPP!$D$68,LPP!$D$6*LPP!$D$66,0)</f>
        <v>0</v>
      </c>
      <c r="BB78" s="79">
        <f>IF(BB61=LPP!$D$68,LPP!$D$6*LPP!$D$66,0)</f>
        <v>0</v>
      </c>
      <c r="BC78" s="79">
        <f>IF(BC61=LPP!$D$68,LPP!$D$6*LPP!$D$66,0)</f>
        <v>0</v>
      </c>
      <c r="BD78" s="79">
        <f>IF(BD61=LPP!$D$68,LPP!$D$6*LPP!$D$66,0)</f>
        <v>0</v>
      </c>
      <c r="BE78" s="79">
        <f>IF(BE61=LPP!$D$68,LPP!$D$6*LPP!$D$66,0)</f>
        <v>0</v>
      </c>
      <c r="BF78" s="79">
        <f>IF(BF61=LPP!$D$68,LPP!$D$6*LPP!$D$66,0)</f>
        <v>0</v>
      </c>
      <c r="BG78" s="79">
        <f>IF(BG61=LPP!$D$68,LPP!$D$6*LPP!$D$66,0)</f>
        <v>0</v>
      </c>
      <c r="BH78" s="79">
        <f>IF(BH61=LPP!$D$68,LPP!$D$6*LPP!$D$66,0)</f>
        <v>0</v>
      </c>
      <c r="BI78" s="79">
        <f>IF(BI61=LPP!$D$68,LPP!$D$6*LPP!$D$66,0)</f>
        <v>0</v>
      </c>
      <c r="BJ78" s="79">
        <f>IF(BJ61=LPP!$D$68,LPP!$D$6*LPP!$D$66,0)</f>
        <v>0</v>
      </c>
      <c r="BK78" s="79">
        <f>IF(BK61=LPP!$D$68,LPP!$D$6*LPP!$D$66,0)</f>
        <v>0</v>
      </c>
      <c r="BL78" s="79">
        <f>IF(BL61=LPP!$D$68,LPP!$D$6*LPP!$D$66,0)</f>
        <v>0</v>
      </c>
      <c r="BM78" s="79">
        <f>IF(BM61=LPP!$D$68,LPP!$D$6*LPP!$D$66,0)</f>
        <v>0</v>
      </c>
      <c r="BN78" s="79">
        <f>IF(BN61=LPP!$D$68,LPP!$D$6*LPP!$D$66,0)</f>
        <v>0</v>
      </c>
      <c r="BO78" s="79">
        <f>IF(BO61=LPP!$D$68,LPP!$D$6*LPP!$D$66,0)</f>
        <v>0</v>
      </c>
      <c r="BP78" s="79">
        <f>IF(BP61=LPP!$D$68,LPP!$D$6*LPP!$D$66,0)</f>
        <v>0</v>
      </c>
      <c r="BQ78" s="79">
        <f>IF(BQ61=LPP!$D$68,LPP!$D$6*LPP!$D$66,0)</f>
        <v>0</v>
      </c>
      <c r="BR78" s="79">
        <f>IF(BR61=LPP!$D$68,LPP!$D$6*LPP!$D$66,0)</f>
        <v>0</v>
      </c>
      <c r="BS78" s="79">
        <f>IF(BS61=LPP!$D$68,LPP!$D$6*LPP!$D$66,0)</f>
        <v>0</v>
      </c>
      <c r="BT78" s="79">
        <f>IF(BT61=LPP!$D$68,LPP!$D$6*LPP!$D$66,0)</f>
        <v>0</v>
      </c>
      <c r="BU78" s="79">
        <f>IF(BU61=LPP!$D$68,LPP!$D$6*LPP!$D$66,0)</f>
        <v>0</v>
      </c>
      <c r="BV78" s="79">
        <f>IF(BV61=LPP!$D$68,LPP!$D$6*LPP!$D$66,0)</f>
        <v>0</v>
      </c>
      <c r="BW78" s="79">
        <f>IF(BW61=LPP!$D$68,LPP!$D$6*LPP!$D$66,0)</f>
        <v>0</v>
      </c>
      <c r="BX78" s="79">
        <f>IF(BX61=LPP!$D$68,LPP!$D$6*LPP!$D$66,0)</f>
        <v>0</v>
      </c>
      <c r="BY78" s="79">
        <f>IF(BY61=LPP!$D$68,LPP!$D$6*LPP!$D$66,0)</f>
        <v>0</v>
      </c>
      <c r="BZ78" s="79">
        <f>IF(BZ61=LPP!$D$68,LPP!$D$6*LPP!$D$66,0)</f>
        <v>0</v>
      </c>
      <c r="CA78" s="79">
        <f>IF(CA61=LPP!$D$68,LPP!$D$6*LPP!$D$66,0)</f>
        <v>0</v>
      </c>
      <c r="CB78" s="79">
        <f>IF(CB61=LPP!$D$68,LPP!$D$6*LPP!$D$66,0)</f>
        <v>0</v>
      </c>
      <c r="CC78" s="79">
        <f>IF(CC61=LPP!$D$68,LPP!$D$6*LPP!$D$66,0)</f>
        <v>0</v>
      </c>
      <c r="CD78" s="79">
        <f>IF(CD61=LPP!$D$68,LPP!$D$6*LPP!$D$66,0)</f>
        <v>0</v>
      </c>
      <c r="CE78" s="79">
        <f>IF(CE61=LPP!$D$68,LPP!$D$6*LPP!$D$66,0)</f>
        <v>0</v>
      </c>
      <c r="CF78" s="79">
        <f>IF(CF61=LPP!$D$68,LPP!$D$6*LPP!$D$66,0)</f>
        <v>0</v>
      </c>
      <c r="CG78" s="79">
        <f>IF(CG61=LPP!$D$68,LPP!$D$6*LPP!$D$66,0)</f>
        <v>0</v>
      </c>
      <c r="CH78" s="79">
        <f>IF(CH61=LPP!$D$68,LPP!$D$6*LPP!$D$66,0)</f>
        <v>0</v>
      </c>
      <c r="CI78" s="79">
        <f>IF(CI61=LPP!$D$68,LPP!$D$6*LPP!$D$66,0)</f>
        <v>0</v>
      </c>
      <c r="CJ78" s="79">
        <f>IF(CJ61=LPP!$D$68,LPP!$D$6*LPP!$D$66,0)</f>
        <v>0</v>
      </c>
      <c r="CK78" s="79">
        <f>IF(CK61=LPP!$D$68,LPP!$D$6*LPP!$D$66,0)</f>
        <v>0</v>
      </c>
      <c r="CL78" s="79">
        <f>IF(CL61=LPP!$D$68,LPP!$D$6*LPP!$D$66,0)</f>
        <v>0</v>
      </c>
      <c r="CM78" s="79">
        <f>IF(CM61=LPP!$D$68,LPP!$D$6*LPP!$D$66,0)</f>
        <v>0</v>
      </c>
      <c r="CN78" s="79">
        <f>IF(CN61=LPP!$D$68,LPP!$D$6*LPP!$D$66,0)</f>
        <v>0</v>
      </c>
      <c r="CO78" s="79">
        <f>IF(CO61=LPP!$D$68,LPP!$D$6*LPP!$D$66,0)</f>
        <v>0</v>
      </c>
      <c r="CP78" s="79">
        <f>IF(CP61=LPP!$D$68,LPP!$D$6*LPP!$D$66,0)</f>
        <v>0</v>
      </c>
      <c r="CQ78" s="79">
        <f>IF(CQ61=LPP!$D$68,LPP!$D$6*LPP!$D$66,0)</f>
        <v>0</v>
      </c>
      <c r="CR78" s="79">
        <f>IF(CR61=LPP!$D$68,LPP!$D$6*LPP!$D$66,0)</f>
        <v>0</v>
      </c>
      <c r="CS78" s="79">
        <f>IF(CS61=LPP!$D$68,LPP!$D$6*LPP!$D$66,0)</f>
        <v>0</v>
      </c>
      <c r="CT78" s="79">
        <f>IF(CT61=LPP!$D$68,LPP!$D$6*LPP!$D$66,0)</f>
        <v>0</v>
      </c>
      <c r="CU78" s="79">
        <f>IF(CU61=LPP!$D$68,LPP!$D$6*LPP!$D$66,0)</f>
        <v>0</v>
      </c>
      <c r="CV78" s="79">
        <f>IF(CV61=LPP!$D$68,LPP!$D$6*LPP!$D$66,0)</f>
        <v>0</v>
      </c>
      <c r="CW78" s="79">
        <f>IF(CW61=LPP!$D$68,LPP!$D$6*LPP!$D$66,0)</f>
        <v>0</v>
      </c>
      <c r="CX78" s="79">
        <f>IF(CX61=LPP!$D$68,LPP!$D$6*LPP!$D$66,0)</f>
        <v>0</v>
      </c>
      <c r="CY78" s="79">
        <f>IF(CY61=LPP!$D$68,LPP!$D$6*LPP!$D$66,0)</f>
        <v>0</v>
      </c>
      <c r="CZ78" s="79">
        <f>IF(CZ61=LPP!$D$68,LPP!$D$6*LPP!$D$66,0)</f>
        <v>0</v>
      </c>
      <c r="DA78" s="79">
        <f>IF(DA61=LPP!$D$68,LPP!$D$6*LPP!$D$66,0)</f>
        <v>0</v>
      </c>
      <c r="DB78" s="79">
        <f>IF(DB61=LPP!$D$68,LPP!$D$6*LPP!$D$66,0)</f>
        <v>0</v>
      </c>
      <c r="DC78" s="79">
        <f>IF(DC61=LPP!$D$68,LPP!$D$6*LPP!$D$66,0)</f>
        <v>0</v>
      </c>
      <c r="DD78" s="79">
        <f>IF(DD61=LPP!$D$68,LPP!$D$6*LPP!$D$66,0)</f>
        <v>0</v>
      </c>
      <c r="DE78" s="79">
        <f>IF(DE61=LPP!$D$68,LPP!$D$6*LPP!$D$66,0)</f>
        <v>0</v>
      </c>
      <c r="DF78" s="79">
        <f>IF(DF61=LPP!$D$68,LPP!$D$6*LPP!$D$66,0)</f>
        <v>0</v>
      </c>
      <c r="DG78" s="79">
        <f>IF(DG61=LPP!$D$68,LPP!$D$6*LPP!$D$66,0)</f>
        <v>0</v>
      </c>
      <c r="DH78" s="79">
        <f>IF(DH61=LPP!$D$68,LPP!$D$6*LPP!$D$66,0)</f>
        <v>0</v>
      </c>
      <c r="DI78" s="79">
        <f>IF(DI61=LPP!$D$68,LPP!$D$6*LPP!$D$66,0)</f>
        <v>0</v>
      </c>
      <c r="DJ78" s="79">
        <f>IF(DJ61=LPP!$D$68,LPP!$D$6*LPP!$D$66,0)</f>
        <v>0</v>
      </c>
      <c r="DK78" s="79">
        <f>IF(DK61=LPP!$D$68,LPP!$D$6*LPP!$D$66,0)</f>
        <v>0</v>
      </c>
      <c r="DL78" s="79">
        <f>IF(DL61=LPP!$D$68,LPP!$D$6*LPP!$D$66,0)</f>
        <v>0</v>
      </c>
      <c r="DM78" s="79">
        <f>IF(DM61=LPP!$D$68,LPP!$D$6*LPP!$D$66,0)</f>
        <v>0</v>
      </c>
      <c r="DN78" s="79">
        <f>IF(DN61=LPP!$D$68,LPP!$D$6*LPP!$D$66,0)</f>
        <v>0</v>
      </c>
      <c r="DO78" s="79">
        <f>IF(DO61=LPP!$D$68,LPP!$D$6*LPP!$D$66,0)</f>
        <v>0</v>
      </c>
      <c r="DP78" s="79">
        <f>IF(DP61=LPP!$D$68,LPP!$D$6*LPP!$D$66,0)</f>
        <v>0</v>
      </c>
      <c r="DQ78" s="79">
        <f>IF(DQ61=LPP!$D$68,LPP!$D$6*LPP!$D$66,0)</f>
        <v>0</v>
      </c>
      <c r="DR78" s="79">
        <f>IF(DR61=LPP!$D$68,LPP!$D$6*LPP!$D$66,0)</f>
        <v>0</v>
      </c>
      <c r="DS78" s="79">
        <f>IF(DS61=LPP!$D$68,LPP!$D$6*LPP!$D$66,0)</f>
        <v>0</v>
      </c>
    </row>
    <row r="79" spans="2:123" ht="13.8" thickBot="1" x14ac:dyDescent="0.3">
      <c r="B79" s="42" t="s">
        <v>447</v>
      </c>
      <c r="C79" s="92">
        <f>SUM(C74:C78)</f>
        <v>0</v>
      </c>
      <c r="D79" s="92">
        <f t="shared" ref="D79:BO79" si="975">SUM(D74:D78)</f>
        <v>0</v>
      </c>
      <c r="E79" s="92">
        <f t="shared" si="975"/>
        <v>0</v>
      </c>
      <c r="F79" s="92">
        <f t="shared" si="975"/>
        <v>0</v>
      </c>
      <c r="G79" s="92">
        <f t="shared" si="975"/>
        <v>0</v>
      </c>
      <c r="H79" s="92">
        <f t="shared" si="975"/>
        <v>0</v>
      </c>
      <c r="I79" s="92">
        <f t="shared" si="975"/>
        <v>0</v>
      </c>
      <c r="J79" s="92">
        <f t="shared" si="975"/>
        <v>0</v>
      </c>
      <c r="K79" s="92">
        <f t="shared" si="975"/>
        <v>0</v>
      </c>
      <c r="L79" s="92">
        <f t="shared" si="975"/>
        <v>0</v>
      </c>
      <c r="M79" s="92">
        <f t="shared" si="975"/>
        <v>0</v>
      </c>
      <c r="N79" s="92">
        <f t="shared" si="975"/>
        <v>0</v>
      </c>
      <c r="O79" s="92">
        <f t="shared" si="975"/>
        <v>0</v>
      </c>
      <c r="P79" s="92">
        <f t="shared" si="975"/>
        <v>0</v>
      </c>
      <c r="Q79" s="92">
        <f t="shared" si="975"/>
        <v>0</v>
      </c>
      <c r="R79" s="92">
        <f t="shared" si="975"/>
        <v>0</v>
      </c>
      <c r="S79" s="92">
        <f t="shared" si="975"/>
        <v>0</v>
      </c>
      <c r="T79" s="92">
        <f t="shared" si="975"/>
        <v>0</v>
      </c>
      <c r="U79" s="92">
        <f t="shared" ca="1" si="975"/>
        <v>4578802.3180026533</v>
      </c>
      <c r="V79" s="92">
        <f t="shared" si="975"/>
        <v>510931.94996320823</v>
      </c>
      <c r="W79" s="92">
        <f t="shared" si="975"/>
        <v>629253.03311258275</v>
      </c>
      <c r="X79" s="92">
        <f t="shared" si="975"/>
        <v>1059511.5172921268</v>
      </c>
      <c r="Y79" s="92">
        <f t="shared" si="975"/>
        <v>1081024.4415011038</v>
      </c>
      <c r="Z79" s="92">
        <f t="shared" si="975"/>
        <v>1173222.6881110063</v>
      </c>
      <c r="AA79" s="92">
        <f t="shared" si="975"/>
        <v>1155295.2512701917</v>
      </c>
      <c r="AB79" s="92">
        <f t="shared" si="975"/>
        <v>682010.91867269366</v>
      </c>
      <c r="AC79" s="92">
        <f t="shared" si="975"/>
        <v>563689.8355233192</v>
      </c>
      <c r="AD79" s="92">
        <f t="shared" si="975"/>
        <v>133431.3513437752</v>
      </c>
      <c r="AE79" s="92">
        <f t="shared" si="975"/>
        <v>111918.42713479801</v>
      </c>
      <c r="AF79" s="92">
        <f t="shared" si="975"/>
        <v>111918.42713479801</v>
      </c>
      <c r="AG79" s="92">
        <f t="shared" si="975"/>
        <v>19720.180524895757</v>
      </c>
      <c r="AH79" s="92">
        <f t="shared" si="975"/>
        <v>19720.180524895757</v>
      </c>
      <c r="AI79" s="92">
        <f t="shared" si="975"/>
        <v>19720.180524895757</v>
      </c>
      <c r="AJ79" s="92">
        <f t="shared" si="975"/>
        <v>0</v>
      </c>
      <c r="AK79" s="92">
        <f t="shared" si="975"/>
        <v>0</v>
      </c>
      <c r="AL79" s="92">
        <f t="shared" si="975"/>
        <v>0</v>
      </c>
      <c r="AM79" s="92">
        <f t="shared" si="975"/>
        <v>0</v>
      </c>
      <c r="AN79" s="92">
        <f t="shared" si="975"/>
        <v>0</v>
      </c>
      <c r="AO79" s="92">
        <f t="shared" si="975"/>
        <v>0</v>
      </c>
      <c r="AP79" s="92">
        <f t="shared" si="975"/>
        <v>0</v>
      </c>
      <c r="AQ79" s="92">
        <f t="shared" si="975"/>
        <v>0</v>
      </c>
      <c r="AR79" s="92">
        <f t="shared" si="975"/>
        <v>0</v>
      </c>
      <c r="AS79" s="92">
        <f t="shared" si="975"/>
        <v>0</v>
      </c>
      <c r="AT79" s="92">
        <f t="shared" si="975"/>
        <v>0</v>
      </c>
      <c r="AU79" s="92">
        <f t="shared" si="975"/>
        <v>0</v>
      </c>
      <c r="AV79" s="92">
        <f t="shared" si="975"/>
        <v>0</v>
      </c>
      <c r="AW79" s="92">
        <f t="shared" si="975"/>
        <v>0</v>
      </c>
      <c r="AX79" s="92">
        <f t="shared" si="975"/>
        <v>0</v>
      </c>
      <c r="AY79" s="92">
        <f t="shared" si="975"/>
        <v>0</v>
      </c>
      <c r="AZ79" s="92">
        <f t="shared" si="975"/>
        <v>0</v>
      </c>
      <c r="BA79" s="92">
        <f t="shared" si="975"/>
        <v>0</v>
      </c>
      <c r="BB79" s="92">
        <f t="shared" si="975"/>
        <v>0</v>
      </c>
      <c r="BC79" s="92">
        <f t="shared" si="975"/>
        <v>0</v>
      </c>
      <c r="BD79" s="92">
        <f t="shared" si="975"/>
        <v>0</v>
      </c>
      <c r="BE79" s="92">
        <f t="shared" si="975"/>
        <v>0</v>
      </c>
      <c r="BF79" s="92">
        <f t="shared" si="975"/>
        <v>0</v>
      </c>
      <c r="BG79" s="92">
        <f t="shared" si="975"/>
        <v>0</v>
      </c>
      <c r="BH79" s="92">
        <f t="shared" si="975"/>
        <v>0</v>
      </c>
      <c r="BI79" s="92">
        <f t="shared" si="975"/>
        <v>0</v>
      </c>
      <c r="BJ79" s="92">
        <f t="shared" si="975"/>
        <v>0</v>
      </c>
      <c r="BK79" s="92">
        <f t="shared" si="975"/>
        <v>0</v>
      </c>
      <c r="BL79" s="92">
        <f t="shared" si="975"/>
        <v>0</v>
      </c>
      <c r="BM79" s="92">
        <f t="shared" si="975"/>
        <v>0</v>
      </c>
      <c r="BN79" s="92">
        <f t="shared" si="975"/>
        <v>0</v>
      </c>
      <c r="BO79" s="92">
        <f t="shared" si="975"/>
        <v>0</v>
      </c>
      <c r="BP79" s="92">
        <f t="shared" ref="BP79:BV79" si="976">SUM(BP74:BP78)</f>
        <v>0</v>
      </c>
      <c r="BQ79" s="92">
        <f t="shared" si="976"/>
        <v>0</v>
      </c>
      <c r="BR79" s="92">
        <f t="shared" si="976"/>
        <v>0</v>
      </c>
      <c r="BS79" s="92">
        <f t="shared" si="976"/>
        <v>0</v>
      </c>
      <c r="BT79" s="92">
        <f t="shared" si="976"/>
        <v>0</v>
      </c>
      <c r="BU79" s="92">
        <f t="shared" si="976"/>
        <v>0</v>
      </c>
      <c r="BV79" s="92">
        <f t="shared" si="976"/>
        <v>0</v>
      </c>
      <c r="BW79" s="92">
        <f t="shared" ref="BW79" si="977">SUM(BW74:BW78)</f>
        <v>0</v>
      </c>
      <c r="BX79" s="92">
        <f t="shared" ref="BX79" si="978">SUM(BX74:BX78)</f>
        <v>0</v>
      </c>
      <c r="BY79" s="92">
        <f t="shared" ref="BY79" si="979">SUM(BY74:BY78)</f>
        <v>0</v>
      </c>
      <c r="BZ79" s="92">
        <f t="shared" ref="BZ79" si="980">SUM(BZ74:BZ78)</f>
        <v>0</v>
      </c>
      <c r="CA79" s="92">
        <f t="shared" ref="CA79" si="981">SUM(CA74:CA78)</f>
        <v>0</v>
      </c>
      <c r="CB79" s="92">
        <f t="shared" ref="CB79" si="982">SUM(CB74:CB78)</f>
        <v>0</v>
      </c>
      <c r="CC79" s="92">
        <f t="shared" ref="CC79" si="983">SUM(CC74:CC78)</f>
        <v>0</v>
      </c>
      <c r="CD79" s="92">
        <f t="shared" ref="CD79" si="984">SUM(CD74:CD78)</f>
        <v>0</v>
      </c>
      <c r="CE79" s="92">
        <f t="shared" ref="CE79" si="985">SUM(CE74:CE78)</f>
        <v>0</v>
      </c>
      <c r="CF79" s="92">
        <f t="shared" ref="CF79" si="986">SUM(CF74:CF78)</f>
        <v>0</v>
      </c>
      <c r="CG79" s="92">
        <f t="shared" ref="CG79" si="987">SUM(CG74:CG78)</f>
        <v>0</v>
      </c>
      <c r="CH79" s="92">
        <f t="shared" ref="CH79" si="988">SUM(CH74:CH78)</f>
        <v>0</v>
      </c>
      <c r="CI79" s="92">
        <f t="shared" ref="CI79" si="989">SUM(CI74:CI78)</f>
        <v>0</v>
      </c>
      <c r="CJ79" s="92">
        <f t="shared" ref="CJ79" si="990">SUM(CJ74:CJ78)</f>
        <v>0</v>
      </c>
      <c r="CK79" s="92">
        <f t="shared" ref="CK79" si="991">SUM(CK74:CK78)</f>
        <v>0</v>
      </c>
      <c r="CL79" s="92">
        <f t="shared" ref="CL79" si="992">SUM(CL74:CL78)</f>
        <v>0</v>
      </c>
      <c r="CM79" s="92">
        <f t="shared" ref="CM79" si="993">SUM(CM74:CM78)</f>
        <v>0</v>
      </c>
      <c r="CN79" s="92">
        <f t="shared" ref="CN79" si="994">SUM(CN74:CN78)</f>
        <v>0</v>
      </c>
      <c r="CO79" s="92">
        <f t="shared" ref="CO79" si="995">SUM(CO74:CO78)</f>
        <v>0</v>
      </c>
      <c r="CP79" s="92">
        <f t="shared" ref="CP79" si="996">SUM(CP74:CP78)</f>
        <v>0</v>
      </c>
      <c r="CQ79" s="92">
        <f t="shared" ref="CQ79" si="997">SUM(CQ74:CQ78)</f>
        <v>0</v>
      </c>
      <c r="CR79" s="92">
        <f t="shared" ref="CR79" si="998">SUM(CR74:CR78)</f>
        <v>0</v>
      </c>
      <c r="CS79" s="92">
        <f t="shared" ref="CS79" si="999">SUM(CS74:CS78)</f>
        <v>0</v>
      </c>
      <c r="CT79" s="92">
        <f t="shared" ref="CT79" si="1000">SUM(CT74:CT78)</f>
        <v>0</v>
      </c>
      <c r="CU79" s="92">
        <f t="shared" ref="CU79" si="1001">SUM(CU74:CU78)</f>
        <v>0</v>
      </c>
      <c r="CV79" s="92">
        <f t="shared" ref="CV79" si="1002">SUM(CV74:CV78)</f>
        <v>0</v>
      </c>
      <c r="CW79" s="92">
        <f t="shared" ref="CW79" si="1003">SUM(CW74:CW78)</f>
        <v>0</v>
      </c>
      <c r="CX79" s="92">
        <f t="shared" ref="CX79" si="1004">SUM(CX74:CX78)</f>
        <v>0</v>
      </c>
      <c r="CY79" s="92">
        <f t="shared" ref="CY79" si="1005">SUM(CY74:CY78)</f>
        <v>0</v>
      </c>
      <c r="CZ79" s="92">
        <f t="shared" ref="CZ79" si="1006">SUM(CZ74:CZ78)</f>
        <v>0</v>
      </c>
      <c r="DA79" s="92">
        <f t="shared" ref="DA79" si="1007">SUM(DA74:DA78)</f>
        <v>0</v>
      </c>
      <c r="DB79" s="92">
        <f t="shared" ref="DB79" si="1008">SUM(DB74:DB78)</f>
        <v>0</v>
      </c>
      <c r="DC79" s="92">
        <f t="shared" ref="DC79" si="1009">SUM(DC74:DC78)</f>
        <v>0</v>
      </c>
      <c r="DD79" s="92">
        <f t="shared" ref="DD79" si="1010">SUM(DD74:DD78)</f>
        <v>0</v>
      </c>
      <c r="DE79" s="92">
        <f t="shared" ref="DE79" si="1011">SUM(DE74:DE78)</f>
        <v>0</v>
      </c>
      <c r="DF79" s="92">
        <f t="shared" ref="DF79" si="1012">SUM(DF74:DF78)</f>
        <v>0</v>
      </c>
      <c r="DG79" s="92">
        <f t="shared" ref="DG79" si="1013">SUM(DG74:DG78)</f>
        <v>0</v>
      </c>
      <c r="DH79" s="92">
        <f t="shared" ref="DH79" si="1014">SUM(DH74:DH78)</f>
        <v>0</v>
      </c>
      <c r="DI79" s="92">
        <f t="shared" ref="DI79" si="1015">SUM(DI74:DI78)</f>
        <v>0</v>
      </c>
      <c r="DJ79" s="92">
        <f t="shared" ref="DJ79" si="1016">SUM(DJ74:DJ78)</f>
        <v>0</v>
      </c>
      <c r="DK79" s="92">
        <f t="shared" ref="DK79" si="1017">SUM(DK74:DK78)</f>
        <v>0</v>
      </c>
      <c r="DL79" s="92">
        <f t="shared" ref="DL79" si="1018">SUM(DL74:DL78)</f>
        <v>0</v>
      </c>
      <c r="DM79" s="92">
        <f t="shared" ref="DM79" si="1019">SUM(DM74:DM78)</f>
        <v>0</v>
      </c>
      <c r="DN79" s="92">
        <f t="shared" ref="DN79" si="1020">SUM(DN74:DN78)</f>
        <v>0</v>
      </c>
      <c r="DO79" s="92">
        <f t="shared" ref="DO79" si="1021">SUM(DO74:DO78)</f>
        <v>0</v>
      </c>
      <c r="DP79" s="92">
        <f t="shared" ref="DP79" si="1022">SUM(DP74:DP78)</f>
        <v>0</v>
      </c>
      <c r="DQ79" s="92">
        <f t="shared" ref="DQ79" si="1023">SUM(DQ74:DQ78)</f>
        <v>0</v>
      </c>
      <c r="DR79" s="92">
        <f t="shared" ref="DR79" si="1024">SUM(DR74:DR78)</f>
        <v>0</v>
      </c>
      <c r="DS79" s="92">
        <f t="shared" ref="DS79" si="1025">SUM(DS74:DS78)</f>
        <v>0</v>
      </c>
    </row>
    <row r="80" spans="2:123" ht="13.8" thickTop="1" x14ac:dyDescent="0.25"/>
    <row r="81" spans="2:123" ht="13.8" thickBot="1" x14ac:dyDescent="0.3">
      <c r="B81" s="42" t="s">
        <v>455</v>
      </c>
      <c r="C81" s="92">
        <f>C72+C79</f>
        <v>0</v>
      </c>
      <c r="D81" s="92">
        <f t="shared" ref="D81:BO81" si="1026">D72+D79</f>
        <v>0</v>
      </c>
      <c r="E81" s="92">
        <f t="shared" si="1026"/>
        <v>0</v>
      </c>
      <c r="F81" s="92">
        <f t="shared" si="1026"/>
        <v>0</v>
      </c>
      <c r="G81" s="92">
        <f t="shared" si="1026"/>
        <v>0</v>
      </c>
      <c r="H81" s="92">
        <f t="shared" si="1026"/>
        <v>0</v>
      </c>
      <c r="I81" s="92">
        <f t="shared" si="1026"/>
        <v>0</v>
      </c>
      <c r="J81" s="92">
        <f t="shared" si="1026"/>
        <v>0</v>
      </c>
      <c r="K81" s="92">
        <f t="shared" si="1026"/>
        <v>0</v>
      </c>
      <c r="L81" s="92">
        <f t="shared" si="1026"/>
        <v>0</v>
      </c>
      <c r="M81" s="92">
        <f t="shared" si="1026"/>
        <v>0</v>
      </c>
      <c r="N81" s="92">
        <f t="shared" si="1026"/>
        <v>0</v>
      </c>
      <c r="O81" s="92">
        <f t="shared" si="1026"/>
        <v>0</v>
      </c>
      <c r="P81" s="92">
        <f t="shared" si="1026"/>
        <v>0</v>
      </c>
      <c r="Q81" s="92">
        <f t="shared" si="1026"/>
        <v>0</v>
      </c>
      <c r="R81" s="92">
        <f t="shared" si="1026"/>
        <v>0</v>
      </c>
      <c r="S81" s="92">
        <f t="shared" si="1026"/>
        <v>0</v>
      </c>
      <c r="T81" s="92">
        <f t="shared" si="1026"/>
        <v>0</v>
      </c>
      <c r="U81" s="92">
        <f t="shared" ca="1" si="1026"/>
        <v>4921053.384963654</v>
      </c>
      <c r="V81" s="92">
        <f t="shared" si="1026"/>
        <v>5155767.8587196469</v>
      </c>
      <c r="W81" s="92">
        <f t="shared" si="1026"/>
        <v>6349735.1523178807</v>
      </c>
      <c r="X81" s="92">
        <f t="shared" si="1026"/>
        <v>10691434.401766006</v>
      </c>
      <c r="Y81" s="92">
        <f t="shared" si="1026"/>
        <v>10908519.364238411</v>
      </c>
      <c r="Z81" s="92">
        <f t="shared" si="1026"/>
        <v>11838883.489120152</v>
      </c>
      <c r="AA81" s="92">
        <f t="shared" si="1026"/>
        <v>11657979.35372648</v>
      </c>
      <c r="AB81" s="92">
        <f t="shared" si="1026"/>
        <v>6882110.1793335453</v>
      </c>
      <c r="AC81" s="92">
        <f t="shared" si="1026"/>
        <v>5688142.8857353115</v>
      </c>
      <c r="AD81" s="92">
        <f t="shared" si="1026"/>
        <v>1346443.6362871861</v>
      </c>
      <c r="AE81" s="92">
        <f t="shared" si="1026"/>
        <v>1129358.6738147798</v>
      </c>
      <c r="AF81" s="92">
        <f t="shared" si="1026"/>
        <v>1129358.6738147798</v>
      </c>
      <c r="AG81" s="92">
        <f t="shared" si="1026"/>
        <v>198994.54893303898</v>
      </c>
      <c r="AH81" s="92">
        <f t="shared" si="1026"/>
        <v>198994.54893303898</v>
      </c>
      <c r="AI81" s="92">
        <f t="shared" si="1026"/>
        <v>198994.54893303898</v>
      </c>
      <c r="AJ81" s="92">
        <f t="shared" si="1026"/>
        <v>0</v>
      </c>
      <c r="AK81" s="92">
        <f t="shared" si="1026"/>
        <v>0</v>
      </c>
      <c r="AL81" s="92">
        <f t="shared" si="1026"/>
        <v>0</v>
      </c>
      <c r="AM81" s="92">
        <f t="shared" si="1026"/>
        <v>0</v>
      </c>
      <c r="AN81" s="92">
        <f t="shared" si="1026"/>
        <v>0</v>
      </c>
      <c r="AO81" s="92">
        <f t="shared" si="1026"/>
        <v>0</v>
      </c>
      <c r="AP81" s="92">
        <f t="shared" si="1026"/>
        <v>0</v>
      </c>
      <c r="AQ81" s="92">
        <f t="shared" si="1026"/>
        <v>0</v>
      </c>
      <c r="AR81" s="92">
        <f t="shared" si="1026"/>
        <v>0</v>
      </c>
      <c r="AS81" s="92">
        <f t="shared" si="1026"/>
        <v>0</v>
      </c>
      <c r="AT81" s="92">
        <f t="shared" si="1026"/>
        <v>0</v>
      </c>
      <c r="AU81" s="92">
        <f t="shared" si="1026"/>
        <v>0</v>
      </c>
      <c r="AV81" s="92">
        <f t="shared" si="1026"/>
        <v>0</v>
      </c>
      <c r="AW81" s="92">
        <f t="shared" si="1026"/>
        <v>0</v>
      </c>
      <c r="AX81" s="92">
        <f t="shared" si="1026"/>
        <v>0</v>
      </c>
      <c r="AY81" s="92">
        <f t="shared" si="1026"/>
        <v>0</v>
      </c>
      <c r="AZ81" s="92">
        <f t="shared" si="1026"/>
        <v>0</v>
      </c>
      <c r="BA81" s="92">
        <f t="shared" si="1026"/>
        <v>0</v>
      </c>
      <c r="BB81" s="92">
        <f t="shared" si="1026"/>
        <v>0</v>
      </c>
      <c r="BC81" s="92">
        <f t="shared" si="1026"/>
        <v>0</v>
      </c>
      <c r="BD81" s="92">
        <f t="shared" si="1026"/>
        <v>0</v>
      </c>
      <c r="BE81" s="92">
        <f t="shared" si="1026"/>
        <v>0</v>
      </c>
      <c r="BF81" s="92">
        <f t="shared" si="1026"/>
        <v>0</v>
      </c>
      <c r="BG81" s="92">
        <f t="shared" si="1026"/>
        <v>0</v>
      </c>
      <c r="BH81" s="92">
        <f t="shared" si="1026"/>
        <v>0</v>
      </c>
      <c r="BI81" s="92">
        <f t="shared" si="1026"/>
        <v>0</v>
      </c>
      <c r="BJ81" s="92">
        <f t="shared" si="1026"/>
        <v>0</v>
      </c>
      <c r="BK81" s="92">
        <f t="shared" si="1026"/>
        <v>0</v>
      </c>
      <c r="BL81" s="92">
        <f t="shared" si="1026"/>
        <v>0</v>
      </c>
      <c r="BM81" s="92">
        <f t="shared" si="1026"/>
        <v>0</v>
      </c>
      <c r="BN81" s="92">
        <f t="shared" si="1026"/>
        <v>0</v>
      </c>
      <c r="BO81" s="92">
        <f t="shared" si="1026"/>
        <v>0</v>
      </c>
      <c r="BP81" s="92">
        <f t="shared" ref="BP81:BV81" si="1027">BP72+BP79</f>
        <v>0</v>
      </c>
      <c r="BQ81" s="92">
        <f t="shared" si="1027"/>
        <v>0</v>
      </c>
      <c r="BR81" s="92">
        <f t="shared" si="1027"/>
        <v>0</v>
      </c>
      <c r="BS81" s="92">
        <f t="shared" si="1027"/>
        <v>0</v>
      </c>
      <c r="BT81" s="92">
        <f t="shared" si="1027"/>
        <v>0</v>
      </c>
      <c r="BU81" s="92">
        <f t="shared" si="1027"/>
        <v>0</v>
      </c>
      <c r="BV81" s="92">
        <f t="shared" si="1027"/>
        <v>0</v>
      </c>
      <c r="BW81" s="92">
        <f t="shared" ref="BW81:CN81" si="1028">BW72+BW79</f>
        <v>0</v>
      </c>
      <c r="BX81" s="92">
        <f t="shared" si="1028"/>
        <v>0</v>
      </c>
      <c r="BY81" s="92">
        <f t="shared" si="1028"/>
        <v>0</v>
      </c>
      <c r="BZ81" s="92">
        <f t="shared" si="1028"/>
        <v>0</v>
      </c>
      <c r="CA81" s="92">
        <f t="shared" si="1028"/>
        <v>0</v>
      </c>
      <c r="CB81" s="92">
        <f t="shared" si="1028"/>
        <v>0</v>
      </c>
      <c r="CC81" s="92">
        <f t="shared" si="1028"/>
        <v>0</v>
      </c>
      <c r="CD81" s="92">
        <f t="shared" si="1028"/>
        <v>0</v>
      </c>
      <c r="CE81" s="92">
        <f t="shared" si="1028"/>
        <v>0</v>
      </c>
      <c r="CF81" s="92">
        <f t="shared" si="1028"/>
        <v>0</v>
      </c>
      <c r="CG81" s="92">
        <f t="shared" si="1028"/>
        <v>0</v>
      </c>
      <c r="CH81" s="92">
        <f t="shared" si="1028"/>
        <v>0</v>
      </c>
      <c r="CI81" s="92">
        <f t="shared" si="1028"/>
        <v>0</v>
      </c>
      <c r="CJ81" s="92">
        <f t="shared" si="1028"/>
        <v>0</v>
      </c>
      <c r="CK81" s="92">
        <f t="shared" si="1028"/>
        <v>0</v>
      </c>
      <c r="CL81" s="92">
        <f t="shared" si="1028"/>
        <v>0</v>
      </c>
      <c r="CM81" s="92">
        <f t="shared" si="1028"/>
        <v>0</v>
      </c>
      <c r="CN81" s="92">
        <f t="shared" si="1028"/>
        <v>0</v>
      </c>
      <c r="CO81" s="92">
        <f t="shared" ref="CO81:DS81" si="1029">CO72+CO79</f>
        <v>0</v>
      </c>
      <c r="CP81" s="92">
        <f t="shared" si="1029"/>
        <v>0</v>
      </c>
      <c r="CQ81" s="92">
        <f t="shared" si="1029"/>
        <v>0</v>
      </c>
      <c r="CR81" s="92">
        <f t="shared" si="1029"/>
        <v>0</v>
      </c>
      <c r="CS81" s="92">
        <f t="shared" si="1029"/>
        <v>0</v>
      </c>
      <c r="CT81" s="92">
        <f t="shared" si="1029"/>
        <v>0</v>
      </c>
      <c r="CU81" s="92">
        <f t="shared" si="1029"/>
        <v>0</v>
      </c>
      <c r="CV81" s="92">
        <f t="shared" si="1029"/>
        <v>0</v>
      </c>
      <c r="CW81" s="92">
        <f t="shared" si="1029"/>
        <v>0</v>
      </c>
      <c r="CX81" s="92">
        <f t="shared" si="1029"/>
        <v>0</v>
      </c>
      <c r="CY81" s="92">
        <f t="shared" si="1029"/>
        <v>0</v>
      </c>
      <c r="CZ81" s="92">
        <f t="shared" si="1029"/>
        <v>0</v>
      </c>
      <c r="DA81" s="92">
        <f t="shared" si="1029"/>
        <v>0</v>
      </c>
      <c r="DB81" s="92">
        <f t="shared" si="1029"/>
        <v>0</v>
      </c>
      <c r="DC81" s="92">
        <f t="shared" si="1029"/>
        <v>0</v>
      </c>
      <c r="DD81" s="92">
        <f t="shared" si="1029"/>
        <v>0</v>
      </c>
      <c r="DE81" s="92">
        <f t="shared" si="1029"/>
        <v>0</v>
      </c>
      <c r="DF81" s="92">
        <f t="shared" si="1029"/>
        <v>0</v>
      </c>
      <c r="DG81" s="92">
        <f t="shared" si="1029"/>
        <v>0</v>
      </c>
      <c r="DH81" s="92">
        <f t="shared" si="1029"/>
        <v>0</v>
      </c>
      <c r="DI81" s="92">
        <f t="shared" si="1029"/>
        <v>0</v>
      </c>
      <c r="DJ81" s="92">
        <f t="shared" si="1029"/>
        <v>0</v>
      </c>
      <c r="DK81" s="92">
        <f t="shared" si="1029"/>
        <v>0</v>
      </c>
      <c r="DL81" s="92">
        <f t="shared" si="1029"/>
        <v>0</v>
      </c>
      <c r="DM81" s="92">
        <f t="shared" si="1029"/>
        <v>0</v>
      </c>
      <c r="DN81" s="92">
        <f t="shared" si="1029"/>
        <v>0</v>
      </c>
      <c r="DO81" s="92">
        <f t="shared" si="1029"/>
        <v>0</v>
      </c>
      <c r="DP81" s="92">
        <f t="shared" si="1029"/>
        <v>0</v>
      </c>
      <c r="DQ81" s="92">
        <f t="shared" si="1029"/>
        <v>0</v>
      </c>
      <c r="DR81" s="92">
        <f t="shared" si="1029"/>
        <v>0</v>
      </c>
      <c r="DS81" s="92">
        <f t="shared" si="1029"/>
        <v>0</v>
      </c>
    </row>
    <row r="82" spans="2:123" ht="13.8" thickTop="1" x14ac:dyDescent="0.25"/>
    <row r="83" spans="2:123" x14ac:dyDescent="0.25">
      <c r="B83" s="37" t="s">
        <v>463</v>
      </c>
    </row>
    <row r="84" spans="2:123" x14ac:dyDescent="0.25">
      <c r="B84" s="36" t="s">
        <v>308</v>
      </c>
      <c r="C84" s="39">
        <v>0</v>
      </c>
      <c r="D84" s="56">
        <f ca="1">C91</f>
        <v>0</v>
      </c>
      <c r="E84" s="56">
        <f t="shared" ref="E84:BP84" ca="1" si="1030">D91</f>
        <v>0</v>
      </c>
      <c r="F84" s="56">
        <f t="shared" ca="1" si="1030"/>
        <v>0</v>
      </c>
      <c r="G84" s="56">
        <f t="shared" ca="1" si="1030"/>
        <v>0</v>
      </c>
      <c r="H84" s="56">
        <f t="shared" ca="1" si="1030"/>
        <v>0</v>
      </c>
      <c r="I84" s="56">
        <f t="shared" ca="1" si="1030"/>
        <v>0</v>
      </c>
      <c r="J84" s="56">
        <f t="shared" ca="1" si="1030"/>
        <v>0</v>
      </c>
      <c r="K84" s="56">
        <f t="shared" ca="1" si="1030"/>
        <v>0</v>
      </c>
      <c r="L84" s="56">
        <f t="shared" ca="1" si="1030"/>
        <v>0</v>
      </c>
      <c r="M84" s="56">
        <f t="shared" ca="1" si="1030"/>
        <v>0</v>
      </c>
      <c r="N84" s="56">
        <f t="shared" ca="1" si="1030"/>
        <v>0</v>
      </c>
      <c r="O84" s="56">
        <f t="shared" ca="1" si="1030"/>
        <v>0</v>
      </c>
      <c r="P84" s="56">
        <f t="shared" ca="1" si="1030"/>
        <v>0</v>
      </c>
      <c r="Q84" s="56">
        <f t="shared" ca="1" si="1030"/>
        <v>0</v>
      </c>
      <c r="R84" s="56">
        <f t="shared" ca="1" si="1030"/>
        <v>0</v>
      </c>
      <c r="S84" s="56">
        <f t="shared" ca="1" si="1030"/>
        <v>0</v>
      </c>
      <c r="T84" s="56">
        <f t="shared" ca="1" si="1030"/>
        <v>0</v>
      </c>
      <c r="U84" s="56">
        <f t="shared" ca="1" si="1030"/>
        <v>0</v>
      </c>
      <c r="V84" s="56">
        <f t="shared" ca="1" si="1030"/>
        <v>4921053.384963654</v>
      </c>
      <c r="W84" s="56">
        <f t="shared" ca="1" si="1030"/>
        <v>10076821.243683301</v>
      </c>
      <c r="X84" s="56">
        <f t="shared" ca="1" si="1030"/>
        <v>16426556.396001182</v>
      </c>
      <c r="Y84" s="56">
        <f t="shared" ca="1" si="1030"/>
        <v>27117990.797767188</v>
      </c>
      <c r="Z84" s="56">
        <f t="shared" ca="1" si="1030"/>
        <v>38026510.162005603</v>
      </c>
      <c r="AA84" s="56">
        <f t="shared" ca="1" si="1030"/>
        <v>49865393.651125759</v>
      </c>
      <c r="AB84" s="56">
        <f t="shared" ca="1" si="1030"/>
        <v>61523373.004852235</v>
      </c>
      <c r="AC84" s="56">
        <f t="shared" ca="1" si="1030"/>
        <v>68405483.184185773</v>
      </c>
      <c r="AD84" s="56">
        <f t="shared" ca="1" si="1030"/>
        <v>74093626.069921091</v>
      </c>
      <c r="AE84" s="56">
        <f t="shared" ca="1" si="1030"/>
        <v>75440069.706208274</v>
      </c>
      <c r="AF84" s="56">
        <f t="shared" ca="1" si="1030"/>
        <v>76569428.380023047</v>
      </c>
      <c r="AG84" s="56">
        <f t="shared" ca="1" si="1030"/>
        <v>77698787.053837821</v>
      </c>
      <c r="AH84" s="56">
        <f t="shared" ca="1" si="1030"/>
        <v>77897781.602770865</v>
      </c>
      <c r="AI84" s="56">
        <f t="shared" ca="1" si="1030"/>
        <v>78096776.151703909</v>
      </c>
      <c r="AJ84" s="56">
        <f t="shared" ca="1" si="1030"/>
        <v>78295770.700636953</v>
      </c>
      <c r="AK84" s="56">
        <f t="shared" ca="1" si="1030"/>
        <v>78295770.700636953</v>
      </c>
      <c r="AL84" s="56">
        <f t="shared" ca="1" si="1030"/>
        <v>78295770.700636953</v>
      </c>
      <c r="AM84" s="56">
        <f t="shared" ca="1" si="1030"/>
        <v>78295770.700636953</v>
      </c>
      <c r="AN84" s="56">
        <f t="shared" ca="1" si="1030"/>
        <v>78295770.700636953</v>
      </c>
      <c r="AO84" s="56">
        <f t="shared" ca="1" si="1030"/>
        <v>78295770.700636953</v>
      </c>
      <c r="AP84" s="56">
        <f t="shared" ca="1" si="1030"/>
        <v>78295770.700636953</v>
      </c>
      <c r="AQ84" s="56">
        <f t="shared" ca="1" si="1030"/>
        <v>78295770.700636953</v>
      </c>
      <c r="AR84" s="56">
        <f t="shared" ca="1" si="1030"/>
        <v>78295770.700636953</v>
      </c>
      <c r="AS84" s="56">
        <f t="shared" ca="1" si="1030"/>
        <v>78295770.700636953</v>
      </c>
      <c r="AT84" s="56">
        <f t="shared" ca="1" si="1030"/>
        <v>78295770.700636953</v>
      </c>
      <c r="AU84" s="56">
        <f t="shared" ca="1" si="1030"/>
        <v>78295770.700636953</v>
      </c>
      <c r="AV84" s="56">
        <f t="shared" ca="1" si="1030"/>
        <v>78295770.700636953</v>
      </c>
      <c r="AW84" s="56">
        <f t="shared" ca="1" si="1030"/>
        <v>78295770.700636953</v>
      </c>
      <c r="AX84" s="56">
        <f t="shared" ca="1" si="1030"/>
        <v>78295770.700636953</v>
      </c>
      <c r="AY84" s="56">
        <f t="shared" ca="1" si="1030"/>
        <v>78295770.700636953</v>
      </c>
      <c r="AZ84" s="56">
        <f t="shared" ca="1" si="1030"/>
        <v>78295770.700636953</v>
      </c>
      <c r="BA84" s="56">
        <f t="shared" ca="1" si="1030"/>
        <v>78295770.700636953</v>
      </c>
      <c r="BB84" s="56">
        <f t="shared" ca="1" si="1030"/>
        <v>78295770.700636953</v>
      </c>
      <c r="BC84" s="56">
        <f t="shared" ca="1" si="1030"/>
        <v>78295770.700636953</v>
      </c>
      <c r="BD84" s="56">
        <f t="shared" ca="1" si="1030"/>
        <v>78295770.700636953</v>
      </c>
      <c r="BE84" s="56">
        <f t="shared" ca="1" si="1030"/>
        <v>78295770.700636953</v>
      </c>
      <c r="BF84" s="56">
        <f t="shared" ca="1" si="1030"/>
        <v>78295770.700636953</v>
      </c>
      <c r="BG84" s="56">
        <f t="shared" ca="1" si="1030"/>
        <v>77982359.305728912</v>
      </c>
      <c r="BH84" s="56">
        <f t="shared" ca="1" si="1030"/>
        <v>77668843.440355912</v>
      </c>
      <c r="BI84" s="56">
        <f t="shared" ca="1" si="1030"/>
        <v>77355223.069694445</v>
      </c>
      <c r="BJ84" s="56">
        <f t="shared" ca="1" si="1030"/>
        <v>77041498.158909425</v>
      </c>
      <c r="BK84" s="56">
        <f t="shared" ca="1" si="1030"/>
        <v>76727668.673154145</v>
      </c>
      <c r="BL84" s="56">
        <f t="shared" ca="1" si="1030"/>
        <v>76413734.577570274</v>
      </c>
      <c r="BM84" s="56">
        <f t="shared" ca="1" si="1030"/>
        <v>76099695.837287888</v>
      </c>
      <c r="BN84" s="56">
        <f t="shared" ca="1" si="1030"/>
        <v>75785552.417425394</v>
      </c>
      <c r="BO84" s="56">
        <f t="shared" ca="1" si="1030"/>
        <v>75471304.283089623</v>
      </c>
      <c r="BP84" s="56">
        <f t="shared" ca="1" si="1030"/>
        <v>75156951.399375737</v>
      </c>
      <c r="BQ84" s="56">
        <f t="shared" ref="BQ84:BV84" ca="1" si="1031">BP91</f>
        <v>74842493.731367275</v>
      </c>
      <c r="BR84" s="56">
        <f t="shared" ca="1" si="1031"/>
        <v>74527931.244136155</v>
      </c>
      <c r="BS84" s="56">
        <f t="shared" ca="1" si="1031"/>
        <v>74213263.902742624</v>
      </c>
      <c r="BT84" s="56">
        <f t="shared" ca="1" si="1031"/>
        <v>73898491.672235295</v>
      </c>
      <c r="BU84" s="56">
        <f t="shared" ca="1" si="1031"/>
        <v>73583614.517651126</v>
      </c>
      <c r="BV84" s="56">
        <f t="shared" ca="1" si="1031"/>
        <v>73268632.404015422</v>
      </c>
      <c r="BW84" s="56">
        <f t="shared" ref="BW84:CN84" ca="1" si="1032">BV91</f>
        <v>72953545.296341851</v>
      </c>
      <c r="BX84" s="56">
        <f t="shared" ca="1" si="1032"/>
        <v>72638353.159632385</v>
      </c>
      <c r="BY84" s="56">
        <f t="shared" ca="1" si="1032"/>
        <v>72323055.95887734</v>
      </c>
      <c r="BZ84" s="56">
        <f t="shared" ca="1" si="1032"/>
        <v>72007653.659055382</v>
      </c>
      <c r="CA84" s="56">
        <f t="shared" ca="1" si="1032"/>
        <v>71692146.225133479</v>
      </c>
      <c r="CB84" s="56">
        <f t="shared" ca="1" si="1032"/>
        <v>71376533.622066945</v>
      </c>
      <c r="CC84" s="56">
        <f t="shared" ca="1" si="1032"/>
        <v>71060815.814799383</v>
      </c>
      <c r="CD84" s="56">
        <f t="shared" ca="1" si="1032"/>
        <v>70744992.768262729</v>
      </c>
      <c r="CE84" s="56">
        <f t="shared" ca="1" si="1032"/>
        <v>70429064.447377235</v>
      </c>
      <c r="CF84" s="56">
        <f t="shared" ca="1" si="1032"/>
        <v>70113030.81705144</v>
      </c>
      <c r="CG84" s="56">
        <f t="shared" ca="1" si="1032"/>
        <v>69796891.842182204</v>
      </c>
      <c r="CH84" s="56">
        <f t="shared" ca="1" si="1032"/>
        <v>69480647.487654686</v>
      </c>
      <c r="CI84" s="56">
        <f t="shared" ca="1" si="1032"/>
        <v>69164297.718342319</v>
      </c>
      <c r="CJ84" s="56">
        <f t="shared" ca="1" si="1032"/>
        <v>68847842.499106854</v>
      </c>
      <c r="CK84" s="56">
        <f t="shared" ca="1" si="1032"/>
        <v>68531281.794798315</v>
      </c>
      <c r="CL84" s="56">
        <f t="shared" ca="1" si="1032"/>
        <v>68214615.570254996</v>
      </c>
      <c r="CM84" s="56">
        <f t="shared" ca="1" si="1032"/>
        <v>67897843.790303499</v>
      </c>
      <c r="CN84" s="56">
        <f t="shared" ca="1" si="1032"/>
        <v>67580966.419758677</v>
      </c>
      <c r="CO84" s="56">
        <f t="shared" ref="CO84:DS84" ca="1" si="1033">CN91</f>
        <v>67263983.423423678</v>
      </c>
      <c r="CP84" s="56">
        <f t="shared" ca="1" si="1033"/>
        <v>66946894.766089901</v>
      </c>
      <c r="CQ84" s="56">
        <f t="shared" ca="1" si="1033"/>
        <v>66629700.412537016</v>
      </c>
      <c r="CR84" s="56">
        <f t="shared" ca="1" si="1033"/>
        <v>66312400.327532947</v>
      </c>
      <c r="CS84" s="56">
        <f t="shared" ca="1" si="1033"/>
        <v>65994994.475833878</v>
      </c>
      <c r="CT84" s="56">
        <f t="shared" ca="1" si="1033"/>
        <v>65677482.822184242</v>
      </c>
      <c r="CU84" s="56">
        <f t="shared" ca="1" si="1033"/>
        <v>65359865.331316724</v>
      </c>
      <c r="CV84" s="56">
        <f t="shared" ca="1" si="1033"/>
        <v>65042141.967952244</v>
      </c>
      <c r="CW84" s="56">
        <f t="shared" ca="1" si="1033"/>
        <v>64724312.696799979</v>
      </c>
      <c r="CX84" s="56">
        <f t="shared" ca="1" si="1033"/>
        <v>64406377.482557327</v>
      </c>
      <c r="CY84" s="56">
        <f t="shared" ca="1" si="1033"/>
        <v>64088336.289909929</v>
      </c>
      <c r="CZ84" s="56">
        <f t="shared" ca="1" si="1033"/>
        <v>63770189.083531648</v>
      </c>
      <c r="DA84" s="56">
        <f t="shared" ca="1" si="1033"/>
        <v>63451935.828084573</v>
      </c>
      <c r="DB84" s="56">
        <f t="shared" ca="1" si="1033"/>
        <v>63133576.488219015</v>
      </c>
      <c r="DC84" s="56">
        <f t="shared" ca="1" si="1033"/>
        <v>62815111.028573506</v>
      </c>
      <c r="DD84" s="56">
        <f t="shared" ca="1" si="1033"/>
        <v>62496539.413774781</v>
      </c>
      <c r="DE84" s="56">
        <f t="shared" ca="1" si="1033"/>
        <v>62177861.608437791</v>
      </c>
      <c r="DF84" s="56">
        <f t="shared" ca="1" si="1033"/>
        <v>61859077.577165686</v>
      </c>
      <c r="DG84" s="56">
        <f t="shared" ca="1" si="1033"/>
        <v>61540187.284549825</v>
      </c>
      <c r="DH84" s="56">
        <f t="shared" ca="1" si="1033"/>
        <v>61221190.695169762</v>
      </c>
      <c r="DI84" s="56">
        <f t="shared" ca="1" si="1033"/>
        <v>60902087.773593232</v>
      </c>
      <c r="DJ84" s="56">
        <f t="shared" ca="1" si="1033"/>
        <v>60582878.484376177</v>
      </c>
      <c r="DK84" s="56">
        <f t="shared" ca="1" si="1033"/>
        <v>60263562.792062722</v>
      </c>
      <c r="DL84" s="56">
        <f t="shared" ca="1" si="1033"/>
        <v>59944140.66118516</v>
      </c>
      <c r="DM84" s="56">
        <f t="shared" ca="1" si="1033"/>
        <v>59624612.056263976</v>
      </c>
      <c r="DN84" s="56">
        <f t="shared" ca="1" si="1033"/>
        <v>59304976.941807814</v>
      </c>
      <c r="DO84" s="56">
        <f t="shared" ca="1" si="1033"/>
        <v>58985235.282313503</v>
      </c>
      <c r="DP84" s="56">
        <f t="shared" ca="1" si="1033"/>
        <v>58665387.042266026</v>
      </c>
      <c r="DQ84" s="56">
        <f t="shared" ca="1" si="1033"/>
        <v>58345432.186138533</v>
      </c>
      <c r="DR84" s="56">
        <f t="shared" ca="1" si="1033"/>
        <v>58025370.678392328</v>
      </c>
      <c r="DS84" s="56">
        <f t="shared" ca="1" si="1033"/>
        <v>57705202.483476877</v>
      </c>
    </row>
    <row r="85" spans="2:123" x14ac:dyDescent="0.25">
      <c r="B85" s="36" t="s">
        <v>249</v>
      </c>
      <c r="C85" s="55">
        <f>C81</f>
        <v>0</v>
      </c>
      <c r="D85" s="55">
        <f>D81</f>
        <v>0</v>
      </c>
      <c r="E85" s="55">
        <f t="shared" ref="E85:BP85" si="1034">E81</f>
        <v>0</v>
      </c>
      <c r="F85" s="55">
        <f t="shared" si="1034"/>
        <v>0</v>
      </c>
      <c r="G85" s="55">
        <f t="shared" si="1034"/>
        <v>0</v>
      </c>
      <c r="H85" s="55">
        <f t="shared" si="1034"/>
        <v>0</v>
      </c>
      <c r="I85" s="55">
        <f t="shared" si="1034"/>
        <v>0</v>
      </c>
      <c r="J85" s="55">
        <f t="shared" si="1034"/>
        <v>0</v>
      </c>
      <c r="K85" s="55">
        <f t="shared" si="1034"/>
        <v>0</v>
      </c>
      <c r="L85" s="55">
        <f t="shared" si="1034"/>
        <v>0</v>
      </c>
      <c r="M85" s="55">
        <f t="shared" si="1034"/>
        <v>0</v>
      </c>
      <c r="N85" s="55">
        <f t="shared" si="1034"/>
        <v>0</v>
      </c>
      <c r="O85" s="55">
        <f t="shared" si="1034"/>
        <v>0</v>
      </c>
      <c r="P85" s="55">
        <f t="shared" si="1034"/>
        <v>0</v>
      </c>
      <c r="Q85" s="55">
        <f t="shared" si="1034"/>
        <v>0</v>
      </c>
      <c r="R85" s="55">
        <f t="shared" si="1034"/>
        <v>0</v>
      </c>
      <c r="S85" s="55">
        <f t="shared" si="1034"/>
        <v>0</v>
      </c>
      <c r="T85" s="55">
        <f t="shared" si="1034"/>
        <v>0</v>
      </c>
      <c r="U85" s="55">
        <f t="shared" ca="1" si="1034"/>
        <v>4921053.384963654</v>
      </c>
      <c r="V85" s="55">
        <f t="shared" si="1034"/>
        <v>5155767.8587196469</v>
      </c>
      <c r="W85" s="55">
        <f t="shared" si="1034"/>
        <v>6349735.1523178807</v>
      </c>
      <c r="X85" s="55">
        <f t="shared" si="1034"/>
        <v>10691434.401766006</v>
      </c>
      <c r="Y85" s="55">
        <f t="shared" si="1034"/>
        <v>10908519.364238411</v>
      </c>
      <c r="Z85" s="55">
        <f t="shared" si="1034"/>
        <v>11838883.489120152</v>
      </c>
      <c r="AA85" s="55">
        <f t="shared" si="1034"/>
        <v>11657979.35372648</v>
      </c>
      <c r="AB85" s="55">
        <f t="shared" si="1034"/>
        <v>6882110.1793335453</v>
      </c>
      <c r="AC85" s="55">
        <f t="shared" si="1034"/>
        <v>5688142.8857353115</v>
      </c>
      <c r="AD85" s="55">
        <f t="shared" si="1034"/>
        <v>1346443.6362871861</v>
      </c>
      <c r="AE85" s="55">
        <f t="shared" si="1034"/>
        <v>1129358.6738147798</v>
      </c>
      <c r="AF85" s="55">
        <f t="shared" si="1034"/>
        <v>1129358.6738147798</v>
      </c>
      <c r="AG85" s="55">
        <f t="shared" si="1034"/>
        <v>198994.54893303898</v>
      </c>
      <c r="AH85" s="55">
        <f t="shared" si="1034"/>
        <v>198994.54893303898</v>
      </c>
      <c r="AI85" s="55">
        <f t="shared" si="1034"/>
        <v>198994.54893303898</v>
      </c>
      <c r="AJ85" s="55">
        <f t="shared" si="1034"/>
        <v>0</v>
      </c>
      <c r="AK85" s="55">
        <f t="shared" si="1034"/>
        <v>0</v>
      </c>
      <c r="AL85" s="55">
        <f t="shared" si="1034"/>
        <v>0</v>
      </c>
      <c r="AM85" s="55">
        <f t="shared" si="1034"/>
        <v>0</v>
      </c>
      <c r="AN85" s="55">
        <f t="shared" si="1034"/>
        <v>0</v>
      </c>
      <c r="AO85" s="55">
        <f t="shared" si="1034"/>
        <v>0</v>
      </c>
      <c r="AP85" s="55">
        <f t="shared" si="1034"/>
        <v>0</v>
      </c>
      <c r="AQ85" s="55">
        <f t="shared" si="1034"/>
        <v>0</v>
      </c>
      <c r="AR85" s="55">
        <f t="shared" si="1034"/>
        <v>0</v>
      </c>
      <c r="AS85" s="55">
        <f t="shared" si="1034"/>
        <v>0</v>
      </c>
      <c r="AT85" s="55">
        <f t="shared" si="1034"/>
        <v>0</v>
      </c>
      <c r="AU85" s="55">
        <f t="shared" si="1034"/>
        <v>0</v>
      </c>
      <c r="AV85" s="55">
        <f t="shared" si="1034"/>
        <v>0</v>
      </c>
      <c r="AW85" s="55">
        <f t="shared" si="1034"/>
        <v>0</v>
      </c>
      <c r="AX85" s="55">
        <f t="shared" si="1034"/>
        <v>0</v>
      </c>
      <c r="AY85" s="55">
        <f t="shared" si="1034"/>
        <v>0</v>
      </c>
      <c r="AZ85" s="55">
        <f t="shared" si="1034"/>
        <v>0</v>
      </c>
      <c r="BA85" s="55">
        <f t="shared" si="1034"/>
        <v>0</v>
      </c>
      <c r="BB85" s="55">
        <f t="shared" si="1034"/>
        <v>0</v>
      </c>
      <c r="BC85" s="55">
        <f t="shared" si="1034"/>
        <v>0</v>
      </c>
      <c r="BD85" s="55">
        <f t="shared" si="1034"/>
        <v>0</v>
      </c>
      <c r="BE85" s="55">
        <f t="shared" si="1034"/>
        <v>0</v>
      </c>
      <c r="BF85" s="55">
        <f t="shared" si="1034"/>
        <v>0</v>
      </c>
      <c r="BG85" s="55">
        <f t="shared" si="1034"/>
        <v>0</v>
      </c>
      <c r="BH85" s="55">
        <f t="shared" si="1034"/>
        <v>0</v>
      </c>
      <c r="BI85" s="55">
        <f t="shared" si="1034"/>
        <v>0</v>
      </c>
      <c r="BJ85" s="55">
        <f t="shared" si="1034"/>
        <v>0</v>
      </c>
      <c r="BK85" s="55">
        <f t="shared" si="1034"/>
        <v>0</v>
      </c>
      <c r="BL85" s="55">
        <f t="shared" si="1034"/>
        <v>0</v>
      </c>
      <c r="BM85" s="55">
        <f t="shared" si="1034"/>
        <v>0</v>
      </c>
      <c r="BN85" s="55">
        <f t="shared" si="1034"/>
        <v>0</v>
      </c>
      <c r="BO85" s="55">
        <f t="shared" si="1034"/>
        <v>0</v>
      </c>
      <c r="BP85" s="55">
        <f t="shared" si="1034"/>
        <v>0</v>
      </c>
      <c r="BQ85" s="55">
        <f t="shared" ref="BQ85:BV85" si="1035">BQ81</f>
        <v>0</v>
      </c>
      <c r="BR85" s="55">
        <f t="shared" si="1035"/>
        <v>0</v>
      </c>
      <c r="BS85" s="55">
        <f t="shared" si="1035"/>
        <v>0</v>
      </c>
      <c r="BT85" s="55">
        <f t="shared" si="1035"/>
        <v>0</v>
      </c>
      <c r="BU85" s="55">
        <f t="shared" si="1035"/>
        <v>0</v>
      </c>
      <c r="BV85" s="55">
        <f t="shared" si="1035"/>
        <v>0</v>
      </c>
      <c r="BW85" s="55">
        <f t="shared" ref="BW85:CN85" si="1036">BW81</f>
        <v>0</v>
      </c>
      <c r="BX85" s="55">
        <f t="shared" si="1036"/>
        <v>0</v>
      </c>
      <c r="BY85" s="55">
        <f t="shared" si="1036"/>
        <v>0</v>
      </c>
      <c r="BZ85" s="55">
        <f t="shared" si="1036"/>
        <v>0</v>
      </c>
      <c r="CA85" s="55">
        <f t="shared" si="1036"/>
        <v>0</v>
      </c>
      <c r="CB85" s="55">
        <f t="shared" si="1036"/>
        <v>0</v>
      </c>
      <c r="CC85" s="55">
        <f t="shared" si="1036"/>
        <v>0</v>
      </c>
      <c r="CD85" s="55">
        <f t="shared" si="1036"/>
        <v>0</v>
      </c>
      <c r="CE85" s="55">
        <f t="shared" si="1036"/>
        <v>0</v>
      </c>
      <c r="CF85" s="55">
        <f t="shared" si="1036"/>
        <v>0</v>
      </c>
      <c r="CG85" s="55">
        <f t="shared" si="1036"/>
        <v>0</v>
      </c>
      <c r="CH85" s="55">
        <f t="shared" si="1036"/>
        <v>0</v>
      </c>
      <c r="CI85" s="55">
        <f t="shared" si="1036"/>
        <v>0</v>
      </c>
      <c r="CJ85" s="55">
        <f t="shared" si="1036"/>
        <v>0</v>
      </c>
      <c r="CK85" s="55">
        <f t="shared" si="1036"/>
        <v>0</v>
      </c>
      <c r="CL85" s="55">
        <f t="shared" si="1036"/>
        <v>0</v>
      </c>
      <c r="CM85" s="55">
        <f t="shared" si="1036"/>
        <v>0</v>
      </c>
      <c r="CN85" s="55">
        <f t="shared" si="1036"/>
        <v>0</v>
      </c>
      <c r="CO85" s="55">
        <f t="shared" ref="CO85:DS85" si="1037">CO81</f>
        <v>0</v>
      </c>
      <c r="CP85" s="55">
        <f t="shared" si="1037"/>
        <v>0</v>
      </c>
      <c r="CQ85" s="55">
        <f t="shared" si="1037"/>
        <v>0</v>
      </c>
      <c r="CR85" s="55">
        <f t="shared" si="1037"/>
        <v>0</v>
      </c>
      <c r="CS85" s="55">
        <f t="shared" si="1037"/>
        <v>0</v>
      </c>
      <c r="CT85" s="55">
        <f t="shared" si="1037"/>
        <v>0</v>
      </c>
      <c r="CU85" s="55">
        <f t="shared" si="1037"/>
        <v>0</v>
      </c>
      <c r="CV85" s="55">
        <f t="shared" si="1037"/>
        <v>0</v>
      </c>
      <c r="CW85" s="55">
        <f t="shared" si="1037"/>
        <v>0</v>
      </c>
      <c r="CX85" s="55">
        <f t="shared" si="1037"/>
        <v>0</v>
      </c>
      <c r="CY85" s="55">
        <f t="shared" si="1037"/>
        <v>0</v>
      </c>
      <c r="CZ85" s="55">
        <f t="shared" si="1037"/>
        <v>0</v>
      </c>
      <c r="DA85" s="55">
        <f t="shared" si="1037"/>
        <v>0</v>
      </c>
      <c r="DB85" s="55">
        <f t="shared" si="1037"/>
        <v>0</v>
      </c>
      <c r="DC85" s="55">
        <f t="shared" si="1037"/>
        <v>0</v>
      </c>
      <c r="DD85" s="55">
        <f t="shared" si="1037"/>
        <v>0</v>
      </c>
      <c r="DE85" s="55">
        <f t="shared" si="1037"/>
        <v>0</v>
      </c>
      <c r="DF85" s="55">
        <f t="shared" si="1037"/>
        <v>0</v>
      </c>
      <c r="DG85" s="55">
        <f t="shared" si="1037"/>
        <v>0</v>
      </c>
      <c r="DH85" s="55">
        <f t="shared" si="1037"/>
        <v>0</v>
      </c>
      <c r="DI85" s="55">
        <f t="shared" si="1037"/>
        <v>0</v>
      </c>
      <c r="DJ85" s="55">
        <f t="shared" si="1037"/>
        <v>0</v>
      </c>
      <c r="DK85" s="55">
        <f t="shared" si="1037"/>
        <v>0</v>
      </c>
      <c r="DL85" s="55">
        <f t="shared" si="1037"/>
        <v>0</v>
      </c>
      <c r="DM85" s="55">
        <f t="shared" si="1037"/>
        <v>0</v>
      </c>
      <c r="DN85" s="55">
        <f t="shared" si="1037"/>
        <v>0</v>
      </c>
      <c r="DO85" s="55">
        <f t="shared" si="1037"/>
        <v>0</v>
      </c>
      <c r="DP85" s="55">
        <f t="shared" si="1037"/>
        <v>0</v>
      </c>
      <c r="DQ85" s="55">
        <f t="shared" si="1037"/>
        <v>0</v>
      </c>
      <c r="DR85" s="55">
        <f t="shared" si="1037"/>
        <v>0</v>
      </c>
      <c r="DS85" s="55">
        <f t="shared" si="1037"/>
        <v>0</v>
      </c>
    </row>
    <row r="86" spans="2:123" ht="13.8" thickBot="1" x14ac:dyDescent="0.3">
      <c r="B86" s="42" t="s">
        <v>35</v>
      </c>
      <c r="C86" s="45">
        <f>C84+C85</f>
        <v>0</v>
      </c>
      <c r="D86" s="45">
        <f ca="1">D84+D85</f>
        <v>0</v>
      </c>
      <c r="E86" s="45">
        <f t="shared" ref="E86:BP86" ca="1" si="1038">E84+E85</f>
        <v>0</v>
      </c>
      <c r="F86" s="45">
        <f t="shared" ca="1" si="1038"/>
        <v>0</v>
      </c>
      <c r="G86" s="45">
        <f t="shared" ca="1" si="1038"/>
        <v>0</v>
      </c>
      <c r="H86" s="45">
        <f t="shared" ca="1" si="1038"/>
        <v>0</v>
      </c>
      <c r="I86" s="45">
        <f t="shared" ca="1" si="1038"/>
        <v>0</v>
      </c>
      <c r="J86" s="45">
        <f t="shared" ca="1" si="1038"/>
        <v>0</v>
      </c>
      <c r="K86" s="45">
        <f t="shared" ca="1" si="1038"/>
        <v>0</v>
      </c>
      <c r="L86" s="45">
        <f t="shared" ca="1" si="1038"/>
        <v>0</v>
      </c>
      <c r="M86" s="45">
        <f t="shared" ca="1" si="1038"/>
        <v>0</v>
      </c>
      <c r="N86" s="45">
        <f t="shared" ca="1" si="1038"/>
        <v>0</v>
      </c>
      <c r="O86" s="45">
        <f t="shared" ca="1" si="1038"/>
        <v>0</v>
      </c>
      <c r="P86" s="45">
        <f t="shared" ca="1" si="1038"/>
        <v>0</v>
      </c>
      <c r="Q86" s="45">
        <f t="shared" ca="1" si="1038"/>
        <v>0</v>
      </c>
      <c r="R86" s="45">
        <f t="shared" ca="1" si="1038"/>
        <v>0</v>
      </c>
      <c r="S86" s="45">
        <f t="shared" ca="1" si="1038"/>
        <v>0</v>
      </c>
      <c r="T86" s="45">
        <f t="shared" ca="1" si="1038"/>
        <v>0</v>
      </c>
      <c r="U86" s="45">
        <f t="shared" ca="1" si="1038"/>
        <v>4921053.384963654</v>
      </c>
      <c r="V86" s="45">
        <f t="shared" ca="1" si="1038"/>
        <v>10076821.243683301</v>
      </c>
      <c r="W86" s="45">
        <f t="shared" ca="1" si="1038"/>
        <v>16426556.396001182</v>
      </c>
      <c r="X86" s="45">
        <f t="shared" ca="1" si="1038"/>
        <v>27117990.797767188</v>
      </c>
      <c r="Y86" s="45">
        <f t="shared" ca="1" si="1038"/>
        <v>38026510.162005603</v>
      </c>
      <c r="Z86" s="45">
        <f t="shared" ca="1" si="1038"/>
        <v>49865393.651125759</v>
      </c>
      <c r="AA86" s="45">
        <f t="shared" ca="1" si="1038"/>
        <v>61523373.004852235</v>
      </c>
      <c r="AB86" s="45">
        <f t="shared" ca="1" si="1038"/>
        <v>68405483.184185773</v>
      </c>
      <c r="AC86" s="45">
        <f t="shared" ca="1" si="1038"/>
        <v>74093626.069921091</v>
      </c>
      <c r="AD86" s="45">
        <f t="shared" ca="1" si="1038"/>
        <v>75440069.706208274</v>
      </c>
      <c r="AE86" s="45">
        <f t="shared" ca="1" si="1038"/>
        <v>76569428.380023047</v>
      </c>
      <c r="AF86" s="45">
        <f t="shared" ca="1" si="1038"/>
        <v>77698787.053837821</v>
      </c>
      <c r="AG86" s="45">
        <f t="shared" ca="1" si="1038"/>
        <v>77897781.602770865</v>
      </c>
      <c r="AH86" s="45">
        <f t="shared" ca="1" si="1038"/>
        <v>78096776.151703909</v>
      </c>
      <c r="AI86" s="45">
        <f t="shared" ca="1" si="1038"/>
        <v>78295770.700636953</v>
      </c>
      <c r="AJ86" s="45">
        <f t="shared" ca="1" si="1038"/>
        <v>78295770.700636953</v>
      </c>
      <c r="AK86" s="45">
        <f t="shared" ca="1" si="1038"/>
        <v>78295770.700636953</v>
      </c>
      <c r="AL86" s="45">
        <f t="shared" ca="1" si="1038"/>
        <v>78295770.700636953</v>
      </c>
      <c r="AM86" s="45">
        <f t="shared" ca="1" si="1038"/>
        <v>78295770.700636953</v>
      </c>
      <c r="AN86" s="45">
        <f t="shared" ca="1" si="1038"/>
        <v>78295770.700636953</v>
      </c>
      <c r="AO86" s="45">
        <f t="shared" ca="1" si="1038"/>
        <v>78295770.700636953</v>
      </c>
      <c r="AP86" s="45">
        <f t="shared" ca="1" si="1038"/>
        <v>78295770.700636953</v>
      </c>
      <c r="AQ86" s="45">
        <f t="shared" ca="1" si="1038"/>
        <v>78295770.700636953</v>
      </c>
      <c r="AR86" s="45">
        <f t="shared" ca="1" si="1038"/>
        <v>78295770.700636953</v>
      </c>
      <c r="AS86" s="45">
        <f t="shared" ca="1" si="1038"/>
        <v>78295770.700636953</v>
      </c>
      <c r="AT86" s="45">
        <f t="shared" ca="1" si="1038"/>
        <v>78295770.700636953</v>
      </c>
      <c r="AU86" s="45">
        <f t="shared" ca="1" si="1038"/>
        <v>78295770.700636953</v>
      </c>
      <c r="AV86" s="45">
        <f t="shared" ca="1" si="1038"/>
        <v>78295770.700636953</v>
      </c>
      <c r="AW86" s="45">
        <f t="shared" ca="1" si="1038"/>
        <v>78295770.700636953</v>
      </c>
      <c r="AX86" s="45">
        <f t="shared" ca="1" si="1038"/>
        <v>78295770.700636953</v>
      </c>
      <c r="AY86" s="45">
        <f t="shared" ca="1" si="1038"/>
        <v>78295770.700636953</v>
      </c>
      <c r="AZ86" s="45">
        <f t="shared" ca="1" si="1038"/>
        <v>78295770.700636953</v>
      </c>
      <c r="BA86" s="45">
        <f t="shared" ca="1" si="1038"/>
        <v>78295770.700636953</v>
      </c>
      <c r="BB86" s="45">
        <f t="shared" ca="1" si="1038"/>
        <v>78295770.700636953</v>
      </c>
      <c r="BC86" s="45">
        <f t="shared" ca="1" si="1038"/>
        <v>78295770.700636953</v>
      </c>
      <c r="BD86" s="45">
        <f t="shared" ca="1" si="1038"/>
        <v>78295770.700636953</v>
      </c>
      <c r="BE86" s="45">
        <f t="shared" ca="1" si="1038"/>
        <v>78295770.700636953</v>
      </c>
      <c r="BF86" s="45">
        <f t="shared" ca="1" si="1038"/>
        <v>78295770.700636953</v>
      </c>
      <c r="BG86" s="45">
        <f t="shared" ca="1" si="1038"/>
        <v>77982359.305728912</v>
      </c>
      <c r="BH86" s="45">
        <f t="shared" ca="1" si="1038"/>
        <v>77668843.440355912</v>
      </c>
      <c r="BI86" s="45">
        <f t="shared" ca="1" si="1038"/>
        <v>77355223.069694445</v>
      </c>
      <c r="BJ86" s="45">
        <f t="shared" ca="1" si="1038"/>
        <v>77041498.158909425</v>
      </c>
      <c r="BK86" s="45">
        <f t="shared" ca="1" si="1038"/>
        <v>76727668.673154145</v>
      </c>
      <c r="BL86" s="45">
        <f t="shared" ca="1" si="1038"/>
        <v>76413734.577570274</v>
      </c>
      <c r="BM86" s="45">
        <f t="shared" ca="1" si="1038"/>
        <v>76099695.837287888</v>
      </c>
      <c r="BN86" s="45">
        <f t="shared" ca="1" si="1038"/>
        <v>75785552.417425394</v>
      </c>
      <c r="BO86" s="45">
        <f t="shared" ca="1" si="1038"/>
        <v>75471304.283089623</v>
      </c>
      <c r="BP86" s="45">
        <f t="shared" ca="1" si="1038"/>
        <v>75156951.399375737</v>
      </c>
      <c r="BQ86" s="45">
        <f t="shared" ref="BQ86:BV86" ca="1" si="1039">BQ84+BQ85</f>
        <v>74842493.731367275</v>
      </c>
      <c r="BR86" s="45">
        <f t="shared" ca="1" si="1039"/>
        <v>74527931.244136155</v>
      </c>
      <c r="BS86" s="45">
        <f t="shared" ca="1" si="1039"/>
        <v>74213263.902742624</v>
      </c>
      <c r="BT86" s="45">
        <f t="shared" ca="1" si="1039"/>
        <v>73898491.672235295</v>
      </c>
      <c r="BU86" s="45">
        <f t="shared" ca="1" si="1039"/>
        <v>73583614.517651126</v>
      </c>
      <c r="BV86" s="45">
        <f t="shared" ca="1" si="1039"/>
        <v>73268632.404015422</v>
      </c>
      <c r="BW86" s="45">
        <f t="shared" ref="BW86" ca="1" si="1040">BW84+BW85</f>
        <v>72953545.296341851</v>
      </c>
      <c r="BX86" s="45">
        <f t="shared" ref="BX86" ca="1" si="1041">BX84+BX85</f>
        <v>72638353.159632385</v>
      </c>
      <c r="BY86" s="45">
        <f t="shared" ref="BY86" ca="1" si="1042">BY84+BY85</f>
        <v>72323055.95887734</v>
      </c>
      <c r="BZ86" s="45">
        <f t="shared" ref="BZ86" ca="1" si="1043">BZ84+BZ85</f>
        <v>72007653.659055382</v>
      </c>
      <c r="CA86" s="45">
        <f t="shared" ref="CA86" ca="1" si="1044">CA84+CA85</f>
        <v>71692146.225133479</v>
      </c>
      <c r="CB86" s="45">
        <f t="shared" ref="CB86" ca="1" si="1045">CB84+CB85</f>
        <v>71376533.622066945</v>
      </c>
      <c r="CC86" s="45">
        <f t="shared" ref="CC86" ca="1" si="1046">CC84+CC85</f>
        <v>71060815.814799383</v>
      </c>
      <c r="CD86" s="45">
        <f t="shared" ref="CD86" ca="1" si="1047">CD84+CD85</f>
        <v>70744992.768262729</v>
      </c>
      <c r="CE86" s="45">
        <f t="shared" ref="CE86" ca="1" si="1048">CE84+CE85</f>
        <v>70429064.447377235</v>
      </c>
      <c r="CF86" s="45">
        <f t="shared" ref="CF86" ca="1" si="1049">CF84+CF85</f>
        <v>70113030.81705144</v>
      </c>
      <c r="CG86" s="45">
        <f t="shared" ref="CG86" ca="1" si="1050">CG84+CG85</f>
        <v>69796891.842182204</v>
      </c>
      <c r="CH86" s="45">
        <f t="shared" ref="CH86" ca="1" si="1051">CH84+CH85</f>
        <v>69480647.487654686</v>
      </c>
      <c r="CI86" s="45">
        <f t="shared" ref="CI86" ca="1" si="1052">CI84+CI85</f>
        <v>69164297.718342319</v>
      </c>
      <c r="CJ86" s="45">
        <f t="shared" ref="CJ86" ca="1" si="1053">CJ84+CJ85</f>
        <v>68847842.499106854</v>
      </c>
      <c r="CK86" s="45">
        <f t="shared" ref="CK86" ca="1" si="1054">CK84+CK85</f>
        <v>68531281.794798315</v>
      </c>
      <c r="CL86" s="45">
        <f t="shared" ref="CL86" ca="1" si="1055">CL84+CL85</f>
        <v>68214615.570254996</v>
      </c>
      <c r="CM86" s="45">
        <f t="shared" ref="CM86" ca="1" si="1056">CM84+CM85</f>
        <v>67897843.790303499</v>
      </c>
      <c r="CN86" s="45">
        <f t="shared" ref="CN86" ca="1" si="1057">CN84+CN85</f>
        <v>67580966.419758677</v>
      </c>
      <c r="CO86" s="45">
        <f t="shared" ref="CO86" ca="1" si="1058">CO84+CO85</f>
        <v>67263983.423423678</v>
      </c>
      <c r="CP86" s="45">
        <f t="shared" ref="CP86" ca="1" si="1059">CP84+CP85</f>
        <v>66946894.766089901</v>
      </c>
      <c r="CQ86" s="45">
        <f t="shared" ref="CQ86" ca="1" si="1060">CQ84+CQ85</f>
        <v>66629700.412537016</v>
      </c>
      <c r="CR86" s="45">
        <f t="shared" ref="CR86" ca="1" si="1061">CR84+CR85</f>
        <v>66312400.327532947</v>
      </c>
      <c r="CS86" s="45">
        <f t="shared" ref="CS86" ca="1" si="1062">CS84+CS85</f>
        <v>65994994.475833878</v>
      </c>
      <c r="CT86" s="45">
        <f t="shared" ref="CT86" ca="1" si="1063">CT84+CT85</f>
        <v>65677482.822184242</v>
      </c>
      <c r="CU86" s="45">
        <f t="shared" ref="CU86" ca="1" si="1064">CU84+CU85</f>
        <v>65359865.331316724</v>
      </c>
      <c r="CV86" s="45">
        <f t="shared" ref="CV86" ca="1" si="1065">CV84+CV85</f>
        <v>65042141.967952244</v>
      </c>
      <c r="CW86" s="45">
        <f t="shared" ref="CW86" ca="1" si="1066">CW84+CW85</f>
        <v>64724312.696799979</v>
      </c>
      <c r="CX86" s="45">
        <f t="shared" ref="CX86" ca="1" si="1067">CX84+CX85</f>
        <v>64406377.482557327</v>
      </c>
      <c r="CY86" s="45">
        <f t="shared" ref="CY86" ca="1" si="1068">CY84+CY85</f>
        <v>64088336.289909929</v>
      </c>
      <c r="CZ86" s="45">
        <f t="shared" ref="CZ86" ca="1" si="1069">CZ84+CZ85</f>
        <v>63770189.083531648</v>
      </c>
      <c r="DA86" s="45">
        <f t="shared" ref="DA86" ca="1" si="1070">DA84+DA85</f>
        <v>63451935.828084573</v>
      </c>
      <c r="DB86" s="45">
        <f t="shared" ref="DB86" ca="1" si="1071">DB84+DB85</f>
        <v>63133576.488219015</v>
      </c>
      <c r="DC86" s="45">
        <f t="shared" ref="DC86" ca="1" si="1072">DC84+DC85</f>
        <v>62815111.028573506</v>
      </c>
      <c r="DD86" s="45">
        <f t="shared" ref="DD86" ca="1" si="1073">DD84+DD85</f>
        <v>62496539.413774781</v>
      </c>
      <c r="DE86" s="45">
        <f t="shared" ref="DE86" ca="1" si="1074">DE84+DE85</f>
        <v>62177861.608437791</v>
      </c>
      <c r="DF86" s="45">
        <f t="shared" ref="DF86" ca="1" si="1075">DF84+DF85</f>
        <v>61859077.577165686</v>
      </c>
      <c r="DG86" s="45">
        <f t="shared" ref="DG86" ca="1" si="1076">DG84+DG85</f>
        <v>61540187.284549825</v>
      </c>
      <c r="DH86" s="45">
        <f t="shared" ref="DH86" ca="1" si="1077">DH84+DH85</f>
        <v>61221190.695169762</v>
      </c>
      <c r="DI86" s="45">
        <f t="shared" ref="DI86" ca="1" si="1078">DI84+DI85</f>
        <v>60902087.773593232</v>
      </c>
      <c r="DJ86" s="45">
        <f t="shared" ref="DJ86" ca="1" si="1079">DJ84+DJ85</f>
        <v>60582878.484376177</v>
      </c>
      <c r="DK86" s="45">
        <f t="shared" ref="DK86" ca="1" si="1080">DK84+DK85</f>
        <v>60263562.792062722</v>
      </c>
      <c r="DL86" s="45">
        <f t="shared" ref="DL86" ca="1" si="1081">DL84+DL85</f>
        <v>59944140.66118516</v>
      </c>
      <c r="DM86" s="45">
        <f t="shared" ref="DM86" ca="1" si="1082">DM84+DM85</f>
        <v>59624612.056263976</v>
      </c>
      <c r="DN86" s="45">
        <f t="shared" ref="DN86" ca="1" si="1083">DN84+DN85</f>
        <v>59304976.941807814</v>
      </c>
      <c r="DO86" s="45">
        <f t="shared" ref="DO86" ca="1" si="1084">DO84+DO85</f>
        <v>58985235.282313503</v>
      </c>
      <c r="DP86" s="45">
        <f t="shared" ref="DP86" ca="1" si="1085">DP84+DP85</f>
        <v>58665387.042266026</v>
      </c>
      <c r="DQ86" s="45">
        <f t="shared" ref="DQ86" ca="1" si="1086">DQ84+DQ85</f>
        <v>58345432.186138533</v>
      </c>
      <c r="DR86" s="45">
        <f t="shared" ref="DR86" ca="1" si="1087">DR84+DR85</f>
        <v>58025370.678392328</v>
      </c>
      <c r="DS86" s="45">
        <f t="shared" ref="DS86" ca="1" si="1088">DS84+DS85</f>
        <v>57705202.483476877</v>
      </c>
    </row>
    <row r="87" spans="2:123" ht="13.8" thickTop="1" x14ac:dyDescent="0.25"/>
    <row r="88" spans="2:123" x14ac:dyDescent="0.25">
      <c r="B88" s="36" t="s">
        <v>2</v>
      </c>
      <c r="C88" s="79" cm="1">
        <f t="array" aca="1" ref="C88" ca="1">_xlfn.IFS(C61&lt;=LPP!$D$76,0,AND(C61&gt;LPP!$D$76,C61&lt;=LPP!$D$78),(LPP!$D$69/12*C86),C61&gt;LPP!$D$78,PMT(LPP!$D$69/12,LPP!$D$70,-LPP!$D$75))</f>
        <v>0</v>
      </c>
      <c r="D88" s="79" cm="1">
        <f t="array" aca="1" ref="D88" ca="1">_xlfn.IFS(D61&lt;=LPP!$D$76,0,AND(D61&gt;LPP!$D$76,D61&lt;=LPP!$D$78),(LPP!$D$69/12*D86),D61&gt;LPP!$D$78,PMT(LPP!$D$69/12,LPP!$D$70,-LPP!$D$75))</f>
        <v>0</v>
      </c>
      <c r="E88" s="79" cm="1">
        <f t="array" aca="1" ref="E88" ca="1">_xlfn.IFS(E61&lt;=LPP!$D$76,0,AND(E61&gt;LPP!$D$76,E61&lt;=LPP!$D$78),(LPP!$D$69/12*E86),E61&gt;LPP!$D$78,PMT(LPP!$D$69/12,LPP!$D$70,-LPP!$D$75))</f>
        <v>0</v>
      </c>
      <c r="F88" s="79" cm="1">
        <f t="array" aca="1" ref="F88" ca="1">_xlfn.IFS(F61&lt;=LPP!$D$76,0,AND(F61&gt;LPP!$D$76,F61&lt;=LPP!$D$78),(LPP!$D$69/12*F86),F61&gt;LPP!$D$78,PMT(LPP!$D$69/12,LPP!$D$70,-LPP!$D$75))</f>
        <v>0</v>
      </c>
      <c r="G88" s="79" cm="1">
        <f t="array" aca="1" ref="G88" ca="1">_xlfn.IFS(G61&lt;=LPP!$D$76,0,AND(G61&gt;LPP!$D$76,G61&lt;=LPP!$D$78),(LPP!$D$69/12*G86),G61&gt;LPP!$D$78,PMT(LPP!$D$69/12,LPP!$D$70,-LPP!$D$75))</f>
        <v>0</v>
      </c>
      <c r="H88" s="79" cm="1">
        <f t="array" aca="1" ref="H88" ca="1">_xlfn.IFS(H61&lt;=LPP!$D$76,0,AND(H61&gt;LPP!$D$76,H61&lt;=LPP!$D$78),(LPP!$D$69/12*H86),H61&gt;LPP!$D$78,PMT(LPP!$D$69/12,LPP!$D$70,-LPP!$D$75))</f>
        <v>0</v>
      </c>
      <c r="I88" s="79" cm="1">
        <f t="array" aca="1" ref="I88" ca="1">_xlfn.IFS(I61&lt;=LPP!$D$76,0,AND(I61&gt;LPP!$D$76,I61&lt;=LPP!$D$78),(LPP!$D$69/12*I86),I61&gt;LPP!$D$78,PMT(LPP!$D$69/12,LPP!$D$70,-LPP!$D$75))</f>
        <v>0</v>
      </c>
      <c r="J88" s="79" cm="1">
        <f t="array" aca="1" ref="J88" ca="1">_xlfn.IFS(J61&lt;=LPP!$D$76,0,AND(J61&gt;LPP!$D$76,J61&lt;=LPP!$D$78),(LPP!$D$69/12*J86),J61&gt;LPP!$D$78,PMT(LPP!$D$69/12,LPP!$D$70,-LPP!$D$75))</f>
        <v>0</v>
      </c>
      <c r="K88" s="79" cm="1">
        <f t="array" aca="1" ref="K88" ca="1">_xlfn.IFS(K61&lt;=LPP!$D$76,0,AND(K61&gt;LPP!$D$76,K61&lt;=LPP!$D$78),(LPP!$D$69/12*K86),K61&gt;LPP!$D$78,PMT(LPP!$D$69/12,LPP!$D$70,-LPP!$D$75))</f>
        <v>0</v>
      </c>
      <c r="L88" s="79" cm="1">
        <f t="array" aca="1" ref="L88" ca="1">_xlfn.IFS(L61&lt;=LPP!$D$76,0,AND(L61&gt;LPP!$D$76,L61&lt;=LPP!$D$78),(LPP!$D$69/12*L86),L61&gt;LPP!$D$78,PMT(LPP!$D$69/12,LPP!$D$70,-LPP!$D$75))</f>
        <v>0</v>
      </c>
      <c r="M88" s="79" cm="1">
        <f t="array" aca="1" ref="M88" ca="1">_xlfn.IFS(M61&lt;=LPP!$D$76,0,AND(M61&gt;LPP!$D$76,M61&lt;=LPP!$D$78),(LPP!$D$69/12*M86),M61&gt;LPP!$D$78,PMT(LPP!$D$69/12,LPP!$D$70,-LPP!$D$75))</f>
        <v>0</v>
      </c>
      <c r="N88" s="79" cm="1">
        <f t="array" aca="1" ref="N88" ca="1">_xlfn.IFS(N61&lt;=LPP!$D$76,0,AND(N61&gt;LPP!$D$76,N61&lt;=LPP!$D$78),(LPP!$D$69/12*N86),N61&gt;LPP!$D$78,PMT(LPP!$D$69/12,LPP!$D$70,-LPP!$D$75))</f>
        <v>0</v>
      </c>
      <c r="O88" s="79" cm="1">
        <f t="array" aca="1" ref="O88" ca="1">_xlfn.IFS(O61&lt;=LPP!$D$76,0,AND(O61&gt;LPP!$D$76,O61&lt;=LPP!$D$78),(LPP!$D$69/12*O86),O61&gt;LPP!$D$78,PMT(LPP!$D$69/12,LPP!$D$70,-LPP!$D$75))</f>
        <v>0</v>
      </c>
      <c r="P88" s="79" cm="1">
        <f t="array" aca="1" ref="P88" ca="1">_xlfn.IFS(P61&lt;=LPP!$D$76,0,AND(P61&gt;LPP!$D$76,P61&lt;=LPP!$D$78),(LPP!$D$69/12*P86),P61&gt;LPP!$D$78,PMT(LPP!$D$69/12,LPP!$D$70,-LPP!$D$75))</f>
        <v>0</v>
      </c>
      <c r="Q88" s="79" cm="1">
        <f t="array" aca="1" ref="Q88" ca="1">_xlfn.IFS(Q61&lt;=LPP!$D$76,0,AND(Q61&gt;LPP!$D$76,Q61&lt;=LPP!$D$78),(LPP!$D$69/12*Q86),Q61&gt;LPP!$D$78,PMT(LPP!$D$69/12,LPP!$D$70,-LPP!$D$75))</f>
        <v>0</v>
      </c>
      <c r="R88" s="79" cm="1">
        <f t="array" aca="1" ref="R88" ca="1">_xlfn.IFS(R61&lt;=LPP!$D$76,0,AND(R61&gt;LPP!$D$76,R61&lt;=LPP!$D$78),(LPP!$D$69/12*R86),R61&gt;LPP!$D$78,PMT(LPP!$D$69/12,LPP!$D$70,-LPP!$D$75))</f>
        <v>0</v>
      </c>
      <c r="S88" s="79" cm="1">
        <f t="array" aca="1" ref="S88" ca="1">_xlfn.IFS(S61&lt;=LPP!$D$76,0,AND(S61&gt;LPP!$D$76,S61&lt;=LPP!$D$78),(LPP!$D$69/12*S86),S61&gt;LPP!$D$78,PMT(LPP!$D$69/12,LPP!$D$70,-LPP!$D$75))</f>
        <v>0</v>
      </c>
      <c r="T88" s="79" cm="1">
        <f t="array" aca="1" ref="T88" ca="1">_xlfn.IFS(T61&lt;=LPP!$D$76,0,AND(T61&gt;LPP!$D$76,T61&lt;=LPP!$D$78),(LPP!$D$69/12*T86),T61&gt;LPP!$D$78,PMT(LPP!$D$69/12,LPP!$D$70,-LPP!$D$75))</f>
        <v>0</v>
      </c>
      <c r="U88" s="79" cm="1">
        <f t="array" aca="1" ref="U88" ca="1">_xlfn.IFS(U61&lt;=LPP!$D$76,0,AND(U61&gt;LPP!$D$76,U61&lt;=LPP!$D$78),(LPP!$D$69/12*U86),U61&gt;LPP!$D$78,PMT(LPP!$D$69/12,LPP!$D$70,-LPP!$D$75))</f>
        <v>0</v>
      </c>
      <c r="V88" s="79" cm="1">
        <f t="array" aca="1" ref="V88" ca="1">_xlfn.IFS(V61&lt;=LPP!$D$76,0,AND(V61&gt;LPP!$D$76,V61&lt;=LPP!$D$78),(LPP!$D$69/12*V86),V61&gt;LPP!$D$78,PMT(LPP!$D$69/12,LPP!$D$70,-LPP!$D$75))</f>
        <v>0</v>
      </c>
      <c r="W88" s="79" cm="1">
        <f t="array" aca="1" ref="W88" ca="1">_xlfn.IFS(W61&lt;=LPP!$D$76,0,AND(W61&gt;LPP!$D$76,W61&lt;=LPP!$D$78),(LPP!$D$69/12*W86),W61&gt;LPP!$D$78,PMT(LPP!$D$69/12,LPP!$D$70,-LPP!$D$75))</f>
        <v>0</v>
      </c>
      <c r="X88" s="79" cm="1">
        <f t="array" aca="1" ref="X88" ca="1">_xlfn.IFS(X61&lt;=LPP!$D$76,0,AND(X61&gt;LPP!$D$76,X61&lt;=LPP!$D$78),(LPP!$D$69/12*X86),X61&gt;LPP!$D$78,PMT(LPP!$D$69/12,LPP!$D$70,-LPP!$D$75))</f>
        <v>0</v>
      </c>
      <c r="Y88" s="79" cm="1">
        <f t="array" aca="1" ref="Y88" ca="1">_xlfn.IFS(Y61&lt;=LPP!$D$76,0,AND(Y61&gt;LPP!$D$76,Y61&lt;=LPP!$D$78),(LPP!$D$69/12*Y86),Y61&gt;LPP!$D$78,PMT(LPP!$D$69/12,LPP!$D$70,-LPP!$D$75))</f>
        <v>0</v>
      </c>
      <c r="Z88" s="79" cm="1">
        <f t="array" aca="1" ref="Z88" ca="1">_xlfn.IFS(Z61&lt;=LPP!$D$76,0,AND(Z61&gt;LPP!$D$76,Z61&lt;=LPP!$D$78),(LPP!$D$69/12*Z86),Z61&gt;LPP!$D$78,PMT(LPP!$D$69/12,LPP!$D$70,-LPP!$D$75))</f>
        <v>0</v>
      </c>
      <c r="AA88" s="79" cm="1">
        <f t="array" aca="1" ref="AA88" ca="1">_xlfn.IFS(AA61&lt;=LPP!$D$76,0,AND(AA61&gt;LPP!$D$76,AA61&lt;=LPP!$D$78),(LPP!$D$69/12*AA86),AA61&gt;LPP!$D$78,PMT(LPP!$D$69/12,LPP!$D$70,-LPP!$D$75))</f>
        <v>0</v>
      </c>
      <c r="AB88" s="79" cm="1">
        <f t="array" aca="1" ref="AB88" ca="1">_xlfn.IFS(AB61&lt;=LPP!$D$76,0,AND(AB61&gt;LPP!$D$76,AB61&lt;=LPP!$D$78),(LPP!$D$69/12*AB86),AB61&gt;LPP!$D$78,PMT(LPP!$D$69/12,LPP!$D$70,-LPP!$D$75))</f>
        <v>22801.827728061922</v>
      </c>
      <c r="AC88" s="79" cm="1">
        <f t="array" aca="1" ref="AC88" ca="1">_xlfn.IFS(AC61&lt;=LPP!$D$76,0,AND(AC61&gt;LPP!$D$76,AC61&lt;=LPP!$D$78),(LPP!$D$69/12*AC86),AC61&gt;LPP!$D$78,PMT(LPP!$D$69/12,LPP!$D$70,-LPP!$D$75))</f>
        <v>24697.875356640361</v>
      </c>
      <c r="AD88" s="79" cm="1">
        <f t="array" aca="1" ref="AD88" ca="1">_xlfn.IFS(AD61&lt;=LPP!$D$76,0,AND(AD61&gt;LPP!$D$76,AD61&lt;=LPP!$D$78),(LPP!$D$69/12*AD86),AD61&gt;LPP!$D$78,PMT(LPP!$D$69/12,LPP!$D$70,-LPP!$D$75))</f>
        <v>25146.689902069425</v>
      </c>
      <c r="AE88" s="79" cm="1">
        <f t="array" aca="1" ref="AE88" ca="1">_xlfn.IFS(AE61&lt;=LPP!$D$76,0,AND(AE61&gt;LPP!$D$76,AE61&lt;=LPP!$D$78),(LPP!$D$69/12*AE86),AE61&gt;LPP!$D$78,PMT(LPP!$D$69/12,LPP!$D$70,-LPP!$D$75))</f>
        <v>25523.142793341016</v>
      </c>
      <c r="AF88" s="79" cm="1">
        <f t="array" aca="1" ref="AF88" ca="1">_xlfn.IFS(AF61&lt;=LPP!$D$76,0,AND(AF61&gt;LPP!$D$76,AF61&lt;=LPP!$D$78),(LPP!$D$69/12*AF86),AF61&gt;LPP!$D$78,PMT(LPP!$D$69/12,LPP!$D$70,-LPP!$D$75))</f>
        <v>25899.595684612606</v>
      </c>
      <c r="AG88" s="79" cm="1">
        <f t="array" aca="1" ref="AG88" ca="1">_xlfn.IFS(AG61&lt;=LPP!$D$76,0,AND(AG61&gt;LPP!$D$76,AG61&lt;=LPP!$D$78),(LPP!$D$69/12*AG86),AG61&gt;LPP!$D$78,PMT(LPP!$D$69/12,LPP!$D$70,-LPP!$D$75))</f>
        <v>25965.927200923619</v>
      </c>
      <c r="AH88" s="79" cm="1">
        <f t="array" aca="1" ref="AH88" ca="1">_xlfn.IFS(AH61&lt;=LPP!$D$76,0,AND(AH61&gt;LPP!$D$76,AH61&lt;=LPP!$D$78),(LPP!$D$69/12*AH86),AH61&gt;LPP!$D$78,PMT(LPP!$D$69/12,LPP!$D$70,-LPP!$D$75))</f>
        <v>26032.258717234636</v>
      </c>
      <c r="AI88" s="79" cm="1">
        <f t="array" aca="1" ref="AI88" ca="1">_xlfn.IFS(AI61&lt;=LPP!$D$76,0,AND(AI61&gt;LPP!$D$76,AI61&lt;=LPP!$D$78),(LPP!$D$69/12*AI86),AI61&gt;LPP!$D$78,PMT(LPP!$D$69/12,LPP!$D$70,-LPP!$D$75))</f>
        <v>26098.590233545649</v>
      </c>
      <c r="AJ88" s="79" cm="1">
        <f t="array" aca="1" ref="AJ88" ca="1">_xlfn.IFS(AJ61&lt;=LPP!$D$76,0,AND(AJ61&gt;LPP!$D$76,AJ61&lt;=LPP!$D$78),(LPP!$D$69/12*AJ86),AJ61&gt;LPP!$D$78,PMT(LPP!$D$69/12,LPP!$D$70,-LPP!$D$75))</f>
        <v>26098.590233545649</v>
      </c>
      <c r="AK88" s="79" cm="1">
        <f t="array" aca="1" ref="AK88" ca="1">_xlfn.IFS(AK61&lt;=LPP!$D$76,0,AND(AK61&gt;LPP!$D$76,AK61&lt;=LPP!$D$78),(LPP!$D$69/12*AK86),AK61&gt;LPP!$D$78,PMT(LPP!$D$69/12,LPP!$D$70,-LPP!$D$75))</f>
        <v>26098.590233545649</v>
      </c>
      <c r="AL88" s="79" cm="1">
        <f t="array" aca="1" ref="AL88" ca="1">_xlfn.IFS(AL61&lt;=LPP!$D$76,0,AND(AL61&gt;LPP!$D$76,AL61&lt;=LPP!$D$78),(LPP!$D$69/12*AL86),AL61&gt;LPP!$D$78,PMT(LPP!$D$69/12,LPP!$D$70,-LPP!$D$75))</f>
        <v>26098.590233545649</v>
      </c>
      <c r="AM88" s="79" cm="1">
        <f t="array" aca="1" ref="AM88" ca="1">_xlfn.IFS(AM61&lt;=LPP!$D$76,0,AND(AM61&gt;LPP!$D$76,AM61&lt;=LPP!$D$78),(LPP!$D$69/12*AM86),AM61&gt;LPP!$D$78,PMT(LPP!$D$69/12,LPP!$D$70,-LPP!$D$75))</f>
        <v>26098.590233545649</v>
      </c>
      <c r="AN88" s="79" cm="1">
        <f t="array" aca="1" ref="AN88" ca="1">_xlfn.IFS(AN61&lt;=LPP!$D$76,0,AND(AN61&gt;LPP!$D$76,AN61&lt;=LPP!$D$78),(LPP!$D$69/12*AN86),AN61&gt;LPP!$D$78,PMT(LPP!$D$69/12,LPP!$D$70,-LPP!$D$75))</f>
        <v>26098.590233545649</v>
      </c>
      <c r="AO88" s="79" cm="1">
        <f t="array" aca="1" ref="AO88" ca="1">_xlfn.IFS(AO61&lt;=LPP!$D$76,0,AND(AO61&gt;LPP!$D$76,AO61&lt;=LPP!$D$78),(LPP!$D$69/12*AO86),AO61&gt;LPP!$D$78,PMT(LPP!$D$69/12,LPP!$D$70,-LPP!$D$75))</f>
        <v>26098.590233545649</v>
      </c>
      <c r="AP88" s="79" cm="1">
        <f t="array" aca="1" ref="AP88" ca="1">_xlfn.IFS(AP61&lt;=LPP!$D$76,0,AND(AP61&gt;LPP!$D$76,AP61&lt;=LPP!$D$78),(LPP!$D$69/12*AP86),AP61&gt;LPP!$D$78,PMT(LPP!$D$69/12,LPP!$D$70,-LPP!$D$75))</f>
        <v>26098.590233545649</v>
      </c>
      <c r="AQ88" s="79" cm="1">
        <f t="array" aca="1" ref="AQ88" ca="1">_xlfn.IFS(AQ61&lt;=LPP!$D$76,0,AND(AQ61&gt;LPP!$D$76,AQ61&lt;=LPP!$D$78),(LPP!$D$69/12*AQ86),AQ61&gt;LPP!$D$78,PMT(LPP!$D$69/12,LPP!$D$70,-LPP!$D$75))</f>
        <v>26098.590233545649</v>
      </c>
      <c r="AR88" s="79" cm="1">
        <f t="array" aca="1" ref="AR88" ca="1">_xlfn.IFS(AR61&lt;=LPP!$D$76,0,AND(AR61&gt;LPP!$D$76,AR61&lt;=LPP!$D$78),(LPP!$D$69/12*AR86),AR61&gt;LPP!$D$78,PMT(LPP!$D$69/12,LPP!$D$70,-LPP!$D$75))</f>
        <v>26098.590233545649</v>
      </c>
      <c r="AS88" s="79" cm="1">
        <f t="array" aca="1" ref="AS88" ca="1">_xlfn.IFS(AS61&lt;=LPP!$D$76,0,AND(AS61&gt;LPP!$D$76,AS61&lt;=LPP!$D$78),(LPP!$D$69/12*AS86),AS61&gt;LPP!$D$78,PMT(LPP!$D$69/12,LPP!$D$70,-LPP!$D$75))</f>
        <v>26098.590233545649</v>
      </c>
      <c r="AT88" s="79" cm="1">
        <f t="array" aca="1" ref="AT88" ca="1">_xlfn.IFS(AT61&lt;=LPP!$D$76,0,AND(AT61&gt;LPP!$D$76,AT61&lt;=LPP!$D$78),(LPP!$D$69/12*AT86),AT61&gt;LPP!$D$78,PMT(LPP!$D$69/12,LPP!$D$70,-LPP!$D$75))</f>
        <v>26098.590233545649</v>
      </c>
      <c r="AU88" s="79" cm="1">
        <f t="array" aca="1" ref="AU88" ca="1">_xlfn.IFS(AU61&lt;=LPP!$D$76,0,AND(AU61&gt;LPP!$D$76,AU61&lt;=LPP!$D$78),(LPP!$D$69/12*AU86),AU61&gt;LPP!$D$78,PMT(LPP!$D$69/12,LPP!$D$70,-LPP!$D$75))</f>
        <v>26098.590233545649</v>
      </c>
      <c r="AV88" s="79" cm="1">
        <f t="array" aca="1" ref="AV88" ca="1">_xlfn.IFS(AV61&lt;=LPP!$D$76,0,AND(AV61&gt;LPP!$D$76,AV61&lt;=LPP!$D$78),(LPP!$D$69/12*AV86),AV61&gt;LPP!$D$78,PMT(LPP!$D$69/12,LPP!$D$70,-LPP!$D$75))</f>
        <v>26098.590233545649</v>
      </c>
      <c r="AW88" s="79" cm="1">
        <f t="array" aca="1" ref="AW88" ca="1">_xlfn.IFS(AW61&lt;=LPP!$D$76,0,AND(AW61&gt;LPP!$D$76,AW61&lt;=LPP!$D$78),(LPP!$D$69/12*AW86),AW61&gt;LPP!$D$78,PMT(LPP!$D$69/12,LPP!$D$70,-LPP!$D$75))</f>
        <v>26098.590233545649</v>
      </c>
      <c r="AX88" s="79" cm="1">
        <f t="array" aca="1" ref="AX88" ca="1">_xlfn.IFS(AX61&lt;=LPP!$D$76,0,AND(AX61&gt;LPP!$D$76,AX61&lt;=LPP!$D$78),(LPP!$D$69/12*AX86),AX61&gt;LPP!$D$78,PMT(LPP!$D$69/12,LPP!$D$70,-LPP!$D$75))</f>
        <v>26098.590233545649</v>
      </c>
      <c r="AY88" s="79" cm="1">
        <f t="array" aca="1" ref="AY88" ca="1">_xlfn.IFS(AY61&lt;=LPP!$D$76,0,AND(AY61&gt;LPP!$D$76,AY61&lt;=LPP!$D$78),(LPP!$D$69/12*AY86),AY61&gt;LPP!$D$78,PMT(LPP!$D$69/12,LPP!$D$70,-LPP!$D$75))</f>
        <v>26098.590233545649</v>
      </c>
      <c r="AZ88" s="79" cm="1">
        <f t="array" aca="1" ref="AZ88" ca="1">_xlfn.IFS(AZ61&lt;=LPP!$D$76,0,AND(AZ61&gt;LPP!$D$76,AZ61&lt;=LPP!$D$78),(LPP!$D$69/12*AZ86),AZ61&gt;LPP!$D$78,PMT(LPP!$D$69/12,LPP!$D$70,-LPP!$D$75))</f>
        <v>26098.590233545649</v>
      </c>
      <c r="BA88" s="79" cm="1">
        <f t="array" aca="1" ref="BA88" ca="1">_xlfn.IFS(BA61&lt;=LPP!$D$76,0,AND(BA61&gt;LPP!$D$76,BA61&lt;=LPP!$D$78),(LPP!$D$69/12*BA86),BA61&gt;LPP!$D$78,PMT(LPP!$D$69/12,LPP!$D$70,-LPP!$D$75))</f>
        <v>26098.590233545649</v>
      </c>
      <c r="BB88" s="79" cm="1">
        <f t="array" aca="1" ref="BB88" ca="1">_xlfn.IFS(BB61&lt;=LPP!$D$76,0,AND(BB61&gt;LPP!$D$76,BB61&lt;=LPP!$D$78),(LPP!$D$69/12*BB86),BB61&gt;LPP!$D$78,PMT(LPP!$D$69/12,LPP!$D$70,-LPP!$D$75))</f>
        <v>26098.590233545649</v>
      </c>
      <c r="BC88" s="79" cm="1">
        <f t="array" aca="1" ref="BC88" ca="1">_xlfn.IFS(BC61&lt;=LPP!$D$76,0,AND(BC61&gt;LPP!$D$76,BC61&lt;=LPP!$D$78),(LPP!$D$69/12*BC86),BC61&gt;LPP!$D$78,PMT(LPP!$D$69/12,LPP!$D$70,-LPP!$D$75))</f>
        <v>26098.590233545649</v>
      </c>
      <c r="BD88" s="79" cm="1">
        <f t="array" aca="1" ref="BD88" ca="1">_xlfn.IFS(BD61&lt;=LPP!$D$76,0,AND(BD61&gt;LPP!$D$76,BD61&lt;=LPP!$D$78),(LPP!$D$69/12*BD86),BD61&gt;LPP!$D$78,PMT(LPP!$D$69/12,LPP!$D$70,-LPP!$D$75))</f>
        <v>26098.590233545649</v>
      </c>
      <c r="BE88" s="79" cm="1">
        <f t="array" aca="1" ref="BE88" ca="1">_xlfn.IFS(BE61&lt;=LPP!$D$76,0,AND(BE61&gt;LPP!$D$76,BE61&lt;=LPP!$D$78),(LPP!$D$69/12*BE86),BE61&gt;LPP!$D$78,PMT(LPP!$D$69/12,LPP!$D$70,-LPP!$D$75))</f>
        <v>26098.590233545649</v>
      </c>
      <c r="BF88" s="79" cm="1">
        <f t="array" aca="1" ref="BF88" ca="1">_xlfn.IFS(BF61&lt;=LPP!$D$76,0,AND(BF61&gt;LPP!$D$76,BF61&lt;=LPP!$D$78),(LPP!$D$69/12*BF86),BF61&gt;LPP!$D$78,PMT(LPP!$D$69/12,LPP!$D$70,-LPP!$D$75))</f>
        <v>339509.98514158261</v>
      </c>
      <c r="BG88" s="79" cm="1">
        <f t="array" aca="1" ref="BG88" ca="1">_xlfn.IFS(BG61&lt;=LPP!$D$76,0,AND(BG61&gt;LPP!$D$76,BG61&lt;=LPP!$D$78),(LPP!$D$69/12*BG86),BG61&gt;LPP!$D$78,PMT(LPP!$D$69/12,LPP!$D$70,-LPP!$D$75))</f>
        <v>339509.98514158261</v>
      </c>
      <c r="BH88" s="79" cm="1">
        <f t="array" aca="1" ref="BH88" ca="1">_xlfn.IFS(BH61&lt;=LPP!$D$76,0,AND(BH61&gt;LPP!$D$76,BH61&lt;=LPP!$D$78),(LPP!$D$69/12*BH86),BH61&gt;LPP!$D$78,PMT(LPP!$D$69/12,LPP!$D$70,-LPP!$D$75))</f>
        <v>339509.98514158261</v>
      </c>
      <c r="BI88" s="79" cm="1">
        <f t="array" aca="1" ref="BI88" ca="1">_xlfn.IFS(BI61&lt;=LPP!$D$76,0,AND(BI61&gt;LPP!$D$76,BI61&lt;=LPP!$D$78),(LPP!$D$69/12*BI86),BI61&gt;LPP!$D$78,PMT(LPP!$D$69/12,LPP!$D$70,-LPP!$D$75))</f>
        <v>339509.98514158261</v>
      </c>
      <c r="BJ88" s="79" cm="1">
        <f t="array" aca="1" ref="BJ88" ca="1">_xlfn.IFS(BJ61&lt;=LPP!$D$76,0,AND(BJ61&gt;LPP!$D$76,BJ61&lt;=LPP!$D$78),(LPP!$D$69/12*BJ86),BJ61&gt;LPP!$D$78,PMT(LPP!$D$69/12,LPP!$D$70,-LPP!$D$75))</f>
        <v>339509.98514158261</v>
      </c>
      <c r="BK88" s="79" cm="1">
        <f t="array" aca="1" ref="BK88" ca="1">_xlfn.IFS(BK61&lt;=LPP!$D$76,0,AND(BK61&gt;LPP!$D$76,BK61&lt;=LPP!$D$78),(LPP!$D$69/12*BK86),BK61&gt;LPP!$D$78,PMT(LPP!$D$69/12,LPP!$D$70,-LPP!$D$75))</f>
        <v>339509.98514158261</v>
      </c>
      <c r="BL88" s="79" cm="1">
        <f t="array" aca="1" ref="BL88" ca="1">_xlfn.IFS(BL61&lt;=LPP!$D$76,0,AND(BL61&gt;LPP!$D$76,BL61&lt;=LPP!$D$78),(LPP!$D$69/12*BL86),BL61&gt;LPP!$D$78,PMT(LPP!$D$69/12,LPP!$D$70,-LPP!$D$75))</f>
        <v>339509.98514158261</v>
      </c>
      <c r="BM88" s="79" cm="1">
        <f t="array" aca="1" ref="BM88" ca="1">_xlfn.IFS(BM61&lt;=LPP!$D$76,0,AND(BM61&gt;LPP!$D$76,BM61&lt;=LPP!$D$78),(LPP!$D$69/12*BM86),BM61&gt;LPP!$D$78,PMT(LPP!$D$69/12,LPP!$D$70,-LPP!$D$75))</f>
        <v>339509.98514158261</v>
      </c>
      <c r="BN88" s="79" cm="1">
        <f t="array" aca="1" ref="BN88" ca="1">_xlfn.IFS(BN61&lt;=LPP!$D$76,0,AND(BN61&gt;LPP!$D$76,BN61&lt;=LPP!$D$78),(LPP!$D$69/12*BN86),BN61&gt;LPP!$D$78,PMT(LPP!$D$69/12,LPP!$D$70,-LPP!$D$75))</f>
        <v>339509.98514158261</v>
      </c>
      <c r="BO88" s="79" cm="1">
        <f t="array" aca="1" ref="BO88" ca="1">_xlfn.IFS(BO61&lt;=LPP!$D$76,0,AND(BO61&gt;LPP!$D$76,BO61&lt;=LPP!$D$78),(LPP!$D$69/12*BO86),BO61&gt;LPP!$D$78,PMT(LPP!$D$69/12,LPP!$D$70,-LPP!$D$75))</f>
        <v>339509.98514158261</v>
      </c>
      <c r="BP88" s="79" cm="1">
        <f t="array" aca="1" ref="BP88" ca="1">_xlfn.IFS(BP61&lt;=LPP!$D$76,0,AND(BP61&gt;LPP!$D$76,BP61&lt;=LPP!$D$78),(LPP!$D$69/12*BP86),BP61&gt;LPP!$D$78,PMT(LPP!$D$69/12,LPP!$D$70,-LPP!$D$75))</f>
        <v>339509.98514158261</v>
      </c>
      <c r="BQ88" s="79" cm="1">
        <f t="array" aca="1" ref="BQ88" ca="1">_xlfn.IFS(BQ61&lt;=LPP!$D$76,0,AND(BQ61&gt;LPP!$D$76,BQ61&lt;=LPP!$D$78),(LPP!$D$69/12*BQ86),BQ61&gt;LPP!$D$78,PMT(LPP!$D$69/12,LPP!$D$70,-LPP!$D$75))</f>
        <v>339509.98514158261</v>
      </c>
      <c r="BR88" s="79" cm="1">
        <f t="array" aca="1" ref="BR88" ca="1">_xlfn.IFS(BR61&lt;=LPP!$D$76,0,AND(BR61&gt;LPP!$D$76,BR61&lt;=LPP!$D$78),(LPP!$D$69/12*BR86),BR61&gt;LPP!$D$78,PMT(LPP!$D$69/12,LPP!$D$70,-LPP!$D$75))</f>
        <v>339509.98514158261</v>
      </c>
      <c r="BS88" s="79" cm="1">
        <f t="array" aca="1" ref="BS88" ca="1">_xlfn.IFS(BS61&lt;=LPP!$D$76,0,AND(BS61&gt;LPP!$D$76,BS61&lt;=LPP!$D$78),(LPP!$D$69/12*BS86),BS61&gt;LPP!$D$78,PMT(LPP!$D$69/12,LPP!$D$70,-LPP!$D$75))</f>
        <v>339509.98514158261</v>
      </c>
      <c r="BT88" s="79" cm="1">
        <f t="array" aca="1" ref="BT88" ca="1">_xlfn.IFS(BT61&lt;=LPP!$D$76,0,AND(BT61&gt;LPP!$D$76,BT61&lt;=LPP!$D$78),(LPP!$D$69/12*BT86),BT61&gt;LPP!$D$78,PMT(LPP!$D$69/12,LPP!$D$70,-LPP!$D$75))</f>
        <v>339509.98514158261</v>
      </c>
      <c r="BU88" s="79" cm="1">
        <f t="array" aca="1" ref="BU88" ca="1">_xlfn.IFS(BU61&lt;=LPP!$D$76,0,AND(BU61&gt;LPP!$D$76,BU61&lt;=LPP!$D$78),(LPP!$D$69/12*BU86),BU61&gt;LPP!$D$78,PMT(LPP!$D$69/12,LPP!$D$70,-LPP!$D$75))</f>
        <v>339509.98514158261</v>
      </c>
      <c r="BV88" s="79" cm="1">
        <f t="array" aca="1" ref="BV88" ca="1">_xlfn.IFS(BV61&lt;=LPP!$D$76,0,AND(BV61&gt;LPP!$D$76,BV61&lt;=LPP!$D$78),(LPP!$D$69/12*BV86),BV61&gt;LPP!$D$78,PMT(LPP!$D$69/12,LPP!$D$70,-LPP!$D$75))</f>
        <v>339509.98514158261</v>
      </c>
      <c r="BW88" s="79" cm="1">
        <f t="array" aca="1" ref="BW88" ca="1">_xlfn.IFS(BW61&lt;=LPP!$D$76,0,AND(BW61&gt;LPP!$D$76,BW61&lt;=LPP!$D$78),(LPP!$D$69/12*BW86),BW61&gt;LPP!$D$78,PMT(LPP!$D$69/12,LPP!$D$70,-LPP!$D$75))</f>
        <v>339509.98514158261</v>
      </c>
      <c r="BX88" s="79" cm="1">
        <f t="array" aca="1" ref="BX88" ca="1">_xlfn.IFS(BX61&lt;=LPP!$D$76,0,AND(BX61&gt;LPP!$D$76,BX61&lt;=LPP!$D$78),(LPP!$D$69/12*BX86),BX61&gt;LPP!$D$78,PMT(LPP!$D$69/12,LPP!$D$70,-LPP!$D$75))</f>
        <v>339509.98514158261</v>
      </c>
      <c r="BY88" s="79" cm="1">
        <f t="array" aca="1" ref="BY88" ca="1">_xlfn.IFS(BY61&lt;=LPP!$D$76,0,AND(BY61&gt;LPP!$D$76,BY61&lt;=LPP!$D$78),(LPP!$D$69/12*BY86),BY61&gt;LPP!$D$78,PMT(LPP!$D$69/12,LPP!$D$70,-LPP!$D$75))</f>
        <v>339509.98514158261</v>
      </c>
      <c r="BZ88" s="79" cm="1">
        <f t="array" aca="1" ref="BZ88" ca="1">_xlfn.IFS(BZ61&lt;=LPP!$D$76,0,AND(BZ61&gt;LPP!$D$76,BZ61&lt;=LPP!$D$78),(LPP!$D$69/12*BZ86),BZ61&gt;LPP!$D$78,PMT(LPP!$D$69/12,LPP!$D$70,-LPP!$D$75))</f>
        <v>339509.98514158261</v>
      </c>
      <c r="CA88" s="79" cm="1">
        <f t="array" aca="1" ref="CA88" ca="1">_xlfn.IFS(CA61&lt;=LPP!$D$76,0,AND(CA61&gt;LPP!$D$76,CA61&lt;=LPP!$D$78),(LPP!$D$69/12*CA86),CA61&gt;LPP!$D$78,PMT(LPP!$D$69/12,LPP!$D$70,-LPP!$D$75))</f>
        <v>339509.98514158261</v>
      </c>
      <c r="CB88" s="79" cm="1">
        <f t="array" aca="1" ref="CB88" ca="1">_xlfn.IFS(CB61&lt;=LPP!$D$76,0,AND(CB61&gt;LPP!$D$76,CB61&lt;=LPP!$D$78),(LPP!$D$69/12*CB86),CB61&gt;LPP!$D$78,PMT(LPP!$D$69/12,LPP!$D$70,-LPP!$D$75))</f>
        <v>339509.98514158261</v>
      </c>
      <c r="CC88" s="79" cm="1">
        <f t="array" aca="1" ref="CC88" ca="1">_xlfn.IFS(CC61&lt;=LPP!$D$76,0,AND(CC61&gt;LPP!$D$76,CC61&lt;=LPP!$D$78),(LPP!$D$69/12*CC86),CC61&gt;LPP!$D$78,PMT(LPP!$D$69/12,LPP!$D$70,-LPP!$D$75))</f>
        <v>339509.98514158261</v>
      </c>
      <c r="CD88" s="79" cm="1">
        <f t="array" aca="1" ref="CD88" ca="1">_xlfn.IFS(CD61&lt;=LPP!$D$76,0,AND(CD61&gt;LPP!$D$76,CD61&lt;=LPP!$D$78),(LPP!$D$69/12*CD86),CD61&gt;LPP!$D$78,PMT(LPP!$D$69/12,LPP!$D$70,-LPP!$D$75))</f>
        <v>339509.98514158261</v>
      </c>
      <c r="CE88" s="79" cm="1">
        <f t="array" aca="1" ref="CE88" ca="1">_xlfn.IFS(CE61&lt;=LPP!$D$76,0,AND(CE61&gt;LPP!$D$76,CE61&lt;=LPP!$D$78),(LPP!$D$69/12*CE86),CE61&gt;LPP!$D$78,PMT(LPP!$D$69/12,LPP!$D$70,-LPP!$D$75))</f>
        <v>339509.98514158261</v>
      </c>
      <c r="CF88" s="79" cm="1">
        <f t="array" aca="1" ref="CF88" ca="1">_xlfn.IFS(CF61&lt;=LPP!$D$76,0,AND(CF61&gt;LPP!$D$76,CF61&lt;=LPP!$D$78),(LPP!$D$69/12*CF86),CF61&gt;LPP!$D$78,PMT(LPP!$D$69/12,LPP!$D$70,-LPP!$D$75))</f>
        <v>339509.98514158261</v>
      </c>
      <c r="CG88" s="79" cm="1">
        <f t="array" aca="1" ref="CG88" ca="1">_xlfn.IFS(CG61&lt;=LPP!$D$76,0,AND(CG61&gt;LPP!$D$76,CG61&lt;=LPP!$D$78),(LPP!$D$69/12*CG86),CG61&gt;LPP!$D$78,PMT(LPP!$D$69/12,LPP!$D$70,-LPP!$D$75))</f>
        <v>339509.98514158261</v>
      </c>
      <c r="CH88" s="79" cm="1">
        <f t="array" aca="1" ref="CH88" ca="1">_xlfn.IFS(CH61&lt;=LPP!$D$76,0,AND(CH61&gt;LPP!$D$76,CH61&lt;=LPP!$D$78),(LPP!$D$69/12*CH86),CH61&gt;LPP!$D$78,PMT(LPP!$D$69/12,LPP!$D$70,-LPP!$D$75))</f>
        <v>339509.98514158261</v>
      </c>
      <c r="CI88" s="79" cm="1">
        <f t="array" aca="1" ref="CI88" ca="1">_xlfn.IFS(CI61&lt;=LPP!$D$76,0,AND(CI61&gt;LPP!$D$76,CI61&lt;=LPP!$D$78),(LPP!$D$69/12*CI86),CI61&gt;LPP!$D$78,PMT(LPP!$D$69/12,LPP!$D$70,-LPP!$D$75))</f>
        <v>339509.98514158261</v>
      </c>
      <c r="CJ88" s="79" cm="1">
        <f t="array" aca="1" ref="CJ88" ca="1">_xlfn.IFS(CJ61&lt;=LPP!$D$76,0,AND(CJ61&gt;LPP!$D$76,CJ61&lt;=LPP!$D$78),(LPP!$D$69/12*CJ86),CJ61&gt;LPP!$D$78,PMT(LPP!$D$69/12,LPP!$D$70,-LPP!$D$75))</f>
        <v>339509.98514158261</v>
      </c>
      <c r="CK88" s="79" cm="1">
        <f t="array" aca="1" ref="CK88" ca="1">_xlfn.IFS(CK61&lt;=LPP!$D$76,0,AND(CK61&gt;LPP!$D$76,CK61&lt;=LPP!$D$78),(LPP!$D$69/12*CK86),CK61&gt;LPP!$D$78,PMT(LPP!$D$69/12,LPP!$D$70,-LPP!$D$75))</f>
        <v>339509.98514158261</v>
      </c>
      <c r="CL88" s="79" cm="1">
        <f t="array" aca="1" ref="CL88" ca="1">_xlfn.IFS(CL61&lt;=LPP!$D$76,0,AND(CL61&gt;LPP!$D$76,CL61&lt;=LPP!$D$78),(LPP!$D$69/12*CL86),CL61&gt;LPP!$D$78,PMT(LPP!$D$69/12,LPP!$D$70,-LPP!$D$75))</f>
        <v>339509.98514158261</v>
      </c>
      <c r="CM88" s="79" cm="1">
        <f t="array" aca="1" ref="CM88" ca="1">_xlfn.IFS(CM61&lt;=LPP!$D$76,0,AND(CM61&gt;LPP!$D$76,CM61&lt;=LPP!$D$78),(LPP!$D$69/12*CM86),CM61&gt;LPP!$D$78,PMT(LPP!$D$69/12,LPP!$D$70,-LPP!$D$75))</f>
        <v>339509.98514158261</v>
      </c>
      <c r="CN88" s="79" cm="1">
        <f t="array" aca="1" ref="CN88" ca="1">_xlfn.IFS(CN61&lt;=LPP!$D$76,0,AND(CN61&gt;LPP!$D$76,CN61&lt;=LPP!$D$78),(LPP!$D$69/12*CN86),CN61&gt;LPP!$D$78,PMT(LPP!$D$69/12,LPP!$D$70,-LPP!$D$75))</f>
        <v>339509.98514158261</v>
      </c>
      <c r="CO88" s="79" cm="1">
        <f t="array" aca="1" ref="CO88" ca="1">_xlfn.IFS(CO61&lt;=LPP!$D$76,0,AND(CO61&gt;LPP!$D$76,CO61&lt;=LPP!$D$78),(LPP!$D$69/12*CO86),CO61&gt;LPP!$D$78,PMT(LPP!$D$69/12,LPP!$D$70,-LPP!$D$75))</f>
        <v>339509.98514158261</v>
      </c>
      <c r="CP88" s="79" cm="1">
        <f t="array" aca="1" ref="CP88" ca="1">_xlfn.IFS(CP61&lt;=LPP!$D$76,0,AND(CP61&gt;LPP!$D$76,CP61&lt;=LPP!$D$78),(LPP!$D$69/12*CP86),CP61&gt;LPP!$D$78,PMT(LPP!$D$69/12,LPP!$D$70,-LPP!$D$75))</f>
        <v>339509.98514158261</v>
      </c>
      <c r="CQ88" s="79" cm="1">
        <f t="array" aca="1" ref="CQ88" ca="1">_xlfn.IFS(CQ61&lt;=LPP!$D$76,0,AND(CQ61&gt;LPP!$D$76,CQ61&lt;=LPP!$D$78),(LPP!$D$69/12*CQ86),CQ61&gt;LPP!$D$78,PMT(LPP!$D$69/12,LPP!$D$70,-LPP!$D$75))</f>
        <v>339509.98514158261</v>
      </c>
      <c r="CR88" s="79" cm="1">
        <f t="array" aca="1" ref="CR88" ca="1">_xlfn.IFS(CR61&lt;=LPP!$D$76,0,AND(CR61&gt;LPP!$D$76,CR61&lt;=LPP!$D$78),(LPP!$D$69/12*CR86),CR61&gt;LPP!$D$78,PMT(LPP!$D$69/12,LPP!$D$70,-LPP!$D$75))</f>
        <v>339509.98514158261</v>
      </c>
      <c r="CS88" s="79" cm="1">
        <f t="array" aca="1" ref="CS88" ca="1">_xlfn.IFS(CS61&lt;=LPP!$D$76,0,AND(CS61&gt;LPP!$D$76,CS61&lt;=LPP!$D$78),(LPP!$D$69/12*CS86),CS61&gt;LPP!$D$78,PMT(LPP!$D$69/12,LPP!$D$70,-LPP!$D$75))</f>
        <v>339509.98514158261</v>
      </c>
      <c r="CT88" s="79" cm="1">
        <f t="array" aca="1" ref="CT88" ca="1">_xlfn.IFS(CT61&lt;=LPP!$D$76,0,AND(CT61&gt;LPP!$D$76,CT61&lt;=LPP!$D$78),(LPP!$D$69/12*CT86),CT61&gt;LPP!$D$78,PMT(LPP!$D$69/12,LPP!$D$70,-LPP!$D$75))</f>
        <v>339509.98514158261</v>
      </c>
      <c r="CU88" s="79" cm="1">
        <f t="array" aca="1" ref="CU88" ca="1">_xlfn.IFS(CU61&lt;=LPP!$D$76,0,AND(CU61&gt;LPP!$D$76,CU61&lt;=LPP!$D$78),(LPP!$D$69/12*CU86),CU61&gt;LPP!$D$78,PMT(LPP!$D$69/12,LPP!$D$70,-LPP!$D$75))</f>
        <v>339509.98514158261</v>
      </c>
      <c r="CV88" s="79" cm="1">
        <f t="array" aca="1" ref="CV88" ca="1">_xlfn.IFS(CV61&lt;=LPP!$D$76,0,AND(CV61&gt;LPP!$D$76,CV61&lt;=LPP!$D$78),(LPP!$D$69/12*CV86),CV61&gt;LPP!$D$78,PMT(LPP!$D$69/12,LPP!$D$70,-LPP!$D$75))</f>
        <v>339509.98514158261</v>
      </c>
      <c r="CW88" s="79" cm="1">
        <f t="array" aca="1" ref="CW88" ca="1">_xlfn.IFS(CW61&lt;=LPP!$D$76,0,AND(CW61&gt;LPP!$D$76,CW61&lt;=LPP!$D$78),(LPP!$D$69/12*CW86),CW61&gt;LPP!$D$78,PMT(LPP!$D$69/12,LPP!$D$70,-LPP!$D$75))</f>
        <v>339509.98514158261</v>
      </c>
      <c r="CX88" s="79" cm="1">
        <f t="array" aca="1" ref="CX88" ca="1">_xlfn.IFS(CX61&lt;=LPP!$D$76,0,AND(CX61&gt;LPP!$D$76,CX61&lt;=LPP!$D$78),(LPP!$D$69/12*CX86),CX61&gt;LPP!$D$78,PMT(LPP!$D$69/12,LPP!$D$70,-LPP!$D$75))</f>
        <v>339509.98514158261</v>
      </c>
      <c r="CY88" s="79" cm="1">
        <f t="array" aca="1" ref="CY88" ca="1">_xlfn.IFS(CY61&lt;=LPP!$D$76,0,AND(CY61&gt;LPP!$D$76,CY61&lt;=LPP!$D$78),(LPP!$D$69/12*CY86),CY61&gt;LPP!$D$78,PMT(LPP!$D$69/12,LPP!$D$70,-LPP!$D$75))</f>
        <v>339509.98514158261</v>
      </c>
      <c r="CZ88" s="79" cm="1">
        <f t="array" aca="1" ref="CZ88" ca="1">_xlfn.IFS(CZ61&lt;=LPP!$D$76,0,AND(CZ61&gt;LPP!$D$76,CZ61&lt;=LPP!$D$78),(LPP!$D$69/12*CZ86),CZ61&gt;LPP!$D$78,PMT(LPP!$D$69/12,LPP!$D$70,-LPP!$D$75))</f>
        <v>339509.98514158261</v>
      </c>
      <c r="DA88" s="79" cm="1">
        <f t="array" aca="1" ref="DA88" ca="1">_xlfn.IFS(DA61&lt;=LPP!$D$76,0,AND(DA61&gt;LPP!$D$76,DA61&lt;=LPP!$D$78),(LPP!$D$69/12*DA86),DA61&gt;LPP!$D$78,PMT(LPP!$D$69/12,LPP!$D$70,-LPP!$D$75))</f>
        <v>339509.98514158261</v>
      </c>
      <c r="DB88" s="79" cm="1">
        <f t="array" aca="1" ref="DB88" ca="1">_xlfn.IFS(DB61&lt;=LPP!$D$76,0,AND(DB61&gt;LPP!$D$76,DB61&lt;=LPP!$D$78),(LPP!$D$69/12*DB86),DB61&gt;LPP!$D$78,PMT(LPP!$D$69/12,LPP!$D$70,-LPP!$D$75))</f>
        <v>339509.98514158261</v>
      </c>
      <c r="DC88" s="79" cm="1">
        <f t="array" aca="1" ref="DC88" ca="1">_xlfn.IFS(DC61&lt;=LPP!$D$76,0,AND(DC61&gt;LPP!$D$76,DC61&lt;=LPP!$D$78),(LPP!$D$69/12*DC86),DC61&gt;LPP!$D$78,PMT(LPP!$D$69/12,LPP!$D$70,-LPP!$D$75))</f>
        <v>339509.98514158261</v>
      </c>
      <c r="DD88" s="79" cm="1">
        <f t="array" aca="1" ref="DD88" ca="1">_xlfn.IFS(DD61&lt;=LPP!$D$76,0,AND(DD61&gt;LPP!$D$76,DD61&lt;=LPP!$D$78),(LPP!$D$69/12*DD86),DD61&gt;LPP!$D$78,PMT(LPP!$D$69/12,LPP!$D$70,-LPP!$D$75))</f>
        <v>339509.98514158261</v>
      </c>
      <c r="DE88" s="79" cm="1">
        <f t="array" aca="1" ref="DE88" ca="1">_xlfn.IFS(DE61&lt;=LPP!$D$76,0,AND(DE61&gt;LPP!$D$76,DE61&lt;=LPP!$D$78),(LPP!$D$69/12*DE86),DE61&gt;LPP!$D$78,PMT(LPP!$D$69/12,LPP!$D$70,-LPP!$D$75))</f>
        <v>339509.98514158261</v>
      </c>
      <c r="DF88" s="79" cm="1">
        <f t="array" aca="1" ref="DF88" ca="1">_xlfn.IFS(DF61&lt;=LPP!$D$76,0,AND(DF61&gt;LPP!$D$76,DF61&lt;=LPP!$D$78),(LPP!$D$69/12*DF86),DF61&gt;LPP!$D$78,PMT(LPP!$D$69/12,LPP!$D$70,-LPP!$D$75))</f>
        <v>339509.98514158261</v>
      </c>
      <c r="DG88" s="79" cm="1">
        <f t="array" aca="1" ref="DG88" ca="1">_xlfn.IFS(DG61&lt;=LPP!$D$76,0,AND(DG61&gt;LPP!$D$76,DG61&lt;=LPP!$D$78),(LPP!$D$69/12*DG86),DG61&gt;LPP!$D$78,PMT(LPP!$D$69/12,LPP!$D$70,-LPP!$D$75))</f>
        <v>339509.98514158261</v>
      </c>
      <c r="DH88" s="79" cm="1">
        <f t="array" aca="1" ref="DH88" ca="1">_xlfn.IFS(DH61&lt;=LPP!$D$76,0,AND(DH61&gt;LPP!$D$76,DH61&lt;=LPP!$D$78),(LPP!$D$69/12*DH86),DH61&gt;LPP!$D$78,PMT(LPP!$D$69/12,LPP!$D$70,-LPP!$D$75))</f>
        <v>339509.98514158261</v>
      </c>
      <c r="DI88" s="79" cm="1">
        <f t="array" aca="1" ref="DI88" ca="1">_xlfn.IFS(DI61&lt;=LPP!$D$76,0,AND(DI61&gt;LPP!$D$76,DI61&lt;=LPP!$D$78),(LPP!$D$69/12*DI86),DI61&gt;LPP!$D$78,PMT(LPP!$D$69/12,LPP!$D$70,-LPP!$D$75))</f>
        <v>339509.98514158261</v>
      </c>
      <c r="DJ88" s="79" cm="1">
        <f t="array" aca="1" ref="DJ88" ca="1">_xlfn.IFS(DJ61&lt;=LPP!$D$76,0,AND(DJ61&gt;LPP!$D$76,DJ61&lt;=LPP!$D$78),(LPP!$D$69/12*DJ86),DJ61&gt;LPP!$D$78,PMT(LPP!$D$69/12,LPP!$D$70,-LPP!$D$75))</f>
        <v>339509.98514158261</v>
      </c>
      <c r="DK88" s="79" cm="1">
        <f t="array" aca="1" ref="DK88" ca="1">_xlfn.IFS(DK61&lt;=LPP!$D$76,0,AND(DK61&gt;LPP!$D$76,DK61&lt;=LPP!$D$78),(LPP!$D$69/12*DK86),DK61&gt;LPP!$D$78,PMT(LPP!$D$69/12,LPP!$D$70,-LPP!$D$75))</f>
        <v>339509.98514158261</v>
      </c>
      <c r="DL88" s="79" cm="1">
        <f t="array" aca="1" ref="DL88" ca="1">_xlfn.IFS(DL61&lt;=LPP!$D$76,0,AND(DL61&gt;LPP!$D$76,DL61&lt;=LPP!$D$78),(LPP!$D$69/12*DL86),DL61&gt;LPP!$D$78,PMT(LPP!$D$69/12,LPP!$D$70,-LPP!$D$75))</f>
        <v>339509.98514158261</v>
      </c>
      <c r="DM88" s="79" cm="1">
        <f t="array" aca="1" ref="DM88" ca="1">_xlfn.IFS(DM61&lt;=LPP!$D$76,0,AND(DM61&gt;LPP!$D$76,DM61&lt;=LPP!$D$78),(LPP!$D$69/12*DM86),DM61&gt;LPP!$D$78,PMT(LPP!$D$69/12,LPP!$D$70,-LPP!$D$75))</f>
        <v>339509.98514158261</v>
      </c>
      <c r="DN88" s="79" cm="1">
        <f t="array" aca="1" ref="DN88" ca="1">_xlfn.IFS(DN61&lt;=LPP!$D$76,0,AND(DN61&gt;LPP!$D$76,DN61&lt;=LPP!$D$78),(LPP!$D$69/12*DN86),DN61&gt;LPP!$D$78,PMT(LPP!$D$69/12,LPP!$D$70,-LPP!$D$75))</f>
        <v>339509.98514158261</v>
      </c>
      <c r="DO88" s="79" cm="1">
        <f t="array" aca="1" ref="DO88" ca="1">_xlfn.IFS(DO61&lt;=LPP!$D$76,0,AND(DO61&gt;LPP!$D$76,DO61&lt;=LPP!$D$78),(LPP!$D$69/12*DO86),DO61&gt;LPP!$D$78,PMT(LPP!$D$69/12,LPP!$D$70,-LPP!$D$75))</f>
        <v>339509.98514158261</v>
      </c>
      <c r="DP88" s="79" cm="1">
        <f t="array" aca="1" ref="DP88" ca="1">_xlfn.IFS(DP61&lt;=LPP!$D$76,0,AND(DP61&gt;LPP!$D$76,DP61&lt;=LPP!$D$78),(LPP!$D$69/12*DP86),DP61&gt;LPP!$D$78,PMT(LPP!$D$69/12,LPP!$D$70,-LPP!$D$75))</f>
        <v>339509.98514158261</v>
      </c>
      <c r="DQ88" s="79" cm="1">
        <f t="array" aca="1" ref="DQ88" ca="1">_xlfn.IFS(DQ61&lt;=LPP!$D$76,0,AND(DQ61&gt;LPP!$D$76,DQ61&lt;=LPP!$D$78),(LPP!$D$69/12*DQ86),DQ61&gt;LPP!$D$78,PMT(LPP!$D$69/12,LPP!$D$70,-LPP!$D$75))</f>
        <v>339509.98514158261</v>
      </c>
      <c r="DR88" s="79" cm="1">
        <f t="array" aca="1" ref="DR88" ca="1">_xlfn.IFS(DR61&lt;=LPP!$D$76,0,AND(DR61&gt;LPP!$D$76,DR61&lt;=LPP!$D$78),(LPP!$D$69/12*DR86),DR61&gt;LPP!$D$78,PMT(LPP!$D$69/12,LPP!$D$70,-LPP!$D$75))</f>
        <v>339509.98514158261</v>
      </c>
      <c r="DS88" s="79" cm="1">
        <f t="array" aca="1" ref="DS88" ca="1">_xlfn.IFS(DS61&lt;=LPP!$D$76,0,AND(DS61&gt;LPP!$D$76,DS61&lt;=LPP!$D$78),(LPP!$D$69/12*DS86),DS61&gt;LPP!$D$78,PMT(LPP!$D$69/12,LPP!$D$70,-LPP!$D$75))</f>
        <v>339509.98514158261</v>
      </c>
    </row>
    <row r="89" spans="2:123" x14ac:dyDescent="0.25">
      <c r="B89" s="36" t="s">
        <v>41</v>
      </c>
      <c r="C89" s="55">
        <f ca="1">IF(C88&gt;0,(LPP!$D$69/12)*C86,0)</f>
        <v>0</v>
      </c>
      <c r="D89" s="55">
        <f ca="1">IF(D88&gt;0,(LPP!$D$69/12)*D86,0)</f>
        <v>0</v>
      </c>
      <c r="E89" s="55">
        <f ca="1">IF(E88&gt;0,(LPP!$D$69/12)*E86,0)</f>
        <v>0</v>
      </c>
      <c r="F89" s="55">
        <f ca="1">IF(F88&gt;0,(LPP!$D$69/12)*F86,0)</f>
        <v>0</v>
      </c>
      <c r="G89" s="55">
        <f ca="1">IF(G88&gt;0,(LPP!$D$69/12)*G86,0)</f>
        <v>0</v>
      </c>
      <c r="H89" s="55">
        <f ca="1">IF(H88&gt;0,(LPP!$D$69/12)*H86,0)</f>
        <v>0</v>
      </c>
      <c r="I89" s="55">
        <f ca="1">IF(I88&gt;0,(LPP!$D$69/12)*I86,0)</f>
        <v>0</v>
      </c>
      <c r="J89" s="55">
        <f ca="1">IF(J88&gt;0,(LPP!$D$69/12)*J86,0)</f>
        <v>0</v>
      </c>
      <c r="K89" s="55">
        <f ca="1">IF(K88&gt;0,(LPP!$D$69/12)*K86,0)</f>
        <v>0</v>
      </c>
      <c r="L89" s="55">
        <f ca="1">IF(L88&gt;0,(LPP!$D$69/12)*L86,0)</f>
        <v>0</v>
      </c>
      <c r="M89" s="55">
        <f ca="1">IF(M88&gt;0,(LPP!$D$69/12)*M86,0)</f>
        <v>0</v>
      </c>
      <c r="N89" s="55">
        <f ca="1">IF(N88&gt;0,(LPP!$D$69/12)*N86,0)</f>
        <v>0</v>
      </c>
      <c r="O89" s="55">
        <f ca="1">IF(O88&gt;0,(LPP!$D$69/12)*O86,0)</f>
        <v>0</v>
      </c>
      <c r="P89" s="55">
        <f ca="1">IF(P88&gt;0,(LPP!$D$69/12)*P86,0)</f>
        <v>0</v>
      </c>
      <c r="Q89" s="55">
        <f ca="1">IF(Q88&gt;0,(LPP!$D$69/12)*Q86,0)</f>
        <v>0</v>
      </c>
      <c r="R89" s="55">
        <f ca="1">IF(R88&gt;0,(LPP!$D$69/12)*R86,0)</f>
        <v>0</v>
      </c>
      <c r="S89" s="55">
        <f ca="1">IF(S88&gt;0,(LPP!$D$69/12)*S86,0)</f>
        <v>0</v>
      </c>
      <c r="T89" s="55">
        <f ca="1">IF(T88&gt;0,(LPP!$D$69/12)*T86,0)</f>
        <v>0</v>
      </c>
      <c r="U89" s="55">
        <f ca="1">IF(U88&gt;0,(LPP!$D$69/12)*U86,0)</f>
        <v>0</v>
      </c>
      <c r="V89" s="55">
        <f ca="1">IF(V88&gt;0,(LPP!$D$69/12)*V86,0)</f>
        <v>0</v>
      </c>
      <c r="W89" s="55">
        <f ca="1">IF(W88&gt;0,(LPP!$D$69/12)*W86,0)</f>
        <v>0</v>
      </c>
      <c r="X89" s="55">
        <f ca="1">IF(X88&gt;0,(LPP!$D$69/12)*X86,0)</f>
        <v>0</v>
      </c>
      <c r="Y89" s="55">
        <f ca="1">IF(Y88&gt;0,(LPP!$D$69/12)*Y86,0)</f>
        <v>0</v>
      </c>
      <c r="Z89" s="55">
        <f ca="1">IF(Z88&gt;0,(LPP!$D$69/12)*Z86,0)</f>
        <v>0</v>
      </c>
      <c r="AA89" s="55">
        <f ca="1">IF(AA88&gt;0,(LPP!$D$69/12)*AA86,0)</f>
        <v>0</v>
      </c>
      <c r="AB89" s="55">
        <f ca="1">IF(AB88&gt;0,(LPP!$D$69/12)*AB86,0)</f>
        <v>22801.827728061922</v>
      </c>
      <c r="AC89" s="55">
        <f ca="1">IF(AC88&gt;0,(LPP!$D$69/12)*AC86,0)</f>
        <v>24697.875356640361</v>
      </c>
      <c r="AD89" s="55">
        <f ca="1">IF(AD88&gt;0,(LPP!$D$69/12)*AD86,0)</f>
        <v>25146.689902069425</v>
      </c>
      <c r="AE89" s="55">
        <f ca="1">IF(AE88&gt;0,(LPP!$D$69/12)*AE86,0)</f>
        <v>25523.142793341016</v>
      </c>
      <c r="AF89" s="55">
        <f ca="1">IF(AF88&gt;0,(LPP!$D$69/12)*AF86,0)</f>
        <v>25899.595684612606</v>
      </c>
      <c r="AG89" s="55">
        <f ca="1">IF(AG88&gt;0,(LPP!$D$69/12)*AG86,0)</f>
        <v>25965.927200923619</v>
      </c>
      <c r="AH89" s="55">
        <f ca="1">IF(AH88&gt;0,(LPP!$D$69/12)*AH86,0)</f>
        <v>26032.258717234636</v>
      </c>
      <c r="AI89" s="55">
        <f ca="1">IF(AI88&gt;0,(LPP!$D$69/12)*AI86,0)</f>
        <v>26098.590233545649</v>
      </c>
      <c r="AJ89" s="55">
        <f ca="1">IF(AJ88&gt;0,(LPP!$D$69/12)*AJ86,0)</f>
        <v>26098.590233545649</v>
      </c>
      <c r="AK89" s="55">
        <f ca="1">IF(AK88&gt;0,(LPP!$D$69/12)*AK86,0)</f>
        <v>26098.590233545649</v>
      </c>
      <c r="AL89" s="55">
        <f ca="1">IF(AL88&gt;0,(LPP!$D$69/12)*AL86,0)</f>
        <v>26098.590233545649</v>
      </c>
      <c r="AM89" s="55">
        <f ca="1">IF(AM88&gt;0,(LPP!$D$69/12)*AM86,0)</f>
        <v>26098.590233545649</v>
      </c>
      <c r="AN89" s="55">
        <f ca="1">IF(AN88&gt;0,(LPP!$D$69/12)*AN86,0)</f>
        <v>26098.590233545649</v>
      </c>
      <c r="AO89" s="55">
        <f ca="1">IF(AO88&gt;0,(LPP!$D$69/12)*AO86,0)</f>
        <v>26098.590233545649</v>
      </c>
      <c r="AP89" s="55">
        <f ca="1">IF(AP88&gt;0,(LPP!$D$69/12)*AP86,0)</f>
        <v>26098.590233545649</v>
      </c>
      <c r="AQ89" s="55">
        <f ca="1">IF(AQ88&gt;0,(LPP!$D$69/12)*AQ86,0)</f>
        <v>26098.590233545649</v>
      </c>
      <c r="AR89" s="55">
        <f ca="1">IF(AR88&gt;0,(LPP!$D$69/12)*AR86,0)</f>
        <v>26098.590233545649</v>
      </c>
      <c r="AS89" s="55">
        <f ca="1">IF(AS88&gt;0,(LPP!$D$69/12)*AS86,0)</f>
        <v>26098.590233545649</v>
      </c>
      <c r="AT89" s="55">
        <f ca="1">IF(AT88&gt;0,(LPP!$D$69/12)*AT86,0)</f>
        <v>26098.590233545649</v>
      </c>
      <c r="AU89" s="55">
        <f ca="1">IF(AU88&gt;0,(LPP!$D$69/12)*AU86,0)</f>
        <v>26098.590233545649</v>
      </c>
      <c r="AV89" s="55">
        <f ca="1">IF(AV88&gt;0,(LPP!$D$69/12)*AV86,0)</f>
        <v>26098.590233545649</v>
      </c>
      <c r="AW89" s="55">
        <f ca="1">IF(AW88&gt;0,(LPP!$D$69/12)*AW86,0)</f>
        <v>26098.590233545649</v>
      </c>
      <c r="AX89" s="55">
        <f ca="1">IF(AX88&gt;0,(LPP!$D$69/12)*AX86,0)</f>
        <v>26098.590233545649</v>
      </c>
      <c r="AY89" s="55">
        <f ca="1">IF(AY88&gt;0,(LPP!$D$69/12)*AY86,0)</f>
        <v>26098.590233545649</v>
      </c>
      <c r="AZ89" s="55">
        <f ca="1">IF(AZ88&gt;0,(LPP!$D$69/12)*AZ86,0)</f>
        <v>26098.590233545649</v>
      </c>
      <c r="BA89" s="55">
        <f ca="1">IF(BA88&gt;0,(LPP!$D$69/12)*BA86,0)</f>
        <v>26098.590233545649</v>
      </c>
      <c r="BB89" s="55">
        <f ca="1">IF(BB88&gt;0,(LPP!$D$69/12)*BB86,0)</f>
        <v>26098.590233545649</v>
      </c>
      <c r="BC89" s="55">
        <f ca="1">IF(BC88&gt;0,(LPP!$D$69/12)*BC86,0)</f>
        <v>26098.590233545649</v>
      </c>
      <c r="BD89" s="55">
        <f ca="1">IF(BD88&gt;0,(LPP!$D$69/12)*BD86,0)</f>
        <v>26098.590233545649</v>
      </c>
      <c r="BE89" s="55">
        <f ca="1">IF(BE88&gt;0,(LPP!$D$69/12)*BE86,0)</f>
        <v>26098.590233545649</v>
      </c>
      <c r="BF89" s="55">
        <f ca="1">IF(BF88&gt;0,(LPP!$D$69/12)*BF86,0)</f>
        <v>26098.590233545649</v>
      </c>
      <c r="BG89" s="55">
        <f ca="1">IF(BG88&gt;0,(LPP!$D$69/12)*BG86,0)</f>
        <v>25994.119768576304</v>
      </c>
      <c r="BH89" s="55">
        <f ca="1">IF(BH88&gt;0,(LPP!$D$69/12)*BH86,0)</f>
        <v>25889.614480118635</v>
      </c>
      <c r="BI89" s="55">
        <f ca="1">IF(BI88&gt;0,(LPP!$D$69/12)*BI86,0)</f>
        <v>25785.074356564815</v>
      </c>
      <c r="BJ89" s="55">
        <f ca="1">IF(BJ88&gt;0,(LPP!$D$69/12)*BJ86,0)</f>
        <v>25680.499386303141</v>
      </c>
      <c r="BK89" s="55">
        <f ca="1">IF(BK88&gt;0,(LPP!$D$69/12)*BK86,0)</f>
        <v>25575.889557718048</v>
      </c>
      <c r="BL89" s="55">
        <f ca="1">IF(BL88&gt;0,(LPP!$D$69/12)*BL86,0)</f>
        <v>25471.24485919009</v>
      </c>
      <c r="BM89" s="55">
        <f ca="1">IF(BM88&gt;0,(LPP!$D$69/12)*BM86,0)</f>
        <v>25366.565279095961</v>
      </c>
      <c r="BN89" s="55">
        <f ca="1">IF(BN88&gt;0,(LPP!$D$69/12)*BN86,0)</f>
        <v>25261.850805808463</v>
      </c>
      <c r="BO89" s="55">
        <f ca="1">IF(BO88&gt;0,(LPP!$D$69/12)*BO86,0)</f>
        <v>25157.10142769654</v>
      </c>
      <c r="BP89" s="55">
        <f ca="1">IF(BP88&gt;0,(LPP!$D$69/12)*BP86,0)</f>
        <v>25052.317133125245</v>
      </c>
      <c r="BQ89" s="55">
        <f ca="1">IF(BQ88&gt;0,(LPP!$D$69/12)*BQ86,0)</f>
        <v>24947.497910455757</v>
      </c>
      <c r="BR89" s="55">
        <f ca="1">IF(BR88&gt;0,(LPP!$D$69/12)*BR86,0)</f>
        <v>24842.643748045382</v>
      </c>
      <c r="BS89" s="55">
        <f ca="1">IF(BS88&gt;0,(LPP!$D$69/12)*BS86,0)</f>
        <v>24737.75463424754</v>
      </c>
      <c r="BT89" s="55">
        <f ca="1">IF(BT88&gt;0,(LPP!$D$69/12)*BT86,0)</f>
        <v>24632.830557411766</v>
      </c>
      <c r="BU89" s="55">
        <f ca="1">IF(BU88&gt;0,(LPP!$D$69/12)*BU86,0)</f>
        <v>24527.871505883708</v>
      </c>
      <c r="BV89" s="55">
        <f ca="1">IF(BV88&gt;0,(LPP!$D$69/12)*BV86,0)</f>
        <v>24422.877468005139</v>
      </c>
      <c r="BW89" s="55">
        <f ca="1">IF(BW88&gt;0,(LPP!$D$69/12)*BW86,0)</f>
        <v>24317.848432113951</v>
      </c>
      <c r="BX89" s="55">
        <f ca="1">IF(BX88&gt;0,(LPP!$D$69/12)*BX86,0)</f>
        <v>24212.784386544128</v>
      </c>
      <c r="BY89" s="55">
        <f ca="1">IF(BY88&gt;0,(LPP!$D$69/12)*BY86,0)</f>
        <v>24107.68531962578</v>
      </c>
      <c r="BZ89" s="55">
        <f ca="1">IF(BZ88&gt;0,(LPP!$D$69/12)*BZ86,0)</f>
        <v>24002.551219685127</v>
      </c>
      <c r="CA89" s="55">
        <f ca="1">IF(CA88&gt;0,(LPP!$D$69/12)*CA86,0)</f>
        <v>23897.382075044494</v>
      </c>
      <c r="CB89" s="55">
        <f ca="1">IF(CB88&gt;0,(LPP!$D$69/12)*CB86,0)</f>
        <v>23792.177874022313</v>
      </c>
      <c r="CC89" s="55">
        <f ca="1">IF(CC88&gt;0,(LPP!$D$69/12)*CC86,0)</f>
        <v>23686.938604933126</v>
      </c>
      <c r="CD89" s="55">
        <f ca="1">IF(CD88&gt;0,(LPP!$D$69/12)*CD86,0)</f>
        <v>23581.664256087577</v>
      </c>
      <c r="CE89" s="55">
        <f ca="1">IF(CE88&gt;0,(LPP!$D$69/12)*CE86,0)</f>
        <v>23476.354815792412</v>
      </c>
      <c r="CF89" s="55">
        <f ca="1">IF(CF88&gt;0,(LPP!$D$69/12)*CF86,0)</f>
        <v>23371.010272350479</v>
      </c>
      <c r="CG89" s="55">
        <f ca="1">IF(CG88&gt;0,(LPP!$D$69/12)*CG86,0)</f>
        <v>23265.630614060734</v>
      </c>
      <c r="CH89" s="55">
        <f ca="1">IF(CH88&gt;0,(LPP!$D$69/12)*CH86,0)</f>
        <v>23160.215829218228</v>
      </c>
      <c r="CI89" s="55">
        <f ca="1">IF(CI88&gt;0,(LPP!$D$69/12)*CI86,0)</f>
        <v>23054.765906114106</v>
      </c>
      <c r="CJ89" s="55">
        <f ca="1">IF(CJ88&gt;0,(LPP!$D$69/12)*CJ86,0)</f>
        <v>22949.280833035617</v>
      </c>
      <c r="CK89" s="55">
        <f ca="1">IF(CK88&gt;0,(LPP!$D$69/12)*CK86,0)</f>
        <v>22843.760598266104</v>
      </c>
      <c r="CL89" s="55">
        <f ca="1">IF(CL88&gt;0,(LPP!$D$69/12)*CL86,0)</f>
        <v>22738.205190084998</v>
      </c>
      <c r="CM89" s="55">
        <f ca="1">IF(CM88&gt;0,(LPP!$D$69/12)*CM86,0)</f>
        <v>22632.614596767831</v>
      </c>
      <c r="CN89" s="55">
        <f ca="1">IF(CN88&gt;0,(LPP!$D$69/12)*CN86,0)</f>
        <v>22526.988806586225</v>
      </c>
      <c r="CO89" s="55">
        <f ca="1">IF(CO88&gt;0,(LPP!$D$69/12)*CO86,0)</f>
        <v>22421.327807807891</v>
      </c>
      <c r="CP89" s="55">
        <f ca="1">IF(CP88&gt;0,(LPP!$D$69/12)*CP86,0)</f>
        <v>22315.631588696633</v>
      </c>
      <c r="CQ89" s="55">
        <f ca="1">IF(CQ88&gt;0,(LPP!$D$69/12)*CQ86,0)</f>
        <v>22209.900137512337</v>
      </c>
      <c r="CR89" s="55">
        <f ca="1">IF(CR88&gt;0,(LPP!$D$69/12)*CR86,0)</f>
        <v>22104.133442510982</v>
      </c>
      <c r="CS89" s="55">
        <f ca="1">IF(CS88&gt;0,(LPP!$D$69/12)*CS86,0)</f>
        <v>21998.331491944624</v>
      </c>
      <c r="CT89" s="55">
        <f ca="1">IF(CT88&gt;0,(LPP!$D$69/12)*CT86,0)</f>
        <v>21892.494274061413</v>
      </c>
      <c r="CU89" s="55">
        <f ca="1">IF(CU88&gt;0,(LPP!$D$69/12)*CU86,0)</f>
        <v>21786.621777105574</v>
      </c>
      <c r="CV89" s="55">
        <f ca="1">IF(CV88&gt;0,(LPP!$D$69/12)*CV86,0)</f>
        <v>21680.713989317414</v>
      </c>
      <c r="CW89" s="55">
        <f ca="1">IF(CW88&gt;0,(LPP!$D$69/12)*CW86,0)</f>
        <v>21574.770898933326</v>
      </c>
      <c r="CX89" s="55">
        <f ca="1">IF(CX88&gt;0,(LPP!$D$69/12)*CX86,0)</f>
        <v>21468.792494185775</v>
      </c>
      <c r="CY89" s="55">
        <f ca="1">IF(CY88&gt;0,(LPP!$D$69/12)*CY86,0)</f>
        <v>21362.778763303308</v>
      </c>
      <c r="CZ89" s="55">
        <f ca="1">IF(CZ88&gt;0,(LPP!$D$69/12)*CZ86,0)</f>
        <v>21256.729694510548</v>
      </c>
      <c r="DA89" s="55">
        <f ca="1">IF(DA88&gt;0,(LPP!$D$69/12)*DA86,0)</f>
        <v>21150.64527602819</v>
      </c>
      <c r="DB89" s="55">
        <f ca="1">IF(DB88&gt;0,(LPP!$D$69/12)*DB86,0)</f>
        <v>21044.525496073005</v>
      </c>
      <c r="DC89" s="55">
        <f ca="1">IF(DC88&gt;0,(LPP!$D$69/12)*DC86,0)</f>
        <v>20938.370342857834</v>
      </c>
      <c r="DD89" s="55">
        <f ca="1">IF(DD88&gt;0,(LPP!$D$69/12)*DD86,0)</f>
        <v>20832.179804591593</v>
      </c>
      <c r="DE89" s="55">
        <f ca="1">IF(DE88&gt;0,(LPP!$D$69/12)*DE86,0)</f>
        <v>20725.953869479265</v>
      </c>
      <c r="DF89" s="55">
        <f ca="1">IF(DF88&gt;0,(LPP!$D$69/12)*DF86,0)</f>
        <v>20619.692525721894</v>
      </c>
      <c r="DG89" s="55">
        <f ca="1">IF(DG88&gt;0,(LPP!$D$69/12)*DG86,0)</f>
        <v>20513.395761516607</v>
      </c>
      <c r="DH89" s="55">
        <f ca="1">IF(DH88&gt;0,(LPP!$D$69/12)*DH86,0)</f>
        <v>20407.063565056586</v>
      </c>
      <c r="DI89" s="55">
        <f ca="1">IF(DI88&gt;0,(LPP!$D$69/12)*DI86,0)</f>
        <v>20300.695924531075</v>
      </c>
      <c r="DJ89" s="55">
        <f ca="1">IF(DJ88&gt;0,(LPP!$D$69/12)*DJ86,0)</f>
        <v>20194.292828125392</v>
      </c>
      <c r="DK89" s="55">
        <f ca="1">IF(DK88&gt;0,(LPP!$D$69/12)*DK86,0)</f>
        <v>20087.854264020905</v>
      </c>
      <c r="DL89" s="55">
        <f ca="1">IF(DL88&gt;0,(LPP!$D$69/12)*DL86,0)</f>
        <v>19981.380220395054</v>
      </c>
      <c r="DM89" s="55">
        <f ca="1">IF(DM88&gt;0,(LPP!$D$69/12)*DM86,0)</f>
        <v>19874.870685421323</v>
      </c>
      <c r="DN89" s="55">
        <f ca="1">IF(DN88&gt;0,(LPP!$D$69/12)*DN86,0)</f>
        <v>19768.32564726927</v>
      </c>
      <c r="DO89" s="55">
        <f ca="1">IF(DO88&gt;0,(LPP!$D$69/12)*DO86,0)</f>
        <v>19661.745094104499</v>
      </c>
      <c r="DP89" s="55">
        <f ca="1">IF(DP88&gt;0,(LPP!$D$69/12)*DP86,0)</f>
        <v>19555.129014088674</v>
      </c>
      <c r="DQ89" s="55">
        <f ca="1">IF(DQ88&gt;0,(LPP!$D$69/12)*DQ86,0)</f>
        <v>19448.477395379512</v>
      </c>
      <c r="DR89" s="55">
        <f ca="1">IF(DR88&gt;0,(LPP!$D$69/12)*DR86,0)</f>
        <v>19341.790226130775</v>
      </c>
      <c r="DS89" s="55">
        <f ca="1">IF(DS88&gt;0,(LPP!$D$69/12)*DS86,0)</f>
        <v>19235.06749449229</v>
      </c>
    </row>
    <row r="90" spans="2:123" x14ac:dyDescent="0.25">
      <c r="B90" s="36" t="s">
        <v>42</v>
      </c>
      <c r="C90" s="55">
        <f ca="1">C88-C89</f>
        <v>0</v>
      </c>
      <c r="D90" s="55">
        <f ca="1">D88-D89</f>
        <v>0</v>
      </c>
      <c r="E90" s="55">
        <f t="shared" ref="E90:BP90" ca="1" si="1089">E88-E89</f>
        <v>0</v>
      </c>
      <c r="F90" s="55">
        <f t="shared" ca="1" si="1089"/>
        <v>0</v>
      </c>
      <c r="G90" s="55">
        <f t="shared" ca="1" si="1089"/>
        <v>0</v>
      </c>
      <c r="H90" s="55">
        <f t="shared" ca="1" si="1089"/>
        <v>0</v>
      </c>
      <c r="I90" s="55">
        <f t="shared" ca="1" si="1089"/>
        <v>0</v>
      </c>
      <c r="J90" s="55">
        <f t="shared" ca="1" si="1089"/>
        <v>0</v>
      </c>
      <c r="K90" s="55">
        <f t="shared" ca="1" si="1089"/>
        <v>0</v>
      </c>
      <c r="L90" s="55">
        <f t="shared" ca="1" si="1089"/>
        <v>0</v>
      </c>
      <c r="M90" s="55">
        <f t="shared" ca="1" si="1089"/>
        <v>0</v>
      </c>
      <c r="N90" s="55">
        <f t="shared" ca="1" si="1089"/>
        <v>0</v>
      </c>
      <c r="O90" s="55">
        <f t="shared" ca="1" si="1089"/>
        <v>0</v>
      </c>
      <c r="P90" s="55">
        <f t="shared" ca="1" si="1089"/>
        <v>0</v>
      </c>
      <c r="Q90" s="55">
        <f t="shared" ca="1" si="1089"/>
        <v>0</v>
      </c>
      <c r="R90" s="55">
        <f t="shared" ca="1" si="1089"/>
        <v>0</v>
      </c>
      <c r="S90" s="55">
        <f t="shared" ca="1" si="1089"/>
        <v>0</v>
      </c>
      <c r="T90" s="55">
        <f t="shared" ca="1" si="1089"/>
        <v>0</v>
      </c>
      <c r="U90" s="55">
        <f t="shared" ca="1" si="1089"/>
        <v>0</v>
      </c>
      <c r="V90" s="55">
        <f t="shared" ca="1" si="1089"/>
        <v>0</v>
      </c>
      <c r="W90" s="55">
        <f t="shared" ca="1" si="1089"/>
        <v>0</v>
      </c>
      <c r="X90" s="55">
        <f t="shared" ca="1" si="1089"/>
        <v>0</v>
      </c>
      <c r="Y90" s="55">
        <f t="shared" ca="1" si="1089"/>
        <v>0</v>
      </c>
      <c r="Z90" s="55">
        <f t="shared" ca="1" si="1089"/>
        <v>0</v>
      </c>
      <c r="AA90" s="55">
        <f t="shared" ca="1" si="1089"/>
        <v>0</v>
      </c>
      <c r="AB90" s="55">
        <f t="shared" ca="1" si="1089"/>
        <v>0</v>
      </c>
      <c r="AC90" s="55">
        <f t="shared" ca="1" si="1089"/>
        <v>0</v>
      </c>
      <c r="AD90" s="55">
        <f t="shared" ca="1" si="1089"/>
        <v>0</v>
      </c>
      <c r="AE90" s="55">
        <f t="shared" ca="1" si="1089"/>
        <v>0</v>
      </c>
      <c r="AF90" s="55">
        <f t="shared" ca="1" si="1089"/>
        <v>0</v>
      </c>
      <c r="AG90" s="55">
        <f t="shared" ca="1" si="1089"/>
        <v>0</v>
      </c>
      <c r="AH90" s="55">
        <f t="shared" ca="1" si="1089"/>
        <v>0</v>
      </c>
      <c r="AI90" s="55">
        <f t="shared" ca="1" si="1089"/>
        <v>0</v>
      </c>
      <c r="AJ90" s="55">
        <f t="shared" ca="1" si="1089"/>
        <v>0</v>
      </c>
      <c r="AK90" s="55">
        <f t="shared" ca="1" si="1089"/>
        <v>0</v>
      </c>
      <c r="AL90" s="55">
        <f t="shared" ca="1" si="1089"/>
        <v>0</v>
      </c>
      <c r="AM90" s="55">
        <f t="shared" ca="1" si="1089"/>
        <v>0</v>
      </c>
      <c r="AN90" s="55">
        <f t="shared" ca="1" si="1089"/>
        <v>0</v>
      </c>
      <c r="AO90" s="55">
        <f t="shared" ca="1" si="1089"/>
        <v>0</v>
      </c>
      <c r="AP90" s="55">
        <f t="shared" ca="1" si="1089"/>
        <v>0</v>
      </c>
      <c r="AQ90" s="55">
        <f t="shared" ca="1" si="1089"/>
        <v>0</v>
      </c>
      <c r="AR90" s="55">
        <f t="shared" ca="1" si="1089"/>
        <v>0</v>
      </c>
      <c r="AS90" s="55">
        <f t="shared" ca="1" si="1089"/>
        <v>0</v>
      </c>
      <c r="AT90" s="55">
        <f t="shared" ca="1" si="1089"/>
        <v>0</v>
      </c>
      <c r="AU90" s="55">
        <f t="shared" ca="1" si="1089"/>
        <v>0</v>
      </c>
      <c r="AV90" s="55">
        <f t="shared" ca="1" si="1089"/>
        <v>0</v>
      </c>
      <c r="AW90" s="55">
        <f t="shared" ca="1" si="1089"/>
        <v>0</v>
      </c>
      <c r="AX90" s="55">
        <f t="shared" ca="1" si="1089"/>
        <v>0</v>
      </c>
      <c r="AY90" s="55">
        <f t="shared" ca="1" si="1089"/>
        <v>0</v>
      </c>
      <c r="AZ90" s="55">
        <f t="shared" ca="1" si="1089"/>
        <v>0</v>
      </c>
      <c r="BA90" s="55">
        <f t="shared" ca="1" si="1089"/>
        <v>0</v>
      </c>
      <c r="BB90" s="55">
        <f t="shared" ca="1" si="1089"/>
        <v>0</v>
      </c>
      <c r="BC90" s="55">
        <f t="shared" ca="1" si="1089"/>
        <v>0</v>
      </c>
      <c r="BD90" s="55">
        <f t="shared" ca="1" si="1089"/>
        <v>0</v>
      </c>
      <c r="BE90" s="55">
        <f t="shared" ca="1" si="1089"/>
        <v>0</v>
      </c>
      <c r="BF90" s="55">
        <f t="shared" ca="1" si="1089"/>
        <v>313411.39490803698</v>
      </c>
      <c r="BG90" s="55">
        <f t="shared" ca="1" si="1089"/>
        <v>313515.86537300632</v>
      </c>
      <c r="BH90" s="55">
        <f t="shared" ca="1" si="1089"/>
        <v>313620.370661464</v>
      </c>
      <c r="BI90" s="55">
        <f t="shared" ca="1" si="1089"/>
        <v>313724.91078501777</v>
      </c>
      <c r="BJ90" s="55">
        <f t="shared" ca="1" si="1089"/>
        <v>313829.48575527949</v>
      </c>
      <c r="BK90" s="55">
        <f t="shared" ca="1" si="1089"/>
        <v>313934.09558386455</v>
      </c>
      <c r="BL90" s="55">
        <f t="shared" ca="1" si="1089"/>
        <v>314038.74028239254</v>
      </c>
      <c r="BM90" s="55">
        <f t="shared" ca="1" si="1089"/>
        <v>314143.41986248665</v>
      </c>
      <c r="BN90" s="55">
        <f t="shared" ca="1" si="1089"/>
        <v>314248.13433577417</v>
      </c>
      <c r="BO90" s="55">
        <f t="shared" ca="1" si="1089"/>
        <v>314352.88371388608</v>
      </c>
      <c r="BP90" s="55">
        <f t="shared" ca="1" si="1089"/>
        <v>314457.66800845735</v>
      </c>
      <c r="BQ90" s="55">
        <f t="shared" ref="BQ90:BV90" ca="1" si="1090">BQ88-BQ89</f>
        <v>314562.48723112687</v>
      </c>
      <c r="BR90" s="55">
        <f t="shared" ca="1" si="1090"/>
        <v>314667.34139353724</v>
      </c>
      <c r="BS90" s="55">
        <f t="shared" ca="1" si="1090"/>
        <v>314772.23050733504</v>
      </c>
      <c r="BT90" s="55">
        <f t="shared" ca="1" si="1090"/>
        <v>314877.15458417084</v>
      </c>
      <c r="BU90" s="55">
        <f t="shared" ca="1" si="1090"/>
        <v>314982.11363569892</v>
      </c>
      <c r="BV90" s="55">
        <f t="shared" ca="1" si="1090"/>
        <v>315087.1076735775</v>
      </c>
      <c r="BW90" s="55">
        <f t="shared" ref="BW90" ca="1" si="1091">BW88-BW89</f>
        <v>315192.13670946867</v>
      </c>
      <c r="BX90" s="55">
        <f t="shared" ref="BX90" ca="1" si="1092">BX88-BX89</f>
        <v>315297.20075503847</v>
      </c>
      <c r="BY90" s="55">
        <f t="shared" ref="BY90" ca="1" si="1093">BY88-BY89</f>
        <v>315402.29982195684</v>
      </c>
      <c r="BZ90" s="55">
        <f t="shared" ref="BZ90" ca="1" si="1094">BZ88-BZ89</f>
        <v>315507.43392189749</v>
      </c>
      <c r="CA90" s="55">
        <f t="shared" ref="CA90" ca="1" si="1095">CA88-CA89</f>
        <v>315612.60306653811</v>
      </c>
      <c r="CB90" s="55">
        <f t="shared" ref="CB90" ca="1" si="1096">CB88-CB89</f>
        <v>315717.80726756027</v>
      </c>
      <c r="CC90" s="55">
        <f t="shared" ref="CC90" ca="1" si="1097">CC88-CC89</f>
        <v>315823.04653664946</v>
      </c>
      <c r="CD90" s="55">
        <f t="shared" ref="CD90" ca="1" si="1098">CD88-CD89</f>
        <v>315928.32088549505</v>
      </c>
      <c r="CE90" s="55">
        <f t="shared" ref="CE90" ca="1" si="1099">CE88-CE89</f>
        <v>316033.6303257902</v>
      </c>
      <c r="CF90" s="55">
        <f t="shared" ref="CF90" ca="1" si="1100">CF88-CF89</f>
        <v>316138.97486923216</v>
      </c>
      <c r="CG90" s="55">
        <f t="shared" ref="CG90" ca="1" si="1101">CG88-CG89</f>
        <v>316244.35452752188</v>
      </c>
      <c r="CH90" s="55">
        <f t="shared" ref="CH90" ca="1" si="1102">CH88-CH89</f>
        <v>316349.7693123644</v>
      </c>
      <c r="CI90" s="55">
        <f t="shared" ref="CI90" ca="1" si="1103">CI88-CI89</f>
        <v>316455.21923546848</v>
      </c>
      <c r="CJ90" s="55">
        <f t="shared" ref="CJ90" ca="1" si="1104">CJ88-CJ89</f>
        <v>316560.70430854702</v>
      </c>
      <c r="CK90" s="55">
        <f t="shared" ref="CK90" ca="1" si="1105">CK88-CK89</f>
        <v>316666.22454331652</v>
      </c>
      <c r="CL90" s="55">
        <f t="shared" ref="CL90" ca="1" si="1106">CL88-CL89</f>
        <v>316771.77995149762</v>
      </c>
      <c r="CM90" s="55">
        <f t="shared" ref="CM90" ca="1" si="1107">CM88-CM89</f>
        <v>316877.3705448148</v>
      </c>
      <c r="CN90" s="55">
        <f t="shared" ref="CN90" ca="1" si="1108">CN88-CN89</f>
        <v>316982.99633499637</v>
      </c>
      <c r="CO90" s="55">
        <f t="shared" ref="CO90" ca="1" si="1109">CO88-CO89</f>
        <v>317088.65733377472</v>
      </c>
      <c r="CP90" s="55">
        <f t="shared" ref="CP90" ca="1" si="1110">CP88-CP89</f>
        <v>317194.35355288599</v>
      </c>
      <c r="CQ90" s="55">
        <f t="shared" ref="CQ90" ca="1" si="1111">CQ88-CQ89</f>
        <v>317300.08500407025</v>
      </c>
      <c r="CR90" s="55">
        <f t="shared" ref="CR90" ca="1" si="1112">CR88-CR89</f>
        <v>317405.85169907165</v>
      </c>
      <c r="CS90" s="55">
        <f t="shared" ref="CS90" ca="1" si="1113">CS88-CS89</f>
        <v>317511.653649638</v>
      </c>
      <c r="CT90" s="55">
        <f t="shared" ref="CT90" ca="1" si="1114">CT88-CT89</f>
        <v>317617.49086752121</v>
      </c>
      <c r="CU90" s="55">
        <f t="shared" ref="CU90" ca="1" si="1115">CU88-CU89</f>
        <v>317723.36336447706</v>
      </c>
      <c r="CV90" s="55">
        <f t="shared" ref="CV90" ca="1" si="1116">CV88-CV89</f>
        <v>317829.2711522652</v>
      </c>
      <c r="CW90" s="55">
        <f t="shared" ref="CW90" ca="1" si="1117">CW88-CW89</f>
        <v>317935.21424264926</v>
      </c>
      <c r="CX90" s="55">
        <f t="shared" ref="CX90" ca="1" si="1118">CX88-CX89</f>
        <v>318041.19264739682</v>
      </c>
      <c r="CY90" s="55">
        <f t="shared" ref="CY90" ca="1" si="1119">CY88-CY89</f>
        <v>318147.20637827931</v>
      </c>
      <c r="CZ90" s="55">
        <f t="shared" ref="CZ90" ca="1" si="1120">CZ88-CZ89</f>
        <v>318253.25544707209</v>
      </c>
      <c r="DA90" s="55">
        <f t="shared" ref="DA90" ca="1" si="1121">DA88-DA89</f>
        <v>318359.33986555442</v>
      </c>
      <c r="DB90" s="55">
        <f t="shared" ref="DB90" ca="1" si="1122">DB88-DB89</f>
        <v>318465.4596455096</v>
      </c>
      <c r="DC90" s="55">
        <f t="shared" ref="DC90" ca="1" si="1123">DC88-DC89</f>
        <v>318571.61479872477</v>
      </c>
      <c r="DD90" s="55">
        <f t="shared" ref="DD90" ca="1" si="1124">DD88-DD89</f>
        <v>318677.80533699103</v>
      </c>
      <c r="DE90" s="55">
        <f t="shared" ref="DE90" ca="1" si="1125">DE88-DE89</f>
        <v>318784.03127210337</v>
      </c>
      <c r="DF90" s="55">
        <f t="shared" ref="DF90" ca="1" si="1126">DF88-DF89</f>
        <v>318890.2926158607</v>
      </c>
      <c r="DG90" s="55">
        <f t="shared" ref="DG90" ca="1" si="1127">DG88-DG89</f>
        <v>318996.58938006603</v>
      </c>
      <c r="DH90" s="55">
        <f t="shared" ref="DH90" ca="1" si="1128">DH88-DH89</f>
        <v>319102.92157652602</v>
      </c>
      <c r="DI90" s="55">
        <f t="shared" ref="DI90" ca="1" si="1129">DI88-DI89</f>
        <v>319209.28921705153</v>
      </c>
      <c r="DJ90" s="55">
        <f t="shared" ref="DJ90" ca="1" si="1130">DJ88-DJ89</f>
        <v>319315.6923134572</v>
      </c>
      <c r="DK90" s="55">
        <f t="shared" ref="DK90" ca="1" si="1131">DK88-DK89</f>
        <v>319422.13087756169</v>
      </c>
      <c r="DL90" s="55">
        <f t="shared" ref="DL90" ca="1" si="1132">DL88-DL89</f>
        <v>319528.60492118757</v>
      </c>
      <c r="DM90" s="55">
        <f t="shared" ref="DM90" ca="1" si="1133">DM88-DM89</f>
        <v>319635.11445616127</v>
      </c>
      <c r="DN90" s="55">
        <f t="shared" ref="DN90" ca="1" si="1134">DN88-DN89</f>
        <v>319741.65949431335</v>
      </c>
      <c r="DO90" s="55">
        <f t="shared" ref="DO90" ca="1" si="1135">DO88-DO89</f>
        <v>319848.24004747812</v>
      </c>
      <c r="DP90" s="55">
        <f t="shared" ref="DP90" ca="1" si="1136">DP88-DP89</f>
        <v>319954.85612749396</v>
      </c>
      <c r="DQ90" s="55">
        <f t="shared" ref="DQ90" ca="1" si="1137">DQ88-DQ89</f>
        <v>320061.5077462031</v>
      </c>
      <c r="DR90" s="55">
        <f t="shared" ref="DR90" ca="1" si="1138">DR88-DR89</f>
        <v>320168.19491545181</v>
      </c>
      <c r="DS90" s="55">
        <f t="shared" ref="DS90" ca="1" si="1139">DS88-DS89</f>
        <v>320274.91764709033</v>
      </c>
    </row>
    <row r="91" spans="2:123" ht="13.8" thickBot="1" x14ac:dyDescent="0.3">
      <c r="B91" s="42" t="s">
        <v>35</v>
      </c>
      <c r="C91" s="45">
        <f ca="1">C86-C90</f>
        <v>0</v>
      </c>
      <c r="D91" s="45">
        <f ca="1">D86-D90</f>
        <v>0</v>
      </c>
      <c r="E91" s="45">
        <f t="shared" ref="E91:BP91" ca="1" si="1140">E86-E90</f>
        <v>0</v>
      </c>
      <c r="F91" s="45">
        <f t="shared" ca="1" si="1140"/>
        <v>0</v>
      </c>
      <c r="G91" s="45">
        <f t="shared" ca="1" si="1140"/>
        <v>0</v>
      </c>
      <c r="H91" s="45">
        <f t="shared" ca="1" si="1140"/>
        <v>0</v>
      </c>
      <c r="I91" s="45">
        <f t="shared" ca="1" si="1140"/>
        <v>0</v>
      </c>
      <c r="J91" s="45">
        <f t="shared" ca="1" si="1140"/>
        <v>0</v>
      </c>
      <c r="K91" s="45">
        <f t="shared" ca="1" si="1140"/>
        <v>0</v>
      </c>
      <c r="L91" s="45">
        <f t="shared" ca="1" si="1140"/>
        <v>0</v>
      </c>
      <c r="M91" s="45">
        <f t="shared" ca="1" si="1140"/>
        <v>0</v>
      </c>
      <c r="N91" s="45">
        <f t="shared" ca="1" si="1140"/>
        <v>0</v>
      </c>
      <c r="O91" s="45">
        <f t="shared" ca="1" si="1140"/>
        <v>0</v>
      </c>
      <c r="P91" s="45">
        <f t="shared" ca="1" si="1140"/>
        <v>0</v>
      </c>
      <c r="Q91" s="45">
        <f t="shared" ca="1" si="1140"/>
        <v>0</v>
      </c>
      <c r="R91" s="45">
        <f t="shared" ca="1" si="1140"/>
        <v>0</v>
      </c>
      <c r="S91" s="45">
        <f t="shared" ca="1" si="1140"/>
        <v>0</v>
      </c>
      <c r="T91" s="45">
        <f t="shared" ca="1" si="1140"/>
        <v>0</v>
      </c>
      <c r="U91" s="45">
        <f t="shared" ca="1" si="1140"/>
        <v>4921053.384963654</v>
      </c>
      <c r="V91" s="45">
        <f t="shared" ca="1" si="1140"/>
        <v>10076821.243683301</v>
      </c>
      <c r="W91" s="45">
        <f t="shared" ca="1" si="1140"/>
        <v>16426556.396001182</v>
      </c>
      <c r="X91" s="45">
        <f t="shared" ca="1" si="1140"/>
        <v>27117990.797767188</v>
      </c>
      <c r="Y91" s="45">
        <f t="shared" ca="1" si="1140"/>
        <v>38026510.162005603</v>
      </c>
      <c r="Z91" s="45">
        <f t="shared" ca="1" si="1140"/>
        <v>49865393.651125759</v>
      </c>
      <c r="AA91" s="45">
        <f t="shared" ca="1" si="1140"/>
        <v>61523373.004852235</v>
      </c>
      <c r="AB91" s="45">
        <f t="shared" ca="1" si="1140"/>
        <v>68405483.184185773</v>
      </c>
      <c r="AC91" s="45">
        <f t="shared" ca="1" si="1140"/>
        <v>74093626.069921091</v>
      </c>
      <c r="AD91" s="45">
        <f t="shared" ca="1" si="1140"/>
        <v>75440069.706208274</v>
      </c>
      <c r="AE91" s="45">
        <f t="shared" ca="1" si="1140"/>
        <v>76569428.380023047</v>
      </c>
      <c r="AF91" s="45">
        <f t="shared" ca="1" si="1140"/>
        <v>77698787.053837821</v>
      </c>
      <c r="AG91" s="45">
        <f t="shared" ca="1" si="1140"/>
        <v>77897781.602770865</v>
      </c>
      <c r="AH91" s="45">
        <f t="shared" ca="1" si="1140"/>
        <v>78096776.151703909</v>
      </c>
      <c r="AI91" s="45">
        <f t="shared" ca="1" si="1140"/>
        <v>78295770.700636953</v>
      </c>
      <c r="AJ91" s="45">
        <f t="shared" ca="1" si="1140"/>
        <v>78295770.700636953</v>
      </c>
      <c r="AK91" s="45">
        <f t="shared" ca="1" si="1140"/>
        <v>78295770.700636953</v>
      </c>
      <c r="AL91" s="45">
        <f t="shared" ca="1" si="1140"/>
        <v>78295770.700636953</v>
      </c>
      <c r="AM91" s="45">
        <f t="shared" ca="1" si="1140"/>
        <v>78295770.700636953</v>
      </c>
      <c r="AN91" s="45">
        <f t="shared" ca="1" si="1140"/>
        <v>78295770.700636953</v>
      </c>
      <c r="AO91" s="45">
        <f t="shared" ca="1" si="1140"/>
        <v>78295770.700636953</v>
      </c>
      <c r="AP91" s="45">
        <f t="shared" ca="1" si="1140"/>
        <v>78295770.700636953</v>
      </c>
      <c r="AQ91" s="45">
        <f t="shared" ca="1" si="1140"/>
        <v>78295770.700636953</v>
      </c>
      <c r="AR91" s="45">
        <f t="shared" ca="1" si="1140"/>
        <v>78295770.700636953</v>
      </c>
      <c r="AS91" s="45">
        <f t="shared" ca="1" si="1140"/>
        <v>78295770.700636953</v>
      </c>
      <c r="AT91" s="45">
        <f t="shared" ca="1" si="1140"/>
        <v>78295770.700636953</v>
      </c>
      <c r="AU91" s="45">
        <f t="shared" ca="1" si="1140"/>
        <v>78295770.700636953</v>
      </c>
      <c r="AV91" s="45">
        <f t="shared" ca="1" si="1140"/>
        <v>78295770.700636953</v>
      </c>
      <c r="AW91" s="45">
        <f t="shared" ca="1" si="1140"/>
        <v>78295770.700636953</v>
      </c>
      <c r="AX91" s="45">
        <f t="shared" ca="1" si="1140"/>
        <v>78295770.700636953</v>
      </c>
      <c r="AY91" s="45">
        <f t="shared" ca="1" si="1140"/>
        <v>78295770.700636953</v>
      </c>
      <c r="AZ91" s="45">
        <f t="shared" ca="1" si="1140"/>
        <v>78295770.700636953</v>
      </c>
      <c r="BA91" s="45">
        <f t="shared" ca="1" si="1140"/>
        <v>78295770.700636953</v>
      </c>
      <c r="BB91" s="45">
        <f t="shared" ca="1" si="1140"/>
        <v>78295770.700636953</v>
      </c>
      <c r="BC91" s="45">
        <f t="shared" ca="1" si="1140"/>
        <v>78295770.700636953</v>
      </c>
      <c r="BD91" s="45">
        <f t="shared" ca="1" si="1140"/>
        <v>78295770.700636953</v>
      </c>
      <c r="BE91" s="45">
        <f t="shared" ca="1" si="1140"/>
        <v>78295770.700636953</v>
      </c>
      <c r="BF91" s="45">
        <f t="shared" ca="1" si="1140"/>
        <v>77982359.305728912</v>
      </c>
      <c r="BG91" s="45">
        <f t="shared" ca="1" si="1140"/>
        <v>77668843.440355912</v>
      </c>
      <c r="BH91" s="45">
        <f t="shared" ca="1" si="1140"/>
        <v>77355223.069694445</v>
      </c>
      <c r="BI91" s="45">
        <f t="shared" ca="1" si="1140"/>
        <v>77041498.158909425</v>
      </c>
      <c r="BJ91" s="45">
        <f t="shared" ca="1" si="1140"/>
        <v>76727668.673154145</v>
      </c>
      <c r="BK91" s="45">
        <f t="shared" ca="1" si="1140"/>
        <v>76413734.577570274</v>
      </c>
      <c r="BL91" s="45">
        <f t="shared" ca="1" si="1140"/>
        <v>76099695.837287888</v>
      </c>
      <c r="BM91" s="45">
        <f t="shared" ca="1" si="1140"/>
        <v>75785552.417425394</v>
      </c>
      <c r="BN91" s="45">
        <f t="shared" ca="1" si="1140"/>
        <v>75471304.283089623</v>
      </c>
      <c r="BO91" s="45">
        <f t="shared" ca="1" si="1140"/>
        <v>75156951.399375737</v>
      </c>
      <c r="BP91" s="45">
        <f t="shared" ca="1" si="1140"/>
        <v>74842493.731367275</v>
      </c>
      <c r="BQ91" s="45">
        <f t="shared" ref="BQ91:BV91" ca="1" si="1141">BQ86-BQ90</f>
        <v>74527931.244136155</v>
      </c>
      <c r="BR91" s="45">
        <f t="shared" ca="1" si="1141"/>
        <v>74213263.902742624</v>
      </c>
      <c r="BS91" s="45">
        <f t="shared" ca="1" si="1141"/>
        <v>73898491.672235295</v>
      </c>
      <c r="BT91" s="45">
        <f t="shared" ca="1" si="1141"/>
        <v>73583614.517651126</v>
      </c>
      <c r="BU91" s="45">
        <f t="shared" ca="1" si="1141"/>
        <v>73268632.404015422</v>
      </c>
      <c r="BV91" s="45">
        <f t="shared" ca="1" si="1141"/>
        <v>72953545.296341851</v>
      </c>
      <c r="BW91" s="45">
        <f t="shared" ref="BW91" ca="1" si="1142">BW86-BW90</f>
        <v>72638353.159632385</v>
      </c>
      <c r="BX91" s="45">
        <f t="shared" ref="BX91" ca="1" si="1143">BX86-BX90</f>
        <v>72323055.95887734</v>
      </c>
      <c r="BY91" s="45">
        <f t="shared" ref="BY91" ca="1" si="1144">BY86-BY90</f>
        <v>72007653.659055382</v>
      </c>
      <c r="BZ91" s="45">
        <f t="shared" ref="BZ91" ca="1" si="1145">BZ86-BZ90</f>
        <v>71692146.225133479</v>
      </c>
      <c r="CA91" s="45">
        <f t="shared" ref="CA91" ca="1" si="1146">CA86-CA90</f>
        <v>71376533.622066945</v>
      </c>
      <c r="CB91" s="45">
        <f t="shared" ref="CB91" ca="1" si="1147">CB86-CB90</f>
        <v>71060815.814799383</v>
      </c>
      <c r="CC91" s="45">
        <f t="shared" ref="CC91" ca="1" si="1148">CC86-CC90</f>
        <v>70744992.768262729</v>
      </c>
      <c r="CD91" s="45">
        <f t="shared" ref="CD91" ca="1" si="1149">CD86-CD90</f>
        <v>70429064.447377235</v>
      </c>
      <c r="CE91" s="45">
        <f t="shared" ref="CE91" ca="1" si="1150">CE86-CE90</f>
        <v>70113030.81705144</v>
      </c>
      <c r="CF91" s="45">
        <f t="shared" ref="CF91" ca="1" si="1151">CF86-CF90</f>
        <v>69796891.842182204</v>
      </c>
      <c r="CG91" s="45">
        <f t="shared" ref="CG91" ca="1" si="1152">CG86-CG90</f>
        <v>69480647.487654686</v>
      </c>
      <c r="CH91" s="45">
        <f t="shared" ref="CH91" ca="1" si="1153">CH86-CH90</f>
        <v>69164297.718342319</v>
      </c>
      <c r="CI91" s="45">
        <f t="shared" ref="CI91" ca="1" si="1154">CI86-CI90</f>
        <v>68847842.499106854</v>
      </c>
      <c r="CJ91" s="45">
        <f t="shared" ref="CJ91" ca="1" si="1155">CJ86-CJ90</f>
        <v>68531281.794798315</v>
      </c>
      <c r="CK91" s="45">
        <f t="shared" ref="CK91" ca="1" si="1156">CK86-CK90</f>
        <v>68214615.570254996</v>
      </c>
      <c r="CL91" s="45">
        <f t="shared" ref="CL91" ca="1" si="1157">CL86-CL90</f>
        <v>67897843.790303499</v>
      </c>
      <c r="CM91" s="45">
        <f t="shared" ref="CM91" ca="1" si="1158">CM86-CM90</f>
        <v>67580966.419758677</v>
      </c>
      <c r="CN91" s="45">
        <f t="shared" ref="CN91" ca="1" si="1159">CN86-CN90</f>
        <v>67263983.423423678</v>
      </c>
      <c r="CO91" s="45">
        <f t="shared" ref="CO91" ca="1" si="1160">CO86-CO90</f>
        <v>66946894.766089901</v>
      </c>
      <c r="CP91" s="45">
        <f t="shared" ref="CP91" ca="1" si="1161">CP86-CP90</f>
        <v>66629700.412537016</v>
      </c>
      <c r="CQ91" s="45">
        <f t="shared" ref="CQ91" ca="1" si="1162">CQ86-CQ90</f>
        <v>66312400.327532947</v>
      </c>
      <c r="CR91" s="45">
        <f t="shared" ref="CR91" ca="1" si="1163">CR86-CR90</f>
        <v>65994994.475833878</v>
      </c>
      <c r="CS91" s="45">
        <f t="shared" ref="CS91" ca="1" si="1164">CS86-CS90</f>
        <v>65677482.822184242</v>
      </c>
      <c r="CT91" s="45">
        <f t="shared" ref="CT91" ca="1" si="1165">CT86-CT90</f>
        <v>65359865.331316724</v>
      </c>
      <c r="CU91" s="45">
        <f t="shared" ref="CU91" ca="1" si="1166">CU86-CU90</f>
        <v>65042141.967952244</v>
      </c>
      <c r="CV91" s="45">
        <f t="shared" ref="CV91" ca="1" si="1167">CV86-CV90</f>
        <v>64724312.696799979</v>
      </c>
      <c r="CW91" s="45">
        <f t="shared" ref="CW91" ca="1" si="1168">CW86-CW90</f>
        <v>64406377.482557327</v>
      </c>
      <c r="CX91" s="45">
        <f t="shared" ref="CX91" ca="1" si="1169">CX86-CX90</f>
        <v>64088336.289909929</v>
      </c>
      <c r="CY91" s="45">
        <f t="shared" ref="CY91" ca="1" si="1170">CY86-CY90</f>
        <v>63770189.083531648</v>
      </c>
      <c r="CZ91" s="45">
        <f t="shared" ref="CZ91" ca="1" si="1171">CZ86-CZ90</f>
        <v>63451935.828084573</v>
      </c>
      <c r="DA91" s="45">
        <f t="shared" ref="DA91" ca="1" si="1172">DA86-DA90</f>
        <v>63133576.488219015</v>
      </c>
      <c r="DB91" s="45">
        <f t="shared" ref="DB91" ca="1" si="1173">DB86-DB90</f>
        <v>62815111.028573506</v>
      </c>
      <c r="DC91" s="45">
        <f t="shared" ref="DC91" ca="1" si="1174">DC86-DC90</f>
        <v>62496539.413774781</v>
      </c>
      <c r="DD91" s="45">
        <f t="shared" ref="DD91" ca="1" si="1175">DD86-DD90</f>
        <v>62177861.608437791</v>
      </c>
      <c r="DE91" s="45">
        <f t="shared" ref="DE91" ca="1" si="1176">DE86-DE90</f>
        <v>61859077.577165686</v>
      </c>
      <c r="DF91" s="45">
        <f t="shared" ref="DF91" ca="1" si="1177">DF86-DF90</f>
        <v>61540187.284549825</v>
      </c>
      <c r="DG91" s="45">
        <f t="shared" ref="DG91" ca="1" si="1178">DG86-DG90</f>
        <v>61221190.695169762</v>
      </c>
      <c r="DH91" s="45">
        <f t="shared" ref="DH91" ca="1" si="1179">DH86-DH90</f>
        <v>60902087.773593232</v>
      </c>
      <c r="DI91" s="45">
        <f t="shared" ref="DI91" ca="1" si="1180">DI86-DI90</f>
        <v>60582878.484376177</v>
      </c>
      <c r="DJ91" s="45">
        <f t="shared" ref="DJ91" ca="1" si="1181">DJ86-DJ90</f>
        <v>60263562.792062722</v>
      </c>
      <c r="DK91" s="45">
        <f t="shared" ref="DK91" ca="1" si="1182">DK86-DK90</f>
        <v>59944140.66118516</v>
      </c>
      <c r="DL91" s="45">
        <f t="shared" ref="DL91" ca="1" si="1183">DL86-DL90</f>
        <v>59624612.056263976</v>
      </c>
      <c r="DM91" s="45">
        <f t="shared" ref="DM91" ca="1" si="1184">DM86-DM90</f>
        <v>59304976.941807814</v>
      </c>
      <c r="DN91" s="45">
        <f t="shared" ref="DN91" ca="1" si="1185">DN86-DN90</f>
        <v>58985235.282313503</v>
      </c>
      <c r="DO91" s="45">
        <f t="shared" ref="DO91" ca="1" si="1186">DO86-DO90</f>
        <v>58665387.042266026</v>
      </c>
      <c r="DP91" s="45">
        <f t="shared" ref="DP91" ca="1" si="1187">DP86-DP90</f>
        <v>58345432.186138533</v>
      </c>
      <c r="DQ91" s="45">
        <f t="shared" ref="DQ91" ca="1" si="1188">DQ86-DQ90</f>
        <v>58025370.678392328</v>
      </c>
      <c r="DR91" s="45">
        <f t="shared" ref="DR91" ca="1" si="1189">DR86-DR90</f>
        <v>57705202.483476877</v>
      </c>
      <c r="DS91" s="45">
        <f t="shared" ref="DS91" ca="1" si="1190">DS86-DS90</f>
        <v>57384927.565829784</v>
      </c>
    </row>
    <row r="92" spans="2:123" ht="13.8" thickTop="1" x14ac:dyDescent="0.25"/>
    <row r="93" spans="2:123" x14ac:dyDescent="0.25">
      <c r="B93" t="s">
        <v>1</v>
      </c>
      <c r="C93">
        <f>ROUNDUP(C94/12,0)</f>
        <v>0</v>
      </c>
      <c r="D93">
        <f t="shared" ref="D93:BO93" si="1191">ROUNDUP(D94/12,0)</f>
        <v>1</v>
      </c>
      <c r="E93">
        <f t="shared" si="1191"/>
        <v>1</v>
      </c>
      <c r="F93">
        <f t="shared" si="1191"/>
        <v>1</v>
      </c>
      <c r="G93">
        <f t="shared" si="1191"/>
        <v>1</v>
      </c>
      <c r="H93">
        <f t="shared" si="1191"/>
        <v>1</v>
      </c>
      <c r="I93">
        <f t="shared" si="1191"/>
        <v>1</v>
      </c>
      <c r="J93">
        <f t="shared" si="1191"/>
        <v>1</v>
      </c>
      <c r="K93">
        <f t="shared" si="1191"/>
        <v>1</v>
      </c>
      <c r="L93">
        <f t="shared" si="1191"/>
        <v>1</v>
      </c>
      <c r="M93">
        <f t="shared" si="1191"/>
        <v>1</v>
      </c>
      <c r="N93">
        <f t="shared" si="1191"/>
        <v>1</v>
      </c>
      <c r="O93">
        <f t="shared" si="1191"/>
        <v>1</v>
      </c>
      <c r="P93">
        <f t="shared" si="1191"/>
        <v>2</v>
      </c>
      <c r="Q93">
        <f t="shared" si="1191"/>
        <v>2</v>
      </c>
      <c r="R93">
        <f t="shared" si="1191"/>
        <v>2</v>
      </c>
      <c r="S93">
        <f t="shared" si="1191"/>
        <v>2</v>
      </c>
      <c r="T93">
        <f t="shared" si="1191"/>
        <v>2</v>
      </c>
      <c r="U93">
        <f t="shared" si="1191"/>
        <v>2</v>
      </c>
      <c r="V93">
        <f t="shared" si="1191"/>
        <v>2</v>
      </c>
      <c r="W93">
        <f t="shared" si="1191"/>
        <v>2</v>
      </c>
      <c r="X93">
        <f t="shared" si="1191"/>
        <v>2</v>
      </c>
      <c r="Y93">
        <f t="shared" si="1191"/>
        <v>2</v>
      </c>
      <c r="Z93">
        <f t="shared" si="1191"/>
        <v>2</v>
      </c>
      <c r="AA93">
        <f t="shared" si="1191"/>
        <v>2</v>
      </c>
      <c r="AB93">
        <f t="shared" si="1191"/>
        <v>3</v>
      </c>
      <c r="AC93">
        <f t="shared" si="1191"/>
        <v>3</v>
      </c>
      <c r="AD93">
        <f t="shared" si="1191"/>
        <v>3</v>
      </c>
      <c r="AE93">
        <f t="shared" si="1191"/>
        <v>3</v>
      </c>
      <c r="AF93">
        <f t="shared" si="1191"/>
        <v>3</v>
      </c>
      <c r="AG93">
        <f t="shared" si="1191"/>
        <v>3</v>
      </c>
      <c r="AH93">
        <f t="shared" si="1191"/>
        <v>3</v>
      </c>
      <c r="AI93">
        <f t="shared" si="1191"/>
        <v>3</v>
      </c>
      <c r="AJ93">
        <f t="shared" si="1191"/>
        <v>3</v>
      </c>
      <c r="AK93">
        <f t="shared" si="1191"/>
        <v>3</v>
      </c>
      <c r="AL93">
        <f t="shared" si="1191"/>
        <v>3</v>
      </c>
      <c r="AM93">
        <f t="shared" si="1191"/>
        <v>3</v>
      </c>
      <c r="AN93">
        <f t="shared" si="1191"/>
        <v>4</v>
      </c>
      <c r="AO93">
        <f t="shared" si="1191"/>
        <v>4</v>
      </c>
      <c r="AP93">
        <f t="shared" si="1191"/>
        <v>4</v>
      </c>
      <c r="AQ93">
        <f t="shared" si="1191"/>
        <v>4</v>
      </c>
      <c r="AR93">
        <f t="shared" si="1191"/>
        <v>4</v>
      </c>
      <c r="AS93">
        <f t="shared" si="1191"/>
        <v>4</v>
      </c>
      <c r="AT93">
        <f t="shared" si="1191"/>
        <v>4</v>
      </c>
      <c r="AU93">
        <f t="shared" si="1191"/>
        <v>4</v>
      </c>
      <c r="AV93">
        <f t="shared" si="1191"/>
        <v>4</v>
      </c>
      <c r="AW93">
        <f t="shared" si="1191"/>
        <v>4</v>
      </c>
      <c r="AX93">
        <f t="shared" si="1191"/>
        <v>4</v>
      </c>
      <c r="AY93">
        <f t="shared" si="1191"/>
        <v>4</v>
      </c>
      <c r="AZ93">
        <f t="shared" si="1191"/>
        <v>5</v>
      </c>
      <c r="BA93">
        <f t="shared" si="1191"/>
        <v>5</v>
      </c>
      <c r="BB93">
        <f t="shared" si="1191"/>
        <v>5</v>
      </c>
      <c r="BC93">
        <f t="shared" si="1191"/>
        <v>5</v>
      </c>
      <c r="BD93">
        <f t="shared" si="1191"/>
        <v>5</v>
      </c>
      <c r="BE93">
        <f t="shared" si="1191"/>
        <v>5</v>
      </c>
      <c r="BF93">
        <f t="shared" si="1191"/>
        <v>5</v>
      </c>
      <c r="BG93">
        <f t="shared" si="1191"/>
        <v>5</v>
      </c>
      <c r="BH93">
        <f t="shared" si="1191"/>
        <v>5</v>
      </c>
      <c r="BI93">
        <f t="shared" si="1191"/>
        <v>5</v>
      </c>
      <c r="BJ93">
        <f t="shared" si="1191"/>
        <v>5</v>
      </c>
      <c r="BK93">
        <f t="shared" si="1191"/>
        <v>5</v>
      </c>
      <c r="BL93">
        <f t="shared" si="1191"/>
        <v>6</v>
      </c>
      <c r="BM93">
        <f t="shared" si="1191"/>
        <v>6</v>
      </c>
      <c r="BN93">
        <f t="shared" si="1191"/>
        <v>6</v>
      </c>
      <c r="BO93">
        <f t="shared" si="1191"/>
        <v>6</v>
      </c>
      <c r="BP93">
        <f t="shared" ref="BP93:DS93" si="1192">ROUNDUP(BP94/12,0)</f>
        <v>6</v>
      </c>
      <c r="BQ93">
        <f t="shared" si="1192"/>
        <v>6</v>
      </c>
      <c r="BR93">
        <f t="shared" si="1192"/>
        <v>6</v>
      </c>
      <c r="BS93">
        <f t="shared" si="1192"/>
        <v>6</v>
      </c>
      <c r="BT93">
        <f t="shared" si="1192"/>
        <v>6</v>
      </c>
      <c r="BU93">
        <f t="shared" si="1192"/>
        <v>6</v>
      </c>
      <c r="BV93">
        <f t="shared" si="1192"/>
        <v>6</v>
      </c>
      <c r="BW93">
        <f t="shared" si="1192"/>
        <v>6</v>
      </c>
      <c r="BX93">
        <f t="shared" si="1192"/>
        <v>7</v>
      </c>
      <c r="BY93">
        <f t="shared" si="1192"/>
        <v>7</v>
      </c>
      <c r="BZ93">
        <f t="shared" si="1192"/>
        <v>7</v>
      </c>
      <c r="CA93">
        <f t="shared" si="1192"/>
        <v>7</v>
      </c>
      <c r="CB93">
        <f t="shared" si="1192"/>
        <v>7</v>
      </c>
      <c r="CC93">
        <f t="shared" si="1192"/>
        <v>7</v>
      </c>
      <c r="CD93">
        <f t="shared" si="1192"/>
        <v>7</v>
      </c>
      <c r="CE93">
        <f t="shared" si="1192"/>
        <v>7</v>
      </c>
      <c r="CF93">
        <f t="shared" si="1192"/>
        <v>7</v>
      </c>
      <c r="CG93">
        <f t="shared" si="1192"/>
        <v>7</v>
      </c>
      <c r="CH93">
        <f t="shared" si="1192"/>
        <v>7</v>
      </c>
      <c r="CI93">
        <f t="shared" si="1192"/>
        <v>7</v>
      </c>
      <c r="CJ93">
        <f t="shared" si="1192"/>
        <v>8</v>
      </c>
      <c r="CK93">
        <f t="shared" si="1192"/>
        <v>8</v>
      </c>
      <c r="CL93">
        <f t="shared" si="1192"/>
        <v>8</v>
      </c>
      <c r="CM93">
        <f t="shared" si="1192"/>
        <v>8</v>
      </c>
      <c r="CN93">
        <f t="shared" si="1192"/>
        <v>8</v>
      </c>
      <c r="CO93">
        <f t="shared" si="1192"/>
        <v>8</v>
      </c>
      <c r="CP93">
        <f t="shared" si="1192"/>
        <v>8</v>
      </c>
      <c r="CQ93">
        <f t="shared" si="1192"/>
        <v>8</v>
      </c>
      <c r="CR93">
        <f t="shared" si="1192"/>
        <v>8</v>
      </c>
      <c r="CS93">
        <f t="shared" si="1192"/>
        <v>8</v>
      </c>
      <c r="CT93">
        <f t="shared" si="1192"/>
        <v>8</v>
      </c>
      <c r="CU93">
        <f t="shared" si="1192"/>
        <v>8</v>
      </c>
      <c r="CV93">
        <f t="shared" si="1192"/>
        <v>9</v>
      </c>
      <c r="CW93">
        <f t="shared" si="1192"/>
        <v>9</v>
      </c>
      <c r="CX93">
        <f t="shared" si="1192"/>
        <v>9</v>
      </c>
      <c r="CY93">
        <f t="shared" si="1192"/>
        <v>9</v>
      </c>
      <c r="CZ93">
        <f t="shared" si="1192"/>
        <v>9</v>
      </c>
      <c r="DA93">
        <f t="shared" si="1192"/>
        <v>9</v>
      </c>
      <c r="DB93">
        <f t="shared" si="1192"/>
        <v>9</v>
      </c>
      <c r="DC93">
        <f t="shared" si="1192"/>
        <v>9</v>
      </c>
      <c r="DD93">
        <f t="shared" si="1192"/>
        <v>9</v>
      </c>
      <c r="DE93">
        <f t="shared" si="1192"/>
        <v>9</v>
      </c>
      <c r="DF93">
        <f t="shared" si="1192"/>
        <v>9</v>
      </c>
      <c r="DG93">
        <f t="shared" si="1192"/>
        <v>9</v>
      </c>
      <c r="DH93">
        <f t="shared" si="1192"/>
        <v>10</v>
      </c>
      <c r="DI93">
        <f t="shared" si="1192"/>
        <v>10</v>
      </c>
      <c r="DJ93">
        <f t="shared" si="1192"/>
        <v>10</v>
      </c>
      <c r="DK93">
        <f t="shared" si="1192"/>
        <v>10</v>
      </c>
      <c r="DL93">
        <f t="shared" si="1192"/>
        <v>10</v>
      </c>
      <c r="DM93">
        <f t="shared" si="1192"/>
        <v>10</v>
      </c>
      <c r="DN93">
        <f t="shared" si="1192"/>
        <v>10</v>
      </c>
      <c r="DO93">
        <f t="shared" si="1192"/>
        <v>10</v>
      </c>
      <c r="DP93">
        <f t="shared" si="1192"/>
        <v>10</v>
      </c>
      <c r="DQ93">
        <f t="shared" si="1192"/>
        <v>10</v>
      </c>
      <c r="DR93">
        <f t="shared" si="1192"/>
        <v>10</v>
      </c>
      <c r="DS93">
        <f t="shared" si="1192"/>
        <v>10</v>
      </c>
    </row>
    <row r="94" spans="2:123" x14ac:dyDescent="0.25">
      <c r="B94" s="2" t="s">
        <v>33</v>
      </c>
      <c r="C94" s="67">
        <f>C3</f>
        <v>0</v>
      </c>
      <c r="D94">
        <f>C94+1</f>
        <v>1</v>
      </c>
      <c r="E94">
        <f t="shared" ref="E94" si="1193">D94+1</f>
        <v>2</v>
      </c>
      <c r="F94">
        <f t="shared" ref="F94" si="1194">E94+1</f>
        <v>3</v>
      </c>
      <c r="G94">
        <f t="shared" ref="G94" si="1195">F94+1</f>
        <v>4</v>
      </c>
      <c r="H94">
        <f t="shared" ref="H94" si="1196">G94+1</f>
        <v>5</v>
      </c>
      <c r="I94">
        <f t="shared" ref="I94" si="1197">H94+1</f>
        <v>6</v>
      </c>
      <c r="J94">
        <f t="shared" ref="J94" si="1198">I94+1</f>
        <v>7</v>
      </c>
      <c r="K94">
        <f t="shared" ref="K94" si="1199">J94+1</f>
        <v>8</v>
      </c>
      <c r="L94">
        <f t="shared" ref="L94" si="1200">K94+1</f>
        <v>9</v>
      </c>
      <c r="M94">
        <f t="shared" ref="M94" si="1201">L94+1</f>
        <v>10</v>
      </c>
      <c r="N94">
        <f t="shared" ref="N94" si="1202">M94+1</f>
        <v>11</v>
      </c>
      <c r="O94">
        <f t="shared" ref="O94" si="1203">N94+1</f>
        <v>12</v>
      </c>
      <c r="P94">
        <f t="shared" ref="P94" si="1204">O94+1</f>
        <v>13</v>
      </c>
      <c r="Q94">
        <f t="shared" ref="Q94" si="1205">P94+1</f>
        <v>14</v>
      </c>
      <c r="R94">
        <f t="shared" ref="R94" si="1206">Q94+1</f>
        <v>15</v>
      </c>
      <c r="S94">
        <f t="shared" ref="S94" si="1207">R94+1</f>
        <v>16</v>
      </c>
      <c r="T94">
        <f t="shared" ref="T94" si="1208">S94+1</f>
        <v>17</v>
      </c>
      <c r="U94">
        <f t="shared" ref="U94" si="1209">T94+1</f>
        <v>18</v>
      </c>
      <c r="V94">
        <f t="shared" ref="V94" si="1210">U94+1</f>
        <v>19</v>
      </c>
      <c r="W94">
        <f t="shared" ref="W94" si="1211">V94+1</f>
        <v>20</v>
      </c>
      <c r="X94">
        <f t="shared" ref="X94" si="1212">W94+1</f>
        <v>21</v>
      </c>
      <c r="Y94">
        <f t="shared" ref="Y94" si="1213">X94+1</f>
        <v>22</v>
      </c>
      <c r="Z94">
        <f t="shared" ref="Z94" si="1214">Y94+1</f>
        <v>23</v>
      </c>
      <c r="AA94">
        <f t="shared" ref="AA94" si="1215">Z94+1</f>
        <v>24</v>
      </c>
      <c r="AB94">
        <f t="shared" ref="AB94" si="1216">AA94+1</f>
        <v>25</v>
      </c>
      <c r="AC94">
        <f t="shared" ref="AC94" si="1217">AB94+1</f>
        <v>26</v>
      </c>
      <c r="AD94">
        <f t="shared" ref="AD94" si="1218">AC94+1</f>
        <v>27</v>
      </c>
      <c r="AE94">
        <f t="shared" ref="AE94" si="1219">AD94+1</f>
        <v>28</v>
      </c>
      <c r="AF94">
        <f t="shared" ref="AF94" si="1220">AE94+1</f>
        <v>29</v>
      </c>
      <c r="AG94">
        <f t="shared" ref="AG94" si="1221">AF94+1</f>
        <v>30</v>
      </c>
      <c r="AH94">
        <f t="shared" ref="AH94" si="1222">AG94+1</f>
        <v>31</v>
      </c>
      <c r="AI94">
        <f t="shared" ref="AI94" si="1223">AH94+1</f>
        <v>32</v>
      </c>
      <c r="AJ94">
        <f t="shared" ref="AJ94" si="1224">AI94+1</f>
        <v>33</v>
      </c>
      <c r="AK94">
        <f t="shared" ref="AK94" si="1225">AJ94+1</f>
        <v>34</v>
      </c>
      <c r="AL94">
        <f t="shared" ref="AL94" si="1226">AK94+1</f>
        <v>35</v>
      </c>
      <c r="AM94">
        <f t="shared" ref="AM94" si="1227">AL94+1</f>
        <v>36</v>
      </c>
      <c r="AN94">
        <f t="shared" ref="AN94" si="1228">AM94+1</f>
        <v>37</v>
      </c>
      <c r="AO94">
        <f t="shared" ref="AO94" si="1229">AN94+1</f>
        <v>38</v>
      </c>
      <c r="AP94">
        <f t="shared" ref="AP94" si="1230">AO94+1</f>
        <v>39</v>
      </c>
      <c r="AQ94">
        <f t="shared" ref="AQ94" si="1231">AP94+1</f>
        <v>40</v>
      </c>
      <c r="AR94">
        <f t="shared" ref="AR94" si="1232">AQ94+1</f>
        <v>41</v>
      </c>
      <c r="AS94">
        <f t="shared" ref="AS94" si="1233">AR94+1</f>
        <v>42</v>
      </c>
      <c r="AT94">
        <f t="shared" ref="AT94" si="1234">AS94+1</f>
        <v>43</v>
      </c>
      <c r="AU94">
        <f t="shared" ref="AU94" si="1235">AT94+1</f>
        <v>44</v>
      </c>
      <c r="AV94">
        <f t="shared" ref="AV94" si="1236">AU94+1</f>
        <v>45</v>
      </c>
      <c r="AW94">
        <f t="shared" ref="AW94" si="1237">AV94+1</f>
        <v>46</v>
      </c>
      <c r="AX94">
        <f t="shared" ref="AX94" si="1238">AW94+1</f>
        <v>47</v>
      </c>
      <c r="AY94">
        <f t="shared" ref="AY94" si="1239">AX94+1</f>
        <v>48</v>
      </c>
      <c r="AZ94">
        <f t="shared" ref="AZ94" si="1240">AY94+1</f>
        <v>49</v>
      </c>
      <c r="BA94">
        <f t="shared" ref="BA94" si="1241">AZ94+1</f>
        <v>50</v>
      </c>
      <c r="BB94">
        <f t="shared" ref="BB94" si="1242">BA94+1</f>
        <v>51</v>
      </c>
      <c r="BC94">
        <f t="shared" ref="BC94" si="1243">BB94+1</f>
        <v>52</v>
      </c>
      <c r="BD94">
        <f t="shared" ref="BD94" si="1244">BC94+1</f>
        <v>53</v>
      </c>
      <c r="BE94">
        <f t="shared" ref="BE94" si="1245">BD94+1</f>
        <v>54</v>
      </c>
      <c r="BF94">
        <f t="shared" ref="BF94" si="1246">BE94+1</f>
        <v>55</v>
      </c>
      <c r="BG94">
        <f t="shared" ref="BG94" si="1247">BF94+1</f>
        <v>56</v>
      </c>
      <c r="BH94">
        <f t="shared" ref="BH94" si="1248">BG94+1</f>
        <v>57</v>
      </c>
      <c r="BI94">
        <f t="shared" ref="BI94" si="1249">BH94+1</f>
        <v>58</v>
      </c>
      <c r="BJ94">
        <f t="shared" ref="BJ94" si="1250">BI94+1</f>
        <v>59</v>
      </c>
      <c r="BK94">
        <f t="shared" ref="BK94" si="1251">BJ94+1</f>
        <v>60</v>
      </c>
      <c r="BL94">
        <f t="shared" ref="BL94" si="1252">BK94+1</f>
        <v>61</v>
      </c>
      <c r="BM94">
        <f t="shared" ref="BM94" si="1253">BL94+1</f>
        <v>62</v>
      </c>
      <c r="BN94">
        <f t="shared" ref="BN94" si="1254">BM94+1</f>
        <v>63</v>
      </c>
      <c r="BO94">
        <f t="shared" ref="BO94" si="1255">BN94+1</f>
        <v>64</v>
      </c>
      <c r="BP94">
        <f t="shared" ref="BP94" si="1256">BO94+1</f>
        <v>65</v>
      </c>
      <c r="BQ94">
        <f t="shared" ref="BQ94" si="1257">BP94+1</f>
        <v>66</v>
      </c>
      <c r="BR94">
        <f t="shared" ref="BR94" si="1258">BQ94+1</f>
        <v>67</v>
      </c>
      <c r="BS94">
        <f t="shared" ref="BS94" si="1259">BR94+1</f>
        <v>68</v>
      </c>
      <c r="BT94">
        <f t="shared" ref="BT94" si="1260">BS94+1</f>
        <v>69</v>
      </c>
      <c r="BU94">
        <f t="shared" ref="BU94" si="1261">BT94+1</f>
        <v>70</v>
      </c>
      <c r="BV94">
        <f t="shared" ref="BV94" si="1262">BU94+1</f>
        <v>71</v>
      </c>
      <c r="BW94">
        <f t="shared" ref="BW94" si="1263">BV94+1</f>
        <v>72</v>
      </c>
      <c r="BX94">
        <f t="shared" ref="BX94" si="1264">BW94+1</f>
        <v>73</v>
      </c>
      <c r="BY94">
        <f t="shared" ref="BY94" si="1265">BX94+1</f>
        <v>74</v>
      </c>
      <c r="BZ94">
        <f t="shared" ref="BZ94" si="1266">BY94+1</f>
        <v>75</v>
      </c>
      <c r="CA94">
        <f t="shared" ref="CA94" si="1267">BZ94+1</f>
        <v>76</v>
      </c>
      <c r="CB94">
        <f t="shared" ref="CB94" si="1268">CA94+1</f>
        <v>77</v>
      </c>
      <c r="CC94">
        <f t="shared" ref="CC94" si="1269">CB94+1</f>
        <v>78</v>
      </c>
      <c r="CD94">
        <f t="shared" ref="CD94" si="1270">CC94+1</f>
        <v>79</v>
      </c>
      <c r="CE94">
        <f t="shared" ref="CE94" si="1271">CD94+1</f>
        <v>80</v>
      </c>
      <c r="CF94">
        <f t="shared" ref="CF94" si="1272">CE94+1</f>
        <v>81</v>
      </c>
      <c r="CG94">
        <f t="shared" ref="CG94" si="1273">CF94+1</f>
        <v>82</v>
      </c>
      <c r="CH94">
        <f t="shared" ref="CH94" si="1274">CG94+1</f>
        <v>83</v>
      </c>
      <c r="CI94">
        <f t="shared" ref="CI94" si="1275">CH94+1</f>
        <v>84</v>
      </c>
      <c r="CJ94">
        <f t="shared" ref="CJ94" si="1276">CI94+1</f>
        <v>85</v>
      </c>
      <c r="CK94">
        <f t="shared" ref="CK94" si="1277">CJ94+1</f>
        <v>86</v>
      </c>
      <c r="CL94">
        <f t="shared" ref="CL94" si="1278">CK94+1</f>
        <v>87</v>
      </c>
      <c r="CM94">
        <f t="shared" ref="CM94" si="1279">CL94+1</f>
        <v>88</v>
      </c>
      <c r="CN94">
        <f t="shared" ref="CN94" si="1280">CM94+1</f>
        <v>89</v>
      </c>
      <c r="CO94">
        <f t="shared" ref="CO94" si="1281">CN94+1</f>
        <v>90</v>
      </c>
      <c r="CP94">
        <f t="shared" ref="CP94" si="1282">CO94+1</f>
        <v>91</v>
      </c>
      <c r="CQ94">
        <f t="shared" ref="CQ94" si="1283">CP94+1</f>
        <v>92</v>
      </c>
      <c r="CR94">
        <f t="shared" ref="CR94" si="1284">CQ94+1</f>
        <v>93</v>
      </c>
      <c r="CS94">
        <f t="shared" ref="CS94" si="1285">CR94+1</f>
        <v>94</v>
      </c>
      <c r="CT94">
        <f t="shared" ref="CT94" si="1286">CS94+1</f>
        <v>95</v>
      </c>
      <c r="CU94">
        <f t="shared" ref="CU94" si="1287">CT94+1</f>
        <v>96</v>
      </c>
      <c r="CV94">
        <f t="shared" ref="CV94" si="1288">CU94+1</f>
        <v>97</v>
      </c>
      <c r="CW94">
        <f t="shared" ref="CW94" si="1289">CV94+1</f>
        <v>98</v>
      </c>
      <c r="CX94">
        <f t="shared" ref="CX94" si="1290">CW94+1</f>
        <v>99</v>
      </c>
      <c r="CY94">
        <f t="shared" ref="CY94" si="1291">CX94+1</f>
        <v>100</v>
      </c>
      <c r="CZ94">
        <f t="shared" ref="CZ94" si="1292">CY94+1</f>
        <v>101</v>
      </c>
      <c r="DA94">
        <f t="shared" ref="DA94" si="1293">CZ94+1</f>
        <v>102</v>
      </c>
      <c r="DB94">
        <f t="shared" ref="DB94" si="1294">DA94+1</f>
        <v>103</v>
      </c>
      <c r="DC94">
        <f t="shared" ref="DC94" si="1295">DB94+1</f>
        <v>104</v>
      </c>
      <c r="DD94">
        <f t="shared" ref="DD94" si="1296">DC94+1</f>
        <v>105</v>
      </c>
      <c r="DE94">
        <f t="shared" ref="DE94" si="1297">DD94+1</f>
        <v>106</v>
      </c>
      <c r="DF94">
        <f t="shared" ref="DF94" si="1298">DE94+1</f>
        <v>107</v>
      </c>
      <c r="DG94">
        <f t="shared" ref="DG94" si="1299">DF94+1</f>
        <v>108</v>
      </c>
      <c r="DH94">
        <f t="shared" ref="DH94" si="1300">DG94+1</f>
        <v>109</v>
      </c>
      <c r="DI94">
        <f t="shared" ref="DI94" si="1301">DH94+1</f>
        <v>110</v>
      </c>
      <c r="DJ94">
        <f t="shared" ref="DJ94" si="1302">DI94+1</f>
        <v>111</v>
      </c>
      <c r="DK94">
        <f t="shared" ref="DK94" si="1303">DJ94+1</f>
        <v>112</v>
      </c>
      <c r="DL94">
        <f t="shared" ref="DL94" si="1304">DK94+1</f>
        <v>113</v>
      </c>
      <c r="DM94">
        <f t="shared" ref="DM94" si="1305">DL94+1</f>
        <v>114</v>
      </c>
      <c r="DN94">
        <f t="shared" ref="DN94" si="1306">DM94+1</f>
        <v>115</v>
      </c>
      <c r="DO94">
        <f t="shared" ref="DO94" si="1307">DN94+1</f>
        <v>116</v>
      </c>
      <c r="DP94">
        <f t="shared" ref="DP94" si="1308">DO94+1</f>
        <v>117</v>
      </c>
      <c r="DQ94">
        <f t="shared" ref="DQ94" si="1309">DP94+1</f>
        <v>118</v>
      </c>
      <c r="DR94">
        <f t="shared" ref="DR94" si="1310">DQ94+1</f>
        <v>119</v>
      </c>
      <c r="DS94">
        <f t="shared" ref="DS94" si="1311">DR94+1</f>
        <v>120</v>
      </c>
    </row>
    <row r="95" spans="2:123" ht="15" thickBot="1" x14ac:dyDescent="0.3">
      <c r="B95" s="122" t="s">
        <v>456</v>
      </c>
      <c r="C95" s="123">
        <f>$C$4</f>
        <v>44408</v>
      </c>
      <c r="D95" s="123">
        <f>EOMONTH(C95,1)</f>
        <v>44439</v>
      </c>
      <c r="E95" s="123">
        <f t="shared" ref="E95" si="1312">EOMONTH(D95,1)</f>
        <v>44469</v>
      </c>
      <c r="F95" s="123">
        <f t="shared" ref="F95" si="1313">EOMONTH(E95,1)</f>
        <v>44500</v>
      </c>
      <c r="G95" s="123">
        <f t="shared" ref="G95" si="1314">EOMONTH(F95,1)</f>
        <v>44530</v>
      </c>
      <c r="H95" s="123">
        <f t="shared" ref="H95" si="1315">EOMONTH(G95,1)</f>
        <v>44561</v>
      </c>
      <c r="I95" s="123">
        <f t="shared" ref="I95" si="1316">EOMONTH(H95,1)</f>
        <v>44592</v>
      </c>
      <c r="J95" s="123">
        <f t="shared" ref="J95" si="1317">EOMONTH(I95,1)</f>
        <v>44620</v>
      </c>
      <c r="K95" s="123">
        <f t="shared" ref="K95" si="1318">EOMONTH(J95,1)</f>
        <v>44651</v>
      </c>
      <c r="L95" s="123">
        <f t="shared" ref="L95" si="1319">EOMONTH(K95,1)</f>
        <v>44681</v>
      </c>
      <c r="M95" s="123">
        <f t="shared" ref="M95" si="1320">EOMONTH(L95,1)</f>
        <v>44712</v>
      </c>
      <c r="N95" s="123">
        <f t="shared" ref="N95" si="1321">EOMONTH(M95,1)</f>
        <v>44742</v>
      </c>
      <c r="O95" s="123">
        <f t="shared" ref="O95" si="1322">EOMONTH(N95,1)</f>
        <v>44773</v>
      </c>
      <c r="P95" s="123">
        <f t="shared" ref="P95" si="1323">EOMONTH(O95,1)</f>
        <v>44804</v>
      </c>
      <c r="Q95" s="123">
        <f t="shared" ref="Q95" si="1324">EOMONTH(P95,1)</f>
        <v>44834</v>
      </c>
      <c r="R95" s="123">
        <f t="shared" ref="R95" si="1325">EOMONTH(Q95,1)</f>
        <v>44865</v>
      </c>
      <c r="S95" s="123">
        <f t="shared" ref="S95" si="1326">EOMONTH(R95,1)</f>
        <v>44895</v>
      </c>
      <c r="T95" s="123">
        <f t="shared" ref="T95" si="1327">EOMONTH(S95,1)</f>
        <v>44926</v>
      </c>
      <c r="U95" s="123">
        <f t="shared" ref="U95" si="1328">EOMONTH(T95,1)</f>
        <v>44957</v>
      </c>
      <c r="V95" s="123">
        <f t="shared" ref="V95" si="1329">EOMONTH(U95,1)</f>
        <v>44985</v>
      </c>
      <c r="W95" s="123">
        <f t="shared" ref="W95" si="1330">EOMONTH(V95,1)</f>
        <v>45016</v>
      </c>
      <c r="X95" s="123">
        <f t="shared" ref="X95" si="1331">EOMONTH(W95,1)</f>
        <v>45046</v>
      </c>
      <c r="Y95" s="123">
        <f t="shared" ref="Y95" si="1332">EOMONTH(X95,1)</f>
        <v>45077</v>
      </c>
      <c r="Z95" s="123">
        <f t="shared" ref="Z95" si="1333">EOMONTH(Y95,1)</f>
        <v>45107</v>
      </c>
      <c r="AA95" s="123">
        <f t="shared" ref="AA95" si="1334">EOMONTH(Z95,1)</f>
        <v>45138</v>
      </c>
      <c r="AB95" s="123">
        <f t="shared" ref="AB95" si="1335">EOMONTH(AA95,1)</f>
        <v>45169</v>
      </c>
      <c r="AC95" s="123">
        <f t="shared" ref="AC95" si="1336">EOMONTH(AB95,1)</f>
        <v>45199</v>
      </c>
      <c r="AD95" s="123">
        <f t="shared" ref="AD95" si="1337">EOMONTH(AC95,1)</f>
        <v>45230</v>
      </c>
      <c r="AE95" s="123">
        <f t="shared" ref="AE95" si="1338">EOMONTH(AD95,1)</f>
        <v>45260</v>
      </c>
      <c r="AF95" s="123">
        <f t="shared" ref="AF95" si="1339">EOMONTH(AE95,1)</f>
        <v>45291</v>
      </c>
      <c r="AG95" s="123">
        <f t="shared" ref="AG95" si="1340">EOMONTH(AF95,1)</f>
        <v>45322</v>
      </c>
      <c r="AH95" s="123">
        <f t="shared" ref="AH95" si="1341">EOMONTH(AG95,1)</f>
        <v>45351</v>
      </c>
      <c r="AI95" s="123">
        <f t="shared" ref="AI95" si="1342">EOMONTH(AH95,1)</f>
        <v>45382</v>
      </c>
      <c r="AJ95" s="123">
        <f t="shared" ref="AJ95" si="1343">EOMONTH(AI95,1)</f>
        <v>45412</v>
      </c>
      <c r="AK95" s="123">
        <f t="shared" ref="AK95" si="1344">EOMONTH(AJ95,1)</f>
        <v>45443</v>
      </c>
      <c r="AL95" s="123">
        <f t="shared" ref="AL95" si="1345">EOMONTH(AK95,1)</f>
        <v>45473</v>
      </c>
      <c r="AM95" s="123">
        <f t="shared" ref="AM95" si="1346">EOMONTH(AL95,1)</f>
        <v>45504</v>
      </c>
      <c r="AN95" s="123">
        <f t="shared" ref="AN95" si="1347">EOMONTH(AM95,1)</f>
        <v>45535</v>
      </c>
      <c r="AO95" s="123">
        <f t="shared" ref="AO95" si="1348">EOMONTH(AN95,1)</f>
        <v>45565</v>
      </c>
      <c r="AP95" s="123">
        <f t="shared" ref="AP95" si="1349">EOMONTH(AO95,1)</f>
        <v>45596</v>
      </c>
      <c r="AQ95" s="123">
        <f t="shared" ref="AQ95" si="1350">EOMONTH(AP95,1)</f>
        <v>45626</v>
      </c>
      <c r="AR95" s="123">
        <f t="shared" ref="AR95" si="1351">EOMONTH(AQ95,1)</f>
        <v>45657</v>
      </c>
      <c r="AS95" s="123">
        <f t="shared" ref="AS95" si="1352">EOMONTH(AR95,1)</f>
        <v>45688</v>
      </c>
      <c r="AT95" s="123">
        <f t="shared" ref="AT95" si="1353">EOMONTH(AS95,1)</f>
        <v>45716</v>
      </c>
      <c r="AU95" s="123">
        <f t="shared" ref="AU95" si="1354">EOMONTH(AT95,1)</f>
        <v>45747</v>
      </c>
      <c r="AV95" s="123">
        <f t="shared" ref="AV95" si="1355">EOMONTH(AU95,1)</f>
        <v>45777</v>
      </c>
      <c r="AW95" s="123">
        <f t="shared" ref="AW95" si="1356">EOMONTH(AV95,1)</f>
        <v>45808</v>
      </c>
      <c r="AX95" s="123">
        <f t="shared" ref="AX95" si="1357">EOMONTH(AW95,1)</f>
        <v>45838</v>
      </c>
      <c r="AY95" s="123">
        <f t="shared" ref="AY95" si="1358">EOMONTH(AX95,1)</f>
        <v>45869</v>
      </c>
      <c r="AZ95" s="123">
        <f t="shared" ref="AZ95" si="1359">EOMONTH(AY95,1)</f>
        <v>45900</v>
      </c>
      <c r="BA95" s="123">
        <f t="shared" ref="BA95" si="1360">EOMONTH(AZ95,1)</f>
        <v>45930</v>
      </c>
      <c r="BB95" s="123">
        <f t="shared" ref="BB95" si="1361">EOMONTH(BA95,1)</f>
        <v>45961</v>
      </c>
      <c r="BC95" s="123">
        <f t="shared" ref="BC95" si="1362">EOMONTH(BB95,1)</f>
        <v>45991</v>
      </c>
      <c r="BD95" s="123">
        <f t="shared" ref="BD95" si="1363">EOMONTH(BC95,1)</f>
        <v>46022</v>
      </c>
      <c r="BE95" s="123">
        <f t="shared" ref="BE95" si="1364">EOMONTH(BD95,1)</f>
        <v>46053</v>
      </c>
      <c r="BF95" s="123">
        <f t="shared" ref="BF95" si="1365">EOMONTH(BE95,1)</f>
        <v>46081</v>
      </c>
      <c r="BG95" s="123">
        <f t="shared" ref="BG95" si="1366">EOMONTH(BF95,1)</f>
        <v>46112</v>
      </c>
      <c r="BH95" s="123">
        <f t="shared" ref="BH95" si="1367">EOMONTH(BG95,1)</f>
        <v>46142</v>
      </c>
      <c r="BI95" s="123">
        <f t="shared" ref="BI95" si="1368">EOMONTH(BH95,1)</f>
        <v>46173</v>
      </c>
      <c r="BJ95" s="123">
        <f t="shared" ref="BJ95" si="1369">EOMONTH(BI95,1)</f>
        <v>46203</v>
      </c>
      <c r="BK95" s="123">
        <f t="shared" ref="BK95" si="1370">EOMONTH(BJ95,1)</f>
        <v>46234</v>
      </c>
      <c r="BL95" s="123">
        <f t="shared" ref="BL95" si="1371">EOMONTH(BK95,1)</f>
        <v>46265</v>
      </c>
      <c r="BM95" s="123">
        <f t="shared" ref="BM95" si="1372">EOMONTH(BL95,1)</f>
        <v>46295</v>
      </c>
      <c r="BN95" s="123">
        <f t="shared" ref="BN95" si="1373">EOMONTH(BM95,1)</f>
        <v>46326</v>
      </c>
      <c r="BO95" s="123">
        <f t="shared" ref="BO95" si="1374">EOMONTH(BN95,1)</f>
        <v>46356</v>
      </c>
      <c r="BP95" s="123">
        <f t="shared" ref="BP95" si="1375">EOMONTH(BO95,1)</f>
        <v>46387</v>
      </c>
      <c r="BQ95" s="123">
        <f t="shared" ref="BQ95" si="1376">EOMONTH(BP95,1)</f>
        <v>46418</v>
      </c>
      <c r="BR95" s="123">
        <f t="shared" ref="BR95" si="1377">EOMONTH(BQ95,1)</f>
        <v>46446</v>
      </c>
      <c r="BS95" s="123">
        <f t="shared" ref="BS95" si="1378">EOMONTH(BR95,1)</f>
        <v>46477</v>
      </c>
      <c r="BT95" s="123">
        <f t="shared" ref="BT95" si="1379">EOMONTH(BS95,1)</f>
        <v>46507</v>
      </c>
      <c r="BU95" s="123">
        <f t="shared" ref="BU95" si="1380">EOMONTH(BT95,1)</f>
        <v>46538</v>
      </c>
      <c r="BV95" s="123">
        <f t="shared" ref="BV95" si="1381">EOMONTH(BU95,1)</f>
        <v>46568</v>
      </c>
      <c r="BW95" s="123">
        <f t="shared" ref="BW95" si="1382">EOMONTH(BV95,1)</f>
        <v>46599</v>
      </c>
      <c r="BX95" s="123">
        <f t="shared" ref="BX95" si="1383">EOMONTH(BW95,1)</f>
        <v>46630</v>
      </c>
      <c r="BY95" s="123">
        <f t="shared" ref="BY95" si="1384">EOMONTH(BX95,1)</f>
        <v>46660</v>
      </c>
      <c r="BZ95" s="123">
        <f t="shared" ref="BZ95" si="1385">EOMONTH(BY95,1)</f>
        <v>46691</v>
      </c>
      <c r="CA95" s="123">
        <f t="shared" ref="CA95" si="1386">EOMONTH(BZ95,1)</f>
        <v>46721</v>
      </c>
      <c r="CB95" s="123">
        <f t="shared" ref="CB95" si="1387">EOMONTH(CA95,1)</f>
        <v>46752</v>
      </c>
      <c r="CC95" s="123">
        <f t="shared" ref="CC95" si="1388">EOMONTH(CB95,1)</f>
        <v>46783</v>
      </c>
      <c r="CD95" s="123">
        <f t="shared" ref="CD95" si="1389">EOMONTH(CC95,1)</f>
        <v>46812</v>
      </c>
      <c r="CE95" s="123">
        <f t="shared" ref="CE95" si="1390">EOMONTH(CD95,1)</f>
        <v>46843</v>
      </c>
      <c r="CF95" s="123">
        <f t="shared" ref="CF95" si="1391">EOMONTH(CE95,1)</f>
        <v>46873</v>
      </c>
      <c r="CG95" s="123">
        <f t="shared" ref="CG95" si="1392">EOMONTH(CF95,1)</f>
        <v>46904</v>
      </c>
      <c r="CH95" s="123">
        <f t="shared" ref="CH95" si="1393">EOMONTH(CG95,1)</f>
        <v>46934</v>
      </c>
      <c r="CI95" s="123">
        <f t="shared" ref="CI95" si="1394">EOMONTH(CH95,1)</f>
        <v>46965</v>
      </c>
      <c r="CJ95" s="123">
        <f t="shared" ref="CJ95" si="1395">EOMONTH(CI95,1)</f>
        <v>46996</v>
      </c>
      <c r="CK95" s="123">
        <f t="shared" ref="CK95" si="1396">EOMONTH(CJ95,1)</f>
        <v>47026</v>
      </c>
      <c r="CL95" s="123">
        <f t="shared" ref="CL95" si="1397">EOMONTH(CK95,1)</f>
        <v>47057</v>
      </c>
      <c r="CM95" s="123">
        <f t="shared" ref="CM95" si="1398">EOMONTH(CL95,1)</f>
        <v>47087</v>
      </c>
      <c r="CN95" s="123">
        <f t="shared" ref="CN95" si="1399">EOMONTH(CM95,1)</f>
        <v>47118</v>
      </c>
      <c r="CO95" s="123">
        <f t="shared" ref="CO95" si="1400">EOMONTH(CN95,1)</f>
        <v>47149</v>
      </c>
      <c r="CP95" s="123">
        <f t="shared" ref="CP95" si="1401">EOMONTH(CO95,1)</f>
        <v>47177</v>
      </c>
      <c r="CQ95" s="123">
        <f t="shared" ref="CQ95" si="1402">EOMONTH(CP95,1)</f>
        <v>47208</v>
      </c>
      <c r="CR95" s="123">
        <f t="shared" ref="CR95" si="1403">EOMONTH(CQ95,1)</f>
        <v>47238</v>
      </c>
      <c r="CS95" s="123">
        <f t="shared" ref="CS95" si="1404">EOMONTH(CR95,1)</f>
        <v>47269</v>
      </c>
      <c r="CT95" s="123">
        <f t="shared" ref="CT95" si="1405">EOMONTH(CS95,1)</f>
        <v>47299</v>
      </c>
      <c r="CU95" s="123">
        <f t="shared" ref="CU95" si="1406">EOMONTH(CT95,1)</f>
        <v>47330</v>
      </c>
      <c r="CV95" s="123">
        <f t="shared" ref="CV95" si="1407">EOMONTH(CU95,1)</f>
        <v>47361</v>
      </c>
      <c r="CW95" s="123">
        <f t="shared" ref="CW95" si="1408">EOMONTH(CV95,1)</f>
        <v>47391</v>
      </c>
      <c r="CX95" s="123">
        <f t="shared" ref="CX95" si="1409">EOMONTH(CW95,1)</f>
        <v>47422</v>
      </c>
      <c r="CY95" s="123">
        <f t="shared" ref="CY95" si="1410">EOMONTH(CX95,1)</f>
        <v>47452</v>
      </c>
      <c r="CZ95" s="123">
        <f t="shared" ref="CZ95" si="1411">EOMONTH(CY95,1)</f>
        <v>47483</v>
      </c>
      <c r="DA95" s="123">
        <f t="shared" ref="DA95" si="1412">EOMONTH(CZ95,1)</f>
        <v>47514</v>
      </c>
      <c r="DB95" s="123">
        <f t="shared" ref="DB95" si="1413">EOMONTH(DA95,1)</f>
        <v>47542</v>
      </c>
      <c r="DC95" s="123">
        <f t="shared" ref="DC95" si="1414">EOMONTH(DB95,1)</f>
        <v>47573</v>
      </c>
      <c r="DD95" s="123">
        <f t="shared" ref="DD95" si="1415">EOMONTH(DC95,1)</f>
        <v>47603</v>
      </c>
      <c r="DE95" s="123">
        <f t="shared" ref="DE95" si="1416">EOMONTH(DD95,1)</f>
        <v>47634</v>
      </c>
      <c r="DF95" s="123">
        <f t="shared" ref="DF95" si="1417">EOMONTH(DE95,1)</f>
        <v>47664</v>
      </c>
      <c r="DG95" s="123">
        <f t="shared" ref="DG95" si="1418">EOMONTH(DF95,1)</f>
        <v>47695</v>
      </c>
      <c r="DH95" s="123">
        <f t="shared" ref="DH95" si="1419">EOMONTH(DG95,1)</f>
        <v>47726</v>
      </c>
      <c r="DI95" s="123">
        <f t="shared" ref="DI95" si="1420">EOMONTH(DH95,1)</f>
        <v>47756</v>
      </c>
      <c r="DJ95" s="123">
        <f t="shared" ref="DJ95" si="1421">EOMONTH(DI95,1)</f>
        <v>47787</v>
      </c>
      <c r="DK95" s="123">
        <f t="shared" ref="DK95" si="1422">EOMONTH(DJ95,1)</f>
        <v>47817</v>
      </c>
      <c r="DL95" s="123">
        <f t="shared" ref="DL95" si="1423">EOMONTH(DK95,1)</f>
        <v>47848</v>
      </c>
      <c r="DM95" s="123">
        <f t="shared" ref="DM95" si="1424">EOMONTH(DL95,1)</f>
        <v>47879</v>
      </c>
      <c r="DN95" s="123">
        <f t="shared" ref="DN95" si="1425">EOMONTH(DM95,1)</f>
        <v>47907</v>
      </c>
      <c r="DO95" s="123">
        <f t="shared" ref="DO95" si="1426">EOMONTH(DN95,1)</f>
        <v>47938</v>
      </c>
      <c r="DP95" s="123">
        <f t="shared" ref="DP95" si="1427">EOMONTH(DO95,1)</f>
        <v>47968</v>
      </c>
      <c r="DQ95" s="123">
        <f t="shared" ref="DQ95" si="1428">EOMONTH(DP95,1)</f>
        <v>47999</v>
      </c>
      <c r="DR95" s="123">
        <f t="shared" ref="DR95" si="1429">EOMONTH(DQ95,1)</f>
        <v>48029</v>
      </c>
      <c r="DS95" s="123">
        <f t="shared" ref="DS95" si="1430">EOMONTH(DR95,1)</f>
        <v>48060</v>
      </c>
    </row>
    <row r="97" spans="2:123" x14ac:dyDescent="0.25">
      <c r="B97" s="37" t="s">
        <v>454</v>
      </c>
    </row>
    <row r="98" spans="2:123" x14ac:dyDescent="0.25">
      <c r="B98" s="156" t="s">
        <v>124</v>
      </c>
      <c r="C98" s="79">
        <f>IF(C$94&gt;=LPP!$D$83,THDS!C9,0)</f>
        <v>0</v>
      </c>
      <c r="D98" s="79">
        <f>IF(D$94&gt;=LPP!$D$83,THDS!D9,0)</f>
        <v>0</v>
      </c>
      <c r="E98" s="79">
        <f>IF(E$94&gt;=LPP!$D$83,THDS!E9,0)</f>
        <v>0</v>
      </c>
      <c r="F98" s="79">
        <f>IF(F$94&gt;=LPP!$D$83,THDS!F9,0)</f>
        <v>0</v>
      </c>
      <c r="G98" s="79">
        <f>IF(G$94&gt;=LPP!$D$83,THDS!G9,0)</f>
        <v>0</v>
      </c>
      <c r="H98" s="79">
        <f>IF(H$94&gt;=LPP!$D$83,THDS!H9,0)</f>
        <v>0</v>
      </c>
      <c r="I98" s="79">
        <f>IF(I$94&gt;=LPP!$D$83,THDS!I9,0)</f>
        <v>0</v>
      </c>
      <c r="J98" s="79">
        <f>IF(J$94&gt;=LPP!$D$83,THDS!J9,0)</f>
        <v>0</v>
      </c>
      <c r="K98" s="79">
        <f>IF(K$94&gt;=LPP!$D$83,THDS!K9,0)</f>
        <v>0</v>
      </c>
      <c r="L98" s="79">
        <f>IF(L$94&gt;=LPP!$D$83,THDS!L9,0)</f>
        <v>0</v>
      </c>
      <c r="M98" s="79">
        <f>IF(M$94&gt;=LPP!$D$83,THDS!M9,0)</f>
        <v>0</v>
      </c>
      <c r="N98" s="79">
        <f>IF(N$94&gt;=LPP!$D$83,THDS!N9,0)</f>
        <v>0</v>
      </c>
      <c r="O98" s="79">
        <f>IF(O$94&gt;=LPP!$D$83,THDS!O9,0)</f>
        <v>0</v>
      </c>
      <c r="P98" s="79">
        <f>IF(P$94&gt;=LPP!$D$83,THDS!P9,0)</f>
        <v>0</v>
      </c>
      <c r="Q98" s="79">
        <f>IF(Q$94&gt;=LPP!$D$83,THDS!Q9,0)</f>
        <v>0</v>
      </c>
      <c r="R98" s="79">
        <f>IF(R$94&gt;=LPP!$D$83,THDS!R9,0)</f>
        <v>0</v>
      </c>
      <c r="S98" s="79">
        <f>IF(S$94&gt;=LPP!$D$83,THDS!S9,0)</f>
        <v>0</v>
      </c>
      <c r="T98" s="79">
        <f>IF(T$94&gt;=LPP!$D$83,THDS!T9,0)</f>
        <v>0</v>
      </c>
      <c r="U98" s="79">
        <f>IF(U$94&gt;=LPP!$D$83,THDS!U9,0)</f>
        <v>0</v>
      </c>
      <c r="V98" s="79">
        <f>IF(V$94&gt;=LPP!$D$83,THDS!V9,0)</f>
        <v>0</v>
      </c>
      <c r="W98" s="79">
        <f>IF(W$94&gt;=LPP!$D$83,THDS!W9,0)</f>
        <v>0</v>
      </c>
      <c r="X98" s="79">
        <f>IF(X$94&gt;=LPP!$D$83,THDS!X9,0)</f>
        <v>123182.79617365712</v>
      </c>
      <c r="Y98" s="79">
        <f>IF(Y$94&gt;=LPP!$D$83,THDS!Y9,0)</f>
        <v>123182.79617365712</v>
      </c>
      <c r="Z98" s="79">
        <f>IF(Z$94&gt;=LPP!$D$83,THDS!Z9,0)</f>
        <v>123182.79617365712</v>
      </c>
      <c r="AA98" s="79">
        <f>IF(AA$94&gt;=LPP!$D$83,THDS!AA9,0)</f>
        <v>123182.79617365712</v>
      </c>
      <c r="AB98" s="79">
        <f>IF(AB$94&gt;=LPP!$D$83,THDS!AB9,0)</f>
        <v>123182.79617365712</v>
      </c>
      <c r="AC98" s="79">
        <f>IF(AC$94&gt;=LPP!$D$83,THDS!AC9,0)</f>
        <v>123182.79617365712</v>
      </c>
      <c r="AD98" s="79">
        <f>IF(AD$94&gt;=LPP!$D$83,THDS!AD9,0)</f>
        <v>123182.79617365712</v>
      </c>
      <c r="AE98" s="79">
        <f>IF(AE$94&gt;=LPP!$D$83,THDS!AE9,0)</f>
        <v>123182.79617365712</v>
      </c>
      <c r="AF98" s="79">
        <f>IF(AF$94&gt;=LPP!$D$83,THDS!AF9,0)</f>
        <v>123182.79617365712</v>
      </c>
      <c r="AG98" s="79">
        <f>IF(AG$94&gt;=LPP!$D$83,THDS!AG9,0)</f>
        <v>123182.79617365712</v>
      </c>
      <c r="AH98" s="79">
        <f>IF(AH$94&gt;=LPP!$D$83,THDS!AH9,0)</f>
        <v>123182.79617365712</v>
      </c>
      <c r="AI98" s="79">
        <f>IF(AI$94&gt;=LPP!$D$83,THDS!AI9,0)</f>
        <v>123182.79617365712</v>
      </c>
      <c r="AJ98" s="79">
        <f>IF(AJ$94&gt;=LPP!$D$83,THDS!AJ9,0)</f>
        <v>0</v>
      </c>
      <c r="AK98" s="79">
        <f>IF(AK$94&gt;=LPP!$D$83,THDS!AK9,0)</f>
        <v>0</v>
      </c>
      <c r="AL98" s="79">
        <f>IF(AL$94&gt;=LPP!$D$83,THDS!AL9,0)</f>
        <v>0</v>
      </c>
      <c r="AM98" s="79">
        <f>IF(AM$94&gt;=LPP!$D$83,THDS!AM9,0)</f>
        <v>0</v>
      </c>
      <c r="AN98" s="79">
        <f>IF(AN$94&gt;=LPP!$D$83,THDS!AN9,0)</f>
        <v>0</v>
      </c>
      <c r="AO98" s="79">
        <f>IF(AO$94&gt;=LPP!$D$83,THDS!AO9,0)</f>
        <v>0</v>
      </c>
      <c r="AP98" s="79">
        <f>IF(AP$94&gt;=LPP!$D$83,THDS!AP9,0)</f>
        <v>0</v>
      </c>
      <c r="AQ98" s="79">
        <f>IF(AQ$94&gt;=LPP!$D$83,THDS!AQ9,0)</f>
        <v>0</v>
      </c>
      <c r="AR98" s="79">
        <f>IF(AR$94&gt;=LPP!$D$83,THDS!AR9,0)</f>
        <v>0</v>
      </c>
      <c r="AS98" s="79">
        <f>IF(AS$94&gt;=LPP!$D$83,THDS!AS9,0)</f>
        <v>0</v>
      </c>
      <c r="AT98" s="79">
        <f>IF(AT$94&gt;=LPP!$D$83,THDS!AT9,0)</f>
        <v>0</v>
      </c>
      <c r="AU98" s="79">
        <f>IF(AU$94&gt;=LPP!$D$83,THDS!AU9,0)</f>
        <v>0</v>
      </c>
      <c r="AV98" s="79">
        <f>IF(AV$94&gt;=LPP!$D$83,THDS!AV9,0)</f>
        <v>0</v>
      </c>
      <c r="AW98" s="79">
        <f>IF(AW$94&gt;=LPP!$D$83,THDS!AW9,0)</f>
        <v>0</v>
      </c>
      <c r="AX98" s="79">
        <f>IF(AX$94&gt;=LPP!$D$83,THDS!AX9,0)</f>
        <v>0</v>
      </c>
      <c r="AY98" s="79">
        <f>IF(AY$94&gt;=LPP!$D$83,THDS!AY9,0)</f>
        <v>0</v>
      </c>
      <c r="AZ98" s="79">
        <f>IF(AZ$94&gt;=LPP!$D$83,THDS!AZ9,0)</f>
        <v>0</v>
      </c>
      <c r="BA98" s="79">
        <f>IF(BA$94&gt;=LPP!$D$83,THDS!BA9,0)</f>
        <v>0</v>
      </c>
      <c r="BB98" s="79">
        <f>IF(BB$94&gt;=LPP!$D$83,THDS!BB9,0)</f>
        <v>0</v>
      </c>
      <c r="BC98" s="79">
        <f>IF(BC$94&gt;=LPP!$D$83,THDS!BC9,0)</f>
        <v>0</v>
      </c>
      <c r="BD98" s="79">
        <f>IF(BD$94&gt;=LPP!$D$83,THDS!BD9,0)</f>
        <v>0</v>
      </c>
      <c r="BE98" s="79">
        <f>IF(BE$94&gt;=LPP!$D$83,THDS!BE9,0)</f>
        <v>0</v>
      </c>
      <c r="BF98" s="79">
        <f>IF(BF$94&gt;=LPP!$D$83,THDS!BF9,0)</f>
        <v>0</v>
      </c>
      <c r="BG98" s="79">
        <f>IF(BG$94&gt;=LPP!$D$83,THDS!BG9,0)</f>
        <v>0</v>
      </c>
      <c r="BH98" s="79">
        <f>IF(BH$94&gt;=LPP!$D$83,THDS!BH9,0)</f>
        <v>0</v>
      </c>
      <c r="BI98" s="79">
        <f>IF(BI$94&gt;=LPP!$D$83,THDS!BI9,0)</f>
        <v>0</v>
      </c>
      <c r="BJ98" s="79">
        <f>IF(BJ$94&gt;=LPP!$D$83,THDS!BJ9,0)</f>
        <v>0</v>
      </c>
      <c r="BK98" s="79">
        <f>IF(BK$94&gt;=LPP!$D$83,THDS!BK9,0)</f>
        <v>0</v>
      </c>
      <c r="BL98" s="79">
        <f>IF(BL$94&gt;=LPP!$D$83,THDS!BL9,0)</f>
        <v>0</v>
      </c>
      <c r="BM98" s="79">
        <f>IF(BM$94&gt;=LPP!$D$83,THDS!BM9,0)</f>
        <v>0</v>
      </c>
      <c r="BN98" s="79">
        <f>IF(BN$94&gt;=LPP!$D$83,THDS!BN9,0)</f>
        <v>0</v>
      </c>
      <c r="BO98" s="79">
        <f>IF(BO$94&gt;=LPP!$D$83,THDS!BO9,0)</f>
        <v>0</v>
      </c>
      <c r="BP98" s="79">
        <f>IF(BP$94&gt;=LPP!$D$83,THDS!BP9,0)</f>
        <v>0</v>
      </c>
      <c r="BQ98" s="79">
        <f>IF(BQ$94&gt;=LPP!$D$83,THDS!BQ9,0)</f>
        <v>0</v>
      </c>
      <c r="BR98" s="79">
        <f>IF(BR$94&gt;=LPP!$D$83,THDS!BR9,0)</f>
        <v>0</v>
      </c>
      <c r="BS98" s="79">
        <f>IF(BS$94&gt;=LPP!$D$83,THDS!BS9,0)</f>
        <v>0</v>
      </c>
      <c r="BT98" s="79">
        <f>IF(BT$94&gt;=LPP!$D$83,THDS!BT9,0)</f>
        <v>0</v>
      </c>
      <c r="BU98" s="79">
        <f>IF(BU$94&gt;=LPP!$D$83,THDS!BU9,0)</f>
        <v>0</v>
      </c>
      <c r="BV98" s="79">
        <f>IF(BV$94&gt;=LPP!$D$83,THDS!BV9,0)</f>
        <v>0</v>
      </c>
      <c r="BW98" s="79">
        <f>IF(BW$94&gt;=LPP!$D$83,THDS!BW9,0)</f>
        <v>0</v>
      </c>
      <c r="BX98" s="79">
        <f>IF(BX$94&gt;=LPP!$D$83,THDS!BX9,0)</f>
        <v>0</v>
      </c>
      <c r="BY98" s="79">
        <f>IF(BY$94&gt;=LPP!$D$83,THDS!BY9,0)</f>
        <v>0</v>
      </c>
      <c r="BZ98" s="79">
        <f>IF(BZ$94&gt;=LPP!$D$83,THDS!BZ9,0)</f>
        <v>0</v>
      </c>
      <c r="CA98" s="79">
        <f>IF(CA$94&gt;=LPP!$D$83,THDS!CA9,0)</f>
        <v>0</v>
      </c>
      <c r="CB98" s="79">
        <f>IF(CB$94&gt;=LPP!$D$83,THDS!CB9,0)</f>
        <v>0</v>
      </c>
      <c r="CC98" s="79">
        <f>IF(CC$94&gt;=LPP!$D$83,THDS!CC9,0)</f>
        <v>0</v>
      </c>
      <c r="CD98" s="79">
        <f>IF(CD$94&gt;=LPP!$D$83,THDS!CD9,0)</f>
        <v>0</v>
      </c>
      <c r="CE98" s="79">
        <f>IF(CE$94&gt;=LPP!$D$83,THDS!CE9,0)</f>
        <v>0</v>
      </c>
      <c r="CF98" s="79">
        <f>IF(CF$94&gt;=LPP!$D$83,THDS!CF9,0)</f>
        <v>0</v>
      </c>
      <c r="CG98" s="79">
        <f>IF(CG$94&gt;=LPP!$D$83,THDS!CG9,0)</f>
        <v>0</v>
      </c>
      <c r="CH98" s="79">
        <f>IF(CH$94&gt;=LPP!$D$83,THDS!CH9,0)</f>
        <v>0</v>
      </c>
      <c r="CI98" s="79">
        <f>IF(CI$94&gt;=LPP!$D$83,THDS!CI9,0)</f>
        <v>0</v>
      </c>
      <c r="CJ98" s="79">
        <f>IF(CJ$94&gt;=LPP!$D$83,THDS!CJ9,0)</f>
        <v>0</v>
      </c>
      <c r="CK98" s="79">
        <f>IF(CK$94&gt;=LPP!$D$83,THDS!CK9,0)</f>
        <v>0</v>
      </c>
      <c r="CL98" s="79">
        <f>IF(CL$94&gt;=LPP!$D$83,THDS!CL9,0)</f>
        <v>0</v>
      </c>
      <c r="CM98" s="79">
        <f>IF(CM$94&gt;=LPP!$D$83,THDS!CM9,0)</f>
        <v>0</v>
      </c>
      <c r="CN98" s="79">
        <f>IF(CN$94&gt;=LPP!$D$83,THDS!CN9,0)</f>
        <v>0</v>
      </c>
      <c r="CO98" s="79">
        <f>IF(CO$94&gt;=LPP!$D$83,THDS!CO9,0)</f>
        <v>0</v>
      </c>
      <c r="CP98" s="79">
        <f>IF(CP$94&gt;=LPP!$D$83,THDS!CP9,0)</f>
        <v>0</v>
      </c>
      <c r="CQ98" s="79">
        <f>IF(CQ$94&gt;=LPP!$D$83,THDS!CQ9,0)</f>
        <v>0</v>
      </c>
      <c r="CR98" s="79">
        <f>IF(CR$94&gt;=LPP!$D$83,THDS!CR9,0)</f>
        <v>0</v>
      </c>
      <c r="CS98" s="79">
        <f>IF(CS$94&gt;=LPP!$D$83,THDS!CS9,0)</f>
        <v>0</v>
      </c>
      <c r="CT98" s="79">
        <f>IF(CT$94&gt;=LPP!$D$83,THDS!CT9,0)</f>
        <v>0</v>
      </c>
      <c r="CU98" s="79">
        <f>IF(CU$94&gt;=LPP!$D$83,THDS!CU9,0)</f>
        <v>0</v>
      </c>
      <c r="CV98" s="79">
        <f>IF(CV$94&gt;=LPP!$D$83,THDS!CV9,0)</f>
        <v>0</v>
      </c>
      <c r="CW98" s="79">
        <f>IF(CW$94&gt;=LPP!$D$83,THDS!CW9,0)</f>
        <v>0</v>
      </c>
      <c r="CX98" s="79">
        <f>IF(CX$94&gt;=LPP!$D$83,THDS!CX9,0)</f>
        <v>0</v>
      </c>
      <c r="CY98" s="79">
        <f>IF(CY$94&gt;=LPP!$D$83,THDS!CY9,0)</f>
        <v>0</v>
      </c>
      <c r="CZ98" s="79">
        <f>IF(CZ$94&gt;=LPP!$D$83,THDS!CZ9,0)</f>
        <v>0</v>
      </c>
      <c r="DA98" s="79">
        <f>IF(DA$94&gt;=LPP!$D$83,THDS!DA9,0)</f>
        <v>0</v>
      </c>
      <c r="DB98" s="79">
        <f>IF(DB$94&gt;=LPP!$D$83,THDS!DB9,0)</f>
        <v>0</v>
      </c>
      <c r="DC98" s="79">
        <f>IF(DC$94&gt;=LPP!$D$83,THDS!DC9,0)</f>
        <v>0</v>
      </c>
      <c r="DD98" s="79">
        <f>IF(DD$94&gt;=LPP!$D$83,THDS!DD9,0)</f>
        <v>0</v>
      </c>
      <c r="DE98" s="79">
        <f>IF(DE$94&gt;=LPP!$D$83,THDS!DE9,0)</f>
        <v>0</v>
      </c>
      <c r="DF98" s="79">
        <f>IF(DF$94&gt;=LPP!$D$83,THDS!DF9,0)</f>
        <v>0</v>
      </c>
      <c r="DG98" s="79">
        <f>IF(DG$94&gt;=LPP!$D$83,THDS!DG9,0)</f>
        <v>0</v>
      </c>
      <c r="DH98" s="79">
        <f>IF(DH$94&gt;=LPP!$D$83,THDS!DH9,0)</f>
        <v>0</v>
      </c>
      <c r="DI98" s="79">
        <f>IF(DI$94&gt;=LPP!$D$83,THDS!DI9,0)</f>
        <v>0</v>
      </c>
      <c r="DJ98" s="79">
        <f>IF(DJ$94&gt;=LPP!$D$83,THDS!DJ9,0)</f>
        <v>0</v>
      </c>
      <c r="DK98" s="79">
        <f>IF(DK$94&gt;=LPP!$D$83,THDS!DK9,0)</f>
        <v>0</v>
      </c>
      <c r="DL98" s="79">
        <f>IF(DL$94&gt;=LPP!$D$83,THDS!DL9,0)</f>
        <v>0</v>
      </c>
      <c r="DM98" s="79">
        <f>IF(DM$94&gt;=LPP!$D$83,THDS!DM9,0)</f>
        <v>0</v>
      </c>
      <c r="DN98" s="79">
        <f>IF(DN$94&gt;=LPP!$D$83,THDS!DN9,0)</f>
        <v>0</v>
      </c>
      <c r="DO98" s="79">
        <f>IF(DO$94&gt;=LPP!$D$83,THDS!DO9,0)</f>
        <v>0</v>
      </c>
      <c r="DP98" s="79">
        <f>IF(DP$94&gt;=LPP!$D$83,THDS!DP9,0)</f>
        <v>0</v>
      </c>
      <c r="DQ98" s="79">
        <f>IF(DQ$94&gt;=LPP!$D$83,THDS!DQ9,0)</f>
        <v>0</v>
      </c>
      <c r="DR98" s="79">
        <f>IF(DR$94&gt;=LPP!$D$83,THDS!DR9,0)</f>
        <v>0</v>
      </c>
      <c r="DS98" s="79">
        <f>IF(DS$94&gt;=LPP!$D$83,THDS!DS9,0)</f>
        <v>0</v>
      </c>
    </row>
    <row r="99" spans="2:123" x14ac:dyDescent="0.25">
      <c r="B99" s="156" t="s">
        <v>125</v>
      </c>
      <c r="C99" s="79">
        <f>IF(C$94&gt;=LPP!$D$83,THDS!C10,0)</f>
        <v>0</v>
      </c>
      <c r="D99" s="79">
        <f>IF(D$94&gt;=LPP!$D$83,THDS!D10,0)</f>
        <v>0</v>
      </c>
      <c r="E99" s="79">
        <f>IF(E$94&gt;=LPP!$D$83,THDS!E10,0)</f>
        <v>0</v>
      </c>
      <c r="F99" s="79">
        <f>IF(F$94&gt;=LPP!$D$83,THDS!F10,0)</f>
        <v>0</v>
      </c>
      <c r="G99" s="79">
        <f>IF(G$94&gt;=LPP!$D$83,THDS!G10,0)</f>
        <v>0</v>
      </c>
      <c r="H99" s="79">
        <f>IF(H$94&gt;=LPP!$D$83,THDS!H10,0)</f>
        <v>0</v>
      </c>
      <c r="I99" s="79">
        <f>IF(I$94&gt;=LPP!$D$83,THDS!I10,0)</f>
        <v>0</v>
      </c>
      <c r="J99" s="79">
        <f>IF(J$94&gt;=LPP!$D$83,THDS!J10,0)</f>
        <v>0</v>
      </c>
      <c r="K99" s="79">
        <f>IF(K$94&gt;=LPP!$D$83,THDS!K10,0)</f>
        <v>0</v>
      </c>
      <c r="L99" s="79">
        <f>IF(L$94&gt;=LPP!$D$83,THDS!L10,0)</f>
        <v>0</v>
      </c>
      <c r="M99" s="79">
        <f>IF(M$94&gt;=LPP!$D$83,THDS!M10,0)</f>
        <v>0</v>
      </c>
      <c r="N99" s="79">
        <f>IF(N$94&gt;=LPP!$D$83,THDS!N10,0)</f>
        <v>0</v>
      </c>
      <c r="O99" s="79">
        <f>IF(O$94&gt;=LPP!$D$83,THDS!O10,0)</f>
        <v>0</v>
      </c>
      <c r="P99" s="79">
        <f>IF(P$94&gt;=LPP!$D$83,THDS!P10,0)</f>
        <v>0</v>
      </c>
      <c r="Q99" s="79">
        <f>IF(Q$94&gt;=LPP!$D$83,THDS!Q10,0)</f>
        <v>0</v>
      </c>
      <c r="R99" s="79">
        <f>IF(R$94&gt;=LPP!$D$83,THDS!R10,0)</f>
        <v>0</v>
      </c>
      <c r="S99" s="79">
        <f>IF(S$94&gt;=LPP!$D$83,THDS!S10,0)</f>
        <v>0</v>
      </c>
      <c r="T99" s="79">
        <f>IF(T$94&gt;=LPP!$D$83,THDS!T10,0)</f>
        <v>0</v>
      </c>
      <c r="U99" s="79">
        <f>IF(U$94&gt;=LPP!$D$83,THDS!U10,0)</f>
        <v>0</v>
      </c>
      <c r="V99" s="79">
        <f>IF(V$94&gt;=LPP!$D$83,THDS!V10,0)</f>
        <v>0</v>
      </c>
      <c r="W99" s="79">
        <f>IF(W$94&gt;=LPP!$D$83,THDS!W10,0)</f>
        <v>0</v>
      </c>
      <c r="X99" s="79">
        <f>IF(X$94&gt;=LPP!$D$83,THDS!X10,0)</f>
        <v>0</v>
      </c>
      <c r="Y99" s="79">
        <f>IF(Y$94&gt;=LPP!$D$83,THDS!Y10,0)</f>
        <v>0</v>
      </c>
      <c r="Z99" s="79">
        <f>IF(Z$94&gt;=LPP!$D$83,THDS!Z10,0)</f>
        <v>1548583.723325975</v>
      </c>
      <c r="AA99" s="79">
        <f>IF(AA$94&gt;=LPP!$D$83,THDS!AA10,0)</f>
        <v>1548583.723325975</v>
      </c>
      <c r="AB99" s="79">
        <f>IF(AB$94&gt;=LPP!$D$83,THDS!AB10,0)</f>
        <v>1548583.723325975</v>
      </c>
      <c r="AC99" s="79">
        <f>IF(AC$94&gt;=LPP!$D$83,THDS!AC10,0)</f>
        <v>1548583.723325975</v>
      </c>
      <c r="AD99" s="79">
        <f>IF(AD$94&gt;=LPP!$D$83,THDS!AD10,0)</f>
        <v>1548583.723325975</v>
      </c>
      <c r="AE99" s="79">
        <f>IF(AE$94&gt;=LPP!$D$83,THDS!AE10,0)</f>
        <v>1548583.723325975</v>
      </c>
      <c r="AF99" s="79">
        <f>IF(AF$94&gt;=LPP!$D$83,THDS!AF10,0)</f>
        <v>1548583.723325975</v>
      </c>
      <c r="AG99" s="79">
        <f>IF(AG$94&gt;=LPP!$D$83,THDS!AG10,0)</f>
        <v>1548583.723325975</v>
      </c>
      <c r="AH99" s="79">
        <f>IF(AH$94&gt;=LPP!$D$83,THDS!AH10,0)</f>
        <v>1548583.723325975</v>
      </c>
      <c r="AI99" s="79">
        <f>IF(AI$94&gt;=LPP!$D$83,THDS!AI10,0)</f>
        <v>1548583.723325975</v>
      </c>
      <c r="AJ99" s="79">
        <f>IF(AJ$94&gt;=LPP!$D$83,THDS!AJ10,0)</f>
        <v>1548583.723325975</v>
      </c>
      <c r="AK99" s="79">
        <f>IF(AK$94&gt;=LPP!$D$83,THDS!AK10,0)</f>
        <v>1548583.723325975</v>
      </c>
      <c r="AL99" s="79">
        <f>IF(AL$94&gt;=LPP!$D$83,THDS!AL10,0)</f>
        <v>0</v>
      </c>
      <c r="AM99" s="79">
        <f>IF(AM$94&gt;=LPP!$D$83,THDS!AM10,0)</f>
        <v>0</v>
      </c>
      <c r="AN99" s="79">
        <f>IF(AN$94&gt;=LPP!$D$83,THDS!AN10,0)</f>
        <v>0</v>
      </c>
      <c r="AO99" s="79">
        <f>IF(AO$94&gt;=LPP!$D$83,THDS!AO10,0)</f>
        <v>0</v>
      </c>
      <c r="AP99" s="79">
        <f>IF(AP$94&gt;=LPP!$D$83,THDS!AP10,0)</f>
        <v>0</v>
      </c>
      <c r="AQ99" s="79">
        <f>IF(AQ$94&gt;=LPP!$D$83,THDS!AQ10,0)</f>
        <v>0</v>
      </c>
      <c r="AR99" s="79">
        <f>IF(AR$94&gt;=LPP!$D$83,THDS!AR10,0)</f>
        <v>0</v>
      </c>
      <c r="AS99" s="79">
        <f>IF(AS$94&gt;=LPP!$D$83,THDS!AS10,0)</f>
        <v>0</v>
      </c>
      <c r="AT99" s="79">
        <f>IF(AT$94&gt;=LPP!$D$83,THDS!AT10,0)</f>
        <v>0</v>
      </c>
      <c r="AU99" s="79">
        <f>IF(AU$94&gt;=LPP!$D$83,THDS!AU10,0)</f>
        <v>0</v>
      </c>
      <c r="AV99" s="79">
        <f>IF(AV$94&gt;=LPP!$D$83,THDS!AV10,0)</f>
        <v>0</v>
      </c>
      <c r="AW99" s="79">
        <f>IF(AW$94&gt;=LPP!$D$83,THDS!AW10,0)</f>
        <v>0</v>
      </c>
      <c r="AX99" s="79">
        <f>IF(AX$94&gt;=LPP!$D$83,THDS!AX10,0)</f>
        <v>0</v>
      </c>
      <c r="AY99" s="79">
        <f>IF(AY$94&gt;=LPP!$D$83,THDS!AY10,0)</f>
        <v>0</v>
      </c>
      <c r="AZ99" s="79">
        <f>IF(AZ$94&gt;=LPP!$D$83,THDS!AZ10,0)</f>
        <v>0</v>
      </c>
      <c r="BA99" s="79">
        <f>IF(BA$94&gt;=LPP!$D$83,THDS!BA10,0)</f>
        <v>0</v>
      </c>
      <c r="BB99" s="79">
        <f>IF(BB$94&gt;=LPP!$D$83,THDS!BB10,0)</f>
        <v>0</v>
      </c>
      <c r="BC99" s="79">
        <f>IF(BC$94&gt;=LPP!$D$83,THDS!BC10,0)</f>
        <v>0</v>
      </c>
      <c r="BD99" s="79">
        <f>IF(BD$94&gt;=LPP!$D$83,THDS!BD10,0)</f>
        <v>0</v>
      </c>
      <c r="BE99" s="79">
        <f>IF(BE$94&gt;=LPP!$D$83,THDS!BE10,0)</f>
        <v>0</v>
      </c>
      <c r="BF99" s="79">
        <f>IF(BF$94&gt;=LPP!$D$83,THDS!BF10,0)</f>
        <v>0</v>
      </c>
      <c r="BG99" s="79">
        <f>IF(BG$94&gt;=LPP!$D$83,THDS!BG10,0)</f>
        <v>0</v>
      </c>
      <c r="BH99" s="79">
        <f>IF(BH$94&gt;=LPP!$D$83,THDS!BH10,0)</f>
        <v>0</v>
      </c>
      <c r="BI99" s="79">
        <f>IF(BI$94&gt;=LPP!$D$83,THDS!BI10,0)</f>
        <v>0</v>
      </c>
      <c r="BJ99" s="79">
        <f>IF(BJ$94&gt;=LPP!$D$83,THDS!BJ10,0)</f>
        <v>0</v>
      </c>
      <c r="BK99" s="79">
        <f>IF(BK$94&gt;=LPP!$D$83,THDS!BK10,0)</f>
        <v>0</v>
      </c>
      <c r="BL99" s="79">
        <f>IF(BL$94&gt;=LPP!$D$83,THDS!BL10,0)</f>
        <v>0</v>
      </c>
      <c r="BM99" s="79">
        <f>IF(BM$94&gt;=LPP!$D$83,THDS!BM10,0)</f>
        <v>0</v>
      </c>
      <c r="BN99" s="79">
        <f>IF(BN$94&gt;=LPP!$D$83,THDS!BN10,0)</f>
        <v>0</v>
      </c>
      <c r="BO99" s="79">
        <f>IF(BO$94&gt;=LPP!$D$83,THDS!BO10,0)</f>
        <v>0</v>
      </c>
      <c r="BP99" s="79">
        <f>IF(BP$94&gt;=LPP!$D$83,THDS!BP10,0)</f>
        <v>0</v>
      </c>
      <c r="BQ99" s="79">
        <f>IF(BQ$94&gt;=LPP!$D$83,THDS!BQ10,0)</f>
        <v>0</v>
      </c>
      <c r="BR99" s="79">
        <f>IF(BR$94&gt;=LPP!$D$83,THDS!BR10,0)</f>
        <v>0</v>
      </c>
      <c r="BS99" s="79">
        <f>IF(BS$94&gt;=LPP!$D$83,THDS!BS10,0)</f>
        <v>0</v>
      </c>
      <c r="BT99" s="79">
        <f>IF(BT$94&gt;=LPP!$D$83,THDS!BT10,0)</f>
        <v>0</v>
      </c>
      <c r="BU99" s="79">
        <f>IF(BU$94&gt;=LPP!$D$83,THDS!BU10,0)</f>
        <v>0</v>
      </c>
      <c r="BV99" s="79">
        <f>IF(BV$94&gt;=LPP!$D$83,THDS!BV10,0)</f>
        <v>0</v>
      </c>
      <c r="BW99" s="79">
        <f>IF(BW$94&gt;=LPP!$D$83,THDS!BW10,0)</f>
        <v>0</v>
      </c>
      <c r="BX99" s="79">
        <f>IF(BX$94&gt;=LPP!$D$83,THDS!BX10,0)</f>
        <v>0</v>
      </c>
      <c r="BY99" s="79">
        <f>IF(BY$94&gt;=LPP!$D$83,THDS!BY10,0)</f>
        <v>0</v>
      </c>
      <c r="BZ99" s="79">
        <f>IF(BZ$94&gt;=LPP!$D$83,THDS!BZ10,0)</f>
        <v>0</v>
      </c>
      <c r="CA99" s="79">
        <f>IF(CA$94&gt;=LPP!$D$83,THDS!CA10,0)</f>
        <v>0</v>
      </c>
      <c r="CB99" s="79">
        <f>IF(CB$94&gt;=LPP!$D$83,THDS!CB10,0)</f>
        <v>0</v>
      </c>
      <c r="CC99" s="79">
        <f>IF(CC$94&gt;=LPP!$D$83,THDS!CC10,0)</f>
        <v>0</v>
      </c>
      <c r="CD99" s="79">
        <f>IF(CD$94&gt;=LPP!$D$83,THDS!CD10,0)</f>
        <v>0</v>
      </c>
      <c r="CE99" s="79">
        <f>IF(CE$94&gt;=LPP!$D$83,THDS!CE10,0)</f>
        <v>0</v>
      </c>
      <c r="CF99" s="79">
        <f>IF(CF$94&gt;=LPP!$D$83,THDS!CF10,0)</f>
        <v>0</v>
      </c>
      <c r="CG99" s="79">
        <f>IF(CG$94&gt;=LPP!$D$83,THDS!CG10,0)</f>
        <v>0</v>
      </c>
      <c r="CH99" s="79">
        <f>IF(CH$94&gt;=LPP!$D$83,THDS!CH10,0)</f>
        <v>0</v>
      </c>
      <c r="CI99" s="79">
        <f>IF(CI$94&gt;=LPP!$D$83,THDS!CI10,0)</f>
        <v>0</v>
      </c>
      <c r="CJ99" s="79">
        <f>IF(CJ$94&gt;=LPP!$D$83,THDS!CJ10,0)</f>
        <v>0</v>
      </c>
      <c r="CK99" s="79">
        <f>IF(CK$94&gt;=LPP!$D$83,THDS!CK10,0)</f>
        <v>0</v>
      </c>
      <c r="CL99" s="79">
        <f>IF(CL$94&gt;=LPP!$D$83,THDS!CL10,0)</f>
        <v>0</v>
      </c>
      <c r="CM99" s="79">
        <f>IF(CM$94&gt;=LPP!$D$83,THDS!CM10,0)</f>
        <v>0</v>
      </c>
      <c r="CN99" s="79">
        <f>IF(CN$94&gt;=LPP!$D$83,THDS!CN10,0)</f>
        <v>0</v>
      </c>
      <c r="CO99" s="79">
        <f>IF(CO$94&gt;=LPP!$D$83,THDS!CO10,0)</f>
        <v>0</v>
      </c>
      <c r="CP99" s="79">
        <f>IF(CP$94&gt;=LPP!$D$83,THDS!CP10,0)</f>
        <v>0</v>
      </c>
      <c r="CQ99" s="79">
        <f>IF(CQ$94&gt;=LPP!$D$83,THDS!CQ10,0)</f>
        <v>0</v>
      </c>
      <c r="CR99" s="79">
        <f>IF(CR$94&gt;=LPP!$D$83,THDS!CR10,0)</f>
        <v>0</v>
      </c>
      <c r="CS99" s="79">
        <f>IF(CS$94&gt;=LPP!$D$83,THDS!CS10,0)</f>
        <v>0</v>
      </c>
      <c r="CT99" s="79">
        <f>IF(CT$94&gt;=LPP!$D$83,THDS!CT10,0)</f>
        <v>0</v>
      </c>
      <c r="CU99" s="79">
        <f>IF(CU$94&gt;=LPP!$D$83,THDS!CU10,0)</f>
        <v>0</v>
      </c>
      <c r="CV99" s="79">
        <f>IF(CV$94&gt;=LPP!$D$83,THDS!CV10,0)</f>
        <v>0</v>
      </c>
      <c r="CW99" s="79">
        <f>IF(CW$94&gt;=LPP!$D$83,THDS!CW10,0)</f>
        <v>0</v>
      </c>
      <c r="CX99" s="79">
        <f>IF(CX$94&gt;=LPP!$D$83,THDS!CX10,0)</f>
        <v>0</v>
      </c>
      <c r="CY99" s="79">
        <f>IF(CY$94&gt;=LPP!$D$83,THDS!CY10,0)</f>
        <v>0</v>
      </c>
      <c r="CZ99" s="79">
        <f>IF(CZ$94&gt;=LPP!$D$83,THDS!CZ10,0)</f>
        <v>0</v>
      </c>
      <c r="DA99" s="79">
        <f>IF(DA$94&gt;=LPP!$D$83,THDS!DA10,0)</f>
        <v>0</v>
      </c>
      <c r="DB99" s="79">
        <f>IF(DB$94&gt;=LPP!$D$83,THDS!DB10,0)</f>
        <v>0</v>
      </c>
      <c r="DC99" s="79">
        <f>IF(DC$94&gt;=LPP!$D$83,THDS!DC10,0)</f>
        <v>0</v>
      </c>
      <c r="DD99" s="79">
        <f>IF(DD$94&gt;=LPP!$D$83,THDS!DD10,0)</f>
        <v>0</v>
      </c>
      <c r="DE99" s="79">
        <f>IF(DE$94&gt;=LPP!$D$83,THDS!DE10,0)</f>
        <v>0</v>
      </c>
      <c r="DF99" s="79">
        <f>IF(DF$94&gt;=LPP!$D$83,THDS!DF10,0)</f>
        <v>0</v>
      </c>
      <c r="DG99" s="79">
        <f>IF(DG$94&gt;=LPP!$D$83,THDS!DG10,0)</f>
        <v>0</v>
      </c>
      <c r="DH99" s="79">
        <f>IF(DH$94&gt;=LPP!$D$83,THDS!DH10,0)</f>
        <v>0</v>
      </c>
      <c r="DI99" s="79">
        <f>IF(DI$94&gt;=LPP!$D$83,THDS!DI10,0)</f>
        <v>0</v>
      </c>
      <c r="DJ99" s="79">
        <f>IF(DJ$94&gt;=LPP!$D$83,THDS!DJ10,0)</f>
        <v>0</v>
      </c>
      <c r="DK99" s="79">
        <f>IF(DK$94&gt;=LPP!$D$83,THDS!DK10,0)</f>
        <v>0</v>
      </c>
      <c r="DL99" s="79">
        <f>IF(DL$94&gt;=LPP!$D$83,THDS!DL10,0)</f>
        <v>0</v>
      </c>
      <c r="DM99" s="79">
        <f>IF(DM$94&gt;=LPP!$D$83,THDS!DM10,0)</f>
        <v>0</v>
      </c>
      <c r="DN99" s="79">
        <f>IF(DN$94&gt;=LPP!$D$83,THDS!DN10,0)</f>
        <v>0</v>
      </c>
      <c r="DO99" s="79">
        <f>IF(DO$94&gt;=LPP!$D$83,THDS!DO10,0)</f>
        <v>0</v>
      </c>
      <c r="DP99" s="79">
        <f>IF(DP$94&gt;=LPP!$D$83,THDS!DP10,0)</f>
        <v>0</v>
      </c>
      <c r="DQ99" s="79">
        <f>IF(DQ$94&gt;=LPP!$D$83,THDS!DQ10,0)</f>
        <v>0</v>
      </c>
      <c r="DR99" s="79">
        <f>IF(DR$94&gt;=LPP!$D$83,THDS!DR10,0)</f>
        <v>0</v>
      </c>
      <c r="DS99" s="79">
        <f>IF(DS$94&gt;=LPP!$D$83,THDS!DS10,0)</f>
        <v>0</v>
      </c>
    </row>
    <row r="100" spans="2:123" x14ac:dyDescent="0.25">
      <c r="B100" s="156" t="s">
        <v>126</v>
      </c>
      <c r="C100" s="79">
        <f>IF(C$94&gt;=LPP!$D$83,THDS!C11,0)</f>
        <v>0</v>
      </c>
      <c r="D100" s="79">
        <f>IF(D$94&gt;=LPP!$D$83,THDS!D11,0)</f>
        <v>0</v>
      </c>
      <c r="E100" s="79">
        <f>IF(E$94&gt;=LPP!$D$83,THDS!E11,0)</f>
        <v>0</v>
      </c>
      <c r="F100" s="79">
        <f>IF(F$94&gt;=LPP!$D$83,THDS!F11,0)</f>
        <v>0</v>
      </c>
      <c r="G100" s="79">
        <f>IF(G$94&gt;=LPP!$D$83,THDS!G11,0)</f>
        <v>0</v>
      </c>
      <c r="H100" s="79">
        <f>IF(H$94&gt;=LPP!$D$83,THDS!H11,0)</f>
        <v>0</v>
      </c>
      <c r="I100" s="79">
        <f>IF(I$94&gt;=LPP!$D$83,THDS!I11,0)</f>
        <v>0</v>
      </c>
      <c r="J100" s="79">
        <f>IF(J$94&gt;=LPP!$D$83,THDS!J11,0)</f>
        <v>0</v>
      </c>
      <c r="K100" s="79">
        <f>IF(K$94&gt;=LPP!$D$83,THDS!K11,0)</f>
        <v>0</v>
      </c>
      <c r="L100" s="79">
        <f>IF(L$94&gt;=LPP!$D$83,THDS!L11,0)</f>
        <v>0</v>
      </c>
      <c r="M100" s="79">
        <f>IF(M$94&gt;=LPP!$D$83,THDS!M11,0)</f>
        <v>0</v>
      </c>
      <c r="N100" s="79">
        <f>IF(N$94&gt;=LPP!$D$83,THDS!N11,0)</f>
        <v>0</v>
      </c>
      <c r="O100" s="79">
        <f>IF(O$94&gt;=LPP!$D$83,THDS!O11,0)</f>
        <v>0</v>
      </c>
      <c r="P100" s="79">
        <f>IF(P$94&gt;=LPP!$D$83,THDS!P11,0)</f>
        <v>0</v>
      </c>
      <c r="Q100" s="79">
        <f>IF(Q$94&gt;=LPP!$D$83,THDS!Q11,0)</f>
        <v>0</v>
      </c>
      <c r="R100" s="79">
        <f>IF(R$94&gt;=LPP!$D$83,THDS!R11,0)</f>
        <v>0</v>
      </c>
      <c r="S100" s="79">
        <f>IF(S$94&gt;=LPP!$D$83,THDS!S11,0)</f>
        <v>0</v>
      </c>
      <c r="T100" s="79">
        <f>IF(T$94&gt;=LPP!$D$83,THDS!T11,0)</f>
        <v>0</v>
      </c>
      <c r="U100" s="79">
        <f>IF(U$94&gt;=LPP!$D$83,THDS!U11,0)</f>
        <v>0</v>
      </c>
      <c r="V100" s="79">
        <f>IF(V$94&gt;=LPP!$D$83,THDS!V11,0)</f>
        <v>0</v>
      </c>
      <c r="W100" s="79">
        <f>IF(W$94&gt;=LPP!$D$83,THDS!W11,0)</f>
        <v>0</v>
      </c>
      <c r="X100" s="79">
        <f>IF(X$94&gt;=LPP!$D$83,THDS!X11,0)</f>
        <v>0</v>
      </c>
      <c r="Y100" s="79">
        <f>IF(Y$94&gt;=LPP!$D$83,THDS!Y11,0)</f>
        <v>0</v>
      </c>
      <c r="Z100" s="79">
        <f>IF(Z$94&gt;=LPP!$D$83,THDS!Z11,0)</f>
        <v>0</v>
      </c>
      <c r="AA100" s="79">
        <f>IF(AA$94&gt;=LPP!$D$83,THDS!AA11,0)</f>
        <v>387145.93083149375</v>
      </c>
      <c r="AB100" s="79">
        <f>IF(AB$94&gt;=LPP!$D$83,THDS!AB11,0)</f>
        <v>387145.93083149375</v>
      </c>
      <c r="AC100" s="79">
        <f>IF(AC$94&gt;=LPP!$D$83,THDS!AC11,0)</f>
        <v>387145.93083149375</v>
      </c>
      <c r="AD100" s="79">
        <f>IF(AD$94&gt;=LPP!$D$83,THDS!AD11,0)</f>
        <v>387145.93083149375</v>
      </c>
      <c r="AE100" s="79">
        <f>IF(AE$94&gt;=LPP!$D$83,THDS!AE11,0)</f>
        <v>387145.93083149375</v>
      </c>
      <c r="AF100" s="79">
        <f>IF(AF$94&gt;=LPP!$D$83,THDS!AF11,0)</f>
        <v>387145.93083149375</v>
      </c>
      <c r="AG100" s="79">
        <f>IF(AG$94&gt;=LPP!$D$83,THDS!AG11,0)</f>
        <v>387145.93083149375</v>
      </c>
      <c r="AH100" s="79">
        <f>IF(AH$94&gt;=LPP!$D$83,THDS!AH11,0)</f>
        <v>387145.93083149375</v>
      </c>
      <c r="AI100" s="79">
        <f>IF(AI$94&gt;=LPP!$D$83,THDS!AI11,0)</f>
        <v>387145.93083149375</v>
      </c>
      <c r="AJ100" s="79">
        <f>IF(AJ$94&gt;=LPP!$D$83,THDS!AJ11,0)</f>
        <v>387145.93083149375</v>
      </c>
      <c r="AK100" s="79">
        <f>IF(AK$94&gt;=LPP!$D$83,THDS!AK11,0)</f>
        <v>387145.93083149375</v>
      </c>
      <c r="AL100" s="79">
        <f>IF(AL$94&gt;=LPP!$D$83,THDS!AL11,0)</f>
        <v>387145.93083149375</v>
      </c>
      <c r="AM100" s="79">
        <f>IF(AM$94&gt;=LPP!$D$83,THDS!AM11,0)</f>
        <v>0</v>
      </c>
      <c r="AN100" s="79">
        <f>IF(AN$94&gt;=LPP!$D$83,THDS!AN11,0)</f>
        <v>0</v>
      </c>
      <c r="AO100" s="79">
        <f>IF(AO$94&gt;=LPP!$D$83,THDS!AO11,0)</f>
        <v>0</v>
      </c>
      <c r="AP100" s="79">
        <f>IF(AP$94&gt;=LPP!$D$83,THDS!AP11,0)</f>
        <v>0</v>
      </c>
      <c r="AQ100" s="79">
        <f>IF(AQ$94&gt;=LPP!$D$83,THDS!AQ11,0)</f>
        <v>0</v>
      </c>
      <c r="AR100" s="79">
        <f>IF(AR$94&gt;=LPP!$D$83,THDS!AR11,0)</f>
        <v>0</v>
      </c>
      <c r="AS100" s="79">
        <f>IF(AS$94&gt;=LPP!$D$83,THDS!AS11,0)</f>
        <v>0</v>
      </c>
      <c r="AT100" s="79">
        <f>IF(AT$94&gt;=LPP!$D$83,THDS!AT11,0)</f>
        <v>0</v>
      </c>
      <c r="AU100" s="79">
        <f>IF(AU$94&gt;=LPP!$D$83,THDS!AU11,0)</f>
        <v>0</v>
      </c>
      <c r="AV100" s="79">
        <f>IF(AV$94&gt;=LPP!$D$83,THDS!AV11,0)</f>
        <v>0</v>
      </c>
      <c r="AW100" s="79">
        <f>IF(AW$94&gt;=LPP!$D$83,THDS!AW11,0)</f>
        <v>0</v>
      </c>
      <c r="AX100" s="79">
        <f>IF(AX$94&gt;=LPP!$D$83,THDS!AX11,0)</f>
        <v>0</v>
      </c>
      <c r="AY100" s="79">
        <f>IF(AY$94&gt;=LPP!$D$83,THDS!AY11,0)</f>
        <v>0</v>
      </c>
      <c r="AZ100" s="79">
        <f>IF(AZ$94&gt;=LPP!$D$83,THDS!AZ11,0)</f>
        <v>0</v>
      </c>
      <c r="BA100" s="79">
        <f>IF(BA$94&gt;=LPP!$D$83,THDS!BA11,0)</f>
        <v>0</v>
      </c>
      <c r="BB100" s="79">
        <f>IF(BB$94&gt;=LPP!$D$83,THDS!BB11,0)</f>
        <v>0</v>
      </c>
      <c r="BC100" s="79">
        <f>IF(BC$94&gt;=LPP!$D$83,THDS!BC11,0)</f>
        <v>0</v>
      </c>
      <c r="BD100" s="79">
        <f>IF(BD$94&gt;=LPP!$D$83,THDS!BD11,0)</f>
        <v>0</v>
      </c>
      <c r="BE100" s="79">
        <f>IF(BE$94&gt;=LPP!$D$83,THDS!BE11,0)</f>
        <v>0</v>
      </c>
      <c r="BF100" s="79">
        <f>IF(BF$94&gt;=LPP!$D$83,THDS!BF11,0)</f>
        <v>0</v>
      </c>
      <c r="BG100" s="79">
        <f>IF(BG$94&gt;=LPP!$D$83,THDS!BG11,0)</f>
        <v>0</v>
      </c>
      <c r="BH100" s="79">
        <f>IF(BH$94&gt;=LPP!$D$83,THDS!BH11,0)</f>
        <v>0</v>
      </c>
      <c r="BI100" s="79">
        <f>IF(BI$94&gt;=LPP!$D$83,THDS!BI11,0)</f>
        <v>0</v>
      </c>
      <c r="BJ100" s="79">
        <f>IF(BJ$94&gt;=LPP!$D$83,THDS!BJ11,0)</f>
        <v>0</v>
      </c>
      <c r="BK100" s="79">
        <f>IF(BK$94&gt;=LPP!$D$83,THDS!BK11,0)</f>
        <v>0</v>
      </c>
      <c r="BL100" s="79">
        <f>IF(BL$94&gt;=LPP!$D$83,THDS!BL11,0)</f>
        <v>0</v>
      </c>
      <c r="BM100" s="79">
        <f>IF(BM$94&gt;=LPP!$D$83,THDS!BM11,0)</f>
        <v>0</v>
      </c>
      <c r="BN100" s="79">
        <f>IF(BN$94&gt;=LPP!$D$83,THDS!BN11,0)</f>
        <v>0</v>
      </c>
      <c r="BO100" s="79">
        <f>IF(BO$94&gt;=LPP!$D$83,THDS!BO11,0)</f>
        <v>0</v>
      </c>
      <c r="BP100" s="79">
        <f>IF(BP$94&gt;=LPP!$D$83,THDS!BP11,0)</f>
        <v>0</v>
      </c>
      <c r="BQ100" s="79">
        <f>IF(BQ$94&gt;=LPP!$D$83,THDS!BQ11,0)</f>
        <v>0</v>
      </c>
      <c r="BR100" s="79">
        <f>IF(BR$94&gt;=LPP!$D$83,THDS!BR11,0)</f>
        <v>0</v>
      </c>
      <c r="BS100" s="79">
        <f>IF(BS$94&gt;=LPP!$D$83,THDS!BS11,0)</f>
        <v>0</v>
      </c>
      <c r="BT100" s="79">
        <f>IF(BT$94&gt;=LPP!$D$83,THDS!BT11,0)</f>
        <v>0</v>
      </c>
      <c r="BU100" s="79">
        <f>IF(BU$94&gt;=LPP!$D$83,THDS!BU11,0)</f>
        <v>0</v>
      </c>
      <c r="BV100" s="79">
        <f>IF(BV$94&gt;=LPP!$D$83,THDS!BV11,0)</f>
        <v>0</v>
      </c>
      <c r="BW100" s="79">
        <f>IF(BW$94&gt;=LPP!$D$83,THDS!BW11,0)</f>
        <v>0</v>
      </c>
      <c r="BX100" s="79">
        <f>IF(BX$94&gt;=LPP!$D$83,THDS!BX11,0)</f>
        <v>0</v>
      </c>
      <c r="BY100" s="79">
        <f>IF(BY$94&gt;=LPP!$D$83,THDS!BY11,0)</f>
        <v>0</v>
      </c>
      <c r="BZ100" s="79">
        <f>IF(BZ$94&gt;=LPP!$D$83,THDS!BZ11,0)</f>
        <v>0</v>
      </c>
      <c r="CA100" s="79">
        <f>IF(CA$94&gt;=LPP!$D$83,THDS!CA11,0)</f>
        <v>0</v>
      </c>
      <c r="CB100" s="79">
        <f>IF(CB$94&gt;=LPP!$D$83,THDS!CB11,0)</f>
        <v>0</v>
      </c>
      <c r="CC100" s="79">
        <f>IF(CC$94&gt;=LPP!$D$83,THDS!CC11,0)</f>
        <v>0</v>
      </c>
      <c r="CD100" s="79">
        <f>IF(CD$94&gt;=LPP!$D$83,THDS!CD11,0)</f>
        <v>0</v>
      </c>
      <c r="CE100" s="79">
        <f>IF(CE$94&gt;=LPP!$D$83,THDS!CE11,0)</f>
        <v>0</v>
      </c>
      <c r="CF100" s="79">
        <f>IF(CF$94&gt;=LPP!$D$83,THDS!CF11,0)</f>
        <v>0</v>
      </c>
      <c r="CG100" s="79">
        <f>IF(CG$94&gt;=LPP!$D$83,THDS!CG11,0)</f>
        <v>0</v>
      </c>
      <c r="CH100" s="79">
        <f>IF(CH$94&gt;=LPP!$D$83,THDS!CH11,0)</f>
        <v>0</v>
      </c>
      <c r="CI100" s="79">
        <f>IF(CI$94&gt;=LPP!$D$83,THDS!CI11,0)</f>
        <v>0</v>
      </c>
      <c r="CJ100" s="79">
        <f>IF(CJ$94&gt;=LPP!$D$83,THDS!CJ11,0)</f>
        <v>0</v>
      </c>
      <c r="CK100" s="79">
        <f>IF(CK$94&gt;=LPP!$D$83,THDS!CK11,0)</f>
        <v>0</v>
      </c>
      <c r="CL100" s="79">
        <f>IF(CL$94&gt;=LPP!$D$83,THDS!CL11,0)</f>
        <v>0</v>
      </c>
      <c r="CM100" s="79">
        <f>IF(CM$94&gt;=LPP!$D$83,THDS!CM11,0)</f>
        <v>0</v>
      </c>
      <c r="CN100" s="79">
        <f>IF(CN$94&gt;=LPP!$D$83,THDS!CN11,0)</f>
        <v>0</v>
      </c>
      <c r="CO100" s="79">
        <f>IF(CO$94&gt;=LPP!$D$83,THDS!CO11,0)</f>
        <v>0</v>
      </c>
      <c r="CP100" s="79">
        <f>IF(CP$94&gt;=LPP!$D$83,THDS!CP11,0)</f>
        <v>0</v>
      </c>
      <c r="CQ100" s="79">
        <f>IF(CQ$94&gt;=LPP!$D$83,THDS!CQ11,0)</f>
        <v>0</v>
      </c>
      <c r="CR100" s="79">
        <f>IF(CR$94&gt;=LPP!$D$83,THDS!CR11,0)</f>
        <v>0</v>
      </c>
      <c r="CS100" s="79">
        <f>IF(CS$94&gt;=LPP!$D$83,THDS!CS11,0)</f>
        <v>0</v>
      </c>
      <c r="CT100" s="79">
        <f>IF(CT$94&gt;=LPP!$D$83,THDS!CT11,0)</f>
        <v>0</v>
      </c>
      <c r="CU100" s="79">
        <f>IF(CU$94&gt;=LPP!$D$83,THDS!CU11,0)</f>
        <v>0</v>
      </c>
      <c r="CV100" s="79">
        <f>IF(CV$94&gt;=LPP!$D$83,THDS!CV11,0)</f>
        <v>0</v>
      </c>
      <c r="CW100" s="79">
        <f>IF(CW$94&gt;=LPP!$D$83,THDS!CW11,0)</f>
        <v>0</v>
      </c>
      <c r="CX100" s="79">
        <f>IF(CX$94&gt;=LPP!$D$83,THDS!CX11,0)</f>
        <v>0</v>
      </c>
      <c r="CY100" s="79">
        <f>IF(CY$94&gt;=LPP!$D$83,THDS!CY11,0)</f>
        <v>0</v>
      </c>
      <c r="CZ100" s="79">
        <f>IF(CZ$94&gt;=LPP!$D$83,THDS!CZ11,0)</f>
        <v>0</v>
      </c>
      <c r="DA100" s="79">
        <f>IF(DA$94&gt;=LPP!$D$83,THDS!DA11,0)</f>
        <v>0</v>
      </c>
      <c r="DB100" s="79">
        <f>IF(DB$94&gt;=LPP!$D$83,THDS!DB11,0)</f>
        <v>0</v>
      </c>
      <c r="DC100" s="79">
        <f>IF(DC$94&gt;=LPP!$D$83,THDS!DC11,0)</f>
        <v>0</v>
      </c>
      <c r="DD100" s="79">
        <f>IF(DD$94&gt;=LPP!$D$83,THDS!DD11,0)</f>
        <v>0</v>
      </c>
      <c r="DE100" s="79">
        <f>IF(DE$94&gt;=LPP!$D$83,THDS!DE11,0)</f>
        <v>0</v>
      </c>
      <c r="DF100" s="79">
        <f>IF(DF$94&gt;=LPP!$D$83,THDS!DF11,0)</f>
        <v>0</v>
      </c>
      <c r="DG100" s="79">
        <f>IF(DG$94&gt;=LPP!$D$83,THDS!DG11,0)</f>
        <v>0</v>
      </c>
      <c r="DH100" s="79">
        <f>IF(DH$94&gt;=LPP!$D$83,THDS!DH11,0)</f>
        <v>0</v>
      </c>
      <c r="DI100" s="79">
        <f>IF(DI$94&gt;=LPP!$D$83,THDS!DI11,0)</f>
        <v>0</v>
      </c>
      <c r="DJ100" s="79">
        <f>IF(DJ$94&gt;=LPP!$D$83,THDS!DJ11,0)</f>
        <v>0</v>
      </c>
      <c r="DK100" s="79">
        <f>IF(DK$94&gt;=LPP!$D$83,THDS!DK11,0)</f>
        <v>0</v>
      </c>
      <c r="DL100" s="79">
        <f>IF(DL$94&gt;=LPP!$D$83,THDS!DL11,0)</f>
        <v>0</v>
      </c>
      <c r="DM100" s="79">
        <f>IF(DM$94&gt;=LPP!$D$83,THDS!DM11,0)</f>
        <v>0</v>
      </c>
      <c r="DN100" s="79">
        <f>IF(DN$94&gt;=LPP!$D$83,THDS!DN11,0)</f>
        <v>0</v>
      </c>
      <c r="DO100" s="79">
        <f>IF(DO$94&gt;=LPP!$D$83,THDS!DO11,0)</f>
        <v>0</v>
      </c>
      <c r="DP100" s="79">
        <f>IF(DP$94&gt;=LPP!$D$83,THDS!DP11,0)</f>
        <v>0</v>
      </c>
      <c r="DQ100" s="79">
        <f>IF(DQ$94&gt;=LPP!$D$83,THDS!DQ11,0)</f>
        <v>0</v>
      </c>
      <c r="DR100" s="79">
        <f>IF(DR$94&gt;=LPP!$D$83,THDS!DR11,0)</f>
        <v>0</v>
      </c>
      <c r="DS100" s="79">
        <f>IF(DS$94&gt;=LPP!$D$83,THDS!DS11,0)</f>
        <v>0</v>
      </c>
    </row>
    <row r="101" spans="2:123" x14ac:dyDescent="0.25">
      <c r="B101" s="156" t="s">
        <v>127</v>
      </c>
      <c r="C101" s="79">
        <f>IF(C$94&gt;=LPP!$D$83,THDS!C12,0)</f>
        <v>0</v>
      </c>
      <c r="D101" s="79">
        <f>IF(D$94&gt;=LPP!$D$83,THDS!D12,0)</f>
        <v>0</v>
      </c>
      <c r="E101" s="79">
        <f>IF(E$94&gt;=LPP!$D$83,THDS!E12,0)</f>
        <v>0</v>
      </c>
      <c r="F101" s="79">
        <f>IF(F$94&gt;=LPP!$D$83,THDS!F12,0)</f>
        <v>0</v>
      </c>
      <c r="G101" s="79">
        <f>IF(G$94&gt;=LPP!$D$83,THDS!G12,0)</f>
        <v>0</v>
      </c>
      <c r="H101" s="79">
        <f>IF(H$94&gt;=LPP!$D$83,THDS!H12,0)</f>
        <v>0</v>
      </c>
      <c r="I101" s="79">
        <f>IF(I$94&gt;=LPP!$D$83,THDS!I12,0)</f>
        <v>0</v>
      </c>
      <c r="J101" s="79">
        <f>IF(J$94&gt;=LPP!$D$83,THDS!J12,0)</f>
        <v>0</v>
      </c>
      <c r="K101" s="79">
        <f>IF(K$94&gt;=LPP!$D$83,THDS!K12,0)</f>
        <v>0</v>
      </c>
      <c r="L101" s="79">
        <f>IF(L$94&gt;=LPP!$D$83,THDS!L12,0)</f>
        <v>0</v>
      </c>
      <c r="M101" s="79">
        <f>IF(M$94&gt;=LPP!$D$83,THDS!M12,0)</f>
        <v>0</v>
      </c>
      <c r="N101" s="79">
        <f>IF(N$94&gt;=LPP!$D$83,THDS!N12,0)</f>
        <v>0</v>
      </c>
      <c r="O101" s="79">
        <f>IF(O$94&gt;=LPP!$D$83,THDS!O12,0)</f>
        <v>0</v>
      </c>
      <c r="P101" s="79">
        <f>IF(P$94&gt;=LPP!$D$83,THDS!P12,0)</f>
        <v>0</v>
      </c>
      <c r="Q101" s="79">
        <f>IF(Q$94&gt;=LPP!$D$83,THDS!Q12,0)</f>
        <v>0</v>
      </c>
      <c r="R101" s="79">
        <f>IF(R$94&gt;=LPP!$D$83,THDS!R12,0)</f>
        <v>0</v>
      </c>
      <c r="S101" s="79">
        <f>IF(S$94&gt;=LPP!$D$83,THDS!S12,0)</f>
        <v>0</v>
      </c>
      <c r="T101" s="79">
        <f>IF(T$94&gt;=LPP!$D$83,THDS!T12,0)</f>
        <v>0</v>
      </c>
      <c r="U101" s="79">
        <f>IF(U$94&gt;=LPP!$D$83,THDS!U12,0)</f>
        <v>0</v>
      </c>
      <c r="V101" s="79">
        <f>IF(V$94&gt;=LPP!$D$83,THDS!V12,0)</f>
        <v>0</v>
      </c>
      <c r="W101" s="79">
        <f>IF(W$94&gt;=LPP!$D$83,THDS!W12,0)</f>
        <v>0</v>
      </c>
      <c r="X101" s="79">
        <f>IF(X$94&gt;=LPP!$D$83,THDS!X12,0)</f>
        <v>0</v>
      </c>
      <c r="Y101" s="79">
        <f>IF(Y$94&gt;=LPP!$D$83,THDS!Y12,0)</f>
        <v>0</v>
      </c>
      <c r="Z101" s="79">
        <f>IF(Z$94&gt;=LPP!$D$83,THDS!Z12,0)</f>
        <v>0</v>
      </c>
      <c r="AA101" s="79">
        <f>IF(AA$94&gt;=LPP!$D$83,THDS!AA12,0)</f>
        <v>0</v>
      </c>
      <c r="AB101" s="79">
        <f>IF(AB$94&gt;=LPP!$D$83,THDS!AB12,0)</f>
        <v>0</v>
      </c>
      <c r="AC101" s="79">
        <f>IF(AC$94&gt;=LPP!$D$83,THDS!AC12,0)</f>
        <v>1407803.3848417958</v>
      </c>
      <c r="AD101" s="79">
        <f>IF(AD$94&gt;=LPP!$D$83,THDS!AD12,0)</f>
        <v>1407803.3848417958</v>
      </c>
      <c r="AE101" s="79">
        <f>IF(AE$94&gt;=LPP!$D$83,THDS!AE12,0)</f>
        <v>1407803.3848417958</v>
      </c>
      <c r="AF101" s="79">
        <f>IF(AF$94&gt;=LPP!$D$83,THDS!AF12,0)</f>
        <v>1407803.3848417958</v>
      </c>
      <c r="AG101" s="79">
        <f>IF(AG$94&gt;=LPP!$D$83,THDS!AG12,0)</f>
        <v>1407803.3848417958</v>
      </c>
      <c r="AH101" s="79">
        <f>IF(AH$94&gt;=LPP!$D$83,THDS!AH12,0)</f>
        <v>1407803.3848417958</v>
      </c>
      <c r="AI101" s="79">
        <f>IF(AI$94&gt;=LPP!$D$83,THDS!AI12,0)</f>
        <v>1407803.3848417958</v>
      </c>
      <c r="AJ101" s="79">
        <f>IF(AJ$94&gt;=LPP!$D$83,THDS!AJ12,0)</f>
        <v>1407803.3848417958</v>
      </c>
      <c r="AK101" s="79">
        <f>IF(AK$94&gt;=LPP!$D$83,THDS!AK12,0)</f>
        <v>1407803.3848417958</v>
      </c>
      <c r="AL101" s="79">
        <f>IF(AL$94&gt;=LPP!$D$83,THDS!AL12,0)</f>
        <v>1407803.3848417958</v>
      </c>
      <c r="AM101" s="79">
        <f>IF(AM$94&gt;=LPP!$D$83,THDS!AM12,0)</f>
        <v>1407803.3848417958</v>
      </c>
      <c r="AN101" s="79">
        <f>IF(AN$94&gt;=LPP!$D$83,THDS!AN12,0)</f>
        <v>1407803.3848417958</v>
      </c>
      <c r="AO101" s="79">
        <f>IF(AO$94&gt;=LPP!$D$83,THDS!AO12,0)</f>
        <v>0</v>
      </c>
      <c r="AP101" s="79">
        <f>IF(AP$94&gt;=LPP!$D$83,THDS!AP12,0)</f>
        <v>0</v>
      </c>
      <c r="AQ101" s="79">
        <f>IF(AQ$94&gt;=LPP!$D$83,THDS!AQ12,0)</f>
        <v>0</v>
      </c>
      <c r="AR101" s="79">
        <f>IF(AR$94&gt;=LPP!$D$83,THDS!AR12,0)</f>
        <v>0</v>
      </c>
      <c r="AS101" s="79">
        <f>IF(AS$94&gt;=LPP!$D$83,THDS!AS12,0)</f>
        <v>0</v>
      </c>
      <c r="AT101" s="79">
        <f>IF(AT$94&gt;=LPP!$D$83,THDS!AT12,0)</f>
        <v>0</v>
      </c>
      <c r="AU101" s="79">
        <f>IF(AU$94&gt;=LPP!$D$83,THDS!AU12,0)</f>
        <v>0</v>
      </c>
      <c r="AV101" s="79">
        <f>IF(AV$94&gt;=LPP!$D$83,THDS!AV12,0)</f>
        <v>0</v>
      </c>
      <c r="AW101" s="79">
        <f>IF(AW$94&gt;=LPP!$D$83,THDS!AW12,0)</f>
        <v>0</v>
      </c>
      <c r="AX101" s="79">
        <f>IF(AX$94&gt;=LPP!$D$83,THDS!AX12,0)</f>
        <v>0</v>
      </c>
      <c r="AY101" s="79">
        <f>IF(AY$94&gt;=LPP!$D$83,THDS!AY12,0)</f>
        <v>0</v>
      </c>
      <c r="AZ101" s="79">
        <f>IF(AZ$94&gt;=LPP!$D$83,THDS!AZ12,0)</f>
        <v>0</v>
      </c>
      <c r="BA101" s="79">
        <f>IF(BA$94&gt;=LPP!$D$83,THDS!BA12,0)</f>
        <v>0</v>
      </c>
      <c r="BB101" s="79">
        <f>IF(BB$94&gt;=LPP!$D$83,THDS!BB12,0)</f>
        <v>0</v>
      </c>
      <c r="BC101" s="79">
        <f>IF(BC$94&gt;=LPP!$D$83,THDS!BC12,0)</f>
        <v>0</v>
      </c>
      <c r="BD101" s="79">
        <f>IF(BD$94&gt;=LPP!$D$83,THDS!BD12,0)</f>
        <v>0</v>
      </c>
      <c r="BE101" s="79">
        <f>IF(BE$94&gt;=LPP!$D$83,THDS!BE12,0)</f>
        <v>0</v>
      </c>
      <c r="BF101" s="79">
        <f>IF(BF$94&gt;=LPP!$D$83,THDS!BF12,0)</f>
        <v>0</v>
      </c>
      <c r="BG101" s="79">
        <f>IF(BG$94&gt;=LPP!$D$83,THDS!BG12,0)</f>
        <v>0</v>
      </c>
      <c r="BH101" s="79">
        <f>IF(BH$94&gt;=LPP!$D$83,THDS!BH12,0)</f>
        <v>0</v>
      </c>
      <c r="BI101" s="79">
        <f>IF(BI$94&gt;=LPP!$D$83,THDS!BI12,0)</f>
        <v>0</v>
      </c>
      <c r="BJ101" s="79">
        <f>IF(BJ$94&gt;=LPP!$D$83,THDS!BJ12,0)</f>
        <v>0</v>
      </c>
      <c r="BK101" s="79">
        <f>IF(BK$94&gt;=LPP!$D$83,THDS!BK12,0)</f>
        <v>0</v>
      </c>
      <c r="BL101" s="79">
        <f>IF(BL$94&gt;=LPP!$D$83,THDS!BL12,0)</f>
        <v>0</v>
      </c>
      <c r="BM101" s="79">
        <f>IF(BM$94&gt;=LPP!$D$83,THDS!BM12,0)</f>
        <v>0</v>
      </c>
      <c r="BN101" s="79">
        <f>IF(BN$94&gt;=LPP!$D$83,THDS!BN12,0)</f>
        <v>0</v>
      </c>
      <c r="BO101" s="79">
        <f>IF(BO$94&gt;=LPP!$D$83,THDS!BO12,0)</f>
        <v>0</v>
      </c>
      <c r="BP101" s="79">
        <f>IF(BP$94&gt;=LPP!$D$83,THDS!BP12,0)</f>
        <v>0</v>
      </c>
      <c r="BQ101" s="79">
        <f>IF(BQ$94&gt;=LPP!$D$83,THDS!BQ12,0)</f>
        <v>0</v>
      </c>
      <c r="BR101" s="79">
        <f>IF(BR$94&gt;=LPP!$D$83,THDS!BR12,0)</f>
        <v>0</v>
      </c>
      <c r="BS101" s="79">
        <f>IF(BS$94&gt;=LPP!$D$83,THDS!BS12,0)</f>
        <v>0</v>
      </c>
      <c r="BT101" s="79">
        <f>IF(BT$94&gt;=LPP!$D$83,THDS!BT12,0)</f>
        <v>0</v>
      </c>
      <c r="BU101" s="79">
        <f>IF(BU$94&gt;=LPP!$D$83,THDS!BU12,0)</f>
        <v>0</v>
      </c>
      <c r="BV101" s="79">
        <f>IF(BV$94&gt;=LPP!$D$83,THDS!BV12,0)</f>
        <v>0</v>
      </c>
      <c r="BW101" s="79">
        <f>IF(BW$94&gt;=LPP!$D$83,THDS!BW12,0)</f>
        <v>0</v>
      </c>
      <c r="BX101" s="79">
        <f>IF(BX$94&gt;=LPP!$D$83,THDS!BX12,0)</f>
        <v>0</v>
      </c>
      <c r="BY101" s="79">
        <f>IF(BY$94&gt;=LPP!$D$83,THDS!BY12,0)</f>
        <v>0</v>
      </c>
      <c r="BZ101" s="79">
        <f>IF(BZ$94&gt;=LPP!$D$83,THDS!BZ12,0)</f>
        <v>0</v>
      </c>
      <c r="CA101" s="79">
        <f>IF(CA$94&gt;=LPP!$D$83,THDS!CA12,0)</f>
        <v>0</v>
      </c>
      <c r="CB101" s="79">
        <f>IF(CB$94&gt;=LPP!$D$83,THDS!CB12,0)</f>
        <v>0</v>
      </c>
      <c r="CC101" s="79">
        <f>IF(CC$94&gt;=LPP!$D$83,THDS!CC12,0)</f>
        <v>0</v>
      </c>
      <c r="CD101" s="79">
        <f>IF(CD$94&gt;=LPP!$D$83,THDS!CD12,0)</f>
        <v>0</v>
      </c>
      <c r="CE101" s="79">
        <f>IF(CE$94&gt;=LPP!$D$83,THDS!CE12,0)</f>
        <v>0</v>
      </c>
      <c r="CF101" s="79">
        <f>IF(CF$94&gt;=LPP!$D$83,THDS!CF12,0)</f>
        <v>0</v>
      </c>
      <c r="CG101" s="79">
        <f>IF(CG$94&gt;=LPP!$D$83,THDS!CG12,0)</f>
        <v>0</v>
      </c>
      <c r="CH101" s="79">
        <f>IF(CH$94&gt;=LPP!$D$83,THDS!CH12,0)</f>
        <v>0</v>
      </c>
      <c r="CI101" s="79">
        <f>IF(CI$94&gt;=LPP!$D$83,THDS!CI12,0)</f>
        <v>0</v>
      </c>
      <c r="CJ101" s="79">
        <f>IF(CJ$94&gt;=LPP!$D$83,THDS!CJ12,0)</f>
        <v>0</v>
      </c>
      <c r="CK101" s="79">
        <f>IF(CK$94&gt;=LPP!$D$83,THDS!CK12,0)</f>
        <v>0</v>
      </c>
      <c r="CL101" s="79">
        <f>IF(CL$94&gt;=LPP!$D$83,THDS!CL12,0)</f>
        <v>0</v>
      </c>
      <c r="CM101" s="79">
        <f>IF(CM$94&gt;=LPP!$D$83,THDS!CM12,0)</f>
        <v>0</v>
      </c>
      <c r="CN101" s="79">
        <f>IF(CN$94&gt;=LPP!$D$83,THDS!CN12,0)</f>
        <v>0</v>
      </c>
      <c r="CO101" s="79">
        <f>IF(CO$94&gt;=LPP!$D$83,THDS!CO12,0)</f>
        <v>0</v>
      </c>
      <c r="CP101" s="79">
        <f>IF(CP$94&gt;=LPP!$D$83,THDS!CP12,0)</f>
        <v>0</v>
      </c>
      <c r="CQ101" s="79">
        <f>IF(CQ$94&gt;=LPP!$D$83,THDS!CQ12,0)</f>
        <v>0</v>
      </c>
      <c r="CR101" s="79">
        <f>IF(CR$94&gt;=LPP!$D$83,THDS!CR12,0)</f>
        <v>0</v>
      </c>
      <c r="CS101" s="79">
        <f>IF(CS$94&gt;=LPP!$D$83,THDS!CS12,0)</f>
        <v>0</v>
      </c>
      <c r="CT101" s="79">
        <f>IF(CT$94&gt;=LPP!$D$83,THDS!CT12,0)</f>
        <v>0</v>
      </c>
      <c r="CU101" s="79">
        <f>IF(CU$94&gt;=LPP!$D$83,THDS!CU12,0)</f>
        <v>0</v>
      </c>
      <c r="CV101" s="79">
        <f>IF(CV$94&gt;=LPP!$D$83,THDS!CV12,0)</f>
        <v>0</v>
      </c>
      <c r="CW101" s="79">
        <f>IF(CW$94&gt;=LPP!$D$83,THDS!CW12,0)</f>
        <v>0</v>
      </c>
      <c r="CX101" s="79">
        <f>IF(CX$94&gt;=LPP!$D$83,THDS!CX12,0)</f>
        <v>0</v>
      </c>
      <c r="CY101" s="79">
        <f>IF(CY$94&gt;=LPP!$D$83,THDS!CY12,0)</f>
        <v>0</v>
      </c>
      <c r="CZ101" s="79">
        <f>IF(CZ$94&gt;=LPP!$D$83,THDS!CZ12,0)</f>
        <v>0</v>
      </c>
      <c r="DA101" s="79">
        <f>IF(DA$94&gt;=LPP!$D$83,THDS!DA12,0)</f>
        <v>0</v>
      </c>
      <c r="DB101" s="79">
        <f>IF(DB$94&gt;=LPP!$D$83,THDS!DB12,0)</f>
        <v>0</v>
      </c>
      <c r="DC101" s="79">
        <f>IF(DC$94&gt;=LPP!$D$83,THDS!DC12,0)</f>
        <v>0</v>
      </c>
      <c r="DD101" s="79">
        <f>IF(DD$94&gt;=LPP!$D$83,THDS!DD12,0)</f>
        <v>0</v>
      </c>
      <c r="DE101" s="79">
        <f>IF(DE$94&gt;=LPP!$D$83,THDS!DE12,0)</f>
        <v>0</v>
      </c>
      <c r="DF101" s="79">
        <f>IF(DF$94&gt;=LPP!$D$83,THDS!DF12,0)</f>
        <v>0</v>
      </c>
      <c r="DG101" s="79">
        <f>IF(DG$94&gt;=LPP!$D$83,THDS!DG12,0)</f>
        <v>0</v>
      </c>
      <c r="DH101" s="79">
        <f>IF(DH$94&gt;=LPP!$D$83,THDS!DH12,0)</f>
        <v>0</v>
      </c>
      <c r="DI101" s="79">
        <f>IF(DI$94&gt;=LPP!$D$83,THDS!DI12,0)</f>
        <v>0</v>
      </c>
      <c r="DJ101" s="79">
        <f>IF(DJ$94&gt;=LPP!$D$83,THDS!DJ12,0)</f>
        <v>0</v>
      </c>
      <c r="DK101" s="79">
        <f>IF(DK$94&gt;=LPP!$D$83,THDS!DK12,0)</f>
        <v>0</v>
      </c>
      <c r="DL101" s="79">
        <f>IF(DL$94&gt;=LPP!$D$83,THDS!DL12,0)</f>
        <v>0</v>
      </c>
      <c r="DM101" s="79">
        <f>IF(DM$94&gt;=LPP!$D$83,THDS!DM12,0)</f>
        <v>0</v>
      </c>
      <c r="DN101" s="79">
        <f>IF(DN$94&gt;=LPP!$D$83,THDS!DN12,0)</f>
        <v>0</v>
      </c>
      <c r="DO101" s="79">
        <f>IF(DO$94&gt;=LPP!$D$83,THDS!DO12,0)</f>
        <v>0</v>
      </c>
      <c r="DP101" s="79">
        <f>IF(DP$94&gt;=LPP!$D$83,THDS!DP12,0)</f>
        <v>0</v>
      </c>
      <c r="DQ101" s="79">
        <f>IF(DQ$94&gt;=LPP!$D$83,THDS!DQ12,0)</f>
        <v>0</v>
      </c>
      <c r="DR101" s="79">
        <f>IF(DR$94&gt;=LPP!$D$83,THDS!DR12,0)</f>
        <v>0</v>
      </c>
      <c r="DS101" s="79">
        <f>IF(DS$94&gt;=LPP!$D$83,THDS!DS12,0)</f>
        <v>0</v>
      </c>
    </row>
    <row r="102" spans="2:123" x14ac:dyDescent="0.25">
      <c r="B102" s="156" t="s">
        <v>128</v>
      </c>
      <c r="C102" s="79">
        <f>IF(C$94&gt;=LPP!$D$83,THDS!C13,0)</f>
        <v>0</v>
      </c>
      <c r="D102" s="79">
        <f>IF(D$94&gt;=LPP!$D$83,THDS!D13,0)</f>
        <v>0</v>
      </c>
      <c r="E102" s="79">
        <f>IF(E$94&gt;=LPP!$D$83,THDS!E13,0)</f>
        <v>0</v>
      </c>
      <c r="F102" s="79">
        <f>IF(F$94&gt;=LPP!$D$83,THDS!F13,0)</f>
        <v>0</v>
      </c>
      <c r="G102" s="79">
        <f>IF(G$94&gt;=LPP!$D$83,THDS!G13,0)</f>
        <v>0</v>
      </c>
      <c r="H102" s="79">
        <f>IF(H$94&gt;=LPP!$D$83,THDS!H13,0)</f>
        <v>0</v>
      </c>
      <c r="I102" s="79">
        <f>IF(I$94&gt;=LPP!$D$83,THDS!I13,0)</f>
        <v>0</v>
      </c>
      <c r="J102" s="79">
        <f>IF(J$94&gt;=LPP!$D$83,THDS!J13,0)</f>
        <v>0</v>
      </c>
      <c r="K102" s="79">
        <f>IF(K$94&gt;=LPP!$D$83,THDS!K13,0)</f>
        <v>0</v>
      </c>
      <c r="L102" s="79">
        <f>IF(L$94&gt;=LPP!$D$83,THDS!L13,0)</f>
        <v>0</v>
      </c>
      <c r="M102" s="79">
        <f>IF(M$94&gt;=LPP!$D$83,THDS!M13,0)</f>
        <v>0</v>
      </c>
      <c r="N102" s="79">
        <f>IF(N$94&gt;=LPP!$D$83,THDS!N13,0)</f>
        <v>0</v>
      </c>
      <c r="O102" s="79">
        <f>IF(O$94&gt;=LPP!$D$83,THDS!O13,0)</f>
        <v>0</v>
      </c>
      <c r="P102" s="79">
        <f>IF(P$94&gt;=LPP!$D$83,THDS!P13,0)</f>
        <v>0</v>
      </c>
      <c r="Q102" s="79">
        <f>IF(Q$94&gt;=LPP!$D$83,THDS!Q13,0)</f>
        <v>0</v>
      </c>
      <c r="R102" s="79">
        <f>IF(R$94&gt;=LPP!$D$83,THDS!R13,0)</f>
        <v>0</v>
      </c>
      <c r="S102" s="79">
        <f>IF(S$94&gt;=LPP!$D$83,THDS!S13,0)</f>
        <v>0</v>
      </c>
      <c r="T102" s="79">
        <f>IF(T$94&gt;=LPP!$D$83,THDS!T13,0)</f>
        <v>0</v>
      </c>
      <c r="U102" s="79">
        <f>IF(U$94&gt;=LPP!$D$83,THDS!U13,0)</f>
        <v>0</v>
      </c>
      <c r="V102" s="79">
        <f>IF(V$94&gt;=LPP!$D$83,THDS!V13,0)</f>
        <v>0</v>
      </c>
      <c r="W102" s="79">
        <f>IF(W$94&gt;=LPP!$D$83,THDS!W13,0)</f>
        <v>0</v>
      </c>
      <c r="X102" s="79">
        <f>IF(X$94&gt;=LPP!$D$83,THDS!X13,0)</f>
        <v>0</v>
      </c>
      <c r="Y102" s="79">
        <f>IF(Y$94&gt;=LPP!$D$83,THDS!Y13,0)</f>
        <v>0</v>
      </c>
      <c r="Z102" s="79">
        <f>IF(Z$94&gt;=LPP!$D$83,THDS!Z13,0)</f>
        <v>0</v>
      </c>
      <c r="AA102" s="79">
        <f>IF(AA$94&gt;=LPP!$D$83,THDS!AA13,0)</f>
        <v>0</v>
      </c>
      <c r="AB102" s="79">
        <f>IF(AB$94&gt;=LPP!$D$83,THDS!AB13,0)</f>
        <v>0</v>
      </c>
      <c r="AC102" s="79">
        <f>IF(AC$94&gt;=LPP!$D$83,THDS!AC13,0)</f>
        <v>0</v>
      </c>
      <c r="AD102" s="79">
        <f>IF(AD$94&gt;=LPP!$D$83,THDS!AD13,0)</f>
        <v>0</v>
      </c>
      <c r="AE102" s="79">
        <f>IF(AE$94&gt;=LPP!$D$83,THDS!AE13,0)</f>
        <v>70390.169242089774</v>
      </c>
      <c r="AF102" s="79">
        <f>IF(AF$94&gt;=LPP!$D$83,THDS!AF13,0)</f>
        <v>70390.169242089774</v>
      </c>
      <c r="AG102" s="79">
        <f>IF(AG$94&gt;=LPP!$D$83,THDS!AG13,0)</f>
        <v>70390.169242089774</v>
      </c>
      <c r="AH102" s="79">
        <f>IF(AH$94&gt;=LPP!$D$83,THDS!AH13,0)</f>
        <v>70390.169242089774</v>
      </c>
      <c r="AI102" s="79">
        <f>IF(AI$94&gt;=LPP!$D$83,THDS!AI13,0)</f>
        <v>70390.169242089774</v>
      </c>
      <c r="AJ102" s="79">
        <f>IF(AJ$94&gt;=LPP!$D$83,THDS!AJ13,0)</f>
        <v>70390.169242089774</v>
      </c>
      <c r="AK102" s="79">
        <f>IF(AK$94&gt;=LPP!$D$83,THDS!AK13,0)</f>
        <v>70390.169242089774</v>
      </c>
      <c r="AL102" s="79">
        <f>IF(AL$94&gt;=LPP!$D$83,THDS!AL13,0)</f>
        <v>70390.169242089774</v>
      </c>
      <c r="AM102" s="79">
        <f>IF(AM$94&gt;=LPP!$D$83,THDS!AM13,0)</f>
        <v>70390.169242089774</v>
      </c>
      <c r="AN102" s="79">
        <f>IF(AN$94&gt;=LPP!$D$83,THDS!AN13,0)</f>
        <v>70390.169242089774</v>
      </c>
      <c r="AO102" s="79">
        <f>IF(AO$94&gt;=LPP!$D$83,THDS!AO13,0)</f>
        <v>70390.169242089774</v>
      </c>
      <c r="AP102" s="79">
        <f>IF(AP$94&gt;=LPP!$D$83,THDS!AP13,0)</f>
        <v>70390.169242089774</v>
      </c>
      <c r="AQ102" s="79">
        <f>IF(AQ$94&gt;=LPP!$D$83,THDS!AQ13,0)</f>
        <v>0</v>
      </c>
      <c r="AR102" s="79">
        <f>IF(AR$94&gt;=LPP!$D$83,THDS!AR13,0)</f>
        <v>0</v>
      </c>
      <c r="AS102" s="79">
        <f>IF(AS$94&gt;=LPP!$D$83,THDS!AS13,0)</f>
        <v>0</v>
      </c>
      <c r="AT102" s="79">
        <f>IF(AT$94&gt;=LPP!$D$83,THDS!AT13,0)</f>
        <v>0</v>
      </c>
      <c r="AU102" s="79">
        <f>IF(AU$94&gt;=LPP!$D$83,THDS!AU13,0)</f>
        <v>0</v>
      </c>
      <c r="AV102" s="79">
        <f>IF(AV$94&gt;=LPP!$D$83,THDS!AV13,0)</f>
        <v>0</v>
      </c>
      <c r="AW102" s="79">
        <f>IF(AW$94&gt;=LPP!$D$83,THDS!AW13,0)</f>
        <v>0</v>
      </c>
      <c r="AX102" s="79">
        <f>IF(AX$94&gt;=LPP!$D$83,THDS!AX13,0)</f>
        <v>0</v>
      </c>
      <c r="AY102" s="79">
        <f>IF(AY$94&gt;=LPP!$D$83,THDS!AY13,0)</f>
        <v>0</v>
      </c>
      <c r="AZ102" s="79">
        <f>IF(AZ$94&gt;=LPP!$D$83,THDS!AZ13,0)</f>
        <v>0</v>
      </c>
      <c r="BA102" s="79">
        <f>IF(BA$94&gt;=LPP!$D$83,THDS!BA13,0)</f>
        <v>0</v>
      </c>
      <c r="BB102" s="79">
        <f>IF(BB$94&gt;=LPP!$D$83,THDS!BB13,0)</f>
        <v>0</v>
      </c>
      <c r="BC102" s="79">
        <f>IF(BC$94&gt;=LPP!$D$83,THDS!BC13,0)</f>
        <v>0</v>
      </c>
      <c r="BD102" s="79">
        <f>IF(BD$94&gt;=LPP!$D$83,THDS!BD13,0)</f>
        <v>0</v>
      </c>
      <c r="BE102" s="79">
        <f>IF(BE$94&gt;=LPP!$D$83,THDS!BE13,0)</f>
        <v>0</v>
      </c>
      <c r="BF102" s="79">
        <f>IF(BF$94&gt;=LPP!$D$83,THDS!BF13,0)</f>
        <v>0</v>
      </c>
      <c r="BG102" s="79">
        <f>IF(BG$94&gt;=LPP!$D$83,THDS!BG13,0)</f>
        <v>0</v>
      </c>
      <c r="BH102" s="79">
        <f>IF(BH$94&gt;=LPP!$D$83,THDS!BH13,0)</f>
        <v>0</v>
      </c>
      <c r="BI102" s="79">
        <f>IF(BI$94&gt;=LPP!$D$83,THDS!BI13,0)</f>
        <v>0</v>
      </c>
      <c r="BJ102" s="79">
        <f>IF(BJ$94&gt;=LPP!$D$83,THDS!BJ13,0)</f>
        <v>0</v>
      </c>
      <c r="BK102" s="79">
        <f>IF(BK$94&gt;=LPP!$D$83,THDS!BK13,0)</f>
        <v>0</v>
      </c>
      <c r="BL102" s="79">
        <f>IF(BL$94&gt;=LPP!$D$83,THDS!BL13,0)</f>
        <v>0</v>
      </c>
      <c r="BM102" s="79">
        <f>IF(BM$94&gt;=LPP!$D$83,THDS!BM13,0)</f>
        <v>0</v>
      </c>
      <c r="BN102" s="79">
        <f>IF(BN$94&gt;=LPP!$D$83,THDS!BN13,0)</f>
        <v>0</v>
      </c>
      <c r="BO102" s="79">
        <f>IF(BO$94&gt;=LPP!$D$83,THDS!BO13,0)</f>
        <v>0</v>
      </c>
      <c r="BP102" s="79">
        <f>IF(BP$94&gt;=LPP!$D$83,THDS!BP13,0)</f>
        <v>0</v>
      </c>
      <c r="BQ102" s="79">
        <f>IF(BQ$94&gt;=LPP!$D$83,THDS!BQ13,0)</f>
        <v>0</v>
      </c>
      <c r="BR102" s="79">
        <f>IF(BR$94&gt;=LPP!$D$83,THDS!BR13,0)</f>
        <v>0</v>
      </c>
      <c r="BS102" s="79">
        <f>IF(BS$94&gt;=LPP!$D$83,THDS!BS13,0)</f>
        <v>0</v>
      </c>
      <c r="BT102" s="79">
        <f>IF(BT$94&gt;=LPP!$D$83,THDS!BT13,0)</f>
        <v>0</v>
      </c>
      <c r="BU102" s="79">
        <f>IF(BU$94&gt;=LPP!$D$83,THDS!BU13,0)</f>
        <v>0</v>
      </c>
      <c r="BV102" s="79">
        <f>IF(BV$94&gt;=LPP!$D$83,THDS!BV13,0)</f>
        <v>0</v>
      </c>
      <c r="BW102" s="79">
        <f>IF(BW$94&gt;=LPP!$D$83,THDS!BW13,0)</f>
        <v>0</v>
      </c>
      <c r="BX102" s="79">
        <f>IF(BX$94&gt;=LPP!$D$83,THDS!BX13,0)</f>
        <v>0</v>
      </c>
      <c r="BY102" s="79">
        <f>IF(BY$94&gt;=LPP!$D$83,THDS!BY13,0)</f>
        <v>0</v>
      </c>
      <c r="BZ102" s="79">
        <f>IF(BZ$94&gt;=LPP!$D$83,THDS!BZ13,0)</f>
        <v>0</v>
      </c>
      <c r="CA102" s="79">
        <f>IF(CA$94&gt;=LPP!$D$83,THDS!CA13,0)</f>
        <v>0</v>
      </c>
      <c r="CB102" s="79">
        <f>IF(CB$94&gt;=LPP!$D$83,THDS!CB13,0)</f>
        <v>0</v>
      </c>
      <c r="CC102" s="79">
        <f>IF(CC$94&gt;=LPP!$D$83,THDS!CC13,0)</f>
        <v>0</v>
      </c>
      <c r="CD102" s="79">
        <f>IF(CD$94&gt;=LPP!$D$83,THDS!CD13,0)</f>
        <v>0</v>
      </c>
      <c r="CE102" s="79">
        <f>IF(CE$94&gt;=LPP!$D$83,THDS!CE13,0)</f>
        <v>0</v>
      </c>
      <c r="CF102" s="79">
        <f>IF(CF$94&gt;=LPP!$D$83,THDS!CF13,0)</f>
        <v>0</v>
      </c>
      <c r="CG102" s="79">
        <f>IF(CG$94&gt;=LPP!$D$83,THDS!CG13,0)</f>
        <v>0</v>
      </c>
      <c r="CH102" s="79">
        <f>IF(CH$94&gt;=LPP!$D$83,THDS!CH13,0)</f>
        <v>0</v>
      </c>
      <c r="CI102" s="79">
        <f>IF(CI$94&gt;=LPP!$D$83,THDS!CI13,0)</f>
        <v>0</v>
      </c>
      <c r="CJ102" s="79">
        <f>IF(CJ$94&gt;=LPP!$D$83,THDS!CJ13,0)</f>
        <v>0</v>
      </c>
      <c r="CK102" s="79">
        <f>IF(CK$94&gt;=LPP!$D$83,THDS!CK13,0)</f>
        <v>0</v>
      </c>
      <c r="CL102" s="79">
        <f>IF(CL$94&gt;=LPP!$D$83,THDS!CL13,0)</f>
        <v>0</v>
      </c>
      <c r="CM102" s="79">
        <f>IF(CM$94&gt;=LPP!$D$83,THDS!CM13,0)</f>
        <v>0</v>
      </c>
      <c r="CN102" s="79">
        <f>IF(CN$94&gt;=LPP!$D$83,THDS!CN13,0)</f>
        <v>0</v>
      </c>
      <c r="CO102" s="79">
        <f>IF(CO$94&gt;=LPP!$D$83,THDS!CO13,0)</f>
        <v>0</v>
      </c>
      <c r="CP102" s="79">
        <f>IF(CP$94&gt;=LPP!$D$83,THDS!CP13,0)</f>
        <v>0</v>
      </c>
      <c r="CQ102" s="79">
        <f>IF(CQ$94&gt;=LPP!$D$83,THDS!CQ13,0)</f>
        <v>0</v>
      </c>
      <c r="CR102" s="79">
        <f>IF(CR$94&gt;=LPP!$D$83,THDS!CR13,0)</f>
        <v>0</v>
      </c>
      <c r="CS102" s="79">
        <f>IF(CS$94&gt;=LPP!$D$83,THDS!CS13,0)</f>
        <v>0</v>
      </c>
      <c r="CT102" s="79">
        <f>IF(CT$94&gt;=LPP!$D$83,THDS!CT13,0)</f>
        <v>0</v>
      </c>
      <c r="CU102" s="79">
        <f>IF(CU$94&gt;=LPP!$D$83,THDS!CU13,0)</f>
        <v>0</v>
      </c>
      <c r="CV102" s="79">
        <f>IF(CV$94&gt;=LPP!$D$83,THDS!CV13,0)</f>
        <v>0</v>
      </c>
      <c r="CW102" s="79">
        <f>IF(CW$94&gt;=LPP!$D$83,THDS!CW13,0)</f>
        <v>0</v>
      </c>
      <c r="CX102" s="79">
        <f>IF(CX$94&gt;=LPP!$D$83,THDS!CX13,0)</f>
        <v>0</v>
      </c>
      <c r="CY102" s="79">
        <f>IF(CY$94&gt;=LPP!$D$83,THDS!CY13,0)</f>
        <v>0</v>
      </c>
      <c r="CZ102" s="79">
        <f>IF(CZ$94&gt;=LPP!$D$83,THDS!CZ13,0)</f>
        <v>0</v>
      </c>
      <c r="DA102" s="79">
        <f>IF(DA$94&gt;=LPP!$D$83,THDS!DA13,0)</f>
        <v>0</v>
      </c>
      <c r="DB102" s="79">
        <f>IF(DB$94&gt;=LPP!$D$83,THDS!DB13,0)</f>
        <v>0</v>
      </c>
      <c r="DC102" s="79">
        <f>IF(DC$94&gt;=LPP!$D$83,THDS!DC13,0)</f>
        <v>0</v>
      </c>
      <c r="DD102" s="79">
        <f>IF(DD$94&gt;=LPP!$D$83,THDS!DD13,0)</f>
        <v>0</v>
      </c>
      <c r="DE102" s="79">
        <f>IF(DE$94&gt;=LPP!$D$83,THDS!DE13,0)</f>
        <v>0</v>
      </c>
      <c r="DF102" s="79">
        <f>IF(DF$94&gt;=LPP!$D$83,THDS!DF13,0)</f>
        <v>0</v>
      </c>
      <c r="DG102" s="79">
        <f>IF(DG$94&gt;=LPP!$D$83,THDS!DG13,0)</f>
        <v>0</v>
      </c>
      <c r="DH102" s="79">
        <f>IF(DH$94&gt;=LPP!$D$83,THDS!DH13,0)</f>
        <v>0</v>
      </c>
      <c r="DI102" s="79">
        <f>IF(DI$94&gt;=LPP!$D$83,THDS!DI13,0)</f>
        <v>0</v>
      </c>
      <c r="DJ102" s="79">
        <f>IF(DJ$94&gt;=LPP!$D$83,THDS!DJ13,0)</f>
        <v>0</v>
      </c>
      <c r="DK102" s="79">
        <f>IF(DK$94&gt;=LPP!$D$83,THDS!DK13,0)</f>
        <v>0</v>
      </c>
      <c r="DL102" s="79">
        <f>IF(DL$94&gt;=LPP!$D$83,THDS!DL13,0)</f>
        <v>0</v>
      </c>
      <c r="DM102" s="79">
        <f>IF(DM$94&gt;=LPP!$D$83,THDS!DM13,0)</f>
        <v>0</v>
      </c>
      <c r="DN102" s="79">
        <f>IF(DN$94&gt;=LPP!$D$83,THDS!DN13,0)</f>
        <v>0</v>
      </c>
      <c r="DO102" s="79">
        <f>IF(DO$94&gt;=LPP!$D$83,THDS!DO13,0)</f>
        <v>0</v>
      </c>
      <c r="DP102" s="79">
        <f>IF(DP$94&gt;=LPP!$D$83,THDS!DP13,0)</f>
        <v>0</v>
      </c>
      <c r="DQ102" s="79">
        <f>IF(DQ$94&gt;=LPP!$D$83,THDS!DQ13,0)</f>
        <v>0</v>
      </c>
      <c r="DR102" s="79">
        <f>IF(DR$94&gt;=LPP!$D$83,THDS!DR13,0)</f>
        <v>0</v>
      </c>
      <c r="DS102" s="79">
        <f>IF(DS$94&gt;=LPP!$D$83,THDS!DS13,0)</f>
        <v>0</v>
      </c>
    </row>
    <row r="103" spans="2:123" x14ac:dyDescent="0.25">
      <c r="B103" s="156" t="s">
        <v>129</v>
      </c>
      <c r="C103" s="79">
        <f>IF(C$94&gt;=LPP!$D$83,THDS!C14,0)</f>
        <v>0</v>
      </c>
      <c r="D103" s="79">
        <f>IF(D$94&gt;=LPP!$D$83,THDS!D14,0)</f>
        <v>0</v>
      </c>
      <c r="E103" s="79">
        <f>IF(E$94&gt;=LPP!$D$83,THDS!E14,0)</f>
        <v>0</v>
      </c>
      <c r="F103" s="79">
        <f>IF(F$94&gt;=LPP!$D$83,THDS!F14,0)</f>
        <v>0</v>
      </c>
      <c r="G103" s="79">
        <f>IF(G$94&gt;=LPP!$D$83,THDS!G14,0)</f>
        <v>0</v>
      </c>
      <c r="H103" s="79">
        <f>IF(H$94&gt;=LPP!$D$83,THDS!H14,0)</f>
        <v>0</v>
      </c>
      <c r="I103" s="79">
        <f>IF(I$94&gt;=LPP!$D$83,THDS!I14,0)</f>
        <v>0</v>
      </c>
      <c r="J103" s="79">
        <f>IF(J$94&gt;=LPP!$D$83,THDS!J14,0)</f>
        <v>0</v>
      </c>
      <c r="K103" s="79">
        <f>IF(K$94&gt;=LPP!$D$83,THDS!K14,0)</f>
        <v>0</v>
      </c>
      <c r="L103" s="79">
        <f>IF(L$94&gt;=LPP!$D$83,THDS!L14,0)</f>
        <v>0</v>
      </c>
      <c r="M103" s="79">
        <f>IF(M$94&gt;=LPP!$D$83,THDS!M14,0)</f>
        <v>0</v>
      </c>
      <c r="N103" s="79">
        <f>IF(N$94&gt;=LPP!$D$83,THDS!N14,0)</f>
        <v>0</v>
      </c>
      <c r="O103" s="79">
        <f>IF(O$94&gt;=LPP!$D$83,THDS!O14,0)</f>
        <v>0</v>
      </c>
      <c r="P103" s="79">
        <f>IF(P$94&gt;=LPP!$D$83,THDS!P14,0)</f>
        <v>0</v>
      </c>
      <c r="Q103" s="79">
        <f>IF(Q$94&gt;=LPP!$D$83,THDS!Q14,0)</f>
        <v>0</v>
      </c>
      <c r="R103" s="79">
        <f>IF(R$94&gt;=LPP!$D$83,THDS!R14,0)</f>
        <v>0</v>
      </c>
      <c r="S103" s="79">
        <f>IF(S$94&gt;=LPP!$D$83,THDS!S14,0)</f>
        <v>0</v>
      </c>
      <c r="T103" s="79">
        <f>IF(T$94&gt;=LPP!$D$83,THDS!T14,0)</f>
        <v>0</v>
      </c>
      <c r="U103" s="79">
        <f>IF(U$94&gt;=LPP!$D$83,THDS!U14,0)</f>
        <v>0</v>
      </c>
      <c r="V103" s="79">
        <f>IF(V$94&gt;=LPP!$D$83,THDS!V14,0)</f>
        <v>0</v>
      </c>
      <c r="W103" s="79">
        <f>IF(W$94&gt;=LPP!$D$83,THDS!W14,0)</f>
        <v>0</v>
      </c>
      <c r="X103" s="79">
        <f>IF(X$94&gt;=LPP!$D$83,THDS!X14,0)</f>
        <v>0</v>
      </c>
      <c r="Y103" s="79">
        <f>IF(Y$94&gt;=LPP!$D$83,THDS!Y14,0)</f>
        <v>0</v>
      </c>
      <c r="Z103" s="79">
        <f>IF(Z$94&gt;=LPP!$D$83,THDS!Z14,0)</f>
        <v>0</v>
      </c>
      <c r="AA103" s="79">
        <f>IF(AA$94&gt;=LPP!$D$83,THDS!AA14,0)</f>
        <v>0</v>
      </c>
      <c r="AB103" s="79">
        <f>IF(AB$94&gt;=LPP!$D$83,THDS!AB14,0)</f>
        <v>0</v>
      </c>
      <c r="AC103" s="79">
        <f>IF(AC$94&gt;=LPP!$D$83,THDS!AC14,0)</f>
        <v>0</v>
      </c>
      <c r="AD103" s="79">
        <f>IF(AD$94&gt;=LPP!$D$83,THDS!AD14,0)</f>
        <v>0</v>
      </c>
      <c r="AE103" s="79">
        <f>IF(AE$94&gt;=LPP!$D$83,THDS!AE14,0)</f>
        <v>0</v>
      </c>
      <c r="AF103" s="79">
        <f>IF(AF$94&gt;=LPP!$D$83,THDS!AF14,0)</f>
        <v>0</v>
      </c>
      <c r="AG103" s="79">
        <f>IF(AG$94&gt;=LPP!$D$83,THDS!AG14,0)</f>
        <v>0</v>
      </c>
      <c r="AH103" s="79">
        <f>IF(AH$94&gt;=LPP!$D$83,THDS!AH14,0)</f>
        <v>301672.15389467048</v>
      </c>
      <c r="AI103" s="79">
        <f>IF(AI$94&gt;=LPP!$D$83,THDS!AI14,0)</f>
        <v>301672.15389467048</v>
      </c>
      <c r="AJ103" s="79">
        <f>IF(AJ$94&gt;=LPP!$D$83,THDS!AJ14,0)</f>
        <v>301672.15389467048</v>
      </c>
      <c r="AK103" s="79">
        <f>IF(AK$94&gt;=LPP!$D$83,THDS!AK14,0)</f>
        <v>301672.15389467048</v>
      </c>
      <c r="AL103" s="79">
        <f>IF(AL$94&gt;=LPP!$D$83,THDS!AL14,0)</f>
        <v>301672.15389467048</v>
      </c>
      <c r="AM103" s="79">
        <f>IF(AM$94&gt;=LPP!$D$83,THDS!AM14,0)</f>
        <v>301672.15389467048</v>
      </c>
      <c r="AN103" s="79">
        <f>IF(AN$94&gt;=LPP!$D$83,THDS!AN14,0)</f>
        <v>301672.15389467048</v>
      </c>
      <c r="AO103" s="79">
        <f>IF(AO$94&gt;=LPP!$D$83,THDS!AO14,0)</f>
        <v>301672.15389467048</v>
      </c>
      <c r="AP103" s="79">
        <f>IF(AP$94&gt;=LPP!$D$83,THDS!AP14,0)</f>
        <v>301672.15389467048</v>
      </c>
      <c r="AQ103" s="79">
        <f>IF(AQ$94&gt;=LPP!$D$83,THDS!AQ14,0)</f>
        <v>301672.15389467048</v>
      </c>
      <c r="AR103" s="79">
        <f>IF(AR$94&gt;=LPP!$D$83,THDS!AR14,0)</f>
        <v>301672.15389467048</v>
      </c>
      <c r="AS103" s="79">
        <f>IF(AS$94&gt;=LPP!$D$83,THDS!AS14,0)</f>
        <v>301672.15389467048</v>
      </c>
      <c r="AT103" s="79">
        <f>IF(AT$94&gt;=LPP!$D$83,THDS!AT14,0)</f>
        <v>301672.15389467048</v>
      </c>
      <c r="AU103" s="79">
        <f>IF(AU$94&gt;=LPP!$D$83,THDS!AU14,0)</f>
        <v>301672.15389467048</v>
      </c>
      <c r="AV103" s="79">
        <f>IF(AV$94&gt;=LPP!$D$83,THDS!AV14,0)</f>
        <v>0</v>
      </c>
      <c r="AW103" s="79">
        <f>IF(AW$94&gt;=LPP!$D$83,THDS!AW14,0)</f>
        <v>0</v>
      </c>
      <c r="AX103" s="79">
        <f>IF(AX$94&gt;=LPP!$D$83,THDS!AX14,0)</f>
        <v>0</v>
      </c>
      <c r="AY103" s="79">
        <f>IF(AY$94&gt;=LPP!$D$83,THDS!AY14,0)</f>
        <v>0</v>
      </c>
      <c r="AZ103" s="79">
        <f>IF(AZ$94&gt;=LPP!$D$83,THDS!AZ14,0)</f>
        <v>0</v>
      </c>
      <c r="BA103" s="79">
        <f>IF(BA$94&gt;=LPP!$D$83,THDS!BA14,0)</f>
        <v>0</v>
      </c>
      <c r="BB103" s="79">
        <f>IF(BB$94&gt;=LPP!$D$83,THDS!BB14,0)</f>
        <v>0</v>
      </c>
      <c r="BC103" s="79">
        <f>IF(BC$94&gt;=LPP!$D$83,THDS!BC14,0)</f>
        <v>0</v>
      </c>
      <c r="BD103" s="79">
        <f>IF(BD$94&gt;=LPP!$D$83,THDS!BD14,0)</f>
        <v>0</v>
      </c>
      <c r="BE103" s="79">
        <f>IF(BE$94&gt;=LPP!$D$83,THDS!BE14,0)</f>
        <v>0</v>
      </c>
      <c r="BF103" s="79">
        <f>IF(BF$94&gt;=LPP!$D$83,THDS!BF14,0)</f>
        <v>0</v>
      </c>
      <c r="BG103" s="79">
        <f>IF(BG$94&gt;=LPP!$D$83,THDS!BG14,0)</f>
        <v>0</v>
      </c>
      <c r="BH103" s="79">
        <f>IF(BH$94&gt;=LPP!$D$83,THDS!BH14,0)</f>
        <v>0</v>
      </c>
      <c r="BI103" s="79">
        <f>IF(BI$94&gt;=LPP!$D$83,THDS!BI14,0)</f>
        <v>0</v>
      </c>
      <c r="BJ103" s="79">
        <f>IF(BJ$94&gt;=LPP!$D$83,THDS!BJ14,0)</f>
        <v>0</v>
      </c>
      <c r="BK103" s="79">
        <f>IF(BK$94&gt;=LPP!$D$83,THDS!BK14,0)</f>
        <v>0</v>
      </c>
      <c r="BL103" s="79">
        <f>IF(BL$94&gt;=LPP!$D$83,THDS!BL14,0)</f>
        <v>0</v>
      </c>
      <c r="BM103" s="79">
        <f>IF(BM$94&gt;=LPP!$D$83,THDS!BM14,0)</f>
        <v>0</v>
      </c>
      <c r="BN103" s="79">
        <f>IF(BN$94&gt;=LPP!$D$83,THDS!BN14,0)</f>
        <v>0</v>
      </c>
      <c r="BO103" s="79">
        <f>IF(BO$94&gt;=LPP!$D$83,THDS!BO14,0)</f>
        <v>0</v>
      </c>
      <c r="BP103" s="79">
        <f>IF(BP$94&gt;=LPP!$D$83,THDS!BP14,0)</f>
        <v>0</v>
      </c>
      <c r="BQ103" s="79">
        <f>IF(BQ$94&gt;=LPP!$D$83,THDS!BQ14,0)</f>
        <v>0</v>
      </c>
      <c r="BR103" s="79">
        <f>IF(BR$94&gt;=LPP!$D$83,THDS!BR14,0)</f>
        <v>0</v>
      </c>
      <c r="BS103" s="79">
        <f>IF(BS$94&gt;=LPP!$D$83,THDS!BS14,0)</f>
        <v>0</v>
      </c>
      <c r="BT103" s="79">
        <f>IF(BT$94&gt;=LPP!$D$83,THDS!BT14,0)</f>
        <v>0</v>
      </c>
      <c r="BU103" s="79">
        <f>IF(BU$94&gt;=LPP!$D$83,THDS!BU14,0)</f>
        <v>0</v>
      </c>
      <c r="BV103" s="79">
        <f>IF(BV$94&gt;=LPP!$D$83,THDS!BV14,0)</f>
        <v>0</v>
      </c>
      <c r="BW103" s="79">
        <f>IF(BW$94&gt;=LPP!$D$83,THDS!BW14,0)</f>
        <v>0</v>
      </c>
      <c r="BX103" s="79">
        <f>IF(BX$94&gt;=LPP!$D$83,THDS!BX14,0)</f>
        <v>0</v>
      </c>
      <c r="BY103" s="79">
        <f>IF(BY$94&gt;=LPP!$D$83,THDS!BY14,0)</f>
        <v>0</v>
      </c>
      <c r="BZ103" s="79">
        <f>IF(BZ$94&gt;=LPP!$D$83,THDS!BZ14,0)</f>
        <v>0</v>
      </c>
      <c r="CA103" s="79">
        <f>IF(CA$94&gt;=LPP!$D$83,THDS!CA14,0)</f>
        <v>0</v>
      </c>
      <c r="CB103" s="79">
        <f>IF(CB$94&gt;=LPP!$D$83,THDS!CB14,0)</f>
        <v>0</v>
      </c>
      <c r="CC103" s="79">
        <f>IF(CC$94&gt;=LPP!$D$83,THDS!CC14,0)</f>
        <v>0</v>
      </c>
      <c r="CD103" s="79">
        <f>IF(CD$94&gt;=LPP!$D$83,THDS!CD14,0)</f>
        <v>0</v>
      </c>
      <c r="CE103" s="79">
        <f>IF(CE$94&gt;=LPP!$D$83,THDS!CE14,0)</f>
        <v>0</v>
      </c>
      <c r="CF103" s="79">
        <f>IF(CF$94&gt;=LPP!$D$83,THDS!CF14,0)</f>
        <v>0</v>
      </c>
      <c r="CG103" s="79">
        <f>IF(CG$94&gt;=LPP!$D$83,THDS!CG14,0)</f>
        <v>0</v>
      </c>
      <c r="CH103" s="79">
        <f>IF(CH$94&gt;=LPP!$D$83,THDS!CH14,0)</f>
        <v>0</v>
      </c>
      <c r="CI103" s="79">
        <f>IF(CI$94&gt;=LPP!$D$83,THDS!CI14,0)</f>
        <v>0</v>
      </c>
      <c r="CJ103" s="79">
        <f>IF(CJ$94&gt;=LPP!$D$83,THDS!CJ14,0)</f>
        <v>0</v>
      </c>
      <c r="CK103" s="79">
        <f>IF(CK$94&gt;=LPP!$D$83,THDS!CK14,0)</f>
        <v>0</v>
      </c>
      <c r="CL103" s="79">
        <f>IF(CL$94&gt;=LPP!$D$83,THDS!CL14,0)</f>
        <v>0</v>
      </c>
      <c r="CM103" s="79">
        <f>IF(CM$94&gt;=LPP!$D$83,THDS!CM14,0)</f>
        <v>0</v>
      </c>
      <c r="CN103" s="79">
        <f>IF(CN$94&gt;=LPP!$D$83,THDS!CN14,0)</f>
        <v>0</v>
      </c>
      <c r="CO103" s="79">
        <f>IF(CO$94&gt;=LPP!$D$83,THDS!CO14,0)</f>
        <v>0</v>
      </c>
      <c r="CP103" s="79">
        <f>IF(CP$94&gt;=LPP!$D$83,THDS!CP14,0)</f>
        <v>0</v>
      </c>
      <c r="CQ103" s="79">
        <f>IF(CQ$94&gt;=LPP!$D$83,THDS!CQ14,0)</f>
        <v>0</v>
      </c>
      <c r="CR103" s="79">
        <f>IF(CR$94&gt;=LPP!$D$83,THDS!CR14,0)</f>
        <v>0</v>
      </c>
      <c r="CS103" s="79">
        <f>IF(CS$94&gt;=LPP!$D$83,THDS!CS14,0)</f>
        <v>0</v>
      </c>
      <c r="CT103" s="79">
        <f>IF(CT$94&gt;=LPP!$D$83,THDS!CT14,0)</f>
        <v>0</v>
      </c>
      <c r="CU103" s="79">
        <f>IF(CU$94&gt;=LPP!$D$83,THDS!CU14,0)</f>
        <v>0</v>
      </c>
      <c r="CV103" s="79">
        <f>IF(CV$94&gt;=LPP!$D$83,THDS!CV14,0)</f>
        <v>0</v>
      </c>
      <c r="CW103" s="79">
        <f>IF(CW$94&gt;=LPP!$D$83,THDS!CW14,0)</f>
        <v>0</v>
      </c>
      <c r="CX103" s="79">
        <f>IF(CX$94&gt;=LPP!$D$83,THDS!CX14,0)</f>
        <v>0</v>
      </c>
      <c r="CY103" s="79">
        <f>IF(CY$94&gt;=LPP!$D$83,THDS!CY14,0)</f>
        <v>0</v>
      </c>
      <c r="CZ103" s="79">
        <f>IF(CZ$94&gt;=LPP!$D$83,THDS!CZ14,0)</f>
        <v>0</v>
      </c>
      <c r="DA103" s="79">
        <f>IF(DA$94&gt;=LPP!$D$83,THDS!DA14,0)</f>
        <v>0</v>
      </c>
      <c r="DB103" s="79">
        <f>IF(DB$94&gt;=LPP!$D$83,THDS!DB14,0)</f>
        <v>0</v>
      </c>
      <c r="DC103" s="79">
        <f>IF(DC$94&gt;=LPP!$D$83,THDS!DC14,0)</f>
        <v>0</v>
      </c>
      <c r="DD103" s="79">
        <f>IF(DD$94&gt;=LPP!$D$83,THDS!DD14,0)</f>
        <v>0</v>
      </c>
      <c r="DE103" s="79">
        <f>IF(DE$94&gt;=LPP!$D$83,THDS!DE14,0)</f>
        <v>0</v>
      </c>
      <c r="DF103" s="79">
        <f>IF(DF$94&gt;=LPP!$D$83,THDS!DF14,0)</f>
        <v>0</v>
      </c>
      <c r="DG103" s="79">
        <f>IF(DG$94&gt;=LPP!$D$83,THDS!DG14,0)</f>
        <v>0</v>
      </c>
      <c r="DH103" s="79">
        <f>IF(DH$94&gt;=LPP!$D$83,THDS!DH14,0)</f>
        <v>0</v>
      </c>
      <c r="DI103" s="79">
        <f>IF(DI$94&gt;=LPP!$D$83,THDS!DI14,0)</f>
        <v>0</v>
      </c>
      <c r="DJ103" s="79">
        <f>IF(DJ$94&gt;=LPP!$D$83,THDS!DJ14,0)</f>
        <v>0</v>
      </c>
      <c r="DK103" s="79">
        <f>IF(DK$94&gt;=LPP!$D$83,THDS!DK14,0)</f>
        <v>0</v>
      </c>
      <c r="DL103" s="79">
        <f>IF(DL$94&gt;=LPP!$D$83,THDS!DL14,0)</f>
        <v>0</v>
      </c>
      <c r="DM103" s="79">
        <f>IF(DM$94&gt;=LPP!$D$83,THDS!DM14,0)</f>
        <v>0</v>
      </c>
      <c r="DN103" s="79">
        <f>IF(DN$94&gt;=LPP!$D$83,THDS!DN14,0)</f>
        <v>0</v>
      </c>
      <c r="DO103" s="79">
        <f>IF(DO$94&gt;=LPP!$D$83,THDS!DO14,0)</f>
        <v>0</v>
      </c>
      <c r="DP103" s="79">
        <f>IF(DP$94&gt;=LPP!$D$83,THDS!DP14,0)</f>
        <v>0</v>
      </c>
      <c r="DQ103" s="79">
        <f>IF(DQ$94&gt;=LPP!$D$83,THDS!DQ14,0)</f>
        <v>0</v>
      </c>
      <c r="DR103" s="79">
        <f>IF(DR$94&gt;=LPP!$D$83,THDS!DR14,0)</f>
        <v>0</v>
      </c>
      <c r="DS103" s="79">
        <f>IF(DS$94&gt;=LPP!$D$83,THDS!DS14,0)</f>
        <v>0</v>
      </c>
    </row>
    <row r="104" spans="2:123" x14ac:dyDescent="0.25">
      <c r="B104" s="156" t="s">
        <v>130</v>
      </c>
      <c r="C104" s="79">
        <f>IF(C$94&gt;=LPP!$D$83,THDS!C15,0)</f>
        <v>0</v>
      </c>
      <c r="D104" s="79">
        <f>IF(D$94&gt;=LPP!$D$83,THDS!D15,0)</f>
        <v>0</v>
      </c>
      <c r="E104" s="79">
        <f>IF(E$94&gt;=LPP!$D$83,THDS!E15,0)</f>
        <v>0</v>
      </c>
      <c r="F104" s="79">
        <f>IF(F$94&gt;=LPP!$D$83,THDS!F15,0)</f>
        <v>0</v>
      </c>
      <c r="G104" s="79">
        <f>IF(G$94&gt;=LPP!$D$83,THDS!G15,0)</f>
        <v>0</v>
      </c>
      <c r="H104" s="79">
        <f>IF(H$94&gt;=LPP!$D$83,THDS!H15,0)</f>
        <v>0</v>
      </c>
      <c r="I104" s="79">
        <f>IF(I$94&gt;=LPP!$D$83,THDS!I15,0)</f>
        <v>0</v>
      </c>
      <c r="J104" s="79">
        <f>IF(J$94&gt;=LPP!$D$83,THDS!J15,0)</f>
        <v>0</v>
      </c>
      <c r="K104" s="79">
        <f>IF(K$94&gt;=LPP!$D$83,THDS!K15,0)</f>
        <v>0</v>
      </c>
      <c r="L104" s="79">
        <f>IF(L$94&gt;=LPP!$D$83,THDS!L15,0)</f>
        <v>0</v>
      </c>
      <c r="M104" s="79">
        <f>IF(M$94&gt;=LPP!$D$83,THDS!M15,0)</f>
        <v>0</v>
      </c>
      <c r="N104" s="79">
        <f>IF(N$94&gt;=LPP!$D$83,THDS!N15,0)</f>
        <v>0</v>
      </c>
      <c r="O104" s="79">
        <f>IF(O$94&gt;=LPP!$D$83,THDS!O15,0)</f>
        <v>0</v>
      </c>
      <c r="P104" s="79">
        <f>IF(P$94&gt;=LPP!$D$83,THDS!P15,0)</f>
        <v>0</v>
      </c>
      <c r="Q104" s="79">
        <f>IF(Q$94&gt;=LPP!$D$83,THDS!Q15,0)</f>
        <v>0</v>
      </c>
      <c r="R104" s="79">
        <f>IF(R$94&gt;=LPP!$D$83,THDS!R15,0)</f>
        <v>0</v>
      </c>
      <c r="S104" s="79">
        <f>IF(S$94&gt;=LPP!$D$83,THDS!S15,0)</f>
        <v>0</v>
      </c>
      <c r="T104" s="79">
        <f>IF(T$94&gt;=LPP!$D$83,THDS!T15,0)</f>
        <v>0</v>
      </c>
      <c r="U104" s="79">
        <f>IF(U$94&gt;=LPP!$D$83,THDS!U15,0)</f>
        <v>0</v>
      </c>
      <c r="V104" s="79">
        <f>IF(V$94&gt;=LPP!$D$83,THDS!V15,0)</f>
        <v>0</v>
      </c>
      <c r="W104" s="79">
        <f>IF(W$94&gt;=LPP!$D$83,THDS!W15,0)</f>
        <v>0</v>
      </c>
      <c r="X104" s="79">
        <f>IF(X$94&gt;=LPP!$D$83,THDS!X15,0)</f>
        <v>0</v>
      </c>
      <c r="Y104" s="79">
        <f>IF(Y$94&gt;=LPP!$D$83,THDS!Y15,0)</f>
        <v>0</v>
      </c>
      <c r="Z104" s="79">
        <f>IF(Z$94&gt;=LPP!$D$83,THDS!Z15,0)</f>
        <v>0</v>
      </c>
      <c r="AA104" s="79">
        <f>IF(AA$94&gt;=LPP!$D$83,THDS!AA15,0)</f>
        <v>0</v>
      </c>
      <c r="AB104" s="79">
        <f>IF(AB$94&gt;=LPP!$D$83,THDS!AB15,0)</f>
        <v>0</v>
      </c>
      <c r="AC104" s="79">
        <f>IF(AC$94&gt;=LPP!$D$83,THDS!AC15,0)</f>
        <v>0</v>
      </c>
      <c r="AD104" s="79">
        <f>IF(AD$94&gt;=LPP!$D$83,THDS!AD15,0)</f>
        <v>0</v>
      </c>
      <c r="AE104" s="79">
        <f>IF(AE$94&gt;=LPP!$D$83,THDS!AE15,0)</f>
        <v>0</v>
      </c>
      <c r="AF104" s="79">
        <f>IF(AF$94&gt;=LPP!$D$83,THDS!AF15,0)</f>
        <v>0</v>
      </c>
      <c r="AG104" s="79">
        <f>IF(AG$94&gt;=LPP!$D$83,THDS!AG15,0)</f>
        <v>0</v>
      </c>
      <c r="AH104" s="79">
        <f>IF(AH$94&gt;=LPP!$D$83,THDS!AH15,0)</f>
        <v>0</v>
      </c>
      <c r="AI104" s="79">
        <f>IF(AI$94&gt;=LPP!$D$83,THDS!AI15,0)</f>
        <v>0</v>
      </c>
      <c r="AJ104" s="79">
        <f>IF(AJ$94&gt;=LPP!$D$83,THDS!AJ15,0)</f>
        <v>64524.321805248954</v>
      </c>
      <c r="AK104" s="79">
        <f>IF(AK$94&gt;=LPP!$D$83,THDS!AK15,0)</f>
        <v>64524.321805248954</v>
      </c>
      <c r="AL104" s="79">
        <f>IF(AL$94&gt;=LPP!$D$83,THDS!AL15,0)</f>
        <v>64524.321805248954</v>
      </c>
      <c r="AM104" s="79">
        <f>IF(AM$94&gt;=LPP!$D$83,THDS!AM15,0)</f>
        <v>64524.321805248954</v>
      </c>
      <c r="AN104" s="79">
        <f>IF(AN$94&gt;=LPP!$D$83,THDS!AN15,0)</f>
        <v>64524.321805248954</v>
      </c>
      <c r="AO104" s="79">
        <f>IF(AO$94&gt;=LPP!$D$83,THDS!AO15,0)</f>
        <v>64524.321805248954</v>
      </c>
      <c r="AP104" s="79">
        <f>IF(AP$94&gt;=LPP!$D$83,THDS!AP15,0)</f>
        <v>64524.321805248954</v>
      </c>
      <c r="AQ104" s="79">
        <f>IF(AQ$94&gt;=LPP!$D$83,THDS!AQ15,0)</f>
        <v>64524.321805248954</v>
      </c>
      <c r="AR104" s="79">
        <f>IF(AR$94&gt;=LPP!$D$83,THDS!AR15,0)</f>
        <v>64524.321805248954</v>
      </c>
      <c r="AS104" s="79">
        <f>IF(AS$94&gt;=LPP!$D$83,THDS!AS15,0)</f>
        <v>64524.321805248954</v>
      </c>
      <c r="AT104" s="79">
        <f>IF(AT$94&gt;=LPP!$D$83,THDS!AT15,0)</f>
        <v>64524.321805248954</v>
      </c>
      <c r="AU104" s="79">
        <f>IF(AU$94&gt;=LPP!$D$83,THDS!AU15,0)</f>
        <v>64524.321805248954</v>
      </c>
      <c r="AV104" s="79">
        <f>IF(AV$94&gt;=LPP!$D$83,THDS!AV15,0)</f>
        <v>64524.321805248954</v>
      </c>
      <c r="AW104" s="79">
        <f>IF(AW$94&gt;=LPP!$D$83,THDS!AW15,0)</f>
        <v>64524.321805248954</v>
      </c>
      <c r="AX104" s="79">
        <f>IF(AX$94&gt;=LPP!$D$83,THDS!AX15,0)</f>
        <v>64524.321805248954</v>
      </c>
      <c r="AY104" s="79">
        <f>IF(AY$94&gt;=LPP!$D$83,THDS!AY15,0)</f>
        <v>64524.321805248954</v>
      </c>
      <c r="AZ104" s="79">
        <f>IF(AZ$94&gt;=LPP!$D$83,THDS!AZ15,0)</f>
        <v>64524.321805248954</v>
      </c>
      <c r="BA104" s="79">
        <f>IF(BA$94&gt;=LPP!$D$83,THDS!BA15,0)</f>
        <v>64524.321805248954</v>
      </c>
      <c r="BB104" s="79">
        <f>IF(BB$94&gt;=LPP!$D$83,THDS!BB15,0)</f>
        <v>0</v>
      </c>
      <c r="BC104" s="79">
        <f>IF(BC$94&gt;=LPP!$D$83,THDS!BC15,0)</f>
        <v>0</v>
      </c>
      <c r="BD104" s="79">
        <f>IF(BD$94&gt;=LPP!$D$83,THDS!BD15,0)</f>
        <v>0</v>
      </c>
      <c r="BE104" s="79">
        <f>IF(BE$94&gt;=LPP!$D$83,THDS!BE15,0)</f>
        <v>0</v>
      </c>
      <c r="BF104" s="79">
        <f>IF(BF$94&gt;=LPP!$D$83,THDS!BF15,0)</f>
        <v>0</v>
      </c>
      <c r="BG104" s="79">
        <f>IF(BG$94&gt;=LPP!$D$83,THDS!BG15,0)</f>
        <v>0</v>
      </c>
      <c r="BH104" s="79">
        <f>IF(BH$94&gt;=LPP!$D$83,THDS!BH15,0)</f>
        <v>0</v>
      </c>
      <c r="BI104" s="79">
        <f>IF(BI$94&gt;=LPP!$D$83,THDS!BI15,0)</f>
        <v>0</v>
      </c>
      <c r="BJ104" s="79">
        <f>IF(BJ$94&gt;=LPP!$D$83,THDS!BJ15,0)</f>
        <v>0</v>
      </c>
      <c r="BK104" s="79">
        <f>IF(BK$94&gt;=LPP!$D$83,THDS!BK15,0)</f>
        <v>0</v>
      </c>
      <c r="BL104" s="79">
        <f>IF(BL$94&gt;=LPP!$D$83,THDS!BL15,0)</f>
        <v>0</v>
      </c>
      <c r="BM104" s="79">
        <f>IF(BM$94&gt;=LPP!$D$83,THDS!BM15,0)</f>
        <v>0</v>
      </c>
      <c r="BN104" s="79">
        <f>IF(BN$94&gt;=LPP!$D$83,THDS!BN15,0)</f>
        <v>0</v>
      </c>
      <c r="BO104" s="79">
        <f>IF(BO$94&gt;=LPP!$D$83,THDS!BO15,0)</f>
        <v>0</v>
      </c>
      <c r="BP104" s="79">
        <f>IF(BP$94&gt;=LPP!$D$83,THDS!BP15,0)</f>
        <v>0</v>
      </c>
      <c r="BQ104" s="79">
        <f>IF(BQ$94&gt;=LPP!$D$83,THDS!BQ15,0)</f>
        <v>0</v>
      </c>
      <c r="BR104" s="79">
        <f>IF(BR$94&gt;=LPP!$D$83,THDS!BR15,0)</f>
        <v>0</v>
      </c>
      <c r="BS104" s="79">
        <f>IF(BS$94&gt;=LPP!$D$83,THDS!BS15,0)</f>
        <v>0</v>
      </c>
      <c r="BT104" s="79">
        <f>IF(BT$94&gt;=LPP!$D$83,THDS!BT15,0)</f>
        <v>0</v>
      </c>
      <c r="BU104" s="79">
        <f>IF(BU$94&gt;=LPP!$D$83,THDS!BU15,0)</f>
        <v>0</v>
      </c>
      <c r="BV104" s="79">
        <f>IF(BV$94&gt;=LPP!$D$83,THDS!BV15,0)</f>
        <v>0</v>
      </c>
      <c r="BW104" s="79">
        <f>IF(BW$94&gt;=LPP!$D$83,THDS!BW15,0)</f>
        <v>0</v>
      </c>
      <c r="BX104" s="79">
        <f>IF(BX$94&gt;=LPP!$D$83,THDS!BX15,0)</f>
        <v>0</v>
      </c>
      <c r="BY104" s="79">
        <f>IF(BY$94&gt;=LPP!$D$83,THDS!BY15,0)</f>
        <v>0</v>
      </c>
      <c r="BZ104" s="79">
        <f>IF(BZ$94&gt;=LPP!$D$83,THDS!BZ15,0)</f>
        <v>0</v>
      </c>
      <c r="CA104" s="79">
        <f>IF(CA$94&gt;=LPP!$D$83,THDS!CA15,0)</f>
        <v>0</v>
      </c>
      <c r="CB104" s="79">
        <f>IF(CB$94&gt;=LPP!$D$83,THDS!CB15,0)</f>
        <v>0</v>
      </c>
      <c r="CC104" s="79">
        <f>IF(CC$94&gt;=LPP!$D$83,THDS!CC15,0)</f>
        <v>0</v>
      </c>
      <c r="CD104" s="79">
        <f>IF(CD$94&gt;=LPP!$D$83,THDS!CD15,0)</f>
        <v>0</v>
      </c>
      <c r="CE104" s="79">
        <f>IF(CE$94&gt;=LPP!$D$83,THDS!CE15,0)</f>
        <v>0</v>
      </c>
      <c r="CF104" s="79">
        <f>IF(CF$94&gt;=LPP!$D$83,THDS!CF15,0)</f>
        <v>0</v>
      </c>
      <c r="CG104" s="79">
        <f>IF(CG$94&gt;=LPP!$D$83,THDS!CG15,0)</f>
        <v>0</v>
      </c>
      <c r="CH104" s="79">
        <f>IF(CH$94&gt;=LPP!$D$83,THDS!CH15,0)</f>
        <v>0</v>
      </c>
      <c r="CI104" s="79">
        <f>IF(CI$94&gt;=LPP!$D$83,THDS!CI15,0)</f>
        <v>0</v>
      </c>
      <c r="CJ104" s="79">
        <f>IF(CJ$94&gt;=LPP!$D$83,THDS!CJ15,0)</f>
        <v>0</v>
      </c>
      <c r="CK104" s="79">
        <f>IF(CK$94&gt;=LPP!$D$83,THDS!CK15,0)</f>
        <v>0</v>
      </c>
      <c r="CL104" s="79">
        <f>IF(CL$94&gt;=LPP!$D$83,THDS!CL15,0)</f>
        <v>0</v>
      </c>
      <c r="CM104" s="79">
        <f>IF(CM$94&gt;=LPP!$D$83,THDS!CM15,0)</f>
        <v>0</v>
      </c>
      <c r="CN104" s="79">
        <f>IF(CN$94&gt;=LPP!$D$83,THDS!CN15,0)</f>
        <v>0</v>
      </c>
      <c r="CO104" s="79">
        <f>IF(CO$94&gt;=LPP!$D$83,THDS!CO15,0)</f>
        <v>0</v>
      </c>
      <c r="CP104" s="79">
        <f>IF(CP$94&gt;=LPP!$D$83,THDS!CP15,0)</f>
        <v>0</v>
      </c>
      <c r="CQ104" s="79">
        <f>IF(CQ$94&gt;=LPP!$D$83,THDS!CQ15,0)</f>
        <v>0</v>
      </c>
      <c r="CR104" s="79">
        <f>IF(CR$94&gt;=LPP!$D$83,THDS!CR15,0)</f>
        <v>0</v>
      </c>
      <c r="CS104" s="79">
        <f>IF(CS$94&gt;=LPP!$D$83,THDS!CS15,0)</f>
        <v>0</v>
      </c>
      <c r="CT104" s="79">
        <f>IF(CT$94&gt;=LPP!$D$83,THDS!CT15,0)</f>
        <v>0</v>
      </c>
      <c r="CU104" s="79">
        <f>IF(CU$94&gt;=LPP!$D$83,THDS!CU15,0)</f>
        <v>0</v>
      </c>
      <c r="CV104" s="79">
        <f>IF(CV$94&gt;=LPP!$D$83,THDS!CV15,0)</f>
        <v>0</v>
      </c>
      <c r="CW104" s="79">
        <f>IF(CW$94&gt;=LPP!$D$83,THDS!CW15,0)</f>
        <v>0</v>
      </c>
      <c r="CX104" s="79">
        <f>IF(CX$94&gt;=LPP!$D$83,THDS!CX15,0)</f>
        <v>0</v>
      </c>
      <c r="CY104" s="79">
        <f>IF(CY$94&gt;=LPP!$D$83,THDS!CY15,0)</f>
        <v>0</v>
      </c>
      <c r="CZ104" s="79">
        <f>IF(CZ$94&gt;=LPP!$D$83,THDS!CZ15,0)</f>
        <v>0</v>
      </c>
      <c r="DA104" s="79">
        <f>IF(DA$94&gt;=LPP!$D$83,THDS!DA15,0)</f>
        <v>0</v>
      </c>
      <c r="DB104" s="79">
        <f>IF(DB$94&gt;=LPP!$D$83,THDS!DB15,0)</f>
        <v>0</v>
      </c>
      <c r="DC104" s="79">
        <f>IF(DC$94&gt;=LPP!$D$83,THDS!DC15,0)</f>
        <v>0</v>
      </c>
      <c r="DD104" s="79">
        <f>IF(DD$94&gt;=LPP!$D$83,THDS!DD15,0)</f>
        <v>0</v>
      </c>
      <c r="DE104" s="79">
        <f>IF(DE$94&gt;=LPP!$D$83,THDS!DE15,0)</f>
        <v>0</v>
      </c>
      <c r="DF104" s="79">
        <f>IF(DF$94&gt;=LPP!$D$83,THDS!DF15,0)</f>
        <v>0</v>
      </c>
      <c r="DG104" s="79">
        <f>IF(DG$94&gt;=LPP!$D$83,THDS!DG15,0)</f>
        <v>0</v>
      </c>
      <c r="DH104" s="79">
        <f>IF(DH$94&gt;=LPP!$D$83,THDS!DH15,0)</f>
        <v>0</v>
      </c>
      <c r="DI104" s="79">
        <f>IF(DI$94&gt;=LPP!$D$83,THDS!DI15,0)</f>
        <v>0</v>
      </c>
      <c r="DJ104" s="79">
        <f>IF(DJ$94&gt;=LPP!$D$83,THDS!DJ15,0)</f>
        <v>0</v>
      </c>
      <c r="DK104" s="79">
        <f>IF(DK$94&gt;=LPP!$D$83,THDS!DK15,0)</f>
        <v>0</v>
      </c>
      <c r="DL104" s="79">
        <f>IF(DL$94&gt;=LPP!$D$83,THDS!DL15,0)</f>
        <v>0</v>
      </c>
      <c r="DM104" s="79">
        <f>IF(DM$94&gt;=LPP!$D$83,THDS!DM15,0)</f>
        <v>0</v>
      </c>
      <c r="DN104" s="79">
        <f>IF(DN$94&gt;=LPP!$D$83,THDS!DN15,0)</f>
        <v>0</v>
      </c>
      <c r="DO104" s="79">
        <f>IF(DO$94&gt;=LPP!$D$83,THDS!DO15,0)</f>
        <v>0</v>
      </c>
      <c r="DP104" s="79">
        <f>IF(DP$94&gt;=LPP!$D$83,THDS!DP15,0)</f>
        <v>0</v>
      </c>
      <c r="DQ104" s="79">
        <f>IF(DQ$94&gt;=LPP!$D$83,THDS!DQ15,0)</f>
        <v>0</v>
      </c>
      <c r="DR104" s="79">
        <f>IF(DR$94&gt;=LPP!$D$83,THDS!DR15,0)</f>
        <v>0</v>
      </c>
      <c r="DS104" s="79">
        <f>IF(DS$94&gt;=LPP!$D$83,THDS!DS15,0)</f>
        <v>0</v>
      </c>
    </row>
    <row r="105" spans="2:123" ht="13.8" thickBot="1" x14ac:dyDescent="0.3">
      <c r="B105" s="42" t="s">
        <v>208</v>
      </c>
      <c r="C105" s="92">
        <f>SUM(C98:C104)</f>
        <v>0</v>
      </c>
      <c r="D105" s="92">
        <f t="shared" ref="D105" si="1431">SUM(D98:D104)</f>
        <v>0</v>
      </c>
      <c r="E105" s="92">
        <f t="shared" ref="E105" si="1432">SUM(E98:E104)</f>
        <v>0</v>
      </c>
      <c r="F105" s="92">
        <f t="shared" ref="F105" si="1433">SUM(F98:F104)</f>
        <v>0</v>
      </c>
      <c r="G105" s="92">
        <f t="shared" ref="G105" si="1434">SUM(G98:G104)</f>
        <v>0</v>
      </c>
      <c r="H105" s="92">
        <f t="shared" ref="H105" si="1435">SUM(H98:H104)</f>
        <v>0</v>
      </c>
      <c r="I105" s="92">
        <f t="shared" ref="I105" si="1436">SUM(I98:I104)</f>
        <v>0</v>
      </c>
      <c r="J105" s="92">
        <f t="shared" ref="J105" si="1437">SUM(J98:J104)</f>
        <v>0</v>
      </c>
      <c r="K105" s="92">
        <f t="shared" ref="K105" si="1438">SUM(K98:K104)</f>
        <v>0</v>
      </c>
      <c r="L105" s="92">
        <f t="shared" ref="L105" si="1439">SUM(L98:L104)</f>
        <v>0</v>
      </c>
      <c r="M105" s="92">
        <f t="shared" ref="M105" si="1440">SUM(M98:M104)</f>
        <v>0</v>
      </c>
      <c r="N105" s="92">
        <f t="shared" ref="N105" si="1441">SUM(N98:N104)</f>
        <v>0</v>
      </c>
      <c r="O105" s="92">
        <f t="shared" ref="O105" si="1442">SUM(O98:O104)</f>
        <v>0</v>
      </c>
      <c r="P105" s="92">
        <f t="shared" ref="P105" si="1443">SUM(P98:P104)</f>
        <v>0</v>
      </c>
      <c r="Q105" s="92">
        <f t="shared" ref="Q105" si="1444">SUM(Q98:Q104)</f>
        <v>0</v>
      </c>
      <c r="R105" s="92">
        <f t="shared" ref="R105" si="1445">SUM(R98:R104)</f>
        <v>0</v>
      </c>
      <c r="S105" s="92">
        <f t="shared" ref="S105" si="1446">SUM(S98:S104)</f>
        <v>0</v>
      </c>
      <c r="T105" s="92">
        <f t="shared" ref="T105" si="1447">SUM(T98:T104)</f>
        <v>0</v>
      </c>
      <c r="U105" s="92">
        <f t="shared" ref="U105" si="1448">SUM(U98:U104)</f>
        <v>0</v>
      </c>
      <c r="V105" s="92">
        <f t="shared" ref="V105" si="1449">SUM(V98:V104)</f>
        <v>0</v>
      </c>
      <c r="W105" s="92">
        <f t="shared" ref="W105" si="1450">SUM(W98:W104)</f>
        <v>0</v>
      </c>
      <c r="X105" s="92">
        <f t="shared" ref="X105" si="1451">SUM(X98:X104)</f>
        <v>123182.79617365712</v>
      </c>
      <c r="Y105" s="92">
        <f t="shared" ref="Y105" si="1452">SUM(Y98:Y104)</f>
        <v>123182.79617365712</v>
      </c>
      <c r="Z105" s="92">
        <f t="shared" ref="Z105" si="1453">SUM(Z98:Z104)</f>
        <v>1671766.5194996321</v>
      </c>
      <c r="AA105" s="92">
        <f t="shared" ref="AA105" si="1454">SUM(AA98:AA104)</f>
        <v>2058912.4503311259</v>
      </c>
      <c r="AB105" s="92">
        <f t="shared" ref="AB105" si="1455">SUM(AB98:AB104)</f>
        <v>2058912.4503311259</v>
      </c>
      <c r="AC105" s="92">
        <f t="shared" ref="AC105" si="1456">SUM(AC98:AC104)</f>
        <v>3466715.8351729214</v>
      </c>
      <c r="AD105" s="92">
        <f t="shared" ref="AD105" si="1457">SUM(AD98:AD104)</f>
        <v>3466715.8351729214</v>
      </c>
      <c r="AE105" s="92">
        <f t="shared" ref="AE105" si="1458">SUM(AE98:AE104)</f>
        <v>3537106.004415011</v>
      </c>
      <c r="AF105" s="92">
        <f t="shared" ref="AF105" si="1459">SUM(AF98:AF104)</f>
        <v>3537106.004415011</v>
      </c>
      <c r="AG105" s="92">
        <f t="shared" ref="AG105" si="1460">SUM(AG98:AG104)</f>
        <v>3537106.004415011</v>
      </c>
      <c r="AH105" s="92">
        <f t="shared" ref="AH105" si="1461">SUM(AH98:AH104)</f>
        <v>3838778.1583096813</v>
      </c>
      <c r="AI105" s="92">
        <f t="shared" ref="AI105" si="1462">SUM(AI98:AI104)</f>
        <v>3838778.1583096813</v>
      </c>
      <c r="AJ105" s="92">
        <f t="shared" ref="AJ105" si="1463">SUM(AJ98:AJ104)</f>
        <v>3780119.6839412735</v>
      </c>
      <c r="AK105" s="92">
        <f t="shared" ref="AK105" si="1464">SUM(AK98:AK104)</f>
        <v>3780119.6839412735</v>
      </c>
      <c r="AL105" s="92">
        <f t="shared" ref="AL105" si="1465">SUM(AL98:AL104)</f>
        <v>2231535.9606152987</v>
      </c>
      <c r="AM105" s="92">
        <f t="shared" ref="AM105" si="1466">SUM(AM98:AM104)</f>
        <v>1844390.0297838051</v>
      </c>
      <c r="AN105" s="92">
        <f t="shared" ref="AN105" si="1467">SUM(AN98:AN104)</f>
        <v>1844390.0297838051</v>
      </c>
      <c r="AO105" s="92">
        <f t="shared" ref="AO105" si="1468">SUM(AO98:AO104)</f>
        <v>436586.64494200924</v>
      </c>
      <c r="AP105" s="92">
        <f t="shared" ref="AP105" si="1469">SUM(AP98:AP104)</f>
        <v>436586.64494200924</v>
      </c>
      <c r="AQ105" s="92">
        <f t="shared" ref="AQ105" si="1470">SUM(AQ98:AQ104)</f>
        <v>366196.47569991945</v>
      </c>
      <c r="AR105" s="92">
        <f t="shared" ref="AR105" si="1471">SUM(AR98:AR104)</f>
        <v>366196.47569991945</v>
      </c>
      <c r="AS105" s="92">
        <f t="shared" ref="AS105" si="1472">SUM(AS98:AS104)</f>
        <v>366196.47569991945</v>
      </c>
      <c r="AT105" s="92">
        <f t="shared" ref="AT105" si="1473">SUM(AT98:AT104)</f>
        <v>366196.47569991945</v>
      </c>
      <c r="AU105" s="92">
        <f t="shared" ref="AU105" si="1474">SUM(AU98:AU104)</f>
        <v>366196.47569991945</v>
      </c>
      <c r="AV105" s="92">
        <f t="shared" ref="AV105" si="1475">SUM(AV98:AV104)</f>
        <v>64524.321805248954</v>
      </c>
      <c r="AW105" s="92">
        <f t="shared" ref="AW105" si="1476">SUM(AW98:AW104)</f>
        <v>64524.321805248954</v>
      </c>
      <c r="AX105" s="92">
        <f t="shared" ref="AX105" si="1477">SUM(AX98:AX104)</f>
        <v>64524.321805248954</v>
      </c>
      <c r="AY105" s="92">
        <f t="shared" ref="AY105" si="1478">SUM(AY98:AY104)</f>
        <v>64524.321805248954</v>
      </c>
      <c r="AZ105" s="92">
        <f t="shared" ref="AZ105" si="1479">SUM(AZ98:AZ104)</f>
        <v>64524.321805248954</v>
      </c>
      <c r="BA105" s="92">
        <f t="shared" ref="BA105" si="1480">SUM(BA98:BA104)</f>
        <v>64524.321805248954</v>
      </c>
      <c r="BB105" s="92">
        <f t="shared" ref="BB105" si="1481">SUM(BB98:BB104)</f>
        <v>0</v>
      </c>
      <c r="BC105" s="92">
        <f t="shared" ref="BC105" si="1482">SUM(BC98:BC104)</f>
        <v>0</v>
      </c>
      <c r="BD105" s="92">
        <f t="shared" ref="BD105" si="1483">SUM(BD98:BD104)</f>
        <v>0</v>
      </c>
      <c r="BE105" s="92">
        <f t="shared" ref="BE105" si="1484">SUM(BE98:BE104)</f>
        <v>0</v>
      </c>
      <c r="BF105" s="92">
        <f t="shared" ref="BF105" si="1485">SUM(BF98:BF104)</f>
        <v>0</v>
      </c>
      <c r="BG105" s="92">
        <f t="shared" ref="BG105" si="1486">SUM(BG98:BG104)</f>
        <v>0</v>
      </c>
      <c r="BH105" s="92">
        <f t="shared" ref="BH105" si="1487">SUM(BH98:BH104)</f>
        <v>0</v>
      </c>
      <c r="BI105" s="92">
        <f t="shared" ref="BI105" si="1488">SUM(BI98:BI104)</f>
        <v>0</v>
      </c>
      <c r="BJ105" s="92">
        <f t="shared" ref="BJ105" si="1489">SUM(BJ98:BJ104)</f>
        <v>0</v>
      </c>
      <c r="BK105" s="92">
        <f t="shared" ref="BK105" si="1490">SUM(BK98:BK104)</f>
        <v>0</v>
      </c>
      <c r="BL105" s="92">
        <f t="shared" ref="BL105" si="1491">SUM(BL98:BL104)</f>
        <v>0</v>
      </c>
      <c r="BM105" s="92">
        <f t="shared" ref="BM105" si="1492">SUM(BM98:BM104)</f>
        <v>0</v>
      </c>
      <c r="BN105" s="92">
        <f t="shared" ref="BN105" si="1493">SUM(BN98:BN104)</f>
        <v>0</v>
      </c>
      <c r="BO105" s="92">
        <f t="shared" ref="BO105" si="1494">SUM(BO98:BO104)</f>
        <v>0</v>
      </c>
      <c r="BP105" s="92">
        <f t="shared" ref="BP105" si="1495">SUM(BP98:BP104)</f>
        <v>0</v>
      </c>
      <c r="BQ105" s="92">
        <f t="shared" ref="BQ105" si="1496">SUM(BQ98:BQ104)</f>
        <v>0</v>
      </c>
      <c r="BR105" s="92">
        <f t="shared" ref="BR105" si="1497">SUM(BR98:BR104)</f>
        <v>0</v>
      </c>
      <c r="BS105" s="92">
        <f t="shared" ref="BS105" si="1498">SUM(BS98:BS104)</f>
        <v>0</v>
      </c>
      <c r="BT105" s="92">
        <f t="shared" ref="BT105" si="1499">SUM(BT98:BT104)</f>
        <v>0</v>
      </c>
      <c r="BU105" s="92">
        <f t="shared" ref="BU105" si="1500">SUM(BU98:BU104)</f>
        <v>0</v>
      </c>
      <c r="BV105" s="92">
        <f t="shared" ref="BV105" si="1501">SUM(BV98:BV104)</f>
        <v>0</v>
      </c>
      <c r="BW105" s="92">
        <f t="shared" ref="BW105" si="1502">SUM(BW98:BW104)</f>
        <v>0</v>
      </c>
      <c r="BX105" s="92">
        <f t="shared" ref="BX105" si="1503">SUM(BX98:BX104)</f>
        <v>0</v>
      </c>
      <c r="BY105" s="92">
        <f t="shared" ref="BY105" si="1504">SUM(BY98:BY104)</f>
        <v>0</v>
      </c>
      <c r="BZ105" s="92">
        <f t="shared" ref="BZ105" si="1505">SUM(BZ98:BZ104)</f>
        <v>0</v>
      </c>
      <c r="CA105" s="92">
        <f t="shared" ref="CA105" si="1506">SUM(CA98:CA104)</f>
        <v>0</v>
      </c>
      <c r="CB105" s="92">
        <f t="shared" ref="CB105" si="1507">SUM(CB98:CB104)</f>
        <v>0</v>
      </c>
      <c r="CC105" s="92">
        <f t="shared" ref="CC105" si="1508">SUM(CC98:CC104)</f>
        <v>0</v>
      </c>
      <c r="CD105" s="92">
        <f t="shared" ref="CD105" si="1509">SUM(CD98:CD104)</f>
        <v>0</v>
      </c>
      <c r="CE105" s="92">
        <f t="shared" ref="CE105" si="1510">SUM(CE98:CE104)</f>
        <v>0</v>
      </c>
      <c r="CF105" s="92">
        <f t="shared" ref="CF105" si="1511">SUM(CF98:CF104)</f>
        <v>0</v>
      </c>
      <c r="CG105" s="92">
        <f t="shared" ref="CG105" si="1512">SUM(CG98:CG104)</f>
        <v>0</v>
      </c>
      <c r="CH105" s="92">
        <f t="shared" ref="CH105" si="1513">SUM(CH98:CH104)</f>
        <v>0</v>
      </c>
      <c r="CI105" s="92">
        <f t="shared" ref="CI105" si="1514">SUM(CI98:CI104)</f>
        <v>0</v>
      </c>
      <c r="CJ105" s="92">
        <f t="shared" ref="CJ105" si="1515">SUM(CJ98:CJ104)</f>
        <v>0</v>
      </c>
      <c r="CK105" s="92">
        <f t="shared" ref="CK105" si="1516">SUM(CK98:CK104)</f>
        <v>0</v>
      </c>
      <c r="CL105" s="92">
        <f t="shared" ref="CL105" si="1517">SUM(CL98:CL104)</f>
        <v>0</v>
      </c>
      <c r="CM105" s="92">
        <f t="shared" ref="CM105" si="1518">SUM(CM98:CM104)</f>
        <v>0</v>
      </c>
      <c r="CN105" s="92">
        <f t="shared" ref="CN105" si="1519">SUM(CN98:CN104)</f>
        <v>0</v>
      </c>
      <c r="CO105" s="92">
        <f t="shared" ref="CO105" si="1520">SUM(CO98:CO104)</f>
        <v>0</v>
      </c>
      <c r="CP105" s="92">
        <f t="shared" ref="CP105" si="1521">SUM(CP98:CP104)</f>
        <v>0</v>
      </c>
      <c r="CQ105" s="92">
        <f t="shared" ref="CQ105" si="1522">SUM(CQ98:CQ104)</f>
        <v>0</v>
      </c>
      <c r="CR105" s="92">
        <f t="shared" ref="CR105" si="1523">SUM(CR98:CR104)</f>
        <v>0</v>
      </c>
      <c r="CS105" s="92">
        <f t="shared" ref="CS105" si="1524">SUM(CS98:CS104)</f>
        <v>0</v>
      </c>
      <c r="CT105" s="92">
        <f t="shared" ref="CT105" si="1525">SUM(CT98:CT104)</f>
        <v>0</v>
      </c>
      <c r="CU105" s="92">
        <f t="shared" ref="CU105" si="1526">SUM(CU98:CU104)</f>
        <v>0</v>
      </c>
      <c r="CV105" s="92">
        <f t="shared" ref="CV105" si="1527">SUM(CV98:CV104)</f>
        <v>0</v>
      </c>
      <c r="CW105" s="92">
        <f t="shared" ref="CW105" si="1528">SUM(CW98:CW104)</f>
        <v>0</v>
      </c>
      <c r="CX105" s="92">
        <f t="shared" ref="CX105" si="1529">SUM(CX98:CX104)</f>
        <v>0</v>
      </c>
      <c r="CY105" s="92">
        <f t="shared" ref="CY105" si="1530">SUM(CY98:CY104)</f>
        <v>0</v>
      </c>
      <c r="CZ105" s="92">
        <f t="shared" ref="CZ105" si="1531">SUM(CZ98:CZ104)</f>
        <v>0</v>
      </c>
      <c r="DA105" s="92">
        <f t="shared" ref="DA105" si="1532">SUM(DA98:DA104)</f>
        <v>0</v>
      </c>
      <c r="DB105" s="92">
        <f t="shared" ref="DB105" si="1533">SUM(DB98:DB104)</f>
        <v>0</v>
      </c>
      <c r="DC105" s="92">
        <f t="shared" ref="DC105" si="1534">SUM(DC98:DC104)</f>
        <v>0</v>
      </c>
      <c r="DD105" s="92">
        <f t="shared" ref="DD105" si="1535">SUM(DD98:DD104)</f>
        <v>0</v>
      </c>
      <c r="DE105" s="92">
        <f t="shared" ref="DE105" si="1536">SUM(DE98:DE104)</f>
        <v>0</v>
      </c>
      <c r="DF105" s="92">
        <f t="shared" ref="DF105" si="1537">SUM(DF98:DF104)</f>
        <v>0</v>
      </c>
      <c r="DG105" s="92">
        <f t="shared" ref="DG105" si="1538">SUM(DG98:DG104)</f>
        <v>0</v>
      </c>
      <c r="DH105" s="92">
        <f t="shared" ref="DH105" si="1539">SUM(DH98:DH104)</f>
        <v>0</v>
      </c>
      <c r="DI105" s="92">
        <f t="shared" ref="DI105" si="1540">SUM(DI98:DI104)</f>
        <v>0</v>
      </c>
      <c r="DJ105" s="92">
        <f t="shared" ref="DJ105" si="1541">SUM(DJ98:DJ104)</f>
        <v>0</v>
      </c>
      <c r="DK105" s="92">
        <f t="shared" ref="DK105" si="1542">SUM(DK98:DK104)</f>
        <v>0</v>
      </c>
      <c r="DL105" s="92">
        <f t="shared" ref="DL105" si="1543">SUM(DL98:DL104)</f>
        <v>0</v>
      </c>
      <c r="DM105" s="92">
        <f t="shared" ref="DM105" si="1544">SUM(DM98:DM104)</f>
        <v>0</v>
      </c>
      <c r="DN105" s="92">
        <f t="shared" ref="DN105" si="1545">SUM(DN98:DN104)</f>
        <v>0</v>
      </c>
      <c r="DO105" s="92">
        <f t="shared" ref="DO105" si="1546">SUM(DO98:DO104)</f>
        <v>0</v>
      </c>
      <c r="DP105" s="92">
        <f t="shared" ref="DP105" si="1547">SUM(DP98:DP104)</f>
        <v>0</v>
      </c>
      <c r="DQ105" s="92">
        <f t="shared" ref="DQ105" si="1548">SUM(DQ98:DQ104)</f>
        <v>0</v>
      </c>
      <c r="DR105" s="92">
        <f t="shared" ref="DR105" si="1549">SUM(DR98:DR104)</f>
        <v>0</v>
      </c>
      <c r="DS105" s="92">
        <f t="shared" ref="DS105" si="1550">SUM(DS98:DS104)</f>
        <v>0</v>
      </c>
    </row>
    <row r="106" spans="2:123" ht="13.8" thickTop="1" x14ac:dyDescent="0.25"/>
    <row r="107" spans="2:123" x14ac:dyDescent="0.25">
      <c r="B107" s="36" t="s">
        <v>205</v>
      </c>
      <c r="C107" s="79">
        <f>LPP!$P$11*C105</f>
        <v>0</v>
      </c>
      <c r="D107" s="79">
        <f>LPP!$P$11*D105</f>
        <v>0</v>
      </c>
      <c r="E107" s="79">
        <f>LPP!$P$11*E105</f>
        <v>0</v>
      </c>
      <c r="F107" s="79">
        <f>LPP!$P$11*F105</f>
        <v>0</v>
      </c>
      <c r="G107" s="79">
        <f>LPP!$P$11*G105</f>
        <v>0</v>
      </c>
      <c r="H107" s="79">
        <f>LPP!$P$11*H105</f>
        <v>0</v>
      </c>
      <c r="I107" s="79">
        <f>LPP!$P$11*I105</f>
        <v>0</v>
      </c>
      <c r="J107" s="79">
        <f>LPP!$P$11*J105</f>
        <v>0</v>
      </c>
      <c r="K107" s="79">
        <f>LPP!$P$11*K105</f>
        <v>0</v>
      </c>
      <c r="L107" s="79">
        <f>LPP!$P$11*L105</f>
        <v>0</v>
      </c>
      <c r="M107" s="79">
        <f>LPP!$P$11*M105</f>
        <v>0</v>
      </c>
      <c r="N107" s="79">
        <f>LPP!$P$11*N105</f>
        <v>0</v>
      </c>
      <c r="O107" s="79">
        <f>LPP!$P$11*O105</f>
        <v>0</v>
      </c>
      <c r="P107" s="79">
        <f>LPP!$P$11*P105</f>
        <v>0</v>
      </c>
      <c r="Q107" s="79">
        <f>LPP!$P$11*Q105</f>
        <v>0</v>
      </c>
      <c r="R107" s="79">
        <f>LPP!$P$11*R105</f>
        <v>0</v>
      </c>
      <c r="S107" s="79">
        <f>LPP!$P$11*S105</f>
        <v>0</v>
      </c>
      <c r="T107" s="79">
        <f>LPP!$P$11*T105</f>
        <v>0</v>
      </c>
      <c r="U107" s="79">
        <f>LPP!$P$11*U105</f>
        <v>0</v>
      </c>
      <c r="V107" s="79">
        <f>LPP!$P$11*V105</f>
        <v>0</v>
      </c>
      <c r="W107" s="79">
        <f>LPP!$P$11*W105</f>
        <v>0</v>
      </c>
      <c r="X107" s="79">
        <f>LPP!$P$11*X105</f>
        <v>6159.1398086828558</v>
      </c>
      <c r="Y107" s="79">
        <f>LPP!$P$11*Y105</f>
        <v>6159.1398086828558</v>
      </c>
      <c r="Z107" s="79">
        <f>LPP!$P$11*Z105</f>
        <v>83588.325974981606</v>
      </c>
      <c r="AA107" s="79">
        <f>LPP!$P$11*AA105</f>
        <v>102945.62251655629</v>
      </c>
      <c r="AB107" s="79">
        <f>LPP!$P$11*AB105</f>
        <v>102945.62251655629</v>
      </c>
      <c r="AC107" s="79">
        <f>LPP!$P$11*AC105</f>
        <v>173335.79175864608</v>
      </c>
      <c r="AD107" s="79">
        <f>LPP!$P$11*AD105</f>
        <v>173335.79175864608</v>
      </c>
      <c r="AE107" s="79">
        <f>LPP!$P$11*AE105</f>
        <v>176855.30022075056</v>
      </c>
      <c r="AF107" s="79">
        <f>LPP!$P$11*AF105</f>
        <v>176855.30022075056</v>
      </c>
      <c r="AG107" s="79">
        <f>LPP!$P$11*AG105</f>
        <v>176855.30022075056</v>
      </c>
      <c r="AH107" s="79">
        <f>LPP!$P$11*AH105</f>
        <v>191938.90791548407</v>
      </c>
      <c r="AI107" s="79">
        <f>LPP!$P$11*AI105</f>
        <v>191938.90791548407</v>
      </c>
      <c r="AJ107" s="79">
        <f>LPP!$P$11*AJ105</f>
        <v>189005.98419706369</v>
      </c>
      <c r="AK107" s="79">
        <f>LPP!$P$11*AK105</f>
        <v>189005.98419706369</v>
      </c>
      <c r="AL107" s="79">
        <f>LPP!$P$11*AL105</f>
        <v>111576.79803076494</v>
      </c>
      <c r="AM107" s="79">
        <f>LPP!$P$11*AM105</f>
        <v>92219.501489190268</v>
      </c>
      <c r="AN107" s="79">
        <f>LPP!$P$11*AN105</f>
        <v>92219.501489190268</v>
      </c>
      <c r="AO107" s="79">
        <f>LPP!$P$11*AO105</f>
        <v>21829.332247100465</v>
      </c>
      <c r="AP107" s="79">
        <f>LPP!$P$11*AP105</f>
        <v>21829.332247100465</v>
      </c>
      <c r="AQ107" s="79">
        <f>LPP!$P$11*AQ105</f>
        <v>18309.823784995973</v>
      </c>
      <c r="AR107" s="79">
        <f>LPP!$P$11*AR105</f>
        <v>18309.823784995973</v>
      </c>
      <c r="AS107" s="79">
        <f>LPP!$P$11*AS105</f>
        <v>18309.823784995973</v>
      </c>
      <c r="AT107" s="79">
        <f>LPP!$P$11*AT105</f>
        <v>18309.823784995973</v>
      </c>
      <c r="AU107" s="79">
        <f>LPP!$P$11*AU105</f>
        <v>18309.823784995973</v>
      </c>
      <c r="AV107" s="79">
        <f>LPP!$P$11*AV105</f>
        <v>3226.2160902624478</v>
      </c>
      <c r="AW107" s="79">
        <f>LPP!$P$11*AW105</f>
        <v>3226.2160902624478</v>
      </c>
      <c r="AX107" s="79">
        <f>LPP!$P$11*AX105</f>
        <v>3226.2160902624478</v>
      </c>
      <c r="AY107" s="79">
        <f>LPP!$P$11*AY105</f>
        <v>3226.2160902624478</v>
      </c>
      <c r="AZ107" s="79">
        <f>LPP!$P$11*AZ105</f>
        <v>3226.2160902624478</v>
      </c>
      <c r="BA107" s="79">
        <f>LPP!$P$11*BA105</f>
        <v>3226.2160902624478</v>
      </c>
      <c r="BB107" s="79">
        <f>LPP!$P$11*BB105</f>
        <v>0</v>
      </c>
      <c r="BC107" s="79">
        <f>LPP!$P$11*BC105</f>
        <v>0</v>
      </c>
      <c r="BD107" s="79">
        <f>LPP!$P$11*BD105</f>
        <v>0</v>
      </c>
      <c r="BE107" s="79">
        <f>LPP!$P$11*BE105</f>
        <v>0</v>
      </c>
      <c r="BF107" s="79">
        <f>LPP!$P$11*BF105</f>
        <v>0</v>
      </c>
      <c r="BG107" s="79">
        <f>LPP!$P$11*BG105</f>
        <v>0</v>
      </c>
      <c r="BH107" s="79">
        <f>LPP!$P$11*BH105</f>
        <v>0</v>
      </c>
      <c r="BI107" s="79">
        <f>LPP!$P$11*BI105</f>
        <v>0</v>
      </c>
      <c r="BJ107" s="79">
        <f>LPP!$P$11*BJ105</f>
        <v>0</v>
      </c>
      <c r="BK107" s="79">
        <f>LPP!$P$11*BK105</f>
        <v>0</v>
      </c>
      <c r="BL107" s="79">
        <f>LPP!$P$11*BL105</f>
        <v>0</v>
      </c>
      <c r="BM107" s="79">
        <f>LPP!$P$11*BM105</f>
        <v>0</v>
      </c>
      <c r="BN107" s="79">
        <f>LPP!$P$11*BN105</f>
        <v>0</v>
      </c>
      <c r="BO107" s="79">
        <f>LPP!$P$11*BO105</f>
        <v>0</v>
      </c>
      <c r="BP107" s="79">
        <f>LPP!$P$11*BP105</f>
        <v>0</v>
      </c>
      <c r="BQ107" s="79">
        <f>LPP!$P$11*BQ105</f>
        <v>0</v>
      </c>
      <c r="BR107" s="79">
        <f>LPP!$P$11*BR105</f>
        <v>0</v>
      </c>
      <c r="BS107" s="79">
        <f>LPP!$P$11*BS105</f>
        <v>0</v>
      </c>
      <c r="BT107" s="79">
        <f>LPP!$P$11*BT105</f>
        <v>0</v>
      </c>
      <c r="BU107" s="79">
        <f>LPP!$P$11*BU105</f>
        <v>0</v>
      </c>
      <c r="BV107" s="79">
        <f>LPP!$P$11*BV105</f>
        <v>0</v>
      </c>
      <c r="BW107" s="79">
        <f>LPP!$P$11*BW105</f>
        <v>0</v>
      </c>
      <c r="BX107" s="79">
        <f>LPP!$P$11*BX105</f>
        <v>0</v>
      </c>
      <c r="BY107" s="79">
        <f>LPP!$P$11*BY105</f>
        <v>0</v>
      </c>
      <c r="BZ107" s="79">
        <f>LPP!$P$11*BZ105</f>
        <v>0</v>
      </c>
      <c r="CA107" s="79">
        <f>LPP!$P$11*CA105</f>
        <v>0</v>
      </c>
      <c r="CB107" s="79">
        <f>LPP!$P$11*CB105</f>
        <v>0</v>
      </c>
      <c r="CC107" s="79">
        <f>LPP!$P$11*CC105</f>
        <v>0</v>
      </c>
      <c r="CD107" s="79">
        <f>LPP!$P$11*CD105</f>
        <v>0</v>
      </c>
      <c r="CE107" s="79">
        <f>LPP!$P$11*CE105</f>
        <v>0</v>
      </c>
      <c r="CF107" s="79">
        <f>LPP!$P$11*CF105</f>
        <v>0</v>
      </c>
      <c r="CG107" s="79">
        <f>LPP!$P$11*CG105</f>
        <v>0</v>
      </c>
      <c r="CH107" s="79">
        <f>LPP!$P$11*CH105</f>
        <v>0</v>
      </c>
      <c r="CI107" s="79">
        <f>LPP!$P$11*CI105</f>
        <v>0</v>
      </c>
      <c r="CJ107" s="79">
        <f>LPP!$P$11*CJ105</f>
        <v>0</v>
      </c>
      <c r="CK107" s="79">
        <f>LPP!$P$11*CK105</f>
        <v>0</v>
      </c>
      <c r="CL107" s="79">
        <f>LPP!$P$11*CL105</f>
        <v>0</v>
      </c>
      <c r="CM107" s="79">
        <f>LPP!$P$11*CM105</f>
        <v>0</v>
      </c>
      <c r="CN107" s="79">
        <f>LPP!$P$11*CN105</f>
        <v>0</v>
      </c>
      <c r="CO107" s="79">
        <f>LPP!$P$11*CO105</f>
        <v>0</v>
      </c>
      <c r="CP107" s="79">
        <f>LPP!$P$11*CP105</f>
        <v>0</v>
      </c>
      <c r="CQ107" s="79">
        <f>LPP!$P$11*CQ105</f>
        <v>0</v>
      </c>
      <c r="CR107" s="79">
        <f>LPP!$P$11*CR105</f>
        <v>0</v>
      </c>
      <c r="CS107" s="79">
        <f>LPP!$P$11*CS105</f>
        <v>0</v>
      </c>
      <c r="CT107" s="79">
        <f>LPP!$P$11*CT105</f>
        <v>0</v>
      </c>
      <c r="CU107" s="79">
        <f>LPP!$P$11*CU105</f>
        <v>0</v>
      </c>
      <c r="CV107" s="79">
        <f>LPP!$P$11*CV105</f>
        <v>0</v>
      </c>
      <c r="CW107" s="79">
        <f>LPP!$P$11*CW105</f>
        <v>0</v>
      </c>
      <c r="CX107" s="79">
        <f>LPP!$P$11*CX105</f>
        <v>0</v>
      </c>
      <c r="CY107" s="79">
        <f>LPP!$P$11*CY105</f>
        <v>0</v>
      </c>
      <c r="CZ107" s="79">
        <f>LPP!$P$11*CZ105</f>
        <v>0</v>
      </c>
      <c r="DA107" s="79">
        <f>LPP!$P$11*DA105</f>
        <v>0</v>
      </c>
      <c r="DB107" s="79">
        <f>LPP!$P$11*DB105</f>
        <v>0</v>
      </c>
      <c r="DC107" s="79">
        <f>LPP!$P$11*DC105</f>
        <v>0</v>
      </c>
      <c r="DD107" s="79">
        <f>LPP!$P$11*DD105</f>
        <v>0</v>
      </c>
      <c r="DE107" s="79">
        <f>LPP!$P$11*DE105</f>
        <v>0</v>
      </c>
      <c r="DF107" s="79">
        <f>LPP!$P$11*DF105</f>
        <v>0</v>
      </c>
      <c r="DG107" s="79">
        <f>LPP!$P$11*DG105</f>
        <v>0</v>
      </c>
      <c r="DH107" s="79">
        <f>LPP!$P$11*DH105</f>
        <v>0</v>
      </c>
      <c r="DI107" s="79">
        <f>LPP!$P$11*DI105</f>
        <v>0</v>
      </c>
      <c r="DJ107" s="79">
        <f>LPP!$P$11*DJ105</f>
        <v>0</v>
      </c>
      <c r="DK107" s="79">
        <f>LPP!$P$11*DK105</f>
        <v>0</v>
      </c>
      <c r="DL107" s="79">
        <f>LPP!$P$11*DL105</f>
        <v>0</v>
      </c>
      <c r="DM107" s="79">
        <f>LPP!$P$11*DM105</f>
        <v>0</v>
      </c>
      <c r="DN107" s="79">
        <f>LPP!$P$11*DN105</f>
        <v>0</v>
      </c>
      <c r="DO107" s="79">
        <f>LPP!$P$11*DO105</f>
        <v>0</v>
      </c>
      <c r="DP107" s="79">
        <f>LPP!$P$11*DP105</f>
        <v>0</v>
      </c>
      <c r="DQ107" s="79">
        <f>LPP!$P$11*DQ105</f>
        <v>0</v>
      </c>
      <c r="DR107" s="79">
        <f>LPP!$P$11*DR105</f>
        <v>0</v>
      </c>
      <c r="DS107" s="79">
        <f>LPP!$P$11*DS105</f>
        <v>0</v>
      </c>
    </row>
    <row r="108" spans="2:123" x14ac:dyDescent="0.25">
      <c r="B108" s="36" t="s">
        <v>194</v>
      </c>
      <c r="C108" s="79">
        <f>LPP!$P$12*C105</f>
        <v>0</v>
      </c>
      <c r="D108" s="79">
        <f>LPP!$P$12*D105</f>
        <v>0</v>
      </c>
      <c r="E108" s="79">
        <f>LPP!$P$12*E105</f>
        <v>0</v>
      </c>
      <c r="F108" s="79">
        <f>LPP!$P$12*F105</f>
        <v>0</v>
      </c>
      <c r="G108" s="79">
        <f>LPP!$P$12*G105</f>
        <v>0</v>
      </c>
      <c r="H108" s="79">
        <f>LPP!$P$12*H105</f>
        <v>0</v>
      </c>
      <c r="I108" s="79">
        <f>LPP!$P$12*I105</f>
        <v>0</v>
      </c>
      <c r="J108" s="79">
        <f>LPP!$P$12*J105</f>
        <v>0</v>
      </c>
      <c r="K108" s="79">
        <f>LPP!$P$12*K105</f>
        <v>0</v>
      </c>
      <c r="L108" s="79">
        <f>LPP!$P$12*L105</f>
        <v>0</v>
      </c>
      <c r="M108" s="79">
        <f>LPP!$P$12*M105</f>
        <v>0</v>
      </c>
      <c r="N108" s="79">
        <f>LPP!$P$12*N105</f>
        <v>0</v>
      </c>
      <c r="O108" s="79">
        <f>LPP!$P$12*O105</f>
        <v>0</v>
      </c>
      <c r="P108" s="79">
        <f>LPP!$P$12*P105</f>
        <v>0</v>
      </c>
      <c r="Q108" s="79">
        <f>LPP!$P$12*Q105</f>
        <v>0</v>
      </c>
      <c r="R108" s="79">
        <f>LPP!$P$12*R105</f>
        <v>0</v>
      </c>
      <c r="S108" s="79">
        <f>LPP!$P$12*S105</f>
        <v>0</v>
      </c>
      <c r="T108" s="79">
        <f>LPP!$P$12*T105</f>
        <v>0</v>
      </c>
      <c r="U108" s="79">
        <f>LPP!$P$12*U105</f>
        <v>0</v>
      </c>
      <c r="V108" s="79">
        <f>LPP!$P$12*V105</f>
        <v>0</v>
      </c>
      <c r="W108" s="79">
        <f>LPP!$P$12*W105</f>
        <v>0</v>
      </c>
      <c r="X108" s="79">
        <f>LPP!$P$12*X105</f>
        <v>2463.6559234731426</v>
      </c>
      <c r="Y108" s="79">
        <f>LPP!$P$12*Y105</f>
        <v>2463.6559234731426</v>
      </c>
      <c r="Z108" s="79">
        <f>LPP!$P$12*Z105</f>
        <v>33435.33038999264</v>
      </c>
      <c r="AA108" s="79">
        <f>LPP!$P$12*AA105</f>
        <v>41178.249006622522</v>
      </c>
      <c r="AB108" s="79">
        <f>LPP!$P$12*AB105</f>
        <v>41178.249006622522</v>
      </c>
      <c r="AC108" s="79">
        <f>LPP!$P$12*AC105</f>
        <v>69334.316703458433</v>
      </c>
      <c r="AD108" s="79">
        <f>LPP!$P$12*AD105</f>
        <v>69334.316703458433</v>
      </c>
      <c r="AE108" s="79">
        <f>LPP!$P$12*AE105</f>
        <v>70742.120088300217</v>
      </c>
      <c r="AF108" s="79">
        <f>LPP!$P$12*AF105</f>
        <v>70742.120088300217</v>
      </c>
      <c r="AG108" s="79">
        <f>LPP!$P$12*AG105</f>
        <v>70742.120088300217</v>
      </c>
      <c r="AH108" s="79">
        <f>LPP!$P$12*AH105</f>
        <v>76775.563166193635</v>
      </c>
      <c r="AI108" s="79">
        <f>LPP!$P$12*AI105</f>
        <v>76775.563166193635</v>
      </c>
      <c r="AJ108" s="79">
        <f>LPP!$P$12*AJ105</f>
        <v>75602.393678825465</v>
      </c>
      <c r="AK108" s="79">
        <f>LPP!$P$12*AK105</f>
        <v>75602.393678825465</v>
      </c>
      <c r="AL108" s="79">
        <f>LPP!$P$12*AL105</f>
        <v>44630.719212305972</v>
      </c>
      <c r="AM108" s="79">
        <f>LPP!$P$12*AM105</f>
        <v>36887.800595676104</v>
      </c>
      <c r="AN108" s="79">
        <f>LPP!$P$12*AN105</f>
        <v>36887.800595676104</v>
      </c>
      <c r="AO108" s="79">
        <f>LPP!$P$12*AO105</f>
        <v>8731.7328988401841</v>
      </c>
      <c r="AP108" s="79">
        <f>LPP!$P$12*AP105</f>
        <v>8731.7328988401841</v>
      </c>
      <c r="AQ108" s="79">
        <f>LPP!$P$12*AQ105</f>
        <v>7323.9295139983888</v>
      </c>
      <c r="AR108" s="79">
        <f>LPP!$P$12*AR105</f>
        <v>7323.9295139983888</v>
      </c>
      <c r="AS108" s="79">
        <f>LPP!$P$12*AS105</f>
        <v>7323.9295139983888</v>
      </c>
      <c r="AT108" s="79">
        <f>LPP!$P$12*AT105</f>
        <v>7323.9295139983888</v>
      </c>
      <c r="AU108" s="79">
        <f>LPP!$P$12*AU105</f>
        <v>7323.9295139983888</v>
      </c>
      <c r="AV108" s="79">
        <f>LPP!$P$12*AV105</f>
        <v>1290.486436104979</v>
      </c>
      <c r="AW108" s="79">
        <f>LPP!$P$12*AW105</f>
        <v>1290.486436104979</v>
      </c>
      <c r="AX108" s="79">
        <f>LPP!$P$12*AX105</f>
        <v>1290.486436104979</v>
      </c>
      <c r="AY108" s="79">
        <f>LPP!$P$12*AY105</f>
        <v>1290.486436104979</v>
      </c>
      <c r="AZ108" s="79">
        <f>LPP!$P$12*AZ105</f>
        <v>1290.486436104979</v>
      </c>
      <c r="BA108" s="79">
        <f>LPP!$P$12*BA105</f>
        <v>1290.486436104979</v>
      </c>
      <c r="BB108" s="79">
        <f>LPP!$P$12*BB105</f>
        <v>0</v>
      </c>
      <c r="BC108" s="79">
        <f>LPP!$P$12*BC105</f>
        <v>0</v>
      </c>
      <c r="BD108" s="79">
        <f>LPP!$P$12*BD105</f>
        <v>0</v>
      </c>
      <c r="BE108" s="79">
        <f>LPP!$P$12*BE105</f>
        <v>0</v>
      </c>
      <c r="BF108" s="79">
        <f>LPP!$P$12*BF105</f>
        <v>0</v>
      </c>
      <c r="BG108" s="79">
        <f>LPP!$P$12*BG105</f>
        <v>0</v>
      </c>
      <c r="BH108" s="79">
        <f>LPP!$P$12*BH105</f>
        <v>0</v>
      </c>
      <c r="BI108" s="79">
        <f>LPP!$P$12*BI105</f>
        <v>0</v>
      </c>
      <c r="BJ108" s="79">
        <f>LPP!$P$12*BJ105</f>
        <v>0</v>
      </c>
      <c r="BK108" s="79">
        <f>LPP!$P$12*BK105</f>
        <v>0</v>
      </c>
      <c r="BL108" s="79">
        <f>LPP!$P$12*BL105</f>
        <v>0</v>
      </c>
      <c r="BM108" s="79">
        <f>LPP!$P$12*BM105</f>
        <v>0</v>
      </c>
      <c r="BN108" s="79">
        <f>LPP!$P$12*BN105</f>
        <v>0</v>
      </c>
      <c r="BO108" s="79">
        <f>LPP!$P$12*BO105</f>
        <v>0</v>
      </c>
      <c r="BP108" s="79">
        <f>LPP!$P$12*BP105</f>
        <v>0</v>
      </c>
      <c r="BQ108" s="79">
        <f>LPP!$P$12*BQ105</f>
        <v>0</v>
      </c>
      <c r="BR108" s="79">
        <f>LPP!$P$12*BR105</f>
        <v>0</v>
      </c>
      <c r="BS108" s="79">
        <f>LPP!$P$12*BS105</f>
        <v>0</v>
      </c>
      <c r="BT108" s="79">
        <f>LPP!$P$12*BT105</f>
        <v>0</v>
      </c>
      <c r="BU108" s="79">
        <f>LPP!$P$12*BU105</f>
        <v>0</v>
      </c>
      <c r="BV108" s="79">
        <f>LPP!$P$12*BV105</f>
        <v>0</v>
      </c>
      <c r="BW108" s="79">
        <f>LPP!$P$12*BW105</f>
        <v>0</v>
      </c>
      <c r="BX108" s="79">
        <f>LPP!$P$12*BX105</f>
        <v>0</v>
      </c>
      <c r="BY108" s="79">
        <f>LPP!$P$12*BY105</f>
        <v>0</v>
      </c>
      <c r="BZ108" s="79">
        <f>LPP!$P$12*BZ105</f>
        <v>0</v>
      </c>
      <c r="CA108" s="79">
        <f>LPP!$P$12*CA105</f>
        <v>0</v>
      </c>
      <c r="CB108" s="79">
        <f>LPP!$P$12*CB105</f>
        <v>0</v>
      </c>
      <c r="CC108" s="79">
        <f>LPP!$P$12*CC105</f>
        <v>0</v>
      </c>
      <c r="CD108" s="79">
        <f>LPP!$P$12*CD105</f>
        <v>0</v>
      </c>
      <c r="CE108" s="79">
        <f>LPP!$P$12*CE105</f>
        <v>0</v>
      </c>
      <c r="CF108" s="79">
        <f>LPP!$P$12*CF105</f>
        <v>0</v>
      </c>
      <c r="CG108" s="79">
        <f>LPP!$P$12*CG105</f>
        <v>0</v>
      </c>
      <c r="CH108" s="79">
        <f>LPP!$P$12*CH105</f>
        <v>0</v>
      </c>
      <c r="CI108" s="79">
        <f>LPP!$P$12*CI105</f>
        <v>0</v>
      </c>
      <c r="CJ108" s="79">
        <f>LPP!$P$12*CJ105</f>
        <v>0</v>
      </c>
      <c r="CK108" s="79">
        <f>LPP!$P$12*CK105</f>
        <v>0</v>
      </c>
      <c r="CL108" s="79">
        <f>LPP!$P$12*CL105</f>
        <v>0</v>
      </c>
      <c r="CM108" s="79">
        <f>LPP!$P$12*CM105</f>
        <v>0</v>
      </c>
      <c r="CN108" s="79">
        <f>LPP!$P$12*CN105</f>
        <v>0</v>
      </c>
      <c r="CO108" s="79">
        <f>LPP!$P$12*CO105</f>
        <v>0</v>
      </c>
      <c r="CP108" s="79">
        <f>LPP!$P$12*CP105</f>
        <v>0</v>
      </c>
      <c r="CQ108" s="79">
        <f>LPP!$P$12*CQ105</f>
        <v>0</v>
      </c>
      <c r="CR108" s="79">
        <f>LPP!$P$12*CR105</f>
        <v>0</v>
      </c>
      <c r="CS108" s="79">
        <f>LPP!$P$12*CS105</f>
        <v>0</v>
      </c>
      <c r="CT108" s="79">
        <f>LPP!$P$12*CT105</f>
        <v>0</v>
      </c>
      <c r="CU108" s="79">
        <f>LPP!$P$12*CU105</f>
        <v>0</v>
      </c>
      <c r="CV108" s="79">
        <f>LPP!$P$12*CV105</f>
        <v>0</v>
      </c>
      <c r="CW108" s="79">
        <f>LPP!$P$12*CW105</f>
        <v>0</v>
      </c>
      <c r="CX108" s="79">
        <f>LPP!$P$12*CX105</f>
        <v>0</v>
      </c>
      <c r="CY108" s="79">
        <f>LPP!$P$12*CY105</f>
        <v>0</v>
      </c>
      <c r="CZ108" s="79">
        <f>LPP!$P$12*CZ105</f>
        <v>0</v>
      </c>
      <c r="DA108" s="79">
        <f>LPP!$P$12*DA105</f>
        <v>0</v>
      </c>
      <c r="DB108" s="79">
        <f>LPP!$P$12*DB105</f>
        <v>0</v>
      </c>
      <c r="DC108" s="79">
        <f>LPP!$P$12*DC105</f>
        <v>0</v>
      </c>
      <c r="DD108" s="79">
        <f>LPP!$P$12*DD105</f>
        <v>0</v>
      </c>
      <c r="DE108" s="79">
        <f>LPP!$P$12*DE105</f>
        <v>0</v>
      </c>
      <c r="DF108" s="79">
        <f>LPP!$P$12*DF105</f>
        <v>0</v>
      </c>
      <c r="DG108" s="79">
        <f>LPP!$P$12*DG105</f>
        <v>0</v>
      </c>
      <c r="DH108" s="79">
        <f>LPP!$P$12*DH105</f>
        <v>0</v>
      </c>
      <c r="DI108" s="79">
        <f>LPP!$P$12*DI105</f>
        <v>0</v>
      </c>
      <c r="DJ108" s="79">
        <f>LPP!$P$12*DJ105</f>
        <v>0</v>
      </c>
      <c r="DK108" s="79">
        <f>LPP!$P$12*DK105</f>
        <v>0</v>
      </c>
      <c r="DL108" s="79">
        <f>LPP!$P$12*DL105</f>
        <v>0</v>
      </c>
      <c r="DM108" s="79">
        <f>LPP!$P$12*DM105</f>
        <v>0</v>
      </c>
      <c r="DN108" s="79">
        <f>LPP!$P$12*DN105</f>
        <v>0</v>
      </c>
      <c r="DO108" s="79">
        <f>LPP!$P$12*DO105</f>
        <v>0</v>
      </c>
      <c r="DP108" s="79">
        <f>LPP!$P$12*DP105</f>
        <v>0</v>
      </c>
      <c r="DQ108" s="79">
        <f>LPP!$P$12*DQ105</f>
        <v>0</v>
      </c>
      <c r="DR108" s="79">
        <f>LPP!$P$12*DR105</f>
        <v>0</v>
      </c>
      <c r="DS108" s="79">
        <f>LPP!$P$12*DS105</f>
        <v>0</v>
      </c>
    </row>
    <row r="109" spans="2:123" x14ac:dyDescent="0.25">
      <c r="B109" s="36" t="s">
        <v>206</v>
      </c>
      <c r="C109" s="79">
        <f>LPP!$P$13*C105</f>
        <v>0</v>
      </c>
      <c r="D109" s="79">
        <f>LPP!$P$13*D105</f>
        <v>0</v>
      </c>
      <c r="E109" s="79">
        <f>LPP!$P$13*E105</f>
        <v>0</v>
      </c>
      <c r="F109" s="79">
        <f>LPP!$P$13*F105</f>
        <v>0</v>
      </c>
      <c r="G109" s="79">
        <f>LPP!$P$13*G105</f>
        <v>0</v>
      </c>
      <c r="H109" s="79">
        <f>LPP!$P$13*H105</f>
        <v>0</v>
      </c>
      <c r="I109" s="79">
        <f>LPP!$P$13*I105</f>
        <v>0</v>
      </c>
      <c r="J109" s="79">
        <f>LPP!$P$13*J105</f>
        <v>0</v>
      </c>
      <c r="K109" s="79">
        <f>LPP!$P$13*K105</f>
        <v>0</v>
      </c>
      <c r="L109" s="79">
        <f>LPP!$P$13*L105</f>
        <v>0</v>
      </c>
      <c r="M109" s="79">
        <f>LPP!$P$13*M105</f>
        <v>0</v>
      </c>
      <c r="N109" s="79">
        <f>LPP!$P$13*N105</f>
        <v>0</v>
      </c>
      <c r="O109" s="79">
        <f>LPP!$P$13*O105</f>
        <v>0</v>
      </c>
      <c r="P109" s="79">
        <f>LPP!$P$13*P105</f>
        <v>0</v>
      </c>
      <c r="Q109" s="79">
        <f>LPP!$P$13*Q105</f>
        <v>0</v>
      </c>
      <c r="R109" s="79">
        <f>LPP!$P$13*R105</f>
        <v>0</v>
      </c>
      <c r="S109" s="79">
        <f>LPP!$P$13*S105</f>
        <v>0</v>
      </c>
      <c r="T109" s="79">
        <f>LPP!$P$13*T105</f>
        <v>0</v>
      </c>
      <c r="U109" s="79">
        <f>LPP!$P$13*U105</f>
        <v>0</v>
      </c>
      <c r="V109" s="79">
        <f>LPP!$P$13*V105</f>
        <v>0</v>
      </c>
      <c r="W109" s="79">
        <f>LPP!$P$13*W105</f>
        <v>0</v>
      </c>
      <c r="X109" s="79">
        <f>LPP!$P$13*X105</f>
        <v>4927.3118469462852</v>
      </c>
      <c r="Y109" s="79">
        <f>LPP!$P$13*Y105</f>
        <v>4927.3118469462852</v>
      </c>
      <c r="Z109" s="79">
        <f>LPP!$P$13*Z105</f>
        <v>66870.660779985279</v>
      </c>
      <c r="AA109" s="79">
        <f>LPP!$P$13*AA105</f>
        <v>82356.498013245044</v>
      </c>
      <c r="AB109" s="79">
        <f>LPP!$P$13*AB105</f>
        <v>82356.498013245044</v>
      </c>
      <c r="AC109" s="79">
        <f>LPP!$P$13*AC105</f>
        <v>138668.63340691687</v>
      </c>
      <c r="AD109" s="79">
        <f>LPP!$P$13*AD105</f>
        <v>138668.63340691687</v>
      </c>
      <c r="AE109" s="79">
        <f>LPP!$P$13*AE105</f>
        <v>141484.24017660043</v>
      </c>
      <c r="AF109" s="79">
        <f>LPP!$P$13*AF105</f>
        <v>141484.24017660043</v>
      </c>
      <c r="AG109" s="79">
        <f>LPP!$P$13*AG105</f>
        <v>141484.24017660043</v>
      </c>
      <c r="AH109" s="79">
        <f>LPP!$P$13*AH105</f>
        <v>153551.12633238727</v>
      </c>
      <c r="AI109" s="79">
        <f>LPP!$P$13*AI105</f>
        <v>153551.12633238727</v>
      </c>
      <c r="AJ109" s="79">
        <f>LPP!$P$13*AJ105</f>
        <v>151204.78735765093</v>
      </c>
      <c r="AK109" s="79">
        <f>LPP!$P$13*AK105</f>
        <v>151204.78735765093</v>
      </c>
      <c r="AL109" s="79">
        <f>LPP!$P$13*AL105</f>
        <v>89261.438424611944</v>
      </c>
      <c r="AM109" s="79">
        <f>LPP!$P$13*AM105</f>
        <v>73775.601191352209</v>
      </c>
      <c r="AN109" s="79">
        <f>LPP!$P$13*AN105</f>
        <v>73775.601191352209</v>
      </c>
      <c r="AO109" s="79">
        <f>LPP!$P$13*AO105</f>
        <v>17463.465797680368</v>
      </c>
      <c r="AP109" s="79">
        <f>LPP!$P$13*AP105</f>
        <v>17463.465797680368</v>
      </c>
      <c r="AQ109" s="79">
        <f>LPP!$P$13*AQ105</f>
        <v>14647.859027996778</v>
      </c>
      <c r="AR109" s="79">
        <f>LPP!$P$13*AR105</f>
        <v>14647.859027996778</v>
      </c>
      <c r="AS109" s="79">
        <f>LPP!$P$13*AS105</f>
        <v>14647.859027996778</v>
      </c>
      <c r="AT109" s="79">
        <f>LPP!$P$13*AT105</f>
        <v>14647.859027996778</v>
      </c>
      <c r="AU109" s="79">
        <f>LPP!$P$13*AU105</f>
        <v>14647.859027996778</v>
      </c>
      <c r="AV109" s="79">
        <f>LPP!$P$13*AV105</f>
        <v>2580.972872209958</v>
      </c>
      <c r="AW109" s="79">
        <f>LPP!$P$13*AW105</f>
        <v>2580.972872209958</v>
      </c>
      <c r="AX109" s="79">
        <f>LPP!$P$13*AX105</f>
        <v>2580.972872209958</v>
      </c>
      <c r="AY109" s="79">
        <f>LPP!$P$13*AY105</f>
        <v>2580.972872209958</v>
      </c>
      <c r="AZ109" s="79">
        <f>LPP!$P$13*AZ105</f>
        <v>2580.972872209958</v>
      </c>
      <c r="BA109" s="79">
        <f>LPP!$P$13*BA105</f>
        <v>2580.972872209958</v>
      </c>
      <c r="BB109" s="79">
        <f>LPP!$P$13*BB105</f>
        <v>0</v>
      </c>
      <c r="BC109" s="79">
        <f>LPP!$P$13*BC105</f>
        <v>0</v>
      </c>
      <c r="BD109" s="79">
        <f>LPP!$P$13*BD105</f>
        <v>0</v>
      </c>
      <c r="BE109" s="79">
        <f>LPP!$P$13*BE105</f>
        <v>0</v>
      </c>
      <c r="BF109" s="79">
        <f>LPP!$P$13*BF105</f>
        <v>0</v>
      </c>
      <c r="BG109" s="79">
        <f>LPP!$P$13*BG105</f>
        <v>0</v>
      </c>
      <c r="BH109" s="79">
        <f>LPP!$P$13*BH105</f>
        <v>0</v>
      </c>
      <c r="BI109" s="79">
        <f>LPP!$P$13*BI105</f>
        <v>0</v>
      </c>
      <c r="BJ109" s="79">
        <f>LPP!$P$13*BJ105</f>
        <v>0</v>
      </c>
      <c r="BK109" s="79">
        <f>LPP!$P$13*BK105</f>
        <v>0</v>
      </c>
      <c r="BL109" s="79">
        <f>LPP!$P$13*BL105</f>
        <v>0</v>
      </c>
      <c r="BM109" s="79">
        <f>LPP!$P$13*BM105</f>
        <v>0</v>
      </c>
      <c r="BN109" s="79">
        <f>LPP!$P$13*BN105</f>
        <v>0</v>
      </c>
      <c r="BO109" s="79">
        <f>LPP!$P$13*BO105</f>
        <v>0</v>
      </c>
      <c r="BP109" s="79">
        <f>LPP!$P$13*BP105</f>
        <v>0</v>
      </c>
      <c r="BQ109" s="79">
        <f>LPP!$P$13*BQ105</f>
        <v>0</v>
      </c>
      <c r="BR109" s="79">
        <f>LPP!$P$13*BR105</f>
        <v>0</v>
      </c>
      <c r="BS109" s="79">
        <f>LPP!$P$13*BS105</f>
        <v>0</v>
      </c>
      <c r="BT109" s="79">
        <f>LPP!$P$13*BT105</f>
        <v>0</v>
      </c>
      <c r="BU109" s="79">
        <f>LPP!$P$13*BU105</f>
        <v>0</v>
      </c>
      <c r="BV109" s="79">
        <f>LPP!$P$13*BV105</f>
        <v>0</v>
      </c>
      <c r="BW109" s="79">
        <f>LPP!$P$13*BW105</f>
        <v>0</v>
      </c>
      <c r="BX109" s="79">
        <f>LPP!$P$13*BX105</f>
        <v>0</v>
      </c>
      <c r="BY109" s="79">
        <f>LPP!$P$13*BY105</f>
        <v>0</v>
      </c>
      <c r="BZ109" s="79">
        <f>LPP!$P$13*BZ105</f>
        <v>0</v>
      </c>
      <c r="CA109" s="79">
        <f>LPP!$P$13*CA105</f>
        <v>0</v>
      </c>
      <c r="CB109" s="79">
        <f>LPP!$P$13*CB105</f>
        <v>0</v>
      </c>
      <c r="CC109" s="79">
        <f>LPP!$P$13*CC105</f>
        <v>0</v>
      </c>
      <c r="CD109" s="79">
        <f>LPP!$P$13*CD105</f>
        <v>0</v>
      </c>
      <c r="CE109" s="79">
        <f>LPP!$P$13*CE105</f>
        <v>0</v>
      </c>
      <c r="CF109" s="79">
        <f>LPP!$P$13*CF105</f>
        <v>0</v>
      </c>
      <c r="CG109" s="79">
        <f>LPP!$P$13*CG105</f>
        <v>0</v>
      </c>
      <c r="CH109" s="79">
        <f>LPP!$P$13*CH105</f>
        <v>0</v>
      </c>
      <c r="CI109" s="79">
        <f>LPP!$P$13*CI105</f>
        <v>0</v>
      </c>
      <c r="CJ109" s="79">
        <f>LPP!$P$13*CJ105</f>
        <v>0</v>
      </c>
      <c r="CK109" s="79">
        <f>LPP!$P$13*CK105</f>
        <v>0</v>
      </c>
      <c r="CL109" s="79">
        <f>LPP!$P$13*CL105</f>
        <v>0</v>
      </c>
      <c r="CM109" s="79">
        <f>LPP!$P$13*CM105</f>
        <v>0</v>
      </c>
      <c r="CN109" s="79">
        <f>LPP!$P$13*CN105</f>
        <v>0</v>
      </c>
      <c r="CO109" s="79">
        <f>LPP!$P$13*CO105</f>
        <v>0</v>
      </c>
      <c r="CP109" s="79">
        <f>LPP!$P$13*CP105</f>
        <v>0</v>
      </c>
      <c r="CQ109" s="79">
        <f>LPP!$P$13*CQ105</f>
        <v>0</v>
      </c>
      <c r="CR109" s="79">
        <f>LPP!$P$13*CR105</f>
        <v>0</v>
      </c>
      <c r="CS109" s="79">
        <f>LPP!$P$13*CS105</f>
        <v>0</v>
      </c>
      <c r="CT109" s="79">
        <f>LPP!$P$13*CT105</f>
        <v>0</v>
      </c>
      <c r="CU109" s="79">
        <f>LPP!$P$13*CU105</f>
        <v>0</v>
      </c>
      <c r="CV109" s="79">
        <f>LPP!$P$13*CV105</f>
        <v>0</v>
      </c>
      <c r="CW109" s="79">
        <f>LPP!$P$13*CW105</f>
        <v>0</v>
      </c>
      <c r="CX109" s="79">
        <f>LPP!$P$13*CX105</f>
        <v>0</v>
      </c>
      <c r="CY109" s="79">
        <f>LPP!$P$13*CY105</f>
        <v>0</v>
      </c>
      <c r="CZ109" s="79">
        <f>LPP!$P$13*CZ105</f>
        <v>0</v>
      </c>
      <c r="DA109" s="79">
        <f>LPP!$P$13*DA105</f>
        <v>0</v>
      </c>
      <c r="DB109" s="79">
        <f>LPP!$P$13*DB105</f>
        <v>0</v>
      </c>
      <c r="DC109" s="79">
        <f>LPP!$P$13*DC105</f>
        <v>0</v>
      </c>
      <c r="DD109" s="79">
        <f>LPP!$P$13*DD105</f>
        <v>0</v>
      </c>
      <c r="DE109" s="79">
        <f>LPP!$P$13*DE105</f>
        <v>0</v>
      </c>
      <c r="DF109" s="79">
        <f>LPP!$P$13*DF105</f>
        <v>0</v>
      </c>
      <c r="DG109" s="79">
        <f>LPP!$P$13*DG105</f>
        <v>0</v>
      </c>
      <c r="DH109" s="79">
        <f>LPP!$P$13*DH105</f>
        <v>0</v>
      </c>
      <c r="DI109" s="79">
        <f>LPP!$P$13*DI105</f>
        <v>0</v>
      </c>
      <c r="DJ109" s="79">
        <f>LPP!$P$13*DJ105</f>
        <v>0</v>
      </c>
      <c r="DK109" s="79">
        <f>LPP!$P$13*DK105</f>
        <v>0</v>
      </c>
      <c r="DL109" s="79">
        <f>LPP!$P$13*DL105</f>
        <v>0</v>
      </c>
      <c r="DM109" s="79">
        <f>LPP!$P$13*DM105</f>
        <v>0</v>
      </c>
      <c r="DN109" s="79">
        <f>LPP!$P$13*DN105</f>
        <v>0</v>
      </c>
      <c r="DO109" s="79">
        <f>LPP!$P$13*DO105</f>
        <v>0</v>
      </c>
      <c r="DP109" s="79">
        <f>LPP!$P$13*DP105</f>
        <v>0</v>
      </c>
      <c r="DQ109" s="79">
        <f>LPP!$P$13*DQ105</f>
        <v>0</v>
      </c>
      <c r="DR109" s="79">
        <f>LPP!$P$13*DR105</f>
        <v>0</v>
      </c>
      <c r="DS109" s="79">
        <f>LPP!$P$13*DS105</f>
        <v>0</v>
      </c>
    </row>
    <row r="110" spans="2:123" x14ac:dyDescent="0.25">
      <c r="B110" s="36" t="s">
        <v>275</v>
      </c>
      <c r="C110" s="79">
        <f>IF(C94=LPP!$D$83,LPP!$D$89*LPP!$D$81,0)</f>
        <v>0</v>
      </c>
      <c r="D110" s="79">
        <f>IF(D94=LPP!$D$83,LPP!$D$89*LPP!$D$81,0)</f>
        <v>0</v>
      </c>
      <c r="E110" s="79">
        <f>IF(E94=LPP!$D$83,LPP!$D$89*LPP!$D$81,0)</f>
        <v>0</v>
      </c>
      <c r="F110" s="79">
        <f>IF(F94=LPP!$D$83,LPP!$D$89*LPP!$D$81,0)</f>
        <v>0</v>
      </c>
      <c r="G110" s="79">
        <f>IF(G94=LPP!$D$83,LPP!$D$89*LPP!$D$81,0)</f>
        <v>0</v>
      </c>
      <c r="H110" s="79">
        <f>IF(H94=LPP!$D$83,LPP!$D$89*LPP!$D$81,0)</f>
        <v>0</v>
      </c>
      <c r="I110" s="79">
        <f>IF(I94=LPP!$D$83,LPP!$D$89*LPP!$D$81,0)</f>
        <v>0</v>
      </c>
      <c r="J110" s="79">
        <f>IF(J94=LPP!$D$83,LPP!$D$89*LPP!$D$81,0)</f>
        <v>0</v>
      </c>
      <c r="K110" s="79">
        <f>IF(K94=LPP!$D$83,LPP!$D$89*LPP!$D$81,0)</f>
        <v>0</v>
      </c>
      <c r="L110" s="79">
        <f>IF(L94=LPP!$D$83,LPP!$D$89*LPP!$D$81,0)</f>
        <v>0</v>
      </c>
      <c r="M110" s="79">
        <f>IF(M94=LPP!$D$83,LPP!$D$89*LPP!$D$81,0)</f>
        <v>0</v>
      </c>
      <c r="N110" s="79">
        <f>IF(N94=LPP!$D$83,LPP!$D$89*LPP!$D$81,0)</f>
        <v>0</v>
      </c>
      <c r="O110" s="79">
        <f>IF(O94=LPP!$D$83,LPP!$D$89*LPP!$D$81,0)</f>
        <v>0</v>
      </c>
      <c r="P110" s="79">
        <f>IF(P94=LPP!$D$83,LPP!$D$89*LPP!$D$81,0)</f>
        <v>0</v>
      </c>
      <c r="Q110" s="79">
        <f>IF(Q94=LPP!$D$83,LPP!$D$89*LPP!$D$81,0)</f>
        <v>0</v>
      </c>
      <c r="R110" s="79">
        <f>IF(R94=LPP!$D$83,LPP!$D$89*LPP!$D$81,0)</f>
        <v>0</v>
      </c>
      <c r="S110" s="79">
        <f>IF(S94=LPP!$D$83,LPP!$D$89*LPP!$D$81,0)</f>
        <v>0</v>
      </c>
      <c r="T110" s="79">
        <f>IF(T94=LPP!$D$83,LPP!$D$89*LPP!$D$81,0)</f>
        <v>0</v>
      </c>
      <c r="U110" s="79">
        <f>IF(U94=LPP!$D$83,LPP!$D$89*LPP!$D$81,0)</f>
        <v>0</v>
      </c>
      <c r="V110" s="79">
        <f>IF(V94=LPP!$D$83,LPP!$D$89*LPP!$D$81,0)</f>
        <v>0</v>
      </c>
      <c r="W110" s="79">
        <f>IF(W94=LPP!$D$83,LPP!$D$89*LPP!$D$81,0)</f>
        <v>0</v>
      </c>
      <c r="X110" s="79">
        <f ca="1">IF(X94=LPP!$D$83,LPP!$D$89*LPP!$D$81,0)</f>
        <v>450882.6598726114</v>
      </c>
      <c r="Y110" s="79">
        <f>IF(Y94=LPP!$D$83,LPP!$D$89*LPP!$D$81,0)</f>
        <v>0</v>
      </c>
      <c r="Z110" s="79">
        <f>IF(Z94=LPP!$D$83,LPP!$D$89*LPP!$D$81,0)</f>
        <v>0</v>
      </c>
      <c r="AA110" s="79">
        <f>IF(AA94=LPP!$D$83,LPP!$D$89*LPP!$D$81,0)</f>
        <v>0</v>
      </c>
      <c r="AB110" s="79">
        <f>IF(AB94=LPP!$D$83,LPP!$D$89*LPP!$D$81,0)</f>
        <v>0</v>
      </c>
      <c r="AC110" s="79">
        <f>IF(AC94=LPP!$D$83,LPP!$D$89*LPP!$D$81,0)</f>
        <v>0</v>
      </c>
      <c r="AD110" s="79">
        <f>IF(AD94=LPP!$D$83,LPP!$D$89*LPP!$D$81,0)</f>
        <v>0</v>
      </c>
      <c r="AE110" s="79">
        <f>IF(AE94=LPP!$D$83,LPP!$D$89*LPP!$D$81,0)</f>
        <v>0</v>
      </c>
      <c r="AF110" s="79">
        <f>IF(AF94=LPP!$D$83,LPP!$D$89*LPP!$D$81,0)</f>
        <v>0</v>
      </c>
      <c r="AG110" s="79">
        <f>IF(AG94=LPP!$D$83,LPP!$D$89*LPP!$D$81,0)</f>
        <v>0</v>
      </c>
      <c r="AH110" s="79">
        <f>IF(AH94=LPP!$D$83,LPP!$D$89*LPP!$D$81,0)</f>
        <v>0</v>
      </c>
      <c r="AI110" s="79">
        <f>IF(AI94=LPP!$D$83,LPP!$D$89*LPP!$D$81,0)</f>
        <v>0</v>
      </c>
      <c r="AJ110" s="79">
        <f>IF(AJ94=LPP!$D$83,LPP!$D$89*LPP!$D$81,0)</f>
        <v>0</v>
      </c>
      <c r="AK110" s="79">
        <f>IF(AK94=LPP!$D$83,LPP!$D$89*LPP!$D$81,0)</f>
        <v>0</v>
      </c>
      <c r="AL110" s="79">
        <f>IF(AL94=LPP!$D$83,LPP!$D$89*LPP!$D$81,0)</f>
        <v>0</v>
      </c>
      <c r="AM110" s="79">
        <f>IF(AM94=LPP!$D$83,LPP!$D$89*LPP!$D$81,0)</f>
        <v>0</v>
      </c>
      <c r="AN110" s="79">
        <f>IF(AN94=LPP!$D$83,LPP!$D$89*LPP!$D$81,0)</f>
        <v>0</v>
      </c>
      <c r="AO110" s="79">
        <f>IF(AO94=LPP!$D$83,LPP!$D$89*LPP!$D$81,0)</f>
        <v>0</v>
      </c>
      <c r="AP110" s="79">
        <f>IF(AP94=LPP!$D$83,LPP!$D$89*LPP!$D$81,0)</f>
        <v>0</v>
      </c>
      <c r="AQ110" s="79">
        <f>IF(AQ94=LPP!$D$83,LPP!$D$89*LPP!$D$81,0)</f>
        <v>0</v>
      </c>
      <c r="AR110" s="79">
        <f>IF(AR94=LPP!$D$83,LPP!$D$89*LPP!$D$81,0)</f>
        <v>0</v>
      </c>
      <c r="AS110" s="79">
        <f>IF(AS94=LPP!$D$83,LPP!$D$89*LPP!$D$81,0)</f>
        <v>0</v>
      </c>
      <c r="AT110" s="79">
        <f>IF(AT94=LPP!$D$83,LPP!$D$89*LPP!$D$81,0)</f>
        <v>0</v>
      </c>
      <c r="AU110" s="79">
        <f>IF(AU94=LPP!$D$83,LPP!$D$89*LPP!$D$81,0)</f>
        <v>0</v>
      </c>
      <c r="AV110" s="79">
        <f>IF(AV94=LPP!$D$83,LPP!$D$89*LPP!$D$81,0)</f>
        <v>0</v>
      </c>
      <c r="AW110" s="79">
        <f>IF(AW94=LPP!$D$83,LPP!$D$89*LPP!$D$81,0)</f>
        <v>0</v>
      </c>
      <c r="AX110" s="79">
        <f>IF(AX94=LPP!$D$83,LPP!$D$89*LPP!$D$81,0)</f>
        <v>0</v>
      </c>
      <c r="AY110" s="79">
        <f>IF(AY94=LPP!$D$83,LPP!$D$89*LPP!$D$81,0)</f>
        <v>0</v>
      </c>
      <c r="AZ110" s="79">
        <f>IF(AZ94=LPP!$D$83,LPP!$D$89*LPP!$D$81,0)</f>
        <v>0</v>
      </c>
      <c r="BA110" s="79">
        <f>IF(BA94=LPP!$D$83,LPP!$D$89*LPP!$D$81,0)</f>
        <v>0</v>
      </c>
      <c r="BB110" s="79">
        <f>IF(BB94=LPP!$D$83,LPP!$D$89*LPP!$D$81,0)</f>
        <v>0</v>
      </c>
      <c r="BC110" s="79">
        <f>IF(BC94=LPP!$D$83,LPP!$D$89*LPP!$D$81,0)</f>
        <v>0</v>
      </c>
      <c r="BD110" s="79">
        <f>IF(BD94=LPP!$D$83,LPP!$D$89*LPP!$D$81,0)</f>
        <v>0</v>
      </c>
      <c r="BE110" s="79">
        <f>IF(BE94=LPP!$D$83,LPP!$D$89*LPP!$D$81,0)</f>
        <v>0</v>
      </c>
      <c r="BF110" s="79">
        <f>IF(BF94=LPP!$D$83,LPP!$D$89*LPP!$D$81,0)</f>
        <v>0</v>
      </c>
      <c r="BG110" s="79">
        <f>IF(BG94=LPP!$D$83,LPP!$D$89*LPP!$D$81,0)</f>
        <v>0</v>
      </c>
      <c r="BH110" s="79">
        <f>IF(BH94=LPP!$D$83,LPP!$D$89*LPP!$D$81,0)</f>
        <v>0</v>
      </c>
      <c r="BI110" s="79">
        <f>IF(BI94=LPP!$D$83,LPP!$D$89*LPP!$D$81,0)</f>
        <v>0</v>
      </c>
      <c r="BJ110" s="79">
        <f>IF(BJ94=LPP!$D$83,LPP!$D$89*LPP!$D$81,0)</f>
        <v>0</v>
      </c>
      <c r="BK110" s="79">
        <f>IF(BK94=LPP!$D$83,LPP!$D$89*LPP!$D$81,0)</f>
        <v>0</v>
      </c>
      <c r="BL110" s="79">
        <f>IF(BL94=LPP!$D$83,LPP!$D$89*LPP!$D$81,0)</f>
        <v>0</v>
      </c>
      <c r="BM110" s="79">
        <f>IF(BM94=LPP!$D$83,LPP!$D$89*LPP!$D$81,0)</f>
        <v>0</v>
      </c>
      <c r="BN110" s="79">
        <f>IF(BN94=LPP!$D$83,LPP!$D$89*LPP!$D$81,0)</f>
        <v>0</v>
      </c>
      <c r="BO110" s="79">
        <f>IF(BO94=LPP!$D$83,LPP!$D$89*LPP!$D$81,0)</f>
        <v>0</v>
      </c>
      <c r="BP110" s="79">
        <f>IF(BP94=LPP!$D$83,LPP!$D$89*LPP!$D$81,0)</f>
        <v>0</v>
      </c>
      <c r="BQ110" s="79">
        <f>IF(BQ94=LPP!$D$83,LPP!$D$89*LPP!$D$81,0)</f>
        <v>0</v>
      </c>
      <c r="BR110" s="79">
        <f>IF(BR94=LPP!$D$83,LPP!$D$89*LPP!$D$81,0)</f>
        <v>0</v>
      </c>
      <c r="BS110" s="79">
        <f>IF(BS94=LPP!$D$83,LPP!$D$89*LPP!$D$81,0)</f>
        <v>0</v>
      </c>
      <c r="BT110" s="79">
        <f>IF(BT94=LPP!$D$83,LPP!$D$89*LPP!$D$81,0)</f>
        <v>0</v>
      </c>
      <c r="BU110" s="79">
        <f>IF(BU94=LPP!$D$83,LPP!$D$89*LPP!$D$81,0)</f>
        <v>0</v>
      </c>
      <c r="BV110" s="79">
        <f>IF(BV94=LPP!$D$83,LPP!$D$89*LPP!$D$81,0)</f>
        <v>0</v>
      </c>
      <c r="BW110" s="79">
        <f>IF(BW94=LPP!$D$83,LPP!$D$89*LPP!$D$81,0)</f>
        <v>0</v>
      </c>
      <c r="BX110" s="79">
        <f>IF(BX94=LPP!$D$83,LPP!$D$89*LPP!$D$81,0)</f>
        <v>0</v>
      </c>
      <c r="BY110" s="79">
        <f>IF(BY94=LPP!$D$83,LPP!$D$89*LPP!$D$81,0)</f>
        <v>0</v>
      </c>
      <c r="BZ110" s="79">
        <f>IF(BZ94=LPP!$D$83,LPP!$D$89*LPP!$D$81,0)</f>
        <v>0</v>
      </c>
      <c r="CA110" s="79">
        <f>IF(CA94=LPP!$D$83,LPP!$D$89*LPP!$D$81,0)</f>
        <v>0</v>
      </c>
      <c r="CB110" s="79">
        <f>IF(CB94=LPP!$D$83,LPP!$D$89*LPP!$D$81,0)</f>
        <v>0</v>
      </c>
      <c r="CC110" s="79">
        <f>IF(CC94=LPP!$D$83,LPP!$D$89*LPP!$D$81,0)</f>
        <v>0</v>
      </c>
      <c r="CD110" s="79">
        <f>IF(CD94=LPP!$D$83,LPP!$D$89*LPP!$D$81,0)</f>
        <v>0</v>
      </c>
      <c r="CE110" s="79">
        <f>IF(CE94=LPP!$D$83,LPP!$D$89*LPP!$D$81,0)</f>
        <v>0</v>
      </c>
      <c r="CF110" s="79">
        <f>IF(CF94=LPP!$D$83,LPP!$D$89*LPP!$D$81,0)</f>
        <v>0</v>
      </c>
      <c r="CG110" s="79">
        <f>IF(CG94=LPP!$D$83,LPP!$D$89*LPP!$D$81,0)</f>
        <v>0</v>
      </c>
      <c r="CH110" s="79">
        <f>IF(CH94=LPP!$D$83,LPP!$D$89*LPP!$D$81,0)</f>
        <v>0</v>
      </c>
      <c r="CI110" s="79">
        <f>IF(CI94=LPP!$D$83,LPP!$D$89*LPP!$D$81,0)</f>
        <v>0</v>
      </c>
      <c r="CJ110" s="79">
        <f>IF(CJ94=LPP!$D$83,LPP!$D$89*LPP!$D$81,0)</f>
        <v>0</v>
      </c>
      <c r="CK110" s="79">
        <f>IF(CK94=LPP!$D$83,LPP!$D$89*LPP!$D$81,0)</f>
        <v>0</v>
      </c>
      <c r="CL110" s="79">
        <f>IF(CL94=LPP!$D$83,LPP!$D$89*LPP!$D$81,0)</f>
        <v>0</v>
      </c>
      <c r="CM110" s="79">
        <f>IF(CM94=LPP!$D$83,LPP!$D$89*LPP!$D$81,0)</f>
        <v>0</v>
      </c>
      <c r="CN110" s="79">
        <f>IF(CN94=LPP!$D$83,LPP!$D$89*LPP!$D$81,0)</f>
        <v>0</v>
      </c>
      <c r="CO110" s="79">
        <f>IF(CO94=LPP!$D$83,LPP!$D$89*LPP!$D$81,0)</f>
        <v>0</v>
      </c>
      <c r="CP110" s="79">
        <f>IF(CP94=LPP!$D$83,LPP!$D$89*LPP!$D$81,0)</f>
        <v>0</v>
      </c>
      <c r="CQ110" s="79">
        <f>IF(CQ94=LPP!$D$83,LPP!$D$89*LPP!$D$81,0)</f>
        <v>0</v>
      </c>
      <c r="CR110" s="79">
        <f>IF(CR94=LPP!$D$83,LPP!$D$89*LPP!$D$81,0)</f>
        <v>0</v>
      </c>
      <c r="CS110" s="79">
        <f>IF(CS94=LPP!$D$83,LPP!$D$89*LPP!$D$81,0)</f>
        <v>0</v>
      </c>
      <c r="CT110" s="79">
        <f>IF(CT94=LPP!$D$83,LPP!$D$89*LPP!$D$81,0)</f>
        <v>0</v>
      </c>
      <c r="CU110" s="79">
        <f>IF(CU94=LPP!$D$83,LPP!$D$89*LPP!$D$81,0)</f>
        <v>0</v>
      </c>
      <c r="CV110" s="79">
        <f>IF(CV94=LPP!$D$83,LPP!$D$89*LPP!$D$81,0)</f>
        <v>0</v>
      </c>
      <c r="CW110" s="79">
        <f>IF(CW94=LPP!$D$83,LPP!$D$89*LPP!$D$81,0)</f>
        <v>0</v>
      </c>
      <c r="CX110" s="79">
        <f>IF(CX94=LPP!$D$83,LPP!$D$89*LPP!$D$81,0)</f>
        <v>0</v>
      </c>
      <c r="CY110" s="79">
        <f>IF(CY94=LPP!$D$83,LPP!$D$89*LPP!$D$81,0)</f>
        <v>0</v>
      </c>
      <c r="CZ110" s="79">
        <f>IF(CZ94=LPP!$D$83,LPP!$D$89*LPP!$D$81,0)</f>
        <v>0</v>
      </c>
      <c r="DA110" s="79">
        <f>IF(DA94=LPP!$D$83,LPP!$D$89*LPP!$D$81,0)</f>
        <v>0</v>
      </c>
      <c r="DB110" s="79">
        <f>IF(DB94=LPP!$D$83,LPP!$D$89*LPP!$D$81,0)</f>
        <v>0</v>
      </c>
      <c r="DC110" s="79">
        <f>IF(DC94=LPP!$D$83,LPP!$D$89*LPP!$D$81,0)</f>
        <v>0</v>
      </c>
      <c r="DD110" s="79">
        <f>IF(DD94=LPP!$D$83,LPP!$D$89*LPP!$D$81,0)</f>
        <v>0</v>
      </c>
      <c r="DE110" s="79">
        <f>IF(DE94=LPP!$D$83,LPP!$D$89*LPP!$D$81,0)</f>
        <v>0</v>
      </c>
      <c r="DF110" s="79">
        <f>IF(DF94=LPP!$D$83,LPP!$D$89*LPP!$D$81,0)</f>
        <v>0</v>
      </c>
      <c r="DG110" s="79">
        <f>IF(DG94=LPP!$D$83,LPP!$D$89*LPP!$D$81,0)</f>
        <v>0</v>
      </c>
      <c r="DH110" s="79">
        <f>IF(DH94=LPP!$D$83,LPP!$D$89*LPP!$D$81,0)</f>
        <v>0</v>
      </c>
      <c r="DI110" s="79">
        <f>IF(DI94=LPP!$D$83,LPP!$D$89*LPP!$D$81,0)</f>
        <v>0</v>
      </c>
      <c r="DJ110" s="79">
        <f>IF(DJ94=LPP!$D$83,LPP!$D$89*LPP!$D$81,0)</f>
        <v>0</v>
      </c>
      <c r="DK110" s="79">
        <f>IF(DK94=LPP!$D$83,LPP!$D$89*LPP!$D$81,0)</f>
        <v>0</v>
      </c>
      <c r="DL110" s="79">
        <f>IF(DL94=LPP!$D$83,LPP!$D$89*LPP!$D$81,0)</f>
        <v>0</v>
      </c>
      <c r="DM110" s="79">
        <f>IF(DM94=LPP!$D$83,LPP!$D$89*LPP!$D$81,0)</f>
        <v>0</v>
      </c>
      <c r="DN110" s="79">
        <f>IF(DN94=LPP!$D$83,LPP!$D$89*LPP!$D$81,0)</f>
        <v>0</v>
      </c>
      <c r="DO110" s="79">
        <f>IF(DO94=LPP!$D$83,LPP!$D$89*LPP!$D$81,0)</f>
        <v>0</v>
      </c>
      <c r="DP110" s="79">
        <f>IF(DP94=LPP!$D$83,LPP!$D$89*LPP!$D$81,0)</f>
        <v>0</v>
      </c>
      <c r="DQ110" s="79">
        <f>IF(DQ94=LPP!$D$83,LPP!$D$89*LPP!$D$81,0)</f>
        <v>0</v>
      </c>
      <c r="DR110" s="79">
        <f>IF(DR94=LPP!$D$83,LPP!$D$89*LPP!$D$81,0)</f>
        <v>0</v>
      </c>
      <c r="DS110" s="79">
        <f>IF(DS94=LPP!$D$83,LPP!$D$89*LPP!$D$81,0)</f>
        <v>0</v>
      </c>
    </row>
    <row r="111" spans="2:123" x14ac:dyDescent="0.25">
      <c r="B111" s="36" t="s">
        <v>274</v>
      </c>
      <c r="C111" s="79">
        <f>IF(C94=LPP!$D$83,LPP!$D$6*LPP!$D$81,0)</f>
        <v>0</v>
      </c>
      <c r="D111" s="79">
        <f>IF(D94=LPP!$D$83,LPP!$D$6*LPP!$D$81,0)</f>
        <v>0</v>
      </c>
      <c r="E111" s="79">
        <f>IF(E94=LPP!$D$83,LPP!$D$6*LPP!$D$81,0)</f>
        <v>0</v>
      </c>
      <c r="F111" s="79">
        <f>IF(F94=LPP!$D$83,LPP!$D$6*LPP!$D$81,0)</f>
        <v>0</v>
      </c>
      <c r="G111" s="79">
        <f>IF(G94=LPP!$D$83,LPP!$D$6*LPP!$D$81,0)</f>
        <v>0</v>
      </c>
      <c r="H111" s="79">
        <f>IF(H94=LPP!$D$83,LPP!$D$6*LPP!$D$81,0)</f>
        <v>0</v>
      </c>
      <c r="I111" s="79">
        <f>IF(I94=LPP!$D$83,LPP!$D$6*LPP!$D$81,0)</f>
        <v>0</v>
      </c>
      <c r="J111" s="79">
        <f>IF(J94=LPP!$D$83,LPP!$D$6*LPP!$D$81,0)</f>
        <v>0</v>
      </c>
      <c r="K111" s="79">
        <f>IF(K94=LPP!$D$83,LPP!$D$6*LPP!$D$81,0)</f>
        <v>0</v>
      </c>
      <c r="L111" s="79">
        <f>IF(L94=LPP!$D$83,LPP!$D$6*LPP!$D$81,0)</f>
        <v>0</v>
      </c>
      <c r="M111" s="79">
        <f>IF(M94=LPP!$D$83,LPP!$D$6*LPP!$D$81,0)</f>
        <v>0</v>
      </c>
      <c r="N111" s="79">
        <f>IF(N94=LPP!$D$83,LPP!$D$6*LPP!$D$81,0)</f>
        <v>0</v>
      </c>
      <c r="O111" s="79">
        <f>IF(O94=LPP!$D$83,LPP!$D$6*LPP!$D$81,0)</f>
        <v>0</v>
      </c>
      <c r="P111" s="79">
        <f>IF(P94=LPP!$D$83,LPP!$D$6*LPP!$D$81,0)</f>
        <v>0</v>
      </c>
      <c r="Q111" s="79">
        <f>IF(Q94=LPP!$D$83,LPP!$D$6*LPP!$D$81,0)</f>
        <v>0</v>
      </c>
      <c r="R111" s="79">
        <f>IF(R94=LPP!$D$83,LPP!$D$6*LPP!$D$81,0)</f>
        <v>0</v>
      </c>
      <c r="S111" s="79">
        <f>IF(S94=LPP!$D$83,LPP!$D$6*LPP!$D$81,0)</f>
        <v>0</v>
      </c>
      <c r="T111" s="79">
        <f>IF(T94=LPP!$D$83,LPP!$D$6*LPP!$D$81,0)</f>
        <v>0</v>
      </c>
      <c r="U111" s="79">
        <f>IF(U94=LPP!$D$83,LPP!$D$6*LPP!$D$81,0)</f>
        <v>0</v>
      </c>
      <c r="V111" s="79">
        <f>IF(V94=LPP!$D$83,LPP!$D$6*LPP!$D$81,0)</f>
        <v>0</v>
      </c>
      <c r="W111" s="79">
        <f>IF(W94=LPP!$D$83,LPP!$D$6*LPP!$D$81,0)</f>
        <v>0</v>
      </c>
      <c r="X111" s="79">
        <f ca="1">IF(X94=LPP!$D$83,LPP!$D$6*LPP!$D$81,0)</f>
        <v>2818016.6242038216</v>
      </c>
      <c r="Y111" s="79">
        <f>IF(Y94=LPP!$D$83,LPP!$D$6*LPP!$D$81,0)</f>
        <v>0</v>
      </c>
      <c r="Z111" s="79">
        <f>IF(Z94=LPP!$D$83,LPP!$D$6*LPP!$D$81,0)</f>
        <v>0</v>
      </c>
      <c r="AA111" s="79">
        <f>IF(AA94=LPP!$D$83,LPP!$D$6*LPP!$D$81,0)</f>
        <v>0</v>
      </c>
      <c r="AB111" s="79">
        <f>IF(AB94=LPP!$D$83,LPP!$D$6*LPP!$D$81,0)</f>
        <v>0</v>
      </c>
      <c r="AC111" s="79">
        <f>IF(AC94=LPP!$D$83,LPP!$D$6*LPP!$D$81,0)</f>
        <v>0</v>
      </c>
      <c r="AD111" s="79">
        <f>IF(AD94=LPP!$D$83,LPP!$D$6*LPP!$D$81,0)</f>
        <v>0</v>
      </c>
      <c r="AE111" s="79">
        <f>IF(AE94=LPP!$D$83,LPP!$D$6*LPP!$D$81,0)</f>
        <v>0</v>
      </c>
      <c r="AF111" s="79">
        <f>IF(AF94=LPP!$D$83,LPP!$D$6*LPP!$D$81,0)</f>
        <v>0</v>
      </c>
      <c r="AG111" s="79">
        <f>IF(AG94=LPP!$D$83,LPP!$D$6*LPP!$D$81,0)</f>
        <v>0</v>
      </c>
      <c r="AH111" s="79">
        <f>IF(AH94=LPP!$D$83,LPP!$D$6*LPP!$D$81,0)</f>
        <v>0</v>
      </c>
      <c r="AI111" s="79">
        <f>IF(AI94=LPP!$D$83,LPP!$D$6*LPP!$D$81,0)</f>
        <v>0</v>
      </c>
      <c r="AJ111" s="79">
        <f>IF(AJ94=LPP!$D$83,LPP!$D$6*LPP!$D$81,0)</f>
        <v>0</v>
      </c>
      <c r="AK111" s="79">
        <f>IF(AK94=LPP!$D$83,LPP!$D$6*LPP!$D$81,0)</f>
        <v>0</v>
      </c>
      <c r="AL111" s="79">
        <f>IF(AL94=LPP!$D$83,LPP!$D$6*LPP!$D$81,0)</f>
        <v>0</v>
      </c>
      <c r="AM111" s="79">
        <f>IF(AM94=LPP!$D$83,LPP!$D$6*LPP!$D$81,0)</f>
        <v>0</v>
      </c>
      <c r="AN111" s="79">
        <f>IF(AN94=LPP!$D$83,LPP!$D$6*LPP!$D$81,0)</f>
        <v>0</v>
      </c>
      <c r="AO111" s="79">
        <f>IF(AO94=LPP!$D$83,LPP!$D$6*LPP!$D$81,0)</f>
        <v>0</v>
      </c>
      <c r="AP111" s="79">
        <f>IF(AP94=LPP!$D$83,LPP!$D$6*LPP!$D$81,0)</f>
        <v>0</v>
      </c>
      <c r="AQ111" s="79">
        <f>IF(AQ94=LPP!$D$83,LPP!$D$6*LPP!$D$81,0)</f>
        <v>0</v>
      </c>
      <c r="AR111" s="79">
        <f>IF(AR94=LPP!$D$83,LPP!$D$6*LPP!$D$81,0)</f>
        <v>0</v>
      </c>
      <c r="AS111" s="79">
        <f>IF(AS94=LPP!$D$83,LPP!$D$6*LPP!$D$81,0)</f>
        <v>0</v>
      </c>
      <c r="AT111" s="79">
        <f>IF(AT94=LPP!$D$83,LPP!$D$6*LPP!$D$81,0)</f>
        <v>0</v>
      </c>
      <c r="AU111" s="79">
        <f>IF(AU94=LPP!$D$83,LPP!$D$6*LPP!$D$81,0)</f>
        <v>0</v>
      </c>
      <c r="AV111" s="79">
        <f>IF(AV94=LPP!$D$83,LPP!$D$6*LPP!$D$81,0)</f>
        <v>0</v>
      </c>
      <c r="AW111" s="79">
        <f>IF(AW94=LPP!$D$83,LPP!$D$6*LPP!$D$81,0)</f>
        <v>0</v>
      </c>
      <c r="AX111" s="79">
        <f>IF(AX94=LPP!$D$83,LPP!$D$6*LPP!$D$81,0)</f>
        <v>0</v>
      </c>
      <c r="AY111" s="79">
        <f>IF(AY94=LPP!$D$83,LPP!$D$6*LPP!$D$81,0)</f>
        <v>0</v>
      </c>
      <c r="AZ111" s="79">
        <f>IF(AZ94=LPP!$D$83,LPP!$D$6*LPP!$D$81,0)</f>
        <v>0</v>
      </c>
      <c r="BA111" s="79">
        <f>IF(BA94=LPP!$D$83,LPP!$D$6*LPP!$D$81,0)</f>
        <v>0</v>
      </c>
      <c r="BB111" s="79">
        <f>IF(BB94=LPP!$D$83,LPP!$D$6*LPP!$D$81,0)</f>
        <v>0</v>
      </c>
      <c r="BC111" s="79">
        <f>IF(BC94=LPP!$D$83,LPP!$D$6*LPP!$D$81,0)</f>
        <v>0</v>
      </c>
      <c r="BD111" s="79">
        <f>IF(BD94=LPP!$D$83,LPP!$D$6*LPP!$D$81,0)</f>
        <v>0</v>
      </c>
      <c r="BE111" s="79">
        <f>IF(BE94=LPP!$D$83,LPP!$D$6*LPP!$D$81,0)</f>
        <v>0</v>
      </c>
      <c r="BF111" s="79">
        <f>IF(BF94=LPP!$D$83,LPP!$D$6*LPP!$D$81,0)</f>
        <v>0</v>
      </c>
      <c r="BG111" s="79">
        <f>IF(BG94=LPP!$D$83,LPP!$D$6*LPP!$D$81,0)</f>
        <v>0</v>
      </c>
      <c r="BH111" s="79">
        <f>IF(BH94=LPP!$D$83,LPP!$D$6*LPP!$D$81,0)</f>
        <v>0</v>
      </c>
      <c r="BI111" s="79">
        <f>IF(BI94=LPP!$D$83,LPP!$D$6*LPP!$D$81,0)</f>
        <v>0</v>
      </c>
      <c r="BJ111" s="79">
        <f>IF(BJ94=LPP!$D$83,LPP!$D$6*LPP!$D$81,0)</f>
        <v>0</v>
      </c>
      <c r="BK111" s="79">
        <f>IF(BK94=LPP!$D$83,LPP!$D$6*LPP!$D$81,0)</f>
        <v>0</v>
      </c>
      <c r="BL111" s="79">
        <f>IF(BL94=LPP!$D$83,LPP!$D$6*LPP!$D$81,0)</f>
        <v>0</v>
      </c>
      <c r="BM111" s="79">
        <f>IF(BM94=LPP!$D$83,LPP!$D$6*LPP!$D$81,0)</f>
        <v>0</v>
      </c>
      <c r="BN111" s="79">
        <f>IF(BN94=LPP!$D$83,LPP!$D$6*LPP!$D$81,0)</f>
        <v>0</v>
      </c>
      <c r="BO111" s="79">
        <f>IF(BO94=LPP!$D$83,LPP!$D$6*LPP!$D$81,0)</f>
        <v>0</v>
      </c>
      <c r="BP111" s="79">
        <f>IF(BP94=LPP!$D$83,LPP!$D$6*LPP!$D$81,0)</f>
        <v>0</v>
      </c>
      <c r="BQ111" s="79">
        <f>IF(BQ94=LPP!$D$83,LPP!$D$6*LPP!$D$81,0)</f>
        <v>0</v>
      </c>
      <c r="BR111" s="79">
        <f>IF(BR94=LPP!$D$83,LPP!$D$6*LPP!$D$81,0)</f>
        <v>0</v>
      </c>
      <c r="BS111" s="79">
        <f>IF(BS94=LPP!$D$83,LPP!$D$6*LPP!$D$81,0)</f>
        <v>0</v>
      </c>
      <c r="BT111" s="79">
        <f>IF(BT94=LPP!$D$83,LPP!$D$6*LPP!$D$81,0)</f>
        <v>0</v>
      </c>
      <c r="BU111" s="79">
        <f>IF(BU94=LPP!$D$83,LPP!$D$6*LPP!$D$81,0)</f>
        <v>0</v>
      </c>
      <c r="BV111" s="79">
        <f>IF(BV94=LPP!$D$83,LPP!$D$6*LPP!$D$81,0)</f>
        <v>0</v>
      </c>
      <c r="BW111" s="79">
        <f>IF(BW94=LPP!$D$83,LPP!$D$6*LPP!$D$81,0)</f>
        <v>0</v>
      </c>
      <c r="BX111" s="79">
        <f>IF(BX94=LPP!$D$83,LPP!$D$6*LPP!$D$81,0)</f>
        <v>0</v>
      </c>
      <c r="BY111" s="79">
        <f>IF(BY94=LPP!$D$83,LPP!$D$6*LPP!$D$81,0)</f>
        <v>0</v>
      </c>
      <c r="BZ111" s="79">
        <f>IF(BZ94=LPP!$D$83,LPP!$D$6*LPP!$D$81,0)</f>
        <v>0</v>
      </c>
      <c r="CA111" s="79">
        <f>IF(CA94=LPP!$D$83,LPP!$D$6*LPP!$D$81,0)</f>
        <v>0</v>
      </c>
      <c r="CB111" s="79">
        <f>IF(CB94=LPP!$D$83,LPP!$D$6*LPP!$D$81,0)</f>
        <v>0</v>
      </c>
      <c r="CC111" s="79">
        <f>IF(CC94=LPP!$D$83,LPP!$D$6*LPP!$D$81,0)</f>
        <v>0</v>
      </c>
      <c r="CD111" s="79">
        <f>IF(CD94=LPP!$D$83,LPP!$D$6*LPP!$D$81,0)</f>
        <v>0</v>
      </c>
      <c r="CE111" s="79">
        <f>IF(CE94=LPP!$D$83,LPP!$D$6*LPP!$D$81,0)</f>
        <v>0</v>
      </c>
      <c r="CF111" s="79">
        <f>IF(CF94=LPP!$D$83,LPP!$D$6*LPP!$D$81,0)</f>
        <v>0</v>
      </c>
      <c r="CG111" s="79">
        <f>IF(CG94=LPP!$D$83,LPP!$D$6*LPP!$D$81,0)</f>
        <v>0</v>
      </c>
      <c r="CH111" s="79">
        <f>IF(CH94=LPP!$D$83,LPP!$D$6*LPP!$D$81,0)</f>
        <v>0</v>
      </c>
      <c r="CI111" s="79">
        <f>IF(CI94=LPP!$D$83,LPP!$D$6*LPP!$D$81,0)</f>
        <v>0</v>
      </c>
      <c r="CJ111" s="79">
        <f>IF(CJ94=LPP!$D$83,LPP!$D$6*LPP!$D$81,0)</f>
        <v>0</v>
      </c>
      <c r="CK111" s="79">
        <f>IF(CK94=LPP!$D$83,LPP!$D$6*LPP!$D$81,0)</f>
        <v>0</v>
      </c>
      <c r="CL111" s="79">
        <f>IF(CL94=LPP!$D$83,LPP!$D$6*LPP!$D$81,0)</f>
        <v>0</v>
      </c>
      <c r="CM111" s="79">
        <f>IF(CM94=LPP!$D$83,LPP!$D$6*LPP!$D$81,0)</f>
        <v>0</v>
      </c>
      <c r="CN111" s="79">
        <f>IF(CN94=LPP!$D$83,LPP!$D$6*LPP!$D$81,0)</f>
        <v>0</v>
      </c>
      <c r="CO111" s="79">
        <f>IF(CO94=LPP!$D$83,LPP!$D$6*LPP!$D$81,0)</f>
        <v>0</v>
      </c>
      <c r="CP111" s="79">
        <f>IF(CP94=LPP!$D$83,LPP!$D$6*LPP!$D$81,0)</f>
        <v>0</v>
      </c>
      <c r="CQ111" s="79">
        <f>IF(CQ94=LPP!$D$83,LPP!$D$6*LPP!$D$81,0)</f>
        <v>0</v>
      </c>
      <c r="CR111" s="79">
        <f>IF(CR94=LPP!$D$83,LPP!$D$6*LPP!$D$81,0)</f>
        <v>0</v>
      </c>
      <c r="CS111" s="79">
        <f>IF(CS94=LPP!$D$83,LPP!$D$6*LPP!$D$81,0)</f>
        <v>0</v>
      </c>
      <c r="CT111" s="79">
        <f>IF(CT94=LPP!$D$83,LPP!$D$6*LPP!$D$81,0)</f>
        <v>0</v>
      </c>
      <c r="CU111" s="79">
        <f>IF(CU94=LPP!$D$83,LPP!$D$6*LPP!$D$81,0)</f>
        <v>0</v>
      </c>
      <c r="CV111" s="79">
        <f>IF(CV94=LPP!$D$83,LPP!$D$6*LPP!$D$81,0)</f>
        <v>0</v>
      </c>
      <c r="CW111" s="79">
        <f>IF(CW94=LPP!$D$83,LPP!$D$6*LPP!$D$81,0)</f>
        <v>0</v>
      </c>
      <c r="CX111" s="79">
        <f>IF(CX94=LPP!$D$83,LPP!$D$6*LPP!$D$81,0)</f>
        <v>0</v>
      </c>
      <c r="CY111" s="79">
        <f>IF(CY94=LPP!$D$83,LPP!$D$6*LPP!$D$81,0)</f>
        <v>0</v>
      </c>
      <c r="CZ111" s="79">
        <f>IF(CZ94=LPP!$D$83,LPP!$D$6*LPP!$D$81,0)</f>
        <v>0</v>
      </c>
      <c r="DA111" s="79">
        <f>IF(DA94=LPP!$D$83,LPP!$D$6*LPP!$D$81,0)</f>
        <v>0</v>
      </c>
      <c r="DB111" s="79">
        <f>IF(DB94=LPP!$D$83,LPP!$D$6*LPP!$D$81,0)</f>
        <v>0</v>
      </c>
      <c r="DC111" s="79">
        <f>IF(DC94=LPP!$D$83,LPP!$D$6*LPP!$D$81,0)</f>
        <v>0</v>
      </c>
      <c r="DD111" s="79">
        <f>IF(DD94=LPP!$D$83,LPP!$D$6*LPP!$D$81,0)</f>
        <v>0</v>
      </c>
      <c r="DE111" s="79">
        <f>IF(DE94=LPP!$D$83,LPP!$D$6*LPP!$D$81,0)</f>
        <v>0</v>
      </c>
      <c r="DF111" s="79">
        <f>IF(DF94=LPP!$D$83,LPP!$D$6*LPP!$D$81,0)</f>
        <v>0</v>
      </c>
      <c r="DG111" s="79">
        <f>IF(DG94=LPP!$D$83,LPP!$D$6*LPP!$D$81,0)</f>
        <v>0</v>
      </c>
      <c r="DH111" s="79">
        <f>IF(DH94=LPP!$D$83,LPP!$D$6*LPP!$D$81,0)</f>
        <v>0</v>
      </c>
      <c r="DI111" s="79">
        <f>IF(DI94=LPP!$D$83,LPP!$D$6*LPP!$D$81,0)</f>
        <v>0</v>
      </c>
      <c r="DJ111" s="79">
        <f>IF(DJ94=LPP!$D$83,LPP!$D$6*LPP!$D$81,0)</f>
        <v>0</v>
      </c>
      <c r="DK111" s="79">
        <f>IF(DK94=LPP!$D$83,LPP!$D$6*LPP!$D$81,0)</f>
        <v>0</v>
      </c>
      <c r="DL111" s="79">
        <f>IF(DL94=LPP!$D$83,LPP!$D$6*LPP!$D$81,0)</f>
        <v>0</v>
      </c>
      <c r="DM111" s="79">
        <f>IF(DM94=LPP!$D$83,LPP!$D$6*LPP!$D$81,0)</f>
        <v>0</v>
      </c>
      <c r="DN111" s="79">
        <f>IF(DN94=LPP!$D$83,LPP!$D$6*LPP!$D$81,0)</f>
        <v>0</v>
      </c>
      <c r="DO111" s="79">
        <f>IF(DO94=LPP!$D$83,LPP!$D$6*LPP!$D$81,0)</f>
        <v>0</v>
      </c>
      <c r="DP111" s="79">
        <f>IF(DP94=LPP!$D$83,LPP!$D$6*LPP!$D$81,0)</f>
        <v>0</v>
      </c>
      <c r="DQ111" s="79">
        <f>IF(DQ94=LPP!$D$83,LPP!$D$6*LPP!$D$81,0)</f>
        <v>0</v>
      </c>
      <c r="DR111" s="79">
        <f>IF(DR94=LPP!$D$83,LPP!$D$6*LPP!$D$81,0)</f>
        <v>0</v>
      </c>
      <c r="DS111" s="79">
        <f>IF(DS94=LPP!$D$83,LPP!$D$6*LPP!$D$81,0)</f>
        <v>0</v>
      </c>
    </row>
    <row r="112" spans="2:123" ht="13.8" thickBot="1" x14ac:dyDescent="0.3">
      <c r="B112" s="42" t="s">
        <v>447</v>
      </c>
      <c r="C112" s="92">
        <f>SUM(C107:C111)</f>
        <v>0</v>
      </c>
      <c r="D112" s="92">
        <f t="shared" ref="D112" si="1551">SUM(D107:D111)</f>
        <v>0</v>
      </c>
      <c r="E112" s="92">
        <f t="shared" ref="E112" si="1552">SUM(E107:E111)</f>
        <v>0</v>
      </c>
      <c r="F112" s="92">
        <f t="shared" ref="F112" si="1553">SUM(F107:F111)</f>
        <v>0</v>
      </c>
      <c r="G112" s="92">
        <f t="shared" ref="G112" si="1554">SUM(G107:G111)</f>
        <v>0</v>
      </c>
      <c r="H112" s="92">
        <f t="shared" ref="H112" si="1555">SUM(H107:H111)</f>
        <v>0</v>
      </c>
      <c r="I112" s="92">
        <f t="shared" ref="I112" si="1556">SUM(I107:I111)</f>
        <v>0</v>
      </c>
      <c r="J112" s="92">
        <f t="shared" ref="J112" si="1557">SUM(J107:J111)</f>
        <v>0</v>
      </c>
      <c r="K112" s="92">
        <f t="shared" ref="K112" si="1558">SUM(K107:K111)</f>
        <v>0</v>
      </c>
      <c r="L112" s="92">
        <f t="shared" ref="L112" si="1559">SUM(L107:L111)</f>
        <v>0</v>
      </c>
      <c r="M112" s="92">
        <f t="shared" ref="M112" si="1560">SUM(M107:M111)</f>
        <v>0</v>
      </c>
      <c r="N112" s="92">
        <f t="shared" ref="N112" si="1561">SUM(N107:N111)</f>
        <v>0</v>
      </c>
      <c r="O112" s="92">
        <f t="shared" ref="O112" si="1562">SUM(O107:O111)</f>
        <v>0</v>
      </c>
      <c r="P112" s="92">
        <f t="shared" ref="P112" si="1563">SUM(P107:P111)</f>
        <v>0</v>
      </c>
      <c r="Q112" s="92">
        <f t="shared" ref="Q112" si="1564">SUM(Q107:Q111)</f>
        <v>0</v>
      </c>
      <c r="R112" s="92">
        <f t="shared" ref="R112" si="1565">SUM(R107:R111)</f>
        <v>0</v>
      </c>
      <c r="S112" s="92">
        <f t="shared" ref="S112" si="1566">SUM(S107:S111)</f>
        <v>0</v>
      </c>
      <c r="T112" s="92">
        <f t="shared" ref="T112" si="1567">SUM(T107:T111)</f>
        <v>0</v>
      </c>
      <c r="U112" s="92">
        <f t="shared" ref="U112" si="1568">SUM(U107:U111)</f>
        <v>0</v>
      </c>
      <c r="V112" s="92">
        <f t="shared" ref="V112" si="1569">SUM(V107:V111)</f>
        <v>0</v>
      </c>
      <c r="W112" s="92">
        <f t="shared" ref="W112" si="1570">SUM(W107:W111)</f>
        <v>0</v>
      </c>
      <c r="X112" s="92">
        <f t="shared" ref="X112" ca="1" si="1571">SUM(X107:X111)</f>
        <v>3282449.3916555354</v>
      </c>
      <c r="Y112" s="92">
        <f t="shared" ref="Y112" si="1572">SUM(Y107:Y111)</f>
        <v>13550.107579102285</v>
      </c>
      <c r="Z112" s="92">
        <f t="shared" ref="Z112" si="1573">SUM(Z107:Z111)</f>
        <v>183894.31714495952</v>
      </c>
      <c r="AA112" s="92">
        <f t="shared" ref="AA112" si="1574">SUM(AA107:AA111)</f>
        <v>226480.36953642388</v>
      </c>
      <c r="AB112" s="92">
        <f t="shared" ref="AB112" si="1575">SUM(AB107:AB111)</f>
        <v>226480.36953642388</v>
      </c>
      <c r="AC112" s="92">
        <f t="shared" ref="AC112" si="1576">SUM(AC107:AC111)</f>
        <v>381338.74186902138</v>
      </c>
      <c r="AD112" s="92">
        <f t="shared" ref="AD112" si="1577">SUM(AD107:AD111)</f>
        <v>381338.74186902138</v>
      </c>
      <c r="AE112" s="92">
        <f t="shared" ref="AE112" si="1578">SUM(AE107:AE111)</f>
        <v>389081.66048565123</v>
      </c>
      <c r="AF112" s="92">
        <f t="shared" ref="AF112" si="1579">SUM(AF107:AF111)</f>
        <v>389081.66048565123</v>
      </c>
      <c r="AG112" s="92">
        <f t="shared" ref="AG112" si="1580">SUM(AG107:AG111)</f>
        <v>389081.66048565123</v>
      </c>
      <c r="AH112" s="92">
        <f t="shared" ref="AH112" si="1581">SUM(AH107:AH111)</f>
        <v>422265.59741406498</v>
      </c>
      <c r="AI112" s="92">
        <f t="shared" ref="AI112" si="1582">SUM(AI107:AI111)</f>
        <v>422265.59741406498</v>
      </c>
      <c r="AJ112" s="92">
        <f t="shared" ref="AJ112" si="1583">SUM(AJ107:AJ111)</f>
        <v>415813.16523354012</v>
      </c>
      <c r="AK112" s="92">
        <f t="shared" ref="AK112" si="1584">SUM(AK107:AK111)</f>
        <v>415813.16523354012</v>
      </c>
      <c r="AL112" s="92">
        <f t="shared" ref="AL112" si="1585">SUM(AL107:AL111)</f>
        <v>245468.95566768287</v>
      </c>
      <c r="AM112" s="92">
        <f t="shared" ref="AM112" si="1586">SUM(AM107:AM111)</f>
        <v>202882.90327621857</v>
      </c>
      <c r="AN112" s="92">
        <f t="shared" ref="AN112" si="1587">SUM(AN107:AN111)</f>
        <v>202882.90327621857</v>
      </c>
      <c r="AO112" s="92">
        <f t="shared" ref="AO112" si="1588">SUM(AO107:AO111)</f>
        <v>48024.530943621023</v>
      </c>
      <c r="AP112" s="92">
        <f t="shared" ref="AP112" si="1589">SUM(AP107:AP111)</f>
        <v>48024.530943621023</v>
      </c>
      <c r="AQ112" s="92">
        <f t="shared" ref="AQ112" si="1590">SUM(AQ107:AQ111)</f>
        <v>40281.61232699114</v>
      </c>
      <c r="AR112" s="92">
        <f t="shared" ref="AR112" si="1591">SUM(AR107:AR111)</f>
        <v>40281.61232699114</v>
      </c>
      <c r="AS112" s="92">
        <f t="shared" ref="AS112" si="1592">SUM(AS107:AS111)</f>
        <v>40281.61232699114</v>
      </c>
      <c r="AT112" s="92">
        <f t="shared" ref="AT112" si="1593">SUM(AT107:AT111)</f>
        <v>40281.61232699114</v>
      </c>
      <c r="AU112" s="92">
        <f t="shared" ref="AU112" si="1594">SUM(AU107:AU111)</f>
        <v>40281.61232699114</v>
      </c>
      <c r="AV112" s="92">
        <f t="shared" ref="AV112" si="1595">SUM(AV107:AV111)</f>
        <v>7097.6753985773848</v>
      </c>
      <c r="AW112" s="92">
        <f t="shared" ref="AW112" si="1596">SUM(AW107:AW111)</f>
        <v>7097.6753985773848</v>
      </c>
      <c r="AX112" s="92">
        <f t="shared" ref="AX112" si="1597">SUM(AX107:AX111)</f>
        <v>7097.6753985773848</v>
      </c>
      <c r="AY112" s="92">
        <f t="shared" ref="AY112" si="1598">SUM(AY107:AY111)</f>
        <v>7097.6753985773848</v>
      </c>
      <c r="AZ112" s="92">
        <f t="shared" ref="AZ112" si="1599">SUM(AZ107:AZ111)</f>
        <v>7097.6753985773848</v>
      </c>
      <c r="BA112" s="92">
        <f t="shared" ref="BA112" si="1600">SUM(BA107:BA111)</f>
        <v>7097.6753985773848</v>
      </c>
      <c r="BB112" s="92">
        <f t="shared" ref="BB112" si="1601">SUM(BB107:BB111)</f>
        <v>0</v>
      </c>
      <c r="BC112" s="92">
        <f t="shared" ref="BC112" si="1602">SUM(BC107:BC111)</f>
        <v>0</v>
      </c>
      <c r="BD112" s="92">
        <f t="shared" ref="BD112" si="1603">SUM(BD107:BD111)</f>
        <v>0</v>
      </c>
      <c r="BE112" s="92">
        <f t="shared" ref="BE112" si="1604">SUM(BE107:BE111)</f>
        <v>0</v>
      </c>
      <c r="BF112" s="92">
        <f t="shared" ref="BF112" si="1605">SUM(BF107:BF111)</f>
        <v>0</v>
      </c>
      <c r="BG112" s="92">
        <f t="shared" ref="BG112" si="1606">SUM(BG107:BG111)</f>
        <v>0</v>
      </c>
      <c r="BH112" s="92">
        <f t="shared" ref="BH112" si="1607">SUM(BH107:BH111)</f>
        <v>0</v>
      </c>
      <c r="BI112" s="92">
        <f t="shared" ref="BI112" si="1608">SUM(BI107:BI111)</f>
        <v>0</v>
      </c>
      <c r="BJ112" s="92">
        <f t="shared" ref="BJ112" si="1609">SUM(BJ107:BJ111)</f>
        <v>0</v>
      </c>
      <c r="BK112" s="92">
        <f t="shared" ref="BK112" si="1610">SUM(BK107:BK111)</f>
        <v>0</v>
      </c>
      <c r="BL112" s="92">
        <f t="shared" ref="BL112" si="1611">SUM(BL107:BL111)</f>
        <v>0</v>
      </c>
      <c r="BM112" s="92">
        <f t="shared" ref="BM112" si="1612">SUM(BM107:BM111)</f>
        <v>0</v>
      </c>
      <c r="BN112" s="92">
        <f t="shared" ref="BN112" si="1613">SUM(BN107:BN111)</f>
        <v>0</v>
      </c>
      <c r="BO112" s="92">
        <f t="shared" ref="BO112" si="1614">SUM(BO107:BO111)</f>
        <v>0</v>
      </c>
      <c r="BP112" s="92">
        <f t="shared" ref="BP112" si="1615">SUM(BP107:BP111)</f>
        <v>0</v>
      </c>
      <c r="BQ112" s="92">
        <f t="shared" ref="BQ112" si="1616">SUM(BQ107:BQ111)</f>
        <v>0</v>
      </c>
      <c r="BR112" s="92">
        <f t="shared" ref="BR112" si="1617">SUM(BR107:BR111)</f>
        <v>0</v>
      </c>
      <c r="BS112" s="92">
        <f t="shared" ref="BS112" si="1618">SUM(BS107:BS111)</f>
        <v>0</v>
      </c>
      <c r="BT112" s="92">
        <f t="shared" ref="BT112" si="1619">SUM(BT107:BT111)</f>
        <v>0</v>
      </c>
      <c r="BU112" s="92">
        <f t="shared" ref="BU112" si="1620">SUM(BU107:BU111)</f>
        <v>0</v>
      </c>
      <c r="BV112" s="92">
        <f t="shared" ref="BV112" si="1621">SUM(BV107:BV111)</f>
        <v>0</v>
      </c>
      <c r="BW112" s="92">
        <f t="shared" ref="BW112" si="1622">SUM(BW107:BW111)</f>
        <v>0</v>
      </c>
      <c r="BX112" s="92">
        <f t="shared" ref="BX112" si="1623">SUM(BX107:BX111)</f>
        <v>0</v>
      </c>
      <c r="BY112" s="92">
        <f t="shared" ref="BY112" si="1624">SUM(BY107:BY111)</f>
        <v>0</v>
      </c>
      <c r="BZ112" s="92">
        <f t="shared" ref="BZ112" si="1625">SUM(BZ107:BZ111)</f>
        <v>0</v>
      </c>
      <c r="CA112" s="92">
        <f t="shared" ref="CA112" si="1626">SUM(CA107:CA111)</f>
        <v>0</v>
      </c>
      <c r="CB112" s="92">
        <f t="shared" ref="CB112" si="1627">SUM(CB107:CB111)</f>
        <v>0</v>
      </c>
      <c r="CC112" s="92">
        <f t="shared" ref="CC112" si="1628">SUM(CC107:CC111)</f>
        <v>0</v>
      </c>
      <c r="CD112" s="92">
        <f t="shared" ref="CD112" si="1629">SUM(CD107:CD111)</f>
        <v>0</v>
      </c>
      <c r="CE112" s="92">
        <f t="shared" ref="CE112" si="1630">SUM(CE107:CE111)</f>
        <v>0</v>
      </c>
      <c r="CF112" s="92">
        <f t="shared" ref="CF112" si="1631">SUM(CF107:CF111)</f>
        <v>0</v>
      </c>
      <c r="CG112" s="92">
        <f t="shared" ref="CG112" si="1632">SUM(CG107:CG111)</f>
        <v>0</v>
      </c>
      <c r="CH112" s="92">
        <f t="shared" ref="CH112" si="1633">SUM(CH107:CH111)</f>
        <v>0</v>
      </c>
      <c r="CI112" s="92">
        <f t="shared" ref="CI112" si="1634">SUM(CI107:CI111)</f>
        <v>0</v>
      </c>
      <c r="CJ112" s="92">
        <f t="shared" ref="CJ112" si="1635">SUM(CJ107:CJ111)</f>
        <v>0</v>
      </c>
      <c r="CK112" s="92">
        <f t="shared" ref="CK112" si="1636">SUM(CK107:CK111)</f>
        <v>0</v>
      </c>
      <c r="CL112" s="92">
        <f t="shared" ref="CL112" si="1637">SUM(CL107:CL111)</f>
        <v>0</v>
      </c>
      <c r="CM112" s="92">
        <f t="shared" ref="CM112" si="1638">SUM(CM107:CM111)</f>
        <v>0</v>
      </c>
      <c r="CN112" s="92">
        <f t="shared" ref="CN112" si="1639">SUM(CN107:CN111)</f>
        <v>0</v>
      </c>
      <c r="CO112" s="92">
        <f t="shared" ref="CO112" si="1640">SUM(CO107:CO111)</f>
        <v>0</v>
      </c>
      <c r="CP112" s="92">
        <f t="shared" ref="CP112" si="1641">SUM(CP107:CP111)</f>
        <v>0</v>
      </c>
      <c r="CQ112" s="92">
        <f t="shared" ref="CQ112" si="1642">SUM(CQ107:CQ111)</f>
        <v>0</v>
      </c>
      <c r="CR112" s="92">
        <f t="shared" ref="CR112" si="1643">SUM(CR107:CR111)</f>
        <v>0</v>
      </c>
      <c r="CS112" s="92">
        <f t="shared" ref="CS112" si="1644">SUM(CS107:CS111)</f>
        <v>0</v>
      </c>
      <c r="CT112" s="92">
        <f t="shared" ref="CT112" si="1645">SUM(CT107:CT111)</f>
        <v>0</v>
      </c>
      <c r="CU112" s="92">
        <f t="shared" ref="CU112" si="1646">SUM(CU107:CU111)</f>
        <v>0</v>
      </c>
      <c r="CV112" s="92">
        <f t="shared" ref="CV112" si="1647">SUM(CV107:CV111)</f>
        <v>0</v>
      </c>
      <c r="CW112" s="92">
        <f t="shared" ref="CW112" si="1648">SUM(CW107:CW111)</f>
        <v>0</v>
      </c>
      <c r="CX112" s="92">
        <f t="shared" ref="CX112" si="1649">SUM(CX107:CX111)</f>
        <v>0</v>
      </c>
      <c r="CY112" s="92">
        <f t="shared" ref="CY112" si="1650">SUM(CY107:CY111)</f>
        <v>0</v>
      </c>
      <c r="CZ112" s="92">
        <f t="shared" ref="CZ112" si="1651">SUM(CZ107:CZ111)</f>
        <v>0</v>
      </c>
      <c r="DA112" s="92">
        <f t="shared" ref="DA112" si="1652">SUM(DA107:DA111)</f>
        <v>0</v>
      </c>
      <c r="DB112" s="92">
        <f t="shared" ref="DB112" si="1653">SUM(DB107:DB111)</f>
        <v>0</v>
      </c>
      <c r="DC112" s="92">
        <f t="shared" ref="DC112" si="1654">SUM(DC107:DC111)</f>
        <v>0</v>
      </c>
      <c r="DD112" s="92">
        <f t="shared" ref="DD112" si="1655">SUM(DD107:DD111)</f>
        <v>0</v>
      </c>
      <c r="DE112" s="92">
        <f t="shared" ref="DE112" si="1656">SUM(DE107:DE111)</f>
        <v>0</v>
      </c>
      <c r="DF112" s="92">
        <f t="shared" ref="DF112" si="1657">SUM(DF107:DF111)</f>
        <v>0</v>
      </c>
      <c r="DG112" s="92">
        <f t="shared" ref="DG112" si="1658">SUM(DG107:DG111)</f>
        <v>0</v>
      </c>
      <c r="DH112" s="92">
        <f t="shared" ref="DH112" si="1659">SUM(DH107:DH111)</f>
        <v>0</v>
      </c>
      <c r="DI112" s="92">
        <f t="shared" ref="DI112" si="1660">SUM(DI107:DI111)</f>
        <v>0</v>
      </c>
      <c r="DJ112" s="92">
        <f t="shared" ref="DJ112" si="1661">SUM(DJ107:DJ111)</f>
        <v>0</v>
      </c>
      <c r="DK112" s="92">
        <f t="shared" ref="DK112" si="1662">SUM(DK107:DK111)</f>
        <v>0</v>
      </c>
      <c r="DL112" s="92">
        <f t="shared" ref="DL112" si="1663">SUM(DL107:DL111)</f>
        <v>0</v>
      </c>
      <c r="DM112" s="92">
        <f t="shared" ref="DM112" si="1664">SUM(DM107:DM111)</f>
        <v>0</v>
      </c>
      <c r="DN112" s="92">
        <f t="shared" ref="DN112" si="1665">SUM(DN107:DN111)</f>
        <v>0</v>
      </c>
      <c r="DO112" s="92">
        <f t="shared" ref="DO112" si="1666">SUM(DO107:DO111)</f>
        <v>0</v>
      </c>
      <c r="DP112" s="92">
        <f t="shared" ref="DP112" si="1667">SUM(DP107:DP111)</f>
        <v>0</v>
      </c>
      <c r="DQ112" s="92">
        <f t="shared" ref="DQ112" si="1668">SUM(DQ107:DQ111)</f>
        <v>0</v>
      </c>
      <c r="DR112" s="92">
        <f t="shared" ref="DR112" si="1669">SUM(DR107:DR111)</f>
        <v>0</v>
      </c>
      <c r="DS112" s="92">
        <f t="shared" ref="DS112" si="1670">SUM(DS107:DS111)</f>
        <v>0</v>
      </c>
    </row>
    <row r="113" spans="2:123" ht="13.8" thickTop="1" x14ac:dyDescent="0.25"/>
    <row r="114" spans="2:123" ht="13.8" thickBot="1" x14ac:dyDescent="0.3">
      <c r="B114" s="42" t="s">
        <v>460</v>
      </c>
      <c r="C114" s="92">
        <f>C105+C112</f>
        <v>0</v>
      </c>
      <c r="D114" s="92">
        <f t="shared" ref="D114:BO114" si="1671">D105+D112</f>
        <v>0</v>
      </c>
      <c r="E114" s="92">
        <f t="shared" si="1671"/>
        <v>0</v>
      </c>
      <c r="F114" s="92">
        <f t="shared" si="1671"/>
        <v>0</v>
      </c>
      <c r="G114" s="92">
        <f t="shared" si="1671"/>
        <v>0</v>
      </c>
      <c r="H114" s="92">
        <f t="shared" si="1671"/>
        <v>0</v>
      </c>
      <c r="I114" s="92">
        <f t="shared" si="1671"/>
        <v>0</v>
      </c>
      <c r="J114" s="92">
        <f t="shared" si="1671"/>
        <v>0</v>
      </c>
      <c r="K114" s="92">
        <f t="shared" si="1671"/>
        <v>0</v>
      </c>
      <c r="L114" s="92">
        <f t="shared" si="1671"/>
        <v>0</v>
      </c>
      <c r="M114" s="92">
        <f t="shared" si="1671"/>
        <v>0</v>
      </c>
      <c r="N114" s="92">
        <f t="shared" si="1671"/>
        <v>0</v>
      </c>
      <c r="O114" s="92">
        <f t="shared" si="1671"/>
        <v>0</v>
      </c>
      <c r="P114" s="92">
        <f t="shared" si="1671"/>
        <v>0</v>
      </c>
      <c r="Q114" s="92">
        <f t="shared" si="1671"/>
        <v>0</v>
      </c>
      <c r="R114" s="92">
        <f t="shared" si="1671"/>
        <v>0</v>
      </c>
      <c r="S114" s="92">
        <f t="shared" si="1671"/>
        <v>0</v>
      </c>
      <c r="T114" s="92">
        <f t="shared" si="1671"/>
        <v>0</v>
      </c>
      <c r="U114" s="92">
        <f t="shared" si="1671"/>
        <v>0</v>
      </c>
      <c r="V114" s="92">
        <f t="shared" si="1671"/>
        <v>0</v>
      </c>
      <c r="W114" s="92">
        <f t="shared" si="1671"/>
        <v>0</v>
      </c>
      <c r="X114" s="92">
        <f t="shared" ca="1" si="1671"/>
        <v>3405632.1878291927</v>
      </c>
      <c r="Y114" s="92">
        <f t="shared" si="1671"/>
        <v>136732.90375275939</v>
      </c>
      <c r="Z114" s="92">
        <f t="shared" si="1671"/>
        <v>1855660.8366445915</v>
      </c>
      <c r="AA114" s="92">
        <f t="shared" si="1671"/>
        <v>2285392.8198675499</v>
      </c>
      <c r="AB114" s="92">
        <f t="shared" si="1671"/>
        <v>2285392.8198675499</v>
      </c>
      <c r="AC114" s="92">
        <f t="shared" si="1671"/>
        <v>3848054.5770419426</v>
      </c>
      <c r="AD114" s="92">
        <f t="shared" si="1671"/>
        <v>3848054.5770419426</v>
      </c>
      <c r="AE114" s="92">
        <f t="shared" si="1671"/>
        <v>3926187.6649006624</v>
      </c>
      <c r="AF114" s="92">
        <f t="shared" si="1671"/>
        <v>3926187.6649006624</v>
      </c>
      <c r="AG114" s="92">
        <f t="shared" si="1671"/>
        <v>3926187.6649006624</v>
      </c>
      <c r="AH114" s="92">
        <f t="shared" si="1671"/>
        <v>4261043.7557237465</v>
      </c>
      <c r="AI114" s="92">
        <f t="shared" si="1671"/>
        <v>4261043.7557237465</v>
      </c>
      <c r="AJ114" s="92">
        <f t="shared" si="1671"/>
        <v>4195932.8491748134</v>
      </c>
      <c r="AK114" s="92">
        <f t="shared" si="1671"/>
        <v>4195932.8491748134</v>
      </c>
      <c r="AL114" s="92">
        <f t="shared" si="1671"/>
        <v>2477004.9162829816</v>
      </c>
      <c r="AM114" s="92">
        <f t="shared" si="1671"/>
        <v>2047272.9330600237</v>
      </c>
      <c r="AN114" s="92">
        <f t="shared" si="1671"/>
        <v>2047272.9330600237</v>
      </c>
      <c r="AO114" s="92">
        <f t="shared" si="1671"/>
        <v>484611.17588563025</v>
      </c>
      <c r="AP114" s="92">
        <f t="shared" si="1671"/>
        <v>484611.17588563025</v>
      </c>
      <c r="AQ114" s="92">
        <f t="shared" si="1671"/>
        <v>406478.08802691061</v>
      </c>
      <c r="AR114" s="92">
        <f t="shared" si="1671"/>
        <v>406478.08802691061</v>
      </c>
      <c r="AS114" s="92">
        <f t="shared" si="1671"/>
        <v>406478.08802691061</v>
      </c>
      <c r="AT114" s="92">
        <f t="shared" si="1671"/>
        <v>406478.08802691061</v>
      </c>
      <c r="AU114" s="92">
        <f t="shared" si="1671"/>
        <v>406478.08802691061</v>
      </c>
      <c r="AV114" s="92">
        <f t="shared" si="1671"/>
        <v>71621.997203826337</v>
      </c>
      <c r="AW114" s="92">
        <f t="shared" si="1671"/>
        <v>71621.997203826337</v>
      </c>
      <c r="AX114" s="92">
        <f t="shared" si="1671"/>
        <v>71621.997203826337</v>
      </c>
      <c r="AY114" s="92">
        <f t="shared" si="1671"/>
        <v>71621.997203826337</v>
      </c>
      <c r="AZ114" s="92">
        <f t="shared" si="1671"/>
        <v>71621.997203826337</v>
      </c>
      <c r="BA114" s="92">
        <f t="shared" si="1671"/>
        <v>71621.997203826337</v>
      </c>
      <c r="BB114" s="92">
        <f t="shared" si="1671"/>
        <v>0</v>
      </c>
      <c r="BC114" s="92">
        <f t="shared" si="1671"/>
        <v>0</v>
      </c>
      <c r="BD114" s="92">
        <f t="shared" si="1671"/>
        <v>0</v>
      </c>
      <c r="BE114" s="92">
        <f t="shared" si="1671"/>
        <v>0</v>
      </c>
      <c r="BF114" s="92">
        <f t="shared" si="1671"/>
        <v>0</v>
      </c>
      <c r="BG114" s="92">
        <f t="shared" si="1671"/>
        <v>0</v>
      </c>
      <c r="BH114" s="92">
        <f t="shared" si="1671"/>
        <v>0</v>
      </c>
      <c r="BI114" s="92">
        <f t="shared" si="1671"/>
        <v>0</v>
      </c>
      <c r="BJ114" s="92">
        <f t="shared" si="1671"/>
        <v>0</v>
      </c>
      <c r="BK114" s="92">
        <f t="shared" si="1671"/>
        <v>0</v>
      </c>
      <c r="BL114" s="92">
        <f t="shared" si="1671"/>
        <v>0</v>
      </c>
      <c r="BM114" s="92">
        <f t="shared" si="1671"/>
        <v>0</v>
      </c>
      <c r="BN114" s="92">
        <f t="shared" si="1671"/>
        <v>0</v>
      </c>
      <c r="BO114" s="92">
        <f t="shared" si="1671"/>
        <v>0</v>
      </c>
      <c r="BP114" s="92">
        <f t="shared" ref="BP114:BV114" si="1672">BP105+BP112</f>
        <v>0</v>
      </c>
      <c r="BQ114" s="92">
        <f t="shared" si="1672"/>
        <v>0</v>
      </c>
      <c r="BR114" s="92">
        <f t="shared" si="1672"/>
        <v>0</v>
      </c>
      <c r="BS114" s="92">
        <f t="shared" si="1672"/>
        <v>0</v>
      </c>
      <c r="BT114" s="92">
        <f t="shared" si="1672"/>
        <v>0</v>
      </c>
      <c r="BU114" s="92">
        <f t="shared" si="1672"/>
        <v>0</v>
      </c>
      <c r="BV114" s="92">
        <f t="shared" si="1672"/>
        <v>0</v>
      </c>
      <c r="BW114" s="92">
        <f t="shared" ref="BW114:CN114" si="1673">BW105+BW112</f>
        <v>0</v>
      </c>
      <c r="BX114" s="92">
        <f t="shared" si="1673"/>
        <v>0</v>
      </c>
      <c r="BY114" s="92">
        <f t="shared" si="1673"/>
        <v>0</v>
      </c>
      <c r="BZ114" s="92">
        <f t="shared" si="1673"/>
        <v>0</v>
      </c>
      <c r="CA114" s="92">
        <f t="shared" si="1673"/>
        <v>0</v>
      </c>
      <c r="CB114" s="92">
        <f t="shared" si="1673"/>
        <v>0</v>
      </c>
      <c r="CC114" s="92">
        <f t="shared" si="1673"/>
        <v>0</v>
      </c>
      <c r="CD114" s="92">
        <f t="shared" si="1673"/>
        <v>0</v>
      </c>
      <c r="CE114" s="92">
        <f t="shared" si="1673"/>
        <v>0</v>
      </c>
      <c r="CF114" s="92">
        <f t="shared" si="1673"/>
        <v>0</v>
      </c>
      <c r="CG114" s="92">
        <f t="shared" si="1673"/>
        <v>0</v>
      </c>
      <c r="CH114" s="92">
        <f t="shared" si="1673"/>
        <v>0</v>
      </c>
      <c r="CI114" s="92">
        <f t="shared" si="1673"/>
        <v>0</v>
      </c>
      <c r="CJ114" s="92">
        <f t="shared" si="1673"/>
        <v>0</v>
      </c>
      <c r="CK114" s="92">
        <f t="shared" si="1673"/>
        <v>0</v>
      </c>
      <c r="CL114" s="92">
        <f t="shared" si="1673"/>
        <v>0</v>
      </c>
      <c r="CM114" s="92">
        <f t="shared" si="1673"/>
        <v>0</v>
      </c>
      <c r="CN114" s="92">
        <f t="shared" si="1673"/>
        <v>0</v>
      </c>
      <c r="CO114" s="92">
        <f t="shared" ref="CO114:DS114" si="1674">CO105+CO112</f>
        <v>0</v>
      </c>
      <c r="CP114" s="92">
        <f t="shared" si="1674"/>
        <v>0</v>
      </c>
      <c r="CQ114" s="92">
        <f t="shared" si="1674"/>
        <v>0</v>
      </c>
      <c r="CR114" s="92">
        <f t="shared" si="1674"/>
        <v>0</v>
      </c>
      <c r="CS114" s="92">
        <f t="shared" si="1674"/>
        <v>0</v>
      </c>
      <c r="CT114" s="92">
        <f t="shared" si="1674"/>
        <v>0</v>
      </c>
      <c r="CU114" s="92">
        <f t="shared" si="1674"/>
        <v>0</v>
      </c>
      <c r="CV114" s="92">
        <f t="shared" si="1674"/>
        <v>0</v>
      </c>
      <c r="CW114" s="92">
        <f t="shared" si="1674"/>
        <v>0</v>
      </c>
      <c r="CX114" s="92">
        <f t="shared" si="1674"/>
        <v>0</v>
      </c>
      <c r="CY114" s="92">
        <f t="shared" si="1674"/>
        <v>0</v>
      </c>
      <c r="CZ114" s="92">
        <f t="shared" si="1674"/>
        <v>0</v>
      </c>
      <c r="DA114" s="92">
        <f t="shared" si="1674"/>
        <v>0</v>
      </c>
      <c r="DB114" s="92">
        <f t="shared" si="1674"/>
        <v>0</v>
      </c>
      <c r="DC114" s="92">
        <f t="shared" si="1674"/>
        <v>0</v>
      </c>
      <c r="DD114" s="92">
        <f t="shared" si="1674"/>
        <v>0</v>
      </c>
      <c r="DE114" s="92">
        <f t="shared" si="1674"/>
        <v>0</v>
      </c>
      <c r="DF114" s="92">
        <f t="shared" si="1674"/>
        <v>0</v>
      </c>
      <c r="DG114" s="92">
        <f t="shared" si="1674"/>
        <v>0</v>
      </c>
      <c r="DH114" s="92">
        <f t="shared" si="1674"/>
        <v>0</v>
      </c>
      <c r="DI114" s="92">
        <f t="shared" si="1674"/>
        <v>0</v>
      </c>
      <c r="DJ114" s="92">
        <f t="shared" si="1674"/>
        <v>0</v>
      </c>
      <c r="DK114" s="92">
        <f t="shared" si="1674"/>
        <v>0</v>
      </c>
      <c r="DL114" s="92">
        <f t="shared" si="1674"/>
        <v>0</v>
      </c>
      <c r="DM114" s="92">
        <f t="shared" si="1674"/>
        <v>0</v>
      </c>
      <c r="DN114" s="92">
        <f t="shared" si="1674"/>
        <v>0</v>
      </c>
      <c r="DO114" s="92">
        <f t="shared" si="1674"/>
        <v>0</v>
      </c>
      <c r="DP114" s="92">
        <f t="shared" si="1674"/>
        <v>0</v>
      </c>
      <c r="DQ114" s="92">
        <f t="shared" si="1674"/>
        <v>0</v>
      </c>
      <c r="DR114" s="92">
        <f t="shared" si="1674"/>
        <v>0</v>
      </c>
      <c r="DS114" s="92">
        <f t="shared" si="1674"/>
        <v>0</v>
      </c>
    </row>
    <row r="115" spans="2:123" ht="13.8" thickTop="1" x14ac:dyDescent="0.25"/>
    <row r="116" spans="2:123" x14ac:dyDescent="0.25">
      <c r="B116" s="37" t="s">
        <v>462</v>
      </c>
    </row>
    <row r="117" spans="2:123" x14ac:dyDescent="0.25">
      <c r="B117" s="36" t="s">
        <v>308</v>
      </c>
      <c r="C117" s="39">
        <v>0</v>
      </c>
      <c r="D117" s="56">
        <f ca="1">C128</f>
        <v>0</v>
      </c>
      <c r="E117" s="56">
        <f t="shared" ref="E117:BP117" ca="1" si="1675">D128</f>
        <v>0</v>
      </c>
      <c r="F117" s="56">
        <f t="shared" ca="1" si="1675"/>
        <v>0</v>
      </c>
      <c r="G117" s="56">
        <f t="shared" ca="1" si="1675"/>
        <v>0</v>
      </c>
      <c r="H117" s="56">
        <f t="shared" ca="1" si="1675"/>
        <v>0</v>
      </c>
      <c r="I117" s="56">
        <f t="shared" ca="1" si="1675"/>
        <v>0</v>
      </c>
      <c r="J117" s="56">
        <f t="shared" ca="1" si="1675"/>
        <v>0</v>
      </c>
      <c r="K117" s="56">
        <f t="shared" ca="1" si="1675"/>
        <v>0</v>
      </c>
      <c r="L117" s="56">
        <f t="shared" ca="1" si="1675"/>
        <v>0</v>
      </c>
      <c r="M117" s="56">
        <f t="shared" ca="1" si="1675"/>
        <v>0</v>
      </c>
      <c r="N117" s="56">
        <f t="shared" ca="1" si="1675"/>
        <v>0</v>
      </c>
      <c r="O117" s="56">
        <f t="shared" ca="1" si="1675"/>
        <v>0</v>
      </c>
      <c r="P117" s="56">
        <f t="shared" ca="1" si="1675"/>
        <v>0</v>
      </c>
      <c r="Q117" s="56">
        <f t="shared" ca="1" si="1675"/>
        <v>0</v>
      </c>
      <c r="R117" s="56">
        <f t="shared" ca="1" si="1675"/>
        <v>0</v>
      </c>
      <c r="S117" s="56">
        <f t="shared" ca="1" si="1675"/>
        <v>0</v>
      </c>
      <c r="T117" s="56">
        <f t="shared" ca="1" si="1675"/>
        <v>0</v>
      </c>
      <c r="U117" s="56">
        <f t="shared" ca="1" si="1675"/>
        <v>0</v>
      </c>
      <c r="V117" s="56">
        <f t="shared" ca="1" si="1675"/>
        <v>0</v>
      </c>
      <c r="W117" s="56">
        <f t="shared" ca="1" si="1675"/>
        <v>0</v>
      </c>
      <c r="X117" s="56">
        <f t="shared" ca="1" si="1675"/>
        <v>0</v>
      </c>
      <c r="Y117" s="56">
        <f t="shared" ca="1" si="1675"/>
        <v>3405632.1878291927</v>
      </c>
      <c r="Z117" s="56">
        <f t="shared" ca="1" si="1675"/>
        <v>3542365.0915819523</v>
      </c>
      <c r="AA117" s="56">
        <f t="shared" ca="1" si="1675"/>
        <v>5398025.9282265436</v>
      </c>
      <c r="AB117" s="56">
        <f t="shared" ca="1" si="1675"/>
        <v>7683418.7480940931</v>
      </c>
      <c r="AC117" s="56">
        <f t="shared" ca="1" si="1675"/>
        <v>9968811.5679616425</v>
      </c>
      <c r="AD117" s="56">
        <f t="shared" ca="1" si="1675"/>
        <v>13816866.145003585</v>
      </c>
      <c r="AE117" s="56">
        <f t="shared" ca="1" si="1675"/>
        <v>17664920.722045526</v>
      </c>
      <c r="AF117" s="56">
        <f t="shared" ca="1" si="1675"/>
        <v>21591108.386946186</v>
      </c>
      <c r="AG117" s="56">
        <f t="shared" ca="1" si="1675"/>
        <v>25517296.051846847</v>
      </c>
      <c r="AH117" s="56">
        <f t="shared" ca="1" si="1675"/>
        <v>29443483.716747507</v>
      </c>
      <c r="AI117" s="56">
        <f t="shared" ca="1" si="1675"/>
        <v>33704527.472471252</v>
      </c>
      <c r="AJ117" s="56">
        <f t="shared" ca="1" si="1675"/>
        <v>37965571.228194997</v>
      </c>
      <c r="AK117" s="56">
        <f t="shared" ca="1" si="1675"/>
        <v>42161504.077369809</v>
      </c>
      <c r="AL117" s="56">
        <f t="shared" ca="1" si="1675"/>
        <v>46357436.926544622</v>
      </c>
      <c r="AM117" s="56">
        <f t="shared" ca="1" si="1675"/>
        <v>48834441.842827603</v>
      </c>
      <c r="AN117" s="56">
        <f t="shared" ca="1" si="1675"/>
        <v>50881714.775887623</v>
      </c>
      <c r="AO117" s="56">
        <f t="shared" ca="1" si="1675"/>
        <v>52928987.708947644</v>
      </c>
      <c r="AP117" s="56">
        <f t="shared" ca="1" si="1675"/>
        <v>53413598.884833276</v>
      </c>
      <c r="AQ117" s="56">
        <f t="shared" ca="1" si="1675"/>
        <v>53898210.060718909</v>
      </c>
      <c r="AR117" s="56">
        <f t="shared" ca="1" si="1675"/>
        <v>54304688.14874582</v>
      </c>
      <c r="AS117" s="56">
        <f t="shared" ca="1" si="1675"/>
        <v>54711166.236772731</v>
      </c>
      <c r="AT117" s="56">
        <f t="shared" ca="1" si="1675"/>
        <v>55117644.324799642</v>
      </c>
      <c r="AU117" s="56">
        <f t="shared" ca="1" si="1675"/>
        <v>55524122.412826553</v>
      </c>
      <c r="AV117" s="56">
        <f t="shared" ca="1" si="1675"/>
        <v>55930600.500853464</v>
      </c>
      <c r="AW117" s="56">
        <f t="shared" ca="1" si="1675"/>
        <v>56002222.498057291</v>
      </c>
      <c r="AX117" s="56">
        <f t="shared" ca="1" si="1675"/>
        <v>56073844.495261118</v>
      </c>
      <c r="AY117" s="56">
        <f t="shared" ca="1" si="1675"/>
        <v>56145466.492464945</v>
      </c>
      <c r="AZ117" s="56">
        <f t="shared" ca="1" si="1675"/>
        <v>56217088.489668772</v>
      </c>
      <c r="BA117" s="56">
        <f t="shared" ca="1" si="1675"/>
        <v>56288710.486872599</v>
      </c>
      <c r="BB117" s="56">
        <f t="shared" ca="1" si="1675"/>
        <v>56360332.484076425</v>
      </c>
      <c r="BC117" s="56">
        <f t="shared" ca="1" si="1675"/>
        <v>56360332.484076425</v>
      </c>
      <c r="BD117" s="56">
        <f t="shared" ca="1" si="1675"/>
        <v>56360332.484076425</v>
      </c>
      <c r="BE117" s="56">
        <f t="shared" ca="1" si="1675"/>
        <v>56360332.484076425</v>
      </c>
      <c r="BF117" s="56">
        <f t="shared" ca="1" si="1675"/>
        <v>56360332.484076425</v>
      </c>
      <c r="BG117" s="56">
        <f t="shared" ca="1" si="1675"/>
        <v>56360332.484076425</v>
      </c>
      <c r="BH117" s="56">
        <f t="shared" ca="1" si="1675"/>
        <v>56360332.484076425</v>
      </c>
      <c r="BI117" s="56">
        <f t="shared" ca="1" si="1675"/>
        <v>56360332.484076425</v>
      </c>
      <c r="BJ117" s="56">
        <f t="shared" ca="1" si="1675"/>
        <v>56134726.806231409</v>
      </c>
      <c r="BK117" s="56">
        <f t="shared" ca="1" si="1675"/>
        <v>55909045.926493779</v>
      </c>
      <c r="BL117" s="56">
        <f t="shared" ca="1" si="1675"/>
        <v>55683289.819796234</v>
      </c>
      <c r="BM117" s="56">
        <f t="shared" ca="1" si="1675"/>
        <v>55457458.461063124</v>
      </c>
      <c r="BN117" s="56">
        <f t="shared" ca="1" si="1675"/>
        <v>55231551.825210437</v>
      </c>
      <c r="BO117" s="56">
        <f t="shared" ca="1" si="1675"/>
        <v>55005569.887145802</v>
      </c>
      <c r="BP117" s="56">
        <f t="shared" ca="1" si="1675"/>
        <v>50779936.576118127</v>
      </c>
      <c r="BQ117" s="56">
        <f t="shared" ref="BQ117:DS117" ca="1" si="1676">BP128</f>
        <v>48363067.616707668</v>
      </c>
      <c r="BR117" s="56">
        <f t="shared" ca="1" si="1676"/>
        <v>45945393.034310736</v>
      </c>
      <c r="BS117" s="56">
        <f t="shared" ca="1" si="1676"/>
        <v>43526912.560386337</v>
      </c>
      <c r="BT117" s="56">
        <f t="shared" ca="1" si="1676"/>
        <v>41107625.926303968</v>
      </c>
      <c r="BU117" s="56">
        <f t="shared" ca="1" si="1676"/>
        <v>38671748.628324308</v>
      </c>
      <c r="BV117" s="56">
        <f t="shared" ca="1" si="1676"/>
        <v>36235059.371245325</v>
      </c>
      <c r="BW117" s="56">
        <f t="shared" ca="1" si="1676"/>
        <v>33797557.88441398</v>
      </c>
      <c r="BX117" s="56">
        <f t="shared" ca="1" si="1676"/>
        <v>31359243.897087023</v>
      </c>
      <c r="BY117" s="56">
        <f t="shared" ca="1" si="1676"/>
        <v>28920117.13843096</v>
      </c>
      <c r="BZ117" s="56">
        <f t="shared" ca="1" si="1676"/>
        <v>28685364.722137395</v>
      </c>
      <c r="CA117" s="56">
        <f t="shared" ca="1" si="1676"/>
        <v>28450534.0550384</v>
      </c>
      <c r="CB117" s="56">
        <f t="shared" ca="1" si="1676"/>
        <v>28215625.111050371</v>
      </c>
      <c r="CC117" s="56">
        <f t="shared" ca="1" si="1676"/>
        <v>27980637.864081014</v>
      </c>
      <c r="CD117" s="56">
        <f t="shared" ca="1" si="1676"/>
        <v>27745572.288029332</v>
      </c>
      <c r="CE117" s="56">
        <f t="shared" ca="1" si="1676"/>
        <v>27510428.356785633</v>
      </c>
      <c r="CF117" s="56">
        <f t="shared" ca="1" si="1676"/>
        <v>27275206.044231519</v>
      </c>
      <c r="CG117" s="56">
        <f t="shared" ca="1" si="1676"/>
        <v>27039905.324239887</v>
      </c>
      <c r="CH117" s="56">
        <f t="shared" ca="1" si="1676"/>
        <v>26804526.170674928</v>
      </c>
      <c r="CI117" s="56">
        <f t="shared" ca="1" si="1676"/>
        <v>26569068.557392113</v>
      </c>
      <c r="CJ117" s="56">
        <f t="shared" ca="1" si="1676"/>
        <v>26333532.458238203</v>
      </c>
      <c r="CK117" s="56">
        <f t="shared" ca="1" si="1676"/>
        <v>26097917.847051241</v>
      </c>
      <c r="CL117" s="56">
        <f t="shared" ca="1" si="1676"/>
        <v>25862224.69766055</v>
      </c>
      <c r="CM117" s="56">
        <f t="shared" ca="1" si="1676"/>
        <v>25626452.98388673</v>
      </c>
      <c r="CN117" s="56">
        <f t="shared" ca="1" si="1676"/>
        <v>25390602.679541651</v>
      </c>
      <c r="CO117" s="56">
        <f t="shared" ca="1" si="1676"/>
        <v>25154673.758428458</v>
      </c>
      <c r="CP117" s="56">
        <f t="shared" ca="1" si="1676"/>
        <v>24918666.194341559</v>
      </c>
      <c r="CQ117" s="56">
        <f t="shared" ca="1" si="1676"/>
        <v>24682579.96106663</v>
      </c>
      <c r="CR117" s="56">
        <f t="shared" ca="1" si="1676"/>
        <v>24446415.032380611</v>
      </c>
      <c r="CS117" s="56">
        <f t="shared" ca="1" si="1676"/>
        <v>24210171.382051695</v>
      </c>
      <c r="CT117" s="56">
        <f t="shared" ca="1" si="1676"/>
        <v>23973848.983839337</v>
      </c>
      <c r="CU117" s="56">
        <f t="shared" ca="1" si="1676"/>
        <v>23737447.811494242</v>
      </c>
      <c r="CV117" s="56">
        <f t="shared" ca="1" si="1676"/>
        <v>23500967.838758364</v>
      </c>
      <c r="CW117" s="56">
        <f t="shared" ca="1" si="1676"/>
        <v>23264409.039364908</v>
      </c>
      <c r="CX117" s="56">
        <f t="shared" ca="1" si="1676"/>
        <v>23027771.38703832</v>
      </c>
      <c r="CY117" s="56">
        <f t="shared" ca="1" si="1676"/>
        <v>22791054.855494291</v>
      </c>
      <c r="CZ117" s="56">
        <f t="shared" ca="1" si="1676"/>
        <v>22554259.418439746</v>
      </c>
      <c r="DA117" s="56">
        <f t="shared" ca="1" si="1676"/>
        <v>22317385.049572852</v>
      </c>
      <c r="DB117" s="56">
        <f t="shared" ca="1" si="1676"/>
        <v>22080431.722583</v>
      </c>
      <c r="DC117" s="56">
        <f t="shared" ca="1" si="1676"/>
        <v>21843399.411150821</v>
      </c>
      <c r="DD117" s="56">
        <f t="shared" ca="1" si="1676"/>
        <v>21606288.088948164</v>
      </c>
      <c r="DE117" s="56">
        <f t="shared" ca="1" si="1676"/>
        <v>21369097.729638107</v>
      </c>
      <c r="DF117" s="56">
        <f t="shared" ca="1" si="1676"/>
        <v>21131828.306874946</v>
      </c>
      <c r="DG117" s="56">
        <f t="shared" ca="1" si="1676"/>
        <v>20894479.794304196</v>
      </c>
      <c r="DH117" s="56">
        <f t="shared" ca="1" si="1676"/>
        <v>20657052.165562589</v>
      </c>
      <c r="DI117" s="56">
        <f t="shared" ca="1" si="1676"/>
        <v>20419545.394278068</v>
      </c>
      <c r="DJ117" s="56">
        <f t="shared" ca="1" si="1676"/>
        <v>20181959.454069786</v>
      </c>
      <c r="DK117" s="56">
        <f t="shared" ca="1" si="1676"/>
        <v>19944294.318548102</v>
      </c>
      <c r="DL117" s="56">
        <f t="shared" ca="1" si="1676"/>
        <v>19706549.961314578</v>
      </c>
      <c r="DM117" s="56">
        <f t="shared" ca="1" si="1676"/>
        <v>19468726.355961975</v>
      </c>
      <c r="DN117" s="56">
        <f t="shared" ca="1" si="1676"/>
        <v>19230823.476074252</v>
      </c>
      <c r="DO117" s="56">
        <f t="shared" ca="1" si="1676"/>
        <v>18992841.29522657</v>
      </c>
      <c r="DP117" s="56">
        <f t="shared" ca="1" si="1676"/>
        <v>18754779.786985271</v>
      </c>
      <c r="DQ117" s="56">
        <f t="shared" ca="1" si="1676"/>
        <v>18516638.924907889</v>
      </c>
      <c r="DR117" s="56">
        <f t="shared" ca="1" si="1676"/>
        <v>18278418.682543151</v>
      </c>
      <c r="DS117" s="56">
        <f t="shared" ca="1" si="1676"/>
        <v>18040119.033430956</v>
      </c>
    </row>
    <row r="118" spans="2:123" x14ac:dyDescent="0.25">
      <c r="B118" s="36" t="s">
        <v>249</v>
      </c>
      <c r="C118" s="55">
        <f>C114</f>
        <v>0</v>
      </c>
      <c r="D118" s="55">
        <f>D114</f>
        <v>0</v>
      </c>
      <c r="E118" s="55">
        <f t="shared" ref="E118:BP118" si="1677">E114</f>
        <v>0</v>
      </c>
      <c r="F118" s="55">
        <f t="shared" si="1677"/>
        <v>0</v>
      </c>
      <c r="G118" s="55">
        <f t="shared" si="1677"/>
        <v>0</v>
      </c>
      <c r="H118" s="55">
        <f t="shared" si="1677"/>
        <v>0</v>
      </c>
      <c r="I118" s="55">
        <f t="shared" si="1677"/>
        <v>0</v>
      </c>
      <c r="J118" s="55">
        <f t="shared" si="1677"/>
        <v>0</v>
      </c>
      <c r="K118" s="55">
        <f t="shared" si="1677"/>
        <v>0</v>
      </c>
      <c r="L118" s="55">
        <f t="shared" si="1677"/>
        <v>0</v>
      </c>
      <c r="M118" s="55">
        <f t="shared" si="1677"/>
        <v>0</v>
      </c>
      <c r="N118" s="55">
        <f t="shared" si="1677"/>
        <v>0</v>
      </c>
      <c r="O118" s="55">
        <f t="shared" si="1677"/>
        <v>0</v>
      </c>
      <c r="P118" s="55">
        <f t="shared" si="1677"/>
        <v>0</v>
      </c>
      <c r="Q118" s="55">
        <f t="shared" si="1677"/>
        <v>0</v>
      </c>
      <c r="R118" s="55">
        <f t="shared" si="1677"/>
        <v>0</v>
      </c>
      <c r="S118" s="55">
        <f t="shared" si="1677"/>
        <v>0</v>
      </c>
      <c r="T118" s="55">
        <f t="shared" si="1677"/>
        <v>0</v>
      </c>
      <c r="U118" s="55">
        <f t="shared" si="1677"/>
        <v>0</v>
      </c>
      <c r="V118" s="55">
        <f t="shared" si="1677"/>
        <v>0</v>
      </c>
      <c r="W118" s="55">
        <f t="shared" si="1677"/>
        <v>0</v>
      </c>
      <c r="X118" s="55">
        <f t="shared" ca="1" si="1677"/>
        <v>3405632.1878291927</v>
      </c>
      <c r="Y118" s="55">
        <f t="shared" si="1677"/>
        <v>136732.90375275939</v>
      </c>
      <c r="Z118" s="55">
        <f t="shared" si="1677"/>
        <v>1855660.8366445915</v>
      </c>
      <c r="AA118" s="55">
        <f t="shared" si="1677"/>
        <v>2285392.8198675499</v>
      </c>
      <c r="AB118" s="55">
        <f t="shared" si="1677"/>
        <v>2285392.8198675499</v>
      </c>
      <c r="AC118" s="55">
        <f t="shared" si="1677"/>
        <v>3848054.5770419426</v>
      </c>
      <c r="AD118" s="55">
        <f t="shared" si="1677"/>
        <v>3848054.5770419426</v>
      </c>
      <c r="AE118" s="55">
        <f t="shared" si="1677"/>
        <v>3926187.6649006624</v>
      </c>
      <c r="AF118" s="55">
        <f t="shared" si="1677"/>
        <v>3926187.6649006624</v>
      </c>
      <c r="AG118" s="55">
        <f t="shared" si="1677"/>
        <v>3926187.6649006624</v>
      </c>
      <c r="AH118" s="55">
        <f t="shared" si="1677"/>
        <v>4261043.7557237465</v>
      </c>
      <c r="AI118" s="55">
        <f t="shared" si="1677"/>
        <v>4261043.7557237465</v>
      </c>
      <c r="AJ118" s="55">
        <f t="shared" si="1677"/>
        <v>4195932.8491748134</v>
      </c>
      <c r="AK118" s="55">
        <f t="shared" si="1677"/>
        <v>4195932.8491748134</v>
      </c>
      <c r="AL118" s="55">
        <f t="shared" si="1677"/>
        <v>2477004.9162829816</v>
      </c>
      <c r="AM118" s="55">
        <f t="shared" si="1677"/>
        <v>2047272.9330600237</v>
      </c>
      <c r="AN118" s="55">
        <f t="shared" si="1677"/>
        <v>2047272.9330600237</v>
      </c>
      <c r="AO118" s="55">
        <f t="shared" si="1677"/>
        <v>484611.17588563025</v>
      </c>
      <c r="AP118" s="55">
        <f t="shared" si="1677"/>
        <v>484611.17588563025</v>
      </c>
      <c r="AQ118" s="55">
        <f t="shared" si="1677"/>
        <v>406478.08802691061</v>
      </c>
      <c r="AR118" s="55">
        <f t="shared" si="1677"/>
        <v>406478.08802691061</v>
      </c>
      <c r="AS118" s="55">
        <f t="shared" si="1677"/>
        <v>406478.08802691061</v>
      </c>
      <c r="AT118" s="55">
        <f t="shared" si="1677"/>
        <v>406478.08802691061</v>
      </c>
      <c r="AU118" s="55">
        <f t="shared" si="1677"/>
        <v>406478.08802691061</v>
      </c>
      <c r="AV118" s="55">
        <f t="shared" si="1677"/>
        <v>71621.997203826337</v>
      </c>
      <c r="AW118" s="55">
        <f t="shared" si="1677"/>
        <v>71621.997203826337</v>
      </c>
      <c r="AX118" s="55">
        <f t="shared" si="1677"/>
        <v>71621.997203826337</v>
      </c>
      <c r="AY118" s="55">
        <f t="shared" si="1677"/>
        <v>71621.997203826337</v>
      </c>
      <c r="AZ118" s="55">
        <f t="shared" si="1677"/>
        <v>71621.997203826337</v>
      </c>
      <c r="BA118" s="55">
        <f t="shared" si="1677"/>
        <v>71621.997203826337</v>
      </c>
      <c r="BB118" s="55">
        <f t="shared" si="1677"/>
        <v>0</v>
      </c>
      <c r="BC118" s="55">
        <f t="shared" si="1677"/>
        <v>0</v>
      </c>
      <c r="BD118" s="55">
        <f t="shared" si="1677"/>
        <v>0</v>
      </c>
      <c r="BE118" s="55">
        <f t="shared" si="1677"/>
        <v>0</v>
      </c>
      <c r="BF118" s="55">
        <f t="shared" si="1677"/>
        <v>0</v>
      </c>
      <c r="BG118" s="55">
        <f t="shared" si="1677"/>
        <v>0</v>
      </c>
      <c r="BH118" s="55">
        <f t="shared" si="1677"/>
        <v>0</v>
      </c>
      <c r="BI118" s="55">
        <f t="shared" si="1677"/>
        <v>0</v>
      </c>
      <c r="BJ118" s="55">
        <f t="shared" si="1677"/>
        <v>0</v>
      </c>
      <c r="BK118" s="55">
        <f t="shared" si="1677"/>
        <v>0</v>
      </c>
      <c r="BL118" s="55">
        <f t="shared" si="1677"/>
        <v>0</v>
      </c>
      <c r="BM118" s="55">
        <f t="shared" si="1677"/>
        <v>0</v>
      </c>
      <c r="BN118" s="55">
        <f t="shared" si="1677"/>
        <v>0</v>
      </c>
      <c r="BO118" s="55">
        <f t="shared" si="1677"/>
        <v>0</v>
      </c>
      <c r="BP118" s="55">
        <f t="shared" si="1677"/>
        <v>0</v>
      </c>
      <c r="BQ118" s="55">
        <f t="shared" ref="BQ118:BV118" si="1678">BQ114</f>
        <v>0</v>
      </c>
      <c r="BR118" s="55">
        <f t="shared" si="1678"/>
        <v>0</v>
      </c>
      <c r="BS118" s="55">
        <f t="shared" si="1678"/>
        <v>0</v>
      </c>
      <c r="BT118" s="55">
        <f t="shared" si="1678"/>
        <v>0</v>
      </c>
      <c r="BU118" s="55">
        <f t="shared" si="1678"/>
        <v>0</v>
      </c>
      <c r="BV118" s="55">
        <f t="shared" si="1678"/>
        <v>0</v>
      </c>
      <c r="BW118" s="55">
        <f t="shared" ref="BW118:CN118" si="1679">BW114</f>
        <v>0</v>
      </c>
      <c r="BX118" s="55">
        <f t="shared" si="1679"/>
        <v>0</v>
      </c>
      <c r="BY118" s="55">
        <f t="shared" si="1679"/>
        <v>0</v>
      </c>
      <c r="BZ118" s="55">
        <f t="shared" si="1679"/>
        <v>0</v>
      </c>
      <c r="CA118" s="55">
        <f t="shared" si="1679"/>
        <v>0</v>
      </c>
      <c r="CB118" s="55">
        <f t="shared" si="1679"/>
        <v>0</v>
      </c>
      <c r="CC118" s="55">
        <f t="shared" si="1679"/>
        <v>0</v>
      </c>
      <c r="CD118" s="55">
        <f t="shared" si="1679"/>
        <v>0</v>
      </c>
      <c r="CE118" s="55">
        <f t="shared" si="1679"/>
        <v>0</v>
      </c>
      <c r="CF118" s="55">
        <f t="shared" si="1679"/>
        <v>0</v>
      </c>
      <c r="CG118" s="55">
        <f t="shared" si="1679"/>
        <v>0</v>
      </c>
      <c r="CH118" s="55">
        <f t="shared" si="1679"/>
        <v>0</v>
      </c>
      <c r="CI118" s="55">
        <f t="shared" si="1679"/>
        <v>0</v>
      </c>
      <c r="CJ118" s="55">
        <f t="shared" si="1679"/>
        <v>0</v>
      </c>
      <c r="CK118" s="55">
        <f t="shared" si="1679"/>
        <v>0</v>
      </c>
      <c r="CL118" s="55">
        <f t="shared" si="1679"/>
        <v>0</v>
      </c>
      <c r="CM118" s="55">
        <f t="shared" si="1679"/>
        <v>0</v>
      </c>
      <c r="CN118" s="55">
        <f t="shared" si="1679"/>
        <v>0</v>
      </c>
      <c r="CO118" s="55">
        <f t="shared" ref="CO118:DS118" si="1680">CO114</f>
        <v>0</v>
      </c>
      <c r="CP118" s="55">
        <f t="shared" si="1680"/>
        <v>0</v>
      </c>
      <c r="CQ118" s="55">
        <f t="shared" si="1680"/>
        <v>0</v>
      </c>
      <c r="CR118" s="55">
        <f t="shared" si="1680"/>
        <v>0</v>
      </c>
      <c r="CS118" s="55">
        <f t="shared" si="1680"/>
        <v>0</v>
      </c>
      <c r="CT118" s="55">
        <f t="shared" si="1680"/>
        <v>0</v>
      </c>
      <c r="CU118" s="55">
        <f t="shared" si="1680"/>
        <v>0</v>
      </c>
      <c r="CV118" s="55">
        <f t="shared" si="1680"/>
        <v>0</v>
      </c>
      <c r="CW118" s="55">
        <f t="shared" si="1680"/>
        <v>0</v>
      </c>
      <c r="CX118" s="55">
        <f t="shared" si="1680"/>
        <v>0</v>
      </c>
      <c r="CY118" s="55">
        <f t="shared" si="1680"/>
        <v>0</v>
      </c>
      <c r="CZ118" s="55">
        <f t="shared" si="1680"/>
        <v>0</v>
      </c>
      <c r="DA118" s="55">
        <f t="shared" si="1680"/>
        <v>0</v>
      </c>
      <c r="DB118" s="55">
        <f t="shared" si="1680"/>
        <v>0</v>
      </c>
      <c r="DC118" s="55">
        <f t="shared" si="1680"/>
        <v>0</v>
      </c>
      <c r="DD118" s="55">
        <f t="shared" si="1680"/>
        <v>0</v>
      </c>
      <c r="DE118" s="55">
        <f t="shared" si="1680"/>
        <v>0</v>
      </c>
      <c r="DF118" s="55">
        <f t="shared" si="1680"/>
        <v>0</v>
      </c>
      <c r="DG118" s="55">
        <f t="shared" si="1680"/>
        <v>0</v>
      </c>
      <c r="DH118" s="55">
        <f t="shared" si="1680"/>
        <v>0</v>
      </c>
      <c r="DI118" s="55">
        <f t="shared" si="1680"/>
        <v>0</v>
      </c>
      <c r="DJ118" s="55">
        <f t="shared" si="1680"/>
        <v>0</v>
      </c>
      <c r="DK118" s="55">
        <f t="shared" si="1680"/>
        <v>0</v>
      </c>
      <c r="DL118" s="55">
        <f t="shared" si="1680"/>
        <v>0</v>
      </c>
      <c r="DM118" s="55">
        <f t="shared" si="1680"/>
        <v>0</v>
      </c>
      <c r="DN118" s="55">
        <f t="shared" si="1680"/>
        <v>0</v>
      </c>
      <c r="DO118" s="55">
        <f t="shared" si="1680"/>
        <v>0</v>
      </c>
      <c r="DP118" s="55">
        <f t="shared" si="1680"/>
        <v>0</v>
      </c>
      <c r="DQ118" s="55">
        <f t="shared" si="1680"/>
        <v>0</v>
      </c>
      <c r="DR118" s="55">
        <f t="shared" si="1680"/>
        <v>0</v>
      </c>
      <c r="DS118" s="55">
        <f t="shared" si="1680"/>
        <v>0</v>
      </c>
    </row>
    <row r="119" spans="2:123" ht="13.8" thickBot="1" x14ac:dyDescent="0.3">
      <c r="B119" s="42" t="s">
        <v>35</v>
      </c>
      <c r="C119" s="45">
        <f>C117+C118</f>
        <v>0</v>
      </c>
      <c r="D119" s="45">
        <f ca="1">D117+D118</f>
        <v>0</v>
      </c>
      <c r="E119" s="45">
        <f t="shared" ref="E119" ca="1" si="1681">E117+E118</f>
        <v>0</v>
      </c>
      <c r="F119" s="45">
        <f t="shared" ref="F119" ca="1" si="1682">F117+F118</f>
        <v>0</v>
      </c>
      <c r="G119" s="45">
        <f t="shared" ref="G119" ca="1" si="1683">G117+G118</f>
        <v>0</v>
      </c>
      <c r="H119" s="45">
        <f t="shared" ref="H119" ca="1" si="1684">H117+H118</f>
        <v>0</v>
      </c>
      <c r="I119" s="45">
        <f t="shared" ref="I119" ca="1" si="1685">I117+I118</f>
        <v>0</v>
      </c>
      <c r="J119" s="45">
        <f t="shared" ref="J119" ca="1" si="1686">J117+J118</f>
        <v>0</v>
      </c>
      <c r="K119" s="45">
        <f t="shared" ref="K119" ca="1" si="1687">K117+K118</f>
        <v>0</v>
      </c>
      <c r="L119" s="45">
        <f t="shared" ref="L119" ca="1" si="1688">L117+L118</f>
        <v>0</v>
      </c>
      <c r="M119" s="45">
        <f t="shared" ref="M119" ca="1" si="1689">M117+M118</f>
        <v>0</v>
      </c>
      <c r="N119" s="45">
        <f t="shared" ref="N119" ca="1" si="1690">N117+N118</f>
        <v>0</v>
      </c>
      <c r="O119" s="45">
        <f t="shared" ref="O119" ca="1" si="1691">O117+O118</f>
        <v>0</v>
      </c>
      <c r="P119" s="45">
        <f t="shared" ref="P119" ca="1" si="1692">P117+P118</f>
        <v>0</v>
      </c>
      <c r="Q119" s="45">
        <f t="shared" ref="Q119" ca="1" si="1693">Q117+Q118</f>
        <v>0</v>
      </c>
      <c r="R119" s="45">
        <f t="shared" ref="R119" ca="1" si="1694">R117+R118</f>
        <v>0</v>
      </c>
      <c r="S119" s="45">
        <f t="shared" ref="S119" ca="1" si="1695">S117+S118</f>
        <v>0</v>
      </c>
      <c r="T119" s="45">
        <f t="shared" ref="T119" ca="1" si="1696">T117+T118</f>
        <v>0</v>
      </c>
      <c r="U119" s="45">
        <f t="shared" ref="U119" ca="1" si="1697">U117+U118</f>
        <v>0</v>
      </c>
      <c r="V119" s="45">
        <f t="shared" ref="V119" ca="1" si="1698">V117+V118</f>
        <v>0</v>
      </c>
      <c r="W119" s="45">
        <f t="shared" ref="W119" ca="1" si="1699">W117+W118</f>
        <v>0</v>
      </c>
      <c r="X119" s="45">
        <f t="shared" ref="X119" ca="1" si="1700">X117+X118</f>
        <v>3405632.1878291927</v>
      </c>
      <c r="Y119" s="45">
        <f t="shared" ref="Y119" ca="1" si="1701">Y117+Y118</f>
        <v>3542365.0915819523</v>
      </c>
      <c r="Z119" s="45">
        <f t="shared" ref="Z119" ca="1" si="1702">Z117+Z118</f>
        <v>5398025.9282265436</v>
      </c>
      <c r="AA119" s="45">
        <f t="shared" ref="AA119" ca="1" si="1703">AA117+AA118</f>
        <v>7683418.7480940931</v>
      </c>
      <c r="AB119" s="45">
        <f t="shared" ref="AB119" ca="1" si="1704">AB117+AB118</f>
        <v>9968811.5679616425</v>
      </c>
      <c r="AC119" s="45">
        <f t="shared" ref="AC119" ca="1" si="1705">AC117+AC118</f>
        <v>13816866.145003585</v>
      </c>
      <c r="AD119" s="45">
        <f t="shared" ref="AD119" ca="1" si="1706">AD117+AD118</f>
        <v>17664920.722045526</v>
      </c>
      <c r="AE119" s="45">
        <f t="shared" ref="AE119" ca="1" si="1707">AE117+AE118</f>
        <v>21591108.386946186</v>
      </c>
      <c r="AF119" s="45">
        <f t="shared" ref="AF119" ca="1" si="1708">AF117+AF118</f>
        <v>25517296.051846847</v>
      </c>
      <c r="AG119" s="45">
        <f t="shared" ref="AG119" ca="1" si="1709">AG117+AG118</f>
        <v>29443483.716747507</v>
      </c>
      <c r="AH119" s="45">
        <f t="shared" ref="AH119" ca="1" si="1710">AH117+AH118</f>
        <v>33704527.472471252</v>
      </c>
      <c r="AI119" s="45">
        <f t="shared" ref="AI119" ca="1" si="1711">AI117+AI118</f>
        <v>37965571.228194997</v>
      </c>
      <c r="AJ119" s="45">
        <f t="shared" ref="AJ119" ca="1" si="1712">AJ117+AJ118</f>
        <v>42161504.077369809</v>
      </c>
      <c r="AK119" s="45">
        <f t="shared" ref="AK119" ca="1" si="1713">AK117+AK118</f>
        <v>46357436.926544622</v>
      </c>
      <c r="AL119" s="45">
        <f t="shared" ref="AL119" ca="1" si="1714">AL117+AL118</f>
        <v>48834441.842827603</v>
      </c>
      <c r="AM119" s="45">
        <f t="shared" ref="AM119" ca="1" si="1715">AM117+AM118</f>
        <v>50881714.775887623</v>
      </c>
      <c r="AN119" s="45">
        <f t="shared" ref="AN119" ca="1" si="1716">AN117+AN118</f>
        <v>52928987.708947644</v>
      </c>
      <c r="AO119" s="45">
        <f t="shared" ref="AO119" ca="1" si="1717">AO117+AO118</f>
        <v>53413598.884833276</v>
      </c>
      <c r="AP119" s="45">
        <f t="shared" ref="AP119" ca="1" si="1718">AP117+AP118</f>
        <v>53898210.060718909</v>
      </c>
      <c r="AQ119" s="45">
        <f t="shared" ref="AQ119" ca="1" si="1719">AQ117+AQ118</f>
        <v>54304688.14874582</v>
      </c>
      <c r="AR119" s="45">
        <f t="shared" ref="AR119" ca="1" si="1720">AR117+AR118</f>
        <v>54711166.236772731</v>
      </c>
      <c r="AS119" s="45">
        <f t="shared" ref="AS119" ca="1" si="1721">AS117+AS118</f>
        <v>55117644.324799642</v>
      </c>
      <c r="AT119" s="45">
        <f t="shared" ref="AT119" ca="1" si="1722">AT117+AT118</f>
        <v>55524122.412826553</v>
      </c>
      <c r="AU119" s="45">
        <f t="shared" ref="AU119" ca="1" si="1723">AU117+AU118</f>
        <v>55930600.500853464</v>
      </c>
      <c r="AV119" s="45">
        <f t="shared" ref="AV119" ca="1" si="1724">AV117+AV118</f>
        <v>56002222.498057291</v>
      </c>
      <c r="AW119" s="45">
        <f t="shared" ref="AW119" ca="1" si="1725">AW117+AW118</f>
        <v>56073844.495261118</v>
      </c>
      <c r="AX119" s="45">
        <f t="shared" ref="AX119" ca="1" si="1726">AX117+AX118</f>
        <v>56145466.492464945</v>
      </c>
      <c r="AY119" s="45">
        <f t="shared" ref="AY119" ca="1" si="1727">AY117+AY118</f>
        <v>56217088.489668772</v>
      </c>
      <c r="AZ119" s="45">
        <f t="shared" ref="AZ119" ca="1" si="1728">AZ117+AZ118</f>
        <v>56288710.486872599</v>
      </c>
      <c r="BA119" s="45">
        <f t="shared" ref="BA119" ca="1" si="1729">BA117+BA118</f>
        <v>56360332.484076425</v>
      </c>
      <c r="BB119" s="45">
        <f t="shared" ref="BB119" ca="1" si="1730">BB117+BB118</f>
        <v>56360332.484076425</v>
      </c>
      <c r="BC119" s="45">
        <f t="shared" ref="BC119" ca="1" si="1731">BC117+BC118</f>
        <v>56360332.484076425</v>
      </c>
      <c r="BD119" s="45">
        <f t="shared" ref="BD119" ca="1" si="1732">BD117+BD118</f>
        <v>56360332.484076425</v>
      </c>
      <c r="BE119" s="45">
        <f t="shared" ref="BE119" ca="1" si="1733">BE117+BE118</f>
        <v>56360332.484076425</v>
      </c>
      <c r="BF119" s="45">
        <f t="shared" ref="BF119" ca="1" si="1734">BF117+BF118</f>
        <v>56360332.484076425</v>
      </c>
      <c r="BG119" s="45">
        <f t="shared" ref="BG119" ca="1" si="1735">BG117+BG118</f>
        <v>56360332.484076425</v>
      </c>
      <c r="BH119" s="45">
        <f t="shared" ref="BH119" ca="1" si="1736">BH117+BH118</f>
        <v>56360332.484076425</v>
      </c>
      <c r="BI119" s="45">
        <f t="shared" ref="BI119" ca="1" si="1737">BI117+BI118</f>
        <v>56360332.484076425</v>
      </c>
      <c r="BJ119" s="45">
        <f t="shared" ref="BJ119" ca="1" si="1738">BJ117+BJ118</f>
        <v>56134726.806231409</v>
      </c>
      <c r="BK119" s="45">
        <f t="shared" ref="BK119" ca="1" si="1739">BK117+BK118</f>
        <v>55909045.926493779</v>
      </c>
      <c r="BL119" s="45">
        <f t="shared" ref="BL119" ca="1" si="1740">BL117+BL118</f>
        <v>55683289.819796234</v>
      </c>
      <c r="BM119" s="45">
        <f t="shared" ref="BM119" ca="1" si="1741">BM117+BM118</f>
        <v>55457458.461063124</v>
      </c>
      <c r="BN119" s="45">
        <f t="shared" ref="BN119" ca="1" si="1742">BN117+BN118</f>
        <v>55231551.825210437</v>
      </c>
      <c r="BO119" s="45">
        <f t="shared" ref="BO119" ca="1" si="1743">BO117+BO118</f>
        <v>55005569.887145802</v>
      </c>
      <c r="BP119" s="45">
        <f t="shared" ref="BP119" ca="1" si="1744">BP117+BP118</f>
        <v>50779936.576118127</v>
      </c>
      <c r="BQ119" s="45">
        <f t="shared" ref="BQ119" ca="1" si="1745">BQ117+BQ118</f>
        <v>48363067.616707668</v>
      </c>
      <c r="BR119" s="45">
        <f t="shared" ref="BR119" ca="1" si="1746">BR117+BR118</f>
        <v>45945393.034310736</v>
      </c>
      <c r="BS119" s="45">
        <f t="shared" ref="BS119" ca="1" si="1747">BS117+BS118</f>
        <v>43526912.560386337</v>
      </c>
      <c r="BT119" s="45">
        <f t="shared" ref="BT119" ca="1" si="1748">BT117+BT118</f>
        <v>41107625.926303968</v>
      </c>
      <c r="BU119" s="45">
        <f t="shared" ref="BU119" ca="1" si="1749">BU117+BU118</f>
        <v>38671748.628324308</v>
      </c>
      <c r="BV119" s="45">
        <f t="shared" ref="BV119" ca="1" si="1750">BV117+BV118</f>
        <v>36235059.371245325</v>
      </c>
      <c r="BW119" s="45">
        <f t="shared" ref="BW119" ca="1" si="1751">BW117+BW118</f>
        <v>33797557.88441398</v>
      </c>
      <c r="BX119" s="45">
        <f t="shared" ref="BX119" ca="1" si="1752">BX117+BX118</f>
        <v>31359243.897087023</v>
      </c>
      <c r="BY119" s="45">
        <f t="shared" ref="BY119" ca="1" si="1753">BY117+BY118</f>
        <v>28920117.13843096</v>
      </c>
      <c r="BZ119" s="45">
        <f t="shared" ref="BZ119" ca="1" si="1754">BZ117+BZ118</f>
        <v>28685364.722137395</v>
      </c>
      <c r="CA119" s="45">
        <f t="shared" ref="CA119" ca="1" si="1755">CA117+CA118</f>
        <v>28450534.0550384</v>
      </c>
      <c r="CB119" s="45">
        <f t="shared" ref="CB119" ca="1" si="1756">CB117+CB118</f>
        <v>28215625.111050371</v>
      </c>
      <c r="CC119" s="45">
        <f t="shared" ref="CC119" ca="1" si="1757">CC117+CC118</f>
        <v>27980637.864081014</v>
      </c>
      <c r="CD119" s="45">
        <f t="shared" ref="CD119" ca="1" si="1758">CD117+CD118</f>
        <v>27745572.288029332</v>
      </c>
      <c r="CE119" s="45">
        <f t="shared" ref="CE119" ca="1" si="1759">CE117+CE118</f>
        <v>27510428.356785633</v>
      </c>
      <c r="CF119" s="45">
        <f t="shared" ref="CF119" ca="1" si="1760">CF117+CF118</f>
        <v>27275206.044231519</v>
      </c>
      <c r="CG119" s="45">
        <f t="shared" ref="CG119" ca="1" si="1761">CG117+CG118</f>
        <v>27039905.324239887</v>
      </c>
      <c r="CH119" s="45">
        <f t="shared" ref="CH119" ca="1" si="1762">CH117+CH118</f>
        <v>26804526.170674928</v>
      </c>
      <c r="CI119" s="45">
        <f t="shared" ref="CI119" ca="1" si="1763">CI117+CI118</f>
        <v>26569068.557392113</v>
      </c>
      <c r="CJ119" s="45">
        <f t="shared" ref="CJ119" ca="1" si="1764">CJ117+CJ118</f>
        <v>26333532.458238203</v>
      </c>
      <c r="CK119" s="45">
        <f t="shared" ref="CK119" ca="1" si="1765">CK117+CK118</f>
        <v>26097917.847051241</v>
      </c>
      <c r="CL119" s="45">
        <f t="shared" ref="CL119" ca="1" si="1766">CL117+CL118</f>
        <v>25862224.69766055</v>
      </c>
      <c r="CM119" s="45">
        <f t="shared" ref="CM119" ca="1" si="1767">CM117+CM118</f>
        <v>25626452.98388673</v>
      </c>
      <c r="CN119" s="45">
        <f t="shared" ref="CN119" ca="1" si="1768">CN117+CN118</f>
        <v>25390602.679541651</v>
      </c>
      <c r="CO119" s="45">
        <f t="shared" ref="CO119" ca="1" si="1769">CO117+CO118</f>
        <v>25154673.758428458</v>
      </c>
      <c r="CP119" s="45">
        <f t="shared" ref="CP119" ca="1" si="1770">CP117+CP118</f>
        <v>24918666.194341559</v>
      </c>
      <c r="CQ119" s="45">
        <f t="shared" ref="CQ119" ca="1" si="1771">CQ117+CQ118</f>
        <v>24682579.96106663</v>
      </c>
      <c r="CR119" s="45">
        <f t="shared" ref="CR119" ca="1" si="1772">CR117+CR118</f>
        <v>24446415.032380611</v>
      </c>
      <c r="CS119" s="45">
        <f t="shared" ref="CS119" ca="1" si="1773">CS117+CS118</f>
        <v>24210171.382051695</v>
      </c>
      <c r="CT119" s="45">
        <f t="shared" ref="CT119" ca="1" si="1774">CT117+CT118</f>
        <v>23973848.983839337</v>
      </c>
      <c r="CU119" s="45">
        <f t="shared" ref="CU119" ca="1" si="1775">CU117+CU118</f>
        <v>23737447.811494242</v>
      </c>
      <c r="CV119" s="45">
        <f t="shared" ref="CV119" ca="1" si="1776">CV117+CV118</f>
        <v>23500967.838758364</v>
      </c>
      <c r="CW119" s="45">
        <f t="shared" ref="CW119" ca="1" si="1777">CW117+CW118</f>
        <v>23264409.039364908</v>
      </c>
      <c r="CX119" s="45">
        <f t="shared" ref="CX119" ca="1" si="1778">CX117+CX118</f>
        <v>23027771.38703832</v>
      </c>
      <c r="CY119" s="45">
        <f t="shared" ref="CY119" ca="1" si="1779">CY117+CY118</f>
        <v>22791054.855494291</v>
      </c>
      <c r="CZ119" s="45">
        <f t="shared" ref="CZ119" ca="1" si="1780">CZ117+CZ118</f>
        <v>22554259.418439746</v>
      </c>
      <c r="DA119" s="45">
        <f t="shared" ref="DA119" ca="1" si="1781">DA117+DA118</f>
        <v>22317385.049572852</v>
      </c>
      <c r="DB119" s="45">
        <f t="shared" ref="DB119" ca="1" si="1782">DB117+DB118</f>
        <v>22080431.722583</v>
      </c>
      <c r="DC119" s="45">
        <f t="shared" ref="DC119" ca="1" si="1783">DC117+DC118</f>
        <v>21843399.411150821</v>
      </c>
      <c r="DD119" s="45">
        <f t="shared" ref="DD119" ca="1" si="1784">DD117+DD118</f>
        <v>21606288.088948164</v>
      </c>
      <c r="DE119" s="45">
        <f t="shared" ref="DE119" ca="1" si="1785">DE117+DE118</f>
        <v>21369097.729638107</v>
      </c>
      <c r="DF119" s="45">
        <f t="shared" ref="DF119" ca="1" si="1786">DF117+DF118</f>
        <v>21131828.306874946</v>
      </c>
      <c r="DG119" s="45">
        <f t="shared" ref="DG119" ca="1" si="1787">DG117+DG118</f>
        <v>20894479.794304196</v>
      </c>
      <c r="DH119" s="45">
        <f t="shared" ref="DH119" ca="1" si="1788">DH117+DH118</f>
        <v>20657052.165562589</v>
      </c>
      <c r="DI119" s="45">
        <f t="shared" ref="DI119" ca="1" si="1789">DI117+DI118</f>
        <v>20419545.394278068</v>
      </c>
      <c r="DJ119" s="45">
        <f t="shared" ref="DJ119" ca="1" si="1790">DJ117+DJ118</f>
        <v>20181959.454069786</v>
      </c>
      <c r="DK119" s="45">
        <f t="shared" ref="DK119" ca="1" si="1791">DK117+DK118</f>
        <v>19944294.318548102</v>
      </c>
      <c r="DL119" s="45">
        <f t="shared" ref="DL119" ca="1" si="1792">DL117+DL118</f>
        <v>19706549.961314578</v>
      </c>
      <c r="DM119" s="45">
        <f t="shared" ref="DM119" ca="1" si="1793">DM117+DM118</f>
        <v>19468726.355961975</v>
      </c>
      <c r="DN119" s="45">
        <f t="shared" ref="DN119" ca="1" si="1794">DN117+DN118</f>
        <v>19230823.476074252</v>
      </c>
      <c r="DO119" s="45">
        <f t="shared" ref="DO119" ca="1" si="1795">DO117+DO118</f>
        <v>18992841.29522657</v>
      </c>
      <c r="DP119" s="45">
        <f t="shared" ref="DP119" ca="1" si="1796">DP117+DP118</f>
        <v>18754779.786985271</v>
      </c>
      <c r="DQ119" s="45">
        <f t="shared" ref="DQ119" ca="1" si="1797">DQ117+DQ118</f>
        <v>18516638.924907889</v>
      </c>
      <c r="DR119" s="45">
        <f t="shared" ref="DR119" ca="1" si="1798">DR117+DR118</f>
        <v>18278418.682543151</v>
      </c>
      <c r="DS119" s="45">
        <f t="shared" ref="DS119" ca="1" si="1799">DS117+DS118</f>
        <v>18040119.033430956</v>
      </c>
    </row>
    <row r="120" spans="2:123" ht="13.8" thickTop="1" x14ac:dyDescent="0.25"/>
    <row r="121" spans="2:123" x14ac:dyDescent="0.25">
      <c r="B121" s="36" t="s">
        <v>2</v>
      </c>
      <c r="C121" s="79" cm="1">
        <f t="array" aca="1" ref="C121" ca="1">_xlfn.IFS(C94&lt;=LPP!$D$91,0,AND(C94&gt;LPP!$D$91,C94&lt;=LPP!$D$93),(LPP!$D$84/12*C119),C94&gt;LPP!$D$93,PMT(LPP!$D$84/12,LPP!$D$85,-LPP!$D$90))</f>
        <v>0</v>
      </c>
      <c r="D121" s="79" cm="1">
        <f t="array" aca="1" ref="D121" ca="1">_xlfn.IFS(D94&lt;=LPP!$D$91,0,AND(D94&gt;LPP!$D$91,D94&lt;=LPP!$D$93),(LPP!$D$84/12*D119),D94&gt;LPP!$D$93,PMT(LPP!$D$84/12,LPP!$D$85,-LPP!$D$90))</f>
        <v>0</v>
      </c>
      <c r="E121" s="79" cm="1">
        <f t="array" aca="1" ref="E121" ca="1">_xlfn.IFS(E94&lt;=LPP!$D$91,0,AND(E94&gt;LPP!$D$91,E94&lt;=LPP!$D$93),(LPP!$D$84/12*E119),E94&gt;LPP!$D$93,PMT(LPP!$D$84/12,LPP!$D$85,-LPP!$D$90))</f>
        <v>0</v>
      </c>
      <c r="F121" s="79" cm="1">
        <f t="array" aca="1" ref="F121" ca="1">_xlfn.IFS(F94&lt;=LPP!$D$91,0,AND(F94&gt;LPP!$D$91,F94&lt;=LPP!$D$93),(LPP!$D$84/12*F119),F94&gt;LPP!$D$93,PMT(LPP!$D$84/12,LPP!$D$85,-LPP!$D$90))</f>
        <v>0</v>
      </c>
      <c r="G121" s="79" cm="1">
        <f t="array" aca="1" ref="G121" ca="1">_xlfn.IFS(G94&lt;=LPP!$D$91,0,AND(G94&gt;LPP!$D$91,G94&lt;=LPP!$D$93),(LPP!$D$84/12*G119),G94&gt;LPP!$D$93,PMT(LPP!$D$84/12,LPP!$D$85,-LPP!$D$90))</f>
        <v>0</v>
      </c>
      <c r="H121" s="79" cm="1">
        <f t="array" aca="1" ref="H121" ca="1">_xlfn.IFS(H94&lt;=LPP!$D$91,0,AND(H94&gt;LPP!$D$91,H94&lt;=LPP!$D$93),(LPP!$D$84/12*H119),H94&gt;LPP!$D$93,PMT(LPP!$D$84/12,LPP!$D$85,-LPP!$D$90))</f>
        <v>0</v>
      </c>
      <c r="I121" s="79" cm="1">
        <f t="array" aca="1" ref="I121" ca="1">_xlfn.IFS(I94&lt;=LPP!$D$91,0,AND(I94&gt;LPP!$D$91,I94&lt;=LPP!$D$93),(LPP!$D$84/12*I119),I94&gt;LPP!$D$93,PMT(LPP!$D$84/12,LPP!$D$85,-LPP!$D$90))</f>
        <v>0</v>
      </c>
      <c r="J121" s="79" cm="1">
        <f t="array" aca="1" ref="J121" ca="1">_xlfn.IFS(J94&lt;=LPP!$D$91,0,AND(J94&gt;LPP!$D$91,J94&lt;=LPP!$D$93),(LPP!$D$84/12*J119),J94&gt;LPP!$D$93,PMT(LPP!$D$84/12,LPP!$D$85,-LPP!$D$90))</f>
        <v>0</v>
      </c>
      <c r="K121" s="79" cm="1">
        <f t="array" aca="1" ref="K121" ca="1">_xlfn.IFS(K94&lt;=LPP!$D$91,0,AND(K94&gt;LPP!$D$91,K94&lt;=LPP!$D$93),(LPP!$D$84/12*K119),K94&gt;LPP!$D$93,PMT(LPP!$D$84/12,LPP!$D$85,-LPP!$D$90))</f>
        <v>0</v>
      </c>
      <c r="L121" s="79" cm="1">
        <f t="array" aca="1" ref="L121" ca="1">_xlfn.IFS(L94&lt;=LPP!$D$91,0,AND(L94&gt;LPP!$D$91,L94&lt;=LPP!$D$93),(LPP!$D$84/12*L119),L94&gt;LPP!$D$93,PMT(LPP!$D$84/12,LPP!$D$85,-LPP!$D$90))</f>
        <v>0</v>
      </c>
      <c r="M121" s="79" cm="1">
        <f t="array" aca="1" ref="M121" ca="1">_xlfn.IFS(M94&lt;=LPP!$D$91,0,AND(M94&gt;LPP!$D$91,M94&lt;=LPP!$D$93),(LPP!$D$84/12*M119),M94&gt;LPP!$D$93,PMT(LPP!$D$84/12,LPP!$D$85,-LPP!$D$90))</f>
        <v>0</v>
      </c>
      <c r="N121" s="79" cm="1">
        <f t="array" aca="1" ref="N121" ca="1">_xlfn.IFS(N94&lt;=LPP!$D$91,0,AND(N94&gt;LPP!$D$91,N94&lt;=LPP!$D$93),(LPP!$D$84/12*N119),N94&gt;LPP!$D$93,PMT(LPP!$D$84/12,LPP!$D$85,-LPP!$D$90))</f>
        <v>0</v>
      </c>
      <c r="O121" s="79" cm="1">
        <f t="array" aca="1" ref="O121" ca="1">_xlfn.IFS(O94&lt;=LPP!$D$91,0,AND(O94&gt;LPP!$D$91,O94&lt;=LPP!$D$93),(LPP!$D$84/12*O119),O94&gt;LPP!$D$93,PMT(LPP!$D$84/12,LPP!$D$85,-LPP!$D$90))</f>
        <v>0</v>
      </c>
      <c r="P121" s="79" cm="1">
        <f t="array" aca="1" ref="P121" ca="1">_xlfn.IFS(P94&lt;=LPP!$D$91,0,AND(P94&gt;LPP!$D$91,P94&lt;=LPP!$D$93),(LPP!$D$84/12*P119),P94&gt;LPP!$D$93,PMT(LPP!$D$84/12,LPP!$D$85,-LPP!$D$90))</f>
        <v>0</v>
      </c>
      <c r="Q121" s="79" cm="1">
        <f t="array" aca="1" ref="Q121" ca="1">_xlfn.IFS(Q94&lt;=LPP!$D$91,0,AND(Q94&gt;LPP!$D$91,Q94&lt;=LPP!$D$93),(LPP!$D$84/12*Q119),Q94&gt;LPP!$D$93,PMT(LPP!$D$84/12,LPP!$D$85,-LPP!$D$90))</f>
        <v>0</v>
      </c>
      <c r="R121" s="79" cm="1">
        <f t="array" aca="1" ref="R121" ca="1">_xlfn.IFS(R94&lt;=LPP!$D$91,0,AND(R94&gt;LPP!$D$91,R94&lt;=LPP!$D$93),(LPP!$D$84/12*R119),R94&gt;LPP!$D$93,PMT(LPP!$D$84/12,LPP!$D$85,-LPP!$D$90))</f>
        <v>0</v>
      </c>
      <c r="S121" s="79" cm="1">
        <f t="array" aca="1" ref="S121" ca="1">_xlfn.IFS(S94&lt;=LPP!$D$91,0,AND(S94&gt;LPP!$D$91,S94&lt;=LPP!$D$93),(LPP!$D$84/12*S119),S94&gt;LPP!$D$93,PMT(LPP!$D$84/12,LPP!$D$85,-LPP!$D$90))</f>
        <v>0</v>
      </c>
      <c r="T121" s="79" cm="1">
        <f t="array" aca="1" ref="T121" ca="1">_xlfn.IFS(T94&lt;=LPP!$D$91,0,AND(T94&gt;LPP!$D$91,T94&lt;=LPP!$D$93),(LPP!$D$84/12*T119),T94&gt;LPP!$D$93,PMT(LPP!$D$84/12,LPP!$D$85,-LPP!$D$90))</f>
        <v>0</v>
      </c>
      <c r="U121" s="79" cm="1">
        <f t="array" aca="1" ref="U121" ca="1">_xlfn.IFS(U94&lt;=LPP!$D$91,0,AND(U94&gt;LPP!$D$91,U94&lt;=LPP!$D$93),(LPP!$D$84/12*U119),U94&gt;LPP!$D$93,PMT(LPP!$D$84/12,LPP!$D$85,-LPP!$D$90))</f>
        <v>0</v>
      </c>
      <c r="V121" s="79" cm="1">
        <f t="array" aca="1" ref="V121" ca="1">_xlfn.IFS(V94&lt;=LPP!$D$91,0,AND(V94&gt;LPP!$D$91,V94&lt;=LPP!$D$93),(LPP!$D$84/12*V119),V94&gt;LPP!$D$93,PMT(LPP!$D$84/12,LPP!$D$85,-LPP!$D$90))</f>
        <v>0</v>
      </c>
      <c r="W121" s="79" cm="1">
        <f t="array" aca="1" ref="W121" ca="1">_xlfn.IFS(W94&lt;=LPP!$D$91,0,AND(W94&gt;LPP!$D$91,W94&lt;=LPP!$D$93),(LPP!$D$84/12*W119),W94&gt;LPP!$D$93,PMT(LPP!$D$84/12,LPP!$D$85,-LPP!$D$90))</f>
        <v>0</v>
      </c>
      <c r="X121" s="79" cm="1">
        <f t="array" aca="1" ref="X121" ca="1">_xlfn.IFS(X94&lt;=LPP!$D$91,0,AND(X94&gt;LPP!$D$91,X94&lt;=LPP!$D$93),(LPP!$D$84/12*X119),X94&gt;LPP!$D$93,PMT(LPP!$D$84/12,LPP!$D$85,-LPP!$D$90))</f>
        <v>0</v>
      </c>
      <c r="Y121" s="79" cm="1">
        <f t="array" aca="1" ref="Y121" ca="1">_xlfn.IFS(Y94&lt;=LPP!$D$91,0,AND(Y94&gt;LPP!$D$91,Y94&lt;=LPP!$D$93),(LPP!$D$84/12*Y119),Y94&gt;LPP!$D$93,PMT(LPP!$D$84/12,LPP!$D$85,-LPP!$D$90))</f>
        <v>0</v>
      </c>
      <c r="Z121" s="79" cm="1">
        <f t="array" aca="1" ref="Z121" ca="1">_xlfn.IFS(Z94&lt;=LPP!$D$91,0,AND(Z94&gt;LPP!$D$91,Z94&lt;=LPP!$D$93),(LPP!$D$84/12*Z119),Z94&gt;LPP!$D$93,PMT(LPP!$D$84/12,LPP!$D$85,-LPP!$D$90))</f>
        <v>0</v>
      </c>
      <c r="AA121" s="79" cm="1">
        <f t="array" aca="1" ref="AA121" ca="1">_xlfn.IFS(AA94&lt;=LPP!$D$91,0,AND(AA94&gt;LPP!$D$91,AA94&lt;=LPP!$D$93),(LPP!$D$84/12*AA119),AA94&gt;LPP!$D$93,PMT(LPP!$D$84/12,LPP!$D$85,-LPP!$D$90))</f>
        <v>0</v>
      </c>
      <c r="AB121" s="79" cm="1">
        <f t="array" aca="1" ref="AB121" ca="1">_xlfn.IFS(AB94&lt;=LPP!$D$91,0,AND(AB94&gt;LPP!$D$91,AB94&lt;=LPP!$D$93),(LPP!$D$84/12*AB119),AB94&gt;LPP!$D$93,PMT(LPP!$D$84/12,LPP!$D$85,-LPP!$D$90))</f>
        <v>0</v>
      </c>
      <c r="AC121" s="79" cm="1">
        <f t="array" aca="1" ref="AC121" ca="1">_xlfn.IFS(AC94&lt;=LPP!$D$91,0,AND(AC94&gt;LPP!$D$91,AC94&lt;=LPP!$D$93),(LPP!$D$84/12*AC119),AC94&gt;LPP!$D$93,PMT(LPP!$D$84/12,LPP!$D$85,-LPP!$D$90))</f>
        <v>0</v>
      </c>
      <c r="AD121" s="79" cm="1">
        <f t="array" aca="1" ref="AD121" ca="1">_xlfn.IFS(AD94&lt;=LPP!$D$91,0,AND(AD94&gt;LPP!$D$91,AD94&lt;=LPP!$D$93),(LPP!$D$84/12*AD119),AD94&gt;LPP!$D$93,PMT(LPP!$D$84/12,LPP!$D$85,-LPP!$D$90))</f>
        <v>0</v>
      </c>
      <c r="AE121" s="79" cm="1">
        <f t="array" aca="1" ref="AE121" ca="1">_xlfn.IFS(AE94&lt;=LPP!$D$91,0,AND(AE94&gt;LPP!$D$91,AE94&lt;=LPP!$D$93),(LPP!$D$84/12*AE119),AE94&gt;LPP!$D$93,PMT(LPP!$D$84/12,LPP!$D$85,-LPP!$D$90))</f>
        <v>7197.0361289820621</v>
      </c>
      <c r="AF121" s="79" cm="1">
        <f t="array" aca="1" ref="AF121" ca="1">_xlfn.IFS(AF94&lt;=LPP!$D$91,0,AND(AF94&gt;LPP!$D$91,AF94&lt;=LPP!$D$93),(LPP!$D$84/12*AF119),AF94&gt;LPP!$D$93,PMT(LPP!$D$84/12,LPP!$D$85,-LPP!$D$90))</f>
        <v>8505.7653506156148</v>
      </c>
      <c r="AG121" s="79" cm="1">
        <f t="array" aca="1" ref="AG121" ca="1">_xlfn.IFS(AG94&lt;=LPP!$D$91,0,AND(AG94&gt;LPP!$D$91,AG94&lt;=LPP!$D$93),(LPP!$D$84/12*AG119),AG94&gt;LPP!$D$93,PMT(LPP!$D$84/12,LPP!$D$85,-LPP!$D$90))</f>
        <v>9814.4945722491684</v>
      </c>
      <c r="AH121" s="79" cm="1">
        <f t="array" aca="1" ref="AH121" ca="1">_xlfn.IFS(AH94&lt;=LPP!$D$91,0,AND(AH94&gt;LPP!$D$91,AH94&lt;=LPP!$D$93),(LPP!$D$84/12*AH119),AH94&gt;LPP!$D$93,PMT(LPP!$D$84/12,LPP!$D$85,-LPP!$D$90))</f>
        <v>11234.84249082375</v>
      </c>
      <c r="AI121" s="79" cm="1">
        <f t="array" aca="1" ref="AI121" ca="1">_xlfn.IFS(AI94&lt;=LPP!$D$91,0,AND(AI94&gt;LPP!$D$91,AI94&lt;=LPP!$D$93),(LPP!$D$84/12*AI119),AI94&gt;LPP!$D$93,PMT(LPP!$D$84/12,LPP!$D$85,-LPP!$D$90))</f>
        <v>12655.190409398332</v>
      </c>
      <c r="AJ121" s="79" cm="1">
        <f t="array" aca="1" ref="AJ121" ca="1">_xlfn.IFS(AJ94&lt;=LPP!$D$91,0,AND(AJ94&gt;LPP!$D$91,AJ94&lt;=LPP!$D$93),(LPP!$D$84/12*AJ119),AJ94&gt;LPP!$D$93,PMT(LPP!$D$84/12,LPP!$D$85,-LPP!$D$90))</f>
        <v>14053.834692456603</v>
      </c>
      <c r="AK121" s="79" cm="1">
        <f t="array" aca="1" ref="AK121" ca="1">_xlfn.IFS(AK94&lt;=LPP!$D$91,0,AND(AK94&gt;LPP!$D$91,AK94&lt;=LPP!$D$93),(LPP!$D$84/12*AK119),AK94&gt;LPP!$D$93,PMT(LPP!$D$84/12,LPP!$D$85,-LPP!$D$90))</f>
        <v>15452.478975514874</v>
      </c>
      <c r="AL121" s="79" cm="1">
        <f t="array" aca="1" ref="AL121" ca="1">_xlfn.IFS(AL94&lt;=LPP!$D$91,0,AND(AL94&gt;LPP!$D$91,AL94&lt;=LPP!$D$93),(LPP!$D$84/12*AL119),AL94&gt;LPP!$D$93,PMT(LPP!$D$84/12,LPP!$D$85,-LPP!$D$90))</f>
        <v>16278.147280942534</v>
      </c>
      <c r="AM121" s="79" cm="1">
        <f t="array" aca="1" ref="AM121" ca="1">_xlfn.IFS(AM94&lt;=LPP!$D$91,0,AND(AM94&gt;LPP!$D$91,AM94&lt;=LPP!$D$93),(LPP!$D$84/12*AM119),AM94&gt;LPP!$D$93,PMT(LPP!$D$84/12,LPP!$D$85,-LPP!$D$90))</f>
        <v>16960.57159196254</v>
      </c>
      <c r="AN121" s="79" cm="1">
        <f t="array" aca="1" ref="AN121" ca="1">_xlfn.IFS(AN94&lt;=LPP!$D$91,0,AND(AN94&gt;LPP!$D$91,AN94&lt;=LPP!$D$93),(LPP!$D$84/12*AN119),AN94&gt;LPP!$D$93,PMT(LPP!$D$84/12,LPP!$D$85,-LPP!$D$90))</f>
        <v>17642.995902982548</v>
      </c>
      <c r="AO121" s="79" cm="1">
        <f t="array" aca="1" ref="AO121" ca="1">_xlfn.IFS(AO94&lt;=LPP!$D$91,0,AND(AO94&gt;LPP!$D$91,AO94&lt;=LPP!$D$93),(LPP!$D$84/12*AO119),AO94&gt;LPP!$D$93,PMT(LPP!$D$84/12,LPP!$D$85,-LPP!$D$90))</f>
        <v>17804.53296161109</v>
      </c>
      <c r="AP121" s="79" cm="1">
        <f t="array" aca="1" ref="AP121" ca="1">_xlfn.IFS(AP94&lt;=LPP!$D$91,0,AND(AP94&gt;LPP!$D$91,AP94&lt;=LPP!$D$93),(LPP!$D$84/12*AP119),AP94&gt;LPP!$D$93,PMT(LPP!$D$84/12,LPP!$D$85,-LPP!$D$90))</f>
        <v>17966.070020239637</v>
      </c>
      <c r="AQ121" s="79" cm="1">
        <f t="array" aca="1" ref="AQ121" ca="1">_xlfn.IFS(AQ94&lt;=LPP!$D$91,0,AND(AQ94&gt;LPP!$D$91,AQ94&lt;=LPP!$D$93),(LPP!$D$84/12*AQ119),AQ94&gt;LPP!$D$93,PMT(LPP!$D$84/12,LPP!$D$85,-LPP!$D$90))</f>
        <v>18101.562716248605</v>
      </c>
      <c r="AR121" s="79" cm="1">
        <f t="array" aca="1" ref="AR121" ca="1">_xlfn.IFS(AR94&lt;=LPP!$D$91,0,AND(AR94&gt;LPP!$D$91,AR94&lt;=LPP!$D$93),(LPP!$D$84/12*AR119),AR94&gt;LPP!$D$93,PMT(LPP!$D$84/12,LPP!$D$85,-LPP!$D$90))</f>
        <v>18237.055412257578</v>
      </c>
      <c r="AS121" s="79" cm="1">
        <f t="array" aca="1" ref="AS121" ca="1">_xlfn.IFS(AS94&lt;=LPP!$D$91,0,AND(AS94&gt;LPP!$D$91,AS94&lt;=LPP!$D$93),(LPP!$D$84/12*AS119),AS94&gt;LPP!$D$93,PMT(LPP!$D$84/12,LPP!$D$85,-LPP!$D$90))</f>
        <v>18372.548108266546</v>
      </c>
      <c r="AT121" s="79" cm="1">
        <f t="array" aca="1" ref="AT121" ca="1">_xlfn.IFS(AT94&lt;=LPP!$D$91,0,AND(AT94&gt;LPP!$D$91,AT94&lt;=LPP!$D$93),(LPP!$D$84/12*AT119),AT94&gt;LPP!$D$93,PMT(LPP!$D$84/12,LPP!$D$85,-LPP!$D$90))</f>
        <v>18508.040804275515</v>
      </c>
      <c r="AU121" s="79" cm="1">
        <f t="array" aca="1" ref="AU121" ca="1">_xlfn.IFS(AU94&lt;=LPP!$D$91,0,AND(AU94&gt;LPP!$D$91,AU94&lt;=LPP!$D$93),(LPP!$D$84/12*AU119),AU94&gt;LPP!$D$93,PMT(LPP!$D$84/12,LPP!$D$85,-LPP!$D$90))</f>
        <v>18643.533500284488</v>
      </c>
      <c r="AV121" s="79" cm="1">
        <f t="array" aca="1" ref="AV121" ca="1">_xlfn.IFS(AV94&lt;=LPP!$D$91,0,AND(AV94&gt;LPP!$D$91,AV94&lt;=LPP!$D$93),(LPP!$D$84/12*AV119),AV94&gt;LPP!$D$93,PMT(LPP!$D$84/12,LPP!$D$85,-LPP!$D$90))</f>
        <v>18667.40749935243</v>
      </c>
      <c r="AW121" s="79" cm="1">
        <f t="array" aca="1" ref="AW121" ca="1">_xlfn.IFS(AW94&lt;=LPP!$D$91,0,AND(AW94&gt;LPP!$D$91,AW94&lt;=LPP!$D$93),(LPP!$D$84/12*AW119),AW94&gt;LPP!$D$93,PMT(LPP!$D$84/12,LPP!$D$85,-LPP!$D$90))</f>
        <v>18691.281498420372</v>
      </c>
      <c r="AX121" s="79" cm="1">
        <f t="array" aca="1" ref="AX121" ca="1">_xlfn.IFS(AX94&lt;=LPP!$D$91,0,AND(AX94&gt;LPP!$D$91,AX94&lt;=LPP!$D$93),(LPP!$D$84/12*AX119),AX94&gt;LPP!$D$93,PMT(LPP!$D$84/12,LPP!$D$85,-LPP!$D$90))</f>
        <v>18715.155497488315</v>
      </c>
      <c r="AY121" s="79" cm="1">
        <f t="array" aca="1" ref="AY121" ca="1">_xlfn.IFS(AY94&lt;=LPP!$D$91,0,AND(AY94&gt;LPP!$D$91,AY94&lt;=LPP!$D$93),(LPP!$D$84/12*AY119),AY94&gt;LPP!$D$93,PMT(LPP!$D$84/12,LPP!$D$85,-LPP!$D$90))</f>
        <v>18739.029496556257</v>
      </c>
      <c r="AZ121" s="79" cm="1">
        <f t="array" aca="1" ref="AZ121" ca="1">_xlfn.IFS(AZ94&lt;=LPP!$D$91,0,AND(AZ94&gt;LPP!$D$91,AZ94&lt;=LPP!$D$93),(LPP!$D$84/12*AZ119),AZ94&gt;LPP!$D$93,PMT(LPP!$D$84/12,LPP!$D$85,-LPP!$D$90))</f>
        <v>18762.903495624199</v>
      </c>
      <c r="BA121" s="79" cm="1">
        <f t="array" aca="1" ref="BA121" ca="1">_xlfn.IFS(BA94&lt;=LPP!$D$91,0,AND(BA94&gt;LPP!$D$91,BA94&lt;=LPP!$D$93),(LPP!$D$84/12*BA119),BA94&gt;LPP!$D$93,PMT(LPP!$D$84/12,LPP!$D$85,-LPP!$D$90))</f>
        <v>18786.777494692142</v>
      </c>
      <c r="BB121" s="79" cm="1">
        <f t="array" aca="1" ref="BB121" ca="1">_xlfn.IFS(BB94&lt;=LPP!$D$91,0,AND(BB94&gt;LPP!$D$91,BB94&lt;=LPP!$D$93),(LPP!$D$84/12*BB119),BB94&gt;LPP!$D$93,PMT(LPP!$D$84/12,LPP!$D$85,-LPP!$D$90))</f>
        <v>18786.777494692142</v>
      </c>
      <c r="BC121" s="79" cm="1">
        <f t="array" aca="1" ref="BC121" ca="1">_xlfn.IFS(BC94&lt;=LPP!$D$91,0,AND(BC94&gt;LPP!$D$91,BC94&lt;=LPP!$D$93),(LPP!$D$84/12*BC119),BC94&gt;LPP!$D$93,PMT(LPP!$D$84/12,LPP!$D$85,-LPP!$D$90))</f>
        <v>18786.777494692142</v>
      </c>
      <c r="BD121" s="79" cm="1">
        <f t="array" aca="1" ref="BD121" ca="1">_xlfn.IFS(BD94&lt;=LPP!$D$91,0,AND(BD94&gt;LPP!$D$91,BD94&lt;=LPP!$D$93),(LPP!$D$84/12*BD119),BD94&gt;LPP!$D$93,PMT(LPP!$D$84/12,LPP!$D$85,-LPP!$D$90))</f>
        <v>18786.777494692142</v>
      </c>
      <c r="BE121" s="79" cm="1">
        <f t="array" aca="1" ref="BE121" ca="1">_xlfn.IFS(BE94&lt;=LPP!$D$91,0,AND(BE94&gt;LPP!$D$91,BE94&lt;=LPP!$D$93),(LPP!$D$84/12*BE119),BE94&gt;LPP!$D$93,PMT(LPP!$D$84/12,LPP!$D$85,-LPP!$D$90))</f>
        <v>18786.777494692142</v>
      </c>
      <c r="BF121" s="79" cm="1">
        <f t="array" aca="1" ref="BF121" ca="1">_xlfn.IFS(BF94&lt;=LPP!$D$91,0,AND(BF94&gt;LPP!$D$91,BF94&lt;=LPP!$D$93),(LPP!$D$84/12*BF119),BF94&gt;LPP!$D$93,PMT(LPP!$D$84/12,LPP!$D$85,-LPP!$D$90))</f>
        <v>18786.777494692142</v>
      </c>
      <c r="BG121" s="79" cm="1">
        <f t="array" aca="1" ref="BG121" ca="1">_xlfn.IFS(BG94&lt;=LPP!$D$91,0,AND(BG94&gt;LPP!$D$91,BG94&lt;=LPP!$D$93),(LPP!$D$84/12*BG119),BG94&gt;LPP!$D$93,PMT(LPP!$D$84/12,LPP!$D$85,-LPP!$D$90))</f>
        <v>18786.777494692142</v>
      </c>
      <c r="BH121" s="79" cm="1">
        <f t="array" aca="1" ref="BH121" ca="1">_xlfn.IFS(BH94&lt;=LPP!$D$91,0,AND(BH94&gt;LPP!$D$91,BH94&lt;=LPP!$D$93),(LPP!$D$84/12*BH119),BH94&gt;LPP!$D$93,PMT(LPP!$D$84/12,LPP!$D$85,-LPP!$D$90))</f>
        <v>18786.777494692142</v>
      </c>
      <c r="BI121" s="79" cm="1">
        <f t="array" aca="1" ref="BI121" ca="1">_xlfn.IFS(BI94&lt;=LPP!$D$91,0,AND(BI94&gt;LPP!$D$91,BI94&lt;=LPP!$D$93),(LPP!$D$84/12*BI119),BI94&gt;LPP!$D$93,PMT(LPP!$D$84/12,LPP!$D$85,-LPP!$D$90))</f>
        <v>244392.45533970813</v>
      </c>
      <c r="BJ121" s="79" cm="1">
        <f t="array" aca="1" ref="BJ121" ca="1">_xlfn.IFS(BJ94&lt;=LPP!$D$91,0,AND(BJ94&gt;LPP!$D$91,BJ94&lt;=LPP!$D$93),(LPP!$D$84/12*BJ119),BJ94&gt;LPP!$D$93,PMT(LPP!$D$84/12,LPP!$D$85,-LPP!$D$90))</f>
        <v>244392.45533970813</v>
      </c>
      <c r="BK121" s="79" cm="1">
        <f t="array" aca="1" ref="BK121" ca="1">_xlfn.IFS(BK94&lt;=LPP!$D$91,0,AND(BK94&gt;LPP!$D$91,BK94&lt;=LPP!$D$93),(LPP!$D$84/12*BK119),BK94&gt;LPP!$D$93,PMT(LPP!$D$84/12,LPP!$D$85,-LPP!$D$90))</f>
        <v>244392.45533970813</v>
      </c>
      <c r="BL121" s="79" cm="1">
        <f t="array" aca="1" ref="BL121" ca="1">_xlfn.IFS(BL94&lt;=LPP!$D$91,0,AND(BL94&gt;LPP!$D$91,BL94&lt;=LPP!$D$93),(LPP!$D$84/12*BL119),BL94&gt;LPP!$D$93,PMT(LPP!$D$84/12,LPP!$D$85,-LPP!$D$90))</f>
        <v>244392.45533970813</v>
      </c>
      <c r="BM121" s="79" cm="1">
        <f t="array" aca="1" ref="BM121" ca="1">_xlfn.IFS(BM94&lt;=LPP!$D$91,0,AND(BM94&gt;LPP!$D$91,BM94&lt;=LPP!$D$93),(LPP!$D$84/12*BM119),BM94&gt;LPP!$D$93,PMT(LPP!$D$84/12,LPP!$D$85,-LPP!$D$90))</f>
        <v>244392.45533970813</v>
      </c>
      <c r="BN121" s="79" cm="1">
        <f t="array" aca="1" ref="BN121" ca="1">_xlfn.IFS(BN94&lt;=LPP!$D$91,0,AND(BN94&gt;LPP!$D$91,BN94&lt;=LPP!$D$93),(LPP!$D$84/12*BN119),BN94&gt;LPP!$D$93,PMT(LPP!$D$84/12,LPP!$D$85,-LPP!$D$90))</f>
        <v>244392.45533970813</v>
      </c>
      <c r="BO121" s="79" cm="1">
        <f t="array" aca="1" ref="BO121" ca="1">_xlfn.IFS(BO94&lt;=LPP!$D$91,0,AND(BO94&gt;LPP!$D$91,BO94&lt;=LPP!$D$93),(LPP!$D$84/12*BO119),BO94&gt;LPP!$D$93,PMT(LPP!$D$84/12,LPP!$D$85,-LPP!$D$90))</f>
        <v>244392.45533970813</v>
      </c>
      <c r="BP121" s="79" cm="1">
        <f t="array" aca="1" ref="BP121" ca="1">_xlfn.IFS(BP94&lt;=LPP!$D$91,0,AND(BP94&gt;LPP!$D$91,BP94&lt;=LPP!$D$93),(LPP!$D$84/12*BP119),BP94&gt;LPP!$D$93,PMT(LPP!$D$84/12,LPP!$D$85,-LPP!$D$90))</f>
        <v>244392.45533970813</v>
      </c>
      <c r="BQ121" s="79" cm="1">
        <f t="array" aca="1" ref="BQ121" ca="1">_xlfn.IFS(BQ94&lt;=LPP!$D$91,0,AND(BQ94&gt;LPP!$D$91,BQ94&lt;=LPP!$D$93),(LPP!$D$84/12*BQ119),BQ94&gt;LPP!$D$93,PMT(LPP!$D$84/12,LPP!$D$85,-LPP!$D$90))</f>
        <v>244392.45533970813</v>
      </c>
      <c r="BR121" s="79" cm="1">
        <f t="array" aca="1" ref="BR121" ca="1">_xlfn.IFS(BR94&lt;=LPP!$D$91,0,AND(BR94&gt;LPP!$D$91,BR94&lt;=LPP!$D$93),(LPP!$D$84/12*BR119),BR94&gt;LPP!$D$93,PMT(LPP!$D$84/12,LPP!$D$85,-LPP!$D$90))</f>
        <v>244392.45533970813</v>
      </c>
      <c r="BS121" s="79" cm="1">
        <f t="array" aca="1" ref="BS121" ca="1">_xlfn.IFS(BS94&lt;=LPP!$D$91,0,AND(BS94&gt;LPP!$D$91,BS94&lt;=LPP!$D$93),(LPP!$D$84/12*BS119),BS94&gt;LPP!$D$93,PMT(LPP!$D$84/12,LPP!$D$85,-LPP!$D$90))</f>
        <v>244392.45533970813</v>
      </c>
      <c r="BT121" s="79" cm="1">
        <f t="array" aca="1" ref="BT121" ca="1">_xlfn.IFS(BT94&lt;=LPP!$D$91,0,AND(BT94&gt;LPP!$D$91,BT94&lt;=LPP!$D$93),(LPP!$D$84/12*BT119),BT94&gt;LPP!$D$93,PMT(LPP!$D$84/12,LPP!$D$85,-LPP!$D$90))</f>
        <v>244392.45533970813</v>
      </c>
      <c r="BU121" s="79" cm="1">
        <f t="array" aca="1" ref="BU121" ca="1">_xlfn.IFS(BU94&lt;=LPP!$D$91,0,AND(BU94&gt;LPP!$D$91,BU94&lt;=LPP!$D$93),(LPP!$D$84/12*BU119),BU94&gt;LPP!$D$93,PMT(LPP!$D$84/12,LPP!$D$85,-LPP!$D$90))</f>
        <v>244392.45533970813</v>
      </c>
      <c r="BV121" s="79" cm="1">
        <f t="array" aca="1" ref="BV121" ca="1">_xlfn.IFS(BV94&lt;=LPP!$D$91,0,AND(BV94&gt;LPP!$D$91,BV94&lt;=LPP!$D$93),(LPP!$D$84/12*BV119),BV94&gt;LPP!$D$93,PMT(LPP!$D$84/12,LPP!$D$85,-LPP!$D$90))</f>
        <v>244392.45533970813</v>
      </c>
      <c r="BW121" s="79" cm="1">
        <f t="array" aca="1" ref="BW121" ca="1">_xlfn.IFS(BW94&lt;=LPP!$D$91,0,AND(BW94&gt;LPP!$D$91,BW94&lt;=LPP!$D$93),(LPP!$D$84/12*BW119),BW94&gt;LPP!$D$93,PMT(LPP!$D$84/12,LPP!$D$85,-LPP!$D$90))</f>
        <v>244392.45533970813</v>
      </c>
      <c r="BX121" s="79" cm="1">
        <f t="array" aca="1" ref="BX121" ca="1">_xlfn.IFS(BX94&lt;=LPP!$D$91,0,AND(BX94&gt;LPP!$D$91,BX94&lt;=LPP!$D$93),(LPP!$D$84/12*BX119),BX94&gt;LPP!$D$93,PMT(LPP!$D$84/12,LPP!$D$85,-LPP!$D$90))</f>
        <v>244392.45533970813</v>
      </c>
      <c r="BY121" s="79" cm="1">
        <f t="array" aca="1" ref="BY121" ca="1">_xlfn.IFS(BY94&lt;=LPP!$D$91,0,AND(BY94&gt;LPP!$D$91,BY94&lt;=LPP!$D$93),(LPP!$D$84/12*BY119),BY94&gt;LPP!$D$93,PMT(LPP!$D$84/12,LPP!$D$85,-LPP!$D$90))</f>
        <v>244392.45533970813</v>
      </c>
      <c r="BZ121" s="79" cm="1">
        <f t="array" aca="1" ref="BZ121" ca="1">_xlfn.IFS(BZ94&lt;=LPP!$D$91,0,AND(BZ94&gt;LPP!$D$91,BZ94&lt;=LPP!$D$93),(LPP!$D$84/12*BZ119),BZ94&gt;LPP!$D$93,PMT(LPP!$D$84/12,LPP!$D$85,-LPP!$D$90))</f>
        <v>244392.45533970813</v>
      </c>
      <c r="CA121" s="79" cm="1">
        <f t="array" aca="1" ref="CA121" ca="1">_xlfn.IFS(CA94&lt;=LPP!$D$91,0,AND(CA94&gt;LPP!$D$91,CA94&lt;=LPP!$D$93),(LPP!$D$84/12*CA119),CA94&gt;LPP!$D$93,PMT(LPP!$D$84/12,LPP!$D$85,-LPP!$D$90))</f>
        <v>244392.45533970813</v>
      </c>
      <c r="CB121" s="79" cm="1">
        <f t="array" aca="1" ref="CB121" ca="1">_xlfn.IFS(CB94&lt;=LPP!$D$91,0,AND(CB94&gt;LPP!$D$91,CB94&lt;=LPP!$D$93),(LPP!$D$84/12*CB119),CB94&gt;LPP!$D$93,PMT(LPP!$D$84/12,LPP!$D$85,-LPP!$D$90))</f>
        <v>244392.45533970813</v>
      </c>
      <c r="CC121" s="79" cm="1">
        <f t="array" aca="1" ref="CC121" ca="1">_xlfn.IFS(CC94&lt;=LPP!$D$91,0,AND(CC94&gt;LPP!$D$91,CC94&lt;=LPP!$D$93),(LPP!$D$84/12*CC119),CC94&gt;LPP!$D$93,PMT(LPP!$D$84/12,LPP!$D$85,-LPP!$D$90))</f>
        <v>244392.45533970813</v>
      </c>
      <c r="CD121" s="79" cm="1">
        <f t="array" aca="1" ref="CD121" ca="1">_xlfn.IFS(CD94&lt;=LPP!$D$91,0,AND(CD94&gt;LPP!$D$91,CD94&lt;=LPP!$D$93),(LPP!$D$84/12*CD119),CD94&gt;LPP!$D$93,PMT(LPP!$D$84/12,LPP!$D$85,-LPP!$D$90))</f>
        <v>244392.45533970813</v>
      </c>
      <c r="CE121" s="79" cm="1">
        <f t="array" aca="1" ref="CE121" ca="1">_xlfn.IFS(CE94&lt;=LPP!$D$91,0,AND(CE94&gt;LPP!$D$91,CE94&lt;=LPP!$D$93),(LPP!$D$84/12*CE119),CE94&gt;LPP!$D$93,PMT(LPP!$D$84/12,LPP!$D$85,-LPP!$D$90))</f>
        <v>244392.45533970813</v>
      </c>
      <c r="CF121" s="79" cm="1">
        <f t="array" aca="1" ref="CF121" ca="1">_xlfn.IFS(CF94&lt;=LPP!$D$91,0,AND(CF94&gt;LPP!$D$91,CF94&lt;=LPP!$D$93),(LPP!$D$84/12*CF119),CF94&gt;LPP!$D$93,PMT(LPP!$D$84/12,LPP!$D$85,-LPP!$D$90))</f>
        <v>244392.45533970813</v>
      </c>
      <c r="CG121" s="79" cm="1">
        <f t="array" aca="1" ref="CG121" ca="1">_xlfn.IFS(CG94&lt;=LPP!$D$91,0,AND(CG94&gt;LPP!$D$91,CG94&lt;=LPP!$D$93),(LPP!$D$84/12*CG119),CG94&gt;LPP!$D$93,PMT(LPP!$D$84/12,LPP!$D$85,-LPP!$D$90))</f>
        <v>244392.45533970813</v>
      </c>
      <c r="CH121" s="79" cm="1">
        <f t="array" aca="1" ref="CH121" ca="1">_xlfn.IFS(CH94&lt;=LPP!$D$91,0,AND(CH94&gt;LPP!$D$91,CH94&lt;=LPP!$D$93),(LPP!$D$84/12*CH119),CH94&gt;LPP!$D$93,PMT(LPP!$D$84/12,LPP!$D$85,-LPP!$D$90))</f>
        <v>244392.45533970813</v>
      </c>
      <c r="CI121" s="79" cm="1">
        <f t="array" aca="1" ref="CI121" ca="1">_xlfn.IFS(CI94&lt;=LPP!$D$91,0,AND(CI94&gt;LPP!$D$91,CI94&lt;=LPP!$D$93),(LPP!$D$84/12*CI119),CI94&gt;LPP!$D$93,PMT(LPP!$D$84/12,LPP!$D$85,-LPP!$D$90))</f>
        <v>244392.45533970813</v>
      </c>
      <c r="CJ121" s="79" cm="1">
        <f t="array" aca="1" ref="CJ121" ca="1">_xlfn.IFS(CJ94&lt;=LPP!$D$91,0,AND(CJ94&gt;LPP!$D$91,CJ94&lt;=LPP!$D$93),(LPP!$D$84/12*CJ119),CJ94&gt;LPP!$D$93,PMT(LPP!$D$84/12,LPP!$D$85,-LPP!$D$90))</f>
        <v>244392.45533970813</v>
      </c>
      <c r="CK121" s="79" cm="1">
        <f t="array" aca="1" ref="CK121" ca="1">_xlfn.IFS(CK94&lt;=LPP!$D$91,0,AND(CK94&gt;LPP!$D$91,CK94&lt;=LPP!$D$93),(LPP!$D$84/12*CK119),CK94&gt;LPP!$D$93,PMT(LPP!$D$84/12,LPP!$D$85,-LPP!$D$90))</f>
        <v>244392.45533970813</v>
      </c>
      <c r="CL121" s="79" cm="1">
        <f t="array" aca="1" ref="CL121" ca="1">_xlfn.IFS(CL94&lt;=LPP!$D$91,0,AND(CL94&gt;LPP!$D$91,CL94&lt;=LPP!$D$93),(LPP!$D$84/12*CL119),CL94&gt;LPP!$D$93,PMT(LPP!$D$84/12,LPP!$D$85,-LPP!$D$90))</f>
        <v>244392.45533970813</v>
      </c>
      <c r="CM121" s="79" cm="1">
        <f t="array" aca="1" ref="CM121" ca="1">_xlfn.IFS(CM94&lt;=LPP!$D$91,0,AND(CM94&gt;LPP!$D$91,CM94&lt;=LPP!$D$93),(LPP!$D$84/12*CM119),CM94&gt;LPP!$D$93,PMT(LPP!$D$84/12,LPP!$D$85,-LPP!$D$90))</f>
        <v>244392.45533970813</v>
      </c>
      <c r="CN121" s="79" cm="1">
        <f t="array" aca="1" ref="CN121" ca="1">_xlfn.IFS(CN94&lt;=LPP!$D$91,0,AND(CN94&gt;LPP!$D$91,CN94&lt;=LPP!$D$93),(LPP!$D$84/12*CN119),CN94&gt;LPP!$D$93,PMT(LPP!$D$84/12,LPP!$D$85,-LPP!$D$90))</f>
        <v>244392.45533970813</v>
      </c>
      <c r="CO121" s="79" cm="1">
        <f t="array" aca="1" ref="CO121" ca="1">_xlfn.IFS(CO94&lt;=LPP!$D$91,0,AND(CO94&gt;LPP!$D$91,CO94&lt;=LPP!$D$93),(LPP!$D$84/12*CO119),CO94&gt;LPP!$D$93,PMT(LPP!$D$84/12,LPP!$D$85,-LPP!$D$90))</f>
        <v>244392.45533970813</v>
      </c>
      <c r="CP121" s="79" cm="1">
        <f t="array" aca="1" ref="CP121" ca="1">_xlfn.IFS(CP94&lt;=LPP!$D$91,0,AND(CP94&gt;LPP!$D$91,CP94&lt;=LPP!$D$93),(LPP!$D$84/12*CP119),CP94&gt;LPP!$D$93,PMT(LPP!$D$84/12,LPP!$D$85,-LPP!$D$90))</f>
        <v>244392.45533970813</v>
      </c>
      <c r="CQ121" s="79" cm="1">
        <f t="array" aca="1" ref="CQ121" ca="1">_xlfn.IFS(CQ94&lt;=LPP!$D$91,0,AND(CQ94&gt;LPP!$D$91,CQ94&lt;=LPP!$D$93),(LPP!$D$84/12*CQ119),CQ94&gt;LPP!$D$93,PMT(LPP!$D$84/12,LPP!$D$85,-LPP!$D$90))</f>
        <v>244392.45533970813</v>
      </c>
      <c r="CR121" s="79" cm="1">
        <f t="array" aca="1" ref="CR121" ca="1">_xlfn.IFS(CR94&lt;=LPP!$D$91,0,AND(CR94&gt;LPP!$D$91,CR94&lt;=LPP!$D$93),(LPP!$D$84/12*CR119),CR94&gt;LPP!$D$93,PMT(LPP!$D$84/12,LPP!$D$85,-LPP!$D$90))</f>
        <v>244392.45533970813</v>
      </c>
      <c r="CS121" s="79" cm="1">
        <f t="array" aca="1" ref="CS121" ca="1">_xlfn.IFS(CS94&lt;=LPP!$D$91,0,AND(CS94&gt;LPP!$D$91,CS94&lt;=LPP!$D$93),(LPP!$D$84/12*CS119),CS94&gt;LPP!$D$93,PMT(LPP!$D$84/12,LPP!$D$85,-LPP!$D$90))</f>
        <v>244392.45533970813</v>
      </c>
      <c r="CT121" s="79" cm="1">
        <f t="array" aca="1" ref="CT121" ca="1">_xlfn.IFS(CT94&lt;=LPP!$D$91,0,AND(CT94&gt;LPP!$D$91,CT94&lt;=LPP!$D$93),(LPP!$D$84/12*CT119),CT94&gt;LPP!$D$93,PMT(LPP!$D$84/12,LPP!$D$85,-LPP!$D$90))</f>
        <v>244392.45533970813</v>
      </c>
      <c r="CU121" s="79" cm="1">
        <f t="array" aca="1" ref="CU121" ca="1">_xlfn.IFS(CU94&lt;=LPP!$D$91,0,AND(CU94&gt;LPP!$D$91,CU94&lt;=LPP!$D$93),(LPP!$D$84/12*CU119),CU94&gt;LPP!$D$93,PMT(LPP!$D$84/12,LPP!$D$85,-LPP!$D$90))</f>
        <v>244392.45533970813</v>
      </c>
      <c r="CV121" s="79" cm="1">
        <f t="array" aca="1" ref="CV121" ca="1">_xlfn.IFS(CV94&lt;=LPP!$D$91,0,AND(CV94&gt;LPP!$D$91,CV94&lt;=LPP!$D$93),(LPP!$D$84/12*CV119),CV94&gt;LPP!$D$93,PMT(LPP!$D$84/12,LPP!$D$85,-LPP!$D$90))</f>
        <v>244392.45533970813</v>
      </c>
      <c r="CW121" s="79" cm="1">
        <f t="array" aca="1" ref="CW121" ca="1">_xlfn.IFS(CW94&lt;=LPP!$D$91,0,AND(CW94&gt;LPP!$D$91,CW94&lt;=LPP!$D$93),(LPP!$D$84/12*CW119),CW94&gt;LPP!$D$93,PMT(LPP!$D$84/12,LPP!$D$85,-LPP!$D$90))</f>
        <v>244392.45533970813</v>
      </c>
      <c r="CX121" s="79" cm="1">
        <f t="array" aca="1" ref="CX121" ca="1">_xlfn.IFS(CX94&lt;=LPP!$D$91,0,AND(CX94&gt;LPP!$D$91,CX94&lt;=LPP!$D$93),(LPP!$D$84/12*CX119),CX94&gt;LPP!$D$93,PMT(LPP!$D$84/12,LPP!$D$85,-LPP!$D$90))</f>
        <v>244392.45533970813</v>
      </c>
      <c r="CY121" s="79" cm="1">
        <f t="array" aca="1" ref="CY121" ca="1">_xlfn.IFS(CY94&lt;=LPP!$D$91,0,AND(CY94&gt;LPP!$D$91,CY94&lt;=LPP!$D$93),(LPP!$D$84/12*CY119),CY94&gt;LPP!$D$93,PMT(LPP!$D$84/12,LPP!$D$85,-LPP!$D$90))</f>
        <v>244392.45533970813</v>
      </c>
      <c r="CZ121" s="79" cm="1">
        <f t="array" aca="1" ref="CZ121" ca="1">_xlfn.IFS(CZ94&lt;=LPP!$D$91,0,AND(CZ94&gt;LPP!$D$91,CZ94&lt;=LPP!$D$93),(LPP!$D$84/12*CZ119),CZ94&gt;LPP!$D$93,PMT(LPP!$D$84/12,LPP!$D$85,-LPP!$D$90))</f>
        <v>244392.45533970813</v>
      </c>
      <c r="DA121" s="79" cm="1">
        <f t="array" aca="1" ref="DA121" ca="1">_xlfn.IFS(DA94&lt;=LPP!$D$91,0,AND(DA94&gt;LPP!$D$91,DA94&lt;=LPP!$D$93),(LPP!$D$84/12*DA119),DA94&gt;LPP!$D$93,PMT(LPP!$D$84/12,LPP!$D$85,-LPP!$D$90))</f>
        <v>244392.45533970813</v>
      </c>
      <c r="DB121" s="79" cm="1">
        <f t="array" aca="1" ref="DB121" ca="1">_xlfn.IFS(DB94&lt;=LPP!$D$91,0,AND(DB94&gt;LPP!$D$91,DB94&lt;=LPP!$D$93),(LPP!$D$84/12*DB119),DB94&gt;LPP!$D$93,PMT(LPP!$D$84/12,LPP!$D$85,-LPP!$D$90))</f>
        <v>244392.45533970813</v>
      </c>
      <c r="DC121" s="79" cm="1">
        <f t="array" aca="1" ref="DC121" ca="1">_xlfn.IFS(DC94&lt;=LPP!$D$91,0,AND(DC94&gt;LPP!$D$91,DC94&lt;=LPP!$D$93),(LPP!$D$84/12*DC119),DC94&gt;LPP!$D$93,PMT(LPP!$D$84/12,LPP!$D$85,-LPP!$D$90))</f>
        <v>244392.45533970813</v>
      </c>
      <c r="DD121" s="79" cm="1">
        <f t="array" aca="1" ref="DD121" ca="1">_xlfn.IFS(DD94&lt;=LPP!$D$91,0,AND(DD94&gt;LPP!$D$91,DD94&lt;=LPP!$D$93),(LPP!$D$84/12*DD119),DD94&gt;LPP!$D$93,PMT(LPP!$D$84/12,LPP!$D$85,-LPP!$D$90))</f>
        <v>244392.45533970813</v>
      </c>
      <c r="DE121" s="79" cm="1">
        <f t="array" aca="1" ref="DE121" ca="1">_xlfn.IFS(DE94&lt;=LPP!$D$91,0,AND(DE94&gt;LPP!$D$91,DE94&lt;=LPP!$D$93),(LPP!$D$84/12*DE119),DE94&gt;LPP!$D$93,PMT(LPP!$D$84/12,LPP!$D$85,-LPP!$D$90))</f>
        <v>244392.45533970813</v>
      </c>
      <c r="DF121" s="79" cm="1">
        <f t="array" aca="1" ref="DF121" ca="1">_xlfn.IFS(DF94&lt;=LPP!$D$91,0,AND(DF94&gt;LPP!$D$91,DF94&lt;=LPP!$D$93),(LPP!$D$84/12*DF119),DF94&gt;LPP!$D$93,PMT(LPP!$D$84/12,LPP!$D$85,-LPP!$D$90))</f>
        <v>244392.45533970813</v>
      </c>
      <c r="DG121" s="79" cm="1">
        <f t="array" aca="1" ref="DG121" ca="1">_xlfn.IFS(DG94&lt;=LPP!$D$91,0,AND(DG94&gt;LPP!$D$91,DG94&lt;=LPP!$D$93),(LPP!$D$84/12*DG119),DG94&gt;LPP!$D$93,PMT(LPP!$D$84/12,LPP!$D$85,-LPP!$D$90))</f>
        <v>244392.45533970813</v>
      </c>
      <c r="DH121" s="79" cm="1">
        <f t="array" aca="1" ref="DH121" ca="1">_xlfn.IFS(DH94&lt;=LPP!$D$91,0,AND(DH94&gt;LPP!$D$91,DH94&lt;=LPP!$D$93),(LPP!$D$84/12*DH119),DH94&gt;LPP!$D$93,PMT(LPP!$D$84/12,LPP!$D$85,-LPP!$D$90))</f>
        <v>244392.45533970813</v>
      </c>
      <c r="DI121" s="79" cm="1">
        <f t="array" aca="1" ref="DI121" ca="1">_xlfn.IFS(DI94&lt;=LPP!$D$91,0,AND(DI94&gt;LPP!$D$91,DI94&lt;=LPP!$D$93),(LPP!$D$84/12*DI119),DI94&gt;LPP!$D$93,PMT(LPP!$D$84/12,LPP!$D$85,-LPP!$D$90))</f>
        <v>244392.45533970813</v>
      </c>
      <c r="DJ121" s="79" cm="1">
        <f t="array" aca="1" ref="DJ121" ca="1">_xlfn.IFS(DJ94&lt;=LPP!$D$91,0,AND(DJ94&gt;LPP!$D$91,DJ94&lt;=LPP!$D$93),(LPP!$D$84/12*DJ119),DJ94&gt;LPP!$D$93,PMT(LPP!$D$84/12,LPP!$D$85,-LPP!$D$90))</f>
        <v>244392.45533970813</v>
      </c>
      <c r="DK121" s="79" cm="1">
        <f t="array" aca="1" ref="DK121" ca="1">_xlfn.IFS(DK94&lt;=LPP!$D$91,0,AND(DK94&gt;LPP!$D$91,DK94&lt;=LPP!$D$93),(LPP!$D$84/12*DK119),DK94&gt;LPP!$D$93,PMT(LPP!$D$84/12,LPP!$D$85,-LPP!$D$90))</f>
        <v>244392.45533970813</v>
      </c>
      <c r="DL121" s="79" cm="1">
        <f t="array" aca="1" ref="DL121" ca="1">_xlfn.IFS(DL94&lt;=LPP!$D$91,0,AND(DL94&gt;LPP!$D$91,DL94&lt;=LPP!$D$93),(LPP!$D$84/12*DL119),DL94&gt;LPP!$D$93,PMT(LPP!$D$84/12,LPP!$D$85,-LPP!$D$90))</f>
        <v>244392.45533970813</v>
      </c>
      <c r="DM121" s="79" cm="1">
        <f t="array" aca="1" ref="DM121" ca="1">_xlfn.IFS(DM94&lt;=LPP!$D$91,0,AND(DM94&gt;LPP!$D$91,DM94&lt;=LPP!$D$93),(LPP!$D$84/12*DM119),DM94&gt;LPP!$D$93,PMT(LPP!$D$84/12,LPP!$D$85,-LPP!$D$90))</f>
        <v>244392.45533970813</v>
      </c>
      <c r="DN121" s="79" cm="1">
        <f t="array" aca="1" ref="DN121" ca="1">_xlfn.IFS(DN94&lt;=LPP!$D$91,0,AND(DN94&gt;LPP!$D$91,DN94&lt;=LPP!$D$93),(LPP!$D$84/12*DN119),DN94&gt;LPP!$D$93,PMT(LPP!$D$84/12,LPP!$D$85,-LPP!$D$90))</f>
        <v>244392.45533970813</v>
      </c>
      <c r="DO121" s="79" cm="1">
        <f t="array" aca="1" ref="DO121" ca="1">_xlfn.IFS(DO94&lt;=LPP!$D$91,0,AND(DO94&gt;LPP!$D$91,DO94&lt;=LPP!$D$93),(LPP!$D$84/12*DO119),DO94&gt;LPP!$D$93,PMT(LPP!$D$84/12,LPP!$D$85,-LPP!$D$90))</f>
        <v>244392.45533970813</v>
      </c>
      <c r="DP121" s="79" cm="1">
        <f t="array" aca="1" ref="DP121" ca="1">_xlfn.IFS(DP94&lt;=LPP!$D$91,0,AND(DP94&gt;LPP!$D$91,DP94&lt;=LPP!$D$93),(LPP!$D$84/12*DP119),DP94&gt;LPP!$D$93,PMT(LPP!$D$84/12,LPP!$D$85,-LPP!$D$90))</f>
        <v>244392.45533970813</v>
      </c>
      <c r="DQ121" s="79" cm="1">
        <f t="array" aca="1" ref="DQ121" ca="1">_xlfn.IFS(DQ94&lt;=LPP!$D$91,0,AND(DQ94&gt;LPP!$D$91,DQ94&lt;=LPP!$D$93),(LPP!$D$84/12*DQ119),DQ94&gt;LPP!$D$93,PMT(LPP!$D$84/12,LPP!$D$85,-LPP!$D$90))</f>
        <v>244392.45533970813</v>
      </c>
      <c r="DR121" s="79" cm="1">
        <f t="array" aca="1" ref="DR121" ca="1">_xlfn.IFS(DR94&lt;=LPP!$D$91,0,AND(DR94&gt;LPP!$D$91,DR94&lt;=LPP!$D$93),(LPP!$D$84/12*DR119),DR94&gt;LPP!$D$93,PMT(LPP!$D$84/12,LPP!$D$85,-LPP!$D$90))</f>
        <v>244392.45533970813</v>
      </c>
      <c r="DS121" s="79" cm="1">
        <f t="array" aca="1" ref="DS121" ca="1">_xlfn.IFS(DS94&lt;=LPP!$D$91,0,AND(DS94&gt;LPP!$D$91,DS94&lt;=LPP!$D$93),(LPP!$D$84/12*DS119),DS94&gt;LPP!$D$93,PMT(LPP!$D$84/12,LPP!$D$85,-LPP!$D$90))</f>
        <v>244392.45533970813</v>
      </c>
    </row>
    <row r="122" spans="2:123" x14ac:dyDescent="0.25">
      <c r="B122" s="36" t="s">
        <v>41</v>
      </c>
      <c r="C122" s="55">
        <f ca="1">IF(C121&gt;0,(LPP!$D$69/12)*C119,0)</f>
        <v>0</v>
      </c>
      <c r="D122" s="55">
        <f ca="1">IF(D121&gt;0,(LPP!$D$69/12)*D119,0)</f>
        <v>0</v>
      </c>
      <c r="E122" s="55">
        <f ca="1">IF(E121&gt;0,(LPP!$D$69/12)*E119,0)</f>
        <v>0</v>
      </c>
      <c r="F122" s="55">
        <f ca="1">IF(F121&gt;0,(LPP!$D$69/12)*F119,0)</f>
        <v>0</v>
      </c>
      <c r="G122" s="55">
        <f ca="1">IF(G121&gt;0,(LPP!$D$69/12)*G119,0)</f>
        <v>0</v>
      </c>
      <c r="H122" s="55">
        <f ca="1">IF(H121&gt;0,(LPP!$D$69/12)*H119,0)</f>
        <v>0</v>
      </c>
      <c r="I122" s="55">
        <f ca="1">IF(I121&gt;0,(LPP!$D$69/12)*I119,0)</f>
        <v>0</v>
      </c>
      <c r="J122" s="55">
        <f ca="1">IF(J121&gt;0,(LPP!$D$69/12)*J119,0)</f>
        <v>0</v>
      </c>
      <c r="K122" s="55">
        <f ca="1">IF(K121&gt;0,(LPP!$D$69/12)*K119,0)</f>
        <v>0</v>
      </c>
      <c r="L122" s="55">
        <f ca="1">IF(L121&gt;0,(LPP!$D$69/12)*L119,0)</f>
        <v>0</v>
      </c>
      <c r="M122" s="55">
        <f ca="1">IF(M121&gt;0,(LPP!$D$69/12)*M119,0)</f>
        <v>0</v>
      </c>
      <c r="N122" s="55">
        <f ca="1">IF(N121&gt;0,(LPP!$D$69/12)*N119,0)</f>
        <v>0</v>
      </c>
      <c r="O122" s="55">
        <f ca="1">IF(O121&gt;0,(LPP!$D$69/12)*O119,0)</f>
        <v>0</v>
      </c>
      <c r="P122" s="55">
        <f ca="1">IF(P121&gt;0,(LPP!$D$69/12)*P119,0)</f>
        <v>0</v>
      </c>
      <c r="Q122" s="55">
        <f ca="1">IF(Q121&gt;0,(LPP!$D$69/12)*Q119,0)</f>
        <v>0</v>
      </c>
      <c r="R122" s="55">
        <f ca="1">IF(R121&gt;0,(LPP!$D$69/12)*R119,0)</f>
        <v>0</v>
      </c>
      <c r="S122" s="55">
        <f ca="1">IF(S121&gt;0,(LPP!$D$69/12)*S119,0)</f>
        <v>0</v>
      </c>
      <c r="T122" s="55">
        <f ca="1">IF(T121&gt;0,(LPP!$D$69/12)*T119,0)</f>
        <v>0</v>
      </c>
      <c r="U122" s="55">
        <f ca="1">IF(U121&gt;0,(LPP!$D$69/12)*U119,0)</f>
        <v>0</v>
      </c>
      <c r="V122" s="55">
        <f ca="1">IF(V121&gt;0,(LPP!$D$69/12)*V119,0)</f>
        <v>0</v>
      </c>
      <c r="W122" s="55">
        <f ca="1">IF(W121&gt;0,(LPP!$D$69/12)*W119,0)</f>
        <v>0</v>
      </c>
      <c r="X122" s="55">
        <f ca="1">IF(X121&gt;0,(LPP!$D$69/12)*X119,0)</f>
        <v>0</v>
      </c>
      <c r="Y122" s="55">
        <f ca="1">IF(Y121&gt;0,(LPP!$D$69/12)*Y119,0)</f>
        <v>0</v>
      </c>
      <c r="Z122" s="55">
        <f ca="1">IF(Z121&gt;0,(LPP!$D$69/12)*Z119,0)</f>
        <v>0</v>
      </c>
      <c r="AA122" s="55">
        <f ca="1">IF(AA121&gt;0,(LPP!$D$69/12)*AA119,0)</f>
        <v>0</v>
      </c>
      <c r="AB122" s="55">
        <f ca="1">IF(AB121&gt;0,(LPP!$D$69/12)*AB119,0)</f>
        <v>0</v>
      </c>
      <c r="AC122" s="55">
        <f ca="1">IF(AC121&gt;0,(LPP!$D$69/12)*AC119,0)</f>
        <v>0</v>
      </c>
      <c r="AD122" s="55">
        <f ca="1">IF(AD121&gt;0,(LPP!$D$69/12)*AD119,0)</f>
        <v>0</v>
      </c>
      <c r="AE122" s="55">
        <f ca="1">IF(AE121&gt;0,(LPP!$D$69/12)*AE119,0)</f>
        <v>7197.0361289820621</v>
      </c>
      <c r="AF122" s="55">
        <f ca="1">IF(AF121&gt;0,(LPP!$D$69/12)*AF119,0)</f>
        <v>8505.7653506156148</v>
      </c>
      <c r="AG122" s="55">
        <f ca="1">IF(AG121&gt;0,(LPP!$D$69/12)*AG119,0)</f>
        <v>9814.4945722491684</v>
      </c>
      <c r="AH122" s="55">
        <f ca="1">IF(AH121&gt;0,(LPP!$D$69/12)*AH119,0)</f>
        <v>11234.84249082375</v>
      </c>
      <c r="AI122" s="55">
        <f ca="1">IF(AI121&gt;0,(LPP!$D$69/12)*AI119,0)</f>
        <v>12655.190409398332</v>
      </c>
      <c r="AJ122" s="55">
        <f ca="1">IF(AJ121&gt;0,(LPP!$D$69/12)*AJ119,0)</f>
        <v>14053.834692456603</v>
      </c>
      <c r="AK122" s="55">
        <f ca="1">IF(AK121&gt;0,(LPP!$D$69/12)*AK119,0)</f>
        <v>15452.478975514874</v>
      </c>
      <c r="AL122" s="55">
        <f ca="1">IF(AL121&gt;0,(LPP!$D$69/12)*AL119,0)</f>
        <v>16278.147280942534</v>
      </c>
      <c r="AM122" s="55">
        <f ca="1">IF(AM121&gt;0,(LPP!$D$69/12)*AM119,0)</f>
        <v>16960.57159196254</v>
      </c>
      <c r="AN122" s="55">
        <f ca="1">IF(AN121&gt;0,(LPP!$D$69/12)*AN119,0)</f>
        <v>17642.995902982548</v>
      </c>
      <c r="AO122" s="55">
        <f ca="1">IF(AO121&gt;0,(LPP!$D$69/12)*AO119,0)</f>
        <v>17804.53296161109</v>
      </c>
      <c r="AP122" s="55">
        <f ca="1">IF(AP121&gt;0,(LPP!$D$69/12)*AP119,0)</f>
        <v>17966.070020239637</v>
      </c>
      <c r="AQ122" s="55">
        <f ca="1">IF(AQ121&gt;0,(LPP!$D$69/12)*AQ119,0)</f>
        <v>18101.562716248605</v>
      </c>
      <c r="AR122" s="55">
        <f ca="1">IF(AR121&gt;0,(LPP!$D$69/12)*AR119,0)</f>
        <v>18237.055412257578</v>
      </c>
      <c r="AS122" s="55">
        <f ca="1">IF(AS121&gt;0,(LPP!$D$69/12)*AS119,0)</f>
        <v>18372.548108266546</v>
      </c>
      <c r="AT122" s="55">
        <f ca="1">IF(AT121&gt;0,(LPP!$D$69/12)*AT119,0)</f>
        <v>18508.040804275515</v>
      </c>
      <c r="AU122" s="55">
        <f ca="1">IF(AU121&gt;0,(LPP!$D$69/12)*AU119,0)</f>
        <v>18643.533500284488</v>
      </c>
      <c r="AV122" s="55">
        <f ca="1">IF(AV121&gt;0,(LPP!$D$69/12)*AV119,0)</f>
        <v>18667.40749935243</v>
      </c>
      <c r="AW122" s="55">
        <f ca="1">IF(AW121&gt;0,(LPP!$D$69/12)*AW119,0)</f>
        <v>18691.281498420372</v>
      </c>
      <c r="AX122" s="55">
        <f ca="1">IF(AX121&gt;0,(LPP!$D$69/12)*AX119,0)</f>
        <v>18715.155497488315</v>
      </c>
      <c r="AY122" s="55">
        <f ca="1">IF(AY121&gt;0,(LPP!$D$69/12)*AY119,0)</f>
        <v>18739.029496556257</v>
      </c>
      <c r="AZ122" s="55">
        <f ca="1">IF(AZ121&gt;0,(LPP!$D$69/12)*AZ119,0)</f>
        <v>18762.903495624199</v>
      </c>
      <c r="BA122" s="55">
        <f ca="1">IF(BA121&gt;0,(LPP!$D$69/12)*BA119,0)</f>
        <v>18786.777494692142</v>
      </c>
      <c r="BB122" s="55">
        <f ca="1">IF(BB121&gt;0,(LPP!$D$69/12)*BB119,0)</f>
        <v>18786.777494692142</v>
      </c>
      <c r="BC122" s="55">
        <f ca="1">IF(BC121&gt;0,(LPP!$D$69/12)*BC119,0)</f>
        <v>18786.777494692142</v>
      </c>
      <c r="BD122" s="55">
        <f ca="1">IF(BD121&gt;0,(LPP!$D$69/12)*BD119,0)</f>
        <v>18786.777494692142</v>
      </c>
      <c r="BE122" s="55">
        <f ca="1">IF(BE121&gt;0,(LPP!$D$69/12)*BE119,0)</f>
        <v>18786.777494692142</v>
      </c>
      <c r="BF122" s="55">
        <f ca="1">IF(BF121&gt;0,(LPP!$D$69/12)*BF119,0)</f>
        <v>18786.777494692142</v>
      </c>
      <c r="BG122" s="55">
        <f ca="1">IF(BG121&gt;0,(LPP!$D$69/12)*BG119,0)</f>
        <v>18786.777494692142</v>
      </c>
      <c r="BH122" s="55">
        <f ca="1">IF(BH121&gt;0,(LPP!$D$69/12)*BH119,0)</f>
        <v>18786.777494692142</v>
      </c>
      <c r="BI122" s="55">
        <f ca="1">IF(BI121&gt;0,(LPP!$D$69/12)*BI119,0)</f>
        <v>18786.777494692142</v>
      </c>
      <c r="BJ122" s="55">
        <f ca="1">IF(BJ121&gt;0,(LPP!$D$69/12)*BJ119,0)</f>
        <v>18711.575602077137</v>
      </c>
      <c r="BK122" s="55">
        <f ca="1">IF(BK121&gt;0,(LPP!$D$69/12)*BK119,0)</f>
        <v>18636.348642164594</v>
      </c>
      <c r="BL122" s="55">
        <f ca="1">IF(BL121&gt;0,(LPP!$D$69/12)*BL119,0)</f>
        <v>18561.096606598745</v>
      </c>
      <c r="BM122" s="55">
        <f ca="1">IF(BM121&gt;0,(LPP!$D$69/12)*BM119,0)</f>
        <v>18485.819487021039</v>
      </c>
      <c r="BN122" s="55">
        <f ca="1">IF(BN121&gt;0,(LPP!$D$69/12)*BN119,0)</f>
        <v>18410.517275070146</v>
      </c>
      <c r="BO122" s="55">
        <f ca="1">IF(BO121&gt;0,(LPP!$D$69/12)*BO119,0)</f>
        <v>18335.189962381934</v>
      </c>
      <c r="BP122" s="55">
        <f ca="1">IF(BP121&gt;0,(LPP!$D$69/12)*BP119,0)</f>
        <v>16926.645525372707</v>
      </c>
      <c r="BQ122" s="55">
        <f ca="1">IF(BQ121&gt;0,(LPP!$D$69/12)*BQ119,0)</f>
        <v>16121.022538902555</v>
      </c>
      <c r="BR122" s="55">
        <f ca="1">IF(BR121&gt;0,(LPP!$D$69/12)*BR119,0)</f>
        <v>15315.131011436912</v>
      </c>
      <c r="BS122" s="55">
        <f ca="1">IF(BS121&gt;0,(LPP!$D$69/12)*BS119,0)</f>
        <v>14508.970853462111</v>
      </c>
      <c r="BT122" s="55">
        <f ca="1">IF(BT121&gt;0,(LPP!$D$69/12)*BT119,0)</f>
        <v>13702.541975434655</v>
      </c>
      <c r="BU122" s="55">
        <f ca="1">IF(BU121&gt;0,(LPP!$D$69/12)*BU119,0)</f>
        <v>12890.582876108103</v>
      </c>
      <c r="BV122" s="55">
        <f ca="1">IF(BV121&gt;0,(LPP!$D$69/12)*BV119,0)</f>
        <v>12078.35312374844</v>
      </c>
      <c r="BW122" s="55">
        <f ca="1">IF(BW121&gt;0,(LPP!$D$69/12)*BW119,0)</f>
        <v>11265.852628137993</v>
      </c>
      <c r="BX122" s="55">
        <f ca="1">IF(BX121&gt;0,(LPP!$D$69/12)*BX119,0)</f>
        <v>10453.081299029007</v>
      </c>
      <c r="BY122" s="55">
        <f ca="1">IF(BY121&gt;0,(LPP!$D$69/12)*BY119,0)</f>
        <v>9640.0390461436527</v>
      </c>
      <c r="BZ122" s="55">
        <f ca="1">IF(BZ121&gt;0,(LPP!$D$69/12)*BZ119,0)</f>
        <v>9561.7882407124653</v>
      </c>
      <c r="CA122" s="55">
        <f ca="1">IF(CA121&gt;0,(LPP!$D$69/12)*CA119,0)</f>
        <v>9483.5113516794663</v>
      </c>
      <c r="CB122" s="55">
        <f ca="1">IF(CB121&gt;0,(LPP!$D$69/12)*CB119,0)</f>
        <v>9405.208370350123</v>
      </c>
      <c r="CC122" s="55">
        <f ca="1">IF(CC121&gt;0,(LPP!$D$69/12)*CC119,0)</f>
        <v>9326.8792880270048</v>
      </c>
      <c r="CD122" s="55">
        <f ca="1">IF(CD121&gt;0,(LPP!$D$69/12)*CD119,0)</f>
        <v>9248.5240960097763</v>
      </c>
      <c r="CE122" s="55">
        <f ca="1">IF(CE121&gt;0,(LPP!$D$69/12)*CE119,0)</f>
        <v>9170.1427855952097</v>
      </c>
      <c r="CF122" s="55">
        <f ca="1">IF(CF121&gt;0,(LPP!$D$69/12)*CF119,0)</f>
        <v>9091.7353480771726</v>
      </c>
      <c r="CG122" s="55">
        <f ca="1">IF(CG121&gt;0,(LPP!$D$69/12)*CG119,0)</f>
        <v>9013.3017747466292</v>
      </c>
      <c r="CH122" s="55">
        <f ca="1">IF(CH121&gt;0,(LPP!$D$69/12)*CH119,0)</f>
        <v>8934.8420568916426</v>
      </c>
      <c r="CI122" s="55">
        <f ca="1">IF(CI121&gt;0,(LPP!$D$69/12)*CI119,0)</f>
        <v>8856.3561857973709</v>
      </c>
      <c r="CJ122" s="55">
        <f ca="1">IF(CJ121&gt;0,(LPP!$D$69/12)*CJ119,0)</f>
        <v>8777.8441527460673</v>
      </c>
      <c r="CK122" s="55">
        <f ca="1">IF(CK121&gt;0,(LPP!$D$69/12)*CK119,0)</f>
        <v>8699.3059490170799</v>
      </c>
      <c r="CL122" s="55">
        <f ca="1">IF(CL121&gt;0,(LPP!$D$69/12)*CL119,0)</f>
        <v>8620.7415658868504</v>
      </c>
      <c r="CM122" s="55">
        <f ca="1">IF(CM121&gt;0,(LPP!$D$69/12)*CM119,0)</f>
        <v>8542.1509946289098</v>
      </c>
      <c r="CN122" s="55">
        <f ca="1">IF(CN121&gt;0,(LPP!$D$69/12)*CN119,0)</f>
        <v>8463.5342265138843</v>
      </c>
      <c r="CO122" s="55">
        <f ca="1">IF(CO121&gt;0,(LPP!$D$69/12)*CO119,0)</f>
        <v>8384.8912528094861</v>
      </c>
      <c r="CP122" s="55">
        <f ca="1">IF(CP121&gt;0,(LPP!$D$69/12)*CP119,0)</f>
        <v>8306.2220647805188</v>
      </c>
      <c r="CQ122" s="55">
        <f ca="1">IF(CQ121&gt;0,(LPP!$D$69/12)*CQ119,0)</f>
        <v>8227.5266536888757</v>
      </c>
      <c r="CR122" s="55">
        <f ca="1">IF(CR121&gt;0,(LPP!$D$69/12)*CR119,0)</f>
        <v>8148.8050107935369</v>
      </c>
      <c r="CS122" s="55">
        <f ca="1">IF(CS121&gt;0,(LPP!$D$69/12)*CS119,0)</f>
        <v>8070.0571273505648</v>
      </c>
      <c r="CT122" s="55">
        <f ca="1">IF(CT121&gt;0,(LPP!$D$69/12)*CT119,0)</f>
        <v>7991.2829946131124</v>
      </c>
      <c r="CU122" s="55">
        <f ca="1">IF(CU121&gt;0,(LPP!$D$69/12)*CU119,0)</f>
        <v>7912.4826038314141</v>
      </c>
      <c r="CV122" s="55">
        <f ca="1">IF(CV121&gt;0,(LPP!$D$69/12)*CV119,0)</f>
        <v>7833.6559462527875</v>
      </c>
      <c r="CW122" s="55">
        <f ca="1">IF(CW121&gt;0,(LPP!$D$69/12)*CW119,0)</f>
        <v>7754.8030131216356</v>
      </c>
      <c r="CX122" s="55">
        <f ca="1">IF(CX121&gt;0,(LPP!$D$69/12)*CX119,0)</f>
        <v>7675.9237956794395</v>
      </c>
      <c r="CY122" s="55">
        <f ca="1">IF(CY121&gt;0,(LPP!$D$69/12)*CY119,0)</f>
        <v>7597.0182851647633</v>
      </c>
      <c r="CZ122" s="55">
        <f ca="1">IF(CZ121&gt;0,(LPP!$D$69/12)*CZ119,0)</f>
        <v>7518.0864728132483</v>
      </c>
      <c r="DA122" s="55">
        <f ca="1">IF(DA121&gt;0,(LPP!$D$69/12)*DA119,0)</f>
        <v>7439.1283498576167</v>
      </c>
      <c r="DB122" s="55">
        <f ca="1">IF(DB121&gt;0,(LPP!$D$69/12)*DB119,0)</f>
        <v>7360.1439075276667</v>
      </c>
      <c r="DC122" s="55">
        <f ca="1">IF(DC121&gt;0,(LPP!$D$69/12)*DC119,0)</f>
        <v>7281.133137050273</v>
      </c>
      <c r="DD122" s="55">
        <f ca="1">IF(DD121&gt;0,(LPP!$D$69/12)*DD119,0)</f>
        <v>7202.0960296493877</v>
      </c>
      <c r="DE122" s="55">
        <f ca="1">IF(DE121&gt;0,(LPP!$D$69/12)*DE119,0)</f>
        <v>7123.0325765460357</v>
      </c>
      <c r="DF122" s="55">
        <f ca="1">IF(DF121&gt;0,(LPP!$D$69/12)*DF119,0)</f>
        <v>7043.9427689583154</v>
      </c>
      <c r="DG122" s="55">
        <f ca="1">IF(DG121&gt;0,(LPP!$D$69/12)*DG119,0)</f>
        <v>6964.8265981013983</v>
      </c>
      <c r="DH122" s="55">
        <f ca="1">IF(DH121&gt;0,(LPP!$D$69/12)*DH119,0)</f>
        <v>6885.6840551875293</v>
      </c>
      <c r="DI122" s="55">
        <f ca="1">IF(DI121&gt;0,(LPP!$D$69/12)*DI119,0)</f>
        <v>6806.5151314260229</v>
      </c>
      <c r="DJ122" s="55">
        <f ca="1">IF(DJ121&gt;0,(LPP!$D$69/12)*DJ119,0)</f>
        <v>6727.3198180232621</v>
      </c>
      <c r="DK122" s="55">
        <f ca="1">IF(DK121&gt;0,(LPP!$D$69/12)*DK119,0)</f>
        <v>6648.0981061827006</v>
      </c>
      <c r="DL122" s="55">
        <f ca="1">IF(DL121&gt;0,(LPP!$D$69/12)*DL119,0)</f>
        <v>6568.8499871048589</v>
      </c>
      <c r="DM122" s="55">
        <f ca="1">IF(DM121&gt;0,(LPP!$D$69/12)*DM119,0)</f>
        <v>6489.5754519873244</v>
      </c>
      <c r="DN122" s="55">
        <f ca="1">IF(DN121&gt;0,(LPP!$D$69/12)*DN119,0)</f>
        <v>6410.2744920247505</v>
      </c>
      <c r="DO122" s="55">
        <f ca="1">IF(DO121&gt;0,(LPP!$D$69/12)*DO119,0)</f>
        <v>6330.9470984088566</v>
      </c>
      <c r="DP122" s="55">
        <f ca="1">IF(DP121&gt;0,(LPP!$D$69/12)*DP119,0)</f>
        <v>6251.5932623284234</v>
      </c>
      <c r="DQ122" s="55">
        <f ca="1">IF(DQ121&gt;0,(LPP!$D$69/12)*DQ119,0)</f>
        <v>6172.2129749692958</v>
      </c>
      <c r="DR122" s="55">
        <f ca="1">IF(DR121&gt;0,(LPP!$D$69/12)*DR119,0)</f>
        <v>6092.8062275143839</v>
      </c>
      <c r="DS122" s="55">
        <f ca="1">IF(DS121&gt;0,(LPP!$D$69/12)*DS119,0)</f>
        <v>6013.3730111436516</v>
      </c>
    </row>
    <row r="123" spans="2:123" x14ac:dyDescent="0.25">
      <c r="B123" s="36" t="s">
        <v>42</v>
      </c>
      <c r="C123" s="55">
        <f ca="1">C121-C122</f>
        <v>0</v>
      </c>
      <c r="D123" s="55">
        <f ca="1">D121-D122</f>
        <v>0</v>
      </c>
      <c r="E123" s="55">
        <f t="shared" ref="E123" ca="1" si="1800">E121-E122</f>
        <v>0</v>
      </c>
      <c r="F123" s="55">
        <f t="shared" ref="F123" ca="1" si="1801">F121-F122</f>
        <v>0</v>
      </c>
      <c r="G123" s="55">
        <f t="shared" ref="G123" ca="1" si="1802">G121-G122</f>
        <v>0</v>
      </c>
      <c r="H123" s="55">
        <f t="shared" ref="H123" ca="1" si="1803">H121-H122</f>
        <v>0</v>
      </c>
      <c r="I123" s="55">
        <f t="shared" ref="I123" ca="1" si="1804">I121-I122</f>
        <v>0</v>
      </c>
      <c r="J123" s="55">
        <f t="shared" ref="J123" ca="1" si="1805">J121-J122</f>
        <v>0</v>
      </c>
      <c r="K123" s="55">
        <f t="shared" ref="K123" ca="1" si="1806">K121-K122</f>
        <v>0</v>
      </c>
      <c r="L123" s="55">
        <f t="shared" ref="L123" ca="1" si="1807">L121-L122</f>
        <v>0</v>
      </c>
      <c r="M123" s="55">
        <f t="shared" ref="M123" ca="1" si="1808">M121-M122</f>
        <v>0</v>
      </c>
      <c r="N123" s="55">
        <f t="shared" ref="N123" ca="1" si="1809">N121-N122</f>
        <v>0</v>
      </c>
      <c r="O123" s="55">
        <f t="shared" ref="O123" ca="1" si="1810">O121-O122</f>
        <v>0</v>
      </c>
      <c r="P123" s="55">
        <f t="shared" ref="P123" ca="1" si="1811">P121-P122</f>
        <v>0</v>
      </c>
      <c r="Q123" s="55">
        <f t="shared" ref="Q123" ca="1" si="1812">Q121-Q122</f>
        <v>0</v>
      </c>
      <c r="R123" s="55">
        <f t="shared" ref="R123" ca="1" si="1813">R121-R122</f>
        <v>0</v>
      </c>
      <c r="S123" s="55">
        <f t="shared" ref="S123" ca="1" si="1814">S121-S122</f>
        <v>0</v>
      </c>
      <c r="T123" s="55">
        <f t="shared" ref="T123" ca="1" si="1815">T121-T122</f>
        <v>0</v>
      </c>
      <c r="U123" s="55">
        <f t="shared" ref="U123" ca="1" si="1816">U121-U122</f>
        <v>0</v>
      </c>
      <c r="V123" s="55">
        <f t="shared" ref="V123" ca="1" si="1817">V121-V122</f>
        <v>0</v>
      </c>
      <c r="W123" s="55">
        <f t="shared" ref="W123" ca="1" si="1818">W121-W122</f>
        <v>0</v>
      </c>
      <c r="X123" s="55">
        <f t="shared" ref="X123" ca="1" si="1819">X121-X122</f>
        <v>0</v>
      </c>
      <c r="Y123" s="55">
        <f t="shared" ref="Y123" ca="1" si="1820">Y121-Y122</f>
        <v>0</v>
      </c>
      <c r="Z123" s="55">
        <f t="shared" ref="Z123" ca="1" si="1821">Z121-Z122</f>
        <v>0</v>
      </c>
      <c r="AA123" s="55">
        <f t="shared" ref="AA123" ca="1" si="1822">AA121-AA122</f>
        <v>0</v>
      </c>
      <c r="AB123" s="55">
        <f t="shared" ref="AB123" ca="1" si="1823">AB121-AB122</f>
        <v>0</v>
      </c>
      <c r="AC123" s="55">
        <f t="shared" ref="AC123" ca="1" si="1824">AC121-AC122</f>
        <v>0</v>
      </c>
      <c r="AD123" s="55">
        <f t="shared" ref="AD123" ca="1" si="1825">AD121-AD122</f>
        <v>0</v>
      </c>
      <c r="AE123" s="55">
        <f t="shared" ref="AE123" ca="1" si="1826">AE121-AE122</f>
        <v>0</v>
      </c>
      <c r="AF123" s="55">
        <f t="shared" ref="AF123" ca="1" si="1827">AF121-AF122</f>
        <v>0</v>
      </c>
      <c r="AG123" s="55">
        <f t="shared" ref="AG123" ca="1" si="1828">AG121-AG122</f>
        <v>0</v>
      </c>
      <c r="AH123" s="55">
        <f t="shared" ref="AH123" ca="1" si="1829">AH121-AH122</f>
        <v>0</v>
      </c>
      <c r="AI123" s="55">
        <f t="shared" ref="AI123" ca="1" si="1830">AI121-AI122</f>
        <v>0</v>
      </c>
      <c r="AJ123" s="55">
        <f t="shared" ref="AJ123" ca="1" si="1831">AJ121-AJ122</f>
        <v>0</v>
      </c>
      <c r="AK123" s="55">
        <f t="shared" ref="AK123" ca="1" si="1832">AK121-AK122</f>
        <v>0</v>
      </c>
      <c r="AL123" s="55">
        <f t="shared" ref="AL123" ca="1" si="1833">AL121-AL122</f>
        <v>0</v>
      </c>
      <c r="AM123" s="55">
        <f t="shared" ref="AM123" ca="1" si="1834">AM121-AM122</f>
        <v>0</v>
      </c>
      <c r="AN123" s="55">
        <f t="shared" ref="AN123" ca="1" si="1835">AN121-AN122</f>
        <v>0</v>
      </c>
      <c r="AO123" s="55">
        <f t="shared" ref="AO123" ca="1" si="1836">AO121-AO122</f>
        <v>0</v>
      </c>
      <c r="AP123" s="55">
        <f t="shared" ref="AP123" ca="1" si="1837">AP121-AP122</f>
        <v>0</v>
      </c>
      <c r="AQ123" s="55">
        <f t="shared" ref="AQ123" ca="1" si="1838">AQ121-AQ122</f>
        <v>0</v>
      </c>
      <c r="AR123" s="55">
        <f t="shared" ref="AR123" ca="1" si="1839">AR121-AR122</f>
        <v>0</v>
      </c>
      <c r="AS123" s="55">
        <f t="shared" ref="AS123" ca="1" si="1840">AS121-AS122</f>
        <v>0</v>
      </c>
      <c r="AT123" s="55">
        <f t="shared" ref="AT123" ca="1" si="1841">AT121-AT122</f>
        <v>0</v>
      </c>
      <c r="AU123" s="55">
        <f t="shared" ref="AU123" ca="1" si="1842">AU121-AU122</f>
        <v>0</v>
      </c>
      <c r="AV123" s="55">
        <f t="shared" ref="AV123" ca="1" si="1843">AV121-AV122</f>
        <v>0</v>
      </c>
      <c r="AW123" s="55">
        <f t="shared" ref="AW123" ca="1" si="1844">AW121-AW122</f>
        <v>0</v>
      </c>
      <c r="AX123" s="55">
        <f t="shared" ref="AX123" ca="1" si="1845">AX121-AX122</f>
        <v>0</v>
      </c>
      <c r="AY123" s="55">
        <f t="shared" ref="AY123" ca="1" si="1846">AY121-AY122</f>
        <v>0</v>
      </c>
      <c r="AZ123" s="55">
        <f t="shared" ref="AZ123" ca="1" si="1847">AZ121-AZ122</f>
        <v>0</v>
      </c>
      <c r="BA123" s="55">
        <f t="shared" ref="BA123" ca="1" si="1848">BA121-BA122</f>
        <v>0</v>
      </c>
      <c r="BB123" s="55">
        <f t="shared" ref="BB123" ca="1" si="1849">BB121-BB122</f>
        <v>0</v>
      </c>
      <c r="BC123" s="55">
        <f t="shared" ref="BC123" ca="1" si="1850">BC121-BC122</f>
        <v>0</v>
      </c>
      <c r="BD123" s="55">
        <f t="shared" ref="BD123" ca="1" si="1851">BD121-BD122</f>
        <v>0</v>
      </c>
      <c r="BE123" s="55">
        <f t="shared" ref="BE123" ca="1" si="1852">BE121-BE122</f>
        <v>0</v>
      </c>
      <c r="BF123" s="55">
        <f t="shared" ref="BF123" ca="1" si="1853">BF121-BF122</f>
        <v>0</v>
      </c>
      <c r="BG123" s="55">
        <f t="shared" ref="BG123" ca="1" si="1854">BG121-BG122</f>
        <v>0</v>
      </c>
      <c r="BH123" s="55">
        <f t="shared" ref="BH123" ca="1" si="1855">BH121-BH122</f>
        <v>0</v>
      </c>
      <c r="BI123" s="55">
        <f t="shared" ref="BI123" ca="1" si="1856">BI121-BI122</f>
        <v>225605.67784501601</v>
      </c>
      <c r="BJ123" s="55">
        <f t="shared" ref="BJ123" ca="1" si="1857">BJ121-BJ122</f>
        <v>225680.87973763101</v>
      </c>
      <c r="BK123" s="55">
        <f t="shared" ref="BK123" ca="1" si="1858">BK121-BK122</f>
        <v>225756.10669754352</v>
      </c>
      <c r="BL123" s="55">
        <f t="shared" ref="BL123" ca="1" si="1859">BL121-BL122</f>
        <v>225831.35873310937</v>
      </c>
      <c r="BM123" s="55">
        <f t="shared" ref="BM123" ca="1" si="1860">BM121-BM122</f>
        <v>225906.63585268709</v>
      </c>
      <c r="BN123" s="55">
        <f t="shared" ref="BN123" ca="1" si="1861">BN121-BN122</f>
        <v>225981.938064638</v>
      </c>
      <c r="BO123" s="55">
        <f t="shared" ref="BO123" ca="1" si="1862">BO121-BO122</f>
        <v>226057.2653773262</v>
      </c>
      <c r="BP123" s="55">
        <f t="shared" ref="BP123" ca="1" si="1863">BP121-BP122</f>
        <v>227465.80981433543</v>
      </c>
      <c r="BQ123" s="55">
        <f t="shared" ref="BQ123" ca="1" si="1864">BQ121-BQ122</f>
        <v>228271.43280080557</v>
      </c>
      <c r="BR123" s="55">
        <f t="shared" ref="BR123" ca="1" si="1865">BR121-BR122</f>
        <v>229077.32432827121</v>
      </c>
      <c r="BS123" s="55">
        <f t="shared" ref="BS123" ca="1" si="1866">BS121-BS122</f>
        <v>229883.48448624602</v>
      </c>
      <c r="BT123" s="55">
        <f t="shared" ref="BT123" ca="1" si="1867">BT121-BT122</f>
        <v>230689.91336427347</v>
      </c>
      <c r="BU123" s="55">
        <f t="shared" ref="BU123" ca="1" si="1868">BU121-BU122</f>
        <v>231501.87246360004</v>
      </c>
      <c r="BV123" s="55">
        <f t="shared" ref="BV123" ca="1" si="1869">BV121-BV122</f>
        <v>232314.10221595969</v>
      </c>
      <c r="BW123" s="55">
        <f t="shared" ref="BW123" ca="1" si="1870">BW121-BW122</f>
        <v>233126.60271157013</v>
      </c>
      <c r="BX123" s="55">
        <f t="shared" ref="BX123" ca="1" si="1871">BX121-BX122</f>
        <v>233939.37404067913</v>
      </c>
      <c r="BY123" s="55">
        <f t="shared" ref="BY123" ca="1" si="1872">BY121-BY122</f>
        <v>234752.41629356449</v>
      </c>
      <c r="BZ123" s="55">
        <f t="shared" ref="BZ123" ca="1" si="1873">BZ121-BZ122</f>
        <v>234830.66709899568</v>
      </c>
      <c r="CA123" s="55">
        <f t="shared" ref="CA123" ca="1" si="1874">CA121-CA122</f>
        <v>234908.94398802868</v>
      </c>
      <c r="CB123" s="55">
        <f t="shared" ref="CB123" ca="1" si="1875">CB121-CB122</f>
        <v>234987.24696935801</v>
      </c>
      <c r="CC123" s="55">
        <f t="shared" ref="CC123" ca="1" si="1876">CC121-CC122</f>
        <v>235065.57605168113</v>
      </c>
      <c r="CD123" s="55">
        <f t="shared" ref="CD123" ca="1" si="1877">CD121-CD122</f>
        <v>235143.93124369835</v>
      </c>
      <c r="CE123" s="55">
        <f t="shared" ref="CE123" ca="1" si="1878">CE121-CE122</f>
        <v>235222.31255411293</v>
      </c>
      <c r="CF123" s="55">
        <f t="shared" ref="CF123" ca="1" si="1879">CF121-CF122</f>
        <v>235300.71999163096</v>
      </c>
      <c r="CG123" s="55">
        <f t="shared" ref="CG123" ca="1" si="1880">CG121-CG122</f>
        <v>235379.15356496151</v>
      </c>
      <c r="CH123" s="55">
        <f t="shared" ref="CH123" ca="1" si="1881">CH121-CH122</f>
        <v>235457.61328281648</v>
      </c>
      <c r="CI123" s="55">
        <f t="shared" ref="CI123" ca="1" si="1882">CI121-CI122</f>
        <v>235536.09915391076</v>
      </c>
      <c r="CJ123" s="55">
        <f t="shared" ref="CJ123" ca="1" si="1883">CJ121-CJ122</f>
        <v>235614.61118696205</v>
      </c>
      <c r="CK123" s="55">
        <f t="shared" ref="CK123" ca="1" si="1884">CK121-CK122</f>
        <v>235693.14939069105</v>
      </c>
      <c r="CL123" s="55">
        <f t="shared" ref="CL123" ca="1" si="1885">CL121-CL122</f>
        <v>235771.71377382128</v>
      </c>
      <c r="CM123" s="55">
        <f t="shared" ref="CM123" ca="1" si="1886">CM121-CM122</f>
        <v>235850.30434507923</v>
      </c>
      <c r="CN123" s="55">
        <f t="shared" ref="CN123" ca="1" si="1887">CN121-CN122</f>
        <v>235928.92111319426</v>
      </c>
      <c r="CO123" s="55">
        <f t="shared" ref="CO123" ca="1" si="1888">CO121-CO122</f>
        <v>236007.56408689864</v>
      </c>
      <c r="CP123" s="55">
        <f t="shared" ref="CP123" ca="1" si="1889">CP121-CP122</f>
        <v>236086.23327492762</v>
      </c>
      <c r="CQ123" s="55">
        <f t="shared" ref="CQ123" ca="1" si="1890">CQ121-CQ122</f>
        <v>236164.92868601927</v>
      </c>
      <c r="CR123" s="55">
        <f t="shared" ref="CR123" ca="1" si="1891">CR121-CR122</f>
        <v>236243.65032891461</v>
      </c>
      <c r="CS123" s="55">
        <f t="shared" ref="CS123" ca="1" si="1892">CS121-CS122</f>
        <v>236322.39821235757</v>
      </c>
      <c r="CT123" s="55">
        <f t="shared" ref="CT123" ca="1" si="1893">CT121-CT122</f>
        <v>236401.17234509502</v>
      </c>
      <c r="CU123" s="55">
        <f t="shared" ref="CU123" ca="1" si="1894">CU121-CU122</f>
        <v>236479.97273587671</v>
      </c>
      <c r="CV123" s="55">
        <f t="shared" ref="CV123" ca="1" si="1895">CV121-CV122</f>
        <v>236558.79939345535</v>
      </c>
      <c r="CW123" s="55">
        <f t="shared" ref="CW123" ca="1" si="1896">CW121-CW122</f>
        <v>236637.65232658651</v>
      </c>
      <c r="CX123" s="55">
        <f t="shared" ref="CX123" ca="1" si="1897">CX121-CX122</f>
        <v>236716.53154402869</v>
      </c>
      <c r="CY123" s="55">
        <f t="shared" ref="CY123" ca="1" si="1898">CY121-CY122</f>
        <v>236795.43705454338</v>
      </c>
      <c r="CZ123" s="55">
        <f t="shared" ref="CZ123" ca="1" si="1899">CZ121-CZ122</f>
        <v>236874.36886689489</v>
      </c>
      <c r="DA123" s="55">
        <f t="shared" ref="DA123" ca="1" si="1900">DA121-DA122</f>
        <v>236953.32698985052</v>
      </c>
      <c r="DB123" s="55">
        <f t="shared" ref="DB123" ca="1" si="1901">DB121-DB122</f>
        <v>237032.31143218046</v>
      </c>
      <c r="DC123" s="55">
        <f t="shared" ref="DC123" ca="1" si="1902">DC121-DC122</f>
        <v>237111.32220265787</v>
      </c>
      <c r="DD123" s="55">
        <f t="shared" ref="DD123" ca="1" si="1903">DD121-DD122</f>
        <v>237190.35931005873</v>
      </c>
      <c r="DE123" s="55">
        <f t="shared" ref="DE123" ca="1" si="1904">DE121-DE122</f>
        <v>237269.42276316209</v>
      </c>
      <c r="DF123" s="55">
        <f t="shared" ref="DF123" ca="1" si="1905">DF121-DF122</f>
        <v>237348.51257074982</v>
      </c>
      <c r="DG123" s="55">
        <f t="shared" ref="DG123" ca="1" si="1906">DG121-DG122</f>
        <v>237427.62874160672</v>
      </c>
      <c r="DH123" s="55">
        <f t="shared" ref="DH123" ca="1" si="1907">DH121-DH122</f>
        <v>237506.7712845206</v>
      </c>
      <c r="DI123" s="55">
        <f t="shared" ref="DI123" ca="1" si="1908">DI121-DI122</f>
        <v>237585.94020828212</v>
      </c>
      <c r="DJ123" s="55">
        <f t="shared" ref="DJ123" ca="1" si="1909">DJ121-DJ122</f>
        <v>237665.13552168486</v>
      </c>
      <c r="DK123" s="55">
        <f t="shared" ref="DK123" ca="1" si="1910">DK121-DK122</f>
        <v>237744.35723352543</v>
      </c>
      <c r="DL123" s="55">
        <f t="shared" ref="DL123" ca="1" si="1911">DL121-DL122</f>
        <v>237823.60535260328</v>
      </c>
      <c r="DM123" s="55">
        <f t="shared" ref="DM123" ca="1" si="1912">DM121-DM122</f>
        <v>237902.8798877208</v>
      </c>
      <c r="DN123" s="55">
        <f t="shared" ref="DN123" ca="1" si="1913">DN121-DN122</f>
        <v>237982.18084768337</v>
      </c>
      <c r="DO123" s="55">
        <f t="shared" ref="DO123" ca="1" si="1914">DO121-DO122</f>
        <v>238061.50824129928</v>
      </c>
      <c r="DP123" s="55">
        <f t="shared" ref="DP123" ca="1" si="1915">DP121-DP122</f>
        <v>238140.86207737972</v>
      </c>
      <c r="DQ123" s="55">
        <f t="shared" ref="DQ123" ca="1" si="1916">DQ121-DQ122</f>
        <v>238220.24236473884</v>
      </c>
      <c r="DR123" s="55">
        <f t="shared" ref="DR123" ca="1" si="1917">DR121-DR122</f>
        <v>238299.64911219376</v>
      </c>
      <c r="DS123" s="55">
        <f t="shared" ref="DS123" ca="1" si="1918">DS121-DS122</f>
        <v>238379.08232856449</v>
      </c>
    </row>
    <row r="124" spans="2:123" ht="13.8" thickBot="1" x14ac:dyDescent="0.3">
      <c r="B124" s="42" t="s">
        <v>35</v>
      </c>
      <c r="C124" s="45">
        <f ca="1">MAX(C119-C123,0)</f>
        <v>0</v>
      </c>
      <c r="D124" s="45">
        <f ca="1">D119-D123</f>
        <v>0</v>
      </c>
      <c r="E124" s="45">
        <f t="shared" ref="E124" ca="1" si="1919">E119-E123</f>
        <v>0</v>
      </c>
      <c r="F124" s="45">
        <f t="shared" ref="F124" ca="1" si="1920">F119-F123</f>
        <v>0</v>
      </c>
      <c r="G124" s="45">
        <f t="shared" ref="G124" ca="1" si="1921">G119-G123</f>
        <v>0</v>
      </c>
      <c r="H124" s="45">
        <f t="shared" ref="H124" ca="1" si="1922">H119-H123</f>
        <v>0</v>
      </c>
      <c r="I124" s="45">
        <f t="shared" ref="I124" ca="1" si="1923">I119-I123</f>
        <v>0</v>
      </c>
      <c r="J124" s="45">
        <f t="shared" ref="J124" ca="1" si="1924">J119-J123</f>
        <v>0</v>
      </c>
      <c r="K124" s="45">
        <f t="shared" ref="K124" ca="1" si="1925">K119-K123</f>
        <v>0</v>
      </c>
      <c r="L124" s="45">
        <f t="shared" ref="L124" ca="1" si="1926">L119-L123</f>
        <v>0</v>
      </c>
      <c r="M124" s="45">
        <f t="shared" ref="M124" ca="1" si="1927">M119-M123</f>
        <v>0</v>
      </c>
      <c r="N124" s="45">
        <f t="shared" ref="N124" ca="1" si="1928">N119-N123</f>
        <v>0</v>
      </c>
      <c r="O124" s="45">
        <f t="shared" ref="O124" ca="1" si="1929">O119-O123</f>
        <v>0</v>
      </c>
      <c r="P124" s="45">
        <f t="shared" ref="P124" ca="1" si="1930">P119-P123</f>
        <v>0</v>
      </c>
      <c r="Q124" s="45">
        <f t="shared" ref="Q124" ca="1" si="1931">Q119-Q123</f>
        <v>0</v>
      </c>
      <c r="R124" s="45">
        <f t="shared" ref="R124" ca="1" si="1932">R119-R123</f>
        <v>0</v>
      </c>
      <c r="S124" s="45">
        <f t="shared" ref="S124" ca="1" si="1933">S119-S123</f>
        <v>0</v>
      </c>
      <c r="T124" s="45">
        <f t="shared" ref="T124" ca="1" si="1934">T119-T123</f>
        <v>0</v>
      </c>
      <c r="U124" s="45">
        <f t="shared" ref="U124" ca="1" si="1935">U119-U123</f>
        <v>0</v>
      </c>
      <c r="V124" s="45">
        <f t="shared" ref="V124" ca="1" si="1936">V119-V123</f>
        <v>0</v>
      </c>
      <c r="W124" s="45">
        <f t="shared" ref="W124" ca="1" si="1937">W119-W123</f>
        <v>0</v>
      </c>
      <c r="X124" s="45">
        <f t="shared" ref="X124" ca="1" si="1938">X119-X123</f>
        <v>3405632.1878291927</v>
      </c>
      <c r="Y124" s="45">
        <f t="shared" ref="Y124" ca="1" si="1939">Y119-Y123</f>
        <v>3542365.0915819523</v>
      </c>
      <c r="Z124" s="45">
        <f t="shared" ref="Z124" ca="1" si="1940">Z119-Z123</f>
        <v>5398025.9282265436</v>
      </c>
      <c r="AA124" s="45">
        <f t="shared" ref="AA124" ca="1" si="1941">AA119-AA123</f>
        <v>7683418.7480940931</v>
      </c>
      <c r="AB124" s="45">
        <f t="shared" ref="AB124" ca="1" si="1942">AB119-AB123</f>
        <v>9968811.5679616425</v>
      </c>
      <c r="AC124" s="45">
        <f t="shared" ref="AC124" ca="1" si="1943">AC119-AC123</f>
        <v>13816866.145003585</v>
      </c>
      <c r="AD124" s="45">
        <f t="shared" ref="AD124" ca="1" si="1944">AD119-AD123</f>
        <v>17664920.722045526</v>
      </c>
      <c r="AE124" s="45">
        <f t="shared" ref="AE124" ca="1" si="1945">AE119-AE123</f>
        <v>21591108.386946186</v>
      </c>
      <c r="AF124" s="45">
        <f t="shared" ref="AF124" ca="1" si="1946">AF119-AF123</f>
        <v>25517296.051846847</v>
      </c>
      <c r="AG124" s="45">
        <f t="shared" ref="AG124" ca="1" si="1947">AG119-AG123</f>
        <v>29443483.716747507</v>
      </c>
      <c r="AH124" s="45">
        <f t="shared" ref="AH124" ca="1" si="1948">AH119-AH123</f>
        <v>33704527.472471252</v>
      </c>
      <c r="AI124" s="45">
        <f t="shared" ref="AI124" ca="1" si="1949">AI119-AI123</f>
        <v>37965571.228194997</v>
      </c>
      <c r="AJ124" s="45">
        <f t="shared" ref="AJ124" ca="1" si="1950">AJ119-AJ123</f>
        <v>42161504.077369809</v>
      </c>
      <c r="AK124" s="45">
        <f t="shared" ref="AK124" ca="1" si="1951">AK119-AK123</f>
        <v>46357436.926544622</v>
      </c>
      <c r="AL124" s="45">
        <f t="shared" ref="AL124" ca="1" si="1952">AL119-AL123</f>
        <v>48834441.842827603</v>
      </c>
      <c r="AM124" s="45">
        <f t="shared" ref="AM124" ca="1" si="1953">AM119-AM123</f>
        <v>50881714.775887623</v>
      </c>
      <c r="AN124" s="45">
        <f t="shared" ref="AN124" ca="1" si="1954">AN119-AN123</f>
        <v>52928987.708947644</v>
      </c>
      <c r="AO124" s="45">
        <f t="shared" ref="AO124" ca="1" si="1955">AO119-AO123</f>
        <v>53413598.884833276</v>
      </c>
      <c r="AP124" s="45">
        <f t="shared" ref="AP124" ca="1" si="1956">AP119-AP123</f>
        <v>53898210.060718909</v>
      </c>
      <c r="AQ124" s="45">
        <f t="shared" ref="AQ124" ca="1" si="1957">AQ119-AQ123</f>
        <v>54304688.14874582</v>
      </c>
      <c r="AR124" s="45">
        <f t="shared" ref="AR124" ca="1" si="1958">AR119-AR123</f>
        <v>54711166.236772731</v>
      </c>
      <c r="AS124" s="45">
        <f t="shared" ref="AS124" ca="1" si="1959">AS119-AS123</f>
        <v>55117644.324799642</v>
      </c>
      <c r="AT124" s="45">
        <f t="shared" ref="AT124" ca="1" si="1960">AT119-AT123</f>
        <v>55524122.412826553</v>
      </c>
      <c r="AU124" s="45">
        <f t="shared" ref="AU124" ca="1" si="1961">AU119-AU123</f>
        <v>55930600.500853464</v>
      </c>
      <c r="AV124" s="45">
        <f t="shared" ref="AV124" ca="1" si="1962">AV119-AV123</f>
        <v>56002222.498057291</v>
      </c>
      <c r="AW124" s="45">
        <f t="shared" ref="AW124" ca="1" si="1963">AW119-AW123</f>
        <v>56073844.495261118</v>
      </c>
      <c r="AX124" s="45">
        <f t="shared" ref="AX124" ca="1" si="1964">AX119-AX123</f>
        <v>56145466.492464945</v>
      </c>
      <c r="AY124" s="45">
        <f t="shared" ref="AY124" ca="1" si="1965">AY119-AY123</f>
        <v>56217088.489668772</v>
      </c>
      <c r="AZ124" s="45">
        <f t="shared" ref="AZ124" ca="1" si="1966">AZ119-AZ123</f>
        <v>56288710.486872599</v>
      </c>
      <c r="BA124" s="45">
        <f t="shared" ref="BA124" ca="1" si="1967">BA119-BA123</f>
        <v>56360332.484076425</v>
      </c>
      <c r="BB124" s="45">
        <f t="shared" ref="BB124" ca="1" si="1968">BB119-BB123</f>
        <v>56360332.484076425</v>
      </c>
      <c r="BC124" s="45">
        <f t="shared" ref="BC124" ca="1" si="1969">BC119-BC123</f>
        <v>56360332.484076425</v>
      </c>
      <c r="BD124" s="45">
        <f t="shared" ref="BD124" ca="1" si="1970">BD119-BD123</f>
        <v>56360332.484076425</v>
      </c>
      <c r="BE124" s="45">
        <f t="shared" ref="BE124" ca="1" si="1971">BE119-BE123</f>
        <v>56360332.484076425</v>
      </c>
      <c r="BF124" s="45">
        <f t="shared" ref="BF124" ca="1" si="1972">BF119-BF123</f>
        <v>56360332.484076425</v>
      </c>
      <c r="BG124" s="45">
        <f t="shared" ref="BG124" ca="1" si="1973">BG119-BG123</f>
        <v>56360332.484076425</v>
      </c>
      <c r="BH124" s="45">
        <f t="shared" ref="BH124" ca="1" si="1974">BH119-BH123</f>
        <v>56360332.484076425</v>
      </c>
      <c r="BI124" s="45">
        <f t="shared" ref="BI124" ca="1" si="1975">BI119-BI123</f>
        <v>56134726.806231409</v>
      </c>
      <c r="BJ124" s="45">
        <f t="shared" ref="BJ124" ca="1" si="1976">BJ119-BJ123</f>
        <v>55909045.926493779</v>
      </c>
      <c r="BK124" s="45">
        <f t="shared" ref="BK124" ca="1" si="1977">BK119-BK123</f>
        <v>55683289.819796234</v>
      </c>
      <c r="BL124" s="45">
        <f t="shared" ref="BL124" ca="1" si="1978">BL119-BL123</f>
        <v>55457458.461063124</v>
      </c>
      <c r="BM124" s="45">
        <f t="shared" ref="BM124" ca="1" si="1979">BM119-BM123</f>
        <v>55231551.825210437</v>
      </c>
      <c r="BN124" s="45">
        <f t="shared" ref="BN124" ca="1" si="1980">BN119-BN123</f>
        <v>55005569.887145802</v>
      </c>
      <c r="BO124" s="45">
        <f t="shared" ref="BO124" ca="1" si="1981">BO119-BO123</f>
        <v>54779512.621768475</v>
      </c>
      <c r="BP124" s="45">
        <f t="shared" ref="BP124" ca="1" si="1982">BP119-BP123</f>
        <v>50552470.766303793</v>
      </c>
      <c r="BQ124" s="45">
        <f t="shared" ref="BQ124" ca="1" si="1983">BQ119-BQ123</f>
        <v>48134796.183906861</v>
      </c>
      <c r="BR124" s="45">
        <f t="shared" ref="BR124" ca="1" si="1984">BR119-BR123</f>
        <v>45716315.709982462</v>
      </c>
      <c r="BS124" s="45">
        <f t="shared" ref="BS124" ca="1" si="1985">BS119-BS123</f>
        <v>43297029.075900093</v>
      </c>
      <c r="BT124" s="45">
        <f t="shared" ref="BT124" ca="1" si="1986">BT119-BT123</f>
        <v>40876936.012939692</v>
      </c>
      <c r="BU124" s="45">
        <f t="shared" ref="BU124" ca="1" si="1987">BU119-BU123</f>
        <v>38440246.755860709</v>
      </c>
      <c r="BV124" s="45">
        <f t="shared" ref="BV124" ca="1" si="1988">BV119-BV123</f>
        <v>36002745.269029364</v>
      </c>
      <c r="BW124" s="45">
        <f t="shared" ref="BW124" ca="1" si="1989">BW119-BW123</f>
        <v>33564431.281702407</v>
      </c>
      <c r="BX124" s="45">
        <f t="shared" ref="BX124" ca="1" si="1990">BX119-BX123</f>
        <v>31125304.523046345</v>
      </c>
      <c r="BY124" s="45">
        <f t="shared" ref="BY124" ca="1" si="1991">BY119-BY123</f>
        <v>28685364.722137395</v>
      </c>
      <c r="BZ124" s="45">
        <f t="shared" ref="BZ124" ca="1" si="1992">BZ119-BZ123</f>
        <v>28450534.0550384</v>
      </c>
      <c r="CA124" s="45">
        <f t="shared" ref="CA124" ca="1" si="1993">CA119-CA123</f>
        <v>28215625.111050371</v>
      </c>
      <c r="CB124" s="45">
        <f t="shared" ref="CB124" ca="1" si="1994">CB119-CB123</f>
        <v>27980637.864081014</v>
      </c>
      <c r="CC124" s="45">
        <f t="shared" ref="CC124" ca="1" si="1995">CC119-CC123</f>
        <v>27745572.288029332</v>
      </c>
      <c r="CD124" s="45">
        <f t="shared" ref="CD124" ca="1" si="1996">CD119-CD123</f>
        <v>27510428.356785633</v>
      </c>
      <c r="CE124" s="45">
        <f t="shared" ref="CE124" ca="1" si="1997">CE119-CE123</f>
        <v>27275206.044231519</v>
      </c>
      <c r="CF124" s="45">
        <f t="shared" ref="CF124" ca="1" si="1998">CF119-CF123</f>
        <v>27039905.324239887</v>
      </c>
      <c r="CG124" s="45">
        <f t="shared" ref="CG124" ca="1" si="1999">CG119-CG123</f>
        <v>26804526.170674928</v>
      </c>
      <c r="CH124" s="45">
        <f t="shared" ref="CH124" ca="1" si="2000">CH119-CH123</f>
        <v>26569068.557392113</v>
      </c>
      <c r="CI124" s="45">
        <f t="shared" ref="CI124" ca="1" si="2001">CI119-CI123</f>
        <v>26333532.458238203</v>
      </c>
      <c r="CJ124" s="45">
        <f t="shared" ref="CJ124" ca="1" si="2002">CJ119-CJ123</f>
        <v>26097917.847051241</v>
      </c>
      <c r="CK124" s="45">
        <f t="shared" ref="CK124" ca="1" si="2003">CK119-CK123</f>
        <v>25862224.69766055</v>
      </c>
      <c r="CL124" s="45">
        <f t="shared" ref="CL124" ca="1" si="2004">CL119-CL123</f>
        <v>25626452.98388673</v>
      </c>
      <c r="CM124" s="45">
        <f t="shared" ref="CM124" ca="1" si="2005">CM119-CM123</f>
        <v>25390602.679541651</v>
      </c>
      <c r="CN124" s="45">
        <f t="shared" ref="CN124" ca="1" si="2006">CN119-CN123</f>
        <v>25154673.758428458</v>
      </c>
      <c r="CO124" s="45">
        <f t="shared" ref="CO124" ca="1" si="2007">CO119-CO123</f>
        <v>24918666.194341559</v>
      </c>
      <c r="CP124" s="45">
        <f t="shared" ref="CP124" ca="1" si="2008">CP119-CP123</f>
        <v>24682579.96106663</v>
      </c>
      <c r="CQ124" s="45">
        <f t="shared" ref="CQ124" ca="1" si="2009">CQ119-CQ123</f>
        <v>24446415.032380611</v>
      </c>
      <c r="CR124" s="45">
        <f t="shared" ref="CR124" ca="1" si="2010">CR119-CR123</f>
        <v>24210171.382051695</v>
      </c>
      <c r="CS124" s="45">
        <f t="shared" ref="CS124" ca="1" si="2011">CS119-CS123</f>
        <v>23973848.983839337</v>
      </c>
      <c r="CT124" s="45">
        <f t="shared" ref="CT124" ca="1" si="2012">CT119-CT123</f>
        <v>23737447.811494242</v>
      </c>
      <c r="CU124" s="45">
        <f t="shared" ref="CU124" ca="1" si="2013">CU119-CU123</f>
        <v>23500967.838758364</v>
      </c>
      <c r="CV124" s="45">
        <f t="shared" ref="CV124" ca="1" si="2014">CV119-CV123</f>
        <v>23264409.039364908</v>
      </c>
      <c r="CW124" s="45">
        <f t="shared" ref="CW124" ca="1" si="2015">CW119-CW123</f>
        <v>23027771.38703832</v>
      </c>
      <c r="CX124" s="45">
        <f t="shared" ref="CX124" ca="1" si="2016">CX119-CX123</f>
        <v>22791054.855494291</v>
      </c>
      <c r="CY124" s="45">
        <f t="shared" ref="CY124" ca="1" si="2017">CY119-CY123</f>
        <v>22554259.418439746</v>
      </c>
      <c r="CZ124" s="45">
        <f t="shared" ref="CZ124" ca="1" si="2018">CZ119-CZ123</f>
        <v>22317385.049572852</v>
      </c>
      <c r="DA124" s="45">
        <f t="shared" ref="DA124" ca="1" si="2019">DA119-DA123</f>
        <v>22080431.722583</v>
      </c>
      <c r="DB124" s="45">
        <f t="shared" ref="DB124" ca="1" si="2020">DB119-DB123</f>
        <v>21843399.411150821</v>
      </c>
      <c r="DC124" s="45">
        <f t="shared" ref="DC124" ca="1" si="2021">DC119-DC123</f>
        <v>21606288.088948164</v>
      </c>
      <c r="DD124" s="45">
        <f t="shared" ref="DD124" ca="1" si="2022">DD119-DD123</f>
        <v>21369097.729638107</v>
      </c>
      <c r="DE124" s="45">
        <f t="shared" ref="DE124" ca="1" si="2023">DE119-DE123</f>
        <v>21131828.306874946</v>
      </c>
      <c r="DF124" s="45">
        <f t="shared" ref="DF124" ca="1" si="2024">DF119-DF123</f>
        <v>20894479.794304196</v>
      </c>
      <c r="DG124" s="45">
        <f t="shared" ref="DG124" ca="1" si="2025">DG119-DG123</f>
        <v>20657052.165562589</v>
      </c>
      <c r="DH124" s="45">
        <f t="shared" ref="DH124" ca="1" si="2026">DH119-DH123</f>
        <v>20419545.394278068</v>
      </c>
      <c r="DI124" s="45">
        <f t="shared" ref="DI124" ca="1" si="2027">DI119-DI123</f>
        <v>20181959.454069786</v>
      </c>
      <c r="DJ124" s="45">
        <f t="shared" ref="DJ124" ca="1" si="2028">DJ119-DJ123</f>
        <v>19944294.318548102</v>
      </c>
      <c r="DK124" s="45">
        <f t="shared" ref="DK124" ca="1" si="2029">DK119-DK123</f>
        <v>19706549.961314578</v>
      </c>
      <c r="DL124" s="45">
        <f t="shared" ref="DL124" ca="1" si="2030">DL119-DL123</f>
        <v>19468726.355961975</v>
      </c>
      <c r="DM124" s="45">
        <f t="shared" ref="DM124" ca="1" si="2031">DM119-DM123</f>
        <v>19230823.476074252</v>
      </c>
      <c r="DN124" s="45">
        <f t="shared" ref="DN124" ca="1" si="2032">DN119-DN123</f>
        <v>18992841.29522657</v>
      </c>
      <c r="DO124" s="45">
        <f t="shared" ref="DO124" ca="1" si="2033">DO119-DO123</f>
        <v>18754779.786985271</v>
      </c>
      <c r="DP124" s="45">
        <f t="shared" ref="DP124" ca="1" si="2034">DP119-DP123</f>
        <v>18516638.924907889</v>
      </c>
      <c r="DQ124" s="45">
        <f t="shared" ref="DQ124" ca="1" si="2035">DQ119-DQ123</f>
        <v>18278418.682543151</v>
      </c>
      <c r="DR124" s="45">
        <f t="shared" ref="DR124" ca="1" si="2036">DR119-DR123</f>
        <v>18040119.033430956</v>
      </c>
      <c r="DS124" s="45">
        <f t="shared" ref="DS124" ca="1" si="2037">DS119-DS123</f>
        <v>17801739.951102391</v>
      </c>
    </row>
    <row r="125" spans="2:123" ht="13.8" thickTop="1" x14ac:dyDescent="0.25">
      <c r="B125" s="165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  <c r="CG125" s="166"/>
      <c r="CH125" s="166"/>
      <c r="CI125" s="166"/>
      <c r="CJ125" s="166"/>
      <c r="CK125" s="166"/>
      <c r="CL125" s="166"/>
      <c r="CM125" s="166"/>
      <c r="CN125" s="166"/>
      <c r="CO125" s="166"/>
      <c r="CP125" s="166"/>
      <c r="CQ125" s="166"/>
      <c r="CR125" s="166"/>
      <c r="CS125" s="166"/>
      <c r="CT125" s="166"/>
      <c r="CU125" s="166"/>
      <c r="CV125" s="166"/>
      <c r="CW125" s="166"/>
      <c r="CX125" s="166"/>
      <c r="CY125" s="166"/>
      <c r="CZ125" s="166"/>
      <c r="DA125" s="166"/>
      <c r="DB125" s="166"/>
      <c r="DC125" s="166"/>
      <c r="DD125" s="166"/>
      <c r="DE125" s="166"/>
      <c r="DF125" s="166"/>
      <c r="DG125" s="166"/>
      <c r="DH125" s="166"/>
      <c r="DI125" s="166"/>
      <c r="DJ125" s="166"/>
      <c r="DK125" s="166"/>
      <c r="DL125" s="166"/>
      <c r="DM125" s="166"/>
      <c r="DN125" s="166"/>
      <c r="DO125" s="166"/>
      <c r="DP125" s="166"/>
      <c r="DQ125" s="166"/>
      <c r="DR125" s="166"/>
      <c r="DS125" s="166"/>
    </row>
    <row r="126" spans="2:123" ht="13.8" thickBot="1" x14ac:dyDescent="0.3">
      <c r="B126" s="42" t="s">
        <v>475</v>
      </c>
      <c r="C126" s="45">
        <f ca="1">C58</f>
        <v>0</v>
      </c>
      <c r="D126" s="45">
        <f t="shared" ref="D126:BO126" ca="1" si="2038">D58</f>
        <v>0</v>
      </c>
      <c r="E126" s="45">
        <f t="shared" ca="1" si="2038"/>
        <v>0</v>
      </c>
      <c r="F126" s="45">
        <f t="shared" ca="1" si="2038"/>
        <v>0</v>
      </c>
      <c r="G126" s="45">
        <f t="shared" ca="1" si="2038"/>
        <v>0</v>
      </c>
      <c r="H126" s="45">
        <f t="shared" ca="1" si="2038"/>
        <v>0</v>
      </c>
      <c r="I126" s="45">
        <f t="shared" ca="1" si="2038"/>
        <v>0</v>
      </c>
      <c r="J126" s="45">
        <f t="shared" ca="1" si="2038"/>
        <v>0</v>
      </c>
      <c r="K126" s="45">
        <f t="shared" ca="1" si="2038"/>
        <v>0</v>
      </c>
      <c r="L126" s="45">
        <f t="shared" ca="1" si="2038"/>
        <v>0</v>
      </c>
      <c r="M126" s="45">
        <f t="shared" ca="1" si="2038"/>
        <v>0</v>
      </c>
      <c r="N126" s="45">
        <f t="shared" ca="1" si="2038"/>
        <v>0</v>
      </c>
      <c r="O126" s="45">
        <f t="shared" ca="1" si="2038"/>
        <v>0</v>
      </c>
      <c r="P126" s="45">
        <f t="shared" ca="1" si="2038"/>
        <v>0</v>
      </c>
      <c r="Q126" s="45">
        <f t="shared" ca="1" si="2038"/>
        <v>0</v>
      </c>
      <c r="R126" s="45">
        <f t="shared" ca="1" si="2038"/>
        <v>0</v>
      </c>
      <c r="S126" s="45">
        <f t="shared" ca="1" si="2038"/>
        <v>0</v>
      </c>
      <c r="T126" s="45">
        <f t="shared" ca="1" si="2038"/>
        <v>0</v>
      </c>
      <c r="U126" s="45">
        <f t="shared" ca="1" si="2038"/>
        <v>0</v>
      </c>
      <c r="V126" s="45">
        <f t="shared" ca="1" si="2038"/>
        <v>0</v>
      </c>
      <c r="W126" s="45">
        <f t="shared" ca="1" si="2038"/>
        <v>0</v>
      </c>
      <c r="X126" s="45">
        <f t="shared" ca="1" si="2038"/>
        <v>0</v>
      </c>
      <c r="Y126" s="45">
        <f t="shared" ca="1" si="2038"/>
        <v>0</v>
      </c>
      <c r="Z126" s="45">
        <f t="shared" ca="1" si="2038"/>
        <v>0</v>
      </c>
      <c r="AA126" s="45">
        <f t="shared" ca="1" si="2038"/>
        <v>0</v>
      </c>
      <c r="AB126" s="45">
        <f t="shared" ca="1" si="2038"/>
        <v>0</v>
      </c>
      <c r="AC126" s="45">
        <f t="shared" ca="1" si="2038"/>
        <v>0</v>
      </c>
      <c r="AD126" s="45">
        <f t="shared" ca="1" si="2038"/>
        <v>0</v>
      </c>
      <c r="AE126" s="45">
        <f t="shared" ca="1" si="2038"/>
        <v>0</v>
      </c>
      <c r="AF126" s="45">
        <f t="shared" ca="1" si="2038"/>
        <v>0</v>
      </c>
      <c r="AG126" s="45">
        <f t="shared" ca="1" si="2038"/>
        <v>0</v>
      </c>
      <c r="AH126" s="45">
        <f t="shared" ca="1" si="2038"/>
        <v>0</v>
      </c>
      <c r="AI126" s="45">
        <f t="shared" ca="1" si="2038"/>
        <v>0</v>
      </c>
      <c r="AJ126" s="45">
        <f t="shared" ca="1" si="2038"/>
        <v>0</v>
      </c>
      <c r="AK126" s="45">
        <f t="shared" ca="1" si="2038"/>
        <v>0</v>
      </c>
      <c r="AL126" s="45">
        <f t="shared" ca="1" si="2038"/>
        <v>0</v>
      </c>
      <c r="AM126" s="45">
        <f t="shared" ca="1" si="2038"/>
        <v>0</v>
      </c>
      <c r="AN126" s="45">
        <f t="shared" ca="1" si="2038"/>
        <v>0</v>
      </c>
      <c r="AO126" s="45">
        <f t="shared" ca="1" si="2038"/>
        <v>0</v>
      </c>
      <c r="AP126" s="45">
        <f t="shared" ca="1" si="2038"/>
        <v>0</v>
      </c>
      <c r="AQ126" s="45">
        <f t="shared" ca="1" si="2038"/>
        <v>0</v>
      </c>
      <c r="AR126" s="45">
        <f t="shared" ca="1" si="2038"/>
        <v>0</v>
      </c>
      <c r="AS126" s="45">
        <f t="shared" ca="1" si="2038"/>
        <v>0</v>
      </c>
      <c r="AT126" s="45">
        <f t="shared" ca="1" si="2038"/>
        <v>0</v>
      </c>
      <c r="AU126" s="45">
        <f t="shared" ca="1" si="2038"/>
        <v>0</v>
      </c>
      <c r="AV126" s="45">
        <f t="shared" ca="1" si="2038"/>
        <v>0</v>
      </c>
      <c r="AW126" s="45">
        <f t="shared" ca="1" si="2038"/>
        <v>0</v>
      </c>
      <c r="AX126" s="45">
        <f t="shared" ca="1" si="2038"/>
        <v>0</v>
      </c>
      <c r="AY126" s="45">
        <f t="shared" ca="1" si="2038"/>
        <v>0</v>
      </c>
      <c r="AZ126" s="45">
        <f t="shared" ca="1" si="2038"/>
        <v>0</v>
      </c>
      <c r="BA126" s="45">
        <f t="shared" ca="1" si="2038"/>
        <v>0</v>
      </c>
      <c r="BB126" s="45">
        <f t="shared" ca="1" si="2038"/>
        <v>0</v>
      </c>
      <c r="BC126" s="45">
        <f t="shared" ca="1" si="2038"/>
        <v>0</v>
      </c>
      <c r="BD126" s="45">
        <f t="shared" ca="1" si="2038"/>
        <v>0</v>
      </c>
      <c r="BE126" s="45">
        <f t="shared" ca="1" si="2038"/>
        <v>0</v>
      </c>
      <c r="BF126" s="45">
        <f t="shared" ca="1" si="2038"/>
        <v>0</v>
      </c>
      <c r="BG126" s="45">
        <f t="shared" ca="1" si="2038"/>
        <v>0</v>
      </c>
      <c r="BH126" s="45">
        <f t="shared" ca="1" si="2038"/>
        <v>0</v>
      </c>
      <c r="BI126" s="45">
        <f t="shared" ca="1" si="2038"/>
        <v>0</v>
      </c>
      <c r="BJ126" s="45">
        <f t="shared" ca="1" si="2038"/>
        <v>0</v>
      </c>
      <c r="BK126" s="45">
        <f t="shared" ca="1" si="2038"/>
        <v>0</v>
      </c>
      <c r="BL126" s="45">
        <f t="shared" ca="1" si="2038"/>
        <v>0</v>
      </c>
      <c r="BM126" s="45">
        <f t="shared" ca="1" si="2038"/>
        <v>0</v>
      </c>
      <c r="BN126" s="45">
        <f t="shared" ca="1" si="2038"/>
        <v>0</v>
      </c>
      <c r="BO126" s="45">
        <f t="shared" ca="1" si="2038"/>
        <v>3999576.0456503504</v>
      </c>
      <c r="BP126" s="45">
        <f t="shared" ref="BP126:DS126" ca="1" si="2039">BP58</f>
        <v>2189403.1495961258</v>
      </c>
      <c r="BQ126" s="45">
        <f t="shared" ca="1" si="2039"/>
        <v>2189403.1495961258</v>
      </c>
      <c r="BR126" s="45">
        <f t="shared" ca="1" si="2039"/>
        <v>2189403.1495961258</v>
      </c>
      <c r="BS126" s="45">
        <f t="shared" ca="1" si="2039"/>
        <v>2189403.1495961258</v>
      </c>
      <c r="BT126" s="45">
        <f t="shared" ca="1" si="2039"/>
        <v>2205187.384615385</v>
      </c>
      <c r="BU126" s="45">
        <f t="shared" ca="1" si="2039"/>
        <v>2205187.384615385</v>
      </c>
      <c r="BV126" s="45">
        <f t="shared" ca="1" si="2039"/>
        <v>2205187.384615385</v>
      </c>
      <c r="BW126" s="45">
        <f t="shared" ca="1" si="2039"/>
        <v>2205187.384615385</v>
      </c>
      <c r="BX126" s="45">
        <f t="shared" ca="1" si="2039"/>
        <v>2205187.384615385</v>
      </c>
      <c r="BY126" s="45">
        <f t="shared" ca="1" si="2039"/>
        <v>0</v>
      </c>
      <c r="BZ126" s="45">
        <f t="shared" ca="1" si="2039"/>
        <v>0</v>
      </c>
      <c r="CA126" s="45">
        <f t="shared" ca="1" si="2039"/>
        <v>0</v>
      </c>
      <c r="CB126" s="45">
        <f t="shared" ca="1" si="2039"/>
        <v>0</v>
      </c>
      <c r="CC126" s="45">
        <f t="shared" ca="1" si="2039"/>
        <v>0</v>
      </c>
      <c r="CD126" s="45">
        <f t="shared" ca="1" si="2039"/>
        <v>0</v>
      </c>
      <c r="CE126" s="45">
        <f t="shared" ca="1" si="2039"/>
        <v>0</v>
      </c>
      <c r="CF126" s="45">
        <f t="shared" ca="1" si="2039"/>
        <v>0</v>
      </c>
      <c r="CG126" s="45">
        <f t="shared" ca="1" si="2039"/>
        <v>0</v>
      </c>
      <c r="CH126" s="45">
        <f t="shared" ca="1" si="2039"/>
        <v>0</v>
      </c>
      <c r="CI126" s="45">
        <f t="shared" ca="1" si="2039"/>
        <v>0</v>
      </c>
      <c r="CJ126" s="45">
        <f t="shared" ca="1" si="2039"/>
        <v>0</v>
      </c>
      <c r="CK126" s="45">
        <f t="shared" ca="1" si="2039"/>
        <v>0</v>
      </c>
      <c r="CL126" s="45">
        <f t="shared" ca="1" si="2039"/>
        <v>0</v>
      </c>
      <c r="CM126" s="45">
        <f t="shared" ca="1" si="2039"/>
        <v>0</v>
      </c>
      <c r="CN126" s="45">
        <f t="shared" ca="1" si="2039"/>
        <v>0</v>
      </c>
      <c r="CO126" s="45">
        <f t="shared" ca="1" si="2039"/>
        <v>0</v>
      </c>
      <c r="CP126" s="45">
        <f t="shared" ca="1" si="2039"/>
        <v>0</v>
      </c>
      <c r="CQ126" s="45">
        <f t="shared" ca="1" si="2039"/>
        <v>0</v>
      </c>
      <c r="CR126" s="45">
        <f t="shared" ca="1" si="2039"/>
        <v>0</v>
      </c>
      <c r="CS126" s="45">
        <f t="shared" ca="1" si="2039"/>
        <v>0</v>
      </c>
      <c r="CT126" s="45">
        <f t="shared" ca="1" si="2039"/>
        <v>0</v>
      </c>
      <c r="CU126" s="45">
        <f t="shared" ca="1" si="2039"/>
        <v>0</v>
      </c>
      <c r="CV126" s="45">
        <f t="shared" ca="1" si="2039"/>
        <v>0</v>
      </c>
      <c r="CW126" s="45">
        <f t="shared" ca="1" si="2039"/>
        <v>0</v>
      </c>
      <c r="CX126" s="45">
        <f t="shared" ca="1" si="2039"/>
        <v>0</v>
      </c>
      <c r="CY126" s="45">
        <f t="shared" ca="1" si="2039"/>
        <v>0</v>
      </c>
      <c r="CZ126" s="45">
        <f t="shared" ca="1" si="2039"/>
        <v>0</v>
      </c>
      <c r="DA126" s="45">
        <f t="shared" ca="1" si="2039"/>
        <v>0</v>
      </c>
      <c r="DB126" s="45">
        <f t="shared" ca="1" si="2039"/>
        <v>0</v>
      </c>
      <c r="DC126" s="45">
        <f t="shared" ca="1" si="2039"/>
        <v>0</v>
      </c>
      <c r="DD126" s="45">
        <f t="shared" ca="1" si="2039"/>
        <v>0</v>
      </c>
      <c r="DE126" s="45">
        <f t="shared" ca="1" si="2039"/>
        <v>0</v>
      </c>
      <c r="DF126" s="45">
        <f t="shared" ca="1" si="2039"/>
        <v>0</v>
      </c>
      <c r="DG126" s="45">
        <f t="shared" ca="1" si="2039"/>
        <v>0</v>
      </c>
      <c r="DH126" s="45">
        <f t="shared" ca="1" si="2039"/>
        <v>0</v>
      </c>
      <c r="DI126" s="45">
        <f t="shared" ca="1" si="2039"/>
        <v>0</v>
      </c>
      <c r="DJ126" s="45">
        <f t="shared" ca="1" si="2039"/>
        <v>0</v>
      </c>
      <c r="DK126" s="45">
        <f t="shared" ca="1" si="2039"/>
        <v>0</v>
      </c>
      <c r="DL126" s="45">
        <f t="shared" ca="1" si="2039"/>
        <v>0</v>
      </c>
      <c r="DM126" s="45">
        <f t="shared" ca="1" si="2039"/>
        <v>0</v>
      </c>
      <c r="DN126" s="45">
        <f t="shared" ca="1" si="2039"/>
        <v>0</v>
      </c>
      <c r="DO126" s="45">
        <f t="shared" ca="1" si="2039"/>
        <v>0</v>
      </c>
      <c r="DP126" s="45">
        <f t="shared" ca="1" si="2039"/>
        <v>0</v>
      </c>
      <c r="DQ126" s="45">
        <f t="shared" ca="1" si="2039"/>
        <v>0</v>
      </c>
      <c r="DR126" s="45">
        <f t="shared" ca="1" si="2039"/>
        <v>0</v>
      </c>
      <c r="DS126" s="45">
        <f t="shared" ca="1" si="2039"/>
        <v>0</v>
      </c>
    </row>
    <row r="127" spans="2:123" ht="13.8" thickTop="1" x14ac:dyDescent="0.25">
      <c r="B127" s="165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166"/>
      <c r="BW127" s="166"/>
      <c r="BX127" s="166"/>
      <c r="BY127" s="166"/>
      <c r="BZ127" s="166"/>
      <c r="CA127" s="166"/>
      <c r="CB127" s="166"/>
      <c r="CC127" s="166"/>
      <c r="CD127" s="166"/>
      <c r="CE127" s="166"/>
      <c r="CF127" s="166"/>
      <c r="CG127" s="166"/>
      <c r="CH127" s="166"/>
      <c r="CI127" s="166"/>
      <c r="CJ127" s="166"/>
      <c r="CK127" s="166"/>
      <c r="CL127" s="166"/>
      <c r="CM127" s="166"/>
      <c r="CN127" s="166"/>
      <c r="CO127" s="166"/>
      <c r="CP127" s="166"/>
      <c r="CQ127" s="166"/>
      <c r="CR127" s="166"/>
      <c r="CS127" s="166"/>
      <c r="CT127" s="166"/>
      <c r="CU127" s="166"/>
      <c r="CV127" s="166"/>
      <c r="CW127" s="166"/>
      <c r="CX127" s="166"/>
      <c r="CY127" s="166"/>
      <c r="CZ127" s="166"/>
      <c r="DA127" s="166"/>
      <c r="DB127" s="166"/>
      <c r="DC127" s="166"/>
      <c r="DD127" s="166"/>
      <c r="DE127" s="166"/>
      <c r="DF127" s="166"/>
      <c r="DG127" s="166"/>
      <c r="DH127" s="166"/>
      <c r="DI127" s="166"/>
      <c r="DJ127" s="166"/>
      <c r="DK127" s="166"/>
      <c r="DL127" s="166"/>
      <c r="DM127" s="166"/>
      <c r="DN127" s="166"/>
      <c r="DO127" s="166"/>
      <c r="DP127" s="166"/>
      <c r="DQ127" s="166"/>
      <c r="DR127" s="166"/>
      <c r="DS127" s="166"/>
    </row>
    <row r="128" spans="2:123" ht="13.8" thickBot="1" x14ac:dyDescent="0.3">
      <c r="B128" s="42" t="s">
        <v>35</v>
      </c>
      <c r="C128" s="45">
        <f t="shared" ref="C128:BN128" ca="1" si="2040">C124-C126</f>
        <v>0</v>
      </c>
      <c r="D128" s="45">
        <f t="shared" ca="1" si="2040"/>
        <v>0</v>
      </c>
      <c r="E128" s="45">
        <f t="shared" ca="1" si="2040"/>
        <v>0</v>
      </c>
      <c r="F128" s="45">
        <f t="shared" ca="1" si="2040"/>
        <v>0</v>
      </c>
      <c r="G128" s="45">
        <f t="shared" ca="1" si="2040"/>
        <v>0</v>
      </c>
      <c r="H128" s="45">
        <f t="shared" ca="1" si="2040"/>
        <v>0</v>
      </c>
      <c r="I128" s="45">
        <f t="shared" ca="1" si="2040"/>
        <v>0</v>
      </c>
      <c r="J128" s="45">
        <f t="shared" ca="1" si="2040"/>
        <v>0</v>
      </c>
      <c r="K128" s="45">
        <f t="shared" ca="1" si="2040"/>
        <v>0</v>
      </c>
      <c r="L128" s="45">
        <f t="shared" ca="1" si="2040"/>
        <v>0</v>
      </c>
      <c r="M128" s="45">
        <f t="shared" ca="1" si="2040"/>
        <v>0</v>
      </c>
      <c r="N128" s="45">
        <f t="shared" ca="1" si="2040"/>
        <v>0</v>
      </c>
      <c r="O128" s="45">
        <f t="shared" ca="1" si="2040"/>
        <v>0</v>
      </c>
      <c r="P128" s="45">
        <f t="shared" ca="1" si="2040"/>
        <v>0</v>
      </c>
      <c r="Q128" s="45">
        <f t="shared" ca="1" si="2040"/>
        <v>0</v>
      </c>
      <c r="R128" s="45">
        <f t="shared" ca="1" si="2040"/>
        <v>0</v>
      </c>
      <c r="S128" s="45">
        <f t="shared" ca="1" si="2040"/>
        <v>0</v>
      </c>
      <c r="T128" s="45">
        <f t="shared" ca="1" si="2040"/>
        <v>0</v>
      </c>
      <c r="U128" s="45">
        <f t="shared" ca="1" si="2040"/>
        <v>0</v>
      </c>
      <c r="V128" s="45">
        <f t="shared" ca="1" si="2040"/>
        <v>0</v>
      </c>
      <c r="W128" s="45">
        <f t="shared" ca="1" si="2040"/>
        <v>0</v>
      </c>
      <c r="X128" s="45">
        <f t="shared" ca="1" si="2040"/>
        <v>3405632.1878291927</v>
      </c>
      <c r="Y128" s="45">
        <f t="shared" ca="1" si="2040"/>
        <v>3542365.0915819523</v>
      </c>
      <c r="Z128" s="45">
        <f t="shared" ca="1" si="2040"/>
        <v>5398025.9282265436</v>
      </c>
      <c r="AA128" s="45">
        <f t="shared" ca="1" si="2040"/>
        <v>7683418.7480940931</v>
      </c>
      <c r="AB128" s="45">
        <f t="shared" ca="1" si="2040"/>
        <v>9968811.5679616425</v>
      </c>
      <c r="AC128" s="45">
        <f t="shared" ca="1" si="2040"/>
        <v>13816866.145003585</v>
      </c>
      <c r="AD128" s="45">
        <f t="shared" ca="1" si="2040"/>
        <v>17664920.722045526</v>
      </c>
      <c r="AE128" s="45">
        <f t="shared" ca="1" si="2040"/>
        <v>21591108.386946186</v>
      </c>
      <c r="AF128" s="45">
        <f t="shared" ca="1" si="2040"/>
        <v>25517296.051846847</v>
      </c>
      <c r="AG128" s="45">
        <f t="shared" ca="1" si="2040"/>
        <v>29443483.716747507</v>
      </c>
      <c r="AH128" s="45">
        <f t="shared" ca="1" si="2040"/>
        <v>33704527.472471252</v>
      </c>
      <c r="AI128" s="45">
        <f t="shared" ca="1" si="2040"/>
        <v>37965571.228194997</v>
      </c>
      <c r="AJ128" s="45">
        <f t="shared" ca="1" si="2040"/>
        <v>42161504.077369809</v>
      </c>
      <c r="AK128" s="45">
        <f t="shared" ca="1" si="2040"/>
        <v>46357436.926544622</v>
      </c>
      <c r="AL128" s="45">
        <f t="shared" ca="1" si="2040"/>
        <v>48834441.842827603</v>
      </c>
      <c r="AM128" s="45">
        <f t="shared" ca="1" si="2040"/>
        <v>50881714.775887623</v>
      </c>
      <c r="AN128" s="45">
        <f t="shared" ca="1" si="2040"/>
        <v>52928987.708947644</v>
      </c>
      <c r="AO128" s="45">
        <f t="shared" ca="1" si="2040"/>
        <v>53413598.884833276</v>
      </c>
      <c r="AP128" s="45">
        <f t="shared" ca="1" si="2040"/>
        <v>53898210.060718909</v>
      </c>
      <c r="AQ128" s="45">
        <f t="shared" ca="1" si="2040"/>
        <v>54304688.14874582</v>
      </c>
      <c r="AR128" s="45">
        <f t="shared" ca="1" si="2040"/>
        <v>54711166.236772731</v>
      </c>
      <c r="AS128" s="45">
        <f t="shared" ca="1" si="2040"/>
        <v>55117644.324799642</v>
      </c>
      <c r="AT128" s="45">
        <f t="shared" ca="1" si="2040"/>
        <v>55524122.412826553</v>
      </c>
      <c r="AU128" s="45">
        <f t="shared" ca="1" si="2040"/>
        <v>55930600.500853464</v>
      </c>
      <c r="AV128" s="45">
        <f t="shared" ca="1" si="2040"/>
        <v>56002222.498057291</v>
      </c>
      <c r="AW128" s="45">
        <f t="shared" ca="1" si="2040"/>
        <v>56073844.495261118</v>
      </c>
      <c r="AX128" s="45">
        <f t="shared" ca="1" si="2040"/>
        <v>56145466.492464945</v>
      </c>
      <c r="AY128" s="45">
        <f t="shared" ca="1" si="2040"/>
        <v>56217088.489668772</v>
      </c>
      <c r="AZ128" s="45">
        <f t="shared" ca="1" si="2040"/>
        <v>56288710.486872599</v>
      </c>
      <c r="BA128" s="45">
        <f t="shared" ca="1" si="2040"/>
        <v>56360332.484076425</v>
      </c>
      <c r="BB128" s="45">
        <f t="shared" ca="1" si="2040"/>
        <v>56360332.484076425</v>
      </c>
      <c r="BC128" s="45">
        <f t="shared" ca="1" si="2040"/>
        <v>56360332.484076425</v>
      </c>
      <c r="BD128" s="45">
        <f t="shared" ca="1" si="2040"/>
        <v>56360332.484076425</v>
      </c>
      <c r="BE128" s="45">
        <f t="shared" ca="1" si="2040"/>
        <v>56360332.484076425</v>
      </c>
      <c r="BF128" s="45">
        <f t="shared" ca="1" si="2040"/>
        <v>56360332.484076425</v>
      </c>
      <c r="BG128" s="45">
        <f t="shared" ca="1" si="2040"/>
        <v>56360332.484076425</v>
      </c>
      <c r="BH128" s="45">
        <f t="shared" ca="1" si="2040"/>
        <v>56360332.484076425</v>
      </c>
      <c r="BI128" s="45">
        <f t="shared" ca="1" si="2040"/>
        <v>56134726.806231409</v>
      </c>
      <c r="BJ128" s="45">
        <f t="shared" ca="1" si="2040"/>
        <v>55909045.926493779</v>
      </c>
      <c r="BK128" s="45">
        <f t="shared" ca="1" si="2040"/>
        <v>55683289.819796234</v>
      </c>
      <c r="BL128" s="45">
        <f t="shared" ca="1" si="2040"/>
        <v>55457458.461063124</v>
      </c>
      <c r="BM128" s="45">
        <f t="shared" ca="1" si="2040"/>
        <v>55231551.825210437</v>
      </c>
      <c r="BN128" s="45">
        <f t="shared" ca="1" si="2040"/>
        <v>55005569.887145802</v>
      </c>
      <c r="BO128" s="45">
        <f ca="1">BO124-BO126</f>
        <v>50779936.576118127</v>
      </c>
      <c r="BP128" s="45">
        <f t="shared" ref="BP128:DS128" ca="1" si="2041">BP124-BP126</f>
        <v>48363067.616707668</v>
      </c>
      <c r="BQ128" s="45">
        <f t="shared" ca="1" si="2041"/>
        <v>45945393.034310736</v>
      </c>
      <c r="BR128" s="45">
        <f t="shared" ca="1" si="2041"/>
        <v>43526912.560386337</v>
      </c>
      <c r="BS128" s="45">
        <f t="shared" ca="1" si="2041"/>
        <v>41107625.926303968</v>
      </c>
      <c r="BT128" s="45">
        <f t="shared" ca="1" si="2041"/>
        <v>38671748.628324308</v>
      </c>
      <c r="BU128" s="45">
        <f t="shared" ca="1" si="2041"/>
        <v>36235059.371245325</v>
      </c>
      <c r="BV128" s="45">
        <f t="shared" ca="1" si="2041"/>
        <v>33797557.88441398</v>
      </c>
      <c r="BW128" s="45">
        <f t="shared" ca="1" si="2041"/>
        <v>31359243.897087023</v>
      </c>
      <c r="BX128" s="45">
        <f t="shared" ca="1" si="2041"/>
        <v>28920117.13843096</v>
      </c>
      <c r="BY128" s="45">
        <f t="shared" ca="1" si="2041"/>
        <v>28685364.722137395</v>
      </c>
      <c r="BZ128" s="45">
        <f t="shared" ca="1" si="2041"/>
        <v>28450534.0550384</v>
      </c>
      <c r="CA128" s="45">
        <f t="shared" ca="1" si="2041"/>
        <v>28215625.111050371</v>
      </c>
      <c r="CB128" s="45">
        <f t="shared" ca="1" si="2041"/>
        <v>27980637.864081014</v>
      </c>
      <c r="CC128" s="45">
        <f t="shared" ca="1" si="2041"/>
        <v>27745572.288029332</v>
      </c>
      <c r="CD128" s="45">
        <f t="shared" ca="1" si="2041"/>
        <v>27510428.356785633</v>
      </c>
      <c r="CE128" s="45">
        <f t="shared" ca="1" si="2041"/>
        <v>27275206.044231519</v>
      </c>
      <c r="CF128" s="45">
        <f t="shared" ca="1" si="2041"/>
        <v>27039905.324239887</v>
      </c>
      <c r="CG128" s="45">
        <f t="shared" ca="1" si="2041"/>
        <v>26804526.170674928</v>
      </c>
      <c r="CH128" s="45">
        <f t="shared" ca="1" si="2041"/>
        <v>26569068.557392113</v>
      </c>
      <c r="CI128" s="45">
        <f t="shared" ca="1" si="2041"/>
        <v>26333532.458238203</v>
      </c>
      <c r="CJ128" s="45">
        <f t="shared" ca="1" si="2041"/>
        <v>26097917.847051241</v>
      </c>
      <c r="CK128" s="45">
        <f t="shared" ca="1" si="2041"/>
        <v>25862224.69766055</v>
      </c>
      <c r="CL128" s="45">
        <f t="shared" ca="1" si="2041"/>
        <v>25626452.98388673</v>
      </c>
      <c r="CM128" s="45">
        <f t="shared" ca="1" si="2041"/>
        <v>25390602.679541651</v>
      </c>
      <c r="CN128" s="45">
        <f t="shared" ca="1" si="2041"/>
        <v>25154673.758428458</v>
      </c>
      <c r="CO128" s="45">
        <f t="shared" ca="1" si="2041"/>
        <v>24918666.194341559</v>
      </c>
      <c r="CP128" s="45">
        <f t="shared" ca="1" si="2041"/>
        <v>24682579.96106663</v>
      </c>
      <c r="CQ128" s="45">
        <f t="shared" ca="1" si="2041"/>
        <v>24446415.032380611</v>
      </c>
      <c r="CR128" s="45">
        <f t="shared" ca="1" si="2041"/>
        <v>24210171.382051695</v>
      </c>
      <c r="CS128" s="45">
        <f t="shared" ca="1" si="2041"/>
        <v>23973848.983839337</v>
      </c>
      <c r="CT128" s="45">
        <f t="shared" ca="1" si="2041"/>
        <v>23737447.811494242</v>
      </c>
      <c r="CU128" s="45">
        <f t="shared" ca="1" si="2041"/>
        <v>23500967.838758364</v>
      </c>
      <c r="CV128" s="45">
        <f t="shared" ca="1" si="2041"/>
        <v>23264409.039364908</v>
      </c>
      <c r="CW128" s="45">
        <f t="shared" ca="1" si="2041"/>
        <v>23027771.38703832</v>
      </c>
      <c r="CX128" s="45">
        <f t="shared" ca="1" si="2041"/>
        <v>22791054.855494291</v>
      </c>
      <c r="CY128" s="45">
        <f t="shared" ca="1" si="2041"/>
        <v>22554259.418439746</v>
      </c>
      <c r="CZ128" s="45">
        <f t="shared" ca="1" si="2041"/>
        <v>22317385.049572852</v>
      </c>
      <c r="DA128" s="45">
        <f t="shared" ca="1" si="2041"/>
        <v>22080431.722583</v>
      </c>
      <c r="DB128" s="45">
        <f t="shared" ca="1" si="2041"/>
        <v>21843399.411150821</v>
      </c>
      <c r="DC128" s="45">
        <f t="shared" ca="1" si="2041"/>
        <v>21606288.088948164</v>
      </c>
      <c r="DD128" s="45">
        <f t="shared" ca="1" si="2041"/>
        <v>21369097.729638107</v>
      </c>
      <c r="DE128" s="45">
        <f t="shared" ca="1" si="2041"/>
        <v>21131828.306874946</v>
      </c>
      <c r="DF128" s="45">
        <f t="shared" ca="1" si="2041"/>
        <v>20894479.794304196</v>
      </c>
      <c r="DG128" s="45">
        <f t="shared" ca="1" si="2041"/>
        <v>20657052.165562589</v>
      </c>
      <c r="DH128" s="45">
        <f t="shared" ca="1" si="2041"/>
        <v>20419545.394278068</v>
      </c>
      <c r="DI128" s="45">
        <f t="shared" ca="1" si="2041"/>
        <v>20181959.454069786</v>
      </c>
      <c r="DJ128" s="45">
        <f t="shared" ca="1" si="2041"/>
        <v>19944294.318548102</v>
      </c>
      <c r="DK128" s="45">
        <f t="shared" ca="1" si="2041"/>
        <v>19706549.961314578</v>
      </c>
      <c r="DL128" s="45">
        <f t="shared" ca="1" si="2041"/>
        <v>19468726.355961975</v>
      </c>
      <c r="DM128" s="45">
        <f t="shared" ca="1" si="2041"/>
        <v>19230823.476074252</v>
      </c>
      <c r="DN128" s="45">
        <f t="shared" ca="1" si="2041"/>
        <v>18992841.29522657</v>
      </c>
      <c r="DO128" s="45">
        <f t="shared" ca="1" si="2041"/>
        <v>18754779.786985271</v>
      </c>
      <c r="DP128" s="45">
        <f t="shared" ca="1" si="2041"/>
        <v>18516638.924907889</v>
      </c>
      <c r="DQ128" s="45">
        <f t="shared" ca="1" si="2041"/>
        <v>18278418.682543151</v>
      </c>
      <c r="DR128" s="45">
        <f t="shared" ca="1" si="2041"/>
        <v>18040119.033430956</v>
      </c>
      <c r="DS128" s="45">
        <f t="shared" ca="1" si="2041"/>
        <v>17801739.951102391</v>
      </c>
    </row>
    <row r="129" spans="2:123" ht="13.8" thickTop="1" x14ac:dyDescent="0.25">
      <c r="B129" s="165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166"/>
      <c r="BO129" s="166"/>
      <c r="BP129" s="166"/>
      <c r="BQ129" s="166"/>
      <c r="BR129" s="166"/>
      <c r="BS129" s="166"/>
      <c r="BT129" s="166"/>
      <c r="BU129" s="166"/>
      <c r="BV129" s="166"/>
      <c r="BW129" s="166"/>
      <c r="BX129" s="166"/>
      <c r="BY129" s="166"/>
      <c r="BZ129" s="166"/>
      <c r="CA129" s="166"/>
      <c r="CB129" s="166"/>
      <c r="CC129" s="166"/>
      <c r="CD129" s="166"/>
      <c r="CE129" s="166"/>
      <c r="CF129" s="166"/>
      <c r="CG129" s="166"/>
      <c r="CH129" s="166"/>
      <c r="CI129" s="166"/>
      <c r="CJ129" s="166"/>
      <c r="CK129" s="166"/>
      <c r="CL129" s="166"/>
      <c r="CM129" s="166"/>
      <c r="CN129" s="166"/>
      <c r="CO129" s="166"/>
      <c r="CP129" s="166"/>
      <c r="CQ129" s="166"/>
      <c r="CR129" s="166"/>
      <c r="CS129" s="166"/>
      <c r="CT129" s="166"/>
      <c r="CU129" s="166"/>
      <c r="CV129" s="166"/>
      <c r="CW129" s="166"/>
      <c r="CX129" s="166"/>
      <c r="CY129" s="166"/>
      <c r="CZ129" s="166"/>
      <c r="DA129" s="166"/>
      <c r="DB129" s="166"/>
      <c r="DC129" s="166"/>
      <c r="DD129" s="166"/>
      <c r="DE129" s="166"/>
      <c r="DF129" s="166"/>
      <c r="DG129" s="166"/>
      <c r="DH129" s="166"/>
      <c r="DI129" s="166"/>
      <c r="DJ129" s="166"/>
      <c r="DK129" s="166"/>
      <c r="DL129" s="166"/>
      <c r="DM129" s="166"/>
      <c r="DN129" s="166"/>
      <c r="DO129" s="166"/>
      <c r="DP129" s="166"/>
      <c r="DQ129" s="166"/>
      <c r="DR129" s="166"/>
      <c r="DS129" s="166"/>
    </row>
    <row r="130" spans="2:123" x14ac:dyDescent="0.25">
      <c r="B130" s="165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6"/>
      <c r="BQ130" s="166"/>
      <c r="BR130" s="166"/>
      <c r="BS130" s="166"/>
      <c r="BT130" s="166"/>
      <c r="BU130" s="166"/>
      <c r="BV130" s="166"/>
      <c r="BW130" s="166"/>
      <c r="BX130" s="166"/>
      <c r="BY130" s="166"/>
      <c r="BZ130" s="166"/>
      <c r="CA130" s="166"/>
      <c r="CB130" s="166"/>
      <c r="CC130" s="166"/>
      <c r="CD130" s="166"/>
      <c r="CE130" s="166"/>
      <c r="CF130" s="166"/>
      <c r="CG130" s="166"/>
      <c r="CH130" s="166"/>
      <c r="CI130" s="166"/>
      <c r="CJ130" s="166"/>
      <c r="CK130" s="166"/>
      <c r="CL130" s="166"/>
      <c r="CM130" s="166"/>
      <c r="CN130" s="166"/>
      <c r="CO130" s="166"/>
      <c r="CP130" s="166"/>
      <c r="CQ130" s="166"/>
      <c r="CR130" s="166"/>
      <c r="CS130" s="166"/>
      <c r="CT130" s="166"/>
      <c r="CU130" s="166"/>
      <c r="CV130" s="166"/>
      <c r="CW130" s="166"/>
      <c r="CX130" s="166"/>
      <c r="CY130" s="166"/>
      <c r="CZ130" s="166"/>
      <c r="DA130" s="166"/>
      <c r="DB130" s="166"/>
      <c r="DC130" s="166"/>
      <c r="DD130" s="166"/>
      <c r="DE130" s="166"/>
      <c r="DF130" s="166"/>
      <c r="DG130" s="166"/>
      <c r="DH130" s="166"/>
      <c r="DI130" s="166"/>
      <c r="DJ130" s="166"/>
      <c r="DK130" s="166"/>
      <c r="DL130" s="166"/>
      <c r="DM130" s="166"/>
      <c r="DN130" s="166"/>
      <c r="DO130" s="166"/>
      <c r="DP130" s="166"/>
      <c r="DQ130" s="166"/>
      <c r="DR130" s="166"/>
      <c r="DS130" s="166"/>
    </row>
    <row r="131" spans="2:123" x14ac:dyDescent="0.25">
      <c r="B131" s="165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T131" s="166"/>
      <c r="BU131" s="166"/>
      <c r="BV131" s="166"/>
      <c r="BW131" s="166"/>
      <c r="BX131" s="166"/>
      <c r="BY131" s="166"/>
      <c r="BZ131" s="166"/>
      <c r="CA131" s="166"/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CZ131" s="166"/>
      <c r="DA131" s="166"/>
      <c r="DB131" s="166"/>
      <c r="DC131" s="166"/>
      <c r="DD131" s="166"/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</row>
    <row r="132" spans="2:123" x14ac:dyDescent="0.25">
      <c r="B132" s="165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166"/>
      <c r="BW132" s="166"/>
      <c r="BX132" s="166"/>
      <c r="BY132" s="166"/>
      <c r="BZ132" s="166"/>
      <c r="CA132" s="166"/>
      <c r="CB132" s="166"/>
      <c r="CC132" s="166"/>
      <c r="CD132" s="166"/>
      <c r="CE132" s="166"/>
      <c r="CF132" s="166"/>
      <c r="CG132" s="166"/>
      <c r="CH132" s="166"/>
      <c r="CI132" s="166"/>
      <c r="CJ132" s="166"/>
      <c r="CK132" s="166"/>
      <c r="CL132" s="166"/>
      <c r="CM132" s="166"/>
      <c r="CN132" s="166"/>
      <c r="CO132" s="166"/>
      <c r="CP132" s="166"/>
      <c r="CQ132" s="166"/>
      <c r="CR132" s="166"/>
      <c r="CS132" s="166"/>
      <c r="CT132" s="166"/>
      <c r="CU132" s="166"/>
      <c r="CV132" s="166"/>
      <c r="CW132" s="166"/>
      <c r="CX132" s="166"/>
      <c r="CY132" s="166"/>
      <c r="CZ132" s="166"/>
      <c r="DA132" s="166"/>
      <c r="DB132" s="166"/>
      <c r="DC132" s="166"/>
      <c r="DD132" s="166"/>
      <c r="DE132" s="166"/>
      <c r="DF132" s="166"/>
      <c r="DG132" s="166"/>
      <c r="DH132" s="166"/>
      <c r="DI132" s="166"/>
      <c r="DJ132" s="166"/>
      <c r="DK132" s="166"/>
      <c r="DL132" s="166"/>
      <c r="DM132" s="166"/>
      <c r="DN132" s="166"/>
      <c r="DO132" s="166"/>
      <c r="DP132" s="166"/>
      <c r="DQ132" s="166"/>
      <c r="DR132" s="166"/>
      <c r="DS132" s="166"/>
    </row>
    <row r="133" spans="2:123" x14ac:dyDescent="0.25">
      <c r="B133" s="165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166"/>
      <c r="BO133" s="166"/>
      <c r="BP133" s="166"/>
      <c r="BQ133" s="166"/>
      <c r="BR133" s="166"/>
      <c r="BS133" s="166"/>
      <c r="BT133" s="166"/>
      <c r="BU133" s="166"/>
      <c r="BV133" s="166"/>
      <c r="BW133" s="166"/>
      <c r="BX133" s="166"/>
      <c r="BY133" s="166"/>
      <c r="BZ133" s="166"/>
      <c r="CA133" s="166"/>
      <c r="CB133" s="166"/>
      <c r="CC133" s="166"/>
      <c r="CD133" s="166"/>
      <c r="CE133" s="166"/>
      <c r="CF133" s="166"/>
      <c r="CG133" s="166"/>
      <c r="CH133" s="166"/>
      <c r="CI133" s="166"/>
      <c r="CJ133" s="166"/>
      <c r="CK133" s="166"/>
      <c r="CL133" s="166"/>
      <c r="CM133" s="166"/>
      <c r="CN133" s="166"/>
      <c r="CO133" s="166"/>
      <c r="CP133" s="166"/>
      <c r="CQ133" s="166"/>
      <c r="CR133" s="166"/>
      <c r="CS133" s="166"/>
      <c r="CT133" s="166"/>
      <c r="CU133" s="166"/>
      <c r="CV133" s="166"/>
      <c r="CW133" s="166"/>
      <c r="CX133" s="166"/>
      <c r="CY133" s="166"/>
      <c r="CZ133" s="166"/>
      <c r="DA133" s="166"/>
      <c r="DB133" s="166"/>
      <c r="DC133" s="166"/>
      <c r="DD133" s="166"/>
      <c r="DE133" s="166"/>
      <c r="DF133" s="166"/>
      <c r="DG133" s="166"/>
      <c r="DH133" s="166"/>
      <c r="DI133" s="166"/>
      <c r="DJ133" s="166"/>
      <c r="DK133" s="166"/>
      <c r="DL133" s="166"/>
      <c r="DM133" s="166"/>
      <c r="DN133" s="166"/>
      <c r="DO133" s="166"/>
      <c r="DP133" s="166"/>
      <c r="DQ133" s="166"/>
      <c r="DR133" s="166"/>
      <c r="DS133" s="166"/>
    </row>
    <row r="134" spans="2:123" x14ac:dyDescent="0.25">
      <c r="B134" s="165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6"/>
      <c r="BN134" s="166"/>
      <c r="BO134" s="166"/>
      <c r="BP134" s="166"/>
      <c r="BQ134" s="166"/>
      <c r="BR134" s="166"/>
      <c r="BS134" s="166"/>
      <c r="BT134" s="166"/>
      <c r="BU134" s="166"/>
      <c r="BV134" s="166"/>
      <c r="BW134" s="166"/>
      <c r="BX134" s="166"/>
      <c r="BY134" s="166"/>
      <c r="BZ134" s="166"/>
      <c r="CA134" s="166"/>
      <c r="CB134" s="166"/>
      <c r="CC134" s="166"/>
      <c r="CD134" s="166"/>
      <c r="CE134" s="166"/>
      <c r="CF134" s="166"/>
      <c r="CG134" s="166"/>
      <c r="CH134" s="166"/>
      <c r="CI134" s="166"/>
      <c r="CJ134" s="166"/>
      <c r="CK134" s="166"/>
      <c r="CL134" s="166"/>
      <c r="CM134" s="166"/>
      <c r="CN134" s="166"/>
      <c r="CO134" s="166"/>
      <c r="CP134" s="166"/>
      <c r="CQ134" s="166"/>
      <c r="CR134" s="166"/>
      <c r="CS134" s="166"/>
      <c r="CT134" s="166"/>
      <c r="CU134" s="166"/>
      <c r="CV134" s="166"/>
      <c r="CW134" s="166"/>
      <c r="CX134" s="166"/>
      <c r="CY134" s="166"/>
      <c r="CZ134" s="166"/>
      <c r="DA134" s="166"/>
      <c r="DB134" s="166"/>
      <c r="DC134" s="166"/>
      <c r="DD134" s="166"/>
      <c r="DE134" s="166"/>
      <c r="DF134" s="166"/>
      <c r="DG134" s="166"/>
      <c r="DH134" s="166"/>
      <c r="DI134" s="166"/>
      <c r="DJ134" s="166"/>
      <c r="DK134" s="166"/>
      <c r="DL134" s="166"/>
      <c r="DM134" s="166"/>
      <c r="DN134" s="166"/>
      <c r="DO134" s="166"/>
      <c r="DP134" s="166"/>
      <c r="DQ134" s="166"/>
      <c r="DR134" s="166"/>
      <c r="DS134" s="166"/>
    </row>
    <row r="136" spans="2:123" x14ac:dyDescent="0.25">
      <c r="B136" t="s">
        <v>1</v>
      </c>
      <c r="C136">
        <f>ROUNDUP(C137/12,0)</f>
        <v>0</v>
      </c>
      <c r="D136">
        <f t="shared" ref="D136:BO136" si="2042">ROUNDUP(D137/12,0)</f>
        <v>1</v>
      </c>
      <c r="E136">
        <f t="shared" si="2042"/>
        <v>1</v>
      </c>
      <c r="F136">
        <f t="shared" si="2042"/>
        <v>1</v>
      </c>
      <c r="G136">
        <f t="shared" si="2042"/>
        <v>1</v>
      </c>
      <c r="H136">
        <f t="shared" si="2042"/>
        <v>1</v>
      </c>
      <c r="I136">
        <f t="shared" si="2042"/>
        <v>1</v>
      </c>
      <c r="J136">
        <f t="shared" si="2042"/>
        <v>1</v>
      </c>
      <c r="K136">
        <f t="shared" si="2042"/>
        <v>1</v>
      </c>
      <c r="L136">
        <f t="shared" si="2042"/>
        <v>1</v>
      </c>
      <c r="M136">
        <f t="shared" si="2042"/>
        <v>1</v>
      </c>
      <c r="N136">
        <f t="shared" si="2042"/>
        <v>1</v>
      </c>
      <c r="O136">
        <f t="shared" si="2042"/>
        <v>1</v>
      </c>
      <c r="P136">
        <f t="shared" si="2042"/>
        <v>2</v>
      </c>
      <c r="Q136">
        <f t="shared" si="2042"/>
        <v>2</v>
      </c>
      <c r="R136">
        <f t="shared" si="2042"/>
        <v>2</v>
      </c>
      <c r="S136">
        <f t="shared" si="2042"/>
        <v>2</v>
      </c>
      <c r="T136">
        <f t="shared" si="2042"/>
        <v>2</v>
      </c>
      <c r="U136">
        <f t="shared" si="2042"/>
        <v>2</v>
      </c>
      <c r="V136">
        <f t="shared" si="2042"/>
        <v>2</v>
      </c>
      <c r="W136">
        <f t="shared" si="2042"/>
        <v>2</v>
      </c>
      <c r="X136">
        <f t="shared" si="2042"/>
        <v>2</v>
      </c>
      <c r="Y136">
        <f t="shared" si="2042"/>
        <v>2</v>
      </c>
      <c r="Z136">
        <f t="shared" si="2042"/>
        <v>2</v>
      </c>
      <c r="AA136">
        <f t="shared" si="2042"/>
        <v>2</v>
      </c>
      <c r="AB136">
        <f t="shared" si="2042"/>
        <v>3</v>
      </c>
      <c r="AC136">
        <f t="shared" si="2042"/>
        <v>3</v>
      </c>
      <c r="AD136">
        <f t="shared" si="2042"/>
        <v>3</v>
      </c>
      <c r="AE136">
        <f t="shared" si="2042"/>
        <v>3</v>
      </c>
      <c r="AF136">
        <f t="shared" si="2042"/>
        <v>3</v>
      </c>
      <c r="AG136">
        <f t="shared" si="2042"/>
        <v>3</v>
      </c>
      <c r="AH136">
        <f t="shared" si="2042"/>
        <v>3</v>
      </c>
      <c r="AI136">
        <f t="shared" si="2042"/>
        <v>3</v>
      </c>
      <c r="AJ136">
        <f t="shared" si="2042"/>
        <v>3</v>
      </c>
      <c r="AK136">
        <f t="shared" si="2042"/>
        <v>3</v>
      </c>
      <c r="AL136">
        <f t="shared" si="2042"/>
        <v>3</v>
      </c>
      <c r="AM136">
        <f t="shared" si="2042"/>
        <v>3</v>
      </c>
      <c r="AN136">
        <f t="shared" si="2042"/>
        <v>4</v>
      </c>
      <c r="AO136">
        <f t="shared" si="2042"/>
        <v>4</v>
      </c>
      <c r="AP136">
        <f t="shared" si="2042"/>
        <v>4</v>
      </c>
      <c r="AQ136">
        <f t="shared" si="2042"/>
        <v>4</v>
      </c>
      <c r="AR136">
        <f t="shared" si="2042"/>
        <v>4</v>
      </c>
      <c r="AS136">
        <f t="shared" si="2042"/>
        <v>4</v>
      </c>
      <c r="AT136">
        <f t="shared" si="2042"/>
        <v>4</v>
      </c>
      <c r="AU136">
        <f t="shared" si="2042"/>
        <v>4</v>
      </c>
      <c r="AV136">
        <f t="shared" si="2042"/>
        <v>4</v>
      </c>
      <c r="AW136">
        <f t="shared" si="2042"/>
        <v>4</v>
      </c>
      <c r="AX136">
        <f t="shared" si="2042"/>
        <v>4</v>
      </c>
      <c r="AY136">
        <f t="shared" si="2042"/>
        <v>4</v>
      </c>
      <c r="AZ136">
        <f t="shared" si="2042"/>
        <v>5</v>
      </c>
      <c r="BA136">
        <f t="shared" si="2042"/>
        <v>5</v>
      </c>
      <c r="BB136">
        <f t="shared" si="2042"/>
        <v>5</v>
      </c>
      <c r="BC136">
        <f t="shared" si="2042"/>
        <v>5</v>
      </c>
      <c r="BD136">
        <f t="shared" si="2042"/>
        <v>5</v>
      </c>
      <c r="BE136">
        <f t="shared" si="2042"/>
        <v>5</v>
      </c>
      <c r="BF136">
        <f t="shared" si="2042"/>
        <v>5</v>
      </c>
      <c r="BG136">
        <f t="shared" si="2042"/>
        <v>5</v>
      </c>
      <c r="BH136">
        <f t="shared" si="2042"/>
        <v>5</v>
      </c>
      <c r="BI136">
        <f t="shared" si="2042"/>
        <v>5</v>
      </c>
      <c r="BJ136">
        <f t="shared" si="2042"/>
        <v>5</v>
      </c>
      <c r="BK136">
        <f t="shared" si="2042"/>
        <v>5</v>
      </c>
      <c r="BL136">
        <f t="shared" si="2042"/>
        <v>6</v>
      </c>
      <c r="BM136">
        <f t="shared" si="2042"/>
        <v>6</v>
      </c>
      <c r="BN136">
        <f t="shared" si="2042"/>
        <v>6</v>
      </c>
      <c r="BO136">
        <f t="shared" si="2042"/>
        <v>6</v>
      </c>
      <c r="BP136">
        <f t="shared" ref="BP136:DS136" si="2043">ROUNDUP(BP137/12,0)</f>
        <v>6</v>
      </c>
      <c r="BQ136">
        <f t="shared" si="2043"/>
        <v>6</v>
      </c>
      <c r="BR136">
        <f t="shared" si="2043"/>
        <v>6</v>
      </c>
      <c r="BS136">
        <f t="shared" si="2043"/>
        <v>6</v>
      </c>
      <c r="BT136">
        <f t="shared" si="2043"/>
        <v>6</v>
      </c>
      <c r="BU136">
        <f t="shared" si="2043"/>
        <v>6</v>
      </c>
      <c r="BV136">
        <f t="shared" si="2043"/>
        <v>6</v>
      </c>
      <c r="BW136">
        <f t="shared" si="2043"/>
        <v>6</v>
      </c>
      <c r="BX136">
        <f t="shared" si="2043"/>
        <v>7</v>
      </c>
      <c r="BY136">
        <f t="shared" si="2043"/>
        <v>7</v>
      </c>
      <c r="BZ136">
        <f t="shared" si="2043"/>
        <v>7</v>
      </c>
      <c r="CA136">
        <f t="shared" si="2043"/>
        <v>7</v>
      </c>
      <c r="CB136">
        <f t="shared" si="2043"/>
        <v>7</v>
      </c>
      <c r="CC136">
        <f t="shared" si="2043"/>
        <v>7</v>
      </c>
      <c r="CD136">
        <f t="shared" si="2043"/>
        <v>7</v>
      </c>
      <c r="CE136">
        <f t="shared" si="2043"/>
        <v>7</v>
      </c>
      <c r="CF136">
        <f t="shared" si="2043"/>
        <v>7</v>
      </c>
      <c r="CG136">
        <f t="shared" si="2043"/>
        <v>7</v>
      </c>
      <c r="CH136">
        <f t="shared" si="2043"/>
        <v>7</v>
      </c>
      <c r="CI136">
        <f t="shared" si="2043"/>
        <v>7</v>
      </c>
      <c r="CJ136">
        <f t="shared" si="2043"/>
        <v>8</v>
      </c>
      <c r="CK136">
        <f t="shared" si="2043"/>
        <v>8</v>
      </c>
      <c r="CL136">
        <f t="shared" si="2043"/>
        <v>8</v>
      </c>
      <c r="CM136">
        <f t="shared" si="2043"/>
        <v>8</v>
      </c>
      <c r="CN136">
        <f t="shared" si="2043"/>
        <v>8</v>
      </c>
      <c r="CO136">
        <f t="shared" si="2043"/>
        <v>8</v>
      </c>
      <c r="CP136">
        <f t="shared" si="2043"/>
        <v>8</v>
      </c>
      <c r="CQ136">
        <f t="shared" si="2043"/>
        <v>8</v>
      </c>
      <c r="CR136">
        <f t="shared" si="2043"/>
        <v>8</v>
      </c>
      <c r="CS136">
        <f t="shared" si="2043"/>
        <v>8</v>
      </c>
      <c r="CT136">
        <f t="shared" si="2043"/>
        <v>8</v>
      </c>
      <c r="CU136">
        <f t="shared" si="2043"/>
        <v>8</v>
      </c>
      <c r="CV136">
        <f t="shared" si="2043"/>
        <v>9</v>
      </c>
      <c r="CW136">
        <f t="shared" si="2043"/>
        <v>9</v>
      </c>
      <c r="CX136">
        <f t="shared" si="2043"/>
        <v>9</v>
      </c>
      <c r="CY136">
        <f t="shared" si="2043"/>
        <v>9</v>
      </c>
      <c r="CZ136">
        <f t="shared" si="2043"/>
        <v>9</v>
      </c>
      <c r="DA136">
        <f t="shared" si="2043"/>
        <v>9</v>
      </c>
      <c r="DB136">
        <f t="shared" si="2043"/>
        <v>9</v>
      </c>
      <c r="DC136">
        <f t="shared" si="2043"/>
        <v>9</v>
      </c>
      <c r="DD136">
        <f t="shared" si="2043"/>
        <v>9</v>
      </c>
      <c r="DE136">
        <f t="shared" si="2043"/>
        <v>9</v>
      </c>
      <c r="DF136">
        <f t="shared" si="2043"/>
        <v>9</v>
      </c>
      <c r="DG136">
        <f t="shared" si="2043"/>
        <v>9</v>
      </c>
      <c r="DH136">
        <f t="shared" si="2043"/>
        <v>10</v>
      </c>
      <c r="DI136">
        <f t="shared" si="2043"/>
        <v>10</v>
      </c>
      <c r="DJ136">
        <f t="shared" si="2043"/>
        <v>10</v>
      </c>
      <c r="DK136">
        <f t="shared" si="2043"/>
        <v>10</v>
      </c>
      <c r="DL136">
        <f t="shared" si="2043"/>
        <v>10</v>
      </c>
      <c r="DM136">
        <f t="shared" si="2043"/>
        <v>10</v>
      </c>
      <c r="DN136">
        <f t="shared" si="2043"/>
        <v>10</v>
      </c>
      <c r="DO136">
        <f t="shared" si="2043"/>
        <v>10</v>
      </c>
      <c r="DP136">
        <f t="shared" si="2043"/>
        <v>10</v>
      </c>
      <c r="DQ136">
        <f t="shared" si="2043"/>
        <v>10</v>
      </c>
      <c r="DR136">
        <f t="shared" si="2043"/>
        <v>10</v>
      </c>
      <c r="DS136">
        <f t="shared" si="2043"/>
        <v>10</v>
      </c>
    </row>
    <row r="137" spans="2:123" x14ac:dyDescent="0.25">
      <c r="B137" s="2" t="s">
        <v>33</v>
      </c>
      <c r="C137" s="67">
        <f>C46</f>
        <v>0</v>
      </c>
      <c r="D137">
        <f>C137+1</f>
        <v>1</v>
      </c>
      <c r="E137">
        <f t="shared" ref="E137" si="2044">D137+1</f>
        <v>2</v>
      </c>
      <c r="F137">
        <f t="shared" ref="F137" si="2045">E137+1</f>
        <v>3</v>
      </c>
      <c r="G137">
        <f t="shared" ref="G137" si="2046">F137+1</f>
        <v>4</v>
      </c>
      <c r="H137">
        <f t="shared" ref="H137" si="2047">G137+1</f>
        <v>5</v>
      </c>
      <c r="I137">
        <f t="shared" ref="I137" si="2048">H137+1</f>
        <v>6</v>
      </c>
      <c r="J137">
        <f t="shared" ref="J137" si="2049">I137+1</f>
        <v>7</v>
      </c>
      <c r="K137">
        <f t="shared" ref="K137" si="2050">J137+1</f>
        <v>8</v>
      </c>
      <c r="L137">
        <f t="shared" ref="L137" si="2051">K137+1</f>
        <v>9</v>
      </c>
      <c r="M137">
        <f t="shared" ref="M137" si="2052">L137+1</f>
        <v>10</v>
      </c>
      <c r="N137">
        <f t="shared" ref="N137" si="2053">M137+1</f>
        <v>11</v>
      </c>
      <c r="O137">
        <f t="shared" ref="O137" si="2054">N137+1</f>
        <v>12</v>
      </c>
      <c r="P137">
        <f t="shared" ref="P137" si="2055">O137+1</f>
        <v>13</v>
      </c>
      <c r="Q137">
        <f t="shared" ref="Q137" si="2056">P137+1</f>
        <v>14</v>
      </c>
      <c r="R137">
        <f t="shared" ref="R137" si="2057">Q137+1</f>
        <v>15</v>
      </c>
      <c r="S137">
        <f t="shared" ref="S137" si="2058">R137+1</f>
        <v>16</v>
      </c>
      <c r="T137">
        <f t="shared" ref="T137" si="2059">S137+1</f>
        <v>17</v>
      </c>
      <c r="U137">
        <f t="shared" ref="U137" si="2060">T137+1</f>
        <v>18</v>
      </c>
      <c r="V137">
        <f t="shared" ref="V137" si="2061">U137+1</f>
        <v>19</v>
      </c>
      <c r="W137">
        <f t="shared" ref="W137" si="2062">V137+1</f>
        <v>20</v>
      </c>
      <c r="X137">
        <f t="shared" ref="X137" si="2063">W137+1</f>
        <v>21</v>
      </c>
      <c r="Y137">
        <f t="shared" ref="Y137" si="2064">X137+1</f>
        <v>22</v>
      </c>
      <c r="Z137">
        <f t="shared" ref="Z137" si="2065">Y137+1</f>
        <v>23</v>
      </c>
      <c r="AA137">
        <f t="shared" ref="AA137" si="2066">Z137+1</f>
        <v>24</v>
      </c>
      <c r="AB137">
        <f t="shared" ref="AB137" si="2067">AA137+1</f>
        <v>25</v>
      </c>
      <c r="AC137">
        <f t="shared" ref="AC137" si="2068">AB137+1</f>
        <v>26</v>
      </c>
      <c r="AD137">
        <f t="shared" ref="AD137" si="2069">AC137+1</f>
        <v>27</v>
      </c>
      <c r="AE137">
        <f t="shared" ref="AE137" si="2070">AD137+1</f>
        <v>28</v>
      </c>
      <c r="AF137">
        <f t="shared" ref="AF137" si="2071">AE137+1</f>
        <v>29</v>
      </c>
      <c r="AG137">
        <f t="shared" ref="AG137" si="2072">AF137+1</f>
        <v>30</v>
      </c>
      <c r="AH137">
        <f t="shared" ref="AH137" si="2073">AG137+1</f>
        <v>31</v>
      </c>
      <c r="AI137">
        <f t="shared" ref="AI137" si="2074">AH137+1</f>
        <v>32</v>
      </c>
      <c r="AJ137">
        <f t="shared" ref="AJ137" si="2075">AI137+1</f>
        <v>33</v>
      </c>
      <c r="AK137">
        <f t="shared" ref="AK137" si="2076">AJ137+1</f>
        <v>34</v>
      </c>
      <c r="AL137">
        <f t="shared" ref="AL137" si="2077">AK137+1</f>
        <v>35</v>
      </c>
      <c r="AM137">
        <f t="shared" ref="AM137" si="2078">AL137+1</f>
        <v>36</v>
      </c>
      <c r="AN137">
        <f t="shared" ref="AN137" si="2079">AM137+1</f>
        <v>37</v>
      </c>
      <c r="AO137">
        <f t="shared" ref="AO137" si="2080">AN137+1</f>
        <v>38</v>
      </c>
      <c r="AP137">
        <f t="shared" ref="AP137" si="2081">AO137+1</f>
        <v>39</v>
      </c>
      <c r="AQ137">
        <f t="shared" ref="AQ137" si="2082">AP137+1</f>
        <v>40</v>
      </c>
      <c r="AR137">
        <f t="shared" ref="AR137" si="2083">AQ137+1</f>
        <v>41</v>
      </c>
      <c r="AS137">
        <f t="shared" ref="AS137" si="2084">AR137+1</f>
        <v>42</v>
      </c>
      <c r="AT137">
        <f t="shared" ref="AT137" si="2085">AS137+1</f>
        <v>43</v>
      </c>
      <c r="AU137">
        <f t="shared" ref="AU137" si="2086">AT137+1</f>
        <v>44</v>
      </c>
      <c r="AV137">
        <f t="shared" ref="AV137" si="2087">AU137+1</f>
        <v>45</v>
      </c>
      <c r="AW137">
        <f t="shared" ref="AW137" si="2088">AV137+1</f>
        <v>46</v>
      </c>
      <c r="AX137">
        <f t="shared" ref="AX137" si="2089">AW137+1</f>
        <v>47</v>
      </c>
      <c r="AY137">
        <f t="shared" ref="AY137" si="2090">AX137+1</f>
        <v>48</v>
      </c>
      <c r="AZ137">
        <f t="shared" ref="AZ137" si="2091">AY137+1</f>
        <v>49</v>
      </c>
      <c r="BA137">
        <f t="shared" ref="BA137" si="2092">AZ137+1</f>
        <v>50</v>
      </c>
      <c r="BB137">
        <f t="shared" ref="BB137" si="2093">BA137+1</f>
        <v>51</v>
      </c>
      <c r="BC137">
        <f t="shared" ref="BC137" si="2094">BB137+1</f>
        <v>52</v>
      </c>
      <c r="BD137">
        <f t="shared" ref="BD137" si="2095">BC137+1</f>
        <v>53</v>
      </c>
      <c r="BE137">
        <f t="shared" ref="BE137" si="2096">BD137+1</f>
        <v>54</v>
      </c>
      <c r="BF137">
        <f t="shared" ref="BF137" si="2097">BE137+1</f>
        <v>55</v>
      </c>
      <c r="BG137">
        <f t="shared" ref="BG137" si="2098">BF137+1</f>
        <v>56</v>
      </c>
      <c r="BH137">
        <f t="shared" ref="BH137" si="2099">BG137+1</f>
        <v>57</v>
      </c>
      <c r="BI137">
        <f t="shared" ref="BI137" si="2100">BH137+1</f>
        <v>58</v>
      </c>
      <c r="BJ137">
        <f t="shared" ref="BJ137" si="2101">BI137+1</f>
        <v>59</v>
      </c>
      <c r="BK137">
        <f t="shared" ref="BK137" si="2102">BJ137+1</f>
        <v>60</v>
      </c>
      <c r="BL137">
        <f t="shared" ref="BL137" si="2103">BK137+1</f>
        <v>61</v>
      </c>
      <c r="BM137">
        <f t="shared" ref="BM137" si="2104">BL137+1</f>
        <v>62</v>
      </c>
      <c r="BN137">
        <f t="shared" ref="BN137" si="2105">BM137+1</f>
        <v>63</v>
      </c>
      <c r="BO137">
        <f t="shared" ref="BO137" si="2106">BN137+1</f>
        <v>64</v>
      </c>
      <c r="BP137">
        <f t="shared" ref="BP137" si="2107">BO137+1</f>
        <v>65</v>
      </c>
      <c r="BQ137">
        <f t="shared" ref="BQ137" si="2108">BP137+1</f>
        <v>66</v>
      </c>
      <c r="BR137">
        <f t="shared" ref="BR137" si="2109">BQ137+1</f>
        <v>67</v>
      </c>
      <c r="BS137">
        <f t="shared" ref="BS137" si="2110">BR137+1</f>
        <v>68</v>
      </c>
      <c r="BT137">
        <f t="shared" ref="BT137" si="2111">BS137+1</f>
        <v>69</v>
      </c>
      <c r="BU137">
        <f t="shared" ref="BU137" si="2112">BT137+1</f>
        <v>70</v>
      </c>
      <c r="BV137">
        <f t="shared" ref="BV137" si="2113">BU137+1</f>
        <v>71</v>
      </c>
      <c r="BW137">
        <f t="shared" ref="BW137" si="2114">BV137+1</f>
        <v>72</v>
      </c>
      <c r="BX137">
        <f t="shared" ref="BX137" si="2115">BW137+1</f>
        <v>73</v>
      </c>
      <c r="BY137">
        <f t="shared" ref="BY137" si="2116">BX137+1</f>
        <v>74</v>
      </c>
      <c r="BZ137">
        <f t="shared" ref="BZ137" si="2117">BY137+1</f>
        <v>75</v>
      </c>
      <c r="CA137">
        <f t="shared" ref="CA137" si="2118">BZ137+1</f>
        <v>76</v>
      </c>
      <c r="CB137">
        <f t="shared" ref="CB137" si="2119">CA137+1</f>
        <v>77</v>
      </c>
      <c r="CC137">
        <f t="shared" ref="CC137" si="2120">CB137+1</f>
        <v>78</v>
      </c>
      <c r="CD137">
        <f t="shared" ref="CD137" si="2121">CC137+1</f>
        <v>79</v>
      </c>
      <c r="CE137">
        <f t="shared" ref="CE137" si="2122">CD137+1</f>
        <v>80</v>
      </c>
      <c r="CF137">
        <f t="shared" ref="CF137" si="2123">CE137+1</f>
        <v>81</v>
      </c>
      <c r="CG137">
        <f t="shared" ref="CG137" si="2124">CF137+1</f>
        <v>82</v>
      </c>
      <c r="CH137">
        <f t="shared" ref="CH137" si="2125">CG137+1</f>
        <v>83</v>
      </c>
      <c r="CI137">
        <f t="shared" ref="CI137" si="2126">CH137+1</f>
        <v>84</v>
      </c>
      <c r="CJ137">
        <f t="shared" ref="CJ137" si="2127">CI137+1</f>
        <v>85</v>
      </c>
      <c r="CK137">
        <f t="shared" ref="CK137" si="2128">CJ137+1</f>
        <v>86</v>
      </c>
      <c r="CL137">
        <f t="shared" ref="CL137" si="2129">CK137+1</f>
        <v>87</v>
      </c>
      <c r="CM137">
        <f t="shared" ref="CM137" si="2130">CL137+1</f>
        <v>88</v>
      </c>
      <c r="CN137">
        <f t="shared" ref="CN137" si="2131">CM137+1</f>
        <v>89</v>
      </c>
      <c r="CO137">
        <f t="shared" ref="CO137" si="2132">CN137+1</f>
        <v>90</v>
      </c>
      <c r="CP137">
        <f t="shared" ref="CP137" si="2133">CO137+1</f>
        <v>91</v>
      </c>
      <c r="CQ137">
        <f t="shared" ref="CQ137" si="2134">CP137+1</f>
        <v>92</v>
      </c>
      <c r="CR137">
        <f t="shared" ref="CR137" si="2135">CQ137+1</f>
        <v>93</v>
      </c>
      <c r="CS137">
        <f t="shared" ref="CS137" si="2136">CR137+1</f>
        <v>94</v>
      </c>
      <c r="CT137">
        <f t="shared" ref="CT137" si="2137">CS137+1</f>
        <v>95</v>
      </c>
      <c r="CU137">
        <f t="shared" ref="CU137" si="2138">CT137+1</f>
        <v>96</v>
      </c>
      <c r="CV137">
        <f t="shared" ref="CV137" si="2139">CU137+1</f>
        <v>97</v>
      </c>
      <c r="CW137">
        <f t="shared" ref="CW137" si="2140">CV137+1</f>
        <v>98</v>
      </c>
      <c r="CX137">
        <f t="shared" ref="CX137" si="2141">CW137+1</f>
        <v>99</v>
      </c>
      <c r="CY137">
        <f t="shared" ref="CY137" si="2142">CX137+1</f>
        <v>100</v>
      </c>
      <c r="CZ137">
        <f t="shared" ref="CZ137" si="2143">CY137+1</f>
        <v>101</v>
      </c>
      <c r="DA137">
        <f t="shared" ref="DA137" si="2144">CZ137+1</f>
        <v>102</v>
      </c>
      <c r="DB137">
        <f t="shared" ref="DB137" si="2145">DA137+1</f>
        <v>103</v>
      </c>
      <c r="DC137">
        <f t="shared" ref="DC137" si="2146">DB137+1</f>
        <v>104</v>
      </c>
      <c r="DD137">
        <f t="shared" ref="DD137" si="2147">DC137+1</f>
        <v>105</v>
      </c>
      <c r="DE137">
        <f t="shared" ref="DE137" si="2148">DD137+1</f>
        <v>106</v>
      </c>
      <c r="DF137">
        <f t="shared" ref="DF137" si="2149">DE137+1</f>
        <v>107</v>
      </c>
      <c r="DG137">
        <f t="shared" ref="DG137" si="2150">DF137+1</f>
        <v>108</v>
      </c>
      <c r="DH137">
        <f t="shared" ref="DH137" si="2151">DG137+1</f>
        <v>109</v>
      </c>
      <c r="DI137">
        <f t="shared" ref="DI137" si="2152">DH137+1</f>
        <v>110</v>
      </c>
      <c r="DJ137">
        <f t="shared" ref="DJ137" si="2153">DI137+1</f>
        <v>111</v>
      </c>
      <c r="DK137">
        <f t="shared" ref="DK137" si="2154">DJ137+1</f>
        <v>112</v>
      </c>
      <c r="DL137">
        <f t="shared" ref="DL137" si="2155">DK137+1</f>
        <v>113</v>
      </c>
      <c r="DM137">
        <f t="shared" ref="DM137" si="2156">DL137+1</f>
        <v>114</v>
      </c>
      <c r="DN137">
        <f t="shared" ref="DN137" si="2157">DM137+1</f>
        <v>115</v>
      </c>
      <c r="DO137">
        <f t="shared" ref="DO137" si="2158">DN137+1</f>
        <v>116</v>
      </c>
      <c r="DP137">
        <f t="shared" ref="DP137" si="2159">DO137+1</f>
        <v>117</v>
      </c>
      <c r="DQ137">
        <f t="shared" ref="DQ137" si="2160">DP137+1</f>
        <v>118</v>
      </c>
      <c r="DR137">
        <f t="shared" ref="DR137" si="2161">DQ137+1</f>
        <v>119</v>
      </c>
      <c r="DS137">
        <f t="shared" ref="DS137" si="2162">DR137+1</f>
        <v>120</v>
      </c>
    </row>
    <row r="138" spans="2:123" ht="15" thickBot="1" x14ac:dyDescent="0.3">
      <c r="B138" s="122" t="s">
        <v>459</v>
      </c>
      <c r="C138" s="123">
        <f>$C$4</f>
        <v>44408</v>
      </c>
      <c r="D138" s="123">
        <f>EOMONTH(C138,1)</f>
        <v>44439</v>
      </c>
      <c r="E138" s="123">
        <f t="shared" ref="E138" si="2163">EOMONTH(D138,1)</f>
        <v>44469</v>
      </c>
      <c r="F138" s="123">
        <f t="shared" ref="F138" si="2164">EOMONTH(E138,1)</f>
        <v>44500</v>
      </c>
      <c r="G138" s="123">
        <f t="shared" ref="G138" si="2165">EOMONTH(F138,1)</f>
        <v>44530</v>
      </c>
      <c r="H138" s="123">
        <f t="shared" ref="H138" si="2166">EOMONTH(G138,1)</f>
        <v>44561</v>
      </c>
      <c r="I138" s="123">
        <f t="shared" ref="I138" si="2167">EOMONTH(H138,1)</f>
        <v>44592</v>
      </c>
      <c r="J138" s="123">
        <f t="shared" ref="J138" si="2168">EOMONTH(I138,1)</f>
        <v>44620</v>
      </c>
      <c r="K138" s="123">
        <f t="shared" ref="K138" si="2169">EOMONTH(J138,1)</f>
        <v>44651</v>
      </c>
      <c r="L138" s="123">
        <f t="shared" ref="L138" si="2170">EOMONTH(K138,1)</f>
        <v>44681</v>
      </c>
      <c r="M138" s="123">
        <f t="shared" ref="M138" si="2171">EOMONTH(L138,1)</f>
        <v>44712</v>
      </c>
      <c r="N138" s="123">
        <f t="shared" ref="N138" si="2172">EOMONTH(M138,1)</f>
        <v>44742</v>
      </c>
      <c r="O138" s="123">
        <f t="shared" ref="O138" si="2173">EOMONTH(N138,1)</f>
        <v>44773</v>
      </c>
      <c r="P138" s="123">
        <f t="shared" ref="P138" si="2174">EOMONTH(O138,1)</f>
        <v>44804</v>
      </c>
      <c r="Q138" s="123">
        <f t="shared" ref="Q138" si="2175">EOMONTH(P138,1)</f>
        <v>44834</v>
      </c>
      <c r="R138" s="123">
        <f t="shared" ref="R138" si="2176">EOMONTH(Q138,1)</f>
        <v>44865</v>
      </c>
      <c r="S138" s="123">
        <f t="shared" ref="S138" si="2177">EOMONTH(R138,1)</f>
        <v>44895</v>
      </c>
      <c r="T138" s="123">
        <f t="shared" ref="T138" si="2178">EOMONTH(S138,1)</f>
        <v>44926</v>
      </c>
      <c r="U138" s="123">
        <f t="shared" ref="U138" si="2179">EOMONTH(T138,1)</f>
        <v>44957</v>
      </c>
      <c r="V138" s="123">
        <f t="shared" ref="V138" si="2180">EOMONTH(U138,1)</f>
        <v>44985</v>
      </c>
      <c r="W138" s="123">
        <f t="shared" ref="W138" si="2181">EOMONTH(V138,1)</f>
        <v>45016</v>
      </c>
      <c r="X138" s="123">
        <f t="shared" ref="X138" si="2182">EOMONTH(W138,1)</f>
        <v>45046</v>
      </c>
      <c r="Y138" s="123">
        <f t="shared" ref="Y138" si="2183">EOMONTH(X138,1)</f>
        <v>45077</v>
      </c>
      <c r="Z138" s="123">
        <f t="shared" ref="Z138" si="2184">EOMONTH(Y138,1)</f>
        <v>45107</v>
      </c>
      <c r="AA138" s="123">
        <f t="shared" ref="AA138" si="2185">EOMONTH(Z138,1)</f>
        <v>45138</v>
      </c>
      <c r="AB138" s="123">
        <f t="shared" ref="AB138" si="2186">EOMONTH(AA138,1)</f>
        <v>45169</v>
      </c>
      <c r="AC138" s="123">
        <f t="shared" ref="AC138" si="2187">EOMONTH(AB138,1)</f>
        <v>45199</v>
      </c>
      <c r="AD138" s="123">
        <f t="shared" ref="AD138" si="2188">EOMONTH(AC138,1)</f>
        <v>45230</v>
      </c>
      <c r="AE138" s="123">
        <f t="shared" ref="AE138" si="2189">EOMONTH(AD138,1)</f>
        <v>45260</v>
      </c>
      <c r="AF138" s="123">
        <f t="shared" ref="AF138" si="2190">EOMONTH(AE138,1)</f>
        <v>45291</v>
      </c>
      <c r="AG138" s="123">
        <f t="shared" ref="AG138" si="2191">EOMONTH(AF138,1)</f>
        <v>45322</v>
      </c>
      <c r="AH138" s="123">
        <f t="shared" ref="AH138" si="2192">EOMONTH(AG138,1)</f>
        <v>45351</v>
      </c>
      <c r="AI138" s="123">
        <f t="shared" ref="AI138" si="2193">EOMONTH(AH138,1)</f>
        <v>45382</v>
      </c>
      <c r="AJ138" s="123">
        <f t="shared" ref="AJ138" si="2194">EOMONTH(AI138,1)</f>
        <v>45412</v>
      </c>
      <c r="AK138" s="123">
        <f t="shared" ref="AK138" si="2195">EOMONTH(AJ138,1)</f>
        <v>45443</v>
      </c>
      <c r="AL138" s="123">
        <f t="shared" ref="AL138" si="2196">EOMONTH(AK138,1)</f>
        <v>45473</v>
      </c>
      <c r="AM138" s="123">
        <f t="shared" ref="AM138" si="2197">EOMONTH(AL138,1)</f>
        <v>45504</v>
      </c>
      <c r="AN138" s="123">
        <f t="shared" ref="AN138" si="2198">EOMONTH(AM138,1)</f>
        <v>45535</v>
      </c>
      <c r="AO138" s="123">
        <f t="shared" ref="AO138" si="2199">EOMONTH(AN138,1)</f>
        <v>45565</v>
      </c>
      <c r="AP138" s="123">
        <f t="shared" ref="AP138" si="2200">EOMONTH(AO138,1)</f>
        <v>45596</v>
      </c>
      <c r="AQ138" s="123">
        <f t="shared" ref="AQ138" si="2201">EOMONTH(AP138,1)</f>
        <v>45626</v>
      </c>
      <c r="AR138" s="123">
        <f t="shared" ref="AR138" si="2202">EOMONTH(AQ138,1)</f>
        <v>45657</v>
      </c>
      <c r="AS138" s="123">
        <f t="shared" ref="AS138" si="2203">EOMONTH(AR138,1)</f>
        <v>45688</v>
      </c>
      <c r="AT138" s="123">
        <f t="shared" ref="AT138" si="2204">EOMONTH(AS138,1)</f>
        <v>45716</v>
      </c>
      <c r="AU138" s="123">
        <f t="shared" ref="AU138" si="2205">EOMONTH(AT138,1)</f>
        <v>45747</v>
      </c>
      <c r="AV138" s="123">
        <f t="shared" ref="AV138" si="2206">EOMONTH(AU138,1)</f>
        <v>45777</v>
      </c>
      <c r="AW138" s="123">
        <f t="shared" ref="AW138" si="2207">EOMONTH(AV138,1)</f>
        <v>45808</v>
      </c>
      <c r="AX138" s="123">
        <f t="shared" ref="AX138" si="2208">EOMONTH(AW138,1)</f>
        <v>45838</v>
      </c>
      <c r="AY138" s="123">
        <f t="shared" ref="AY138" si="2209">EOMONTH(AX138,1)</f>
        <v>45869</v>
      </c>
      <c r="AZ138" s="123">
        <f t="shared" ref="AZ138" si="2210">EOMONTH(AY138,1)</f>
        <v>45900</v>
      </c>
      <c r="BA138" s="123">
        <f t="shared" ref="BA138" si="2211">EOMONTH(AZ138,1)</f>
        <v>45930</v>
      </c>
      <c r="BB138" s="123">
        <f t="shared" ref="BB138" si="2212">EOMONTH(BA138,1)</f>
        <v>45961</v>
      </c>
      <c r="BC138" s="123">
        <f t="shared" ref="BC138" si="2213">EOMONTH(BB138,1)</f>
        <v>45991</v>
      </c>
      <c r="BD138" s="123">
        <f t="shared" ref="BD138" si="2214">EOMONTH(BC138,1)</f>
        <v>46022</v>
      </c>
      <c r="BE138" s="123">
        <f t="shared" ref="BE138" si="2215">EOMONTH(BD138,1)</f>
        <v>46053</v>
      </c>
      <c r="BF138" s="123">
        <f t="shared" ref="BF138" si="2216">EOMONTH(BE138,1)</f>
        <v>46081</v>
      </c>
      <c r="BG138" s="123">
        <f t="shared" ref="BG138" si="2217">EOMONTH(BF138,1)</f>
        <v>46112</v>
      </c>
      <c r="BH138" s="123">
        <f t="shared" ref="BH138" si="2218">EOMONTH(BG138,1)</f>
        <v>46142</v>
      </c>
      <c r="BI138" s="123">
        <f t="shared" ref="BI138" si="2219">EOMONTH(BH138,1)</f>
        <v>46173</v>
      </c>
      <c r="BJ138" s="123">
        <f t="shared" ref="BJ138" si="2220">EOMONTH(BI138,1)</f>
        <v>46203</v>
      </c>
      <c r="BK138" s="123">
        <f t="shared" ref="BK138" si="2221">EOMONTH(BJ138,1)</f>
        <v>46234</v>
      </c>
      <c r="BL138" s="123">
        <f t="shared" ref="BL138" si="2222">EOMONTH(BK138,1)</f>
        <v>46265</v>
      </c>
      <c r="BM138" s="123">
        <f t="shared" ref="BM138" si="2223">EOMONTH(BL138,1)</f>
        <v>46295</v>
      </c>
      <c r="BN138" s="123">
        <f t="shared" ref="BN138" si="2224">EOMONTH(BM138,1)</f>
        <v>46326</v>
      </c>
      <c r="BO138" s="123">
        <f t="shared" ref="BO138" si="2225">EOMONTH(BN138,1)</f>
        <v>46356</v>
      </c>
      <c r="BP138" s="123">
        <f t="shared" ref="BP138" si="2226">EOMONTH(BO138,1)</f>
        <v>46387</v>
      </c>
      <c r="BQ138" s="123">
        <f t="shared" ref="BQ138" si="2227">EOMONTH(BP138,1)</f>
        <v>46418</v>
      </c>
      <c r="BR138" s="123">
        <f t="shared" ref="BR138" si="2228">EOMONTH(BQ138,1)</f>
        <v>46446</v>
      </c>
      <c r="BS138" s="123">
        <f t="shared" ref="BS138" si="2229">EOMONTH(BR138,1)</f>
        <v>46477</v>
      </c>
      <c r="BT138" s="123">
        <f t="shared" ref="BT138" si="2230">EOMONTH(BS138,1)</f>
        <v>46507</v>
      </c>
      <c r="BU138" s="123">
        <f t="shared" ref="BU138" si="2231">EOMONTH(BT138,1)</f>
        <v>46538</v>
      </c>
      <c r="BV138" s="123">
        <f t="shared" ref="BV138" si="2232">EOMONTH(BU138,1)</f>
        <v>46568</v>
      </c>
      <c r="BW138" s="123">
        <f t="shared" ref="BW138" si="2233">EOMONTH(BV138,1)</f>
        <v>46599</v>
      </c>
      <c r="BX138" s="123">
        <f t="shared" ref="BX138" si="2234">EOMONTH(BW138,1)</f>
        <v>46630</v>
      </c>
      <c r="BY138" s="123">
        <f t="shared" ref="BY138" si="2235">EOMONTH(BX138,1)</f>
        <v>46660</v>
      </c>
      <c r="BZ138" s="123">
        <f t="shared" ref="BZ138" si="2236">EOMONTH(BY138,1)</f>
        <v>46691</v>
      </c>
      <c r="CA138" s="123">
        <f t="shared" ref="CA138" si="2237">EOMONTH(BZ138,1)</f>
        <v>46721</v>
      </c>
      <c r="CB138" s="123">
        <f t="shared" ref="CB138" si="2238">EOMONTH(CA138,1)</f>
        <v>46752</v>
      </c>
      <c r="CC138" s="123">
        <f t="shared" ref="CC138" si="2239">EOMONTH(CB138,1)</f>
        <v>46783</v>
      </c>
      <c r="CD138" s="123">
        <f t="shared" ref="CD138" si="2240">EOMONTH(CC138,1)</f>
        <v>46812</v>
      </c>
      <c r="CE138" s="123">
        <f t="shared" ref="CE138" si="2241">EOMONTH(CD138,1)</f>
        <v>46843</v>
      </c>
      <c r="CF138" s="123">
        <f t="shared" ref="CF138" si="2242">EOMONTH(CE138,1)</f>
        <v>46873</v>
      </c>
      <c r="CG138" s="123">
        <f t="shared" ref="CG138" si="2243">EOMONTH(CF138,1)</f>
        <v>46904</v>
      </c>
      <c r="CH138" s="123">
        <f t="shared" ref="CH138" si="2244">EOMONTH(CG138,1)</f>
        <v>46934</v>
      </c>
      <c r="CI138" s="123">
        <f t="shared" ref="CI138" si="2245">EOMONTH(CH138,1)</f>
        <v>46965</v>
      </c>
      <c r="CJ138" s="123">
        <f t="shared" ref="CJ138" si="2246">EOMONTH(CI138,1)</f>
        <v>46996</v>
      </c>
      <c r="CK138" s="123">
        <f t="shared" ref="CK138" si="2247">EOMONTH(CJ138,1)</f>
        <v>47026</v>
      </c>
      <c r="CL138" s="123">
        <f t="shared" ref="CL138" si="2248">EOMONTH(CK138,1)</f>
        <v>47057</v>
      </c>
      <c r="CM138" s="123">
        <f t="shared" ref="CM138" si="2249">EOMONTH(CL138,1)</f>
        <v>47087</v>
      </c>
      <c r="CN138" s="123">
        <f t="shared" ref="CN138" si="2250">EOMONTH(CM138,1)</f>
        <v>47118</v>
      </c>
      <c r="CO138" s="123">
        <f t="shared" ref="CO138" si="2251">EOMONTH(CN138,1)</f>
        <v>47149</v>
      </c>
      <c r="CP138" s="123">
        <f t="shared" ref="CP138" si="2252">EOMONTH(CO138,1)</f>
        <v>47177</v>
      </c>
      <c r="CQ138" s="123">
        <f t="shared" ref="CQ138" si="2253">EOMONTH(CP138,1)</f>
        <v>47208</v>
      </c>
      <c r="CR138" s="123">
        <f t="shared" ref="CR138" si="2254">EOMONTH(CQ138,1)</f>
        <v>47238</v>
      </c>
      <c r="CS138" s="123">
        <f t="shared" ref="CS138" si="2255">EOMONTH(CR138,1)</f>
        <v>47269</v>
      </c>
      <c r="CT138" s="123">
        <f t="shared" ref="CT138" si="2256">EOMONTH(CS138,1)</f>
        <v>47299</v>
      </c>
      <c r="CU138" s="123">
        <f t="shared" ref="CU138" si="2257">EOMONTH(CT138,1)</f>
        <v>47330</v>
      </c>
      <c r="CV138" s="123">
        <f t="shared" ref="CV138" si="2258">EOMONTH(CU138,1)</f>
        <v>47361</v>
      </c>
      <c r="CW138" s="123">
        <f t="shared" ref="CW138" si="2259">EOMONTH(CV138,1)</f>
        <v>47391</v>
      </c>
      <c r="CX138" s="123">
        <f t="shared" ref="CX138" si="2260">EOMONTH(CW138,1)</f>
        <v>47422</v>
      </c>
      <c r="CY138" s="123">
        <f t="shared" ref="CY138" si="2261">EOMONTH(CX138,1)</f>
        <v>47452</v>
      </c>
      <c r="CZ138" s="123">
        <f t="shared" ref="CZ138" si="2262">EOMONTH(CY138,1)</f>
        <v>47483</v>
      </c>
      <c r="DA138" s="123">
        <f t="shared" ref="DA138" si="2263">EOMONTH(CZ138,1)</f>
        <v>47514</v>
      </c>
      <c r="DB138" s="123">
        <f t="shared" ref="DB138" si="2264">EOMONTH(DA138,1)</f>
        <v>47542</v>
      </c>
      <c r="DC138" s="123">
        <f t="shared" ref="DC138" si="2265">EOMONTH(DB138,1)</f>
        <v>47573</v>
      </c>
      <c r="DD138" s="123">
        <f t="shared" ref="DD138" si="2266">EOMONTH(DC138,1)</f>
        <v>47603</v>
      </c>
      <c r="DE138" s="123">
        <f t="shared" ref="DE138" si="2267">EOMONTH(DD138,1)</f>
        <v>47634</v>
      </c>
      <c r="DF138" s="123">
        <f t="shared" ref="DF138" si="2268">EOMONTH(DE138,1)</f>
        <v>47664</v>
      </c>
      <c r="DG138" s="123">
        <f t="shared" ref="DG138" si="2269">EOMONTH(DF138,1)</f>
        <v>47695</v>
      </c>
      <c r="DH138" s="123">
        <f t="shared" ref="DH138" si="2270">EOMONTH(DG138,1)</f>
        <v>47726</v>
      </c>
      <c r="DI138" s="123">
        <f t="shared" ref="DI138" si="2271">EOMONTH(DH138,1)</f>
        <v>47756</v>
      </c>
      <c r="DJ138" s="123">
        <f t="shared" ref="DJ138" si="2272">EOMONTH(DI138,1)</f>
        <v>47787</v>
      </c>
      <c r="DK138" s="123">
        <f t="shared" ref="DK138" si="2273">EOMONTH(DJ138,1)</f>
        <v>47817</v>
      </c>
      <c r="DL138" s="123">
        <f t="shared" ref="DL138" si="2274">EOMONTH(DK138,1)</f>
        <v>47848</v>
      </c>
      <c r="DM138" s="123">
        <f t="shared" ref="DM138" si="2275">EOMONTH(DL138,1)</f>
        <v>47879</v>
      </c>
      <c r="DN138" s="123">
        <f t="shared" ref="DN138" si="2276">EOMONTH(DM138,1)</f>
        <v>47907</v>
      </c>
      <c r="DO138" s="123">
        <f t="shared" ref="DO138" si="2277">EOMONTH(DN138,1)</f>
        <v>47938</v>
      </c>
      <c r="DP138" s="123">
        <f t="shared" ref="DP138" si="2278">EOMONTH(DO138,1)</f>
        <v>47968</v>
      </c>
      <c r="DQ138" s="123">
        <f t="shared" ref="DQ138" si="2279">EOMONTH(DP138,1)</f>
        <v>47999</v>
      </c>
      <c r="DR138" s="123">
        <f t="shared" ref="DR138" si="2280">EOMONTH(DQ138,1)</f>
        <v>48029</v>
      </c>
      <c r="DS138" s="123">
        <f t="shared" ref="DS138" si="2281">EOMONTH(DR138,1)</f>
        <v>48060</v>
      </c>
    </row>
    <row r="140" spans="2:123" x14ac:dyDescent="0.25">
      <c r="B140" s="37" t="s">
        <v>454</v>
      </c>
    </row>
    <row r="141" spans="2:123" x14ac:dyDescent="0.25">
      <c r="B141" s="156" t="s">
        <v>124</v>
      </c>
      <c r="C141" s="79">
        <f>IF(C$137&gt;=LPP!$D$98,HDS!C9,0)</f>
        <v>0</v>
      </c>
      <c r="D141" s="79">
        <f>IF(D$137&gt;=LPP!$D$98,HDS!D9,0)</f>
        <v>0</v>
      </c>
      <c r="E141" s="79">
        <f>IF(E$137&gt;=LPP!$D$98,HDS!E9,0)</f>
        <v>0</v>
      </c>
      <c r="F141" s="79">
        <f>IF(F$137&gt;=LPP!$D$98,HDS!F9,0)</f>
        <v>0</v>
      </c>
      <c r="G141" s="79">
        <f>IF(G$137&gt;=LPP!$D$98,HDS!G9,0)</f>
        <v>0</v>
      </c>
      <c r="H141" s="79">
        <f>IF(H$137&gt;=LPP!$D$98,HDS!H9,0)</f>
        <v>0</v>
      </c>
      <c r="I141" s="79">
        <f>IF(I$137&gt;=LPP!$D$98,HDS!I9,0)</f>
        <v>0</v>
      </c>
      <c r="J141" s="79">
        <f>IF(J$137&gt;=LPP!$D$98,HDS!J9,0)</f>
        <v>0</v>
      </c>
      <c r="K141" s="79">
        <f>IF(K$137&gt;=LPP!$D$98,HDS!K9,0)</f>
        <v>0</v>
      </c>
      <c r="L141" s="79">
        <f>IF(L$137&gt;=LPP!$D$98,HDS!L9,0)</f>
        <v>0</v>
      </c>
      <c r="M141" s="79">
        <f>IF(M$137&gt;=LPP!$D$98,HDS!M9,0)</f>
        <v>0</v>
      </c>
      <c r="N141" s="79">
        <f>IF(N$137&gt;=LPP!$D$98,HDS!N9,0)</f>
        <v>0</v>
      </c>
      <c r="O141" s="79">
        <f>IF(O$137&gt;=LPP!$D$98,HDS!O9,0)</f>
        <v>0</v>
      </c>
      <c r="P141" s="79">
        <f>IF(P$137&gt;=LPP!$D$98,HDS!P9,0)</f>
        <v>0</v>
      </c>
      <c r="Q141" s="79">
        <f>IF(Q$137&gt;=LPP!$D$98,HDS!Q9,0)</f>
        <v>0</v>
      </c>
      <c r="R141" s="79">
        <f>IF(R$137&gt;=LPP!$D$98,HDS!R9,0)</f>
        <v>0</v>
      </c>
      <c r="S141" s="79">
        <f>IF(S$137&gt;=LPP!$D$98,HDS!S9,0)</f>
        <v>0</v>
      </c>
      <c r="T141" s="79">
        <f>IF(T$137&gt;=LPP!$D$98,HDS!T9,0)</f>
        <v>0</v>
      </c>
      <c r="U141" s="79">
        <f>IF(U$137&gt;=LPP!$D$98,HDS!U9,0)</f>
        <v>146931.56732891832</v>
      </c>
      <c r="V141" s="79">
        <f>IF(V$137&gt;=LPP!$D$98,HDS!V9,0)</f>
        <v>146931.56732891832</v>
      </c>
      <c r="W141" s="79">
        <f>IF(W$137&gt;=LPP!$D$98,HDS!W9,0)</f>
        <v>146931.56732891832</v>
      </c>
      <c r="X141" s="79">
        <f>IF(X$137&gt;=LPP!$D$98,HDS!X9,0)</f>
        <v>146931.56732891832</v>
      </c>
      <c r="Y141" s="79">
        <f>IF(Y$137&gt;=LPP!$D$98,HDS!Y9,0)</f>
        <v>146931.56732891832</v>
      </c>
      <c r="Z141" s="79">
        <f>IF(Z$137&gt;=LPP!$D$98,HDS!Z9,0)</f>
        <v>146931.56732891832</v>
      </c>
      <c r="AA141" s="79">
        <f>IF(AA$137&gt;=LPP!$D$98,HDS!AA9,0)</f>
        <v>146931.56732891832</v>
      </c>
      <c r="AB141" s="79">
        <f>IF(AB$137&gt;=LPP!$D$98,HDS!AB9,0)</f>
        <v>146931.56732891832</v>
      </c>
      <c r="AC141" s="79">
        <f>IF(AC$137&gt;=LPP!$D$98,HDS!AC9,0)</f>
        <v>146931.56732891832</v>
      </c>
      <c r="AD141" s="79">
        <f>IF(AD$137&gt;=LPP!$D$98,HDS!AD9,0)</f>
        <v>146931.56732891832</v>
      </c>
      <c r="AE141" s="79">
        <f>IF(AE$137&gt;=LPP!$D$98,HDS!AE9,0)</f>
        <v>146931.56732891832</v>
      </c>
      <c r="AF141" s="79">
        <f>IF(AF$137&gt;=LPP!$D$98,HDS!AF9,0)</f>
        <v>146931.56732891832</v>
      </c>
      <c r="AG141" s="79">
        <f>IF(AG$137&gt;=LPP!$D$98,HDS!AG9,0)</f>
        <v>146931.56732891832</v>
      </c>
      <c r="AH141" s="79">
        <f>IF(AH$137&gt;=LPP!$D$98,HDS!AH9,0)</f>
        <v>146931.56732891832</v>
      </c>
      <c r="AI141" s="79">
        <f>IF(AI$137&gt;=LPP!$D$98,HDS!AI9,0)</f>
        <v>146931.56732891832</v>
      </c>
      <c r="AJ141" s="79">
        <f>IF(AJ$137&gt;=LPP!$D$98,HDS!AJ9,0)</f>
        <v>146931.56732891832</v>
      </c>
      <c r="AK141" s="79">
        <f>IF(AK$137&gt;=LPP!$D$98,HDS!AK9,0)</f>
        <v>146931.56732891832</v>
      </c>
      <c r="AL141" s="79">
        <f>IF(AL$137&gt;=LPP!$D$98,HDS!AL9,0)</f>
        <v>146931.56732891832</v>
      </c>
      <c r="AM141" s="79">
        <f>IF(AM$137&gt;=LPP!$D$98,HDS!AM9,0)</f>
        <v>146931.56732891832</v>
      </c>
      <c r="AN141" s="79">
        <f>IF(AN$137&gt;=LPP!$D$98,HDS!AN9,0)</f>
        <v>146931.56732891832</v>
      </c>
      <c r="AO141" s="79">
        <f>IF(AO$137&gt;=LPP!$D$98,HDS!AO9,0)</f>
        <v>146931.56732891832</v>
      </c>
      <c r="AP141" s="79">
        <f>IF(AP$137&gt;=LPP!$D$98,HDS!AP9,0)</f>
        <v>0</v>
      </c>
      <c r="AQ141" s="79">
        <f>IF(AQ$137&gt;=LPP!$D$98,HDS!AQ9,0)</f>
        <v>0</v>
      </c>
      <c r="AR141" s="79">
        <f>IF(AR$137&gt;=LPP!$D$98,HDS!AR9,0)</f>
        <v>0</v>
      </c>
      <c r="AS141" s="79">
        <f>IF(AS$137&gt;=LPP!$D$98,HDS!AS9,0)</f>
        <v>0</v>
      </c>
      <c r="AT141" s="79">
        <f>IF(AT$137&gt;=LPP!$D$98,HDS!AT9,0)</f>
        <v>0</v>
      </c>
      <c r="AU141" s="79">
        <f>IF(AU$137&gt;=LPP!$D$98,HDS!AU9,0)</f>
        <v>0</v>
      </c>
      <c r="AV141" s="79">
        <f>IF(AV$137&gt;=LPP!$D$98,HDS!AV9,0)</f>
        <v>0</v>
      </c>
      <c r="AW141" s="79">
        <f>IF(AW$137&gt;=LPP!$D$98,HDS!AW9,0)</f>
        <v>0</v>
      </c>
      <c r="AX141" s="79">
        <f>IF(AX$137&gt;=LPP!$D$98,HDS!AX9,0)</f>
        <v>0</v>
      </c>
      <c r="AY141" s="79">
        <f>IF(AY$137&gt;=LPP!$D$98,HDS!AY9,0)</f>
        <v>0</v>
      </c>
      <c r="AZ141" s="79">
        <f>IF(AZ$137&gt;=LPP!$D$98,HDS!AZ9,0)</f>
        <v>0</v>
      </c>
      <c r="BA141" s="79">
        <f>IF(BA$137&gt;=LPP!$D$98,HDS!BA9,0)</f>
        <v>0</v>
      </c>
      <c r="BB141" s="79">
        <f>IF(BB$137&gt;=LPP!$D$98,HDS!BB9,0)</f>
        <v>0</v>
      </c>
      <c r="BC141" s="79">
        <f>IF(BC$137&gt;=LPP!$D$98,HDS!BC9,0)</f>
        <v>0</v>
      </c>
      <c r="BD141" s="79">
        <f>IF(BD$137&gt;=LPP!$D$98,HDS!BD9,0)</f>
        <v>0</v>
      </c>
      <c r="BE141" s="79">
        <f>IF(BE$137&gt;=LPP!$D$98,HDS!BE9,0)</f>
        <v>0</v>
      </c>
      <c r="BF141" s="79">
        <f>IF(BF$137&gt;=LPP!$D$98,HDS!BF9,0)</f>
        <v>0</v>
      </c>
      <c r="BG141" s="79">
        <f>IF(BG$137&gt;=LPP!$D$98,HDS!BG9,0)</f>
        <v>0</v>
      </c>
      <c r="BH141" s="79">
        <f>IF(BH$137&gt;=LPP!$D$98,HDS!BH9,0)</f>
        <v>0</v>
      </c>
      <c r="BI141" s="79">
        <f>IF(BI$137&gt;=LPP!$D$98,HDS!BI9,0)</f>
        <v>0</v>
      </c>
      <c r="BJ141" s="79">
        <f>IF(BJ$137&gt;=LPP!$D$98,HDS!BJ9,0)</f>
        <v>0</v>
      </c>
      <c r="BK141" s="79">
        <f>IF(BK$137&gt;=LPP!$D$98,HDS!BK9,0)</f>
        <v>0</v>
      </c>
      <c r="BL141" s="79">
        <f>IF(BL$137&gt;=LPP!$D$98,HDS!BL9,0)</f>
        <v>0</v>
      </c>
      <c r="BM141" s="79">
        <f>IF(BM$137&gt;=LPP!$D$98,HDS!BM9,0)</f>
        <v>0</v>
      </c>
      <c r="BN141" s="79">
        <f>IF(BN$137&gt;=LPP!$D$98,HDS!BN9,0)</f>
        <v>0</v>
      </c>
      <c r="BO141" s="79">
        <f>IF(BO$137&gt;=LPP!$D$98,HDS!BO9,0)</f>
        <v>0</v>
      </c>
      <c r="BP141" s="79">
        <f>IF(BP$137&gt;=LPP!$D$98,HDS!BP9,0)</f>
        <v>0</v>
      </c>
      <c r="BQ141" s="79">
        <f>IF(BQ$137&gt;=LPP!$D$98,HDS!BQ9,0)</f>
        <v>0</v>
      </c>
      <c r="BR141" s="79">
        <f>IF(BR$137&gt;=LPP!$D$98,HDS!BR9,0)</f>
        <v>0</v>
      </c>
      <c r="BS141" s="79">
        <f>IF(BS$137&gt;=LPP!$D$98,HDS!BS9,0)</f>
        <v>0</v>
      </c>
      <c r="BT141" s="79">
        <f>IF(BT$137&gt;=LPP!$D$98,HDS!BT9,0)</f>
        <v>0</v>
      </c>
      <c r="BU141" s="79">
        <f>IF(BU$137&gt;=LPP!$D$98,HDS!BU9,0)</f>
        <v>0</v>
      </c>
      <c r="BV141" s="79">
        <f>IF(BV$137&gt;=LPP!$D$98,HDS!BV9,0)</f>
        <v>0</v>
      </c>
      <c r="BW141" s="79">
        <f>IF(BW$137&gt;=LPP!$D$98,HDS!BW9,0)</f>
        <v>0</v>
      </c>
      <c r="BX141" s="79">
        <f>IF(BX$137&gt;=LPP!$D$98,HDS!BX9,0)</f>
        <v>0</v>
      </c>
      <c r="BY141" s="79">
        <f>IF(BY$137&gt;=LPP!$D$98,HDS!BY9,0)</f>
        <v>0</v>
      </c>
      <c r="BZ141" s="79">
        <f>IF(BZ$137&gt;=LPP!$D$98,HDS!BZ9,0)</f>
        <v>0</v>
      </c>
      <c r="CA141" s="79">
        <f>IF(CA$137&gt;=LPP!$D$98,HDS!CA9,0)</f>
        <v>0</v>
      </c>
      <c r="CB141" s="79">
        <f>IF(CB$137&gt;=LPP!$D$98,HDS!CB9,0)</f>
        <v>0</v>
      </c>
      <c r="CC141" s="79">
        <f>IF(CC$137&gt;=LPP!$D$98,HDS!CC9,0)</f>
        <v>0</v>
      </c>
      <c r="CD141" s="79">
        <f>IF(CD$137&gt;=LPP!$D$98,HDS!CD9,0)</f>
        <v>0</v>
      </c>
      <c r="CE141" s="79">
        <f>IF(CE$137&gt;=LPP!$D$98,HDS!CE9,0)</f>
        <v>0</v>
      </c>
      <c r="CF141" s="79">
        <f>IF(CF$137&gt;=LPP!$D$98,HDS!CF9,0)</f>
        <v>0</v>
      </c>
      <c r="CG141" s="79">
        <f>IF(CG$137&gt;=LPP!$D$98,HDS!CG9,0)</f>
        <v>0</v>
      </c>
      <c r="CH141" s="79">
        <f>IF(CH$137&gt;=LPP!$D$98,HDS!CH9,0)</f>
        <v>0</v>
      </c>
      <c r="CI141" s="79">
        <f>IF(CI$137&gt;=LPP!$D$98,HDS!CI9,0)</f>
        <v>0</v>
      </c>
      <c r="CJ141" s="79">
        <f>IF(CJ$137&gt;=LPP!$D$98,HDS!CJ9,0)</f>
        <v>0</v>
      </c>
      <c r="CK141" s="79">
        <f>IF(CK$137&gt;=LPP!$D$98,HDS!CK9,0)</f>
        <v>0</v>
      </c>
      <c r="CL141" s="79">
        <f>IF(CL$137&gt;=LPP!$D$98,HDS!CL9,0)</f>
        <v>0</v>
      </c>
      <c r="CM141" s="79">
        <f>IF(CM$137&gt;=LPP!$D$98,HDS!CM9,0)</f>
        <v>0</v>
      </c>
      <c r="CN141" s="79">
        <f>IF(CN$137&gt;=LPP!$D$98,HDS!CN9,0)</f>
        <v>0</v>
      </c>
      <c r="CO141" s="79">
        <f>IF(CO$137&gt;=LPP!$D$98,HDS!CO9,0)</f>
        <v>0</v>
      </c>
      <c r="CP141" s="79">
        <f>IF(CP$137&gt;=LPP!$D$98,HDS!CP9,0)</f>
        <v>0</v>
      </c>
      <c r="CQ141" s="79">
        <f>IF(CQ$137&gt;=LPP!$D$98,HDS!CQ9,0)</f>
        <v>0</v>
      </c>
      <c r="CR141" s="79">
        <f>IF(CR$137&gt;=LPP!$D$98,HDS!CR9,0)</f>
        <v>0</v>
      </c>
      <c r="CS141" s="79">
        <f>IF(CS$137&gt;=LPP!$D$98,HDS!CS9,0)</f>
        <v>0</v>
      </c>
      <c r="CT141" s="79">
        <f>IF(CT$137&gt;=LPP!$D$98,HDS!CT9,0)</f>
        <v>0</v>
      </c>
      <c r="CU141" s="79">
        <f>IF(CU$137&gt;=LPP!$D$98,HDS!CU9,0)</f>
        <v>0</v>
      </c>
      <c r="CV141" s="79">
        <f>IF(CV$137&gt;=LPP!$D$98,HDS!CV9,0)</f>
        <v>0</v>
      </c>
      <c r="CW141" s="79">
        <f>IF(CW$137&gt;=LPP!$D$98,HDS!CW9,0)</f>
        <v>0</v>
      </c>
      <c r="CX141" s="79">
        <f>IF(CX$137&gt;=LPP!$D$98,HDS!CX9,0)</f>
        <v>0</v>
      </c>
      <c r="CY141" s="79">
        <f>IF(CY$137&gt;=LPP!$D$98,HDS!CY9,0)</f>
        <v>0</v>
      </c>
      <c r="CZ141" s="79">
        <f>IF(CZ$137&gt;=LPP!$D$98,HDS!CZ9,0)</f>
        <v>0</v>
      </c>
      <c r="DA141" s="79">
        <f>IF(DA$137&gt;=LPP!$D$98,HDS!DA9,0)</f>
        <v>0</v>
      </c>
      <c r="DB141" s="79">
        <f>IF(DB$137&gt;=LPP!$D$98,HDS!DB9,0)</f>
        <v>0</v>
      </c>
      <c r="DC141" s="79">
        <f>IF(DC$137&gt;=LPP!$D$98,HDS!DC9,0)</f>
        <v>0</v>
      </c>
      <c r="DD141" s="79">
        <f>IF(DD$137&gt;=LPP!$D$98,HDS!DD9,0)</f>
        <v>0</v>
      </c>
      <c r="DE141" s="79">
        <f>IF(DE$137&gt;=LPP!$D$98,HDS!DE9,0)</f>
        <v>0</v>
      </c>
      <c r="DF141" s="79">
        <f>IF(DF$137&gt;=LPP!$D$98,HDS!DF9,0)</f>
        <v>0</v>
      </c>
      <c r="DG141" s="79">
        <f>IF(DG$137&gt;=LPP!$D$98,HDS!DG9,0)</f>
        <v>0</v>
      </c>
      <c r="DH141" s="79">
        <f>IF(DH$137&gt;=LPP!$D$98,HDS!DH9,0)</f>
        <v>0</v>
      </c>
      <c r="DI141" s="79">
        <f>IF(DI$137&gt;=LPP!$D$98,HDS!DI9,0)</f>
        <v>0</v>
      </c>
      <c r="DJ141" s="79">
        <f>IF(DJ$137&gt;=LPP!$D$98,HDS!DJ9,0)</f>
        <v>0</v>
      </c>
      <c r="DK141" s="79">
        <f>IF(DK$137&gt;=LPP!$D$98,HDS!DK9,0)</f>
        <v>0</v>
      </c>
      <c r="DL141" s="79">
        <f>IF(DL$137&gt;=LPP!$D$98,HDS!DL9,0)</f>
        <v>0</v>
      </c>
      <c r="DM141" s="79">
        <f>IF(DM$137&gt;=LPP!$D$98,HDS!DM9,0)</f>
        <v>0</v>
      </c>
      <c r="DN141" s="79">
        <f>IF(DN$137&gt;=LPP!$D$98,HDS!DN9,0)</f>
        <v>0</v>
      </c>
      <c r="DO141" s="79">
        <f>IF(DO$137&gt;=LPP!$D$98,HDS!DO9,0)</f>
        <v>0</v>
      </c>
      <c r="DP141" s="79">
        <f>IF(DP$137&gt;=LPP!$D$98,HDS!DP9,0)</f>
        <v>0</v>
      </c>
      <c r="DQ141" s="79">
        <f>IF(DQ$137&gt;=LPP!$D$98,HDS!DQ9,0)</f>
        <v>0</v>
      </c>
      <c r="DR141" s="79">
        <f>IF(DR$137&gt;=LPP!$D$98,HDS!DR9,0)</f>
        <v>0</v>
      </c>
      <c r="DS141" s="79">
        <f>IF(DS$137&gt;=LPP!$D$98,HDS!DS9,0)</f>
        <v>0</v>
      </c>
    </row>
    <row r="142" spans="2:123" x14ac:dyDescent="0.25">
      <c r="B142" s="156" t="s">
        <v>125</v>
      </c>
      <c r="C142" s="79">
        <f>IF(C$137&gt;=LPP!$D$98,HDS!C10,0)</f>
        <v>0</v>
      </c>
      <c r="D142" s="79">
        <f>IF(D$137&gt;=LPP!$D$98,HDS!D10,0)</f>
        <v>0</v>
      </c>
      <c r="E142" s="79">
        <f>IF(E$137&gt;=LPP!$D$98,HDS!E10,0)</f>
        <v>0</v>
      </c>
      <c r="F142" s="79">
        <f>IF(F$137&gt;=LPP!$D$98,HDS!F10,0)</f>
        <v>0</v>
      </c>
      <c r="G142" s="79">
        <f>IF(G$137&gt;=LPP!$D$98,HDS!G10,0)</f>
        <v>0</v>
      </c>
      <c r="H142" s="79">
        <f>IF(H$137&gt;=LPP!$D$98,HDS!H10,0)</f>
        <v>0</v>
      </c>
      <c r="I142" s="79">
        <f>IF(I$137&gt;=LPP!$D$98,HDS!I10,0)</f>
        <v>0</v>
      </c>
      <c r="J142" s="79">
        <f>IF(J$137&gt;=LPP!$D$98,HDS!J10,0)</f>
        <v>0</v>
      </c>
      <c r="K142" s="79">
        <f>IF(K$137&gt;=LPP!$D$98,HDS!K10,0)</f>
        <v>0</v>
      </c>
      <c r="L142" s="79">
        <f>IF(L$137&gt;=LPP!$D$98,HDS!L10,0)</f>
        <v>0</v>
      </c>
      <c r="M142" s="79">
        <f>IF(M$137&gt;=LPP!$D$98,HDS!M10,0)</f>
        <v>0</v>
      </c>
      <c r="N142" s="79">
        <f>IF(N$137&gt;=LPP!$D$98,HDS!N10,0)</f>
        <v>0</v>
      </c>
      <c r="O142" s="79">
        <f>IF(O$137&gt;=LPP!$D$98,HDS!O10,0)</f>
        <v>0</v>
      </c>
      <c r="P142" s="79">
        <f>IF(P$137&gt;=LPP!$D$98,HDS!P10,0)</f>
        <v>0</v>
      </c>
      <c r="Q142" s="79">
        <f>IF(Q$137&gt;=LPP!$D$98,HDS!Q10,0)</f>
        <v>0</v>
      </c>
      <c r="R142" s="79">
        <f>IF(R$137&gt;=LPP!$D$98,HDS!R10,0)</f>
        <v>0</v>
      </c>
      <c r="S142" s="79">
        <f>IF(S$137&gt;=LPP!$D$98,HDS!S10,0)</f>
        <v>0</v>
      </c>
      <c r="T142" s="79">
        <f>IF(T$137&gt;=LPP!$D$98,HDS!T10,0)</f>
        <v>0</v>
      </c>
      <c r="U142" s="79">
        <f>IF(U$137&gt;=LPP!$D$98,HDS!U10,0)</f>
        <v>0</v>
      </c>
      <c r="V142" s="79">
        <f>IF(V$137&gt;=LPP!$D$98,HDS!V10,0)</f>
        <v>0</v>
      </c>
      <c r="W142" s="79">
        <f>IF(W$137&gt;=LPP!$D$98,HDS!W10,0)</f>
        <v>0</v>
      </c>
      <c r="X142" s="79">
        <f>IF(X$137&gt;=LPP!$D$98,HDS!X10,0)</f>
        <v>1847139.7035635447</v>
      </c>
      <c r="Y142" s="79">
        <f>IF(Y$137&gt;=LPP!$D$98,HDS!Y10,0)</f>
        <v>1847139.7035635447</v>
      </c>
      <c r="Z142" s="79">
        <f>IF(Z$137&gt;=LPP!$D$98,HDS!Z10,0)</f>
        <v>1847139.7035635447</v>
      </c>
      <c r="AA142" s="79">
        <f>IF(AA$137&gt;=LPP!$D$98,HDS!AA10,0)</f>
        <v>1847139.7035635447</v>
      </c>
      <c r="AB142" s="79">
        <f>IF(AB$137&gt;=LPP!$D$98,HDS!AB10,0)</f>
        <v>1847139.7035635447</v>
      </c>
      <c r="AC142" s="79">
        <f>IF(AC$137&gt;=LPP!$D$98,HDS!AC10,0)</f>
        <v>1847139.7035635447</v>
      </c>
      <c r="AD142" s="79">
        <f>IF(AD$137&gt;=LPP!$D$98,HDS!AD10,0)</f>
        <v>1847139.7035635447</v>
      </c>
      <c r="AE142" s="79">
        <f>IF(AE$137&gt;=LPP!$D$98,HDS!AE10,0)</f>
        <v>1847139.7035635447</v>
      </c>
      <c r="AF142" s="79">
        <f>IF(AF$137&gt;=LPP!$D$98,HDS!AF10,0)</f>
        <v>1847139.7035635447</v>
      </c>
      <c r="AG142" s="79">
        <f>IF(AG$137&gt;=LPP!$D$98,HDS!AG10,0)</f>
        <v>1847139.7035635447</v>
      </c>
      <c r="AH142" s="79">
        <f>IF(AH$137&gt;=LPP!$D$98,HDS!AH10,0)</f>
        <v>1847139.7035635447</v>
      </c>
      <c r="AI142" s="79">
        <f>IF(AI$137&gt;=LPP!$D$98,HDS!AI10,0)</f>
        <v>1847139.7035635447</v>
      </c>
      <c r="AJ142" s="79">
        <f>IF(AJ$137&gt;=LPP!$D$98,HDS!AJ10,0)</f>
        <v>1847139.7035635447</v>
      </c>
      <c r="AK142" s="79">
        <f>IF(AK$137&gt;=LPP!$D$98,HDS!AK10,0)</f>
        <v>1847139.7035635447</v>
      </c>
      <c r="AL142" s="79">
        <f>IF(AL$137&gt;=LPP!$D$98,HDS!AL10,0)</f>
        <v>1847139.7035635447</v>
      </c>
      <c r="AM142" s="79">
        <f>IF(AM$137&gt;=LPP!$D$98,HDS!AM10,0)</f>
        <v>1847139.7035635447</v>
      </c>
      <c r="AN142" s="79">
        <f>IF(AN$137&gt;=LPP!$D$98,HDS!AN10,0)</f>
        <v>1847139.7035635447</v>
      </c>
      <c r="AO142" s="79">
        <f>IF(AO$137&gt;=LPP!$D$98,HDS!AO10,0)</f>
        <v>1847139.7035635447</v>
      </c>
      <c r="AP142" s="79">
        <f>IF(AP$137&gt;=LPP!$D$98,HDS!AP10,0)</f>
        <v>1847139.7035635447</v>
      </c>
      <c r="AQ142" s="79">
        <f>IF(AQ$137&gt;=LPP!$D$98,HDS!AQ10,0)</f>
        <v>1847139.7035635447</v>
      </c>
      <c r="AR142" s="79">
        <f>IF(AR$137&gt;=LPP!$D$98,HDS!AR10,0)</f>
        <v>1847139.7035635447</v>
      </c>
      <c r="AS142" s="79">
        <f>IF(AS$137&gt;=LPP!$D$98,HDS!AS10,0)</f>
        <v>0</v>
      </c>
      <c r="AT142" s="79">
        <f>IF(AT$137&gt;=LPP!$D$98,HDS!AT10,0)</f>
        <v>0</v>
      </c>
      <c r="AU142" s="79">
        <f>IF(AU$137&gt;=LPP!$D$98,HDS!AU10,0)</f>
        <v>0</v>
      </c>
      <c r="AV142" s="79">
        <f>IF(AV$137&gt;=LPP!$D$98,HDS!AV10,0)</f>
        <v>0</v>
      </c>
      <c r="AW142" s="79">
        <f>IF(AW$137&gt;=LPP!$D$98,HDS!AW10,0)</f>
        <v>0</v>
      </c>
      <c r="AX142" s="79">
        <f>IF(AX$137&gt;=LPP!$D$98,HDS!AX10,0)</f>
        <v>0</v>
      </c>
      <c r="AY142" s="79">
        <f>IF(AY$137&gt;=LPP!$D$98,HDS!AY10,0)</f>
        <v>0</v>
      </c>
      <c r="AZ142" s="79">
        <f>IF(AZ$137&gt;=LPP!$D$98,HDS!AZ10,0)</f>
        <v>0</v>
      </c>
      <c r="BA142" s="79">
        <f>IF(BA$137&gt;=LPP!$D$98,HDS!BA10,0)</f>
        <v>0</v>
      </c>
      <c r="BB142" s="79">
        <f>IF(BB$137&gt;=LPP!$D$98,HDS!BB10,0)</f>
        <v>0</v>
      </c>
      <c r="BC142" s="79">
        <f>IF(BC$137&gt;=LPP!$D$98,HDS!BC10,0)</f>
        <v>0</v>
      </c>
      <c r="BD142" s="79">
        <f>IF(BD$137&gt;=LPP!$D$98,HDS!BD10,0)</f>
        <v>0</v>
      </c>
      <c r="BE142" s="79">
        <f>IF(BE$137&gt;=LPP!$D$98,HDS!BE10,0)</f>
        <v>0</v>
      </c>
      <c r="BF142" s="79">
        <f>IF(BF$137&gt;=LPP!$D$98,HDS!BF10,0)</f>
        <v>0</v>
      </c>
      <c r="BG142" s="79">
        <f>IF(BG$137&gt;=LPP!$D$98,HDS!BG10,0)</f>
        <v>0</v>
      </c>
      <c r="BH142" s="79">
        <f>IF(BH$137&gt;=LPP!$D$98,HDS!BH10,0)</f>
        <v>0</v>
      </c>
      <c r="BI142" s="79">
        <f>IF(BI$137&gt;=LPP!$D$98,HDS!BI10,0)</f>
        <v>0</v>
      </c>
      <c r="BJ142" s="79">
        <f>IF(BJ$137&gt;=LPP!$D$98,HDS!BJ10,0)</f>
        <v>0</v>
      </c>
      <c r="BK142" s="79">
        <f>IF(BK$137&gt;=LPP!$D$98,HDS!BK10,0)</f>
        <v>0</v>
      </c>
      <c r="BL142" s="79">
        <f>IF(BL$137&gt;=LPP!$D$98,HDS!BL10,0)</f>
        <v>0</v>
      </c>
      <c r="BM142" s="79">
        <f>IF(BM$137&gt;=LPP!$D$98,HDS!BM10,0)</f>
        <v>0</v>
      </c>
      <c r="BN142" s="79">
        <f>IF(BN$137&gt;=LPP!$D$98,HDS!BN10,0)</f>
        <v>0</v>
      </c>
      <c r="BO142" s="79">
        <f>IF(BO$137&gt;=LPP!$D$98,HDS!BO10,0)</f>
        <v>0</v>
      </c>
      <c r="BP142" s="79">
        <f>IF(BP$137&gt;=LPP!$D$98,HDS!BP10,0)</f>
        <v>0</v>
      </c>
      <c r="BQ142" s="79">
        <f>IF(BQ$137&gt;=LPP!$D$98,HDS!BQ10,0)</f>
        <v>0</v>
      </c>
      <c r="BR142" s="79">
        <f>IF(BR$137&gt;=LPP!$D$98,HDS!BR10,0)</f>
        <v>0</v>
      </c>
      <c r="BS142" s="79">
        <f>IF(BS$137&gt;=LPP!$D$98,HDS!BS10,0)</f>
        <v>0</v>
      </c>
      <c r="BT142" s="79">
        <f>IF(BT$137&gt;=LPP!$D$98,HDS!BT10,0)</f>
        <v>0</v>
      </c>
      <c r="BU142" s="79">
        <f>IF(BU$137&gt;=LPP!$D$98,HDS!BU10,0)</f>
        <v>0</v>
      </c>
      <c r="BV142" s="79">
        <f>IF(BV$137&gt;=LPP!$D$98,HDS!BV10,0)</f>
        <v>0</v>
      </c>
      <c r="BW142" s="79">
        <f>IF(BW$137&gt;=LPP!$D$98,HDS!BW10,0)</f>
        <v>0</v>
      </c>
      <c r="BX142" s="79">
        <f>IF(BX$137&gt;=LPP!$D$98,HDS!BX10,0)</f>
        <v>0</v>
      </c>
      <c r="BY142" s="79">
        <f>IF(BY$137&gt;=LPP!$D$98,HDS!BY10,0)</f>
        <v>0</v>
      </c>
      <c r="BZ142" s="79">
        <f>IF(BZ$137&gt;=LPP!$D$98,HDS!BZ10,0)</f>
        <v>0</v>
      </c>
      <c r="CA142" s="79">
        <f>IF(CA$137&gt;=LPP!$D$98,HDS!CA10,0)</f>
        <v>0</v>
      </c>
      <c r="CB142" s="79">
        <f>IF(CB$137&gt;=LPP!$D$98,HDS!CB10,0)</f>
        <v>0</v>
      </c>
      <c r="CC142" s="79">
        <f>IF(CC$137&gt;=LPP!$D$98,HDS!CC10,0)</f>
        <v>0</v>
      </c>
      <c r="CD142" s="79">
        <f>IF(CD$137&gt;=LPP!$D$98,HDS!CD10,0)</f>
        <v>0</v>
      </c>
      <c r="CE142" s="79">
        <f>IF(CE$137&gt;=LPP!$D$98,HDS!CE10,0)</f>
        <v>0</v>
      </c>
      <c r="CF142" s="79">
        <f>IF(CF$137&gt;=LPP!$D$98,HDS!CF10,0)</f>
        <v>0</v>
      </c>
      <c r="CG142" s="79">
        <f>IF(CG$137&gt;=LPP!$D$98,HDS!CG10,0)</f>
        <v>0</v>
      </c>
      <c r="CH142" s="79">
        <f>IF(CH$137&gt;=LPP!$D$98,HDS!CH10,0)</f>
        <v>0</v>
      </c>
      <c r="CI142" s="79">
        <f>IF(CI$137&gt;=LPP!$D$98,HDS!CI10,0)</f>
        <v>0</v>
      </c>
      <c r="CJ142" s="79">
        <f>IF(CJ$137&gt;=LPP!$D$98,HDS!CJ10,0)</f>
        <v>0</v>
      </c>
      <c r="CK142" s="79">
        <f>IF(CK$137&gt;=LPP!$D$98,HDS!CK10,0)</f>
        <v>0</v>
      </c>
      <c r="CL142" s="79">
        <f>IF(CL$137&gt;=LPP!$D$98,HDS!CL10,0)</f>
        <v>0</v>
      </c>
      <c r="CM142" s="79">
        <f>IF(CM$137&gt;=LPP!$D$98,HDS!CM10,0)</f>
        <v>0</v>
      </c>
      <c r="CN142" s="79">
        <f>IF(CN$137&gt;=LPP!$D$98,HDS!CN10,0)</f>
        <v>0</v>
      </c>
      <c r="CO142" s="79">
        <f>IF(CO$137&gt;=LPP!$D$98,HDS!CO10,0)</f>
        <v>0</v>
      </c>
      <c r="CP142" s="79">
        <f>IF(CP$137&gt;=LPP!$D$98,HDS!CP10,0)</f>
        <v>0</v>
      </c>
      <c r="CQ142" s="79">
        <f>IF(CQ$137&gt;=LPP!$D$98,HDS!CQ10,0)</f>
        <v>0</v>
      </c>
      <c r="CR142" s="79">
        <f>IF(CR$137&gt;=LPP!$D$98,HDS!CR10,0)</f>
        <v>0</v>
      </c>
      <c r="CS142" s="79">
        <f>IF(CS$137&gt;=LPP!$D$98,HDS!CS10,0)</f>
        <v>0</v>
      </c>
      <c r="CT142" s="79">
        <f>IF(CT$137&gt;=LPP!$D$98,HDS!CT10,0)</f>
        <v>0</v>
      </c>
      <c r="CU142" s="79">
        <f>IF(CU$137&gt;=LPP!$D$98,HDS!CU10,0)</f>
        <v>0</v>
      </c>
      <c r="CV142" s="79">
        <f>IF(CV$137&gt;=LPP!$D$98,HDS!CV10,0)</f>
        <v>0</v>
      </c>
      <c r="CW142" s="79">
        <f>IF(CW$137&gt;=LPP!$D$98,HDS!CW10,0)</f>
        <v>0</v>
      </c>
      <c r="CX142" s="79">
        <f>IF(CX$137&gt;=LPP!$D$98,HDS!CX10,0)</f>
        <v>0</v>
      </c>
      <c r="CY142" s="79">
        <f>IF(CY$137&gt;=LPP!$D$98,HDS!CY10,0)</f>
        <v>0</v>
      </c>
      <c r="CZ142" s="79">
        <f>IF(CZ$137&gt;=LPP!$D$98,HDS!CZ10,0)</f>
        <v>0</v>
      </c>
      <c r="DA142" s="79">
        <f>IF(DA$137&gt;=LPP!$D$98,HDS!DA10,0)</f>
        <v>0</v>
      </c>
      <c r="DB142" s="79">
        <f>IF(DB$137&gt;=LPP!$D$98,HDS!DB10,0)</f>
        <v>0</v>
      </c>
      <c r="DC142" s="79">
        <f>IF(DC$137&gt;=LPP!$D$98,HDS!DC10,0)</f>
        <v>0</v>
      </c>
      <c r="DD142" s="79">
        <f>IF(DD$137&gt;=LPP!$D$98,HDS!DD10,0)</f>
        <v>0</v>
      </c>
      <c r="DE142" s="79">
        <f>IF(DE$137&gt;=LPP!$D$98,HDS!DE10,0)</f>
        <v>0</v>
      </c>
      <c r="DF142" s="79">
        <f>IF(DF$137&gt;=LPP!$D$98,HDS!DF10,0)</f>
        <v>0</v>
      </c>
      <c r="DG142" s="79">
        <f>IF(DG$137&gt;=LPP!$D$98,HDS!DG10,0)</f>
        <v>0</v>
      </c>
      <c r="DH142" s="79">
        <f>IF(DH$137&gt;=LPP!$D$98,HDS!DH10,0)</f>
        <v>0</v>
      </c>
      <c r="DI142" s="79">
        <f>IF(DI$137&gt;=LPP!$D$98,HDS!DI10,0)</f>
        <v>0</v>
      </c>
      <c r="DJ142" s="79">
        <f>IF(DJ$137&gt;=LPP!$D$98,HDS!DJ10,0)</f>
        <v>0</v>
      </c>
      <c r="DK142" s="79">
        <f>IF(DK$137&gt;=LPP!$D$98,HDS!DK10,0)</f>
        <v>0</v>
      </c>
      <c r="DL142" s="79">
        <f>IF(DL$137&gt;=LPP!$D$98,HDS!DL10,0)</f>
        <v>0</v>
      </c>
      <c r="DM142" s="79">
        <f>IF(DM$137&gt;=LPP!$D$98,HDS!DM10,0)</f>
        <v>0</v>
      </c>
      <c r="DN142" s="79">
        <f>IF(DN$137&gt;=LPP!$D$98,HDS!DN10,0)</f>
        <v>0</v>
      </c>
      <c r="DO142" s="79">
        <f>IF(DO$137&gt;=LPP!$D$98,HDS!DO10,0)</f>
        <v>0</v>
      </c>
      <c r="DP142" s="79">
        <f>IF(DP$137&gt;=LPP!$D$98,HDS!DP10,0)</f>
        <v>0</v>
      </c>
      <c r="DQ142" s="79">
        <f>IF(DQ$137&gt;=LPP!$D$98,HDS!DQ10,0)</f>
        <v>0</v>
      </c>
      <c r="DR142" s="79">
        <f>IF(DR$137&gt;=LPP!$D$98,HDS!DR10,0)</f>
        <v>0</v>
      </c>
      <c r="DS142" s="79">
        <f>IF(DS$137&gt;=LPP!$D$98,HDS!DS10,0)</f>
        <v>0</v>
      </c>
    </row>
    <row r="143" spans="2:123" x14ac:dyDescent="0.25">
      <c r="B143" s="156" t="s">
        <v>126</v>
      </c>
      <c r="C143" s="79">
        <f>IF(C$137&gt;=LPP!$D$98,HDS!C11,0)</f>
        <v>0</v>
      </c>
      <c r="D143" s="79">
        <f>IF(D$137&gt;=LPP!$D$98,HDS!D11,0)</f>
        <v>0</v>
      </c>
      <c r="E143" s="79">
        <f>IF(E$137&gt;=LPP!$D$98,HDS!E11,0)</f>
        <v>0</v>
      </c>
      <c r="F143" s="79">
        <f>IF(F$137&gt;=LPP!$D$98,HDS!F11,0)</f>
        <v>0</v>
      </c>
      <c r="G143" s="79">
        <f>IF(G$137&gt;=LPP!$D$98,HDS!G11,0)</f>
        <v>0</v>
      </c>
      <c r="H143" s="79">
        <f>IF(H$137&gt;=LPP!$D$98,HDS!H11,0)</f>
        <v>0</v>
      </c>
      <c r="I143" s="79">
        <f>IF(I$137&gt;=LPP!$D$98,HDS!I11,0)</f>
        <v>0</v>
      </c>
      <c r="J143" s="79">
        <f>IF(J$137&gt;=LPP!$D$98,HDS!J11,0)</f>
        <v>0</v>
      </c>
      <c r="K143" s="79">
        <f>IF(K$137&gt;=LPP!$D$98,HDS!K11,0)</f>
        <v>0</v>
      </c>
      <c r="L143" s="79">
        <f>IF(L$137&gt;=LPP!$D$98,HDS!L11,0)</f>
        <v>0</v>
      </c>
      <c r="M143" s="79">
        <f>IF(M$137&gt;=LPP!$D$98,HDS!M11,0)</f>
        <v>0</v>
      </c>
      <c r="N143" s="79">
        <f>IF(N$137&gt;=LPP!$D$98,HDS!N11,0)</f>
        <v>0</v>
      </c>
      <c r="O143" s="79">
        <f>IF(O$137&gt;=LPP!$D$98,HDS!O11,0)</f>
        <v>0</v>
      </c>
      <c r="P143" s="79">
        <f>IF(P$137&gt;=LPP!$D$98,HDS!P11,0)</f>
        <v>0</v>
      </c>
      <c r="Q143" s="79">
        <f>IF(Q$137&gt;=LPP!$D$98,HDS!Q11,0)</f>
        <v>0</v>
      </c>
      <c r="R143" s="79">
        <f>IF(R$137&gt;=LPP!$D$98,HDS!R11,0)</f>
        <v>0</v>
      </c>
      <c r="S143" s="79">
        <f>IF(S$137&gt;=LPP!$D$98,HDS!S11,0)</f>
        <v>0</v>
      </c>
      <c r="T143" s="79">
        <f>IF(T$137&gt;=LPP!$D$98,HDS!T11,0)</f>
        <v>0</v>
      </c>
      <c r="U143" s="79">
        <f>IF(U$137&gt;=LPP!$D$98,HDS!U11,0)</f>
        <v>0</v>
      </c>
      <c r="V143" s="79">
        <f>IF(V$137&gt;=LPP!$D$98,HDS!V11,0)</f>
        <v>0</v>
      </c>
      <c r="W143" s="79">
        <f>IF(W$137&gt;=LPP!$D$98,HDS!W11,0)</f>
        <v>0</v>
      </c>
      <c r="X143" s="79">
        <f>IF(X$137&gt;=LPP!$D$98,HDS!X11,0)</f>
        <v>0</v>
      </c>
      <c r="Y143" s="79">
        <f>IF(Y$137&gt;=LPP!$D$98,HDS!Y11,0)</f>
        <v>461784.92589088617</v>
      </c>
      <c r="Z143" s="79">
        <f>IF(Z$137&gt;=LPP!$D$98,HDS!Z11,0)</f>
        <v>461784.92589088617</v>
      </c>
      <c r="AA143" s="79">
        <f>IF(AA$137&gt;=LPP!$D$98,HDS!AA11,0)</f>
        <v>461784.92589088617</v>
      </c>
      <c r="AB143" s="79">
        <f>IF(AB$137&gt;=LPP!$D$98,HDS!AB11,0)</f>
        <v>461784.92589088617</v>
      </c>
      <c r="AC143" s="79">
        <f>IF(AC$137&gt;=LPP!$D$98,HDS!AC11,0)</f>
        <v>461784.92589088617</v>
      </c>
      <c r="AD143" s="79">
        <f>IF(AD$137&gt;=LPP!$D$98,HDS!AD11,0)</f>
        <v>461784.92589088617</v>
      </c>
      <c r="AE143" s="79">
        <f>IF(AE$137&gt;=LPP!$D$98,HDS!AE11,0)</f>
        <v>461784.92589088617</v>
      </c>
      <c r="AF143" s="79">
        <f>IF(AF$137&gt;=LPP!$D$98,HDS!AF11,0)</f>
        <v>461784.92589088617</v>
      </c>
      <c r="AG143" s="79">
        <f>IF(AG$137&gt;=LPP!$D$98,HDS!AG11,0)</f>
        <v>461784.92589088617</v>
      </c>
      <c r="AH143" s="79">
        <f>IF(AH$137&gt;=LPP!$D$98,HDS!AH11,0)</f>
        <v>461784.92589088617</v>
      </c>
      <c r="AI143" s="79">
        <f>IF(AI$137&gt;=LPP!$D$98,HDS!AI11,0)</f>
        <v>461784.92589088617</v>
      </c>
      <c r="AJ143" s="79">
        <f>IF(AJ$137&gt;=LPP!$D$98,HDS!AJ11,0)</f>
        <v>461784.92589088617</v>
      </c>
      <c r="AK143" s="79">
        <f>IF(AK$137&gt;=LPP!$D$98,HDS!AK11,0)</f>
        <v>461784.92589088617</v>
      </c>
      <c r="AL143" s="79">
        <f>IF(AL$137&gt;=LPP!$D$98,HDS!AL11,0)</f>
        <v>461784.92589088617</v>
      </c>
      <c r="AM143" s="79">
        <f>IF(AM$137&gt;=LPP!$D$98,HDS!AM11,0)</f>
        <v>461784.92589088617</v>
      </c>
      <c r="AN143" s="79">
        <f>IF(AN$137&gt;=LPP!$D$98,HDS!AN11,0)</f>
        <v>461784.92589088617</v>
      </c>
      <c r="AO143" s="79">
        <f>IF(AO$137&gt;=LPP!$D$98,HDS!AO11,0)</f>
        <v>461784.92589088617</v>
      </c>
      <c r="AP143" s="79">
        <f>IF(AP$137&gt;=LPP!$D$98,HDS!AP11,0)</f>
        <v>461784.92589088617</v>
      </c>
      <c r="AQ143" s="79">
        <f>IF(AQ$137&gt;=LPP!$D$98,HDS!AQ11,0)</f>
        <v>461784.92589088617</v>
      </c>
      <c r="AR143" s="79">
        <f>IF(AR$137&gt;=LPP!$D$98,HDS!AR11,0)</f>
        <v>461784.92589088617</v>
      </c>
      <c r="AS143" s="79">
        <f>IF(AS$137&gt;=LPP!$D$98,HDS!AS11,0)</f>
        <v>461784.92589088617</v>
      </c>
      <c r="AT143" s="79">
        <f>IF(AT$137&gt;=LPP!$D$98,HDS!AT11,0)</f>
        <v>0</v>
      </c>
      <c r="AU143" s="79">
        <f>IF(AU$137&gt;=LPP!$D$98,HDS!AU11,0)</f>
        <v>0</v>
      </c>
      <c r="AV143" s="79">
        <f>IF(AV$137&gt;=LPP!$D$98,HDS!AV11,0)</f>
        <v>0</v>
      </c>
      <c r="AW143" s="79">
        <f>IF(AW$137&gt;=LPP!$D$98,HDS!AW11,0)</f>
        <v>0</v>
      </c>
      <c r="AX143" s="79">
        <f>IF(AX$137&gt;=LPP!$D$98,HDS!AX11,0)</f>
        <v>0</v>
      </c>
      <c r="AY143" s="79">
        <f>IF(AY$137&gt;=LPP!$D$98,HDS!AY11,0)</f>
        <v>0</v>
      </c>
      <c r="AZ143" s="79">
        <f>IF(AZ$137&gt;=LPP!$D$98,HDS!AZ11,0)</f>
        <v>0</v>
      </c>
      <c r="BA143" s="79">
        <f>IF(BA$137&gt;=LPP!$D$98,HDS!BA11,0)</f>
        <v>0</v>
      </c>
      <c r="BB143" s="79">
        <f>IF(BB$137&gt;=LPP!$D$98,HDS!BB11,0)</f>
        <v>0</v>
      </c>
      <c r="BC143" s="79">
        <f>IF(BC$137&gt;=LPP!$D$98,HDS!BC11,0)</f>
        <v>0</v>
      </c>
      <c r="BD143" s="79">
        <f>IF(BD$137&gt;=LPP!$D$98,HDS!BD11,0)</f>
        <v>0</v>
      </c>
      <c r="BE143" s="79">
        <f>IF(BE$137&gt;=LPP!$D$98,HDS!BE11,0)</f>
        <v>0</v>
      </c>
      <c r="BF143" s="79">
        <f>IF(BF$137&gt;=LPP!$D$98,HDS!BF11,0)</f>
        <v>0</v>
      </c>
      <c r="BG143" s="79">
        <f>IF(BG$137&gt;=LPP!$D$98,HDS!BG11,0)</f>
        <v>0</v>
      </c>
      <c r="BH143" s="79">
        <f>IF(BH$137&gt;=LPP!$D$98,HDS!BH11,0)</f>
        <v>0</v>
      </c>
      <c r="BI143" s="79">
        <f>IF(BI$137&gt;=LPP!$D$98,HDS!BI11,0)</f>
        <v>0</v>
      </c>
      <c r="BJ143" s="79">
        <f>IF(BJ$137&gt;=LPP!$D$98,HDS!BJ11,0)</f>
        <v>0</v>
      </c>
      <c r="BK143" s="79">
        <f>IF(BK$137&gt;=LPP!$D$98,HDS!BK11,0)</f>
        <v>0</v>
      </c>
      <c r="BL143" s="79">
        <f>IF(BL$137&gt;=LPP!$D$98,HDS!BL11,0)</f>
        <v>0</v>
      </c>
      <c r="BM143" s="79">
        <f>IF(BM$137&gt;=LPP!$D$98,HDS!BM11,0)</f>
        <v>0</v>
      </c>
      <c r="BN143" s="79">
        <f>IF(BN$137&gt;=LPP!$D$98,HDS!BN11,0)</f>
        <v>0</v>
      </c>
      <c r="BO143" s="79">
        <f>IF(BO$137&gt;=LPP!$D$98,HDS!BO11,0)</f>
        <v>0</v>
      </c>
      <c r="BP143" s="79">
        <f>IF(BP$137&gt;=LPP!$D$98,HDS!BP11,0)</f>
        <v>0</v>
      </c>
      <c r="BQ143" s="79">
        <f>IF(BQ$137&gt;=LPP!$D$98,HDS!BQ11,0)</f>
        <v>0</v>
      </c>
      <c r="BR143" s="79">
        <f>IF(BR$137&gt;=LPP!$D$98,HDS!BR11,0)</f>
        <v>0</v>
      </c>
      <c r="BS143" s="79">
        <f>IF(BS$137&gt;=LPP!$D$98,HDS!BS11,0)</f>
        <v>0</v>
      </c>
      <c r="BT143" s="79">
        <f>IF(BT$137&gt;=LPP!$D$98,HDS!BT11,0)</f>
        <v>0</v>
      </c>
      <c r="BU143" s="79">
        <f>IF(BU$137&gt;=LPP!$D$98,HDS!BU11,0)</f>
        <v>0</v>
      </c>
      <c r="BV143" s="79">
        <f>IF(BV$137&gt;=LPP!$D$98,HDS!BV11,0)</f>
        <v>0</v>
      </c>
      <c r="BW143" s="79">
        <f>IF(BW$137&gt;=LPP!$D$98,HDS!BW11,0)</f>
        <v>0</v>
      </c>
      <c r="BX143" s="79">
        <f>IF(BX$137&gt;=LPP!$D$98,HDS!BX11,0)</f>
        <v>0</v>
      </c>
      <c r="BY143" s="79">
        <f>IF(BY$137&gt;=LPP!$D$98,HDS!BY11,0)</f>
        <v>0</v>
      </c>
      <c r="BZ143" s="79">
        <f>IF(BZ$137&gt;=LPP!$D$98,HDS!BZ11,0)</f>
        <v>0</v>
      </c>
      <c r="CA143" s="79">
        <f>IF(CA$137&gt;=LPP!$D$98,HDS!CA11,0)</f>
        <v>0</v>
      </c>
      <c r="CB143" s="79">
        <f>IF(CB$137&gt;=LPP!$D$98,HDS!CB11,0)</f>
        <v>0</v>
      </c>
      <c r="CC143" s="79">
        <f>IF(CC$137&gt;=LPP!$D$98,HDS!CC11,0)</f>
        <v>0</v>
      </c>
      <c r="CD143" s="79">
        <f>IF(CD$137&gt;=LPP!$D$98,HDS!CD11,0)</f>
        <v>0</v>
      </c>
      <c r="CE143" s="79">
        <f>IF(CE$137&gt;=LPP!$D$98,HDS!CE11,0)</f>
        <v>0</v>
      </c>
      <c r="CF143" s="79">
        <f>IF(CF$137&gt;=LPP!$D$98,HDS!CF11,0)</f>
        <v>0</v>
      </c>
      <c r="CG143" s="79">
        <f>IF(CG$137&gt;=LPP!$D$98,HDS!CG11,0)</f>
        <v>0</v>
      </c>
      <c r="CH143" s="79">
        <f>IF(CH$137&gt;=LPP!$D$98,HDS!CH11,0)</f>
        <v>0</v>
      </c>
      <c r="CI143" s="79">
        <f>IF(CI$137&gt;=LPP!$D$98,HDS!CI11,0)</f>
        <v>0</v>
      </c>
      <c r="CJ143" s="79">
        <f>IF(CJ$137&gt;=LPP!$D$98,HDS!CJ11,0)</f>
        <v>0</v>
      </c>
      <c r="CK143" s="79">
        <f>IF(CK$137&gt;=LPP!$D$98,HDS!CK11,0)</f>
        <v>0</v>
      </c>
      <c r="CL143" s="79">
        <f>IF(CL$137&gt;=LPP!$D$98,HDS!CL11,0)</f>
        <v>0</v>
      </c>
      <c r="CM143" s="79">
        <f>IF(CM$137&gt;=LPP!$D$98,HDS!CM11,0)</f>
        <v>0</v>
      </c>
      <c r="CN143" s="79">
        <f>IF(CN$137&gt;=LPP!$D$98,HDS!CN11,0)</f>
        <v>0</v>
      </c>
      <c r="CO143" s="79">
        <f>IF(CO$137&gt;=LPP!$D$98,HDS!CO11,0)</f>
        <v>0</v>
      </c>
      <c r="CP143" s="79">
        <f>IF(CP$137&gt;=LPP!$D$98,HDS!CP11,0)</f>
        <v>0</v>
      </c>
      <c r="CQ143" s="79">
        <f>IF(CQ$137&gt;=LPP!$D$98,HDS!CQ11,0)</f>
        <v>0</v>
      </c>
      <c r="CR143" s="79">
        <f>IF(CR$137&gt;=LPP!$D$98,HDS!CR11,0)</f>
        <v>0</v>
      </c>
      <c r="CS143" s="79">
        <f>IF(CS$137&gt;=LPP!$D$98,HDS!CS11,0)</f>
        <v>0</v>
      </c>
      <c r="CT143" s="79">
        <f>IF(CT$137&gt;=LPP!$D$98,HDS!CT11,0)</f>
        <v>0</v>
      </c>
      <c r="CU143" s="79">
        <f>IF(CU$137&gt;=LPP!$D$98,HDS!CU11,0)</f>
        <v>0</v>
      </c>
      <c r="CV143" s="79">
        <f>IF(CV$137&gt;=LPP!$D$98,HDS!CV11,0)</f>
        <v>0</v>
      </c>
      <c r="CW143" s="79">
        <f>IF(CW$137&gt;=LPP!$D$98,HDS!CW11,0)</f>
        <v>0</v>
      </c>
      <c r="CX143" s="79">
        <f>IF(CX$137&gt;=LPP!$D$98,HDS!CX11,0)</f>
        <v>0</v>
      </c>
      <c r="CY143" s="79">
        <f>IF(CY$137&gt;=LPP!$D$98,HDS!CY11,0)</f>
        <v>0</v>
      </c>
      <c r="CZ143" s="79">
        <f>IF(CZ$137&gt;=LPP!$D$98,HDS!CZ11,0)</f>
        <v>0</v>
      </c>
      <c r="DA143" s="79">
        <f>IF(DA$137&gt;=LPP!$D$98,HDS!DA11,0)</f>
        <v>0</v>
      </c>
      <c r="DB143" s="79">
        <f>IF(DB$137&gt;=LPP!$D$98,HDS!DB11,0)</f>
        <v>0</v>
      </c>
      <c r="DC143" s="79">
        <f>IF(DC$137&gt;=LPP!$D$98,HDS!DC11,0)</f>
        <v>0</v>
      </c>
      <c r="DD143" s="79">
        <f>IF(DD$137&gt;=LPP!$D$98,HDS!DD11,0)</f>
        <v>0</v>
      </c>
      <c r="DE143" s="79">
        <f>IF(DE$137&gt;=LPP!$D$98,HDS!DE11,0)</f>
        <v>0</v>
      </c>
      <c r="DF143" s="79">
        <f>IF(DF$137&gt;=LPP!$D$98,HDS!DF11,0)</f>
        <v>0</v>
      </c>
      <c r="DG143" s="79">
        <f>IF(DG$137&gt;=LPP!$D$98,HDS!DG11,0)</f>
        <v>0</v>
      </c>
      <c r="DH143" s="79">
        <f>IF(DH$137&gt;=LPP!$D$98,HDS!DH11,0)</f>
        <v>0</v>
      </c>
      <c r="DI143" s="79">
        <f>IF(DI$137&gt;=LPP!$D$98,HDS!DI11,0)</f>
        <v>0</v>
      </c>
      <c r="DJ143" s="79">
        <f>IF(DJ$137&gt;=LPP!$D$98,HDS!DJ11,0)</f>
        <v>0</v>
      </c>
      <c r="DK143" s="79">
        <f>IF(DK$137&gt;=LPP!$D$98,HDS!DK11,0)</f>
        <v>0</v>
      </c>
      <c r="DL143" s="79">
        <f>IF(DL$137&gt;=LPP!$D$98,HDS!DL11,0)</f>
        <v>0</v>
      </c>
      <c r="DM143" s="79">
        <f>IF(DM$137&gt;=LPP!$D$98,HDS!DM11,0)</f>
        <v>0</v>
      </c>
      <c r="DN143" s="79">
        <f>IF(DN$137&gt;=LPP!$D$98,HDS!DN11,0)</f>
        <v>0</v>
      </c>
      <c r="DO143" s="79">
        <f>IF(DO$137&gt;=LPP!$D$98,HDS!DO11,0)</f>
        <v>0</v>
      </c>
      <c r="DP143" s="79">
        <f>IF(DP$137&gt;=LPP!$D$98,HDS!DP11,0)</f>
        <v>0</v>
      </c>
      <c r="DQ143" s="79">
        <f>IF(DQ$137&gt;=LPP!$D$98,HDS!DQ11,0)</f>
        <v>0</v>
      </c>
      <c r="DR143" s="79">
        <f>IF(DR$137&gt;=LPP!$D$98,HDS!DR11,0)</f>
        <v>0</v>
      </c>
      <c r="DS143" s="79">
        <f>IF(DS$137&gt;=LPP!$D$98,HDS!DS11,0)</f>
        <v>0</v>
      </c>
    </row>
    <row r="144" spans="2:123" x14ac:dyDescent="0.25">
      <c r="B144" s="156" t="s">
        <v>127</v>
      </c>
      <c r="C144" s="79">
        <f>IF(C$137&gt;=LPP!$D$98,HDS!C12,0)</f>
        <v>0</v>
      </c>
      <c r="D144" s="79">
        <f>IF(D$137&gt;=LPP!$D$98,HDS!D12,0)</f>
        <v>0</v>
      </c>
      <c r="E144" s="79">
        <f>IF(E$137&gt;=LPP!$D$98,HDS!E12,0)</f>
        <v>0</v>
      </c>
      <c r="F144" s="79">
        <f>IF(F$137&gt;=LPP!$D$98,HDS!F12,0)</f>
        <v>0</v>
      </c>
      <c r="G144" s="79">
        <f>IF(G$137&gt;=LPP!$D$98,HDS!G12,0)</f>
        <v>0</v>
      </c>
      <c r="H144" s="79">
        <f>IF(H$137&gt;=LPP!$D$98,HDS!H12,0)</f>
        <v>0</v>
      </c>
      <c r="I144" s="79">
        <f>IF(I$137&gt;=LPP!$D$98,HDS!I12,0)</f>
        <v>0</v>
      </c>
      <c r="J144" s="79">
        <f>IF(J$137&gt;=LPP!$D$98,HDS!J12,0)</f>
        <v>0</v>
      </c>
      <c r="K144" s="79">
        <f>IF(K$137&gt;=LPP!$D$98,HDS!K12,0)</f>
        <v>0</v>
      </c>
      <c r="L144" s="79">
        <f>IF(L$137&gt;=LPP!$D$98,HDS!L12,0)</f>
        <v>0</v>
      </c>
      <c r="M144" s="79">
        <f>IF(M$137&gt;=LPP!$D$98,HDS!M12,0)</f>
        <v>0</v>
      </c>
      <c r="N144" s="79">
        <f>IF(N$137&gt;=LPP!$D$98,HDS!N12,0)</f>
        <v>0</v>
      </c>
      <c r="O144" s="79">
        <f>IF(O$137&gt;=LPP!$D$98,HDS!O12,0)</f>
        <v>0</v>
      </c>
      <c r="P144" s="79">
        <f>IF(P$137&gt;=LPP!$D$98,HDS!P12,0)</f>
        <v>0</v>
      </c>
      <c r="Q144" s="79">
        <f>IF(Q$137&gt;=LPP!$D$98,HDS!Q12,0)</f>
        <v>0</v>
      </c>
      <c r="R144" s="79">
        <f>IF(R$137&gt;=LPP!$D$98,HDS!R12,0)</f>
        <v>0</v>
      </c>
      <c r="S144" s="79">
        <f>IF(S$137&gt;=LPP!$D$98,HDS!S12,0)</f>
        <v>0</v>
      </c>
      <c r="T144" s="79">
        <f>IF(T$137&gt;=LPP!$D$98,HDS!T12,0)</f>
        <v>0</v>
      </c>
      <c r="U144" s="79">
        <f>IF(U$137&gt;=LPP!$D$98,HDS!U12,0)</f>
        <v>0</v>
      </c>
      <c r="V144" s="79">
        <f>IF(V$137&gt;=LPP!$D$98,HDS!V12,0)</f>
        <v>0</v>
      </c>
      <c r="W144" s="79">
        <f>IF(W$137&gt;=LPP!$D$98,HDS!W12,0)</f>
        <v>0</v>
      </c>
      <c r="X144" s="79">
        <f>IF(X$137&gt;=LPP!$D$98,HDS!X12,0)</f>
        <v>0</v>
      </c>
      <c r="Y144" s="79">
        <f>IF(Y$137&gt;=LPP!$D$98,HDS!Y12,0)</f>
        <v>0</v>
      </c>
      <c r="Z144" s="79">
        <f>IF(Z$137&gt;=LPP!$D$98,HDS!Z12,0)</f>
        <v>0</v>
      </c>
      <c r="AA144" s="79">
        <f>IF(AA$137&gt;=LPP!$D$98,HDS!AA12,0)</f>
        <v>1679217.9123304952</v>
      </c>
      <c r="AB144" s="79">
        <f>IF(AB$137&gt;=LPP!$D$98,HDS!AB12,0)</f>
        <v>1679217.9123304952</v>
      </c>
      <c r="AC144" s="79">
        <f>IF(AC$137&gt;=LPP!$D$98,HDS!AC12,0)</f>
        <v>1679217.9123304952</v>
      </c>
      <c r="AD144" s="79">
        <f>IF(AD$137&gt;=LPP!$D$98,HDS!AD12,0)</f>
        <v>1679217.9123304952</v>
      </c>
      <c r="AE144" s="79">
        <f>IF(AE$137&gt;=LPP!$D$98,HDS!AE12,0)</f>
        <v>1679217.9123304952</v>
      </c>
      <c r="AF144" s="79">
        <f>IF(AF$137&gt;=LPP!$D$98,HDS!AF12,0)</f>
        <v>1679217.9123304952</v>
      </c>
      <c r="AG144" s="79">
        <f>IF(AG$137&gt;=LPP!$D$98,HDS!AG12,0)</f>
        <v>1679217.9123304952</v>
      </c>
      <c r="AH144" s="79">
        <f>IF(AH$137&gt;=LPP!$D$98,HDS!AH12,0)</f>
        <v>1679217.9123304952</v>
      </c>
      <c r="AI144" s="79">
        <f>IF(AI$137&gt;=LPP!$D$98,HDS!AI12,0)</f>
        <v>1679217.9123304952</v>
      </c>
      <c r="AJ144" s="79">
        <f>IF(AJ$137&gt;=LPP!$D$98,HDS!AJ12,0)</f>
        <v>1679217.9123304952</v>
      </c>
      <c r="AK144" s="79">
        <f>IF(AK$137&gt;=LPP!$D$98,HDS!AK12,0)</f>
        <v>1679217.9123304952</v>
      </c>
      <c r="AL144" s="79">
        <f>IF(AL$137&gt;=LPP!$D$98,HDS!AL12,0)</f>
        <v>1679217.9123304952</v>
      </c>
      <c r="AM144" s="79">
        <f>IF(AM$137&gt;=LPP!$D$98,HDS!AM12,0)</f>
        <v>1679217.9123304952</v>
      </c>
      <c r="AN144" s="79">
        <f>IF(AN$137&gt;=LPP!$D$98,HDS!AN12,0)</f>
        <v>1679217.9123304952</v>
      </c>
      <c r="AO144" s="79">
        <f>IF(AO$137&gt;=LPP!$D$98,HDS!AO12,0)</f>
        <v>1679217.9123304952</v>
      </c>
      <c r="AP144" s="79">
        <f>IF(AP$137&gt;=LPP!$D$98,HDS!AP12,0)</f>
        <v>1679217.9123304952</v>
      </c>
      <c r="AQ144" s="79">
        <f>IF(AQ$137&gt;=LPP!$D$98,HDS!AQ12,0)</f>
        <v>1679217.9123304952</v>
      </c>
      <c r="AR144" s="79">
        <f>IF(AR$137&gt;=LPP!$D$98,HDS!AR12,0)</f>
        <v>1679217.9123304952</v>
      </c>
      <c r="AS144" s="79">
        <f>IF(AS$137&gt;=LPP!$D$98,HDS!AS12,0)</f>
        <v>1679217.9123304952</v>
      </c>
      <c r="AT144" s="79">
        <f>IF(AT$137&gt;=LPP!$D$98,HDS!AT12,0)</f>
        <v>1679217.9123304952</v>
      </c>
      <c r="AU144" s="79">
        <f>IF(AU$137&gt;=LPP!$D$98,HDS!AU12,0)</f>
        <v>1679217.9123304952</v>
      </c>
      <c r="AV144" s="79">
        <f>IF(AV$137&gt;=LPP!$D$98,HDS!AV12,0)</f>
        <v>0</v>
      </c>
      <c r="AW144" s="79">
        <f>IF(AW$137&gt;=LPP!$D$98,HDS!AW12,0)</f>
        <v>0</v>
      </c>
      <c r="AX144" s="79">
        <f>IF(AX$137&gt;=LPP!$D$98,HDS!AX12,0)</f>
        <v>0</v>
      </c>
      <c r="AY144" s="79">
        <f>IF(AY$137&gt;=LPP!$D$98,HDS!AY12,0)</f>
        <v>0</v>
      </c>
      <c r="AZ144" s="79">
        <f>IF(AZ$137&gt;=LPP!$D$98,HDS!AZ12,0)</f>
        <v>0</v>
      </c>
      <c r="BA144" s="79">
        <f>IF(BA$137&gt;=LPP!$D$98,HDS!BA12,0)</f>
        <v>0</v>
      </c>
      <c r="BB144" s="79">
        <f>IF(BB$137&gt;=LPP!$D$98,HDS!BB12,0)</f>
        <v>0</v>
      </c>
      <c r="BC144" s="79">
        <f>IF(BC$137&gt;=LPP!$D$98,HDS!BC12,0)</f>
        <v>0</v>
      </c>
      <c r="BD144" s="79">
        <f>IF(BD$137&gt;=LPP!$D$98,HDS!BD12,0)</f>
        <v>0</v>
      </c>
      <c r="BE144" s="79">
        <f>IF(BE$137&gt;=LPP!$D$98,HDS!BE12,0)</f>
        <v>0</v>
      </c>
      <c r="BF144" s="79">
        <f>IF(BF$137&gt;=LPP!$D$98,HDS!BF12,0)</f>
        <v>0</v>
      </c>
      <c r="BG144" s="79">
        <f>IF(BG$137&gt;=LPP!$D$98,HDS!BG12,0)</f>
        <v>0</v>
      </c>
      <c r="BH144" s="79">
        <f>IF(BH$137&gt;=LPP!$D$98,HDS!BH12,0)</f>
        <v>0</v>
      </c>
      <c r="BI144" s="79">
        <f>IF(BI$137&gt;=LPP!$D$98,HDS!BI12,0)</f>
        <v>0</v>
      </c>
      <c r="BJ144" s="79">
        <f>IF(BJ$137&gt;=LPP!$D$98,HDS!BJ12,0)</f>
        <v>0</v>
      </c>
      <c r="BK144" s="79">
        <f>IF(BK$137&gt;=LPP!$D$98,HDS!BK12,0)</f>
        <v>0</v>
      </c>
      <c r="BL144" s="79">
        <f>IF(BL$137&gt;=LPP!$D$98,HDS!BL12,0)</f>
        <v>0</v>
      </c>
      <c r="BM144" s="79">
        <f>IF(BM$137&gt;=LPP!$D$98,HDS!BM12,0)</f>
        <v>0</v>
      </c>
      <c r="BN144" s="79">
        <f>IF(BN$137&gt;=LPP!$D$98,HDS!BN12,0)</f>
        <v>0</v>
      </c>
      <c r="BO144" s="79">
        <f>IF(BO$137&gt;=LPP!$D$98,HDS!BO12,0)</f>
        <v>0</v>
      </c>
      <c r="BP144" s="79">
        <f>IF(BP$137&gt;=LPP!$D$98,HDS!BP12,0)</f>
        <v>0</v>
      </c>
      <c r="BQ144" s="79">
        <f>IF(BQ$137&gt;=LPP!$D$98,HDS!BQ12,0)</f>
        <v>0</v>
      </c>
      <c r="BR144" s="79">
        <f>IF(BR$137&gt;=LPP!$D$98,HDS!BR12,0)</f>
        <v>0</v>
      </c>
      <c r="BS144" s="79">
        <f>IF(BS$137&gt;=LPP!$D$98,HDS!BS12,0)</f>
        <v>0</v>
      </c>
      <c r="BT144" s="79">
        <f>IF(BT$137&gt;=LPP!$D$98,HDS!BT12,0)</f>
        <v>0</v>
      </c>
      <c r="BU144" s="79">
        <f>IF(BU$137&gt;=LPP!$D$98,HDS!BU12,0)</f>
        <v>0</v>
      </c>
      <c r="BV144" s="79">
        <f>IF(BV$137&gt;=LPP!$D$98,HDS!BV12,0)</f>
        <v>0</v>
      </c>
      <c r="BW144" s="79">
        <f>IF(BW$137&gt;=LPP!$D$98,HDS!BW12,0)</f>
        <v>0</v>
      </c>
      <c r="BX144" s="79">
        <f>IF(BX$137&gt;=LPP!$D$98,HDS!BX12,0)</f>
        <v>0</v>
      </c>
      <c r="BY144" s="79">
        <f>IF(BY$137&gt;=LPP!$D$98,HDS!BY12,0)</f>
        <v>0</v>
      </c>
      <c r="BZ144" s="79">
        <f>IF(BZ$137&gt;=LPP!$D$98,HDS!BZ12,0)</f>
        <v>0</v>
      </c>
      <c r="CA144" s="79">
        <f>IF(CA$137&gt;=LPP!$D$98,HDS!CA12,0)</f>
        <v>0</v>
      </c>
      <c r="CB144" s="79">
        <f>IF(CB$137&gt;=LPP!$D$98,HDS!CB12,0)</f>
        <v>0</v>
      </c>
      <c r="CC144" s="79">
        <f>IF(CC$137&gt;=LPP!$D$98,HDS!CC12,0)</f>
        <v>0</v>
      </c>
      <c r="CD144" s="79">
        <f>IF(CD$137&gt;=LPP!$D$98,HDS!CD12,0)</f>
        <v>0</v>
      </c>
      <c r="CE144" s="79">
        <f>IF(CE$137&gt;=LPP!$D$98,HDS!CE12,0)</f>
        <v>0</v>
      </c>
      <c r="CF144" s="79">
        <f>IF(CF$137&gt;=LPP!$D$98,HDS!CF12,0)</f>
        <v>0</v>
      </c>
      <c r="CG144" s="79">
        <f>IF(CG$137&gt;=LPP!$D$98,HDS!CG12,0)</f>
        <v>0</v>
      </c>
      <c r="CH144" s="79">
        <f>IF(CH$137&gt;=LPP!$D$98,HDS!CH12,0)</f>
        <v>0</v>
      </c>
      <c r="CI144" s="79">
        <f>IF(CI$137&gt;=LPP!$D$98,HDS!CI12,0)</f>
        <v>0</v>
      </c>
      <c r="CJ144" s="79">
        <f>IF(CJ$137&gt;=LPP!$D$98,HDS!CJ12,0)</f>
        <v>0</v>
      </c>
      <c r="CK144" s="79">
        <f>IF(CK$137&gt;=LPP!$D$98,HDS!CK12,0)</f>
        <v>0</v>
      </c>
      <c r="CL144" s="79">
        <f>IF(CL$137&gt;=LPP!$D$98,HDS!CL12,0)</f>
        <v>0</v>
      </c>
      <c r="CM144" s="79">
        <f>IF(CM$137&gt;=LPP!$D$98,HDS!CM12,0)</f>
        <v>0</v>
      </c>
      <c r="CN144" s="79">
        <f>IF(CN$137&gt;=LPP!$D$98,HDS!CN12,0)</f>
        <v>0</v>
      </c>
      <c r="CO144" s="79">
        <f>IF(CO$137&gt;=LPP!$D$98,HDS!CO12,0)</f>
        <v>0</v>
      </c>
      <c r="CP144" s="79">
        <f>IF(CP$137&gt;=LPP!$D$98,HDS!CP12,0)</f>
        <v>0</v>
      </c>
      <c r="CQ144" s="79">
        <f>IF(CQ$137&gt;=LPP!$D$98,HDS!CQ12,0)</f>
        <v>0</v>
      </c>
      <c r="CR144" s="79">
        <f>IF(CR$137&gt;=LPP!$D$98,HDS!CR12,0)</f>
        <v>0</v>
      </c>
      <c r="CS144" s="79">
        <f>IF(CS$137&gt;=LPP!$D$98,HDS!CS12,0)</f>
        <v>0</v>
      </c>
      <c r="CT144" s="79">
        <f>IF(CT$137&gt;=LPP!$D$98,HDS!CT12,0)</f>
        <v>0</v>
      </c>
      <c r="CU144" s="79">
        <f>IF(CU$137&gt;=LPP!$D$98,HDS!CU12,0)</f>
        <v>0</v>
      </c>
      <c r="CV144" s="79">
        <f>IF(CV$137&gt;=LPP!$D$98,HDS!CV12,0)</f>
        <v>0</v>
      </c>
      <c r="CW144" s="79">
        <f>IF(CW$137&gt;=LPP!$D$98,HDS!CW12,0)</f>
        <v>0</v>
      </c>
      <c r="CX144" s="79">
        <f>IF(CX$137&gt;=LPP!$D$98,HDS!CX12,0)</f>
        <v>0</v>
      </c>
      <c r="CY144" s="79">
        <f>IF(CY$137&gt;=LPP!$D$98,HDS!CY12,0)</f>
        <v>0</v>
      </c>
      <c r="CZ144" s="79">
        <f>IF(CZ$137&gt;=LPP!$D$98,HDS!CZ12,0)</f>
        <v>0</v>
      </c>
      <c r="DA144" s="79">
        <f>IF(DA$137&gt;=LPP!$D$98,HDS!DA12,0)</f>
        <v>0</v>
      </c>
      <c r="DB144" s="79">
        <f>IF(DB$137&gt;=LPP!$D$98,HDS!DB12,0)</f>
        <v>0</v>
      </c>
      <c r="DC144" s="79">
        <f>IF(DC$137&gt;=LPP!$D$98,HDS!DC12,0)</f>
        <v>0</v>
      </c>
      <c r="DD144" s="79">
        <f>IF(DD$137&gt;=LPP!$D$98,HDS!DD12,0)</f>
        <v>0</v>
      </c>
      <c r="DE144" s="79">
        <f>IF(DE$137&gt;=LPP!$D$98,HDS!DE12,0)</f>
        <v>0</v>
      </c>
      <c r="DF144" s="79">
        <f>IF(DF$137&gt;=LPP!$D$98,HDS!DF12,0)</f>
        <v>0</v>
      </c>
      <c r="DG144" s="79">
        <f>IF(DG$137&gt;=LPP!$D$98,HDS!DG12,0)</f>
        <v>0</v>
      </c>
      <c r="DH144" s="79">
        <f>IF(DH$137&gt;=LPP!$D$98,HDS!DH12,0)</f>
        <v>0</v>
      </c>
      <c r="DI144" s="79">
        <f>IF(DI$137&gt;=LPP!$D$98,HDS!DI12,0)</f>
        <v>0</v>
      </c>
      <c r="DJ144" s="79">
        <f>IF(DJ$137&gt;=LPP!$D$98,HDS!DJ12,0)</f>
        <v>0</v>
      </c>
      <c r="DK144" s="79">
        <f>IF(DK$137&gt;=LPP!$D$98,HDS!DK12,0)</f>
        <v>0</v>
      </c>
      <c r="DL144" s="79">
        <f>IF(DL$137&gt;=LPP!$D$98,HDS!DL12,0)</f>
        <v>0</v>
      </c>
      <c r="DM144" s="79">
        <f>IF(DM$137&gt;=LPP!$D$98,HDS!DM12,0)</f>
        <v>0</v>
      </c>
      <c r="DN144" s="79">
        <f>IF(DN$137&gt;=LPP!$D$98,HDS!DN12,0)</f>
        <v>0</v>
      </c>
      <c r="DO144" s="79">
        <f>IF(DO$137&gt;=LPP!$D$98,HDS!DO12,0)</f>
        <v>0</v>
      </c>
      <c r="DP144" s="79">
        <f>IF(DP$137&gt;=LPP!$D$98,HDS!DP12,0)</f>
        <v>0</v>
      </c>
      <c r="DQ144" s="79">
        <f>IF(DQ$137&gt;=LPP!$D$98,HDS!DQ12,0)</f>
        <v>0</v>
      </c>
      <c r="DR144" s="79">
        <f>IF(DR$137&gt;=LPP!$D$98,HDS!DR12,0)</f>
        <v>0</v>
      </c>
      <c r="DS144" s="79">
        <f>IF(DS$137&gt;=LPP!$D$98,HDS!DS12,0)</f>
        <v>0</v>
      </c>
    </row>
    <row r="145" spans="2:123" x14ac:dyDescent="0.25">
      <c r="B145" s="156" t="s">
        <v>128</v>
      </c>
      <c r="C145" s="79">
        <f>IF(C$137&gt;=LPP!$D$98,HDS!C13,0)</f>
        <v>0</v>
      </c>
      <c r="D145" s="79">
        <f>IF(D$137&gt;=LPP!$D$98,HDS!D13,0)</f>
        <v>0</v>
      </c>
      <c r="E145" s="79">
        <f>IF(E$137&gt;=LPP!$D$98,HDS!E13,0)</f>
        <v>0</v>
      </c>
      <c r="F145" s="79">
        <f>IF(F$137&gt;=LPP!$D$98,HDS!F13,0)</f>
        <v>0</v>
      </c>
      <c r="G145" s="79">
        <f>IF(G$137&gt;=LPP!$D$98,HDS!G13,0)</f>
        <v>0</v>
      </c>
      <c r="H145" s="79">
        <f>IF(H$137&gt;=LPP!$D$98,HDS!H13,0)</f>
        <v>0</v>
      </c>
      <c r="I145" s="79">
        <f>IF(I$137&gt;=LPP!$D$98,HDS!I13,0)</f>
        <v>0</v>
      </c>
      <c r="J145" s="79">
        <f>IF(J$137&gt;=LPP!$D$98,HDS!J13,0)</f>
        <v>0</v>
      </c>
      <c r="K145" s="79">
        <f>IF(K$137&gt;=LPP!$D$98,HDS!K13,0)</f>
        <v>0</v>
      </c>
      <c r="L145" s="79">
        <f>IF(L$137&gt;=LPP!$D$98,HDS!L13,0)</f>
        <v>0</v>
      </c>
      <c r="M145" s="79">
        <f>IF(M$137&gt;=LPP!$D$98,HDS!M13,0)</f>
        <v>0</v>
      </c>
      <c r="N145" s="79">
        <f>IF(N$137&gt;=LPP!$D$98,HDS!N13,0)</f>
        <v>0</v>
      </c>
      <c r="O145" s="79">
        <f>IF(O$137&gt;=LPP!$D$98,HDS!O13,0)</f>
        <v>0</v>
      </c>
      <c r="P145" s="79">
        <f>IF(P$137&gt;=LPP!$D$98,HDS!P13,0)</f>
        <v>0</v>
      </c>
      <c r="Q145" s="79">
        <f>IF(Q$137&gt;=LPP!$D$98,HDS!Q13,0)</f>
        <v>0</v>
      </c>
      <c r="R145" s="79">
        <f>IF(R$137&gt;=LPP!$D$98,HDS!R13,0)</f>
        <v>0</v>
      </c>
      <c r="S145" s="79">
        <f>IF(S$137&gt;=LPP!$D$98,HDS!S13,0)</f>
        <v>0</v>
      </c>
      <c r="T145" s="79">
        <f>IF(T$137&gt;=LPP!$D$98,HDS!T13,0)</f>
        <v>0</v>
      </c>
      <c r="U145" s="79">
        <f>IF(U$137&gt;=LPP!$D$98,HDS!U13,0)</f>
        <v>0</v>
      </c>
      <c r="V145" s="79">
        <f>IF(V$137&gt;=LPP!$D$98,HDS!V13,0)</f>
        <v>0</v>
      </c>
      <c r="W145" s="79">
        <f>IF(W$137&gt;=LPP!$D$98,HDS!W13,0)</f>
        <v>0</v>
      </c>
      <c r="X145" s="79">
        <f>IF(X$137&gt;=LPP!$D$98,HDS!X13,0)</f>
        <v>0</v>
      </c>
      <c r="Y145" s="79">
        <f>IF(Y$137&gt;=LPP!$D$98,HDS!Y13,0)</f>
        <v>0</v>
      </c>
      <c r="Z145" s="79">
        <f>IF(Z$137&gt;=LPP!$D$98,HDS!Z13,0)</f>
        <v>0</v>
      </c>
      <c r="AA145" s="79">
        <f>IF(AA$137&gt;=LPP!$D$98,HDS!AA13,0)</f>
        <v>0</v>
      </c>
      <c r="AB145" s="79">
        <f>IF(AB$137&gt;=LPP!$D$98,HDS!AB13,0)</f>
        <v>83960.895616524751</v>
      </c>
      <c r="AC145" s="79">
        <f>IF(AC$137&gt;=LPP!$D$98,HDS!AC13,0)</f>
        <v>83960.895616524751</v>
      </c>
      <c r="AD145" s="79">
        <f>IF(AD$137&gt;=LPP!$D$98,HDS!AD13,0)</f>
        <v>83960.895616524751</v>
      </c>
      <c r="AE145" s="79">
        <f>IF(AE$137&gt;=LPP!$D$98,HDS!AE13,0)</f>
        <v>83960.895616524751</v>
      </c>
      <c r="AF145" s="79">
        <f>IF(AF$137&gt;=LPP!$D$98,HDS!AF13,0)</f>
        <v>83960.895616524751</v>
      </c>
      <c r="AG145" s="79">
        <f>IF(AG$137&gt;=LPP!$D$98,HDS!AG13,0)</f>
        <v>83960.895616524751</v>
      </c>
      <c r="AH145" s="79">
        <f>IF(AH$137&gt;=LPP!$D$98,HDS!AH13,0)</f>
        <v>83960.895616524751</v>
      </c>
      <c r="AI145" s="79">
        <f>IF(AI$137&gt;=LPP!$D$98,HDS!AI13,0)</f>
        <v>83960.895616524751</v>
      </c>
      <c r="AJ145" s="79">
        <f>IF(AJ$137&gt;=LPP!$D$98,HDS!AJ13,0)</f>
        <v>83960.895616524751</v>
      </c>
      <c r="AK145" s="79">
        <f>IF(AK$137&gt;=LPP!$D$98,HDS!AK13,0)</f>
        <v>83960.895616524751</v>
      </c>
      <c r="AL145" s="79">
        <f>IF(AL$137&gt;=LPP!$D$98,HDS!AL13,0)</f>
        <v>83960.895616524751</v>
      </c>
      <c r="AM145" s="79">
        <f>IF(AM$137&gt;=LPP!$D$98,HDS!AM13,0)</f>
        <v>83960.895616524751</v>
      </c>
      <c r="AN145" s="79">
        <f>IF(AN$137&gt;=LPP!$D$98,HDS!AN13,0)</f>
        <v>83960.895616524751</v>
      </c>
      <c r="AO145" s="79">
        <f>IF(AO$137&gt;=LPP!$D$98,HDS!AO13,0)</f>
        <v>83960.895616524751</v>
      </c>
      <c r="AP145" s="79">
        <f>IF(AP$137&gt;=LPP!$D$98,HDS!AP13,0)</f>
        <v>83960.895616524751</v>
      </c>
      <c r="AQ145" s="79">
        <f>IF(AQ$137&gt;=LPP!$D$98,HDS!AQ13,0)</f>
        <v>83960.895616524751</v>
      </c>
      <c r="AR145" s="79">
        <f>IF(AR$137&gt;=LPP!$D$98,HDS!AR13,0)</f>
        <v>83960.895616524751</v>
      </c>
      <c r="AS145" s="79">
        <f>IF(AS$137&gt;=LPP!$D$98,HDS!AS13,0)</f>
        <v>83960.895616524751</v>
      </c>
      <c r="AT145" s="79">
        <f>IF(AT$137&gt;=LPP!$D$98,HDS!AT13,0)</f>
        <v>83960.895616524751</v>
      </c>
      <c r="AU145" s="79">
        <f>IF(AU$137&gt;=LPP!$D$98,HDS!AU13,0)</f>
        <v>83960.895616524751</v>
      </c>
      <c r="AV145" s="79">
        <f>IF(AV$137&gt;=LPP!$D$98,HDS!AV13,0)</f>
        <v>83960.895616524751</v>
      </c>
      <c r="AW145" s="79">
        <f>IF(AW$137&gt;=LPP!$D$98,HDS!AW13,0)</f>
        <v>0</v>
      </c>
      <c r="AX145" s="79">
        <f>IF(AX$137&gt;=LPP!$D$98,HDS!AX13,0)</f>
        <v>0</v>
      </c>
      <c r="AY145" s="79">
        <f>IF(AY$137&gt;=LPP!$D$98,HDS!AY13,0)</f>
        <v>0</v>
      </c>
      <c r="AZ145" s="79">
        <f>IF(AZ$137&gt;=LPP!$D$98,HDS!AZ13,0)</f>
        <v>0</v>
      </c>
      <c r="BA145" s="79">
        <f>IF(BA$137&gt;=LPP!$D$98,HDS!BA13,0)</f>
        <v>0</v>
      </c>
      <c r="BB145" s="79">
        <f>IF(BB$137&gt;=LPP!$D$98,HDS!BB13,0)</f>
        <v>0</v>
      </c>
      <c r="BC145" s="79">
        <f>IF(BC$137&gt;=LPP!$D$98,HDS!BC13,0)</f>
        <v>0</v>
      </c>
      <c r="BD145" s="79">
        <f>IF(BD$137&gt;=LPP!$D$98,HDS!BD13,0)</f>
        <v>0</v>
      </c>
      <c r="BE145" s="79">
        <f>IF(BE$137&gt;=LPP!$D$98,HDS!BE13,0)</f>
        <v>0</v>
      </c>
      <c r="BF145" s="79">
        <f>IF(BF$137&gt;=LPP!$D$98,HDS!BF13,0)</f>
        <v>0</v>
      </c>
      <c r="BG145" s="79">
        <f>IF(BG$137&gt;=LPP!$D$98,HDS!BG13,0)</f>
        <v>0</v>
      </c>
      <c r="BH145" s="79">
        <f>IF(BH$137&gt;=LPP!$D$98,HDS!BH13,0)</f>
        <v>0</v>
      </c>
      <c r="BI145" s="79">
        <f>IF(BI$137&gt;=LPP!$D$98,HDS!BI13,0)</f>
        <v>0</v>
      </c>
      <c r="BJ145" s="79">
        <f>IF(BJ$137&gt;=LPP!$D$98,HDS!BJ13,0)</f>
        <v>0</v>
      </c>
      <c r="BK145" s="79">
        <f>IF(BK$137&gt;=LPP!$D$98,HDS!BK13,0)</f>
        <v>0</v>
      </c>
      <c r="BL145" s="79">
        <f>IF(BL$137&gt;=LPP!$D$98,HDS!BL13,0)</f>
        <v>0</v>
      </c>
      <c r="BM145" s="79">
        <f>IF(BM$137&gt;=LPP!$D$98,HDS!BM13,0)</f>
        <v>0</v>
      </c>
      <c r="BN145" s="79">
        <f>IF(BN$137&gt;=LPP!$D$98,HDS!BN13,0)</f>
        <v>0</v>
      </c>
      <c r="BO145" s="79">
        <f>IF(BO$137&gt;=LPP!$D$98,HDS!BO13,0)</f>
        <v>0</v>
      </c>
      <c r="BP145" s="79">
        <f>IF(BP$137&gt;=LPP!$D$98,HDS!BP13,0)</f>
        <v>0</v>
      </c>
      <c r="BQ145" s="79">
        <f>IF(BQ$137&gt;=LPP!$D$98,HDS!BQ13,0)</f>
        <v>0</v>
      </c>
      <c r="BR145" s="79">
        <f>IF(BR$137&gt;=LPP!$D$98,HDS!BR13,0)</f>
        <v>0</v>
      </c>
      <c r="BS145" s="79">
        <f>IF(BS$137&gt;=LPP!$D$98,HDS!BS13,0)</f>
        <v>0</v>
      </c>
      <c r="BT145" s="79">
        <f>IF(BT$137&gt;=LPP!$D$98,HDS!BT13,0)</f>
        <v>0</v>
      </c>
      <c r="BU145" s="79">
        <f>IF(BU$137&gt;=LPP!$D$98,HDS!BU13,0)</f>
        <v>0</v>
      </c>
      <c r="BV145" s="79">
        <f>IF(BV$137&gt;=LPP!$D$98,HDS!BV13,0)</f>
        <v>0</v>
      </c>
      <c r="BW145" s="79">
        <f>IF(BW$137&gt;=LPP!$D$98,HDS!BW13,0)</f>
        <v>0</v>
      </c>
      <c r="BX145" s="79">
        <f>IF(BX$137&gt;=LPP!$D$98,HDS!BX13,0)</f>
        <v>0</v>
      </c>
      <c r="BY145" s="79">
        <f>IF(BY$137&gt;=LPP!$D$98,HDS!BY13,0)</f>
        <v>0</v>
      </c>
      <c r="BZ145" s="79">
        <f>IF(BZ$137&gt;=LPP!$D$98,HDS!BZ13,0)</f>
        <v>0</v>
      </c>
      <c r="CA145" s="79">
        <f>IF(CA$137&gt;=LPP!$D$98,HDS!CA13,0)</f>
        <v>0</v>
      </c>
      <c r="CB145" s="79">
        <f>IF(CB$137&gt;=LPP!$D$98,HDS!CB13,0)</f>
        <v>0</v>
      </c>
      <c r="CC145" s="79">
        <f>IF(CC$137&gt;=LPP!$D$98,HDS!CC13,0)</f>
        <v>0</v>
      </c>
      <c r="CD145" s="79">
        <f>IF(CD$137&gt;=LPP!$D$98,HDS!CD13,0)</f>
        <v>0</v>
      </c>
      <c r="CE145" s="79">
        <f>IF(CE$137&gt;=LPP!$D$98,HDS!CE13,0)</f>
        <v>0</v>
      </c>
      <c r="CF145" s="79">
        <f>IF(CF$137&gt;=LPP!$D$98,HDS!CF13,0)</f>
        <v>0</v>
      </c>
      <c r="CG145" s="79">
        <f>IF(CG$137&gt;=LPP!$D$98,HDS!CG13,0)</f>
        <v>0</v>
      </c>
      <c r="CH145" s="79">
        <f>IF(CH$137&gt;=LPP!$D$98,HDS!CH13,0)</f>
        <v>0</v>
      </c>
      <c r="CI145" s="79">
        <f>IF(CI$137&gt;=LPP!$D$98,HDS!CI13,0)</f>
        <v>0</v>
      </c>
      <c r="CJ145" s="79">
        <f>IF(CJ$137&gt;=LPP!$D$98,HDS!CJ13,0)</f>
        <v>0</v>
      </c>
      <c r="CK145" s="79">
        <f>IF(CK$137&gt;=LPP!$D$98,HDS!CK13,0)</f>
        <v>0</v>
      </c>
      <c r="CL145" s="79">
        <f>IF(CL$137&gt;=LPP!$D$98,HDS!CL13,0)</f>
        <v>0</v>
      </c>
      <c r="CM145" s="79">
        <f>IF(CM$137&gt;=LPP!$D$98,HDS!CM13,0)</f>
        <v>0</v>
      </c>
      <c r="CN145" s="79">
        <f>IF(CN$137&gt;=LPP!$D$98,HDS!CN13,0)</f>
        <v>0</v>
      </c>
      <c r="CO145" s="79">
        <f>IF(CO$137&gt;=LPP!$D$98,HDS!CO13,0)</f>
        <v>0</v>
      </c>
      <c r="CP145" s="79">
        <f>IF(CP$137&gt;=LPP!$D$98,HDS!CP13,0)</f>
        <v>0</v>
      </c>
      <c r="CQ145" s="79">
        <f>IF(CQ$137&gt;=LPP!$D$98,HDS!CQ13,0)</f>
        <v>0</v>
      </c>
      <c r="CR145" s="79">
        <f>IF(CR$137&gt;=LPP!$D$98,HDS!CR13,0)</f>
        <v>0</v>
      </c>
      <c r="CS145" s="79">
        <f>IF(CS$137&gt;=LPP!$D$98,HDS!CS13,0)</f>
        <v>0</v>
      </c>
      <c r="CT145" s="79">
        <f>IF(CT$137&gt;=LPP!$D$98,HDS!CT13,0)</f>
        <v>0</v>
      </c>
      <c r="CU145" s="79">
        <f>IF(CU$137&gt;=LPP!$D$98,HDS!CU13,0)</f>
        <v>0</v>
      </c>
      <c r="CV145" s="79">
        <f>IF(CV$137&gt;=LPP!$D$98,HDS!CV13,0)</f>
        <v>0</v>
      </c>
      <c r="CW145" s="79">
        <f>IF(CW$137&gt;=LPP!$D$98,HDS!CW13,0)</f>
        <v>0</v>
      </c>
      <c r="CX145" s="79">
        <f>IF(CX$137&gt;=LPP!$D$98,HDS!CX13,0)</f>
        <v>0</v>
      </c>
      <c r="CY145" s="79">
        <f>IF(CY$137&gt;=LPP!$D$98,HDS!CY13,0)</f>
        <v>0</v>
      </c>
      <c r="CZ145" s="79">
        <f>IF(CZ$137&gt;=LPP!$D$98,HDS!CZ13,0)</f>
        <v>0</v>
      </c>
      <c r="DA145" s="79">
        <f>IF(DA$137&gt;=LPP!$D$98,HDS!DA13,0)</f>
        <v>0</v>
      </c>
      <c r="DB145" s="79">
        <f>IF(DB$137&gt;=LPP!$D$98,HDS!DB13,0)</f>
        <v>0</v>
      </c>
      <c r="DC145" s="79">
        <f>IF(DC$137&gt;=LPP!$D$98,HDS!DC13,0)</f>
        <v>0</v>
      </c>
      <c r="DD145" s="79">
        <f>IF(DD$137&gt;=LPP!$D$98,HDS!DD13,0)</f>
        <v>0</v>
      </c>
      <c r="DE145" s="79">
        <f>IF(DE$137&gt;=LPP!$D$98,HDS!DE13,0)</f>
        <v>0</v>
      </c>
      <c r="DF145" s="79">
        <f>IF(DF$137&gt;=LPP!$D$98,HDS!DF13,0)</f>
        <v>0</v>
      </c>
      <c r="DG145" s="79">
        <f>IF(DG$137&gt;=LPP!$D$98,HDS!DG13,0)</f>
        <v>0</v>
      </c>
      <c r="DH145" s="79">
        <f>IF(DH$137&gt;=LPP!$D$98,HDS!DH13,0)</f>
        <v>0</v>
      </c>
      <c r="DI145" s="79">
        <f>IF(DI$137&gt;=LPP!$D$98,HDS!DI13,0)</f>
        <v>0</v>
      </c>
      <c r="DJ145" s="79">
        <f>IF(DJ$137&gt;=LPP!$D$98,HDS!DJ13,0)</f>
        <v>0</v>
      </c>
      <c r="DK145" s="79">
        <f>IF(DK$137&gt;=LPP!$D$98,HDS!DK13,0)</f>
        <v>0</v>
      </c>
      <c r="DL145" s="79">
        <f>IF(DL$137&gt;=LPP!$D$98,HDS!DL13,0)</f>
        <v>0</v>
      </c>
      <c r="DM145" s="79">
        <f>IF(DM$137&gt;=LPP!$D$98,HDS!DM13,0)</f>
        <v>0</v>
      </c>
      <c r="DN145" s="79">
        <f>IF(DN$137&gt;=LPP!$D$98,HDS!DN13,0)</f>
        <v>0</v>
      </c>
      <c r="DO145" s="79">
        <f>IF(DO$137&gt;=LPP!$D$98,HDS!DO13,0)</f>
        <v>0</v>
      </c>
      <c r="DP145" s="79">
        <f>IF(DP$137&gt;=LPP!$D$98,HDS!DP13,0)</f>
        <v>0</v>
      </c>
      <c r="DQ145" s="79">
        <f>IF(DQ$137&gt;=LPP!$D$98,HDS!DQ13,0)</f>
        <v>0</v>
      </c>
      <c r="DR145" s="79">
        <f>IF(DR$137&gt;=LPP!$D$98,HDS!DR13,0)</f>
        <v>0</v>
      </c>
      <c r="DS145" s="79">
        <f>IF(DS$137&gt;=LPP!$D$98,HDS!DS13,0)</f>
        <v>0</v>
      </c>
    </row>
    <row r="146" spans="2:123" x14ac:dyDescent="0.25">
      <c r="B146" s="156" t="s">
        <v>129</v>
      </c>
      <c r="C146" s="79">
        <f>IF(C$137&gt;=LPP!$D$98,HDS!C14,0)</f>
        <v>0</v>
      </c>
      <c r="D146" s="79">
        <f>IF(D$137&gt;=LPP!$D$98,HDS!D14,0)</f>
        <v>0</v>
      </c>
      <c r="E146" s="79">
        <f>IF(E$137&gt;=LPP!$D$98,HDS!E14,0)</f>
        <v>0</v>
      </c>
      <c r="F146" s="79">
        <f>IF(F$137&gt;=LPP!$D$98,HDS!F14,0)</f>
        <v>0</v>
      </c>
      <c r="G146" s="79">
        <f>IF(G$137&gt;=LPP!$D$98,HDS!G14,0)</f>
        <v>0</v>
      </c>
      <c r="H146" s="79">
        <f>IF(H$137&gt;=LPP!$D$98,HDS!H14,0)</f>
        <v>0</v>
      </c>
      <c r="I146" s="79">
        <f>IF(I$137&gt;=LPP!$D$98,HDS!I14,0)</f>
        <v>0</v>
      </c>
      <c r="J146" s="79">
        <f>IF(J$137&gt;=LPP!$D$98,HDS!J14,0)</f>
        <v>0</v>
      </c>
      <c r="K146" s="79">
        <f>IF(K$137&gt;=LPP!$D$98,HDS!K14,0)</f>
        <v>0</v>
      </c>
      <c r="L146" s="79">
        <f>IF(L$137&gt;=LPP!$D$98,HDS!L14,0)</f>
        <v>0</v>
      </c>
      <c r="M146" s="79">
        <f>IF(M$137&gt;=LPP!$D$98,HDS!M14,0)</f>
        <v>0</v>
      </c>
      <c r="N146" s="79">
        <f>IF(N$137&gt;=LPP!$D$98,HDS!N14,0)</f>
        <v>0</v>
      </c>
      <c r="O146" s="79">
        <f>IF(O$137&gt;=LPP!$D$98,HDS!O14,0)</f>
        <v>0</v>
      </c>
      <c r="P146" s="79">
        <f>IF(P$137&gt;=LPP!$D$98,HDS!P14,0)</f>
        <v>0</v>
      </c>
      <c r="Q146" s="79">
        <f>IF(Q$137&gt;=LPP!$D$98,HDS!Q14,0)</f>
        <v>0</v>
      </c>
      <c r="R146" s="79">
        <f>IF(R$137&gt;=LPP!$D$98,HDS!R14,0)</f>
        <v>0</v>
      </c>
      <c r="S146" s="79">
        <f>IF(S$137&gt;=LPP!$D$98,HDS!S14,0)</f>
        <v>0</v>
      </c>
      <c r="T146" s="79">
        <f>IF(T$137&gt;=LPP!$D$98,HDS!T14,0)</f>
        <v>0</v>
      </c>
      <c r="U146" s="79">
        <f>IF(U$137&gt;=LPP!$D$98,HDS!U14,0)</f>
        <v>0</v>
      </c>
      <c r="V146" s="79">
        <f>IF(V$137&gt;=LPP!$D$98,HDS!V14,0)</f>
        <v>0</v>
      </c>
      <c r="W146" s="79">
        <f>IF(W$137&gt;=LPP!$D$98,HDS!W14,0)</f>
        <v>0</v>
      </c>
      <c r="X146" s="79">
        <f>IF(X$137&gt;=LPP!$D$98,HDS!X14,0)</f>
        <v>0</v>
      </c>
      <c r="Y146" s="79">
        <f>IF(Y$137&gt;=LPP!$D$98,HDS!Y14,0)</f>
        <v>0</v>
      </c>
      <c r="Z146" s="79">
        <f>IF(Z$137&gt;=LPP!$D$98,HDS!Z14,0)</f>
        <v>0</v>
      </c>
      <c r="AA146" s="79">
        <f>IF(AA$137&gt;=LPP!$D$98,HDS!AA14,0)</f>
        <v>0</v>
      </c>
      <c r="AB146" s="79">
        <f>IF(AB$137&gt;=LPP!$D$98,HDS!AB14,0)</f>
        <v>352635.76158940396</v>
      </c>
      <c r="AC146" s="79">
        <f>IF(AC$137&gt;=LPP!$D$98,HDS!AC14,0)</f>
        <v>352635.76158940396</v>
      </c>
      <c r="AD146" s="79">
        <f>IF(AD$137&gt;=LPP!$D$98,HDS!AD14,0)</f>
        <v>352635.76158940396</v>
      </c>
      <c r="AE146" s="79">
        <f>IF(AE$137&gt;=LPP!$D$98,HDS!AE14,0)</f>
        <v>352635.76158940396</v>
      </c>
      <c r="AF146" s="79">
        <f>IF(AF$137&gt;=LPP!$D$98,HDS!AF14,0)</f>
        <v>352635.76158940396</v>
      </c>
      <c r="AG146" s="79">
        <f>IF(AG$137&gt;=LPP!$D$98,HDS!AG14,0)</f>
        <v>352635.76158940396</v>
      </c>
      <c r="AH146" s="79">
        <f>IF(AH$137&gt;=LPP!$D$98,HDS!AH14,0)</f>
        <v>352635.76158940396</v>
      </c>
      <c r="AI146" s="79">
        <f>IF(AI$137&gt;=LPP!$D$98,HDS!AI14,0)</f>
        <v>352635.76158940396</v>
      </c>
      <c r="AJ146" s="79">
        <f>IF(AJ$137&gt;=LPP!$D$98,HDS!AJ14,0)</f>
        <v>352635.76158940396</v>
      </c>
      <c r="AK146" s="79">
        <f>IF(AK$137&gt;=LPP!$D$98,HDS!AK14,0)</f>
        <v>352635.76158940396</v>
      </c>
      <c r="AL146" s="79">
        <f>IF(AL$137&gt;=LPP!$D$98,HDS!AL14,0)</f>
        <v>352635.76158940396</v>
      </c>
      <c r="AM146" s="79">
        <f>IF(AM$137&gt;=LPP!$D$98,HDS!AM14,0)</f>
        <v>352635.76158940396</v>
      </c>
      <c r="AN146" s="79">
        <f>IF(AN$137&gt;=LPP!$D$98,HDS!AN14,0)</f>
        <v>352635.76158940396</v>
      </c>
      <c r="AO146" s="79">
        <f>IF(AO$137&gt;=LPP!$D$98,HDS!AO14,0)</f>
        <v>352635.76158940396</v>
      </c>
      <c r="AP146" s="79">
        <f>IF(AP$137&gt;=LPP!$D$98,HDS!AP14,0)</f>
        <v>352635.76158940396</v>
      </c>
      <c r="AQ146" s="79">
        <f>IF(AQ$137&gt;=LPP!$D$98,HDS!AQ14,0)</f>
        <v>352635.76158940396</v>
      </c>
      <c r="AR146" s="79">
        <f>IF(AR$137&gt;=LPP!$D$98,HDS!AR14,0)</f>
        <v>352635.76158940396</v>
      </c>
      <c r="AS146" s="79">
        <f>IF(AS$137&gt;=LPP!$D$98,HDS!AS14,0)</f>
        <v>352635.76158940396</v>
      </c>
      <c r="AT146" s="79">
        <f>IF(AT$137&gt;=LPP!$D$98,HDS!AT14,0)</f>
        <v>352635.76158940396</v>
      </c>
      <c r="AU146" s="79">
        <f>IF(AU$137&gt;=LPP!$D$98,HDS!AU14,0)</f>
        <v>352635.76158940396</v>
      </c>
      <c r="AV146" s="79">
        <f>IF(AV$137&gt;=LPP!$D$98,HDS!AV14,0)</f>
        <v>352635.76158940396</v>
      </c>
      <c r="AW146" s="79">
        <f>IF(AW$137&gt;=LPP!$D$98,HDS!AW14,0)</f>
        <v>352635.76158940396</v>
      </c>
      <c r="AX146" s="79">
        <f>IF(AX$137&gt;=LPP!$D$98,HDS!AX14,0)</f>
        <v>352635.76158940396</v>
      </c>
      <c r="AY146" s="79">
        <f>IF(AY$137&gt;=LPP!$D$98,HDS!AY14,0)</f>
        <v>352635.76158940396</v>
      </c>
      <c r="AZ146" s="79">
        <f>IF(AZ$137&gt;=LPP!$D$98,HDS!AZ14,0)</f>
        <v>352635.76158940396</v>
      </c>
      <c r="BA146" s="79">
        <f>IF(BA$137&gt;=LPP!$D$98,HDS!BA14,0)</f>
        <v>0</v>
      </c>
      <c r="BB146" s="79">
        <f>IF(BB$137&gt;=LPP!$D$98,HDS!BB14,0)</f>
        <v>0</v>
      </c>
      <c r="BC146" s="79">
        <f>IF(BC$137&gt;=LPP!$D$98,HDS!BC14,0)</f>
        <v>0</v>
      </c>
      <c r="BD146" s="79">
        <f>IF(BD$137&gt;=LPP!$D$98,HDS!BD14,0)</f>
        <v>0</v>
      </c>
      <c r="BE146" s="79">
        <f>IF(BE$137&gt;=LPP!$D$98,HDS!BE14,0)</f>
        <v>0</v>
      </c>
      <c r="BF146" s="79">
        <f>IF(BF$137&gt;=LPP!$D$98,HDS!BF14,0)</f>
        <v>0</v>
      </c>
      <c r="BG146" s="79">
        <f>IF(BG$137&gt;=LPP!$D$98,HDS!BG14,0)</f>
        <v>0</v>
      </c>
      <c r="BH146" s="79">
        <f>IF(BH$137&gt;=LPP!$D$98,HDS!BH14,0)</f>
        <v>0</v>
      </c>
      <c r="BI146" s="79">
        <f>IF(BI$137&gt;=LPP!$D$98,HDS!BI14,0)</f>
        <v>0</v>
      </c>
      <c r="BJ146" s="79">
        <f>IF(BJ$137&gt;=LPP!$D$98,HDS!BJ14,0)</f>
        <v>0</v>
      </c>
      <c r="BK146" s="79">
        <f>IF(BK$137&gt;=LPP!$D$98,HDS!BK14,0)</f>
        <v>0</v>
      </c>
      <c r="BL146" s="79">
        <f>IF(BL$137&gt;=LPP!$D$98,HDS!BL14,0)</f>
        <v>0</v>
      </c>
      <c r="BM146" s="79">
        <f>IF(BM$137&gt;=LPP!$D$98,HDS!BM14,0)</f>
        <v>0</v>
      </c>
      <c r="BN146" s="79">
        <f>IF(BN$137&gt;=LPP!$D$98,HDS!BN14,0)</f>
        <v>0</v>
      </c>
      <c r="BO146" s="79">
        <f>IF(BO$137&gt;=LPP!$D$98,HDS!BO14,0)</f>
        <v>0</v>
      </c>
      <c r="BP146" s="79">
        <f>IF(BP$137&gt;=LPP!$D$98,HDS!BP14,0)</f>
        <v>0</v>
      </c>
      <c r="BQ146" s="79">
        <f>IF(BQ$137&gt;=LPP!$D$98,HDS!BQ14,0)</f>
        <v>0</v>
      </c>
      <c r="BR146" s="79">
        <f>IF(BR$137&gt;=LPP!$D$98,HDS!BR14,0)</f>
        <v>0</v>
      </c>
      <c r="BS146" s="79">
        <f>IF(BS$137&gt;=LPP!$D$98,HDS!BS14,0)</f>
        <v>0</v>
      </c>
      <c r="BT146" s="79">
        <f>IF(BT$137&gt;=LPP!$D$98,HDS!BT14,0)</f>
        <v>0</v>
      </c>
      <c r="BU146" s="79">
        <f>IF(BU$137&gt;=LPP!$D$98,HDS!BU14,0)</f>
        <v>0</v>
      </c>
      <c r="BV146" s="79">
        <f>IF(BV$137&gt;=LPP!$D$98,HDS!BV14,0)</f>
        <v>0</v>
      </c>
      <c r="BW146" s="79">
        <f>IF(BW$137&gt;=LPP!$D$98,HDS!BW14,0)</f>
        <v>0</v>
      </c>
      <c r="BX146" s="79">
        <f>IF(BX$137&gt;=LPP!$D$98,HDS!BX14,0)</f>
        <v>0</v>
      </c>
      <c r="BY146" s="79">
        <f>IF(BY$137&gt;=LPP!$D$98,HDS!BY14,0)</f>
        <v>0</v>
      </c>
      <c r="BZ146" s="79">
        <f>IF(BZ$137&gt;=LPP!$D$98,HDS!BZ14,0)</f>
        <v>0</v>
      </c>
      <c r="CA146" s="79">
        <f>IF(CA$137&gt;=LPP!$D$98,HDS!CA14,0)</f>
        <v>0</v>
      </c>
      <c r="CB146" s="79">
        <f>IF(CB$137&gt;=LPP!$D$98,HDS!CB14,0)</f>
        <v>0</v>
      </c>
      <c r="CC146" s="79">
        <f>IF(CC$137&gt;=LPP!$D$98,HDS!CC14,0)</f>
        <v>0</v>
      </c>
      <c r="CD146" s="79">
        <f>IF(CD$137&gt;=LPP!$D$98,HDS!CD14,0)</f>
        <v>0</v>
      </c>
      <c r="CE146" s="79">
        <f>IF(CE$137&gt;=LPP!$D$98,HDS!CE14,0)</f>
        <v>0</v>
      </c>
      <c r="CF146" s="79">
        <f>IF(CF$137&gt;=LPP!$D$98,HDS!CF14,0)</f>
        <v>0</v>
      </c>
      <c r="CG146" s="79">
        <f>IF(CG$137&gt;=LPP!$D$98,HDS!CG14,0)</f>
        <v>0</v>
      </c>
      <c r="CH146" s="79">
        <f>IF(CH$137&gt;=LPP!$D$98,HDS!CH14,0)</f>
        <v>0</v>
      </c>
      <c r="CI146" s="79">
        <f>IF(CI$137&gt;=LPP!$D$98,HDS!CI14,0)</f>
        <v>0</v>
      </c>
      <c r="CJ146" s="79">
        <f>IF(CJ$137&gt;=LPP!$D$98,HDS!CJ14,0)</f>
        <v>0</v>
      </c>
      <c r="CK146" s="79">
        <f>IF(CK$137&gt;=LPP!$D$98,HDS!CK14,0)</f>
        <v>0</v>
      </c>
      <c r="CL146" s="79">
        <f>IF(CL$137&gt;=LPP!$D$98,HDS!CL14,0)</f>
        <v>0</v>
      </c>
      <c r="CM146" s="79">
        <f>IF(CM$137&gt;=LPP!$D$98,HDS!CM14,0)</f>
        <v>0</v>
      </c>
      <c r="CN146" s="79">
        <f>IF(CN$137&gt;=LPP!$D$98,HDS!CN14,0)</f>
        <v>0</v>
      </c>
      <c r="CO146" s="79">
        <f>IF(CO$137&gt;=LPP!$D$98,HDS!CO14,0)</f>
        <v>0</v>
      </c>
      <c r="CP146" s="79">
        <f>IF(CP$137&gt;=LPP!$D$98,HDS!CP14,0)</f>
        <v>0</v>
      </c>
      <c r="CQ146" s="79">
        <f>IF(CQ$137&gt;=LPP!$D$98,HDS!CQ14,0)</f>
        <v>0</v>
      </c>
      <c r="CR146" s="79">
        <f>IF(CR$137&gt;=LPP!$D$98,HDS!CR14,0)</f>
        <v>0</v>
      </c>
      <c r="CS146" s="79">
        <f>IF(CS$137&gt;=LPP!$D$98,HDS!CS14,0)</f>
        <v>0</v>
      </c>
      <c r="CT146" s="79">
        <f>IF(CT$137&gt;=LPP!$D$98,HDS!CT14,0)</f>
        <v>0</v>
      </c>
      <c r="CU146" s="79">
        <f>IF(CU$137&gt;=LPP!$D$98,HDS!CU14,0)</f>
        <v>0</v>
      </c>
      <c r="CV146" s="79">
        <f>IF(CV$137&gt;=LPP!$D$98,HDS!CV14,0)</f>
        <v>0</v>
      </c>
      <c r="CW146" s="79">
        <f>IF(CW$137&gt;=LPP!$D$98,HDS!CW14,0)</f>
        <v>0</v>
      </c>
      <c r="CX146" s="79">
        <f>IF(CX$137&gt;=LPP!$D$98,HDS!CX14,0)</f>
        <v>0</v>
      </c>
      <c r="CY146" s="79">
        <f>IF(CY$137&gt;=LPP!$D$98,HDS!CY14,0)</f>
        <v>0</v>
      </c>
      <c r="CZ146" s="79">
        <f>IF(CZ$137&gt;=LPP!$D$98,HDS!CZ14,0)</f>
        <v>0</v>
      </c>
      <c r="DA146" s="79">
        <f>IF(DA$137&gt;=LPP!$D$98,HDS!DA14,0)</f>
        <v>0</v>
      </c>
      <c r="DB146" s="79">
        <f>IF(DB$137&gt;=LPP!$D$98,HDS!DB14,0)</f>
        <v>0</v>
      </c>
      <c r="DC146" s="79">
        <f>IF(DC$137&gt;=LPP!$D$98,HDS!DC14,0)</f>
        <v>0</v>
      </c>
      <c r="DD146" s="79">
        <f>IF(DD$137&gt;=LPP!$D$98,HDS!DD14,0)</f>
        <v>0</v>
      </c>
      <c r="DE146" s="79">
        <f>IF(DE$137&gt;=LPP!$D$98,HDS!DE14,0)</f>
        <v>0</v>
      </c>
      <c r="DF146" s="79">
        <f>IF(DF$137&gt;=LPP!$D$98,HDS!DF14,0)</f>
        <v>0</v>
      </c>
      <c r="DG146" s="79">
        <f>IF(DG$137&gt;=LPP!$D$98,HDS!DG14,0)</f>
        <v>0</v>
      </c>
      <c r="DH146" s="79">
        <f>IF(DH$137&gt;=LPP!$D$98,HDS!DH14,0)</f>
        <v>0</v>
      </c>
      <c r="DI146" s="79">
        <f>IF(DI$137&gt;=LPP!$D$98,HDS!DI14,0)</f>
        <v>0</v>
      </c>
      <c r="DJ146" s="79">
        <f>IF(DJ$137&gt;=LPP!$D$98,HDS!DJ14,0)</f>
        <v>0</v>
      </c>
      <c r="DK146" s="79">
        <f>IF(DK$137&gt;=LPP!$D$98,HDS!DK14,0)</f>
        <v>0</v>
      </c>
      <c r="DL146" s="79">
        <f>IF(DL$137&gt;=LPP!$D$98,HDS!DL14,0)</f>
        <v>0</v>
      </c>
      <c r="DM146" s="79">
        <f>IF(DM$137&gt;=LPP!$D$98,HDS!DM14,0)</f>
        <v>0</v>
      </c>
      <c r="DN146" s="79">
        <f>IF(DN$137&gt;=LPP!$D$98,HDS!DN14,0)</f>
        <v>0</v>
      </c>
      <c r="DO146" s="79">
        <f>IF(DO$137&gt;=LPP!$D$98,HDS!DO14,0)</f>
        <v>0</v>
      </c>
      <c r="DP146" s="79">
        <f>IF(DP$137&gt;=LPP!$D$98,HDS!DP14,0)</f>
        <v>0</v>
      </c>
      <c r="DQ146" s="79">
        <f>IF(DQ$137&gt;=LPP!$D$98,HDS!DQ14,0)</f>
        <v>0</v>
      </c>
      <c r="DR146" s="79">
        <f>IF(DR$137&gt;=LPP!$D$98,HDS!DR14,0)</f>
        <v>0</v>
      </c>
      <c r="DS146" s="79">
        <f>IF(DS$137&gt;=LPP!$D$98,HDS!DS14,0)</f>
        <v>0</v>
      </c>
    </row>
    <row r="147" spans="2:123" x14ac:dyDescent="0.25">
      <c r="B147" s="156" t="s">
        <v>130</v>
      </c>
      <c r="C147" s="79">
        <f>IF(C$137&gt;=LPP!$D$98,HDS!C15,0)</f>
        <v>0</v>
      </c>
      <c r="D147" s="79">
        <f>IF(D$137&gt;=LPP!$D$98,HDS!D15,0)</f>
        <v>0</v>
      </c>
      <c r="E147" s="79">
        <f>IF(E$137&gt;=LPP!$D$98,HDS!E15,0)</f>
        <v>0</v>
      </c>
      <c r="F147" s="79">
        <f>IF(F$137&gt;=LPP!$D$98,HDS!F15,0)</f>
        <v>0</v>
      </c>
      <c r="G147" s="79">
        <f>IF(G$137&gt;=LPP!$D$98,HDS!G15,0)</f>
        <v>0</v>
      </c>
      <c r="H147" s="79">
        <f>IF(H$137&gt;=LPP!$D$98,HDS!H15,0)</f>
        <v>0</v>
      </c>
      <c r="I147" s="79">
        <f>IF(I$137&gt;=LPP!$D$98,HDS!I15,0)</f>
        <v>0</v>
      </c>
      <c r="J147" s="79">
        <f>IF(J$137&gt;=LPP!$D$98,HDS!J15,0)</f>
        <v>0</v>
      </c>
      <c r="K147" s="79">
        <f>IF(K$137&gt;=LPP!$D$98,HDS!K15,0)</f>
        <v>0</v>
      </c>
      <c r="L147" s="79">
        <f>IF(L$137&gt;=LPP!$D$98,HDS!L15,0)</f>
        <v>0</v>
      </c>
      <c r="M147" s="79">
        <f>IF(M$137&gt;=LPP!$D$98,HDS!M15,0)</f>
        <v>0</v>
      </c>
      <c r="N147" s="79">
        <f>IF(N$137&gt;=LPP!$D$98,HDS!N15,0)</f>
        <v>0</v>
      </c>
      <c r="O147" s="79">
        <f>IF(O$137&gt;=LPP!$D$98,HDS!O15,0)</f>
        <v>0</v>
      </c>
      <c r="P147" s="79">
        <f>IF(P$137&gt;=LPP!$D$98,HDS!P15,0)</f>
        <v>0</v>
      </c>
      <c r="Q147" s="79">
        <f>IF(Q$137&gt;=LPP!$D$98,HDS!Q15,0)</f>
        <v>0</v>
      </c>
      <c r="R147" s="79">
        <f>IF(R$137&gt;=LPP!$D$98,HDS!R15,0)</f>
        <v>0</v>
      </c>
      <c r="S147" s="79">
        <f>IF(S$137&gt;=LPP!$D$98,HDS!S15,0)</f>
        <v>0</v>
      </c>
      <c r="T147" s="79">
        <f>IF(T$137&gt;=LPP!$D$98,HDS!T15,0)</f>
        <v>0</v>
      </c>
      <c r="U147" s="79">
        <f>IF(U$137&gt;=LPP!$D$98,HDS!U15,0)</f>
        <v>0</v>
      </c>
      <c r="V147" s="79">
        <f>IF(V$137&gt;=LPP!$D$98,HDS!V15,0)</f>
        <v>0</v>
      </c>
      <c r="W147" s="79">
        <f>IF(W$137&gt;=LPP!$D$98,HDS!W15,0)</f>
        <v>0</v>
      </c>
      <c r="X147" s="79">
        <f>IF(X$137&gt;=LPP!$D$98,HDS!X15,0)</f>
        <v>0</v>
      </c>
      <c r="Y147" s="79">
        <f>IF(Y$137&gt;=LPP!$D$98,HDS!Y15,0)</f>
        <v>75761.589403973514</v>
      </c>
      <c r="Z147" s="79">
        <f>IF(Z$137&gt;=LPP!$D$98,HDS!Z15,0)</f>
        <v>75761.589403973514</v>
      </c>
      <c r="AA147" s="79">
        <f>IF(AA$137&gt;=LPP!$D$98,HDS!AA15,0)</f>
        <v>75761.589403973514</v>
      </c>
      <c r="AB147" s="79">
        <f>IF(AB$137&gt;=LPP!$D$98,HDS!AB15,0)</f>
        <v>75761.589403973514</v>
      </c>
      <c r="AC147" s="79">
        <f>IF(AC$137&gt;=LPP!$D$98,HDS!AC15,0)</f>
        <v>75761.589403973514</v>
      </c>
      <c r="AD147" s="79">
        <f>IF(AD$137&gt;=LPP!$D$98,HDS!AD15,0)</f>
        <v>75761.589403973514</v>
      </c>
      <c r="AE147" s="79">
        <f>IF(AE$137&gt;=LPP!$D$98,HDS!AE15,0)</f>
        <v>75761.589403973514</v>
      </c>
      <c r="AF147" s="79">
        <f>IF(AF$137&gt;=LPP!$D$98,HDS!AF15,0)</f>
        <v>75761.589403973514</v>
      </c>
      <c r="AG147" s="79">
        <f>IF(AG$137&gt;=LPP!$D$98,HDS!AG15,0)</f>
        <v>75761.589403973514</v>
      </c>
      <c r="AH147" s="79">
        <f>IF(AH$137&gt;=LPP!$D$98,HDS!AH15,0)</f>
        <v>75761.589403973514</v>
      </c>
      <c r="AI147" s="79">
        <f>IF(AI$137&gt;=LPP!$D$98,HDS!AI15,0)</f>
        <v>75761.589403973514</v>
      </c>
      <c r="AJ147" s="79">
        <f>IF(AJ$137&gt;=LPP!$D$98,HDS!AJ15,0)</f>
        <v>75761.589403973514</v>
      </c>
      <c r="AK147" s="79">
        <f>IF(AK$137&gt;=LPP!$D$98,HDS!AK15,0)</f>
        <v>75761.589403973514</v>
      </c>
      <c r="AL147" s="79">
        <f>IF(AL$137&gt;=LPP!$D$98,HDS!AL15,0)</f>
        <v>75761.589403973514</v>
      </c>
      <c r="AM147" s="79">
        <f>IF(AM$137&gt;=LPP!$D$98,HDS!AM15,0)</f>
        <v>75761.589403973514</v>
      </c>
      <c r="AN147" s="79">
        <f>IF(AN$137&gt;=LPP!$D$98,HDS!AN15,0)</f>
        <v>75761.589403973514</v>
      </c>
      <c r="AO147" s="79">
        <f>IF(AO$137&gt;=LPP!$D$98,HDS!AO15,0)</f>
        <v>75761.589403973514</v>
      </c>
      <c r="AP147" s="79">
        <f>IF(AP$137&gt;=LPP!$D$98,HDS!AP15,0)</f>
        <v>75761.589403973514</v>
      </c>
      <c r="AQ147" s="79">
        <f>IF(AQ$137&gt;=LPP!$D$98,HDS!AQ15,0)</f>
        <v>75761.589403973514</v>
      </c>
      <c r="AR147" s="79">
        <f>IF(AR$137&gt;=LPP!$D$98,HDS!AR15,0)</f>
        <v>75761.589403973514</v>
      </c>
      <c r="AS147" s="79">
        <f>IF(AS$137&gt;=LPP!$D$98,HDS!AS15,0)</f>
        <v>75761.589403973514</v>
      </c>
      <c r="AT147" s="79">
        <f>IF(AT$137&gt;=LPP!$D$98,HDS!AT15,0)</f>
        <v>75761.589403973514</v>
      </c>
      <c r="AU147" s="79">
        <f>IF(AU$137&gt;=LPP!$D$98,HDS!AU15,0)</f>
        <v>75761.589403973514</v>
      </c>
      <c r="AV147" s="79">
        <f>IF(AV$137&gt;=LPP!$D$98,HDS!AV15,0)</f>
        <v>75761.589403973514</v>
      </c>
      <c r="AW147" s="79">
        <f>IF(AW$137&gt;=LPP!$D$98,HDS!AW15,0)</f>
        <v>75761.589403973514</v>
      </c>
      <c r="AX147" s="79">
        <f>IF(AX$137&gt;=LPP!$D$98,HDS!AX15,0)</f>
        <v>75761.589403973514</v>
      </c>
      <c r="AY147" s="79">
        <f>IF(AY$137&gt;=LPP!$D$98,HDS!AY15,0)</f>
        <v>75761.589403973514</v>
      </c>
      <c r="AZ147" s="79">
        <f>IF(AZ$137&gt;=LPP!$D$98,HDS!AZ15,0)</f>
        <v>75761.589403973514</v>
      </c>
      <c r="BA147" s="79">
        <f>IF(BA$137&gt;=LPP!$D$98,HDS!BA15,0)</f>
        <v>75761.589403973514</v>
      </c>
      <c r="BB147" s="79">
        <f>IF(BB$137&gt;=LPP!$D$98,HDS!BB15,0)</f>
        <v>75761.589403973514</v>
      </c>
      <c r="BC147" s="79">
        <f>IF(BC$137&gt;=LPP!$D$98,HDS!BC15,0)</f>
        <v>75761.589403973514</v>
      </c>
      <c r="BD147" s="79">
        <f>IF(BD$137&gt;=LPP!$D$98,HDS!BD15,0)</f>
        <v>75761.589403973514</v>
      </c>
      <c r="BE147" s="79">
        <f>IF(BE$137&gt;=LPP!$D$98,HDS!BE15,0)</f>
        <v>0</v>
      </c>
      <c r="BF147" s="79">
        <f>IF(BF$137&gt;=LPP!$D$98,HDS!BF15,0)</f>
        <v>0</v>
      </c>
      <c r="BG147" s="79">
        <f>IF(BG$137&gt;=LPP!$D$98,HDS!BG15,0)</f>
        <v>0</v>
      </c>
      <c r="BH147" s="79">
        <f>IF(BH$137&gt;=LPP!$D$98,HDS!BH15,0)</f>
        <v>0</v>
      </c>
      <c r="BI147" s="79">
        <f>IF(BI$137&gt;=LPP!$D$98,HDS!BI15,0)</f>
        <v>0</v>
      </c>
      <c r="BJ147" s="79">
        <f>IF(BJ$137&gt;=LPP!$D$98,HDS!BJ15,0)</f>
        <v>0</v>
      </c>
      <c r="BK147" s="79">
        <f>IF(BK$137&gt;=LPP!$D$98,HDS!BK15,0)</f>
        <v>0</v>
      </c>
      <c r="BL147" s="79">
        <f>IF(BL$137&gt;=LPP!$D$98,HDS!BL15,0)</f>
        <v>0</v>
      </c>
      <c r="BM147" s="79">
        <f>IF(BM$137&gt;=LPP!$D$98,HDS!BM15,0)</f>
        <v>0</v>
      </c>
      <c r="BN147" s="79">
        <f>IF(BN$137&gt;=LPP!$D$98,HDS!BN15,0)</f>
        <v>0</v>
      </c>
      <c r="BO147" s="79">
        <f>IF(BO$137&gt;=LPP!$D$98,HDS!BO15,0)</f>
        <v>0</v>
      </c>
      <c r="BP147" s="79">
        <f>IF(BP$137&gt;=LPP!$D$98,HDS!BP15,0)</f>
        <v>0</v>
      </c>
      <c r="BQ147" s="79">
        <f>IF(BQ$137&gt;=LPP!$D$98,HDS!BQ15,0)</f>
        <v>0</v>
      </c>
      <c r="BR147" s="79">
        <f>IF(BR$137&gt;=LPP!$D$98,HDS!BR15,0)</f>
        <v>0</v>
      </c>
      <c r="BS147" s="79">
        <f>IF(BS$137&gt;=LPP!$D$98,HDS!BS15,0)</f>
        <v>0</v>
      </c>
      <c r="BT147" s="79">
        <f>IF(BT$137&gt;=LPP!$D$98,HDS!BT15,0)</f>
        <v>0</v>
      </c>
      <c r="BU147" s="79">
        <f>IF(BU$137&gt;=LPP!$D$98,HDS!BU15,0)</f>
        <v>0</v>
      </c>
      <c r="BV147" s="79">
        <f>IF(BV$137&gt;=LPP!$D$98,HDS!BV15,0)</f>
        <v>0</v>
      </c>
      <c r="BW147" s="79">
        <f>IF(BW$137&gt;=LPP!$D$98,HDS!BW15,0)</f>
        <v>0</v>
      </c>
      <c r="BX147" s="79">
        <f>IF(BX$137&gt;=LPP!$D$98,HDS!BX15,0)</f>
        <v>0</v>
      </c>
      <c r="BY147" s="79">
        <f>IF(BY$137&gt;=LPP!$D$98,HDS!BY15,0)</f>
        <v>0</v>
      </c>
      <c r="BZ147" s="79">
        <f>IF(BZ$137&gt;=LPP!$D$98,HDS!BZ15,0)</f>
        <v>0</v>
      </c>
      <c r="CA147" s="79">
        <f>IF(CA$137&gt;=LPP!$D$98,HDS!CA15,0)</f>
        <v>0</v>
      </c>
      <c r="CB147" s="79">
        <f>IF(CB$137&gt;=LPP!$D$98,HDS!CB15,0)</f>
        <v>0</v>
      </c>
      <c r="CC147" s="79">
        <f>IF(CC$137&gt;=LPP!$D$98,HDS!CC15,0)</f>
        <v>0</v>
      </c>
      <c r="CD147" s="79">
        <f>IF(CD$137&gt;=LPP!$D$98,HDS!CD15,0)</f>
        <v>0</v>
      </c>
      <c r="CE147" s="79">
        <f>IF(CE$137&gt;=LPP!$D$98,HDS!CE15,0)</f>
        <v>0</v>
      </c>
      <c r="CF147" s="79">
        <f>IF(CF$137&gt;=LPP!$D$98,HDS!CF15,0)</f>
        <v>0</v>
      </c>
      <c r="CG147" s="79">
        <f>IF(CG$137&gt;=LPP!$D$98,HDS!CG15,0)</f>
        <v>0</v>
      </c>
      <c r="CH147" s="79">
        <f>IF(CH$137&gt;=LPP!$D$98,HDS!CH15,0)</f>
        <v>0</v>
      </c>
      <c r="CI147" s="79">
        <f>IF(CI$137&gt;=LPP!$D$98,HDS!CI15,0)</f>
        <v>0</v>
      </c>
      <c r="CJ147" s="79">
        <f>IF(CJ$137&gt;=LPP!$D$98,HDS!CJ15,0)</f>
        <v>0</v>
      </c>
      <c r="CK147" s="79">
        <f>IF(CK$137&gt;=LPP!$D$98,HDS!CK15,0)</f>
        <v>0</v>
      </c>
      <c r="CL147" s="79">
        <f>IF(CL$137&gt;=LPP!$D$98,HDS!CL15,0)</f>
        <v>0</v>
      </c>
      <c r="CM147" s="79">
        <f>IF(CM$137&gt;=LPP!$D$98,HDS!CM15,0)</f>
        <v>0</v>
      </c>
      <c r="CN147" s="79">
        <f>IF(CN$137&gt;=LPP!$D$98,HDS!CN15,0)</f>
        <v>0</v>
      </c>
      <c r="CO147" s="79">
        <f>IF(CO$137&gt;=LPP!$D$98,HDS!CO15,0)</f>
        <v>0</v>
      </c>
      <c r="CP147" s="79">
        <f>IF(CP$137&gt;=LPP!$D$98,HDS!CP15,0)</f>
        <v>0</v>
      </c>
      <c r="CQ147" s="79">
        <f>IF(CQ$137&gt;=LPP!$D$98,HDS!CQ15,0)</f>
        <v>0</v>
      </c>
      <c r="CR147" s="79">
        <f>IF(CR$137&gt;=LPP!$D$98,HDS!CR15,0)</f>
        <v>0</v>
      </c>
      <c r="CS147" s="79">
        <f>IF(CS$137&gt;=LPP!$D$98,HDS!CS15,0)</f>
        <v>0</v>
      </c>
      <c r="CT147" s="79">
        <f>IF(CT$137&gt;=LPP!$D$98,HDS!CT15,0)</f>
        <v>0</v>
      </c>
      <c r="CU147" s="79">
        <f>IF(CU$137&gt;=LPP!$D$98,HDS!CU15,0)</f>
        <v>0</v>
      </c>
      <c r="CV147" s="79">
        <f>IF(CV$137&gt;=LPP!$D$98,HDS!CV15,0)</f>
        <v>0</v>
      </c>
      <c r="CW147" s="79">
        <f>IF(CW$137&gt;=LPP!$D$98,HDS!CW15,0)</f>
        <v>0</v>
      </c>
      <c r="CX147" s="79">
        <f>IF(CX$137&gt;=LPP!$D$98,HDS!CX15,0)</f>
        <v>0</v>
      </c>
      <c r="CY147" s="79">
        <f>IF(CY$137&gt;=LPP!$D$98,HDS!CY15,0)</f>
        <v>0</v>
      </c>
      <c r="CZ147" s="79">
        <f>IF(CZ$137&gt;=LPP!$D$98,HDS!CZ15,0)</f>
        <v>0</v>
      </c>
      <c r="DA147" s="79">
        <f>IF(DA$137&gt;=LPP!$D$98,HDS!DA15,0)</f>
        <v>0</v>
      </c>
      <c r="DB147" s="79">
        <f>IF(DB$137&gt;=LPP!$D$98,HDS!DB15,0)</f>
        <v>0</v>
      </c>
      <c r="DC147" s="79">
        <f>IF(DC$137&gt;=LPP!$D$98,HDS!DC15,0)</f>
        <v>0</v>
      </c>
      <c r="DD147" s="79">
        <f>IF(DD$137&gt;=LPP!$D$98,HDS!DD15,0)</f>
        <v>0</v>
      </c>
      <c r="DE147" s="79">
        <f>IF(DE$137&gt;=LPP!$D$98,HDS!DE15,0)</f>
        <v>0</v>
      </c>
      <c r="DF147" s="79">
        <f>IF(DF$137&gt;=LPP!$D$98,HDS!DF15,0)</f>
        <v>0</v>
      </c>
      <c r="DG147" s="79">
        <f>IF(DG$137&gt;=LPP!$D$98,HDS!DG15,0)</f>
        <v>0</v>
      </c>
      <c r="DH147" s="79">
        <f>IF(DH$137&gt;=LPP!$D$98,HDS!DH15,0)</f>
        <v>0</v>
      </c>
      <c r="DI147" s="79">
        <f>IF(DI$137&gt;=LPP!$D$98,HDS!DI15,0)</f>
        <v>0</v>
      </c>
      <c r="DJ147" s="79">
        <f>IF(DJ$137&gt;=LPP!$D$98,HDS!DJ15,0)</f>
        <v>0</v>
      </c>
      <c r="DK147" s="79">
        <f>IF(DK$137&gt;=LPP!$D$98,HDS!DK15,0)</f>
        <v>0</v>
      </c>
      <c r="DL147" s="79">
        <f>IF(DL$137&gt;=LPP!$D$98,HDS!DL15,0)</f>
        <v>0</v>
      </c>
      <c r="DM147" s="79">
        <f>IF(DM$137&gt;=LPP!$D$98,HDS!DM15,0)</f>
        <v>0</v>
      </c>
      <c r="DN147" s="79">
        <f>IF(DN$137&gt;=LPP!$D$98,HDS!DN15,0)</f>
        <v>0</v>
      </c>
      <c r="DO147" s="79">
        <f>IF(DO$137&gt;=LPP!$D$98,HDS!DO15,0)</f>
        <v>0</v>
      </c>
      <c r="DP147" s="79">
        <f>IF(DP$137&gt;=LPP!$D$98,HDS!DP15,0)</f>
        <v>0</v>
      </c>
      <c r="DQ147" s="79">
        <f>IF(DQ$137&gt;=LPP!$D$98,HDS!DQ15,0)</f>
        <v>0</v>
      </c>
      <c r="DR147" s="79">
        <f>IF(DR$137&gt;=LPP!$D$98,HDS!DR15,0)</f>
        <v>0</v>
      </c>
      <c r="DS147" s="79">
        <f>IF(DS$137&gt;=LPP!$D$98,HDS!DS15,0)</f>
        <v>0</v>
      </c>
    </row>
    <row r="148" spans="2:123" ht="13.8" thickBot="1" x14ac:dyDescent="0.3">
      <c r="B148" s="42" t="s">
        <v>208</v>
      </c>
      <c r="C148" s="92">
        <f>SUM(C141:C147)</f>
        <v>0</v>
      </c>
      <c r="D148" s="92">
        <f t="shared" ref="D148" si="2282">SUM(D141:D147)</f>
        <v>0</v>
      </c>
      <c r="E148" s="92">
        <f t="shared" ref="E148" si="2283">SUM(E141:E147)</f>
        <v>0</v>
      </c>
      <c r="F148" s="92">
        <f t="shared" ref="F148" si="2284">SUM(F141:F147)</f>
        <v>0</v>
      </c>
      <c r="G148" s="92">
        <f t="shared" ref="G148" si="2285">SUM(G141:G147)</f>
        <v>0</v>
      </c>
      <c r="H148" s="92">
        <f t="shared" ref="H148" si="2286">SUM(H141:H147)</f>
        <v>0</v>
      </c>
      <c r="I148" s="92">
        <f t="shared" ref="I148" si="2287">SUM(I141:I147)</f>
        <v>0</v>
      </c>
      <c r="J148" s="92">
        <f t="shared" ref="J148" si="2288">SUM(J141:J147)</f>
        <v>0</v>
      </c>
      <c r="K148" s="92">
        <f t="shared" ref="K148" si="2289">SUM(K141:K147)</f>
        <v>0</v>
      </c>
      <c r="L148" s="92">
        <f t="shared" ref="L148" si="2290">SUM(L141:L147)</f>
        <v>0</v>
      </c>
      <c r="M148" s="92">
        <f t="shared" ref="M148" si="2291">SUM(M141:M147)</f>
        <v>0</v>
      </c>
      <c r="N148" s="92">
        <f t="shared" ref="N148" si="2292">SUM(N141:N147)</f>
        <v>0</v>
      </c>
      <c r="O148" s="92">
        <f t="shared" ref="O148" si="2293">SUM(O141:O147)</f>
        <v>0</v>
      </c>
      <c r="P148" s="92">
        <f t="shared" ref="P148" si="2294">SUM(P141:P147)</f>
        <v>0</v>
      </c>
      <c r="Q148" s="92">
        <f t="shared" ref="Q148" si="2295">SUM(Q141:Q147)</f>
        <v>0</v>
      </c>
      <c r="R148" s="92">
        <f t="shared" ref="R148" si="2296">SUM(R141:R147)</f>
        <v>0</v>
      </c>
      <c r="S148" s="92">
        <f t="shared" ref="S148" si="2297">SUM(S141:S147)</f>
        <v>0</v>
      </c>
      <c r="T148" s="92">
        <f t="shared" ref="T148" si="2298">SUM(T141:T147)</f>
        <v>0</v>
      </c>
      <c r="U148" s="92">
        <f t="shared" ref="U148" si="2299">SUM(U141:U147)</f>
        <v>146931.56732891832</v>
      </c>
      <c r="V148" s="92">
        <f t="shared" ref="V148" si="2300">SUM(V141:V147)</f>
        <v>146931.56732891832</v>
      </c>
      <c r="W148" s="92">
        <f t="shared" ref="W148" si="2301">SUM(W141:W147)</f>
        <v>146931.56732891832</v>
      </c>
      <c r="X148" s="92">
        <f t="shared" ref="X148" si="2302">SUM(X141:X147)</f>
        <v>1994071.2708924629</v>
      </c>
      <c r="Y148" s="92">
        <f t="shared" ref="Y148" si="2303">SUM(Y141:Y147)</f>
        <v>2531617.7861873223</v>
      </c>
      <c r="Z148" s="92">
        <f t="shared" ref="Z148" si="2304">SUM(Z141:Z147)</f>
        <v>2531617.7861873223</v>
      </c>
      <c r="AA148" s="92">
        <f t="shared" ref="AA148" si="2305">SUM(AA141:AA147)</f>
        <v>4210835.698517818</v>
      </c>
      <c r="AB148" s="92">
        <f t="shared" ref="AB148" si="2306">SUM(AB141:AB147)</f>
        <v>4647432.3557237471</v>
      </c>
      <c r="AC148" s="92">
        <f t="shared" ref="AC148" si="2307">SUM(AC141:AC147)</f>
        <v>4647432.3557237471</v>
      </c>
      <c r="AD148" s="92">
        <f t="shared" ref="AD148" si="2308">SUM(AD141:AD147)</f>
        <v>4647432.3557237471</v>
      </c>
      <c r="AE148" s="92">
        <f t="shared" ref="AE148" si="2309">SUM(AE141:AE147)</f>
        <v>4647432.3557237471</v>
      </c>
      <c r="AF148" s="92">
        <f t="shared" ref="AF148" si="2310">SUM(AF141:AF147)</f>
        <v>4647432.3557237471</v>
      </c>
      <c r="AG148" s="92">
        <f t="shared" ref="AG148" si="2311">SUM(AG141:AG147)</f>
        <v>4647432.3557237471</v>
      </c>
      <c r="AH148" s="92">
        <f t="shared" ref="AH148" si="2312">SUM(AH141:AH147)</f>
        <v>4647432.3557237471</v>
      </c>
      <c r="AI148" s="92">
        <f t="shared" ref="AI148" si="2313">SUM(AI141:AI147)</f>
        <v>4647432.3557237471</v>
      </c>
      <c r="AJ148" s="92">
        <f t="shared" ref="AJ148" si="2314">SUM(AJ141:AJ147)</f>
        <v>4647432.3557237471</v>
      </c>
      <c r="AK148" s="92">
        <f t="shared" ref="AK148" si="2315">SUM(AK141:AK147)</f>
        <v>4647432.3557237471</v>
      </c>
      <c r="AL148" s="92">
        <f t="shared" ref="AL148" si="2316">SUM(AL141:AL147)</f>
        <v>4647432.3557237471</v>
      </c>
      <c r="AM148" s="92">
        <f t="shared" ref="AM148" si="2317">SUM(AM141:AM147)</f>
        <v>4647432.3557237471</v>
      </c>
      <c r="AN148" s="92">
        <f t="shared" ref="AN148" si="2318">SUM(AN141:AN147)</f>
        <v>4647432.3557237471</v>
      </c>
      <c r="AO148" s="92">
        <f t="shared" ref="AO148" si="2319">SUM(AO141:AO147)</f>
        <v>4647432.3557237471</v>
      </c>
      <c r="AP148" s="92">
        <f t="shared" ref="AP148" si="2320">SUM(AP141:AP147)</f>
        <v>4500500.7883948283</v>
      </c>
      <c r="AQ148" s="92">
        <f t="shared" ref="AQ148" si="2321">SUM(AQ141:AQ147)</f>
        <v>4500500.7883948283</v>
      </c>
      <c r="AR148" s="92">
        <f t="shared" ref="AR148" si="2322">SUM(AR141:AR147)</f>
        <v>4500500.7883948283</v>
      </c>
      <c r="AS148" s="92">
        <f t="shared" ref="AS148" si="2323">SUM(AS141:AS147)</f>
        <v>2653361.0848312839</v>
      </c>
      <c r="AT148" s="92">
        <f t="shared" ref="AT148" si="2324">SUM(AT141:AT147)</f>
        <v>2191576.1589403977</v>
      </c>
      <c r="AU148" s="92">
        <f t="shared" ref="AU148" si="2325">SUM(AU141:AU147)</f>
        <v>2191576.1589403977</v>
      </c>
      <c r="AV148" s="92">
        <f t="shared" ref="AV148" si="2326">SUM(AV141:AV147)</f>
        <v>512358.24660990224</v>
      </c>
      <c r="AW148" s="92">
        <f t="shared" ref="AW148" si="2327">SUM(AW141:AW147)</f>
        <v>428397.35099337751</v>
      </c>
      <c r="AX148" s="92">
        <f t="shared" ref="AX148" si="2328">SUM(AX141:AX147)</f>
        <v>428397.35099337751</v>
      </c>
      <c r="AY148" s="92">
        <f t="shared" ref="AY148" si="2329">SUM(AY141:AY147)</f>
        <v>428397.35099337751</v>
      </c>
      <c r="AZ148" s="92">
        <f t="shared" ref="AZ148" si="2330">SUM(AZ141:AZ147)</f>
        <v>428397.35099337751</v>
      </c>
      <c r="BA148" s="92">
        <f t="shared" ref="BA148" si="2331">SUM(BA141:BA147)</f>
        <v>75761.589403973514</v>
      </c>
      <c r="BB148" s="92">
        <f t="shared" ref="BB148" si="2332">SUM(BB141:BB147)</f>
        <v>75761.589403973514</v>
      </c>
      <c r="BC148" s="92">
        <f t="shared" ref="BC148" si="2333">SUM(BC141:BC147)</f>
        <v>75761.589403973514</v>
      </c>
      <c r="BD148" s="92">
        <f t="shared" ref="BD148" si="2334">SUM(BD141:BD147)</f>
        <v>75761.589403973514</v>
      </c>
      <c r="BE148" s="92">
        <f t="shared" ref="BE148" si="2335">SUM(BE141:BE147)</f>
        <v>0</v>
      </c>
      <c r="BF148" s="92">
        <f t="shared" ref="BF148" si="2336">SUM(BF141:BF147)</f>
        <v>0</v>
      </c>
      <c r="BG148" s="92">
        <f t="shared" ref="BG148" si="2337">SUM(BG141:BG147)</f>
        <v>0</v>
      </c>
      <c r="BH148" s="92">
        <f t="shared" ref="BH148" si="2338">SUM(BH141:BH147)</f>
        <v>0</v>
      </c>
      <c r="BI148" s="92">
        <f t="shared" ref="BI148" si="2339">SUM(BI141:BI147)</f>
        <v>0</v>
      </c>
      <c r="BJ148" s="92">
        <f t="shared" ref="BJ148" si="2340">SUM(BJ141:BJ147)</f>
        <v>0</v>
      </c>
      <c r="BK148" s="92">
        <f t="shared" ref="BK148" si="2341">SUM(BK141:BK147)</f>
        <v>0</v>
      </c>
      <c r="BL148" s="92">
        <f t="shared" ref="BL148" si="2342">SUM(BL141:BL147)</f>
        <v>0</v>
      </c>
      <c r="BM148" s="92">
        <f t="shared" ref="BM148" si="2343">SUM(BM141:BM147)</f>
        <v>0</v>
      </c>
      <c r="BN148" s="92">
        <f t="shared" ref="BN148" si="2344">SUM(BN141:BN147)</f>
        <v>0</v>
      </c>
      <c r="BO148" s="92">
        <f t="shared" ref="BO148" si="2345">SUM(BO141:BO147)</f>
        <v>0</v>
      </c>
      <c r="BP148" s="92">
        <f t="shared" ref="BP148" si="2346">SUM(BP141:BP147)</f>
        <v>0</v>
      </c>
      <c r="BQ148" s="92">
        <f t="shared" ref="BQ148" si="2347">SUM(BQ141:BQ147)</f>
        <v>0</v>
      </c>
      <c r="BR148" s="92">
        <f t="shared" ref="BR148" si="2348">SUM(BR141:BR147)</f>
        <v>0</v>
      </c>
      <c r="BS148" s="92">
        <f t="shared" ref="BS148" si="2349">SUM(BS141:BS147)</f>
        <v>0</v>
      </c>
      <c r="BT148" s="92">
        <f t="shared" ref="BT148" si="2350">SUM(BT141:BT147)</f>
        <v>0</v>
      </c>
      <c r="BU148" s="92">
        <f t="shared" ref="BU148" si="2351">SUM(BU141:BU147)</f>
        <v>0</v>
      </c>
      <c r="BV148" s="92">
        <f t="shared" ref="BV148" si="2352">SUM(BV141:BV147)</f>
        <v>0</v>
      </c>
      <c r="BW148" s="92">
        <f t="shared" ref="BW148" si="2353">SUM(BW141:BW147)</f>
        <v>0</v>
      </c>
      <c r="BX148" s="92">
        <f t="shared" ref="BX148" si="2354">SUM(BX141:BX147)</f>
        <v>0</v>
      </c>
      <c r="BY148" s="92">
        <f t="shared" ref="BY148" si="2355">SUM(BY141:BY147)</f>
        <v>0</v>
      </c>
      <c r="BZ148" s="92">
        <f t="shared" ref="BZ148" si="2356">SUM(BZ141:BZ147)</f>
        <v>0</v>
      </c>
      <c r="CA148" s="92">
        <f t="shared" ref="CA148" si="2357">SUM(CA141:CA147)</f>
        <v>0</v>
      </c>
      <c r="CB148" s="92">
        <f t="shared" ref="CB148" si="2358">SUM(CB141:CB147)</f>
        <v>0</v>
      </c>
      <c r="CC148" s="92">
        <f t="shared" ref="CC148" si="2359">SUM(CC141:CC147)</f>
        <v>0</v>
      </c>
      <c r="CD148" s="92">
        <f t="shared" ref="CD148" si="2360">SUM(CD141:CD147)</f>
        <v>0</v>
      </c>
      <c r="CE148" s="92">
        <f t="shared" ref="CE148" si="2361">SUM(CE141:CE147)</f>
        <v>0</v>
      </c>
      <c r="CF148" s="92">
        <f t="shared" ref="CF148" si="2362">SUM(CF141:CF147)</f>
        <v>0</v>
      </c>
      <c r="CG148" s="92">
        <f t="shared" ref="CG148" si="2363">SUM(CG141:CG147)</f>
        <v>0</v>
      </c>
      <c r="CH148" s="92">
        <f t="shared" ref="CH148" si="2364">SUM(CH141:CH147)</f>
        <v>0</v>
      </c>
      <c r="CI148" s="92">
        <f t="shared" ref="CI148" si="2365">SUM(CI141:CI147)</f>
        <v>0</v>
      </c>
      <c r="CJ148" s="92">
        <f t="shared" ref="CJ148" si="2366">SUM(CJ141:CJ147)</f>
        <v>0</v>
      </c>
      <c r="CK148" s="92">
        <f t="shared" ref="CK148" si="2367">SUM(CK141:CK147)</f>
        <v>0</v>
      </c>
      <c r="CL148" s="92">
        <f t="shared" ref="CL148" si="2368">SUM(CL141:CL147)</f>
        <v>0</v>
      </c>
      <c r="CM148" s="92">
        <f t="shared" ref="CM148" si="2369">SUM(CM141:CM147)</f>
        <v>0</v>
      </c>
      <c r="CN148" s="92">
        <f t="shared" ref="CN148" si="2370">SUM(CN141:CN147)</f>
        <v>0</v>
      </c>
      <c r="CO148" s="92">
        <f t="shared" ref="CO148" si="2371">SUM(CO141:CO147)</f>
        <v>0</v>
      </c>
      <c r="CP148" s="92">
        <f t="shared" ref="CP148" si="2372">SUM(CP141:CP147)</f>
        <v>0</v>
      </c>
      <c r="CQ148" s="92">
        <f t="shared" ref="CQ148" si="2373">SUM(CQ141:CQ147)</f>
        <v>0</v>
      </c>
      <c r="CR148" s="92">
        <f t="shared" ref="CR148" si="2374">SUM(CR141:CR147)</f>
        <v>0</v>
      </c>
      <c r="CS148" s="92">
        <f t="shared" ref="CS148" si="2375">SUM(CS141:CS147)</f>
        <v>0</v>
      </c>
      <c r="CT148" s="92">
        <f t="shared" ref="CT148" si="2376">SUM(CT141:CT147)</f>
        <v>0</v>
      </c>
      <c r="CU148" s="92">
        <f t="shared" ref="CU148" si="2377">SUM(CU141:CU147)</f>
        <v>0</v>
      </c>
      <c r="CV148" s="92">
        <f t="shared" ref="CV148" si="2378">SUM(CV141:CV147)</f>
        <v>0</v>
      </c>
      <c r="CW148" s="92">
        <f t="shared" ref="CW148" si="2379">SUM(CW141:CW147)</f>
        <v>0</v>
      </c>
      <c r="CX148" s="92">
        <f t="shared" ref="CX148" si="2380">SUM(CX141:CX147)</f>
        <v>0</v>
      </c>
      <c r="CY148" s="92">
        <f t="shared" ref="CY148" si="2381">SUM(CY141:CY147)</f>
        <v>0</v>
      </c>
      <c r="CZ148" s="92">
        <f t="shared" ref="CZ148" si="2382">SUM(CZ141:CZ147)</f>
        <v>0</v>
      </c>
      <c r="DA148" s="92">
        <f t="shared" ref="DA148" si="2383">SUM(DA141:DA147)</f>
        <v>0</v>
      </c>
      <c r="DB148" s="92">
        <f t="shared" ref="DB148" si="2384">SUM(DB141:DB147)</f>
        <v>0</v>
      </c>
      <c r="DC148" s="92">
        <f t="shared" ref="DC148" si="2385">SUM(DC141:DC147)</f>
        <v>0</v>
      </c>
      <c r="DD148" s="92">
        <f t="shared" ref="DD148" si="2386">SUM(DD141:DD147)</f>
        <v>0</v>
      </c>
      <c r="DE148" s="92">
        <f t="shared" ref="DE148" si="2387">SUM(DE141:DE147)</f>
        <v>0</v>
      </c>
      <c r="DF148" s="92">
        <f t="shared" ref="DF148" si="2388">SUM(DF141:DF147)</f>
        <v>0</v>
      </c>
      <c r="DG148" s="92">
        <f t="shared" ref="DG148" si="2389">SUM(DG141:DG147)</f>
        <v>0</v>
      </c>
      <c r="DH148" s="92">
        <f t="shared" ref="DH148" si="2390">SUM(DH141:DH147)</f>
        <v>0</v>
      </c>
      <c r="DI148" s="92">
        <f t="shared" ref="DI148" si="2391">SUM(DI141:DI147)</f>
        <v>0</v>
      </c>
      <c r="DJ148" s="92">
        <f t="shared" ref="DJ148" si="2392">SUM(DJ141:DJ147)</f>
        <v>0</v>
      </c>
      <c r="DK148" s="92">
        <f t="shared" ref="DK148" si="2393">SUM(DK141:DK147)</f>
        <v>0</v>
      </c>
      <c r="DL148" s="92">
        <f t="shared" ref="DL148" si="2394">SUM(DL141:DL147)</f>
        <v>0</v>
      </c>
      <c r="DM148" s="92">
        <f t="shared" ref="DM148" si="2395">SUM(DM141:DM147)</f>
        <v>0</v>
      </c>
      <c r="DN148" s="92">
        <f t="shared" ref="DN148" si="2396">SUM(DN141:DN147)</f>
        <v>0</v>
      </c>
      <c r="DO148" s="92">
        <f t="shared" ref="DO148" si="2397">SUM(DO141:DO147)</f>
        <v>0</v>
      </c>
      <c r="DP148" s="92">
        <f t="shared" ref="DP148" si="2398">SUM(DP141:DP147)</f>
        <v>0</v>
      </c>
      <c r="DQ148" s="92">
        <f t="shared" ref="DQ148" si="2399">SUM(DQ141:DQ147)</f>
        <v>0</v>
      </c>
      <c r="DR148" s="92">
        <f t="shared" ref="DR148" si="2400">SUM(DR141:DR147)</f>
        <v>0</v>
      </c>
      <c r="DS148" s="92">
        <f t="shared" ref="DS148" si="2401">SUM(DS141:DS147)</f>
        <v>0</v>
      </c>
    </row>
    <row r="149" spans="2:123" ht="13.8" thickTop="1" x14ac:dyDescent="0.25"/>
    <row r="150" spans="2:123" x14ac:dyDescent="0.25">
      <c r="B150" s="36" t="s">
        <v>205</v>
      </c>
      <c r="C150" s="79">
        <f>LPP!$P$11*C148</f>
        <v>0</v>
      </c>
      <c r="D150" s="79">
        <f>LPP!$P$11*D148</f>
        <v>0</v>
      </c>
      <c r="E150" s="79">
        <f>LPP!$P$11*E148</f>
        <v>0</v>
      </c>
      <c r="F150" s="79">
        <f>LPP!$P$11*F148</f>
        <v>0</v>
      </c>
      <c r="G150" s="79">
        <f>LPP!$P$11*G148</f>
        <v>0</v>
      </c>
      <c r="H150" s="79">
        <f>LPP!$P$11*H148</f>
        <v>0</v>
      </c>
      <c r="I150" s="79">
        <f>LPP!$P$11*I148</f>
        <v>0</v>
      </c>
      <c r="J150" s="79">
        <f>LPP!$P$11*J148</f>
        <v>0</v>
      </c>
      <c r="K150" s="79">
        <f>LPP!$P$11*K148</f>
        <v>0</v>
      </c>
      <c r="L150" s="79">
        <f>LPP!$P$11*L148</f>
        <v>0</v>
      </c>
      <c r="M150" s="79">
        <f>LPP!$P$11*M148</f>
        <v>0</v>
      </c>
      <c r="N150" s="79">
        <f>LPP!$P$11*N148</f>
        <v>0</v>
      </c>
      <c r="O150" s="79">
        <f>LPP!$P$11*O148</f>
        <v>0</v>
      </c>
      <c r="P150" s="79">
        <f>LPP!$P$11*P148</f>
        <v>0</v>
      </c>
      <c r="Q150" s="79">
        <f>LPP!$P$11*Q148</f>
        <v>0</v>
      </c>
      <c r="R150" s="79">
        <f>LPP!$P$11*R148</f>
        <v>0</v>
      </c>
      <c r="S150" s="79">
        <f>LPP!$P$11*S148</f>
        <v>0</v>
      </c>
      <c r="T150" s="79">
        <f>LPP!$P$11*T148</f>
        <v>0</v>
      </c>
      <c r="U150" s="79">
        <f>LPP!$P$11*U148</f>
        <v>7346.5783664459159</v>
      </c>
      <c r="V150" s="79">
        <f>LPP!$P$11*V148</f>
        <v>7346.5783664459159</v>
      </c>
      <c r="W150" s="79">
        <f>LPP!$P$11*W148</f>
        <v>7346.5783664459159</v>
      </c>
      <c r="X150" s="79">
        <f>LPP!$P$11*X148</f>
        <v>99703.563544623146</v>
      </c>
      <c r="Y150" s="79">
        <f>LPP!$P$11*Y148</f>
        <v>126580.88930936612</v>
      </c>
      <c r="Z150" s="79">
        <f>LPP!$P$11*Z148</f>
        <v>126580.88930936612</v>
      </c>
      <c r="AA150" s="79">
        <f>LPP!$P$11*AA148</f>
        <v>210541.78492589091</v>
      </c>
      <c r="AB150" s="79">
        <f>LPP!$P$11*AB148</f>
        <v>232371.61778618736</v>
      </c>
      <c r="AC150" s="79">
        <f>LPP!$P$11*AC148</f>
        <v>232371.61778618736</v>
      </c>
      <c r="AD150" s="79">
        <f>LPP!$P$11*AD148</f>
        <v>232371.61778618736</v>
      </c>
      <c r="AE150" s="79">
        <f>LPP!$P$11*AE148</f>
        <v>232371.61778618736</v>
      </c>
      <c r="AF150" s="79">
        <f>LPP!$P$11*AF148</f>
        <v>232371.61778618736</v>
      </c>
      <c r="AG150" s="79">
        <f>LPP!$P$11*AG148</f>
        <v>232371.61778618736</v>
      </c>
      <c r="AH150" s="79">
        <f>LPP!$P$11*AH148</f>
        <v>232371.61778618736</v>
      </c>
      <c r="AI150" s="79">
        <f>LPP!$P$11*AI148</f>
        <v>232371.61778618736</v>
      </c>
      <c r="AJ150" s="79">
        <f>LPP!$P$11*AJ148</f>
        <v>232371.61778618736</v>
      </c>
      <c r="AK150" s="79">
        <f>LPP!$P$11*AK148</f>
        <v>232371.61778618736</v>
      </c>
      <c r="AL150" s="79">
        <f>LPP!$P$11*AL148</f>
        <v>232371.61778618736</v>
      </c>
      <c r="AM150" s="79">
        <f>LPP!$P$11*AM148</f>
        <v>232371.61778618736</v>
      </c>
      <c r="AN150" s="79">
        <f>LPP!$P$11*AN148</f>
        <v>232371.61778618736</v>
      </c>
      <c r="AO150" s="79">
        <f>LPP!$P$11*AO148</f>
        <v>232371.61778618736</v>
      </c>
      <c r="AP150" s="79">
        <f>LPP!$P$11*AP148</f>
        <v>225025.03941974143</v>
      </c>
      <c r="AQ150" s="79">
        <f>LPP!$P$11*AQ148</f>
        <v>225025.03941974143</v>
      </c>
      <c r="AR150" s="79">
        <f>LPP!$P$11*AR148</f>
        <v>225025.03941974143</v>
      </c>
      <c r="AS150" s="79">
        <f>LPP!$P$11*AS148</f>
        <v>132668.05424156421</v>
      </c>
      <c r="AT150" s="79">
        <f>LPP!$P$11*AT148</f>
        <v>109578.80794701989</v>
      </c>
      <c r="AU150" s="79">
        <f>LPP!$P$11*AU148</f>
        <v>109578.80794701989</v>
      </c>
      <c r="AV150" s="79">
        <f>LPP!$P$11*AV148</f>
        <v>25617.912330495114</v>
      </c>
      <c r="AW150" s="79">
        <f>LPP!$P$11*AW148</f>
        <v>21419.867549668877</v>
      </c>
      <c r="AX150" s="79">
        <f>LPP!$P$11*AX148</f>
        <v>21419.867549668877</v>
      </c>
      <c r="AY150" s="79">
        <f>LPP!$P$11*AY148</f>
        <v>21419.867549668877</v>
      </c>
      <c r="AZ150" s="79">
        <f>LPP!$P$11*AZ148</f>
        <v>21419.867549668877</v>
      </c>
      <c r="BA150" s="79">
        <f>LPP!$P$11*BA148</f>
        <v>3788.0794701986761</v>
      </c>
      <c r="BB150" s="79">
        <f>LPP!$P$11*BB148</f>
        <v>3788.0794701986761</v>
      </c>
      <c r="BC150" s="79">
        <f>LPP!$P$11*BC148</f>
        <v>3788.0794701986761</v>
      </c>
      <c r="BD150" s="79">
        <f>LPP!$P$11*BD148</f>
        <v>3788.0794701986761</v>
      </c>
      <c r="BE150" s="79">
        <f>LPP!$P$11*BE148</f>
        <v>0</v>
      </c>
      <c r="BF150" s="79">
        <f>LPP!$P$11*BF148</f>
        <v>0</v>
      </c>
      <c r="BG150" s="79">
        <f>LPP!$P$11*BG148</f>
        <v>0</v>
      </c>
      <c r="BH150" s="79">
        <f>LPP!$P$11*BH148</f>
        <v>0</v>
      </c>
      <c r="BI150" s="79">
        <f>LPP!$P$11*BI148</f>
        <v>0</v>
      </c>
      <c r="BJ150" s="79">
        <f>LPP!$P$11*BJ148</f>
        <v>0</v>
      </c>
      <c r="BK150" s="79">
        <f>LPP!$P$11*BK148</f>
        <v>0</v>
      </c>
      <c r="BL150" s="79">
        <f>LPP!$P$11*BL148</f>
        <v>0</v>
      </c>
      <c r="BM150" s="79">
        <f>LPP!$P$11*BM148</f>
        <v>0</v>
      </c>
      <c r="BN150" s="79">
        <f>LPP!$P$11*BN148</f>
        <v>0</v>
      </c>
      <c r="BO150" s="79">
        <f>LPP!$P$11*BO148</f>
        <v>0</v>
      </c>
      <c r="BP150" s="79">
        <f>LPP!$P$11*BP148</f>
        <v>0</v>
      </c>
      <c r="BQ150" s="79">
        <f>LPP!$P$11*BQ148</f>
        <v>0</v>
      </c>
      <c r="BR150" s="79">
        <f>LPP!$P$11*BR148</f>
        <v>0</v>
      </c>
      <c r="BS150" s="79">
        <f>LPP!$P$11*BS148</f>
        <v>0</v>
      </c>
      <c r="BT150" s="79">
        <f>LPP!$P$11*BT148</f>
        <v>0</v>
      </c>
      <c r="BU150" s="79">
        <f>LPP!$P$11*BU148</f>
        <v>0</v>
      </c>
      <c r="BV150" s="79">
        <f>LPP!$P$11*BV148</f>
        <v>0</v>
      </c>
      <c r="BW150" s="79">
        <f>LPP!$P$11*BW148</f>
        <v>0</v>
      </c>
      <c r="BX150" s="79">
        <f>LPP!$P$11*BX148</f>
        <v>0</v>
      </c>
      <c r="BY150" s="79">
        <f>LPP!$P$11*BY148</f>
        <v>0</v>
      </c>
      <c r="BZ150" s="79">
        <f>LPP!$P$11*BZ148</f>
        <v>0</v>
      </c>
      <c r="CA150" s="79">
        <f>LPP!$P$11*CA148</f>
        <v>0</v>
      </c>
      <c r="CB150" s="79">
        <f>LPP!$P$11*CB148</f>
        <v>0</v>
      </c>
      <c r="CC150" s="79">
        <f>LPP!$P$11*CC148</f>
        <v>0</v>
      </c>
      <c r="CD150" s="79">
        <f>LPP!$P$11*CD148</f>
        <v>0</v>
      </c>
      <c r="CE150" s="79">
        <f>LPP!$P$11*CE148</f>
        <v>0</v>
      </c>
      <c r="CF150" s="79">
        <f>LPP!$P$11*CF148</f>
        <v>0</v>
      </c>
      <c r="CG150" s="79">
        <f>LPP!$P$11*CG148</f>
        <v>0</v>
      </c>
      <c r="CH150" s="79">
        <f>LPP!$P$11*CH148</f>
        <v>0</v>
      </c>
      <c r="CI150" s="79">
        <f>LPP!$P$11*CI148</f>
        <v>0</v>
      </c>
      <c r="CJ150" s="79">
        <f>LPP!$P$11*CJ148</f>
        <v>0</v>
      </c>
      <c r="CK150" s="79">
        <f>LPP!$P$11*CK148</f>
        <v>0</v>
      </c>
      <c r="CL150" s="79">
        <f>LPP!$P$11*CL148</f>
        <v>0</v>
      </c>
      <c r="CM150" s="79">
        <f>LPP!$P$11*CM148</f>
        <v>0</v>
      </c>
      <c r="CN150" s="79">
        <f>LPP!$P$11*CN148</f>
        <v>0</v>
      </c>
      <c r="CO150" s="79">
        <f>LPP!$P$11*CO148</f>
        <v>0</v>
      </c>
      <c r="CP150" s="79">
        <f>LPP!$P$11*CP148</f>
        <v>0</v>
      </c>
      <c r="CQ150" s="79">
        <f>LPP!$P$11*CQ148</f>
        <v>0</v>
      </c>
      <c r="CR150" s="79">
        <f>LPP!$P$11*CR148</f>
        <v>0</v>
      </c>
      <c r="CS150" s="79">
        <f>LPP!$P$11*CS148</f>
        <v>0</v>
      </c>
      <c r="CT150" s="79">
        <f>LPP!$P$11*CT148</f>
        <v>0</v>
      </c>
      <c r="CU150" s="79">
        <f>LPP!$P$11*CU148</f>
        <v>0</v>
      </c>
      <c r="CV150" s="79">
        <f>LPP!$P$11*CV148</f>
        <v>0</v>
      </c>
      <c r="CW150" s="79">
        <f>LPP!$P$11*CW148</f>
        <v>0</v>
      </c>
      <c r="CX150" s="79">
        <f>LPP!$P$11*CX148</f>
        <v>0</v>
      </c>
      <c r="CY150" s="79">
        <f>LPP!$P$11*CY148</f>
        <v>0</v>
      </c>
      <c r="CZ150" s="79">
        <f>LPP!$P$11*CZ148</f>
        <v>0</v>
      </c>
      <c r="DA150" s="79">
        <f>LPP!$P$11*DA148</f>
        <v>0</v>
      </c>
      <c r="DB150" s="79">
        <f>LPP!$P$11*DB148</f>
        <v>0</v>
      </c>
      <c r="DC150" s="79">
        <f>LPP!$P$11*DC148</f>
        <v>0</v>
      </c>
      <c r="DD150" s="79">
        <f>LPP!$P$11*DD148</f>
        <v>0</v>
      </c>
      <c r="DE150" s="79">
        <f>LPP!$P$11*DE148</f>
        <v>0</v>
      </c>
      <c r="DF150" s="79">
        <f>LPP!$P$11*DF148</f>
        <v>0</v>
      </c>
      <c r="DG150" s="79">
        <f>LPP!$P$11*DG148</f>
        <v>0</v>
      </c>
      <c r="DH150" s="79">
        <f>LPP!$P$11*DH148</f>
        <v>0</v>
      </c>
      <c r="DI150" s="79">
        <f>LPP!$P$11*DI148</f>
        <v>0</v>
      </c>
      <c r="DJ150" s="79">
        <f>LPP!$P$11*DJ148</f>
        <v>0</v>
      </c>
      <c r="DK150" s="79">
        <f>LPP!$P$11*DK148</f>
        <v>0</v>
      </c>
      <c r="DL150" s="79">
        <f>LPP!$P$11*DL148</f>
        <v>0</v>
      </c>
      <c r="DM150" s="79">
        <f>LPP!$P$11*DM148</f>
        <v>0</v>
      </c>
      <c r="DN150" s="79">
        <f>LPP!$P$11*DN148</f>
        <v>0</v>
      </c>
      <c r="DO150" s="79">
        <f>LPP!$P$11*DO148</f>
        <v>0</v>
      </c>
      <c r="DP150" s="79">
        <f>LPP!$P$11*DP148</f>
        <v>0</v>
      </c>
      <c r="DQ150" s="79">
        <f>LPP!$P$11*DQ148</f>
        <v>0</v>
      </c>
      <c r="DR150" s="79">
        <f>LPP!$P$11*DR148</f>
        <v>0</v>
      </c>
      <c r="DS150" s="79">
        <f>LPP!$P$11*DS148</f>
        <v>0</v>
      </c>
    </row>
    <row r="151" spans="2:123" x14ac:dyDescent="0.25">
      <c r="B151" s="36" t="s">
        <v>194</v>
      </c>
      <c r="C151" s="79">
        <f>LPP!$P$12*C148</f>
        <v>0</v>
      </c>
      <c r="D151" s="79">
        <f>LPP!$P$12*D148</f>
        <v>0</v>
      </c>
      <c r="E151" s="79">
        <f>LPP!$P$12*E148</f>
        <v>0</v>
      </c>
      <c r="F151" s="79">
        <f>LPP!$P$12*F148</f>
        <v>0</v>
      </c>
      <c r="G151" s="79">
        <f>LPP!$P$12*G148</f>
        <v>0</v>
      </c>
      <c r="H151" s="79">
        <f>LPP!$P$12*H148</f>
        <v>0</v>
      </c>
      <c r="I151" s="79">
        <f>LPP!$P$12*I148</f>
        <v>0</v>
      </c>
      <c r="J151" s="79">
        <f>LPP!$P$12*J148</f>
        <v>0</v>
      </c>
      <c r="K151" s="79">
        <f>LPP!$P$12*K148</f>
        <v>0</v>
      </c>
      <c r="L151" s="79">
        <f>LPP!$P$12*L148</f>
        <v>0</v>
      </c>
      <c r="M151" s="79">
        <f>LPP!$P$12*M148</f>
        <v>0</v>
      </c>
      <c r="N151" s="79">
        <f>LPP!$P$12*N148</f>
        <v>0</v>
      </c>
      <c r="O151" s="79">
        <f>LPP!$P$12*O148</f>
        <v>0</v>
      </c>
      <c r="P151" s="79">
        <f>LPP!$P$12*P148</f>
        <v>0</v>
      </c>
      <c r="Q151" s="79">
        <f>LPP!$P$12*Q148</f>
        <v>0</v>
      </c>
      <c r="R151" s="79">
        <f>LPP!$P$12*R148</f>
        <v>0</v>
      </c>
      <c r="S151" s="79">
        <f>LPP!$P$12*S148</f>
        <v>0</v>
      </c>
      <c r="T151" s="79">
        <f>LPP!$P$12*T148</f>
        <v>0</v>
      </c>
      <c r="U151" s="79">
        <f>LPP!$P$12*U148</f>
        <v>2938.6313465783664</v>
      </c>
      <c r="V151" s="79">
        <f>LPP!$P$12*V148</f>
        <v>2938.6313465783664</v>
      </c>
      <c r="W151" s="79">
        <f>LPP!$P$12*W148</f>
        <v>2938.6313465783664</v>
      </c>
      <c r="X151" s="79">
        <f>LPP!$P$12*X148</f>
        <v>39881.425417849263</v>
      </c>
      <c r="Y151" s="79">
        <f>LPP!$P$12*Y148</f>
        <v>50632.355723746448</v>
      </c>
      <c r="Z151" s="79">
        <f>LPP!$P$12*Z148</f>
        <v>50632.355723746448</v>
      </c>
      <c r="AA151" s="79">
        <f>LPP!$P$12*AA148</f>
        <v>84216.713970356359</v>
      </c>
      <c r="AB151" s="79">
        <f>LPP!$P$12*AB148</f>
        <v>92948.647114474938</v>
      </c>
      <c r="AC151" s="79">
        <f>LPP!$P$12*AC148</f>
        <v>92948.647114474938</v>
      </c>
      <c r="AD151" s="79">
        <f>LPP!$P$12*AD148</f>
        <v>92948.647114474938</v>
      </c>
      <c r="AE151" s="79">
        <f>LPP!$P$12*AE148</f>
        <v>92948.647114474938</v>
      </c>
      <c r="AF151" s="79">
        <f>LPP!$P$12*AF148</f>
        <v>92948.647114474938</v>
      </c>
      <c r="AG151" s="79">
        <f>LPP!$P$12*AG148</f>
        <v>92948.647114474938</v>
      </c>
      <c r="AH151" s="79">
        <f>LPP!$P$12*AH148</f>
        <v>92948.647114474938</v>
      </c>
      <c r="AI151" s="79">
        <f>LPP!$P$12*AI148</f>
        <v>92948.647114474938</v>
      </c>
      <c r="AJ151" s="79">
        <f>LPP!$P$12*AJ148</f>
        <v>92948.647114474938</v>
      </c>
      <c r="AK151" s="79">
        <f>LPP!$P$12*AK148</f>
        <v>92948.647114474938</v>
      </c>
      <c r="AL151" s="79">
        <f>LPP!$P$12*AL148</f>
        <v>92948.647114474938</v>
      </c>
      <c r="AM151" s="79">
        <f>LPP!$P$12*AM148</f>
        <v>92948.647114474938</v>
      </c>
      <c r="AN151" s="79">
        <f>LPP!$P$12*AN148</f>
        <v>92948.647114474938</v>
      </c>
      <c r="AO151" s="79">
        <f>LPP!$P$12*AO148</f>
        <v>92948.647114474938</v>
      </c>
      <c r="AP151" s="79">
        <f>LPP!$P$12*AP148</f>
        <v>90010.015767896562</v>
      </c>
      <c r="AQ151" s="79">
        <f>LPP!$P$12*AQ148</f>
        <v>90010.015767896562</v>
      </c>
      <c r="AR151" s="79">
        <f>LPP!$P$12*AR148</f>
        <v>90010.015767896562</v>
      </c>
      <c r="AS151" s="79">
        <f>LPP!$P$12*AS148</f>
        <v>53067.221696625682</v>
      </c>
      <c r="AT151" s="79">
        <f>LPP!$P$12*AT148</f>
        <v>43831.523178807955</v>
      </c>
      <c r="AU151" s="79">
        <f>LPP!$P$12*AU148</f>
        <v>43831.523178807955</v>
      </c>
      <c r="AV151" s="79">
        <f>LPP!$P$12*AV148</f>
        <v>10247.164932198046</v>
      </c>
      <c r="AW151" s="79">
        <f>LPP!$P$12*AW148</f>
        <v>8567.9470198675499</v>
      </c>
      <c r="AX151" s="79">
        <f>LPP!$P$12*AX148</f>
        <v>8567.9470198675499</v>
      </c>
      <c r="AY151" s="79">
        <f>LPP!$P$12*AY148</f>
        <v>8567.9470198675499</v>
      </c>
      <c r="AZ151" s="79">
        <f>LPP!$P$12*AZ148</f>
        <v>8567.9470198675499</v>
      </c>
      <c r="BA151" s="79">
        <f>LPP!$P$12*BA148</f>
        <v>1515.2317880794703</v>
      </c>
      <c r="BB151" s="79">
        <f>LPP!$P$12*BB148</f>
        <v>1515.2317880794703</v>
      </c>
      <c r="BC151" s="79">
        <f>LPP!$P$12*BC148</f>
        <v>1515.2317880794703</v>
      </c>
      <c r="BD151" s="79">
        <f>LPP!$P$12*BD148</f>
        <v>1515.2317880794703</v>
      </c>
      <c r="BE151" s="79">
        <f>LPP!$P$12*BE148</f>
        <v>0</v>
      </c>
      <c r="BF151" s="79">
        <f>LPP!$P$12*BF148</f>
        <v>0</v>
      </c>
      <c r="BG151" s="79">
        <f>LPP!$P$12*BG148</f>
        <v>0</v>
      </c>
      <c r="BH151" s="79">
        <f>LPP!$P$12*BH148</f>
        <v>0</v>
      </c>
      <c r="BI151" s="79">
        <f>LPP!$P$12*BI148</f>
        <v>0</v>
      </c>
      <c r="BJ151" s="79">
        <f>LPP!$P$12*BJ148</f>
        <v>0</v>
      </c>
      <c r="BK151" s="79">
        <f>LPP!$P$12*BK148</f>
        <v>0</v>
      </c>
      <c r="BL151" s="79">
        <f>LPP!$P$12*BL148</f>
        <v>0</v>
      </c>
      <c r="BM151" s="79">
        <f>LPP!$P$12*BM148</f>
        <v>0</v>
      </c>
      <c r="BN151" s="79">
        <f>LPP!$P$12*BN148</f>
        <v>0</v>
      </c>
      <c r="BO151" s="79">
        <f>LPP!$P$12*BO148</f>
        <v>0</v>
      </c>
      <c r="BP151" s="79">
        <f>LPP!$P$12*BP148</f>
        <v>0</v>
      </c>
      <c r="BQ151" s="79">
        <f>LPP!$P$12*BQ148</f>
        <v>0</v>
      </c>
      <c r="BR151" s="79">
        <f>LPP!$P$12*BR148</f>
        <v>0</v>
      </c>
      <c r="BS151" s="79">
        <f>LPP!$P$12*BS148</f>
        <v>0</v>
      </c>
      <c r="BT151" s="79">
        <f>LPP!$P$12*BT148</f>
        <v>0</v>
      </c>
      <c r="BU151" s="79">
        <f>LPP!$P$12*BU148</f>
        <v>0</v>
      </c>
      <c r="BV151" s="79">
        <f>LPP!$P$12*BV148</f>
        <v>0</v>
      </c>
      <c r="BW151" s="79">
        <f>LPP!$P$12*BW148</f>
        <v>0</v>
      </c>
      <c r="BX151" s="79">
        <f>LPP!$P$12*BX148</f>
        <v>0</v>
      </c>
      <c r="BY151" s="79">
        <f>LPP!$P$12*BY148</f>
        <v>0</v>
      </c>
      <c r="BZ151" s="79">
        <f>LPP!$P$12*BZ148</f>
        <v>0</v>
      </c>
      <c r="CA151" s="79">
        <f>LPP!$P$12*CA148</f>
        <v>0</v>
      </c>
      <c r="CB151" s="79">
        <f>LPP!$P$12*CB148</f>
        <v>0</v>
      </c>
      <c r="CC151" s="79">
        <f>LPP!$P$12*CC148</f>
        <v>0</v>
      </c>
      <c r="CD151" s="79">
        <f>LPP!$P$12*CD148</f>
        <v>0</v>
      </c>
      <c r="CE151" s="79">
        <f>LPP!$P$12*CE148</f>
        <v>0</v>
      </c>
      <c r="CF151" s="79">
        <f>LPP!$P$12*CF148</f>
        <v>0</v>
      </c>
      <c r="CG151" s="79">
        <f>LPP!$P$12*CG148</f>
        <v>0</v>
      </c>
      <c r="CH151" s="79">
        <f>LPP!$P$12*CH148</f>
        <v>0</v>
      </c>
      <c r="CI151" s="79">
        <f>LPP!$P$12*CI148</f>
        <v>0</v>
      </c>
      <c r="CJ151" s="79">
        <f>LPP!$P$12*CJ148</f>
        <v>0</v>
      </c>
      <c r="CK151" s="79">
        <f>LPP!$P$12*CK148</f>
        <v>0</v>
      </c>
      <c r="CL151" s="79">
        <f>LPP!$P$12*CL148</f>
        <v>0</v>
      </c>
      <c r="CM151" s="79">
        <f>LPP!$P$12*CM148</f>
        <v>0</v>
      </c>
      <c r="CN151" s="79">
        <f>LPP!$P$12*CN148</f>
        <v>0</v>
      </c>
      <c r="CO151" s="79">
        <f>LPP!$P$12*CO148</f>
        <v>0</v>
      </c>
      <c r="CP151" s="79">
        <f>LPP!$P$12*CP148</f>
        <v>0</v>
      </c>
      <c r="CQ151" s="79">
        <f>LPP!$P$12*CQ148</f>
        <v>0</v>
      </c>
      <c r="CR151" s="79">
        <f>LPP!$P$12*CR148</f>
        <v>0</v>
      </c>
      <c r="CS151" s="79">
        <f>LPP!$P$12*CS148</f>
        <v>0</v>
      </c>
      <c r="CT151" s="79">
        <f>LPP!$P$12*CT148</f>
        <v>0</v>
      </c>
      <c r="CU151" s="79">
        <f>LPP!$P$12*CU148</f>
        <v>0</v>
      </c>
      <c r="CV151" s="79">
        <f>LPP!$P$12*CV148</f>
        <v>0</v>
      </c>
      <c r="CW151" s="79">
        <f>LPP!$P$12*CW148</f>
        <v>0</v>
      </c>
      <c r="CX151" s="79">
        <f>LPP!$P$12*CX148</f>
        <v>0</v>
      </c>
      <c r="CY151" s="79">
        <f>LPP!$P$12*CY148</f>
        <v>0</v>
      </c>
      <c r="CZ151" s="79">
        <f>LPP!$P$12*CZ148</f>
        <v>0</v>
      </c>
      <c r="DA151" s="79">
        <f>LPP!$P$12*DA148</f>
        <v>0</v>
      </c>
      <c r="DB151" s="79">
        <f>LPP!$P$12*DB148</f>
        <v>0</v>
      </c>
      <c r="DC151" s="79">
        <f>LPP!$P$12*DC148</f>
        <v>0</v>
      </c>
      <c r="DD151" s="79">
        <f>LPP!$P$12*DD148</f>
        <v>0</v>
      </c>
      <c r="DE151" s="79">
        <f>LPP!$P$12*DE148</f>
        <v>0</v>
      </c>
      <c r="DF151" s="79">
        <f>LPP!$P$12*DF148</f>
        <v>0</v>
      </c>
      <c r="DG151" s="79">
        <f>LPP!$P$12*DG148</f>
        <v>0</v>
      </c>
      <c r="DH151" s="79">
        <f>LPP!$P$12*DH148</f>
        <v>0</v>
      </c>
      <c r="DI151" s="79">
        <f>LPP!$P$12*DI148</f>
        <v>0</v>
      </c>
      <c r="DJ151" s="79">
        <f>LPP!$P$12*DJ148</f>
        <v>0</v>
      </c>
      <c r="DK151" s="79">
        <f>LPP!$P$12*DK148</f>
        <v>0</v>
      </c>
      <c r="DL151" s="79">
        <f>LPP!$P$12*DL148</f>
        <v>0</v>
      </c>
      <c r="DM151" s="79">
        <f>LPP!$P$12*DM148</f>
        <v>0</v>
      </c>
      <c r="DN151" s="79">
        <f>LPP!$P$12*DN148</f>
        <v>0</v>
      </c>
      <c r="DO151" s="79">
        <f>LPP!$P$12*DO148</f>
        <v>0</v>
      </c>
      <c r="DP151" s="79">
        <f>LPP!$P$12*DP148</f>
        <v>0</v>
      </c>
      <c r="DQ151" s="79">
        <f>LPP!$P$12*DQ148</f>
        <v>0</v>
      </c>
      <c r="DR151" s="79">
        <f>LPP!$P$12*DR148</f>
        <v>0</v>
      </c>
      <c r="DS151" s="79">
        <f>LPP!$P$12*DS148</f>
        <v>0</v>
      </c>
    </row>
    <row r="152" spans="2:123" x14ac:dyDescent="0.25">
      <c r="B152" s="36" t="s">
        <v>206</v>
      </c>
      <c r="C152" s="79">
        <f>LPP!$P$13*C148</f>
        <v>0</v>
      </c>
      <c r="D152" s="79">
        <f>LPP!$P$13*D148</f>
        <v>0</v>
      </c>
      <c r="E152" s="79">
        <f>LPP!$P$13*E148</f>
        <v>0</v>
      </c>
      <c r="F152" s="79">
        <f>LPP!$P$13*F148</f>
        <v>0</v>
      </c>
      <c r="G152" s="79">
        <f>LPP!$P$13*G148</f>
        <v>0</v>
      </c>
      <c r="H152" s="79">
        <f>LPP!$P$13*H148</f>
        <v>0</v>
      </c>
      <c r="I152" s="79">
        <f>LPP!$P$13*I148</f>
        <v>0</v>
      </c>
      <c r="J152" s="79">
        <f>LPP!$P$13*J148</f>
        <v>0</v>
      </c>
      <c r="K152" s="79">
        <f>LPP!$P$13*K148</f>
        <v>0</v>
      </c>
      <c r="L152" s="79">
        <f>LPP!$P$13*L148</f>
        <v>0</v>
      </c>
      <c r="M152" s="79">
        <f>LPP!$P$13*M148</f>
        <v>0</v>
      </c>
      <c r="N152" s="79">
        <f>LPP!$P$13*N148</f>
        <v>0</v>
      </c>
      <c r="O152" s="79">
        <f>LPP!$P$13*O148</f>
        <v>0</v>
      </c>
      <c r="P152" s="79">
        <f>LPP!$P$13*P148</f>
        <v>0</v>
      </c>
      <c r="Q152" s="79">
        <f>LPP!$P$13*Q148</f>
        <v>0</v>
      </c>
      <c r="R152" s="79">
        <f>LPP!$P$13*R148</f>
        <v>0</v>
      </c>
      <c r="S152" s="79">
        <f>LPP!$P$13*S148</f>
        <v>0</v>
      </c>
      <c r="T152" s="79">
        <f>LPP!$P$13*T148</f>
        <v>0</v>
      </c>
      <c r="U152" s="79">
        <f>LPP!$P$13*U148</f>
        <v>5877.2626931567329</v>
      </c>
      <c r="V152" s="79">
        <f>LPP!$P$13*V148</f>
        <v>5877.2626931567329</v>
      </c>
      <c r="W152" s="79">
        <f>LPP!$P$13*W148</f>
        <v>5877.2626931567329</v>
      </c>
      <c r="X152" s="79">
        <f>LPP!$P$13*X148</f>
        <v>79762.850835698526</v>
      </c>
      <c r="Y152" s="79">
        <f>LPP!$P$13*Y148</f>
        <v>101264.7114474929</v>
      </c>
      <c r="Z152" s="79">
        <f>LPP!$P$13*Z148</f>
        <v>101264.7114474929</v>
      </c>
      <c r="AA152" s="79">
        <f>LPP!$P$13*AA148</f>
        <v>168433.42794071272</v>
      </c>
      <c r="AB152" s="79">
        <f>LPP!$P$13*AB148</f>
        <v>185897.29422894988</v>
      </c>
      <c r="AC152" s="79">
        <f>LPP!$P$13*AC148</f>
        <v>185897.29422894988</v>
      </c>
      <c r="AD152" s="79">
        <f>LPP!$P$13*AD148</f>
        <v>185897.29422894988</v>
      </c>
      <c r="AE152" s="79">
        <f>LPP!$P$13*AE148</f>
        <v>185897.29422894988</v>
      </c>
      <c r="AF152" s="79">
        <f>LPP!$P$13*AF148</f>
        <v>185897.29422894988</v>
      </c>
      <c r="AG152" s="79">
        <f>LPP!$P$13*AG148</f>
        <v>185897.29422894988</v>
      </c>
      <c r="AH152" s="79">
        <f>LPP!$P$13*AH148</f>
        <v>185897.29422894988</v>
      </c>
      <c r="AI152" s="79">
        <f>LPP!$P$13*AI148</f>
        <v>185897.29422894988</v>
      </c>
      <c r="AJ152" s="79">
        <f>LPP!$P$13*AJ148</f>
        <v>185897.29422894988</v>
      </c>
      <c r="AK152" s="79">
        <f>LPP!$P$13*AK148</f>
        <v>185897.29422894988</v>
      </c>
      <c r="AL152" s="79">
        <f>LPP!$P$13*AL148</f>
        <v>185897.29422894988</v>
      </c>
      <c r="AM152" s="79">
        <f>LPP!$P$13*AM148</f>
        <v>185897.29422894988</v>
      </c>
      <c r="AN152" s="79">
        <f>LPP!$P$13*AN148</f>
        <v>185897.29422894988</v>
      </c>
      <c r="AO152" s="79">
        <f>LPP!$P$13*AO148</f>
        <v>185897.29422894988</v>
      </c>
      <c r="AP152" s="79">
        <f>LPP!$P$13*AP148</f>
        <v>180020.03153579312</v>
      </c>
      <c r="AQ152" s="79">
        <f>LPP!$P$13*AQ148</f>
        <v>180020.03153579312</v>
      </c>
      <c r="AR152" s="79">
        <f>LPP!$P$13*AR148</f>
        <v>180020.03153579312</v>
      </c>
      <c r="AS152" s="79">
        <f>LPP!$P$13*AS148</f>
        <v>106134.44339325136</v>
      </c>
      <c r="AT152" s="79">
        <f>LPP!$P$13*AT148</f>
        <v>87663.046357615909</v>
      </c>
      <c r="AU152" s="79">
        <f>LPP!$P$13*AU148</f>
        <v>87663.046357615909</v>
      </c>
      <c r="AV152" s="79">
        <f>LPP!$P$13*AV148</f>
        <v>20494.329864396092</v>
      </c>
      <c r="AW152" s="79">
        <f>LPP!$P$13*AW148</f>
        <v>17135.8940397351</v>
      </c>
      <c r="AX152" s="79">
        <f>LPP!$P$13*AX148</f>
        <v>17135.8940397351</v>
      </c>
      <c r="AY152" s="79">
        <f>LPP!$P$13*AY148</f>
        <v>17135.8940397351</v>
      </c>
      <c r="AZ152" s="79">
        <f>LPP!$P$13*AZ148</f>
        <v>17135.8940397351</v>
      </c>
      <c r="BA152" s="79">
        <f>LPP!$P$13*BA148</f>
        <v>3030.4635761589407</v>
      </c>
      <c r="BB152" s="79">
        <f>LPP!$P$13*BB148</f>
        <v>3030.4635761589407</v>
      </c>
      <c r="BC152" s="79">
        <f>LPP!$P$13*BC148</f>
        <v>3030.4635761589407</v>
      </c>
      <c r="BD152" s="79">
        <f>LPP!$P$13*BD148</f>
        <v>3030.4635761589407</v>
      </c>
      <c r="BE152" s="79">
        <f>LPP!$P$13*BE148</f>
        <v>0</v>
      </c>
      <c r="BF152" s="79">
        <f>LPP!$P$13*BF148</f>
        <v>0</v>
      </c>
      <c r="BG152" s="79">
        <f>LPP!$P$13*BG148</f>
        <v>0</v>
      </c>
      <c r="BH152" s="79">
        <f>LPP!$P$13*BH148</f>
        <v>0</v>
      </c>
      <c r="BI152" s="79">
        <f>LPP!$P$13*BI148</f>
        <v>0</v>
      </c>
      <c r="BJ152" s="79">
        <f>LPP!$P$13*BJ148</f>
        <v>0</v>
      </c>
      <c r="BK152" s="79">
        <f>LPP!$P$13*BK148</f>
        <v>0</v>
      </c>
      <c r="BL152" s="79">
        <f>LPP!$P$13*BL148</f>
        <v>0</v>
      </c>
      <c r="BM152" s="79">
        <f>LPP!$P$13*BM148</f>
        <v>0</v>
      </c>
      <c r="BN152" s="79">
        <f>LPP!$P$13*BN148</f>
        <v>0</v>
      </c>
      <c r="BO152" s="79">
        <f>LPP!$P$13*BO148</f>
        <v>0</v>
      </c>
      <c r="BP152" s="79">
        <f>LPP!$P$13*BP148</f>
        <v>0</v>
      </c>
      <c r="BQ152" s="79">
        <f>LPP!$P$13*BQ148</f>
        <v>0</v>
      </c>
      <c r="BR152" s="79">
        <f>LPP!$P$13*BR148</f>
        <v>0</v>
      </c>
      <c r="BS152" s="79">
        <f>LPP!$P$13*BS148</f>
        <v>0</v>
      </c>
      <c r="BT152" s="79">
        <f>LPP!$P$13*BT148</f>
        <v>0</v>
      </c>
      <c r="BU152" s="79">
        <f>LPP!$P$13*BU148</f>
        <v>0</v>
      </c>
      <c r="BV152" s="79">
        <f>LPP!$P$13*BV148</f>
        <v>0</v>
      </c>
      <c r="BW152" s="79">
        <f>LPP!$P$13*BW148</f>
        <v>0</v>
      </c>
      <c r="BX152" s="79">
        <f>LPP!$P$13*BX148</f>
        <v>0</v>
      </c>
      <c r="BY152" s="79">
        <f>LPP!$P$13*BY148</f>
        <v>0</v>
      </c>
      <c r="BZ152" s="79">
        <f>LPP!$P$13*BZ148</f>
        <v>0</v>
      </c>
      <c r="CA152" s="79">
        <f>LPP!$P$13*CA148</f>
        <v>0</v>
      </c>
      <c r="CB152" s="79">
        <f>LPP!$P$13*CB148</f>
        <v>0</v>
      </c>
      <c r="CC152" s="79">
        <f>LPP!$P$13*CC148</f>
        <v>0</v>
      </c>
      <c r="CD152" s="79">
        <f>LPP!$P$13*CD148</f>
        <v>0</v>
      </c>
      <c r="CE152" s="79">
        <f>LPP!$P$13*CE148</f>
        <v>0</v>
      </c>
      <c r="CF152" s="79">
        <f>LPP!$P$13*CF148</f>
        <v>0</v>
      </c>
      <c r="CG152" s="79">
        <f>LPP!$P$13*CG148</f>
        <v>0</v>
      </c>
      <c r="CH152" s="79">
        <f>LPP!$P$13*CH148</f>
        <v>0</v>
      </c>
      <c r="CI152" s="79">
        <f>LPP!$P$13*CI148</f>
        <v>0</v>
      </c>
      <c r="CJ152" s="79">
        <f>LPP!$P$13*CJ148</f>
        <v>0</v>
      </c>
      <c r="CK152" s="79">
        <f>LPP!$P$13*CK148</f>
        <v>0</v>
      </c>
      <c r="CL152" s="79">
        <f>LPP!$P$13*CL148</f>
        <v>0</v>
      </c>
      <c r="CM152" s="79">
        <f>LPP!$P$13*CM148</f>
        <v>0</v>
      </c>
      <c r="CN152" s="79">
        <f>LPP!$P$13*CN148</f>
        <v>0</v>
      </c>
      <c r="CO152" s="79">
        <f>LPP!$P$13*CO148</f>
        <v>0</v>
      </c>
      <c r="CP152" s="79">
        <f>LPP!$P$13*CP148</f>
        <v>0</v>
      </c>
      <c r="CQ152" s="79">
        <f>LPP!$P$13*CQ148</f>
        <v>0</v>
      </c>
      <c r="CR152" s="79">
        <f>LPP!$P$13*CR148</f>
        <v>0</v>
      </c>
      <c r="CS152" s="79">
        <f>LPP!$P$13*CS148</f>
        <v>0</v>
      </c>
      <c r="CT152" s="79">
        <f>LPP!$P$13*CT148</f>
        <v>0</v>
      </c>
      <c r="CU152" s="79">
        <f>LPP!$P$13*CU148</f>
        <v>0</v>
      </c>
      <c r="CV152" s="79">
        <f>LPP!$P$13*CV148</f>
        <v>0</v>
      </c>
      <c r="CW152" s="79">
        <f>LPP!$P$13*CW148</f>
        <v>0</v>
      </c>
      <c r="CX152" s="79">
        <f>LPP!$P$13*CX148</f>
        <v>0</v>
      </c>
      <c r="CY152" s="79">
        <f>LPP!$P$13*CY148</f>
        <v>0</v>
      </c>
      <c r="CZ152" s="79">
        <f>LPP!$P$13*CZ148</f>
        <v>0</v>
      </c>
      <c r="DA152" s="79">
        <f>LPP!$P$13*DA148</f>
        <v>0</v>
      </c>
      <c r="DB152" s="79">
        <f>LPP!$P$13*DB148</f>
        <v>0</v>
      </c>
      <c r="DC152" s="79">
        <f>LPP!$P$13*DC148</f>
        <v>0</v>
      </c>
      <c r="DD152" s="79">
        <f>LPP!$P$13*DD148</f>
        <v>0</v>
      </c>
      <c r="DE152" s="79">
        <f>LPP!$P$13*DE148</f>
        <v>0</v>
      </c>
      <c r="DF152" s="79">
        <f>LPP!$P$13*DF148</f>
        <v>0</v>
      </c>
      <c r="DG152" s="79">
        <f>LPP!$P$13*DG148</f>
        <v>0</v>
      </c>
      <c r="DH152" s="79">
        <f>LPP!$P$13*DH148</f>
        <v>0</v>
      </c>
      <c r="DI152" s="79">
        <f>LPP!$P$13*DI148</f>
        <v>0</v>
      </c>
      <c r="DJ152" s="79">
        <f>LPP!$P$13*DJ148</f>
        <v>0</v>
      </c>
      <c r="DK152" s="79">
        <f>LPP!$P$13*DK148</f>
        <v>0</v>
      </c>
      <c r="DL152" s="79">
        <f>LPP!$P$13*DL148</f>
        <v>0</v>
      </c>
      <c r="DM152" s="79">
        <f>LPP!$P$13*DM148</f>
        <v>0</v>
      </c>
      <c r="DN152" s="79">
        <f>LPP!$P$13*DN148</f>
        <v>0</v>
      </c>
      <c r="DO152" s="79">
        <f>LPP!$P$13*DO148</f>
        <v>0</v>
      </c>
      <c r="DP152" s="79">
        <f>LPP!$P$13*DP148</f>
        <v>0</v>
      </c>
      <c r="DQ152" s="79">
        <f>LPP!$P$13*DQ148</f>
        <v>0</v>
      </c>
      <c r="DR152" s="79">
        <f>LPP!$P$13*DR148</f>
        <v>0</v>
      </c>
      <c r="DS152" s="79">
        <f>LPP!$P$13*DS148</f>
        <v>0</v>
      </c>
    </row>
    <row r="153" spans="2:123" x14ac:dyDescent="0.25">
      <c r="B153" s="36" t="s">
        <v>275</v>
      </c>
      <c r="C153" s="79">
        <f>IF(C137=LPP!$D$98,LPP!$D$104*LPP!$D$96,0)</f>
        <v>0</v>
      </c>
      <c r="D153" s="79">
        <f>IF(D137=LPP!$D$98,LPP!$D$104*LPP!$D$96,0)</f>
        <v>0</v>
      </c>
      <c r="E153" s="79">
        <f>IF(E137=LPP!$D$98,LPP!$D$104*LPP!$D$96,0)</f>
        <v>0</v>
      </c>
      <c r="F153" s="79">
        <f>IF(F137=LPP!$D$98,LPP!$D$104*LPP!$D$96,0)</f>
        <v>0</v>
      </c>
      <c r="G153" s="79">
        <f>IF(G137=LPP!$D$98,LPP!$D$104*LPP!$D$96,0)</f>
        <v>0</v>
      </c>
      <c r="H153" s="79">
        <f>IF(H137=LPP!$D$98,LPP!$D$104*LPP!$D$96,0)</f>
        <v>0</v>
      </c>
      <c r="I153" s="79">
        <f>IF(I137=LPP!$D$98,LPP!$D$104*LPP!$D$96,0)</f>
        <v>0</v>
      </c>
      <c r="J153" s="79">
        <f>IF(J137=LPP!$D$98,LPP!$D$104*LPP!$D$96,0)</f>
        <v>0</v>
      </c>
      <c r="K153" s="79">
        <f>IF(K137=LPP!$D$98,LPP!$D$104*LPP!$D$96,0)</f>
        <v>0</v>
      </c>
      <c r="L153" s="79">
        <f>IF(L137=LPP!$D$98,LPP!$D$104*LPP!$D$96,0)</f>
        <v>0</v>
      </c>
      <c r="M153" s="79">
        <f>IF(M137=LPP!$D$98,LPP!$D$104*LPP!$D$96,0)</f>
        <v>0</v>
      </c>
      <c r="N153" s="79">
        <f>IF(N137=LPP!$D$98,LPP!$D$104*LPP!$D$96,0)</f>
        <v>0</v>
      </c>
      <c r="O153" s="79">
        <f>IF(O137=LPP!$D$98,LPP!$D$104*LPP!$D$96,0)</f>
        <v>0</v>
      </c>
      <c r="P153" s="79">
        <f>IF(P137=LPP!$D$98,LPP!$D$104*LPP!$D$96,0)</f>
        <v>0</v>
      </c>
      <c r="Q153" s="79">
        <f>IF(Q137=LPP!$D$98,LPP!$D$104*LPP!$D$96,0)</f>
        <v>0</v>
      </c>
      <c r="R153" s="79">
        <f>IF(R137=LPP!$D$98,LPP!$D$104*LPP!$D$96,0)</f>
        <v>0</v>
      </c>
      <c r="S153" s="79">
        <f>IF(S137=LPP!$D$98,LPP!$D$104*LPP!$D$96,0)</f>
        <v>0</v>
      </c>
      <c r="T153" s="79">
        <f>IF(T137=LPP!$D$98,LPP!$D$104*LPP!$D$96,0)</f>
        <v>0</v>
      </c>
      <c r="U153" s="79">
        <f ca="1">IF(U137=LPP!$D$98,LPP!$D$104*LPP!$D$96,0)</f>
        <v>941166.87898089201</v>
      </c>
      <c r="V153" s="79">
        <f>IF(V137=LPP!$D$98,LPP!$D$104*LPP!$D$96,0)</f>
        <v>0</v>
      </c>
      <c r="W153" s="79">
        <f>IF(W137=LPP!$D$98,LPP!$D$104*LPP!$D$96,0)</f>
        <v>0</v>
      </c>
      <c r="X153" s="79">
        <f>IF(X137=LPP!$D$98,LPP!$D$104*LPP!$D$96,0)</f>
        <v>0</v>
      </c>
      <c r="Y153" s="79">
        <f>IF(Y137=LPP!$D$98,LPP!$D$104*LPP!$D$96,0)</f>
        <v>0</v>
      </c>
      <c r="Z153" s="79">
        <f>IF(Z137=LPP!$D$98,LPP!$D$104*LPP!$D$96,0)</f>
        <v>0</v>
      </c>
      <c r="AA153" s="79">
        <f>IF(AA137=LPP!$D$98,LPP!$D$104*LPP!$D$96,0)</f>
        <v>0</v>
      </c>
      <c r="AB153" s="79">
        <f>IF(AB137=LPP!$D$98,LPP!$D$104*LPP!$D$96,0)</f>
        <v>0</v>
      </c>
      <c r="AC153" s="79">
        <f>IF(AC137=LPP!$D$98,LPP!$D$104*LPP!$D$96,0)</f>
        <v>0</v>
      </c>
      <c r="AD153" s="79">
        <f>IF(AD137=LPP!$D$98,LPP!$D$104*LPP!$D$96,0)</f>
        <v>0</v>
      </c>
      <c r="AE153" s="79">
        <f>IF(AE137=LPP!$D$98,LPP!$D$104*LPP!$D$96,0)</f>
        <v>0</v>
      </c>
      <c r="AF153" s="79">
        <f>IF(AF137=LPP!$D$98,LPP!$D$104*LPP!$D$96,0)</f>
        <v>0</v>
      </c>
      <c r="AG153" s="79">
        <f>IF(AG137=LPP!$D$98,LPP!$D$104*LPP!$D$96,0)</f>
        <v>0</v>
      </c>
      <c r="AH153" s="79">
        <f>IF(AH137=LPP!$D$98,LPP!$D$104*LPP!$D$96,0)</f>
        <v>0</v>
      </c>
      <c r="AI153" s="79">
        <f>IF(AI137=LPP!$D$98,LPP!$D$104*LPP!$D$96,0)</f>
        <v>0</v>
      </c>
      <c r="AJ153" s="79">
        <f>IF(AJ137=LPP!$D$98,LPP!$D$104*LPP!$D$96,0)</f>
        <v>0</v>
      </c>
      <c r="AK153" s="79">
        <f>IF(AK137=LPP!$D$98,LPP!$D$104*LPP!$D$96,0)</f>
        <v>0</v>
      </c>
      <c r="AL153" s="79">
        <f>IF(AL137=LPP!$D$98,LPP!$D$104*LPP!$D$96,0)</f>
        <v>0</v>
      </c>
      <c r="AM153" s="79">
        <f>IF(AM137=LPP!$D$98,LPP!$D$104*LPP!$D$96,0)</f>
        <v>0</v>
      </c>
      <c r="AN153" s="79">
        <f>IF(AN137=LPP!$D$98,LPP!$D$104*LPP!$D$96,0)</f>
        <v>0</v>
      </c>
      <c r="AO153" s="79">
        <f>IF(AO137=LPP!$D$98,LPP!$D$104*LPP!$D$96,0)</f>
        <v>0</v>
      </c>
      <c r="AP153" s="79">
        <f>IF(AP137=LPP!$D$98,LPP!$D$104*LPP!$D$96,0)</f>
        <v>0</v>
      </c>
      <c r="AQ153" s="79">
        <f>IF(AQ137=LPP!$D$98,LPP!$D$104*LPP!$D$96,0)</f>
        <v>0</v>
      </c>
      <c r="AR153" s="79">
        <f>IF(AR137=LPP!$D$98,LPP!$D$104*LPP!$D$96,0)</f>
        <v>0</v>
      </c>
      <c r="AS153" s="79">
        <f>IF(AS137=LPP!$D$98,LPP!$D$104*LPP!$D$96,0)</f>
        <v>0</v>
      </c>
      <c r="AT153" s="79">
        <f>IF(AT137=LPP!$D$98,LPP!$D$104*LPP!$D$96,0)</f>
        <v>0</v>
      </c>
      <c r="AU153" s="79">
        <f>IF(AU137=LPP!$D$98,LPP!$D$104*LPP!$D$96,0)</f>
        <v>0</v>
      </c>
      <c r="AV153" s="79">
        <f>IF(AV137=LPP!$D$98,LPP!$D$104*LPP!$D$96,0)</f>
        <v>0</v>
      </c>
      <c r="AW153" s="79">
        <f>IF(AW137=LPP!$D$98,LPP!$D$104*LPP!$D$96,0)</f>
        <v>0</v>
      </c>
      <c r="AX153" s="79">
        <f>IF(AX137=LPP!$D$98,LPP!$D$104*LPP!$D$96,0)</f>
        <v>0</v>
      </c>
      <c r="AY153" s="79">
        <f>IF(AY137=LPP!$D$98,LPP!$D$104*LPP!$D$96,0)</f>
        <v>0</v>
      </c>
      <c r="AZ153" s="79">
        <f>IF(AZ137=LPP!$D$98,LPP!$D$104*LPP!$D$96,0)</f>
        <v>0</v>
      </c>
      <c r="BA153" s="79">
        <f>IF(BA137=LPP!$D$98,LPP!$D$104*LPP!$D$96,0)</f>
        <v>0</v>
      </c>
      <c r="BB153" s="79">
        <f>IF(BB137=LPP!$D$98,LPP!$D$104*LPP!$D$96,0)</f>
        <v>0</v>
      </c>
      <c r="BC153" s="79">
        <f>IF(BC137=LPP!$D$98,LPP!$D$104*LPP!$D$96,0)</f>
        <v>0</v>
      </c>
      <c r="BD153" s="79">
        <f>IF(BD137=LPP!$D$98,LPP!$D$104*LPP!$D$96,0)</f>
        <v>0</v>
      </c>
      <c r="BE153" s="79">
        <f>IF(BE137=LPP!$D$98,LPP!$D$104*LPP!$D$96,0)</f>
        <v>0</v>
      </c>
      <c r="BF153" s="79">
        <f>IF(BF137=LPP!$D$98,LPP!$D$104*LPP!$D$96,0)</f>
        <v>0</v>
      </c>
      <c r="BG153" s="79">
        <f>IF(BG137=LPP!$D$98,LPP!$D$104*LPP!$D$96,0)</f>
        <v>0</v>
      </c>
      <c r="BH153" s="79">
        <f>IF(BH137=LPP!$D$98,LPP!$D$104*LPP!$D$96,0)</f>
        <v>0</v>
      </c>
      <c r="BI153" s="79">
        <f>IF(BI137=LPP!$D$98,LPP!$D$104*LPP!$D$96,0)</f>
        <v>0</v>
      </c>
      <c r="BJ153" s="79">
        <f>IF(BJ137=LPP!$D$98,LPP!$D$104*LPP!$D$96,0)</f>
        <v>0</v>
      </c>
      <c r="BK153" s="79">
        <f>IF(BK137=LPP!$D$98,LPP!$D$104*LPP!$D$96,0)</f>
        <v>0</v>
      </c>
      <c r="BL153" s="79">
        <f>IF(BL137=LPP!$D$98,LPP!$D$104*LPP!$D$96,0)</f>
        <v>0</v>
      </c>
      <c r="BM153" s="79">
        <f>IF(BM137=LPP!$D$98,LPP!$D$104*LPP!$D$96,0)</f>
        <v>0</v>
      </c>
      <c r="BN153" s="79">
        <f>IF(BN137=LPP!$D$98,LPP!$D$104*LPP!$D$96,0)</f>
        <v>0</v>
      </c>
      <c r="BO153" s="79">
        <f>IF(BO137=LPP!$D$98,LPP!$D$104*LPP!$D$96,0)</f>
        <v>0</v>
      </c>
      <c r="BP153" s="79">
        <f>IF(BP137=LPP!$D$98,LPP!$D$104*LPP!$D$96,0)</f>
        <v>0</v>
      </c>
      <c r="BQ153" s="79">
        <f>IF(BQ137=LPP!$D$98,LPP!$D$104*LPP!$D$96,0)</f>
        <v>0</v>
      </c>
      <c r="BR153" s="79">
        <f>IF(BR137=LPP!$D$98,LPP!$D$104*LPP!$D$96,0)</f>
        <v>0</v>
      </c>
      <c r="BS153" s="79">
        <f>IF(BS137=LPP!$D$98,LPP!$D$104*LPP!$D$96,0)</f>
        <v>0</v>
      </c>
      <c r="BT153" s="79">
        <f>IF(BT137=LPP!$D$98,LPP!$D$104*LPP!$D$96,0)</f>
        <v>0</v>
      </c>
      <c r="BU153" s="79">
        <f>IF(BU137=LPP!$D$98,LPP!$D$104*LPP!$D$96,0)</f>
        <v>0</v>
      </c>
      <c r="BV153" s="79">
        <f>IF(BV137=LPP!$D$98,LPP!$D$104*LPP!$D$96,0)</f>
        <v>0</v>
      </c>
      <c r="BW153" s="79">
        <f>IF(BW137=LPP!$D$98,LPP!$D$104*LPP!$D$96,0)</f>
        <v>0</v>
      </c>
      <c r="BX153" s="79">
        <f>IF(BX137=LPP!$D$98,LPP!$D$104*LPP!$D$96,0)</f>
        <v>0</v>
      </c>
      <c r="BY153" s="79">
        <f>IF(BY137=LPP!$D$98,LPP!$D$104*LPP!$D$96,0)</f>
        <v>0</v>
      </c>
      <c r="BZ153" s="79">
        <f>IF(BZ137=LPP!$D$98,LPP!$D$104*LPP!$D$96,0)</f>
        <v>0</v>
      </c>
      <c r="CA153" s="79">
        <f>IF(CA137=LPP!$D$98,LPP!$D$104*LPP!$D$96,0)</f>
        <v>0</v>
      </c>
      <c r="CB153" s="79">
        <f>IF(CB137=LPP!$D$98,LPP!$D$104*LPP!$D$96,0)</f>
        <v>0</v>
      </c>
      <c r="CC153" s="79">
        <f>IF(CC137=LPP!$D$98,LPP!$D$104*LPP!$D$96,0)</f>
        <v>0</v>
      </c>
      <c r="CD153" s="79">
        <f>IF(CD137=LPP!$D$98,LPP!$D$104*LPP!$D$96,0)</f>
        <v>0</v>
      </c>
      <c r="CE153" s="79">
        <f>IF(CE137=LPP!$D$98,LPP!$D$104*LPP!$D$96,0)</f>
        <v>0</v>
      </c>
      <c r="CF153" s="79">
        <f>IF(CF137=LPP!$D$98,LPP!$D$104*LPP!$D$96,0)</f>
        <v>0</v>
      </c>
      <c r="CG153" s="79">
        <f>IF(CG137=LPP!$D$98,LPP!$D$104*LPP!$D$96,0)</f>
        <v>0</v>
      </c>
      <c r="CH153" s="79">
        <f>IF(CH137=LPP!$D$98,LPP!$D$104*LPP!$D$96,0)</f>
        <v>0</v>
      </c>
      <c r="CI153" s="79">
        <f>IF(CI137=LPP!$D$98,LPP!$D$104*LPP!$D$96,0)</f>
        <v>0</v>
      </c>
      <c r="CJ153" s="79">
        <f>IF(CJ137=LPP!$D$98,LPP!$D$104*LPP!$D$96,0)</f>
        <v>0</v>
      </c>
      <c r="CK153" s="79">
        <f>IF(CK137=LPP!$D$98,LPP!$D$104*LPP!$D$96,0)</f>
        <v>0</v>
      </c>
      <c r="CL153" s="79">
        <f>IF(CL137=LPP!$D$98,LPP!$D$104*LPP!$D$96,0)</f>
        <v>0</v>
      </c>
      <c r="CM153" s="79">
        <f>IF(CM137=LPP!$D$98,LPP!$D$104*LPP!$D$96,0)</f>
        <v>0</v>
      </c>
      <c r="CN153" s="79">
        <f>IF(CN137=LPP!$D$98,LPP!$D$104*LPP!$D$96,0)</f>
        <v>0</v>
      </c>
      <c r="CO153" s="79">
        <f>IF(CO137=LPP!$D$98,LPP!$D$104*LPP!$D$96,0)</f>
        <v>0</v>
      </c>
      <c r="CP153" s="79">
        <f>IF(CP137=LPP!$D$98,LPP!$D$104*LPP!$D$96,0)</f>
        <v>0</v>
      </c>
      <c r="CQ153" s="79">
        <f>IF(CQ137=LPP!$D$98,LPP!$D$104*LPP!$D$96,0)</f>
        <v>0</v>
      </c>
      <c r="CR153" s="79">
        <f>IF(CR137=LPP!$D$98,LPP!$D$104*LPP!$D$96,0)</f>
        <v>0</v>
      </c>
      <c r="CS153" s="79">
        <f>IF(CS137=LPP!$D$98,LPP!$D$104*LPP!$D$96,0)</f>
        <v>0</v>
      </c>
      <c r="CT153" s="79">
        <f>IF(CT137=LPP!$D$98,LPP!$D$104*LPP!$D$96,0)</f>
        <v>0</v>
      </c>
      <c r="CU153" s="79">
        <f>IF(CU137=LPP!$D$98,LPP!$D$104*LPP!$D$96,0)</f>
        <v>0</v>
      </c>
      <c r="CV153" s="79">
        <f>IF(CV137=LPP!$D$98,LPP!$D$104*LPP!$D$96,0)</f>
        <v>0</v>
      </c>
      <c r="CW153" s="79">
        <f>IF(CW137=LPP!$D$98,LPP!$D$104*LPP!$D$96,0)</f>
        <v>0</v>
      </c>
      <c r="CX153" s="79">
        <f>IF(CX137=LPP!$D$98,LPP!$D$104*LPP!$D$96,0)</f>
        <v>0</v>
      </c>
      <c r="CY153" s="79">
        <f>IF(CY137=LPP!$D$98,LPP!$D$104*LPP!$D$96,0)</f>
        <v>0</v>
      </c>
      <c r="CZ153" s="79">
        <f>IF(CZ137=LPP!$D$98,LPP!$D$104*LPP!$D$96,0)</f>
        <v>0</v>
      </c>
      <c r="DA153" s="79">
        <f>IF(DA137=LPP!$D$98,LPP!$D$104*LPP!$D$96,0)</f>
        <v>0</v>
      </c>
      <c r="DB153" s="79">
        <f>IF(DB137=LPP!$D$98,LPP!$D$104*LPP!$D$96,0)</f>
        <v>0</v>
      </c>
      <c r="DC153" s="79">
        <f>IF(DC137=LPP!$D$98,LPP!$D$104*LPP!$D$96,0)</f>
        <v>0</v>
      </c>
      <c r="DD153" s="79">
        <f>IF(DD137=LPP!$D$98,LPP!$D$104*LPP!$D$96,0)</f>
        <v>0</v>
      </c>
      <c r="DE153" s="79">
        <f>IF(DE137=LPP!$D$98,LPP!$D$104*LPP!$D$96,0)</f>
        <v>0</v>
      </c>
      <c r="DF153" s="79">
        <f>IF(DF137=LPP!$D$98,LPP!$D$104*LPP!$D$96,0)</f>
        <v>0</v>
      </c>
      <c r="DG153" s="79">
        <f>IF(DG137=LPP!$D$98,LPP!$D$104*LPP!$D$96,0)</f>
        <v>0</v>
      </c>
      <c r="DH153" s="79">
        <f>IF(DH137=LPP!$D$98,LPP!$D$104*LPP!$D$96,0)</f>
        <v>0</v>
      </c>
      <c r="DI153" s="79">
        <f>IF(DI137=LPP!$D$98,LPP!$D$104*LPP!$D$96,0)</f>
        <v>0</v>
      </c>
      <c r="DJ153" s="79">
        <f>IF(DJ137=LPP!$D$98,LPP!$D$104*LPP!$D$96,0)</f>
        <v>0</v>
      </c>
      <c r="DK153" s="79">
        <f>IF(DK137=LPP!$D$98,LPP!$D$104*LPP!$D$96,0)</f>
        <v>0</v>
      </c>
      <c r="DL153" s="79">
        <f>IF(DL137=LPP!$D$98,LPP!$D$104*LPP!$D$96,0)</f>
        <v>0</v>
      </c>
      <c r="DM153" s="79">
        <f>IF(DM137=LPP!$D$98,LPP!$D$104*LPP!$D$96,0)</f>
        <v>0</v>
      </c>
      <c r="DN153" s="79">
        <f>IF(DN137=LPP!$D$98,LPP!$D$104*LPP!$D$96,0)</f>
        <v>0</v>
      </c>
      <c r="DO153" s="79">
        <f>IF(DO137=LPP!$D$98,LPP!$D$104*LPP!$D$96,0)</f>
        <v>0</v>
      </c>
      <c r="DP153" s="79">
        <f>IF(DP137=LPP!$D$98,LPP!$D$104*LPP!$D$96,0)</f>
        <v>0</v>
      </c>
      <c r="DQ153" s="79">
        <f>IF(DQ137=LPP!$D$98,LPP!$D$104*LPP!$D$96,0)</f>
        <v>0</v>
      </c>
      <c r="DR153" s="79">
        <f>IF(DR137=LPP!$D$98,LPP!$D$104*LPP!$D$96,0)</f>
        <v>0</v>
      </c>
      <c r="DS153" s="79">
        <f>IF(DS137=LPP!$D$98,LPP!$D$104*LPP!$D$96,0)</f>
        <v>0</v>
      </c>
    </row>
    <row r="154" spans="2:123" x14ac:dyDescent="0.25">
      <c r="B154" s="36" t="s">
        <v>274</v>
      </c>
      <c r="C154" s="79">
        <f>IF(C137=LPP!$D$98,LPP!$D$6*LPP!$D$96,0)</f>
        <v>0</v>
      </c>
      <c r="D154" s="79">
        <f>IF(D137=LPP!$D$98,LPP!$D$6*LPP!$D$96,0)</f>
        <v>0</v>
      </c>
      <c r="E154" s="79">
        <f>IF(E137=LPP!$D$98,LPP!$D$6*LPP!$D$96,0)</f>
        <v>0</v>
      </c>
      <c r="F154" s="79">
        <f>IF(F137=LPP!$D$98,LPP!$D$6*LPP!$D$96,0)</f>
        <v>0</v>
      </c>
      <c r="G154" s="79">
        <f>IF(G137=LPP!$D$98,LPP!$D$6*LPP!$D$96,0)</f>
        <v>0</v>
      </c>
      <c r="H154" s="79">
        <f>IF(H137=LPP!$D$98,LPP!$D$6*LPP!$D$96,0)</f>
        <v>0</v>
      </c>
      <c r="I154" s="79">
        <f>IF(I137=LPP!$D$98,LPP!$D$6*LPP!$D$96,0)</f>
        <v>0</v>
      </c>
      <c r="J154" s="79">
        <f>IF(J137=LPP!$D$98,LPP!$D$6*LPP!$D$96,0)</f>
        <v>0</v>
      </c>
      <c r="K154" s="79">
        <f>IF(K137=LPP!$D$98,LPP!$D$6*LPP!$D$96,0)</f>
        <v>0</v>
      </c>
      <c r="L154" s="79">
        <f>IF(L137=LPP!$D$98,LPP!$D$6*LPP!$D$96,0)</f>
        <v>0</v>
      </c>
      <c r="M154" s="79">
        <f>IF(M137=LPP!$D$98,LPP!$D$6*LPP!$D$96,0)</f>
        <v>0</v>
      </c>
      <c r="N154" s="79">
        <f>IF(N137=LPP!$D$98,LPP!$D$6*LPP!$D$96,0)</f>
        <v>0</v>
      </c>
      <c r="O154" s="79">
        <f>IF(O137=LPP!$D$98,LPP!$D$6*LPP!$D$96,0)</f>
        <v>0</v>
      </c>
      <c r="P154" s="79">
        <f>IF(P137=LPP!$D$98,LPP!$D$6*LPP!$D$96,0)</f>
        <v>0</v>
      </c>
      <c r="Q154" s="79">
        <f>IF(Q137=LPP!$D$98,LPP!$D$6*LPP!$D$96,0)</f>
        <v>0</v>
      </c>
      <c r="R154" s="79">
        <f>IF(R137=LPP!$D$98,LPP!$D$6*LPP!$D$96,0)</f>
        <v>0</v>
      </c>
      <c r="S154" s="79">
        <f>IF(S137=LPP!$D$98,LPP!$D$6*LPP!$D$96,0)</f>
        <v>0</v>
      </c>
      <c r="T154" s="79">
        <f>IF(T137=LPP!$D$98,LPP!$D$6*LPP!$D$96,0)</f>
        <v>0</v>
      </c>
      <c r="U154" s="79">
        <f ca="1">IF(U137=LPP!$D$98,LPP!$D$6*LPP!$D$96,0)</f>
        <v>5882292.993630575</v>
      </c>
      <c r="V154" s="79">
        <f>IF(V137=LPP!$D$98,LPP!$D$6*LPP!$D$96,0)</f>
        <v>0</v>
      </c>
      <c r="W154" s="79">
        <f>IF(W137=LPP!$D$98,LPP!$D$6*LPP!$D$96,0)</f>
        <v>0</v>
      </c>
      <c r="X154" s="79">
        <f>IF(X137=LPP!$D$98,LPP!$D$6*LPP!$D$96,0)</f>
        <v>0</v>
      </c>
      <c r="Y154" s="79">
        <f>IF(Y137=LPP!$D$98,LPP!$D$6*LPP!$D$96,0)</f>
        <v>0</v>
      </c>
      <c r="Z154" s="79">
        <f>IF(Z137=LPP!$D$98,LPP!$D$6*LPP!$D$96,0)</f>
        <v>0</v>
      </c>
      <c r="AA154" s="79">
        <f>IF(AA137=LPP!$D$98,LPP!$D$6*LPP!$D$96,0)</f>
        <v>0</v>
      </c>
      <c r="AB154" s="79">
        <f>IF(AB137=LPP!$D$98,LPP!$D$6*LPP!$D$96,0)</f>
        <v>0</v>
      </c>
      <c r="AC154" s="79">
        <f>IF(AC137=LPP!$D$98,LPP!$D$6*LPP!$D$96,0)</f>
        <v>0</v>
      </c>
      <c r="AD154" s="79">
        <f>IF(AD137=LPP!$D$98,LPP!$D$6*LPP!$D$96,0)</f>
        <v>0</v>
      </c>
      <c r="AE154" s="79">
        <f>IF(AE137=LPP!$D$98,LPP!$D$6*LPP!$D$96,0)</f>
        <v>0</v>
      </c>
      <c r="AF154" s="79">
        <f>IF(AF137=LPP!$D$98,LPP!$D$6*LPP!$D$96,0)</f>
        <v>0</v>
      </c>
      <c r="AG154" s="79">
        <f>IF(AG137=LPP!$D$98,LPP!$D$6*LPP!$D$96,0)</f>
        <v>0</v>
      </c>
      <c r="AH154" s="79">
        <f>IF(AH137=LPP!$D$98,LPP!$D$6*LPP!$D$96,0)</f>
        <v>0</v>
      </c>
      <c r="AI154" s="79">
        <f>IF(AI137=LPP!$D$98,LPP!$D$6*LPP!$D$96,0)</f>
        <v>0</v>
      </c>
      <c r="AJ154" s="79">
        <f>IF(AJ137=LPP!$D$98,LPP!$D$6*LPP!$D$96,0)</f>
        <v>0</v>
      </c>
      <c r="AK154" s="79">
        <f>IF(AK137=LPP!$D$98,LPP!$D$6*LPP!$D$96,0)</f>
        <v>0</v>
      </c>
      <c r="AL154" s="79">
        <f>IF(AL137=LPP!$D$98,LPP!$D$6*LPP!$D$96,0)</f>
        <v>0</v>
      </c>
      <c r="AM154" s="79">
        <f>IF(AM137=LPP!$D$98,LPP!$D$6*LPP!$D$96,0)</f>
        <v>0</v>
      </c>
      <c r="AN154" s="79">
        <f>IF(AN137=LPP!$D$98,LPP!$D$6*LPP!$D$96,0)</f>
        <v>0</v>
      </c>
      <c r="AO154" s="79">
        <f>IF(AO137=LPP!$D$98,LPP!$D$6*LPP!$D$96,0)</f>
        <v>0</v>
      </c>
      <c r="AP154" s="79">
        <f>IF(AP137=LPP!$D$98,LPP!$D$6*LPP!$D$96,0)</f>
        <v>0</v>
      </c>
      <c r="AQ154" s="79">
        <f>IF(AQ137=LPP!$D$98,LPP!$D$6*LPP!$D$96,0)</f>
        <v>0</v>
      </c>
      <c r="AR154" s="79">
        <f>IF(AR137=LPP!$D$98,LPP!$D$6*LPP!$D$96,0)</f>
        <v>0</v>
      </c>
      <c r="AS154" s="79">
        <f>IF(AS137=LPP!$D$98,LPP!$D$6*LPP!$D$96,0)</f>
        <v>0</v>
      </c>
      <c r="AT154" s="79">
        <f>IF(AT137=LPP!$D$98,LPP!$D$6*LPP!$D$96,0)</f>
        <v>0</v>
      </c>
      <c r="AU154" s="79">
        <f>IF(AU137=LPP!$D$98,LPP!$D$6*LPP!$D$96,0)</f>
        <v>0</v>
      </c>
      <c r="AV154" s="79">
        <f>IF(AV137=LPP!$D$98,LPP!$D$6*LPP!$D$96,0)</f>
        <v>0</v>
      </c>
      <c r="AW154" s="79">
        <f>IF(AW137=LPP!$D$98,LPP!$D$6*LPP!$D$96,0)</f>
        <v>0</v>
      </c>
      <c r="AX154" s="79">
        <f>IF(AX137=LPP!$D$98,LPP!$D$6*LPP!$D$96,0)</f>
        <v>0</v>
      </c>
      <c r="AY154" s="79">
        <f>IF(AY137=LPP!$D$98,LPP!$D$6*LPP!$D$96,0)</f>
        <v>0</v>
      </c>
      <c r="AZ154" s="79">
        <f>IF(AZ137=LPP!$D$98,LPP!$D$6*LPP!$D$96,0)</f>
        <v>0</v>
      </c>
      <c r="BA154" s="79">
        <f>IF(BA137=LPP!$D$98,LPP!$D$6*LPP!$D$96,0)</f>
        <v>0</v>
      </c>
      <c r="BB154" s="79">
        <f>IF(BB137=LPP!$D$98,LPP!$D$6*LPP!$D$96,0)</f>
        <v>0</v>
      </c>
      <c r="BC154" s="79">
        <f>IF(BC137=LPP!$D$98,LPP!$D$6*LPP!$D$96,0)</f>
        <v>0</v>
      </c>
      <c r="BD154" s="79">
        <f>IF(BD137=LPP!$D$98,LPP!$D$6*LPP!$D$96,0)</f>
        <v>0</v>
      </c>
      <c r="BE154" s="79">
        <f>IF(BE137=LPP!$D$98,LPP!$D$6*LPP!$D$96,0)</f>
        <v>0</v>
      </c>
      <c r="BF154" s="79">
        <f>IF(BF137=LPP!$D$98,LPP!$D$6*LPP!$D$96,0)</f>
        <v>0</v>
      </c>
      <c r="BG154" s="79">
        <f>IF(BG137=LPP!$D$98,LPP!$D$6*LPP!$D$96,0)</f>
        <v>0</v>
      </c>
      <c r="BH154" s="79">
        <f>IF(BH137=LPP!$D$98,LPP!$D$6*LPP!$D$96,0)</f>
        <v>0</v>
      </c>
      <c r="BI154" s="79">
        <f>IF(BI137=LPP!$D$98,LPP!$D$6*LPP!$D$96,0)</f>
        <v>0</v>
      </c>
      <c r="BJ154" s="79">
        <f>IF(BJ137=LPP!$D$98,LPP!$D$6*LPP!$D$96,0)</f>
        <v>0</v>
      </c>
      <c r="BK154" s="79">
        <f>IF(BK137=LPP!$D$98,LPP!$D$6*LPP!$D$96,0)</f>
        <v>0</v>
      </c>
      <c r="BL154" s="79">
        <f>IF(BL137=LPP!$D$98,LPP!$D$6*LPP!$D$96,0)</f>
        <v>0</v>
      </c>
      <c r="BM154" s="79">
        <f>IF(BM137=LPP!$D$98,LPP!$D$6*LPP!$D$96,0)</f>
        <v>0</v>
      </c>
      <c r="BN154" s="79">
        <f>IF(BN137=LPP!$D$98,LPP!$D$6*LPP!$D$96,0)</f>
        <v>0</v>
      </c>
      <c r="BO154" s="79">
        <f>IF(BO137=LPP!$D$98,LPP!$D$6*LPP!$D$96,0)</f>
        <v>0</v>
      </c>
      <c r="BP154" s="79">
        <f>IF(BP137=LPP!$D$98,LPP!$D$6*LPP!$D$96,0)</f>
        <v>0</v>
      </c>
      <c r="BQ154" s="79">
        <f>IF(BQ137=LPP!$D$98,LPP!$D$6*LPP!$D$96,0)</f>
        <v>0</v>
      </c>
      <c r="BR154" s="79">
        <f>IF(BR137=LPP!$D$98,LPP!$D$6*LPP!$D$96,0)</f>
        <v>0</v>
      </c>
      <c r="BS154" s="79">
        <f>IF(BS137=LPP!$D$98,LPP!$D$6*LPP!$D$96,0)</f>
        <v>0</v>
      </c>
      <c r="BT154" s="79">
        <f>IF(BT137=LPP!$D$98,LPP!$D$6*LPP!$D$96,0)</f>
        <v>0</v>
      </c>
      <c r="BU154" s="79">
        <f>IF(BU137=LPP!$D$98,LPP!$D$6*LPP!$D$96,0)</f>
        <v>0</v>
      </c>
      <c r="BV154" s="79">
        <f>IF(BV137=LPP!$D$98,LPP!$D$6*LPP!$D$96,0)</f>
        <v>0</v>
      </c>
      <c r="BW154" s="79">
        <f>IF(BW137=LPP!$D$98,LPP!$D$6*LPP!$D$96,0)</f>
        <v>0</v>
      </c>
      <c r="BX154" s="79">
        <f>IF(BX137=LPP!$D$98,LPP!$D$6*LPP!$D$96,0)</f>
        <v>0</v>
      </c>
      <c r="BY154" s="79">
        <f>IF(BY137=LPP!$D$98,LPP!$D$6*LPP!$D$96,0)</f>
        <v>0</v>
      </c>
      <c r="BZ154" s="79">
        <f>IF(BZ137=LPP!$D$98,LPP!$D$6*LPP!$D$96,0)</f>
        <v>0</v>
      </c>
      <c r="CA154" s="79">
        <f>IF(CA137=LPP!$D$98,LPP!$D$6*LPP!$D$96,0)</f>
        <v>0</v>
      </c>
      <c r="CB154" s="79">
        <f>IF(CB137=LPP!$D$98,LPP!$D$6*LPP!$D$96,0)</f>
        <v>0</v>
      </c>
      <c r="CC154" s="79">
        <f>IF(CC137=LPP!$D$98,LPP!$D$6*LPP!$D$96,0)</f>
        <v>0</v>
      </c>
      <c r="CD154" s="79">
        <f>IF(CD137=LPP!$D$98,LPP!$D$6*LPP!$D$96,0)</f>
        <v>0</v>
      </c>
      <c r="CE154" s="79">
        <f>IF(CE137=LPP!$D$98,LPP!$D$6*LPP!$D$96,0)</f>
        <v>0</v>
      </c>
      <c r="CF154" s="79">
        <f>IF(CF137=LPP!$D$98,LPP!$D$6*LPP!$D$96,0)</f>
        <v>0</v>
      </c>
      <c r="CG154" s="79">
        <f>IF(CG137=LPP!$D$98,LPP!$D$6*LPP!$D$96,0)</f>
        <v>0</v>
      </c>
      <c r="CH154" s="79">
        <f>IF(CH137=LPP!$D$98,LPP!$D$6*LPP!$D$96,0)</f>
        <v>0</v>
      </c>
      <c r="CI154" s="79">
        <f>IF(CI137=LPP!$D$98,LPP!$D$6*LPP!$D$96,0)</f>
        <v>0</v>
      </c>
      <c r="CJ154" s="79">
        <f>IF(CJ137=LPP!$D$98,LPP!$D$6*LPP!$D$96,0)</f>
        <v>0</v>
      </c>
      <c r="CK154" s="79">
        <f>IF(CK137=LPP!$D$98,LPP!$D$6*LPP!$D$96,0)</f>
        <v>0</v>
      </c>
      <c r="CL154" s="79">
        <f>IF(CL137=LPP!$D$98,LPP!$D$6*LPP!$D$96,0)</f>
        <v>0</v>
      </c>
      <c r="CM154" s="79">
        <f>IF(CM137=LPP!$D$98,LPP!$D$6*LPP!$D$96,0)</f>
        <v>0</v>
      </c>
      <c r="CN154" s="79">
        <f>IF(CN137=LPP!$D$98,LPP!$D$6*LPP!$D$96,0)</f>
        <v>0</v>
      </c>
      <c r="CO154" s="79">
        <f>IF(CO137=LPP!$D$98,LPP!$D$6*LPP!$D$96,0)</f>
        <v>0</v>
      </c>
      <c r="CP154" s="79">
        <f>IF(CP137=LPP!$D$98,LPP!$D$6*LPP!$D$96,0)</f>
        <v>0</v>
      </c>
      <c r="CQ154" s="79">
        <f>IF(CQ137=LPP!$D$98,LPP!$D$6*LPP!$D$96,0)</f>
        <v>0</v>
      </c>
      <c r="CR154" s="79">
        <f>IF(CR137=LPP!$D$98,LPP!$D$6*LPP!$D$96,0)</f>
        <v>0</v>
      </c>
      <c r="CS154" s="79">
        <f>IF(CS137=LPP!$D$98,LPP!$D$6*LPP!$D$96,0)</f>
        <v>0</v>
      </c>
      <c r="CT154" s="79">
        <f>IF(CT137=LPP!$D$98,LPP!$D$6*LPP!$D$96,0)</f>
        <v>0</v>
      </c>
      <c r="CU154" s="79">
        <f>IF(CU137=LPP!$D$98,LPP!$D$6*LPP!$D$96,0)</f>
        <v>0</v>
      </c>
      <c r="CV154" s="79">
        <f>IF(CV137=LPP!$D$98,LPP!$D$6*LPP!$D$96,0)</f>
        <v>0</v>
      </c>
      <c r="CW154" s="79">
        <f>IF(CW137=LPP!$D$98,LPP!$D$6*LPP!$D$96,0)</f>
        <v>0</v>
      </c>
      <c r="CX154" s="79">
        <f>IF(CX137=LPP!$D$98,LPP!$D$6*LPP!$D$96,0)</f>
        <v>0</v>
      </c>
      <c r="CY154" s="79">
        <f>IF(CY137=LPP!$D$98,LPP!$D$6*LPP!$D$96,0)</f>
        <v>0</v>
      </c>
      <c r="CZ154" s="79">
        <f>IF(CZ137=LPP!$D$98,LPP!$D$6*LPP!$D$96,0)</f>
        <v>0</v>
      </c>
      <c r="DA154" s="79">
        <f>IF(DA137=LPP!$D$98,LPP!$D$6*LPP!$D$96,0)</f>
        <v>0</v>
      </c>
      <c r="DB154" s="79">
        <f>IF(DB137=LPP!$D$98,LPP!$D$6*LPP!$D$96,0)</f>
        <v>0</v>
      </c>
      <c r="DC154" s="79">
        <f>IF(DC137=LPP!$D$98,LPP!$D$6*LPP!$D$96,0)</f>
        <v>0</v>
      </c>
      <c r="DD154" s="79">
        <f>IF(DD137=LPP!$D$98,LPP!$D$6*LPP!$D$96,0)</f>
        <v>0</v>
      </c>
      <c r="DE154" s="79">
        <f>IF(DE137=LPP!$D$98,LPP!$D$6*LPP!$D$96,0)</f>
        <v>0</v>
      </c>
      <c r="DF154" s="79">
        <f>IF(DF137=LPP!$D$98,LPP!$D$6*LPP!$D$96,0)</f>
        <v>0</v>
      </c>
      <c r="DG154" s="79">
        <f>IF(DG137=LPP!$D$98,LPP!$D$6*LPP!$D$96,0)</f>
        <v>0</v>
      </c>
      <c r="DH154" s="79">
        <f>IF(DH137=LPP!$D$98,LPP!$D$6*LPP!$D$96,0)</f>
        <v>0</v>
      </c>
      <c r="DI154" s="79">
        <f>IF(DI137=LPP!$D$98,LPP!$D$6*LPP!$D$96,0)</f>
        <v>0</v>
      </c>
      <c r="DJ154" s="79">
        <f>IF(DJ137=LPP!$D$98,LPP!$D$6*LPP!$D$96,0)</f>
        <v>0</v>
      </c>
      <c r="DK154" s="79">
        <f>IF(DK137=LPP!$D$98,LPP!$D$6*LPP!$D$96,0)</f>
        <v>0</v>
      </c>
      <c r="DL154" s="79">
        <f>IF(DL137=LPP!$D$98,LPP!$D$6*LPP!$D$96,0)</f>
        <v>0</v>
      </c>
      <c r="DM154" s="79">
        <f>IF(DM137=LPP!$D$98,LPP!$D$6*LPP!$D$96,0)</f>
        <v>0</v>
      </c>
      <c r="DN154" s="79">
        <f>IF(DN137=LPP!$D$98,LPP!$D$6*LPP!$D$96,0)</f>
        <v>0</v>
      </c>
      <c r="DO154" s="79">
        <f>IF(DO137=LPP!$D$98,LPP!$D$6*LPP!$D$96,0)</f>
        <v>0</v>
      </c>
      <c r="DP154" s="79">
        <f>IF(DP137=LPP!$D$98,LPP!$D$6*LPP!$D$96,0)</f>
        <v>0</v>
      </c>
      <c r="DQ154" s="79">
        <f>IF(DQ137=LPP!$D$98,LPP!$D$6*LPP!$D$96,0)</f>
        <v>0</v>
      </c>
      <c r="DR154" s="79">
        <f>IF(DR137=LPP!$D$98,LPP!$D$6*LPP!$D$96,0)</f>
        <v>0</v>
      </c>
      <c r="DS154" s="79">
        <f>IF(DS137=LPP!$D$98,LPP!$D$6*LPP!$D$96,0)</f>
        <v>0</v>
      </c>
    </row>
    <row r="155" spans="2:123" ht="13.8" thickBot="1" x14ac:dyDescent="0.3">
      <c r="B155" s="42" t="s">
        <v>447</v>
      </c>
      <c r="C155" s="92">
        <f>SUM(C150:C154)</f>
        <v>0</v>
      </c>
      <c r="D155" s="92">
        <f t="shared" ref="D155" si="2402">SUM(D150:D154)</f>
        <v>0</v>
      </c>
      <c r="E155" s="92">
        <f t="shared" ref="E155" si="2403">SUM(E150:E154)</f>
        <v>0</v>
      </c>
      <c r="F155" s="92">
        <f t="shared" ref="F155" si="2404">SUM(F150:F154)</f>
        <v>0</v>
      </c>
      <c r="G155" s="92">
        <f t="shared" ref="G155" si="2405">SUM(G150:G154)</f>
        <v>0</v>
      </c>
      <c r="H155" s="92">
        <f t="shared" ref="H155" si="2406">SUM(H150:H154)</f>
        <v>0</v>
      </c>
      <c r="I155" s="92">
        <f t="shared" ref="I155" si="2407">SUM(I150:I154)</f>
        <v>0</v>
      </c>
      <c r="J155" s="92">
        <f t="shared" ref="J155" si="2408">SUM(J150:J154)</f>
        <v>0</v>
      </c>
      <c r="K155" s="92">
        <f t="shared" ref="K155" si="2409">SUM(K150:K154)</f>
        <v>0</v>
      </c>
      <c r="L155" s="92">
        <f t="shared" ref="L155" si="2410">SUM(L150:L154)</f>
        <v>0</v>
      </c>
      <c r="M155" s="92">
        <f t="shared" ref="M155" si="2411">SUM(M150:M154)</f>
        <v>0</v>
      </c>
      <c r="N155" s="92">
        <f t="shared" ref="N155" si="2412">SUM(N150:N154)</f>
        <v>0</v>
      </c>
      <c r="O155" s="92">
        <f t="shared" ref="O155" si="2413">SUM(O150:O154)</f>
        <v>0</v>
      </c>
      <c r="P155" s="92">
        <f t="shared" ref="P155" si="2414">SUM(P150:P154)</f>
        <v>0</v>
      </c>
      <c r="Q155" s="92">
        <f t="shared" ref="Q155" si="2415">SUM(Q150:Q154)</f>
        <v>0</v>
      </c>
      <c r="R155" s="92">
        <f t="shared" ref="R155" si="2416">SUM(R150:R154)</f>
        <v>0</v>
      </c>
      <c r="S155" s="92">
        <f t="shared" ref="S155" si="2417">SUM(S150:S154)</f>
        <v>0</v>
      </c>
      <c r="T155" s="92">
        <f t="shared" ref="T155" si="2418">SUM(T150:T154)</f>
        <v>0</v>
      </c>
      <c r="U155" s="92">
        <f t="shared" ref="U155" ca="1" si="2419">SUM(U150:U154)</f>
        <v>6839622.3450176483</v>
      </c>
      <c r="V155" s="92">
        <f t="shared" ref="V155" si="2420">SUM(V150:V154)</f>
        <v>16162.472406181016</v>
      </c>
      <c r="W155" s="92">
        <f t="shared" ref="W155" si="2421">SUM(W150:W154)</f>
        <v>16162.472406181016</v>
      </c>
      <c r="X155" s="92">
        <f t="shared" ref="X155" si="2422">SUM(X150:X154)</f>
        <v>219347.83979817096</v>
      </c>
      <c r="Y155" s="92">
        <f t="shared" ref="Y155" si="2423">SUM(Y150:Y154)</f>
        <v>278477.95648060547</v>
      </c>
      <c r="Z155" s="92">
        <f t="shared" ref="Z155" si="2424">SUM(Z150:Z154)</f>
        <v>278477.95648060547</v>
      </c>
      <c r="AA155" s="92">
        <f t="shared" ref="AA155" si="2425">SUM(AA150:AA154)</f>
        <v>463191.92683695996</v>
      </c>
      <c r="AB155" s="92">
        <f t="shared" ref="AB155" si="2426">SUM(AB150:AB154)</f>
        <v>511217.55912961217</v>
      </c>
      <c r="AC155" s="92">
        <f t="shared" ref="AC155" si="2427">SUM(AC150:AC154)</f>
        <v>511217.55912961217</v>
      </c>
      <c r="AD155" s="92">
        <f t="shared" ref="AD155" si="2428">SUM(AD150:AD154)</f>
        <v>511217.55912961217</v>
      </c>
      <c r="AE155" s="92">
        <f t="shared" ref="AE155" si="2429">SUM(AE150:AE154)</f>
        <v>511217.55912961217</v>
      </c>
      <c r="AF155" s="92">
        <f t="shared" ref="AF155" si="2430">SUM(AF150:AF154)</f>
        <v>511217.55912961217</v>
      </c>
      <c r="AG155" s="92">
        <f t="shared" ref="AG155" si="2431">SUM(AG150:AG154)</f>
        <v>511217.55912961217</v>
      </c>
      <c r="AH155" s="92">
        <f t="shared" ref="AH155" si="2432">SUM(AH150:AH154)</f>
        <v>511217.55912961217</v>
      </c>
      <c r="AI155" s="92">
        <f t="shared" ref="AI155" si="2433">SUM(AI150:AI154)</f>
        <v>511217.55912961217</v>
      </c>
      <c r="AJ155" s="92">
        <f t="shared" ref="AJ155" si="2434">SUM(AJ150:AJ154)</f>
        <v>511217.55912961217</v>
      </c>
      <c r="AK155" s="92">
        <f t="shared" ref="AK155" si="2435">SUM(AK150:AK154)</f>
        <v>511217.55912961217</v>
      </c>
      <c r="AL155" s="92">
        <f t="shared" ref="AL155" si="2436">SUM(AL150:AL154)</f>
        <v>511217.55912961217</v>
      </c>
      <c r="AM155" s="92">
        <f t="shared" ref="AM155" si="2437">SUM(AM150:AM154)</f>
        <v>511217.55912961217</v>
      </c>
      <c r="AN155" s="92">
        <f t="shared" ref="AN155" si="2438">SUM(AN150:AN154)</f>
        <v>511217.55912961217</v>
      </c>
      <c r="AO155" s="92">
        <f t="shared" ref="AO155" si="2439">SUM(AO150:AO154)</f>
        <v>511217.55912961217</v>
      </c>
      <c r="AP155" s="92">
        <f t="shared" ref="AP155" si="2440">SUM(AP150:AP154)</f>
        <v>495055.08672343113</v>
      </c>
      <c r="AQ155" s="92">
        <f t="shared" ref="AQ155" si="2441">SUM(AQ150:AQ154)</f>
        <v>495055.08672343113</v>
      </c>
      <c r="AR155" s="92">
        <f t="shared" ref="AR155" si="2442">SUM(AR150:AR154)</f>
        <v>495055.08672343113</v>
      </c>
      <c r="AS155" s="92">
        <f t="shared" ref="AS155" si="2443">SUM(AS150:AS154)</f>
        <v>291869.71933144121</v>
      </c>
      <c r="AT155" s="92">
        <f t="shared" ref="AT155" si="2444">SUM(AT150:AT154)</f>
        <v>241073.37748344376</v>
      </c>
      <c r="AU155" s="92">
        <f t="shared" ref="AU155" si="2445">SUM(AU150:AU154)</f>
        <v>241073.37748344376</v>
      </c>
      <c r="AV155" s="92">
        <f t="shared" ref="AV155" si="2446">SUM(AV150:AV154)</f>
        <v>56359.407127089245</v>
      </c>
      <c r="AW155" s="92">
        <f t="shared" ref="AW155" si="2447">SUM(AW150:AW154)</f>
        <v>47123.708609271533</v>
      </c>
      <c r="AX155" s="92">
        <f t="shared" ref="AX155" si="2448">SUM(AX150:AX154)</f>
        <v>47123.708609271533</v>
      </c>
      <c r="AY155" s="92">
        <f t="shared" ref="AY155" si="2449">SUM(AY150:AY154)</f>
        <v>47123.708609271533</v>
      </c>
      <c r="AZ155" s="92">
        <f t="shared" ref="AZ155" si="2450">SUM(AZ150:AZ154)</f>
        <v>47123.708609271533</v>
      </c>
      <c r="BA155" s="92">
        <f t="shared" ref="BA155" si="2451">SUM(BA150:BA154)</f>
        <v>8333.7748344370884</v>
      </c>
      <c r="BB155" s="92">
        <f t="shared" ref="BB155" si="2452">SUM(BB150:BB154)</f>
        <v>8333.7748344370884</v>
      </c>
      <c r="BC155" s="92">
        <f t="shared" ref="BC155" si="2453">SUM(BC150:BC154)</f>
        <v>8333.7748344370884</v>
      </c>
      <c r="BD155" s="92">
        <f t="shared" ref="BD155" si="2454">SUM(BD150:BD154)</f>
        <v>8333.7748344370884</v>
      </c>
      <c r="BE155" s="92">
        <f t="shared" ref="BE155" si="2455">SUM(BE150:BE154)</f>
        <v>0</v>
      </c>
      <c r="BF155" s="92">
        <f t="shared" ref="BF155" si="2456">SUM(BF150:BF154)</f>
        <v>0</v>
      </c>
      <c r="BG155" s="92">
        <f t="shared" ref="BG155" si="2457">SUM(BG150:BG154)</f>
        <v>0</v>
      </c>
      <c r="BH155" s="92">
        <f t="shared" ref="BH155" si="2458">SUM(BH150:BH154)</f>
        <v>0</v>
      </c>
      <c r="BI155" s="92">
        <f t="shared" ref="BI155" si="2459">SUM(BI150:BI154)</f>
        <v>0</v>
      </c>
      <c r="BJ155" s="92">
        <f t="shared" ref="BJ155" si="2460">SUM(BJ150:BJ154)</f>
        <v>0</v>
      </c>
      <c r="BK155" s="92">
        <f t="shared" ref="BK155" si="2461">SUM(BK150:BK154)</f>
        <v>0</v>
      </c>
      <c r="BL155" s="92">
        <f t="shared" ref="BL155" si="2462">SUM(BL150:BL154)</f>
        <v>0</v>
      </c>
      <c r="BM155" s="92">
        <f t="shared" ref="BM155" si="2463">SUM(BM150:BM154)</f>
        <v>0</v>
      </c>
      <c r="BN155" s="92">
        <f t="shared" ref="BN155" si="2464">SUM(BN150:BN154)</f>
        <v>0</v>
      </c>
      <c r="BO155" s="92">
        <f t="shared" ref="BO155" si="2465">SUM(BO150:BO154)</f>
        <v>0</v>
      </c>
      <c r="BP155" s="92">
        <f t="shared" ref="BP155" si="2466">SUM(BP150:BP154)</f>
        <v>0</v>
      </c>
      <c r="BQ155" s="92">
        <f t="shared" ref="BQ155" si="2467">SUM(BQ150:BQ154)</f>
        <v>0</v>
      </c>
      <c r="BR155" s="92">
        <f t="shared" ref="BR155" si="2468">SUM(BR150:BR154)</f>
        <v>0</v>
      </c>
      <c r="BS155" s="92">
        <f t="shared" ref="BS155" si="2469">SUM(BS150:BS154)</f>
        <v>0</v>
      </c>
      <c r="BT155" s="92">
        <f t="shared" ref="BT155" si="2470">SUM(BT150:BT154)</f>
        <v>0</v>
      </c>
      <c r="BU155" s="92">
        <f t="shared" ref="BU155" si="2471">SUM(BU150:BU154)</f>
        <v>0</v>
      </c>
      <c r="BV155" s="92">
        <f t="shared" ref="BV155" si="2472">SUM(BV150:BV154)</f>
        <v>0</v>
      </c>
      <c r="BW155" s="92">
        <f t="shared" ref="BW155" si="2473">SUM(BW150:BW154)</f>
        <v>0</v>
      </c>
      <c r="BX155" s="92">
        <f t="shared" ref="BX155" si="2474">SUM(BX150:BX154)</f>
        <v>0</v>
      </c>
      <c r="BY155" s="92">
        <f t="shared" ref="BY155" si="2475">SUM(BY150:BY154)</f>
        <v>0</v>
      </c>
      <c r="BZ155" s="92">
        <f t="shared" ref="BZ155" si="2476">SUM(BZ150:BZ154)</f>
        <v>0</v>
      </c>
      <c r="CA155" s="92">
        <f t="shared" ref="CA155" si="2477">SUM(CA150:CA154)</f>
        <v>0</v>
      </c>
      <c r="CB155" s="92">
        <f t="shared" ref="CB155" si="2478">SUM(CB150:CB154)</f>
        <v>0</v>
      </c>
      <c r="CC155" s="92">
        <f t="shared" ref="CC155" si="2479">SUM(CC150:CC154)</f>
        <v>0</v>
      </c>
      <c r="CD155" s="92">
        <f t="shared" ref="CD155" si="2480">SUM(CD150:CD154)</f>
        <v>0</v>
      </c>
      <c r="CE155" s="92">
        <f t="shared" ref="CE155" si="2481">SUM(CE150:CE154)</f>
        <v>0</v>
      </c>
      <c r="CF155" s="92">
        <f t="shared" ref="CF155" si="2482">SUM(CF150:CF154)</f>
        <v>0</v>
      </c>
      <c r="CG155" s="92">
        <f t="shared" ref="CG155" si="2483">SUM(CG150:CG154)</f>
        <v>0</v>
      </c>
      <c r="CH155" s="92">
        <f t="shared" ref="CH155" si="2484">SUM(CH150:CH154)</f>
        <v>0</v>
      </c>
      <c r="CI155" s="92">
        <f t="shared" ref="CI155" si="2485">SUM(CI150:CI154)</f>
        <v>0</v>
      </c>
      <c r="CJ155" s="92">
        <f t="shared" ref="CJ155" si="2486">SUM(CJ150:CJ154)</f>
        <v>0</v>
      </c>
      <c r="CK155" s="92">
        <f t="shared" ref="CK155" si="2487">SUM(CK150:CK154)</f>
        <v>0</v>
      </c>
      <c r="CL155" s="92">
        <f t="shared" ref="CL155" si="2488">SUM(CL150:CL154)</f>
        <v>0</v>
      </c>
      <c r="CM155" s="92">
        <f t="shared" ref="CM155" si="2489">SUM(CM150:CM154)</f>
        <v>0</v>
      </c>
      <c r="CN155" s="92">
        <f t="shared" ref="CN155" si="2490">SUM(CN150:CN154)</f>
        <v>0</v>
      </c>
      <c r="CO155" s="92">
        <f t="shared" ref="CO155" si="2491">SUM(CO150:CO154)</f>
        <v>0</v>
      </c>
      <c r="CP155" s="92">
        <f t="shared" ref="CP155" si="2492">SUM(CP150:CP154)</f>
        <v>0</v>
      </c>
      <c r="CQ155" s="92">
        <f t="shared" ref="CQ155" si="2493">SUM(CQ150:CQ154)</f>
        <v>0</v>
      </c>
      <c r="CR155" s="92">
        <f t="shared" ref="CR155" si="2494">SUM(CR150:CR154)</f>
        <v>0</v>
      </c>
      <c r="CS155" s="92">
        <f t="shared" ref="CS155" si="2495">SUM(CS150:CS154)</f>
        <v>0</v>
      </c>
      <c r="CT155" s="92">
        <f t="shared" ref="CT155" si="2496">SUM(CT150:CT154)</f>
        <v>0</v>
      </c>
      <c r="CU155" s="92">
        <f t="shared" ref="CU155" si="2497">SUM(CU150:CU154)</f>
        <v>0</v>
      </c>
      <c r="CV155" s="92">
        <f t="shared" ref="CV155" si="2498">SUM(CV150:CV154)</f>
        <v>0</v>
      </c>
      <c r="CW155" s="92">
        <f t="shared" ref="CW155" si="2499">SUM(CW150:CW154)</f>
        <v>0</v>
      </c>
      <c r="CX155" s="92">
        <f t="shared" ref="CX155" si="2500">SUM(CX150:CX154)</f>
        <v>0</v>
      </c>
      <c r="CY155" s="92">
        <f t="shared" ref="CY155" si="2501">SUM(CY150:CY154)</f>
        <v>0</v>
      </c>
      <c r="CZ155" s="92">
        <f t="shared" ref="CZ155" si="2502">SUM(CZ150:CZ154)</f>
        <v>0</v>
      </c>
      <c r="DA155" s="92">
        <f t="shared" ref="DA155" si="2503">SUM(DA150:DA154)</f>
        <v>0</v>
      </c>
      <c r="DB155" s="92">
        <f t="shared" ref="DB155" si="2504">SUM(DB150:DB154)</f>
        <v>0</v>
      </c>
      <c r="DC155" s="92">
        <f t="shared" ref="DC155" si="2505">SUM(DC150:DC154)</f>
        <v>0</v>
      </c>
      <c r="DD155" s="92">
        <f t="shared" ref="DD155" si="2506">SUM(DD150:DD154)</f>
        <v>0</v>
      </c>
      <c r="DE155" s="92">
        <f t="shared" ref="DE155" si="2507">SUM(DE150:DE154)</f>
        <v>0</v>
      </c>
      <c r="DF155" s="92">
        <f t="shared" ref="DF155" si="2508">SUM(DF150:DF154)</f>
        <v>0</v>
      </c>
      <c r="DG155" s="92">
        <f t="shared" ref="DG155" si="2509">SUM(DG150:DG154)</f>
        <v>0</v>
      </c>
      <c r="DH155" s="92">
        <f t="shared" ref="DH155" si="2510">SUM(DH150:DH154)</f>
        <v>0</v>
      </c>
      <c r="DI155" s="92">
        <f t="shared" ref="DI155" si="2511">SUM(DI150:DI154)</f>
        <v>0</v>
      </c>
      <c r="DJ155" s="92">
        <f t="shared" ref="DJ155" si="2512">SUM(DJ150:DJ154)</f>
        <v>0</v>
      </c>
      <c r="DK155" s="92">
        <f t="shared" ref="DK155" si="2513">SUM(DK150:DK154)</f>
        <v>0</v>
      </c>
      <c r="DL155" s="92">
        <f t="shared" ref="DL155" si="2514">SUM(DL150:DL154)</f>
        <v>0</v>
      </c>
      <c r="DM155" s="92">
        <f t="shared" ref="DM155" si="2515">SUM(DM150:DM154)</f>
        <v>0</v>
      </c>
      <c r="DN155" s="92">
        <f t="shared" ref="DN155" si="2516">SUM(DN150:DN154)</f>
        <v>0</v>
      </c>
      <c r="DO155" s="92">
        <f t="shared" ref="DO155" si="2517">SUM(DO150:DO154)</f>
        <v>0</v>
      </c>
      <c r="DP155" s="92">
        <f t="shared" ref="DP155" si="2518">SUM(DP150:DP154)</f>
        <v>0</v>
      </c>
      <c r="DQ155" s="92">
        <f t="shared" ref="DQ155" si="2519">SUM(DQ150:DQ154)</f>
        <v>0</v>
      </c>
      <c r="DR155" s="92">
        <f t="shared" ref="DR155" si="2520">SUM(DR150:DR154)</f>
        <v>0</v>
      </c>
      <c r="DS155" s="92">
        <f t="shared" ref="DS155" si="2521">SUM(DS150:DS154)</f>
        <v>0</v>
      </c>
    </row>
    <row r="156" spans="2:123" ht="13.8" thickTop="1" x14ac:dyDescent="0.25"/>
    <row r="157" spans="2:123" ht="13.8" thickBot="1" x14ac:dyDescent="0.3">
      <c r="B157" s="42" t="s">
        <v>461</v>
      </c>
      <c r="C157" s="92">
        <f>C148+C155</f>
        <v>0</v>
      </c>
      <c r="D157" s="92">
        <f t="shared" ref="D157:BO157" si="2522">D148+D155</f>
        <v>0</v>
      </c>
      <c r="E157" s="92">
        <f t="shared" si="2522"/>
        <v>0</v>
      </c>
      <c r="F157" s="92">
        <f t="shared" si="2522"/>
        <v>0</v>
      </c>
      <c r="G157" s="92">
        <f t="shared" si="2522"/>
        <v>0</v>
      </c>
      <c r="H157" s="92">
        <f t="shared" si="2522"/>
        <v>0</v>
      </c>
      <c r="I157" s="92">
        <f t="shared" si="2522"/>
        <v>0</v>
      </c>
      <c r="J157" s="92">
        <f t="shared" si="2522"/>
        <v>0</v>
      </c>
      <c r="K157" s="92">
        <f t="shared" si="2522"/>
        <v>0</v>
      </c>
      <c r="L157" s="92">
        <f t="shared" si="2522"/>
        <v>0</v>
      </c>
      <c r="M157" s="92">
        <f t="shared" si="2522"/>
        <v>0</v>
      </c>
      <c r="N157" s="92">
        <f t="shared" si="2522"/>
        <v>0</v>
      </c>
      <c r="O157" s="92">
        <f t="shared" si="2522"/>
        <v>0</v>
      </c>
      <c r="P157" s="92">
        <f t="shared" si="2522"/>
        <v>0</v>
      </c>
      <c r="Q157" s="92">
        <f t="shared" si="2522"/>
        <v>0</v>
      </c>
      <c r="R157" s="92">
        <f t="shared" si="2522"/>
        <v>0</v>
      </c>
      <c r="S157" s="92">
        <f t="shared" si="2522"/>
        <v>0</v>
      </c>
      <c r="T157" s="92">
        <f t="shared" si="2522"/>
        <v>0</v>
      </c>
      <c r="U157" s="92">
        <f t="shared" ca="1" si="2522"/>
        <v>6986553.912346567</v>
      </c>
      <c r="V157" s="92">
        <f t="shared" si="2522"/>
        <v>163094.03973509933</v>
      </c>
      <c r="W157" s="92">
        <f t="shared" si="2522"/>
        <v>163094.03973509933</v>
      </c>
      <c r="X157" s="92">
        <f t="shared" si="2522"/>
        <v>2213419.1106906338</v>
      </c>
      <c r="Y157" s="92">
        <f t="shared" si="2522"/>
        <v>2810095.7426679279</v>
      </c>
      <c r="Z157" s="92">
        <f t="shared" si="2522"/>
        <v>2810095.7426679279</v>
      </c>
      <c r="AA157" s="92">
        <f t="shared" si="2522"/>
        <v>4674027.625354778</v>
      </c>
      <c r="AB157" s="92">
        <f t="shared" si="2522"/>
        <v>5158649.9148533596</v>
      </c>
      <c r="AC157" s="92">
        <f t="shared" si="2522"/>
        <v>5158649.9148533596</v>
      </c>
      <c r="AD157" s="92">
        <f t="shared" si="2522"/>
        <v>5158649.9148533596</v>
      </c>
      <c r="AE157" s="92">
        <f t="shared" si="2522"/>
        <v>5158649.9148533596</v>
      </c>
      <c r="AF157" s="92">
        <f t="shared" si="2522"/>
        <v>5158649.9148533596</v>
      </c>
      <c r="AG157" s="92">
        <f t="shared" si="2522"/>
        <v>5158649.9148533596</v>
      </c>
      <c r="AH157" s="92">
        <f t="shared" si="2522"/>
        <v>5158649.9148533596</v>
      </c>
      <c r="AI157" s="92">
        <f t="shared" si="2522"/>
        <v>5158649.9148533596</v>
      </c>
      <c r="AJ157" s="92">
        <f t="shared" si="2522"/>
        <v>5158649.9148533596</v>
      </c>
      <c r="AK157" s="92">
        <f t="shared" si="2522"/>
        <v>5158649.9148533596</v>
      </c>
      <c r="AL157" s="92">
        <f t="shared" si="2522"/>
        <v>5158649.9148533596</v>
      </c>
      <c r="AM157" s="92">
        <f t="shared" si="2522"/>
        <v>5158649.9148533596</v>
      </c>
      <c r="AN157" s="92">
        <f t="shared" si="2522"/>
        <v>5158649.9148533596</v>
      </c>
      <c r="AO157" s="92">
        <f t="shared" si="2522"/>
        <v>5158649.9148533596</v>
      </c>
      <c r="AP157" s="92">
        <f t="shared" si="2522"/>
        <v>4995555.8751182593</v>
      </c>
      <c r="AQ157" s="92">
        <f t="shared" si="2522"/>
        <v>4995555.8751182593</v>
      </c>
      <c r="AR157" s="92">
        <f t="shared" si="2522"/>
        <v>4995555.8751182593</v>
      </c>
      <c r="AS157" s="92">
        <f t="shared" si="2522"/>
        <v>2945230.8041627249</v>
      </c>
      <c r="AT157" s="92">
        <f t="shared" si="2522"/>
        <v>2432649.5364238415</v>
      </c>
      <c r="AU157" s="92">
        <f t="shared" si="2522"/>
        <v>2432649.5364238415</v>
      </c>
      <c r="AV157" s="92">
        <f t="shared" si="2522"/>
        <v>568717.65373699146</v>
      </c>
      <c r="AW157" s="92">
        <f t="shared" si="2522"/>
        <v>475521.05960264907</v>
      </c>
      <c r="AX157" s="92">
        <f t="shared" si="2522"/>
        <v>475521.05960264907</v>
      </c>
      <c r="AY157" s="92">
        <f t="shared" si="2522"/>
        <v>475521.05960264907</v>
      </c>
      <c r="AZ157" s="92">
        <f t="shared" si="2522"/>
        <v>475521.05960264907</v>
      </c>
      <c r="BA157" s="92">
        <f t="shared" si="2522"/>
        <v>84095.364238410606</v>
      </c>
      <c r="BB157" s="92">
        <f t="shared" si="2522"/>
        <v>84095.364238410606</v>
      </c>
      <c r="BC157" s="92">
        <f t="shared" si="2522"/>
        <v>84095.364238410606</v>
      </c>
      <c r="BD157" s="92">
        <f t="shared" si="2522"/>
        <v>84095.364238410606</v>
      </c>
      <c r="BE157" s="92">
        <f t="shared" si="2522"/>
        <v>0</v>
      </c>
      <c r="BF157" s="92">
        <f t="shared" si="2522"/>
        <v>0</v>
      </c>
      <c r="BG157" s="92">
        <f t="shared" si="2522"/>
        <v>0</v>
      </c>
      <c r="BH157" s="92">
        <f t="shared" si="2522"/>
        <v>0</v>
      </c>
      <c r="BI157" s="92">
        <f t="shared" si="2522"/>
        <v>0</v>
      </c>
      <c r="BJ157" s="92">
        <f t="shared" si="2522"/>
        <v>0</v>
      </c>
      <c r="BK157" s="92">
        <f t="shared" si="2522"/>
        <v>0</v>
      </c>
      <c r="BL157" s="92">
        <f t="shared" si="2522"/>
        <v>0</v>
      </c>
      <c r="BM157" s="92">
        <f t="shared" si="2522"/>
        <v>0</v>
      </c>
      <c r="BN157" s="92">
        <f t="shared" si="2522"/>
        <v>0</v>
      </c>
      <c r="BO157" s="92">
        <f t="shared" si="2522"/>
        <v>0</v>
      </c>
      <c r="BP157" s="92">
        <f t="shared" ref="BP157:BV157" si="2523">BP148+BP155</f>
        <v>0</v>
      </c>
      <c r="BQ157" s="92">
        <f t="shared" si="2523"/>
        <v>0</v>
      </c>
      <c r="BR157" s="92">
        <f t="shared" si="2523"/>
        <v>0</v>
      </c>
      <c r="BS157" s="92">
        <f t="shared" si="2523"/>
        <v>0</v>
      </c>
      <c r="BT157" s="92">
        <f t="shared" si="2523"/>
        <v>0</v>
      </c>
      <c r="BU157" s="92">
        <f t="shared" si="2523"/>
        <v>0</v>
      </c>
      <c r="BV157" s="92">
        <f t="shared" si="2523"/>
        <v>0</v>
      </c>
      <c r="BW157" s="92">
        <f t="shared" ref="BW157:CN157" si="2524">BW148+BW155</f>
        <v>0</v>
      </c>
      <c r="BX157" s="92">
        <f t="shared" si="2524"/>
        <v>0</v>
      </c>
      <c r="BY157" s="92">
        <f t="shared" si="2524"/>
        <v>0</v>
      </c>
      <c r="BZ157" s="92">
        <f t="shared" si="2524"/>
        <v>0</v>
      </c>
      <c r="CA157" s="92">
        <f t="shared" si="2524"/>
        <v>0</v>
      </c>
      <c r="CB157" s="92">
        <f t="shared" si="2524"/>
        <v>0</v>
      </c>
      <c r="CC157" s="92">
        <f t="shared" si="2524"/>
        <v>0</v>
      </c>
      <c r="CD157" s="92">
        <f t="shared" si="2524"/>
        <v>0</v>
      </c>
      <c r="CE157" s="92">
        <f t="shared" si="2524"/>
        <v>0</v>
      </c>
      <c r="CF157" s="92">
        <f t="shared" si="2524"/>
        <v>0</v>
      </c>
      <c r="CG157" s="92">
        <f t="shared" si="2524"/>
        <v>0</v>
      </c>
      <c r="CH157" s="92">
        <f t="shared" si="2524"/>
        <v>0</v>
      </c>
      <c r="CI157" s="92">
        <f t="shared" si="2524"/>
        <v>0</v>
      </c>
      <c r="CJ157" s="92">
        <f t="shared" si="2524"/>
        <v>0</v>
      </c>
      <c r="CK157" s="92">
        <f t="shared" si="2524"/>
        <v>0</v>
      </c>
      <c r="CL157" s="92">
        <f t="shared" si="2524"/>
        <v>0</v>
      </c>
      <c r="CM157" s="92">
        <f t="shared" si="2524"/>
        <v>0</v>
      </c>
      <c r="CN157" s="92">
        <f t="shared" si="2524"/>
        <v>0</v>
      </c>
      <c r="CO157" s="92">
        <f t="shared" ref="CO157:DS157" si="2525">CO148+CO155</f>
        <v>0</v>
      </c>
      <c r="CP157" s="92">
        <f t="shared" si="2525"/>
        <v>0</v>
      </c>
      <c r="CQ157" s="92">
        <f t="shared" si="2525"/>
        <v>0</v>
      </c>
      <c r="CR157" s="92">
        <f t="shared" si="2525"/>
        <v>0</v>
      </c>
      <c r="CS157" s="92">
        <f t="shared" si="2525"/>
        <v>0</v>
      </c>
      <c r="CT157" s="92">
        <f t="shared" si="2525"/>
        <v>0</v>
      </c>
      <c r="CU157" s="92">
        <f t="shared" si="2525"/>
        <v>0</v>
      </c>
      <c r="CV157" s="92">
        <f t="shared" si="2525"/>
        <v>0</v>
      </c>
      <c r="CW157" s="92">
        <f t="shared" si="2525"/>
        <v>0</v>
      </c>
      <c r="CX157" s="92">
        <f t="shared" si="2525"/>
        <v>0</v>
      </c>
      <c r="CY157" s="92">
        <f t="shared" si="2525"/>
        <v>0</v>
      </c>
      <c r="CZ157" s="92">
        <f t="shared" si="2525"/>
        <v>0</v>
      </c>
      <c r="DA157" s="92">
        <f t="shared" si="2525"/>
        <v>0</v>
      </c>
      <c r="DB157" s="92">
        <f t="shared" si="2525"/>
        <v>0</v>
      </c>
      <c r="DC157" s="92">
        <f t="shared" si="2525"/>
        <v>0</v>
      </c>
      <c r="DD157" s="92">
        <f t="shared" si="2525"/>
        <v>0</v>
      </c>
      <c r="DE157" s="92">
        <f t="shared" si="2525"/>
        <v>0</v>
      </c>
      <c r="DF157" s="92">
        <f t="shared" si="2525"/>
        <v>0</v>
      </c>
      <c r="DG157" s="92">
        <f t="shared" si="2525"/>
        <v>0</v>
      </c>
      <c r="DH157" s="92">
        <f t="shared" si="2525"/>
        <v>0</v>
      </c>
      <c r="DI157" s="92">
        <f t="shared" si="2525"/>
        <v>0</v>
      </c>
      <c r="DJ157" s="92">
        <f t="shared" si="2525"/>
        <v>0</v>
      </c>
      <c r="DK157" s="92">
        <f t="shared" si="2525"/>
        <v>0</v>
      </c>
      <c r="DL157" s="92">
        <f t="shared" si="2525"/>
        <v>0</v>
      </c>
      <c r="DM157" s="92">
        <f t="shared" si="2525"/>
        <v>0</v>
      </c>
      <c r="DN157" s="92">
        <f t="shared" si="2525"/>
        <v>0</v>
      </c>
      <c r="DO157" s="92">
        <f t="shared" si="2525"/>
        <v>0</v>
      </c>
      <c r="DP157" s="92">
        <f t="shared" si="2525"/>
        <v>0</v>
      </c>
      <c r="DQ157" s="92">
        <f t="shared" si="2525"/>
        <v>0</v>
      </c>
      <c r="DR157" s="92">
        <f t="shared" si="2525"/>
        <v>0</v>
      </c>
      <c r="DS157" s="92">
        <f t="shared" si="2525"/>
        <v>0</v>
      </c>
    </row>
    <row r="158" spans="2:123" ht="13.8" thickTop="1" x14ac:dyDescent="0.25"/>
    <row r="159" spans="2:123" x14ac:dyDescent="0.25">
      <c r="B159" s="37" t="s">
        <v>459</v>
      </c>
    </row>
    <row r="160" spans="2:123" x14ac:dyDescent="0.25">
      <c r="B160" s="36" t="s">
        <v>308</v>
      </c>
      <c r="C160" s="39">
        <v>0</v>
      </c>
      <c r="D160" s="56">
        <f ca="1">C171</f>
        <v>0</v>
      </c>
      <c r="E160" s="56">
        <f t="shared" ref="E160:BP160" ca="1" si="2526">D171</f>
        <v>0</v>
      </c>
      <c r="F160" s="56">
        <f t="shared" ca="1" si="2526"/>
        <v>0</v>
      </c>
      <c r="G160" s="56">
        <f t="shared" ca="1" si="2526"/>
        <v>0</v>
      </c>
      <c r="H160" s="56">
        <f t="shared" ca="1" si="2526"/>
        <v>0</v>
      </c>
      <c r="I160" s="56">
        <f t="shared" ca="1" si="2526"/>
        <v>0</v>
      </c>
      <c r="J160" s="56">
        <f t="shared" ca="1" si="2526"/>
        <v>0</v>
      </c>
      <c r="K160" s="56">
        <f t="shared" ca="1" si="2526"/>
        <v>0</v>
      </c>
      <c r="L160" s="56">
        <f t="shared" ca="1" si="2526"/>
        <v>0</v>
      </c>
      <c r="M160" s="56">
        <f t="shared" ca="1" si="2526"/>
        <v>0</v>
      </c>
      <c r="N160" s="56">
        <f t="shared" ca="1" si="2526"/>
        <v>0</v>
      </c>
      <c r="O160" s="56">
        <f t="shared" ca="1" si="2526"/>
        <v>0</v>
      </c>
      <c r="P160" s="56">
        <f t="shared" ca="1" si="2526"/>
        <v>0</v>
      </c>
      <c r="Q160" s="56">
        <f t="shared" ca="1" si="2526"/>
        <v>0</v>
      </c>
      <c r="R160" s="56">
        <f t="shared" ca="1" si="2526"/>
        <v>0</v>
      </c>
      <c r="S160" s="56">
        <f t="shared" ca="1" si="2526"/>
        <v>0</v>
      </c>
      <c r="T160" s="56">
        <f t="shared" ca="1" si="2526"/>
        <v>0</v>
      </c>
      <c r="U160" s="56">
        <f t="shared" ca="1" si="2526"/>
        <v>0</v>
      </c>
      <c r="V160" s="56">
        <f t="shared" ca="1" si="2526"/>
        <v>6986553.912346567</v>
      </c>
      <c r="W160" s="56">
        <f t="shared" ca="1" si="2526"/>
        <v>7149647.9520816663</v>
      </c>
      <c r="X160" s="56">
        <f t="shared" ca="1" si="2526"/>
        <v>7312741.9918167656</v>
      </c>
      <c r="Y160" s="56">
        <f t="shared" ca="1" si="2526"/>
        <v>9526161.1025073994</v>
      </c>
      <c r="Z160" s="56">
        <f t="shared" ca="1" si="2526"/>
        <v>12336256.845175328</v>
      </c>
      <c r="AA160" s="56">
        <f t="shared" ca="1" si="2526"/>
        <v>15146352.587843256</v>
      </c>
      <c r="AB160" s="56">
        <f t="shared" ca="1" si="2526"/>
        <v>19820380.213198036</v>
      </c>
      <c r="AC160" s="56">
        <f t="shared" ca="1" si="2526"/>
        <v>20794030.128051396</v>
      </c>
      <c r="AD160" s="56">
        <f t="shared" ca="1" si="2526"/>
        <v>21767680.042904757</v>
      </c>
      <c r="AE160" s="56">
        <f t="shared" ca="1" si="2526"/>
        <v>22741329.957758117</v>
      </c>
      <c r="AF160" s="56">
        <f t="shared" ca="1" si="2526"/>
        <v>23714979.872611478</v>
      </c>
      <c r="AG160" s="56">
        <f t="shared" ca="1" si="2526"/>
        <v>24688629.787464838</v>
      </c>
      <c r="AH160" s="56">
        <f t="shared" ca="1" si="2526"/>
        <v>25662279.702318199</v>
      </c>
      <c r="AI160" s="56">
        <f t="shared" ca="1" si="2526"/>
        <v>26635929.617171559</v>
      </c>
      <c r="AJ160" s="56">
        <f t="shared" ca="1" si="2526"/>
        <v>27609579.53202492</v>
      </c>
      <c r="AK160" s="56">
        <f t="shared" ca="1" si="2526"/>
        <v>28583229.44687828</v>
      </c>
      <c r="AL160" s="56">
        <f t="shared" ca="1" si="2526"/>
        <v>29556879.361731641</v>
      </c>
      <c r="AM160" s="56">
        <f t="shared" ca="1" si="2526"/>
        <v>30530529.276584998</v>
      </c>
      <c r="AN160" s="56">
        <f t="shared" ca="1" si="2526"/>
        <v>31504179.191438355</v>
      </c>
      <c r="AO160" s="56">
        <f t="shared" ca="1" si="2526"/>
        <v>32477829.106291711</v>
      </c>
      <c r="AP160" s="56">
        <f t="shared" ca="1" si="2526"/>
        <v>33451479.021145068</v>
      </c>
      <c r="AQ160" s="56">
        <f t="shared" ca="1" si="2526"/>
        <v>34262034.896263331</v>
      </c>
      <c r="AR160" s="56">
        <f t="shared" ca="1" si="2526"/>
        <v>35072590.771381587</v>
      </c>
      <c r="AS160" s="56">
        <f t="shared" ca="1" si="2526"/>
        <v>35883146.646499842</v>
      </c>
      <c r="AT160" s="56">
        <f t="shared" ca="1" si="2526"/>
        <v>34643377.450662568</v>
      </c>
      <c r="AU160" s="56">
        <f t="shared" ca="1" si="2526"/>
        <v>32891026.987086408</v>
      </c>
      <c r="AV160" s="56">
        <f t="shared" ca="1" si="2526"/>
        <v>31138676.523510247</v>
      </c>
      <c r="AW160" s="56">
        <f t="shared" ca="1" si="2526"/>
        <v>27522394.177247237</v>
      </c>
      <c r="AX160" s="56">
        <f t="shared" ca="1" si="2526"/>
        <v>23812915.236849885</v>
      </c>
      <c r="AY160" s="56">
        <f t="shared" ca="1" si="2526"/>
        <v>20103436.296452533</v>
      </c>
      <c r="AZ160" s="56">
        <f t="shared" ca="1" si="2526"/>
        <v>16393957.356055181</v>
      </c>
      <c r="BA160" s="56">
        <f t="shared" ca="1" si="2526"/>
        <v>12684478.415657829</v>
      </c>
      <c r="BB160" s="56">
        <f t="shared" ca="1" si="2526"/>
        <v>8583573.7798962407</v>
      </c>
      <c r="BC160" s="56">
        <f t="shared" ca="1" si="2526"/>
        <v>4482669.1441346519</v>
      </c>
      <c r="BD160" s="56">
        <f t="shared" ca="1" si="2526"/>
        <v>381764.50837306213</v>
      </c>
      <c r="BE160" s="56">
        <f t="shared" ca="1" si="2526"/>
        <v>0</v>
      </c>
      <c r="BF160" s="56">
        <f t="shared" ca="1" si="2526"/>
        <v>0</v>
      </c>
      <c r="BG160" s="56">
        <f t="shared" ca="1" si="2526"/>
        <v>0</v>
      </c>
      <c r="BH160" s="56">
        <f t="shared" ca="1" si="2526"/>
        <v>0</v>
      </c>
      <c r="BI160" s="56">
        <f t="shared" ca="1" si="2526"/>
        <v>0</v>
      </c>
      <c r="BJ160" s="56">
        <f t="shared" ca="1" si="2526"/>
        <v>0</v>
      </c>
      <c r="BK160" s="56">
        <f t="shared" ca="1" si="2526"/>
        <v>0</v>
      </c>
      <c r="BL160" s="56">
        <f t="shared" ca="1" si="2526"/>
        <v>0</v>
      </c>
      <c r="BM160" s="56">
        <f t="shared" ca="1" si="2526"/>
        <v>0</v>
      </c>
      <c r="BN160" s="56">
        <f t="shared" ca="1" si="2526"/>
        <v>0</v>
      </c>
      <c r="BO160" s="56">
        <f t="shared" ca="1" si="2526"/>
        <v>0</v>
      </c>
      <c r="BP160" s="56">
        <f t="shared" ca="1" si="2526"/>
        <v>0</v>
      </c>
      <c r="BQ160" s="56">
        <f t="shared" ref="BQ160:BV160" ca="1" si="2527">BP171</f>
        <v>0</v>
      </c>
      <c r="BR160" s="56">
        <f t="shared" ca="1" si="2527"/>
        <v>0</v>
      </c>
      <c r="BS160" s="56">
        <f t="shared" ca="1" si="2527"/>
        <v>0</v>
      </c>
      <c r="BT160" s="56">
        <f t="shared" ca="1" si="2527"/>
        <v>0</v>
      </c>
      <c r="BU160" s="56">
        <f t="shared" ca="1" si="2527"/>
        <v>0</v>
      </c>
      <c r="BV160" s="56">
        <f t="shared" ca="1" si="2527"/>
        <v>0</v>
      </c>
      <c r="BW160" s="56">
        <f t="shared" ref="BW160:CN160" ca="1" si="2528">BV171</f>
        <v>0</v>
      </c>
      <c r="BX160" s="56">
        <f t="shared" ca="1" si="2528"/>
        <v>0</v>
      </c>
      <c r="BY160" s="56">
        <f t="shared" ca="1" si="2528"/>
        <v>0</v>
      </c>
      <c r="BZ160" s="56">
        <f t="shared" ca="1" si="2528"/>
        <v>0</v>
      </c>
      <c r="CA160" s="56">
        <f t="shared" ca="1" si="2528"/>
        <v>0</v>
      </c>
      <c r="CB160" s="56">
        <f t="shared" ca="1" si="2528"/>
        <v>0</v>
      </c>
      <c r="CC160" s="56">
        <f t="shared" ca="1" si="2528"/>
        <v>0</v>
      </c>
      <c r="CD160" s="56">
        <f t="shared" ca="1" si="2528"/>
        <v>0</v>
      </c>
      <c r="CE160" s="56">
        <f t="shared" ca="1" si="2528"/>
        <v>0</v>
      </c>
      <c r="CF160" s="56">
        <f t="shared" ca="1" si="2528"/>
        <v>0</v>
      </c>
      <c r="CG160" s="56">
        <f t="shared" ca="1" si="2528"/>
        <v>0</v>
      </c>
      <c r="CH160" s="56">
        <f t="shared" ca="1" si="2528"/>
        <v>0</v>
      </c>
      <c r="CI160" s="56">
        <f t="shared" ca="1" si="2528"/>
        <v>0</v>
      </c>
      <c r="CJ160" s="56">
        <f t="shared" ca="1" si="2528"/>
        <v>0</v>
      </c>
      <c r="CK160" s="56">
        <f t="shared" ca="1" si="2528"/>
        <v>0</v>
      </c>
      <c r="CL160" s="56">
        <f t="shared" ca="1" si="2528"/>
        <v>0</v>
      </c>
      <c r="CM160" s="56">
        <f t="shared" ca="1" si="2528"/>
        <v>0</v>
      </c>
      <c r="CN160" s="56">
        <f t="shared" ca="1" si="2528"/>
        <v>0</v>
      </c>
      <c r="CO160" s="56">
        <f t="shared" ref="CO160:DS160" ca="1" si="2529">CN171</f>
        <v>0</v>
      </c>
      <c r="CP160" s="56">
        <f t="shared" ca="1" si="2529"/>
        <v>0</v>
      </c>
      <c r="CQ160" s="56">
        <f t="shared" ca="1" si="2529"/>
        <v>0</v>
      </c>
      <c r="CR160" s="56">
        <f t="shared" ca="1" si="2529"/>
        <v>0</v>
      </c>
      <c r="CS160" s="56">
        <f t="shared" ca="1" si="2529"/>
        <v>0</v>
      </c>
      <c r="CT160" s="56">
        <f t="shared" ca="1" si="2529"/>
        <v>0</v>
      </c>
      <c r="CU160" s="56">
        <f t="shared" ca="1" si="2529"/>
        <v>0</v>
      </c>
      <c r="CV160" s="56">
        <f t="shared" ca="1" si="2529"/>
        <v>0</v>
      </c>
      <c r="CW160" s="56">
        <f t="shared" ca="1" si="2529"/>
        <v>0</v>
      </c>
      <c r="CX160" s="56">
        <f t="shared" ca="1" si="2529"/>
        <v>0</v>
      </c>
      <c r="CY160" s="56">
        <f t="shared" ca="1" si="2529"/>
        <v>0</v>
      </c>
      <c r="CZ160" s="56">
        <f t="shared" ca="1" si="2529"/>
        <v>0</v>
      </c>
      <c r="DA160" s="56">
        <f t="shared" ca="1" si="2529"/>
        <v>0</v>
      </c>
      <c r="DB160" s="56">
        <f t="shared" ca="1" si="2529"/>
        <v>0</v>
      </c>
      <c r="DC160" s="56">
        <f t="shared" ca="1" si="2529"/>
        <v>0</v>
      </c>
      <c r="DD160" s="56">
        <f t="shared" ca="1" si="2529"/>
        <v>0</v>
      </c>
      <c r="DE160" s="56">
        <f t="shared" ca="1" si="2529"/>
        <v>0</v>
      </c>
      <c r="DF160" s="56">
        <f t="shared" ca="1" si="2529"/>
        <v>0</v>
      </c>
      <c r="DG160" s="56">
        <f t="shared" ca="1" si="2529"/>
        <v>0</v>
      </c>
      <c r="DH160" s="56">
        <f t="shared" ca="1" si="2529"/>
        <v>0</v>
      </c>
      <c r="DI160" s="56">
        <f t="shared" ca="1" si="2529"/>
        <v>0</v>
      </c>
      <c r="DJ160" s="56">
        <f t="shared" ca="1" si="2529"/>
        <v>0</v>
      </c>
      <c r="DK160" s="56">
        <f t="shared" ca="1" si="2529"/>
        <v>0</v>
      </c>
      <c r="DL160" s="56">
        <f t="shared" ca="1" si="2529"/>
        <v>0</v>
      </c>
      <c r="DM160" s="56">
        <f t="shared" ca="1" si="2529"/>
        <v>0</v>
      </c>
      <c r="DN160" s="56">
        <f t="shared" ca="1" si="2529"/>
        <v>0</v>
      </c>
      <c r="DO160" s="56">
        <f t="shared" ca="1" si="2529"/>
        <v>0</v>
      </c>
      <c r="DP160" s="56">
        <f t="shared" ca="1" si="2529"/>
        <v>0</v>
      </c>
      <c r="DQ160" s="56">
        <f t="shared" ca="1" si="2529"/>
        <v>0</v>
      </c>
      <c r="DR160" s="56">
        <f t="shared" ca="1" si="2529"/>
        <v>0</v>
      </c>
      <c r="DS160" s="56">
        <f t="shared" ca="1" si="2529"/>
        <v>0</v>
      </c>
    </row>
    <row r="161" spans="2:123" x14ac:dyDescent="0.25">
      <c r="B161" s="36" t="s">
        <v>249</v>
      </c>
      <c r="C161" s="55">
        <f>C157</f>
        <v>0</v>
      </c>
      <c r="D161" s="55">
        <f>D157</f>
        <v>0</v>
      </c>
      <c r="E161" s="55">
        <f t="shared" ref="E161:BP161" si="2530">E157</f>
        <v>0</v>
      </c>
      <c r="F161" s="55">
        <f t="shared" si="2530"/>
        <v>0</v>
      </c>
      <c r="G161" s="55">
        <f t="shared" si="2530"/>
        <v>0</v>
      </c>
      <c r="H161" s="55">
        <f t="shared" si="2530"/>
        <v>0</v>
      </c>
      <c r="I161" s="55">
        <f t="shared" si="2530"/>
        <v>0</v>
      </c>
      <c r="J161" s="55">
        <f t="shared" si="2530"/>
        <v>0</v>
      </c>
      <c r="K161" s="55">
        <f t="shared" si="2530"/>
        <v>0</v>
      </c>
      <c r="L161" s="55">
        <f t="shared" si="2530"/>
        <v>0</v>
      </c>
      <c r="M161" s="55">
        <f t="shared" si="2530"/>
        <v>0</v>
      </c>
      <c r="N161" s="55">
        <f t="shared" si="2530"/>
        <v>0</v>
      </c>
      <c r="O161" s="55">
        <f t="shared" si="2530"/>
        <v>0</v>
      </c>
      <c r="P161" s="55">
        <f t="shared" si="2530"/>
        <v>0</v>
      </c>
      <c r="Q161" s="55">
        <f t="shared" si="2530"/>
        <v>0</v>
      </c>
      <c r="R161" s="55">
        <f t="shared" si="2530"/>
        <v>0</v>
      </c>
      <c r="S161" s="55">
        <f t="shared" si="2530"/>
        <v>0</v>
      </c>
      <c r="T161" s="55">
        <f t="shared" si="2530"/>
        <v>0</v>
      </c>
      <c r="U161" s="55">
        <f t="shared" ca="1" si="2530"/>
        <v>6986553.912346567</v>
      </c>
      <c r="V161" s="55">
        <f t="shared" si="2530"/>
        <v>163094.03973509933</v>
      </c>
      <c r="W161" s="55">
        <f t="shared" si="2530"/>
        <v>163094.03973509933</v>
      </c>
      <c r="X161" s="55">
        <f t="shared" si="2530"/>
        <v>2213419.1106906338</v>
      </c>
      <c r="Y161" s="55">
        <f t="shared" si="2530"/>
        <v>2810095.7426679279</v>
      </c>
      <c r="Z161" s="55">
        <f t="shared" si="2530"/>
        <v>2810095.7426679279</v>
      </c>
      <c r="AA161" s="55">
        <f t="shared" si="2530"/>
        <v>4674027.625354778</v>
      </c>
      <c r="AB161" s="55">
        <f t="shared" si="2530"/>
        <v>5158649.9148533596</v>
      </c>
      <c r="AC161" s="55">
        <f t="shared" si="2530"/>
        <v>5158649.9148533596</v>
      </c>
      <c r="AD161" s="55">
        <f t="shared" si="2530"/>
        <v>5158649.9148533596</v>
      </c>
      <c r="AE161" s="55">
        <f t="shared" si="2530"/>
        <v>5158649.9148533596</v>
      </c>
      <c r="AF161" s="55">
        <f t="shared" si="2530"/>
        <v>5158649.9148533596</v>
      </c>
      <c r="AG161" s="55">
        <f t="shared" si="2530"/>
        <v>5158649.9148533596</v>
      </c>
      <c r="AH161" s="55">
        <f t="shared" si="2530"/>
        <v>5158649.9148533596</v>
      </c>
      <c r="AI161" s="55">
        <f t="shared" si="2530"/>
        <v>5158649.9148533596</v>
      </c>
      <c r="AJ161" s="55">
        <f t="shared" si="2530"/>
        <v>5158649.9148533596</v>
      </c>
      <c r="AK161" s="55">
        <f t="shared" si="2530"/>
        <v>5158649.9148533596</v>
      </c>
      <c r="AL161" s="55">
        <f t="shared" si="2530"/>
        <v>5158649.9148533596</v>
      </c>
      <c r="AM161" s="55">
        <f t="shared" si="2530"/>
        <v>5158649.9148533596</v>
      </c>
      <c r="AN161" s="55">
        <f t="shared" si="2530"/>
        <v>5158649.9148533596</v>
      </c>
      <c r="AO161" s="55">
        <f t="shared" si="2530"/>
        <v>5158649.9148533596</v>
      </c>
      <c r="AP161" s="55">
        <f t="shared" si="2530"/>
        <v>4995555.8751182593</v>
      </c>
      <c r="AQ161" s="55">
        <f t="shared" si="2530"/>
        <v>4995555.8751182593</v>
      </c>
      <c r="AR161" s="55">
        <f t="shared" si="2530"/>
        <v>4995555.8751182593</v>
      </c>
      <c r="AS161" s="55">
        <f t="shared" si="2530"/>
        <v>2945230.8041627249</v>
      </c>
      <c r="AT161" s="55">
        <f t="shared" si="2530"/>
        <v>2432649.5364238415</v>
      </c>
      <c r="AU161" s="55">
        <f t="shared" si="2530"/>
        <v>2432649.5364238415</v>
      </c>
      <c r="AV161" s="55">
        <f t="shared" si="2530"/>
        <v>568717.65373699146</v>
      </c>
      <c r="AW161" s="55">
        <f t="shared" si="2530"/>
        <v>475521.05960264907</v>
      </c>
      <c r="AX161" s="55">
        <f t="shared" si="2530"/>
        <v>475521.05960264907</v>
      </c>
      <c r="AY161" s="55">
        <f t="shared" si="2530"/>
        <v>475521.05960264907</v>
      </c>
      <c r="AZ161" s="55">
        <f t="shared" si="2530"/>
        <v>475521.05960264907</v>
      </c>
      <c r="BA161" s="55">
        <f t="shared" si="2530"/>
        <v>84095.364238410606</v>
      </c>
      <c r="BB161" s="55">
        <f t="shared" si="2530"/>
        <v>84095.364238410606</v>
      </c>
      <c r="BC161" s="55">
        <f t="shared" si="2530"/>
        <v>84095.364238410606</v>
      </c>
      <c r="BD161" s="55">
        <f t="shared" si="2530"/>
        <v>84095.364238410606</v>
      </c>
      <c r="BE161" s="55">
        <f t="shared" si="2530"/>
        <v>0</v>
      </c>
      <c r="BF161" s="55">
        <f t="shared" si="2530"/>
        <v>0</v>
      </c>
      <c r="BG161" s="55">
        <f t="shared" si="2530"/>
        <v>0</v>
      </c>
      <c r="BH161" s="55">
        <f t="shared" si="2530"/>
        <v>0</v>
      </c>
      <c r="BI161" s="55">
        <f t="shared" si="2530"/>
        <v>0</v>
      </c>
      <c r="BJ161" s="55">
        <f t="shared" si="2530"/>
        <v>0</v>
      </c>
      <c r="BK161" s="55">
        <f t="shared" si="2530"/>
        <v>0</v>
      </c>
      <c r="BL161" s="55">
        <f t="shared" si="2530"/>
        <v>0</v>
      </c>
      <c r="BM161" s="55">
        <f t="shared" si="2530"/>
        <v>0</v>
      </c>
      <c r="BN161" s="55">
        <f t="shared" si="2530"/>
        <v>0</v>
      </c>
      <c r="BO161" s="55">
        <f t="shared" si="2530"/>
        <v>0</v>
      </c>
      <c r="BP161" s="55">
        <f t="shared" si="2530"/>
        <v>0</v>
      </c>
      <c r="BQ161" s="55">
        <f t="shared" ref="BQ161:BV161" si="2531">BQ157</f>
        <v>0</v>
      </c>
      <c r="BR161" s="55">
        <f t="shared" si="2531"/>
        <v>0</v>
      </c>
      <c r="BS161" s="55">
        <f t="shared" si="2531"/>
        <v>0</v>
      </c>
      <c r="BT161" s="55">
        <f t="shared" si="2531"/>
        <v>0</v>
      </c>
      <c r="BU161" s="55">
        <f t="shared" si="2531"/>
        <v>0</v>
      </c>
      <c r="BV161" s="55">
        <f t="shared" si="2531"/>
        <v>0</v>
      </c>
      <c r="BW161" s="55">
        <f t="shared" ref="BW161:CN161" si="2532">BW157</f>
        <v>0</v>
      </c>
      <c r="BX161" s="55">
        <f t="shared" si="2532"/>
        <v>0</v>
      </c>
      <c r="BY161" s="55">
        <f t="shared" si="2532"/>
        <v>0</v>
      </c>
      <c r="BZ161" s="55">
        <f t="shared" si="2532"/>
        <v>0</v>
      </c>
      <c r="CA161" s="55">
        <f t="shared" si="2532"/>
        <v>0</v>
      </c>
      <c r="CB161" s="55">
        <f t="shared" si="2532"/>
        <v>0</v>
      </c>
      <c r="CC161" s="55">
        <f t="shared" si="2532"/>
        <v>0</v>
      </c>
      <c r="CD161" s="55">
        <f t="shared" si="2532"/>
        <v>0</v>
      </c>
      <c r="CE161" s="55">
        <f t="shared" si="2532"/>
        <v>0</v>
      </c>
      <c r="CF161" s="55">
        <f t="shared" si="2532"/>
        <v>0</v>
      </c>
      <c r="CG161" s="55">
        <f t="shared" si="2532"/>
        <v>0</v>
      </c>
      <c r="CH161" s="55">
        <f t="shared" si="2532"/>
        <v>0</v>
      </c>
      <c r="CI161" s="55">
        <f t="shared" si="2532"/>
        <v>0</v>
      </c>
      <c r="CJ161" s="55">
        <f t="shared" si="2532"/>
        <v>0</v>
      </c>
      <c r="CK161" s="55">
        <f t="shared" si="2532"/>
        <v>0</v>
      </c>
      <c r="CL161" s="55">
        <f t="shared" si="2532"/>
        <v>0</v>
      </c>
      <c r="CM161" s="55">
        <f t="shared" si="2532"/>
        <v>0</v>
      </c>
      <c r="CN161" s="55">
        <f t="shared" si="2532"/>
        <v>0</v>
      </c>
      <c r="CO161" s="55">
        <f t="shared" ref="CO161:DS161" si="2533">CO157</f>
        <v>0</v>
      </c>
      <c r="CP161" s="55">
        <f t="shared" si="2533"/>
        <v>0</v>
      </c>
      <c r="CQ161" s="55">
        <f t="shared" si="2533"/>
        <v>0</v>
      </c>
      <c r="CR161" s="55">
        <f t="shared" si="2533"/>
        <v>0</v>
      </c>
      <c r="CS161" s="55">
        <f t="shared" si="2533"/>
        <v>0</v>
      </c>
      <c r="CT161" s="55">
        <f t="shared" si="2533"/>
        <v>0</v>
      </c>
      <c r="CU161" s="55">
        <f t="shared" si="2533"/>
        <v>0</v>
      </c>
      <c r="CV161" s="55">
        <f t="shared" si="2533"/>
        <v>0</v>
      </c>
      <c r="CW161" s="55">
        <f t="shared" si="2533"/>
        <v>0</v>
      </c>
      <c r="CX161" s="55">
        <f t="shared" si="2533"/>
        <v>0</v>
      </c>
      <c r="CY161" s="55">
        <f t="shared" si="2533"/>
        <v>0</v>
      </c>
      <c r="CZ161" s="55">
        <f t="shared" si="2533"/>
        <v>0</v>
      </c>
      <c r="DA161" s="55">
        <f t="shared" si="2533"/>
        <v>0</v>
      </c>
      <c r="DB161" s="55">
        <f t="shared" si="2533"/>
        <v>0</v>
      </c>
      <c r="DC161" s="55">
        <f t="shared" si="2533"/>
        <v>0</v>
      </c>
      <c r="DD161" s="55">
        <f t="shared" si="2533"/>
        <v>0</v>
      </c>
      <c r="DE161" s="55">
        <f t="shared" si="2533"/>
        <v>0</v>
      </c>
      <c r="DF161" s="55">
        <f t="shared" si="2533"/>
        <v>0</v>
      </c>
      <c r="DG161" s="55">
        <f t="shared" si="2533"/>
        <v>0</v>
      </c>
      <c r="DH161" s="55">
        <f t="shared" si="2533"/>
        <v>0</v>
      </c>
      <c r="DI161" s="55">
        <f t="shared" si="2533"/>
        <v>0</v>
      </c>
      <c r="DJ161" s="55">
        <f t="shared" si="2533"/>
        <v>0</v>
      </c>
      <c r="DK161" s="55">
        <f t="shared" si="2533"/>
        <v>0</v>
      </c>
      <c r="DL161" s="55">
        <f t="shared" si="2533"/>
        <v>0</v>
      </c>
      <c r="DM161" s="55">
        <f t="shared" si="2533"/>
        <v>0</v>
      </c>
      <c r="DN161" s="55">
        <f t="shared" si="2533"/>
        <v>0</v>
      </c>
      <c r="DO161" s="55">
        <f t="shared" si="2533"/>
        <v>0</v>
      </c>
      <c r="DP161" s="55">
        <f t="shared" si="2533"/>
        <v>0</v>
      </c>
      <c r="DQ161" s="55">
        <f t="shared" si="2533"/>
        <v>0</v>
      </c>
      <c r="DR161" s="55">
        <f t="shared" si="2533"/>
        <v>0</v>
      </c>
      <c r="DS161" s="55">
        <f t="shared" si="2533"/>
        <v>0</v>
      </c>
    </row>
    <row r="162" spans="2:123" ht="13.8" thickBot="1" x14ac:dyDescent="0.3">
      <c r="B162" s="42" t="s">
        <v>35</v>
      </c>
      <c r="C162" s="45">
        <f>C160+C161</f>
        <v>0</v>
      </c>
      <c r="D162" s="45">
        <f ca="1">D160+D161</f>
        <v>0</v>
      </c>
      <c r="E162" s="45">
        <f t="shared" ref="E162" ca="1" si="2534">E160+E161</f>
        <v>0</v>
      </c>
      <c r="F162" s="45">
        <f t="shared" ref="F162" ca="1" si="2535">F160+F161</f>
        <v>0</v>
      </c>
      <c r="G162" s="45">
        <f t="shared" ref="G162" ca="1" si="2536">G160+G161</f>
        <v>0</v>
      </c>
      <c r="H162" s="45">
        <f t="shared" ref="H162" ca="1" si="2537">H160+H161</f>
        <v>0</v>
      </c>
      <c r="I162" s="45">
        <f t="shared" ref="I162" ca="1" si="2538">I160+I161</f>
        <v>0</v>
      </c>
      <c r="J162" s="45">
        <f t="shared" ref="J162" ca="1" si="2539">J160+J161</f>
        <v>0</v>
      </c>
      <c r="K162" s="45">
        <f t="shared" ref="K162" ca="1" si="2540">K160+K161</f>
        <v>0</v>
      </c>
      <c r="L162" s="45">
        <f t="shared" ref="L162" ca="1" si="2541">L160+L161</f>
        <v>0</v>
      </c>
      <c r="M162" s="45">
        <f t="shared" ref="M162" ca="1" si="2542">M160+M161</f>
        <v>0</v>
      </c>
      <c r="N162" s="45">
        <f t="shared" ref="N162" ca="1" si="2543">N160+N161</f>
        <v>0</v>
      </c>
      <c r="O162" s="45">
        <f t="shared" ref="O162" ca="1" si="2544">O160+O161</f>
        <v>0</v>
      </c>
      <c r="P162" s="45">
        <f t="shared" ref="P162" ca="1" si="2545">P160+P161</f>
        <v>0</v>
      </c>
      <c r="Q162" s="45">
        <f t="shared" ref="Q162" ca="1" si="2546">Q160+Q161</f>
        <v>0</v>
      </c>
      <c r="R162" s="45">
        <f t="shared" ref="R162" ca="1" si="2547">R160+R161</f>
        <v>0</v>
      </c>
      <c r="S162" s="45">
        <f t="shared" ref="S162" ca="1" si="2548">S160+S161</f>
        <v>0</v>
      </c>
      <c r="T162" s="45">
        <f t="shared" ref="T162" ca="1" si="2549">T160+T161</f>
        <v>0</v>
      </c>
      <c r="U162" s="45">
        <f t="shared" ref="U162" ca="1" si="2550">U160+U161</f>
        <v>6986553.912346567</v>
      </c>
      <c r="V162" s="45">
        <f t="shared" ref="V162" ca="1" si="2551">V160+V161</f>
        <v>7149647.9520816663</v>
      </c>
      <c r="W162" s="45">
        <f t="shared" ref="W162" ca="1" si="2552">W160+W161</f>
        <v>7312741.9918167656</v>
      </c>
      <c r="X162" s="45">
        <f t="shared" ref="X162" ca="1" si="2553">X160+X161</f>
        <v>9526161.1025073994</v>
      </c>
      <c r="Y162" s="45">
        <f t="shared" ref="Y162" ca="1" si="2554">Y160+Y161</f>
        <v>12336256.845175328</v>
      </c>
      <c r="Z162" s="45">
        <f t="shared" ref="Z162" ca="1" si="2555">Z160+Z161</f>
        <v>15146352.587843256</v>
      </c>
      <c r="AA162" s="45">
        <f t="shared" ref="AA162" ca="1" si="2556">AA160+AA161</f>
        <v>19820380.213198036</v>
      </c>
      <c r="AB162" s="45">
        <f t="shared" ref="AB162" ca="1" si="2557">AB160+AB161</f>
        <v>24979030.128051396</v>
      </c>
      <c r="AC162" s="45">
        <f t="shared" ref="AC162" ca="1" si="2558">AC160+AC161</f>
        <v>25952680.042904757</v>
      </c>
      <c r="AD162" s="45">
        <f t="shared" ref="AD162" ca="1" si="2559">AD160+AD161</f>
        <v>26926329.957758117</v>
      </c>
      <c r="AE162" s="45">
        <f t="shared" ref="AE162" ca="1" si="2560">AE160+AE161</f>
        <v>27899979.872611478</v>
      </c>
      <c r="AF162" s="45">
        <f t="shared" ref="AF162" ca="1" si="2561">AF160+AF161</f>
        <v>28873629.787464838</v>
      </c>
      <c r="AG162" s="45">
        <f t="shared" ref="AG162" ca="1" si="2562">AG160+AG161</f>
        <v>29847279.702318199</v>
      </c>
      <c r="AH162" s="45">
        <f t="shared" ref="AH162" ca="1" si="2563">AH160+AH161</f>
        <v>30820929.617171559</v>
      </c>
      <c r="AI162" s="45">
        <f t="shared" ref="AI162" ca="1" si="2564">AI160+AI161</f>
        <v>31794579.53202492</v>
      </c>
      <c r="AJ162" s="45">
        <f t="shared" ref="AJ162" ca="1" si="2565">AJ160+AJ161</f>
        <v>32768229.44687828</v>
      </c>
      <c r="AK162" s="45">
        <f t="shared" ref="AK162" ca="1" si="2566">AK160+AK161</f>
        <v>33741879.361731641</v>
      </c>
      <c r="AL162" s="45">
        <f t="shared" ref="AL162" ca="1" si="2567">AL160+AL161</f>
        <v>34715529.276584998</v>
      </c>
      <c r="AM162" s="45">
        <f t="shared" ref="AM162" ca="1" si="2568">AM160+AM161</f>
        <v>35689179.191438355</v>
      </c>
      <c r="AN162" s="45">
        <f t="shared" ref="AN162" ca="1" si="2569">AN160+AN161</f>
        <v>36662829.106291711</v>
      </c>
      <c r="AO162" s="45">
        <f t="shared" ref="AO162" ca="1" si="2570">AO160+AO161</f>
        <v>37636479.021145068</v>
      </c>
      <c r="AP162" s="45">
        <f t="shared" ref="AP162" ca="1" si="2571">AP160+AP161</f>
        <v>38447034.896263331</v>
      </c>
      <c r="AQ162" s="45">
        <f t="shared" ref="AQ162" ca="1" si="2572">AQ160+AQ161</f>
        <v>39257590.771381587</v>
      </c>
      <c r="AR162" s="45">
        <f t="shared" ref="AR162" ca="1" si="2573">AR160+AR161</f>
        <v>40068146.646499842</v>
      </c>
      <c r="AS162" s="45">
        <f t="shared" ref="AS162" ca="1" si="2574">AS160+AS161</f>
        <v>38828377.450662568</v>
      </c>
      <c r="AT162" s="45">
        <f t="shared" ref="AT162" ca="1" si="2575">AT160+AT161</f>
        <v>37076026.987086408</v>
      </c>
      <c r="AU162" s="45">
        <f t="shared" ref="AU162" ca="1" si="2576">AU160+AU161</f>
        <v>35323676.523510247</v>
      </c>
      <c r="AV162" s="45">
        <f t="shared" ref="AV162" ca="1" si="2577">AV160+AV161</f>
        <v>31707394.177247237</v>
      </c>
      <c r="AW162" s="45">
        <f t="shared" ref="AW162" ca="1" si="2578">AW160+AW161</f>
        <v>27997915.236849885</v>
      </c>
      <c r="AX162" s="45">
        <f t="shared" ref="AX162" ca="1" si="2579">AX160+AX161</f>
        <v>24288436.296452533</v>
      </c>
      <c r="AY162" s="45">
        <f t="shared" ref="AY162" ca="1" si="2580">AY160+AY161</f>
        <v>20578957.356055181</v>
      </c>
      <c r="AZ162" s="45">
        <f t="shared" ref="AZ162" ca="1" si="2581">AZ160+AZ161</f>
        <v>16869478.415657829</v>
      </c>
      <c r="BA162" s="45">
        <f t="shared" ref="BA162" ca="1" si="2582">BA160+BA161</f>
        <v>12768573.779896241</v>
      </c>
      <c r="BB162" s="45">
        <f t="shared" ref="BB162" ca="1" si="2583">BB160+BB161</f>
        <v>8667669.1441346519</v>
      </c>
      <c r="BC162" s="45">
        <f t="shared" ref="BC162" ca="1" si="2584">BC160+BC161</f>
        <v>4566764.5083730621</v>
      </c>
      <c r="BD162" s="45">
        <f t="shared" ref="BD162" ca="1" si="2585">BD160+BD161</f>
        <v>465859.87261147273</v>
      </c>
      <c r="BE162" s="45">
        <f t="shared" ref="BE162" ca="1" si="2586">BE160+BE161</f>
        <v>0</v>
      </c>
      <c r="BF162" s="45">
        <f t="shared" ref="BF162" ca="1" si="2587">BF160+BF161</f>
        <v>0</v>
      </c>
      <c r="BG162" s="45">
        <f t="shared" ref="BG162" ca="1" si="2588">BG160+BG161</f>
        <v>0</v>
      </c>
      <c r="BH162" s="45">
        <f t="shared" ref="BH162" ca="1" si="2589">BH160+BH161</f>
        <v>0</v>
      </c>
      <c r="BI162" s="45">
        <f t="shared" ref="BI162" ca="1" si="2590">BI160+BI161</f>
        <v>0</v>
      </c>
      <c r="BJ162" s="45">
        <f t="shared" ref="BJ162" ca="1" si="2591">BJ160+BJ161</f>
        <v>0</v>
      </c>
      <c r="BK162" s="45">
        <f t="shared" ref="BK162" ca="1" si="2592">BK160+BK161</f>
        <v>0</v>
      </c>
      <c r="BL162" s="45">
        <f t="shared" ref="BL162" ca="1" si="2593">BL160+BL161</f>
        <v>0</v>
      </c>
      <c r="BM162" s="45">
        <f t="shared" ref="BM162" ca="1" si="2594">BM160+BM161</f>
        <v>0</v>
      </c>
      <c r="BN162" s="45">
        <f t="shared" ref="BN162" ca="1" si="2595">BN160+BN161</f>
        <v>0</v>
      </c>
      <c r="BO162" s="45">
        <f t="shared" ref="BO162" ca="1" si="2596">BO160+BO161</f>
        <v>0</v>
      </c>
      <c r="BP162" s="45">
        <f t="shared" ref="BP162" ca="1" si="2597">BP160+BP161</f>
        <v>0</v>
      </c>
      <c r="BQ162" s="45">
        <f t="shared" ref="BQ162" ca="1" si="2598">BQ160+BQ161</f>
        <v>0</v>
      </c>
      <c r="BR162" s="45">
        <f t="shared" ref="BR162" ca="1" si="2599">BR160+BR161</f>
        <v>0</v>
      </c>
      <c r="BS162" s="45">
        <f t="shared" ref="BS162" ca="1" si="2600">BS160+BS161</f>
        <v>0</v>
      </c>
      <c r="BT162" s="45">
        <f t="shared" ref="BT162" ca="1" si="2601">BT160+BT161</f>
        <v>0</v>
      </c>
      <c r="BU162" s="45">
        <f t="shared" ref="BU162" ca="1" si="2602">BU160+BU161</f>
        <v>0</v>
      </c>
      <c r="BV162" s="45">
        <f t="shared" ref="BV162" ca="1" si="2603">BV160+BV161</f>
        <v>0</v>
      </c>
      <c r="BW162" s="45">
        <f t="shared" ref="BW162" ca="1" si="2604">BW160+BW161</f>
        <v>0</v>
      </c>
      <c r="BX162" s="45">
        <f t="shared" ref="BX162" ca="1" si="2605">BX160+BX161</f>
        <v>0</v>
      </c>
      <c r="BY162" s="45">
        <f t="shared" ref="BY162" ca="1" si="2606">BY160+BY161</f>
        <v>0</v>
      </c>
      <c r="BZ162" s="45">
        <f t="shared" ref="BZ162" ca="1" si="2607">BZ160+BZ161</f>
        <v>0</v>
      </c>
      <c r="CA162" s="45">
        <f t="shared" ref="CA162" ca="1" si="2608">CA160+CA161</f>
        <v>0</v>
      </c>
      <c r="CB162" s="45">
        <f t="shared" ref="CB162" ca="1" si="2609">CB160+CB161</f>
        <v>0</v>
      </c>
      <c r="CC162" s="45">
        <f t="shared" ref="CC162" ca="1" si="2610">CC160+CC161</f>
        <v>0</v>
      </c>
      <c r="CD162" s="45">
        <f t="shared" ref="CD162" ca="1" si="2611">CD160+CD161</f>
        <v>0</v>
      </c>
      <c r="CE162" s="45">
        <f t="shared" ref="CE162" ca="1" si="2612">CE160+CE161</f>
        <v>0</v>
      </c>
      <c r="CF162" s="45">
        <f t="shared" ref="CF162" ca="1" si="2613">CF160+CF161</f>
        <v>0</v>
      </c>
      <c r="CG162" s="45">
        <f t="shared" ref="CG162" ca="1" si="2614">CG160+CG161</f>
        <v>0</v>
      </c>
      <c r="CH162" s="45">
        <f t="shared" ref="CH162" ca="1" si="2615">CH160+CH161</f>
        <v>0</v>
      </c>
      <c r="CI162" s="45">
        <f t="shared" ref="CI162" ca="1" si="2616">CI160+CI161</f>
        <v>0</v>
      </c>
      <c r="CJ162" s="45">
        <f t="shared" ref="CJ162" ca="1" si="2617">CJ160+CJ161</f>
        <v>0</v>
      </c>
      <c r="CK162" s="45">
        <f t="shared" ref="CK162" ca="1" si="2618">CK160+CK161</f>
        <v>0</v>
      </c>
      <c r="CL162" s="45">
        <f t="shared" ref="CL162" ca="1" si="2619">CL160+CL161</f>
        <v>0</v>
      </c>
      <c r="CM162" s="45">
        <f t="shared" ref="CM162" ca="1" si="2620">CM160+CM161</f>
        <v>0</v>
      </c>
      <c r="CN162" s="45">
        <f t="shared" ref="CN162" ca="1" si="2621">CN160+CN161</f>
        <v>0</v>
      </c>
      <c r="CO162" s="45">
        <f t="shared" ref="CO162" ca="1" si="2622">CO160+CO161</f>
        <v>0</v>
      </c>
      <c r="CP162" s="45">
        <f t="shared" ref="CP162" ca="1" si="2623">CP160+CP161</f>
        <v>0</v>
      </c>
      <c r="CQ162" s="45">
        <f t="shared" ref="CQ162" ca="1" si="2624">CQ160+CQ161</f>
        <v>0</v>
      </c>
      <c r="CR162" s="45">
        <f t="shared" ref="CR162" ca="1" si="2625">CR160+CR161</f>
        <v>0</v>
      </c>
      <c r="CS162" s="45">
        <f t="shared" ref="CS162" ca="1" si="2626">CS160+CS161</f>
        <v>0</v>
      </c>
      <c r="CT162" s="45">
        <f t="shared" ref="CT162" ca="1" si="2627">CT160+CT161</f>
        <v>0</v>
      </c>
      <c r="CU162" s="45">
        <f t="shared" ref="CU162" ca="1" si="2628">CU160+CU161</f>
        <v>0</v>
      </c>
      <c r="CV162" s="45">
        <f t="shared" ref="CV162" ca="1" si="2629">CV160+CV161</f>
        <v>0</v>
      </c>
      <c r="CW162" s="45">
        <f t="shared" ref="CW162" ca="1" si="2630">CW160+CW161</f>
        <v>0</v>
      </c>
      <c r="CX162" s="45">
        <f t="shared" ref="CX162" ca="1" si="2631">CX160+CX161</f>
        <v>0</v>
      </c>
      <c r="CY162" s="45">
        <f t="shared" ref="CY162" ca="1" si="2632">CY160+CY161</f>
        <v>0</v>
      </c>
      <c r="CZ162" s="45">
        <f t="shared" ref="CZ162" ca="1" si="2633">CZ160+CZ161</f>
        <v>0</v>
      </c>
      <c r="DA162" s="45">
        <f t="shared" ref="DA162" ca="1" si="2634">DA160+DA161</f>
        <v>0</v>
      </c>
      <c r="DB162" s="45">
        <f t="shared" ref="DB162" ca="1" si="2635">DB160+DB161</f>
        <v>0</v>
      </c>
      <c r="DC162" s="45">
        <f t="shared" ref="DC162" ca="1" si="2636">DC160+DC161</f>
        <v>0</v>
      </c>
      <c r="DD162" s="45">
        <f t="shared" ref="DD162" ca="1" si="2637">DD160+DD161</f>
        <v>0</v>
      </c>
      <c r="DE162" s="45">
        <f t="shared" ref="DE162" ca="1" si="2638">DE160+DE161</f>
        <v>0</v>
      </c>
      <c r="DF162" s="45">
        <f t="shared" ref="DF162" ca="1" si="2639">DF160+DF161</f>
        <v>0</v>
      </c>
      <c r="DG162" s="45">
        <f t="shared" ref="DG162" ca="1" si="2640">DG160+DG161</f>
        <v>0</v>
      </c>
      <c r="DH162" s="45">
        <f t="shared" ref="DH162" ca="1" si="2641">DH160+DH161</f>
        <v>0</v>
      </c>
      <c r="DI162" s="45">
        <f t="shared" ref="DI162" ca="1" si="2642">DI160+DI161</f>
        <v>0</v>
      </c>
      <c r="DJ162" s="45">
        <f t="shared" ref="DJ162" ca="1" si="2643">DJ160+DJ161</f>
        <v>0</v>
      </c>
      <c r="DK162" s="45">
        <f t="shared" ref="DK162" ca="1" si="2644">DK160+DK161</f>
        <v>0</v>
      </c>
      <c r="DL162" s="45">
        <f t="shared" ref="DL162" ca="1" si="2645">DL160+DL161</f>
        <v>0</v>
      </c>
      <c r="DM162" s="45">
        <f t="shared" ref="DM162" ca="1" si="2646">DM160+DM161</f>
        <v>0</v>
      </c>
      <c r="DN162" s="45">
        <f t="shared" ref="DN162" ca="1" si="2647">DN160+DN161</f>
        <v>0</v>
      </c>
      <c r="DO162" s="45">
        <f t="shared" ref="DO162" ca="1" si="2648">DO160+DO161</f>
        <v>0</v>
      </c>
      <c r="DP162" s="45">
        <f t="shared" ref="DP162" ca="1" si="2649">DP160+DP161</f>
        <v>0</v>
      </c>
      <c r="DQ162" s="45">
        <f t="shared" ref="DQ162" ca="1" si="2650">DQ160+DQ161</f>
        <v>0</v>
      </c>
      <c r="DR162" s="45">
        <f t="shared" ref="DR162" ca="1" si="2651">DR160+DR161</f>
        <v>0</v>
      </c>
      <c r="DS162" s="45">
        <f t="shared" ref="DS162" ca="1" si="2652">DS160+DS161</f>
        <v>0</v>
      </c>
    </row>
    <row r="163" spans="2:123" ht="13.8" thickTop="1" x14ac:dyDescent="0.25"/>
    <row r="164" spans="2:123" x14ac:dyDescent="0.25">
      <c r="B164" s="36" t="s">
        <v>2</v>
      </c>
      <c r="C164" s="79" cm="1">
        <f t="array" aca="1" ref="C164" ca="1">_xlfn.IFS(C137&lt;=LPP!$D$106,0,AND(C137&gt;LPP!$D$106,C137&lt;=LPP!$D$108),(LPP!$D$99/12*C162),C137&gt;LPP!$D$98,PMT(LPP!$D$99/12,LPP!$D$100,-LPP!$D$105))*(C162&gt;0)</f>
        <v>0</v>
      </c>
      <c r="D164" s="79" cm="1">
        <f t="array" aca="1" ref="D164" ca="1">_xlfn.IFS(D137&lt;=LPP!$D$106,0,AND(D137&gt;LPP!$D$106,D137&lt;=LPP!$D$108),(LPP!$D$99/12*D162),D137&gt;LPP!$D$98,PMT(LPP!$D$99/12,LPP!$D$100,-LPP!$D$105))*(D162&gt;0)</f>
        <v>0</v>
      </c>
      <c r="E164" s="79" cm="1">
        <f t="array" aca="1" ref="E164" ca="1">_xlfn.IFS(E137&lt;=LPP!$D$106,0,AND(E137&gt;LPP!$D$106,E137&lt;=LPP!$D$108),(LPP!$D$99/12*E162),E137&gt;LPP!$D$98,PMT(LPP!$D$99/12,LPP!$D$100,-LPP!$D$105))*(E162&gt;0)</f>
        <v>0</v>
      </c>
      <c r="F164" s="79" cm="1">
        <f t="array" aca="1" ref="F164" ca="1">_xlfn.IFS(F137&lt;=LPP!$D$106,0,AND(F137&gt;LPP!$D$106,F137&lt;=LPP!$D$108),(LPP!$D$99/12*F162),F137&gt;LPP!$D$98,PMT(LPP!$D$99/12,LPP!$D$100,-LPP!$D$105))*(F162&gt;0)</f>
        <v>0</v>
      </c>
      <c r="G164" s="79" cm="1">
        <f t="array" aca="1" ref="G164" ca="1">_xlfn.IFS(G137&lt;=LPP!$D$106,0,AND(G137&gt;LPP!$D$106,G137&lt;=LPP!$D$108),(LPP!$D$99/12*G162),G137&gt;LPP!$D$98,PMT(LPP!$D$99/12,LPP!$D$100,-LPP!$D$105))*(G162&gt;0)</f>
        <v>0</v>
      </c>
      <c r="H164" s="79" cm="1">
        <f t="array" aca="1" ref="H164" ca="1">_xlfn.IFS(H137&lt;=LPP!$D$106,0,AND(H137&gt;LPP!$D$106,H137&lt;=LPP!$D$108),(LPP!$D$99/12*H162),H137&gt;LPP!$D$98,PMT(LPP!$D$99/12,LPP!$D$100,-LPP!$D$105))*(H162&gt;0)</f>
        <v>0</v>
      </c>
      <c r="I164" s="79" cm="1">
        <f t="array" aca="1" ref="I164" ca="1">_xlfn.IFS(I137&lt;=LPP!$D$106,0,AND(I137&gt;LPP!$D$106,I137&lt;=LPP!$D$108),(LPP!$D$99/12*I162),I137&gt;LPP!$D$98,PMT(LPP!$D$99/12,LPP!$D$100,-LPP!$D$105))*(I162&gt;0)</f>
        <v>0</v>
      </c>
      <c r="J164" s="79" cm="1">
        <f t="array" aca="1" ref="J164" ca="1">_xlfn.IFS(J137&lt;=LPP!$D$106,0,AND(J137&gt;LPP!$D$106,J137&lt;=LPP!$D$108),(LPP!$D$99/12*J162),J137&gt;LPP!$D$98,PMT(LPP!$D$99/12,LPP!$D$100,-LPP!$D$105))*(J162&gt;0)</f>
        <v>0</v>
      </c>
      <c r="K164" s="79" cm="1">
        <f t="array" aca="1" ref="K164" ca="1">_xlfn.IFS(K137&lt;=LPP!$D$106,0,AND(K137&gt;LPP!$D$106,K137&lt;=LPP!$D$108),(LPP!$D$99/12*K162),K137&gt;LPP!$D$98,PMT(LPP!$D$99/12,LPP!$D$100,-LPP!$D$105))*(K162&gt;0)</f>
        <v>0</v>
      </c>
      <c r="L164" s="79" cm="1">
        <f t="array" aca="1" ref="L164" ca="1">_xlfn.IFS(L137&lt;=LPP!$D$106,0,AND(L137&gt;LPP!$D$106,L137&lt;=LPP!$D$108),(LPP!$D$99/12*L162),L137&gt;LPP!$D$98,PMT(LPP!$D$99/12,LPP!$D$100,-LPP!$D$105))*(L162&gt;0)</f>
        <v>0</v>
      </c>
      <c r="M164" s="79" cm="1">
        <f t="array" aca="1" ref="M164" ca="1">_xlfn.IFS(M137&lt;=LPP!$D$106,0,AND(M137&gt;LPP!$D$106,M137&lt;=LPP!$D$108),(LPP!$D$99/12*M162),M137&gt;LPP!$D$98,PMT(LPP!$D$99/12,LPP!$D$100,-LPP!$D$105))*(M162&gt;0)</f>
        <v>0</v>
      </c>
      <c r="N164" s="79" cm="1">
        <f t="array" aca="1" ref="N164" ca="1">_xlfn.IFS(N137&lt;=LPP!$D$106,0,AND(N137&gt;LPP!$D$106,N137&lt;=LPP!$D$108),(LPP!$D$99/12*N162),N137&gt;LPP!$D$98,PMT(LPP!$D$99/12,LPP!$D$100,-LPP!$D$105))*(N162&gt;0)</f>
        <v>0</v>
      </c>
      <c r="O164" s="79" cm="1">
        <f t="array" aca="1" ref="O164" ca="1">_xlfn.IFS(O137&lt;=LPP!$D$106,0,AND(O137&gt;LPP!$D$106,O137&lt;=LPP!$D$108),(LPP!$D$99/12*O162),O137&gt;LPP!$D$98,PMT(LPP!$D$99/12,LPP!$D$100,-LPP!$D$105))*(O162&gt;0)</f>
        <v>0</v>
      </c>
      <c r="P164" s="79" cm="1">
        <f t="array" aca="1" ref="P164" ca="1">_xlfn.IFS(P137&lt;=LPP!$D$106,0,AND(P137&gt;LPP!$D$106,P137&lt;=LPP!$D$108),(LPP!$D$99/12*P162),P137&gt;LPP!$D$98,PMT(LPP!$D$99/12,LPP!$D$100,-LPP!$D$105))*(P162&gt;0)</f>
        <v>0</v>
      </c>
      <c r="Q164" s="79" cm="1">
        <f t="array" aca="1" ref="Q164" ca="1">_xlfn.IFS(Q137&lt;=LPP!$D$106,0,AND(Q137&gt;LPP!$D$106,Q137&lt;=LPP!$D$108),(LPP!$D$99/12*Q162),Q137&gt;LPP!$D$98,PMT(LPP!$D$99/12,LPP!$D$100,-LPP!$D$105))*(Q162&gt;0)</f>
        <v>0</v>
      </c>
      <c r="R164" s="79" cm="1">
        <f t="array" aca="1" ref="R164" ca="1">_xlfn.IFS(R137&lt;=LPP!$D$106,0,AND(R137&gt;LPP!$D$106,R137&lt;=LPP!$D$108),(LPP!$D$99/12*R162),R137&gt;LPP!$D$98,PMT(LPP!$D$99/12,LPP!$D$100,-LPP!$D$105))*(R162&gt;0)</f>
        <v>0</v>
      </c>
      <c r="S164" s="79" cm="1">
        <f t="array" aca="1" ref="S164" ca="1">_xlfn.IFS(S137&lt;=LPP!$D$106,0,AND(S137&gt;LPP!$D$106,S137&lt;=LPP!$D$108),(LPP!$D$99/12*S162),S137&gt;LPP!$D$98,PMT(LPP!$D$99/12,LPP!$D$100,-LPP!$D$105))*(S162&gt;0)</f>
        <v>0</v>
      </c>
      <c r="T164" s="79" cm="1">
        <f t="array" aca="1" ref="T164" ca="1">_xlfn.IFS(T137&lt;=LPP!$D$106,0,AND(T137&gt;LPP!$D$106,T137&lt;=LPP!$D$108),(LPP!$D$99/12*T162),T137&gt;LPP!$D$98,PMT(LPP!$D$99/12,LPP!$D$100,-LPP!$D$105))*(T162&gt;0)</f>
        <v>0</v>
      </c>
      <c r="U164" s="79" cm="1">
        <f t="array" aca="1" ref="U164" ca="1">_xlfn.IFS(U137&lt;=LPP!$D$106,0,AND(U137&gt;LPP!$D$106,U137&lt;=LPP!$D$108),(LPP!$D$99/12*U162),U137&gt;LPP!$D$98,PMT(LPP!$D$99/12,LPP!$D$100,-LPP!$D$105))*(U162&gt;0)</f>
        <v>0</v>
      </c>
      <c r="V164" s="79" cm="1">
        <f t="array" aca="1" ref="V164" ca="1">_xlfn.IFS(V137&lt;=LPP!$D$106,0,AND(V137&gt;LPP!$D$106,V137&lt;=LPP!$D$108),(LPP!$D$99/12*V162),V137&gt;LPP!$D$98,PMT(LPP!$D$99/12,LPP!$D$100,-LPP!$D$105))*(V162&gt;0)</f>
        <v>0</v>
      </c>
      <c r="W164" s="79" cm="1">
        <f t="array" aca="1" ref="W164" ca="1">_xlfn.IFS(W137&lt;=LPP!$D$106,0,AND(W137&gt;LPP!$D$106,W137&lt;=LPP!$D$108),(LPP!$D$99/12*W162),W137&gt;LPP!$D$98,PMT(LPP!$D$99/12,LPP!$D$100,-LPP!$D$105))*(W162&gt;0)</f>
        <v>0</v>
      </c>
      <c r="X164" s="79" cm="1">
        <f t="array" aca="1" ref="X164" ca="1">_xlfn.IFS(X137&lt;=LPP!$D$106,0,AND(X137&gt;LPP!$D$106,X137&lt;=LPP!$D$108),(LPP!$D$99/12*X162),X137&gt;LPP!$D$98,PMT(LPP!$D$99/12,LPP!$D$100,-LPP!$D$105))*(X162&gt;0)</f>
        <v>0</v>
      </c>
      <c r="Y164" s="79" cm="1">
        <f t="array" aca="1" ref="Y164" ca="1">_xlfn.IFS(Y137&lt;=LPP!$D$106,0,AND(Y137&gt;LPP!$D$106,Y137&lt;=LPP!$D$108),(LPP!$D$99/12*Y162),Y137&gt;LPP!$D$98,PMT(LPP!$D$99/12,LPP!$D$100,-LPP!$D$105))*(Y162&gt;0)</f>
        <v>0</v>
      </c>
      <c r="Z164" s="79" cm="1">
        <f t="array" aca="1" ref="Z164" ca="1">_xlfn.IFS(Z137&lt;=LPP!$D$106,0,AND(Z137&gt;LPP!$D$106,Z137&lt;=LPP!$D$108),(LPP!$D$99/12*Z162),Z137&gt;LPP!$D$98,PMT(LPP!$D$99/12,LPP!$D$100,-LPP!$D$105))*(Z162&gt;0)</f>
        <v>0</v>
      </c>
      <c r="AA164" s="79" cm="1">
        <f t="array" aca="1" ref="AA164" ca="1">_xlfn.IFS(AA137&lt;=LPP!$D$106,0,AND(AA137&gt;LPP!$D$106,AA137&lt;=LPP!$D$108),(LPP!$D$99/12*AA162),AA137&gt;LPP!$D$98,PMT(LPP!$D$99/12,LPP!$D$100,-LPP!$D$105))*(AA162&gt;0)</f>
        <v>0</v>
      </c>
      <c r="AB164" s="79" cm="1">
        <f t="array" aca="1" ref="AB164" ca="1">_xlfn.IFS(AB137&lt;=LPP!$D$106,0,AND(AB137&gt;LPP!$D$106,AB137&lt;=LPP!$D$108),(LPP!$D$99/12*AB162),AB137&gt;LPP!$D$98,PMT(LPP!$D$99/12,LPP!$D$100,-LPP!$D$105))*(AB162&gt;0)</f>
        <v>8326.343376017132</v>
      </c>
      <c r="AC164" s="79" cm="1">
        <f t="array" aca="1" ref="AC164" ca="1">_xlfn.IFS(AC137&lt;=LPP!$D$106,0,AND(AC137&gt;LPP!$D$106,AC137&lt;=LPP!$D$108),(LPP!$D$99/12*AC162),AC137&gt;LPP!$D$98,PMT(LPP!$D$99/12,LPP!$D$100,-LPP!$D$105))*(AC162&gt;0)</f>
        <v>8650.8933476349193</v>
      </c>
      <c r="AD164" s="79" cm="1">
        <f t="array" aca="1" ref="AD164" ca="1">_xlfn.IFS(AD137&lt;=LPP!$D$106,0,AND(AD137&gt;LPP!$D$106,AD137&lt;=LPP!$D$108),(LPP!$D$99/12*AD162),AD137&gt;LPP!$D$98,PMT(LPP!$D$99/12,LPP!$D$100,-LPP!$D$105))*(AD162&gt;0)</f>
        <v>8975.4433192527049</v>
      </c>
      <c r="AE164" s="79" cm="1">
        <f t="array" aca="1" ref="AE164" ca="1">_xlfn.IFS(AE137&lt;=LPP!$D$106,0,AND(AE137&gt;LPP!$D$106,AE137&lt;=LPP!$D$108),(LPP!$D$99/12*AE162),AE137&gt;LPP!$D$98,PMT(LPP!$D$99/12,LPP!$D$100,-LPP!$D$105))*(AE162&gt;0)</f>
        <v>9299.9932908704923</v>
      </c>
      <c r="AF164" s="79" cm="1">
        <f t="array" aca="1" ref="AF164" ca="1">_xlfn.IFS(AF137&lt;=LPP!$D$106,0,AND(AF137&gt;LPP!$D$106,AF137&lt;=LPP!$D$108),(LPP!$D$99/12*AF162),AF137&gt;LPP!$D$98,PMT(LPP!$D$99/12,LPP!$D$100,-LPP!$D$105))*(AF162&gt;0)</f>
        <v>9624.5432624882797</v>
      </c>
      <c r="AG164" s="79" cm="1">
        <f t="array" aca="1" ref="AG164" ca="1">_xlfn.IFS(AG137&lt;=LPP!$D$106,0,AND(AG137&gt;LPP!$D$106,AG137&lt;=LPP!$D$108),(LPP!$D$99/12*AG162),AG137&gt;LPP!$D$98,PMT(LPP!$D$99/12,LPP!$D$100,-LPP!$D$105))*(AG162&gt;0)</f>
        <v>9949.0932341060652</v>
      </c>
      <c r="AH164" s="79" cm="1">
        <f t="array" aca="1" ref="AH164" ca="1">_xlfn.IFS(AH137&lt;=LPP!$D$106,0,AND(AH137&gt;LPP!$D$106,AH137&lt;=LPP!$D$108),(LPP!$D$99/12*AH162),AH137&gt;LPP!$D$98,PMT(LPP!$D$99/12,LPP!$D$100,-LPP!$D$105))*(AH162&gt;0)</f>
        <v>10273.643205723853</v>
      </c>
      <c r="AI164" s="79" cm="1">
        <f t="array" aca="1" ref="AI164" ca="1">_xlfn.IFS(AI137&lt;=LPP!$D$106,0,AND(AI137&gt;LPP!$D$106,AI137&lt;=LPP!$D$108),(LPP!$D$99/12*AI162),AI137&gt;LPP!$D$98,PMT(LPP!$D$99/12,LPP!$D$100,-LPP!$D$105))*(AI162&gt;0)</f>
        <v>10598.19317734164</v>
      </c>
      <c r="AJ164" s="79" cm="1">
        <f t="array" aca="1" ref="AJ164" ca="1">_xlfn.IFS(AJ137&lt;=LPP!$D$106,0,AND(AJ137&gt;LPP!$D$106,AJ137&lt;=LPP!$D$108),(LPP!$D$99/12*AJ162),AJ137&gt;LPP!$D$98,PMT(LPP!$D$99/12,LPP!$D$100,-LPP!$D$105))*(AJ162&gt;0)</f>
        <v>10922.743148959427</v>
      </c>
      <c r="AK164" s="79" cm="1">
        <f t="array" aca="1" ref="AK164" ca="1">_xlfn.IFS(AK137&lt;=LPP!$D$106,0,AND(AK137&gt;LPP!$D$106,AK137&lt;=LPP!$D$108),(LPP!$D$99/12*AK162),AK137&gt;LPP!$D$98,PMT(LPP!$D$99/12,LPP!$D$100,-LPP!$D$105))*(AK162&gt;0)</f>
        <v>11247.293120577213</v>
      </c>
      <c r="AL164" s="79" cm="1">
        <f t="array" aca="1" ref="AL164" ca="1">_xlfn.IFS(AL137&lt;=LPP!$D$106,0,AND(AL137&gt;LPP!$D$106,AL137&lt;=LPP!$D$108),(LPP!$D$99/12*AL162),AL137&gt;LPP!$D$98,PMT(LPP!$D$99/12,LPP!$D$100,-LPP!$D$105))*(AL162&gt;0)</f>
        <v>11571.843092194998</v>
      </c>
      <c r="AM164" s="79" cm="1">
        <f t="array" aca="1" ref="AM164" ca="1">_xlfn.IFS(AM137&lt;=LPP!$D$106,0,AND(AM137&gt;LPP!$D$106,AM137&lt;=LPP!$D$108),(LPP!$D$99/12*AM162),AM137&gt;LPP!$D$98,PMT(LPP!$D$99/12,LPP!$D$100,-LPP!$D$105))*(AM162&gt;0)</f>
        <v>11896.393063812784</v>
      </c>
      <c r="AN164" s="79" cm="1">
        <f t="array" aca="1" ref="AN164" ca="1">_xlfn.IFS(AN137&lt;=LPP!$D$106,0,AND(AN137&gt;LPP!$D$106,AN137&lt;=LPP!$D$108),(LPP!$D$99/12*AN162),AN137&gt;LPP!$D$98,PMT(LPP!$D$99/12,LPP!$D$100,-LPP!$D$105))*(AN162&gt;0)</f>
        <v>12220.94303543057</v>
      </c>
      <c r="AO164" s="79" cm="1">
        <f t="array" aca="1" ref="AO164" ca="1">_xlfn.IFS(AO137&lt;=LPP!$D$106,0,AND(AO137&gt;LPP!$D$106,AO137&lt;=LPP!$D$108),(LPP!$D$99/12*AO162),AO137&gt;LPP!$D$98,PMT(LPP!$D$99/12,LPP!$D$100,-LPP!$D$105))*(AO162&gt;0)</f>
        <v>12545.493007048355</v>
      </c>
      <c r="AP164" s="79" cm="1">
        <f t="array" aca="1" ref="AP164" ca="1">_xlfn.IFS(AP137&lt;=LPP!$D$106,0,AND(AP137&gt;LPP!$D$106,AP137&lt;=LPP!$D$108),(LPP!$D$99/12*AP162),AP137&gt;LPP!$D$98,PMT(LPP!$D$99/12,LPP!$D$100,-LPP!$D$105))*(AP162&gt;0)</f>
        <v>12815.678298754443</v>
      </c>
      <c r="AQ164" s="79" cm="1">
        <f t="array" aca="1" ref="AQ164" ca="1">_xlfn.IFS(AQ137&lt;=LPP!$D$106,0,AND(AQ137&gt;LPP!$D$106,AQ137&lt;=LPP!$D$108),(LPP!$D$99/12*AQ162),AQ137&gt;LPP!$D$98,PMT(LPP!$D$99/12,LPP!$D$100,-LPP!$D$105))*(AQ162&gt;0)</f>
        <v>13085.863590460529</v>
      </c>
      <c r="AR164" s="79" cm="1">
        <f t="array" aca="1" ref="AR164" ca="1">_xlfn.IFS(AR137&lt;=LPP!$D$106,0,AND(AR137&gt;LPP!$D$106,AR137&lt;=LPP!$D$108),(LPP!$D$99/12*AR162),AR137&gt;LPP!$D$98,PMT(LPP!$D$99/12,LPP!$D$100,-LPP!$D$105))*(AR162&gt;0)</f>
        <v>13356.048882166613</v>
      </c>
      <c r="AS164" s="79" cm="1">
        <f t="array" aca="1" ref="AS164" ca="1">_xlfn.IFS(AS137&lt;=LPP!$D$106,0,AND(AS137&gt;LPP!$D$106,AS137&lt;=LPP!$D$108),(LPP!$D$99/12*AS162),AS137&gt;LPP!$D$98,PMT(LPP!$D$99/12,LPP!$D$100,-LPP!$D$105))*(AS162&gt;0)</f>
        <v>12942.792483554189</v>
      </c>
      <c r="AT164" s="79" cm="1">
        <f t="array" aca="1" ref="AT164" ca="1">_xlfn.IFS(AT137&lt;=LPP!$D$106,0,AND(AT137&gt;LPP!$D$106,AT137&lt;=LPP!$D$108),(LPP!$D$99/12*AT162),AT137&gt;LPP!$D$98,PMT(LPP!$D$99/12,LPP!$D$100,-LPP!$D$105))*(AT162&gt;0)</f>
        <v>12358.675662362135</v>
      </c>
      <c r="AU164" s="79" cm="1">
        <f t="array" aca="1" ref="AU164" ca="1">_xlfn.IFS(AU137&lt;=LPP!$D$106,0,AND(AU137&gt;LPP!$D$106,AU137&lt;=LPP!$D$108),(LPP!$D$99/12*AU162),AU137&gt;LPP!$D$98,PMT(LPP!$D$99/12,LPP!$D$100,-LPP!$D$105))*(AU162&gt;0)</f>
        <v>11774.558841170083</v>
      </c>
      <c r="AV164" s="79" cm="1">
        <f t="array" aca="1" ref="AV164" ca="1">_xlfn.IFS(AV137&lt;=LPP!$D$106,0,AND(AV137&gt;LPP!$D$106,AV137&lt;=LPP!$D$108),(LPP!$D$99/12*AV162),AV137&gt;LPP!$D$98,PMT(LPP!$D$99/12,LPP!$D$100,-LPP!$D$105))*(AV162&gt;0)</f>
        <v>10569.131392415746</v>
      </c>
      <c r="AW164" s="79" cm="1">
        <f t="array" aca="1" ref="AW164" ca="1">_xlfn.IFS(AW137&lt;=LPP!$D$106,0,AND(AW137&gt;LPP!$D$106,AW137&lt;=LPP!$D$108),(LPP!$D$99/12*AW162),AW137&gt;LPP!$D$98,PMT(LPP!$D$99/12,LPP!$D$100,-LPP!$D$105))*(AW162&gt;0)</f>
        <v>9332.6384122832951</v>
      </c>
      <c r="AX164" s="79" cm="1">
        <f t="array" aca="1" ref="AX164" ca="1">_xlfn.IFS(AX137&lt;=LPP!$D$106,0,AND(AX137&gt;LPP!$D$106,AX137&lt;=LPP!$D$108),(LPP!$D$99/12*AX162),AX137&gt;LPP!$D$98,PMT(LPP!$D$99/12,LPP!$D$100,-LPP!$D$105))*(AX162&gt;0)</f>
        <v>8096.1454321508445</v>
      </c>
      <c r="AY164" s="79" cm="1">
        <f t="array" aca="1" ref="AY164" ca="1">_xlfn.IFS(AY137&lt;=LPP!$D$106,0,AND(AY137&gt;LPP!$D$106,AY137&lt;=LPP!$D$108),(LPP!$D$99/12*AY162),AY137&gt;LPP!$D$98,PMT(LPP!$D$99/12,LPP!$D$100,-LPP!$D$105))*(AY162&gt;0)</f>
        <v>6859.6524520183939</v>
      </c>
      <c r="AZ164" s="79" cm="1">
        <f t="array" aca="1" ref="AZ164" ca="1">_xlfn.IFS(AZ137&lt;=LPP!$D$106,0,AND(AZ137&gt;LPP!$D$106,AZ137&lt;=LPP!$D$108),(LPP!$D$99/12*AZ162),AZ137&gt;LPP!$D$98,PMT(LPP!$D$99/12,LPP!$D$100,-LPP!$D$105))*(AZ162&gt;0)</f>
        <v>5623.1594718859433</v>
      </c>
      <c r="BA164" s="79" cm="1">
        <f t="array" aca="1" ref="BA164" ca="1">_xlfn.IFS(BA137&lt;=LPP!$D$106,0,AND(BA137&gt;LPP!$D$106,BA137&lt;=LPP!$D$108),(LPP!$D$99/12*BA162),BA137&gt;LPP!$D$98,PMT(LPP!$D$99/12,LPP!$D$100,-LPP!$D$105))*(BA162&gt;0)</f>
        <v>4256.1912599654133</v>
      </c>
      <c r="BB164" s="79" cm="1">
        <f t="array" aca="1" ref="BB164" ca="1">_xlfn.IFS(BB137&lt;=LPP!$D$106,0,AND(BB137&gt;LPP!$D$106,BB137&lt;=LPP!$D$108),(LPP!$D$99/12*BB162),BB137&gt;LPP!$D$98,PMT(LPP!$D$99/12,LPP!$D$100,-LPP!$D$105))*(BB162&gt;0)</f>
        <v>2889.2230480448839</v>
      </c>
      <c r="BC164" s="79" cm="1">
        <f t="array" aca="1" ref="BC164" ca="1">_xlfn.IFS(BC137&lt;=LPP!$D$106,0,AND(BC137&gt;LPP!$D$106,BC137&lt;=LPP!$D$108),(LPP!$D$99/12*BC162),BC137&gt;LPP!$D$98,PMT(LPP!$D$99/12,LPP!$D$100,-LPP!$D$105))*(BC162&gt;0)</f>
        <v>1522.2548361243539</v>
      </c>
      <c r="BD164" s="79" cm="1">
        <f t="array" aca="1" ref="BD164" ca="1">_xlfn.IFS(BD137&lt;=LPP!$D$106,0,AND(BD137&gt;LPP!$D$106,BD137&lt;=LPP!$D$108),(LPP!$D$99/12*BD162),BD137&gt;LPP!$D$98,PMT(LPP!$D$99/12,LPP!$D$100,-LPP!$D$105))*(BD162&gt;0)</f>
        <v>155.28662420382423</v>
      </c>
      <c r="BE164" s="79" cm="1">
        <f t="array" aca="1" ref="BE164" ca="1">_xlfn.IFS(BE137&lt;=LPP!$D$106,0,AND(BE137&gt;LPP!$D$106,BE137&lt;=LPP!$D$108),(LPP!$D$99/12*BE162),BE137&gt;LPP!$D$98,PMT(LPP!$D$99/12,LPP!$D$100,-LPP!$D$105))*(BE162&gt;0)</f>
        <v>0</v>
      </c>
      <c r="BF164" s="79" cm="1">
        <f t="array" aca="1" ref="BF164" ca="1">_xlfn.IFS(BF137&lt;=LPP!$D$106,0,AND(BF137&gt;LPP!$D$106,BF137&lt;=LPP!$D$108),(LPP!$D$99/12*BF162),BF137&gt;LPP!$D$98,PMT(LPP!$D$99/12,LPP!$D$100,-LPP!$D$105))*(BF162&gt;0)</f>
        <v>0</v>
      </c>
      <c r="BG164" s="79" cm="1">
        <f t="array" aca="1" ref="BG164" ca="1">_xlfn.IFS(BG137&lt;=LPP!$D$106,0,AND(BG137&gt;LPP!$D$106,BG137&lt;=LPP!$D$108),(LPP!$D$99/12*BG162),BG137&gt;LPP!$D$98,PMT(LPP!$D$99/12,LPP!$D$100,-LPP!$D$105))*(BG162&gt;0)</f>
        <v>0</v>
      </c>
      <c r="BH164" s="79" cm="1">
        <f t="array" aca="1" ref="BH164" ca="1">_xlfn.IFS(BH137&lt;=LPP!$D$106,0,AND(BH137&gt;LPP!$D$106,BH137&lt;=LPP!$D$108),(LPP!$D$99/12*BH162),BH137&gt;LPP!$D$98,PMT(LPP!$D$99/12,LPP!$D$100,-LPP!$D$105))*(BH162&gt;0)</f>
        <v>0</v>
      </c>
      <c r="BI164" s="79" cm="1">
        <f t="array" aca="1" ref="BI164" ca="1">_xlfn.IFS(BI137&lt;=LPP!$D$106,0,AND(BI137&gt;LPP!$D$106,BI137&lt;=LPP!$D$108),(LPP!$D$99/12*BI162),BI137&gt;LPP!$D$98,PMT(LPP!$D$99/12,LPP!$D$100,-LPP!$D$105))*(BI162&gt;0)</f>
        <v>0</v>
      </c>
      <c r="BJ164" s="79" cm="1">
        <f t="array" aca="1" ref="BJ164" ca="1">_xlfn.IFS(BJ137&lt;=LPP!$D$106,0,AND(BJ137&gt;LPP!$D$106,BJ137&lt;=LPP!$D$108),(LPP!$D$99/12*BJ162),BJ137&gt;LPP!$D$98,PMT(LPP!$D$99/12,LPP!$D$100,-LPP!$D$105))*(BJ162&gt;0)</f>
        <v>0</v>
      </c>
      <c r="BK164" s="79" cm="1">
        <f t="array" aca="1" ref="BK164" ca="1">_xlfn.IFS(BK137&lt;=LPP!$D$106,0,AND(BK137&gt;LPP!$D$106,BK137&lt;=LPP!$D$108),(LPP!$D$99/12*BK162),BK137&gt;LPP!$D$98,PMT(LPP!$D$99/12,LPP!$D$100,-LPP!$D$105))*(BK162&gt;0)</f>
        <v>0</v>
      </c>
      <c r="BL164" s="79" cm="1">
        <f t="array" aca="1" ref="BL164" ca="1">_xlfn.IFS(BL137&lt;=LPP!$D$106,0,AND(BL137&gt;LPP!$D$106,BL137&lt;=LPP!$D$108),(LPP!$D$99/12*BL162),BL137&gt;LPP!$D$98,PMT(LPP!$D$99/12,LPP!$D$100,-LPP!$D$105))*(BL162&gt;0)</f>
        <v>0</v>
      </c>
      <c r="BM164" s="79" cm="1">
        <f t="array" aca="1" ref="BM164" ca="1">_xlfn.IFS(BM137&lt;=LPP!$D$106,0,AND(BM137&gt;LPP!$D$106,BM137&lt;=LPP!$D$108),(LPP!$D$99/12*BM162),BM137&gt;LPP!$D$98,PMT(LPP!$D$99/12,LPP!$D$100,-LPP!$D$105))*(BM162&gt;0)</f>
        <v>0</v>
      </c>
      <c r="BN164" s="79" cm="1">
        <f t="array" aca="1" ref="BN164" ca="1">_xlfn.IFS(BN137&lt;=LPP!$D$106,0,AND(BN137&gt;LPP!$D$106,BN137&lt;=LPP!$D$108),(LPP!$D$99/12*BN162),BN137&gt;LPP!$D$98,PMT(LPP!$D$99/12,LPP!$D$100,-LPP!$D$105))*(BN162&gt;0)</f>
        <v>0</v>
      </c>
      <c r="BO164" s="79" cm="1">
        <f t="array" aca="1" ref="BO164" ca="1">_xlfn.IFS(BO137&lt;=LPP!$D$106,0,AND(BO137&gt;LPP!$D$106,BO137&lt;=LPP!$D$108),(LPP!$D$99/12*BO162),BO137&gt;LPP!$D$98,PMT(LPP!$D$99/12,LPP!$D$100,-LPP!$D$105))*(BO162&gt;0)</f>
        <v>0</v>
      </c>
      <c r="BP164" s="79" cm="1">
        <f t="array" aca="1" ref="BP164" ca="1">_xlfn.IFS(BP137&lt;=LPP!$D$106,0,AND(BP137&gt;LPP!$D$106,BP137&lt;=LPP!$D$108),(LPP!$D$99/12*BP162),BP137&gt;LPP!$D$98,PMT(LPP!$D$99/12,LPP!$D$100,-LPP!$D$105))*(BP162&gt;0)</f>
        <v>0</v>
      </c>
      <c r="BQ164" s="79" cm="1">
        <f t="array" aca="1" ref="BQ164" ca="1">_xlfn.IFS(BQ137&lt;=LPP!$D$106,0,AND(BQ137&gt;LPP!$D$106,BQ137&lt;=LPP!$D$108),(LPP!$D$99/12*BQ162),BQ137&gt;LPP!$D$98,PMT(LPP!$D$99/12,LPP!$D$100,-LPP!$D$105))*(BQ162&gt;0)</f>
        <v>0</v>
      </c>
      <c r="BR164" s="79" cm="1">
        <f t="array" aca="1" ref="BR164" ca="1">_xlfn.IFS(BR137&lt;=LPP!$D$106,0,AND(BR137&gt;LPP!$D$106,BR137&lt;=LPP!$D$108),(LPP!$D$99/12*BR162),BR137&gt;LPP!$D$98,PMT(LPP!$D$99/12,LPP!$D$100,-LPP!$D$105))*(BR162&gt;0)</f>
        <v>0</v>
      </c>
      <c r="BS164" s="79" cm="1">
        <f t="array" aca="1" ref="BS164" ca="1">_xlfn.IFS(BS137&lt;=LPP!$D$106,0,AND(BS137&gt;LPP!$D$106,BS137&lt;=LPP!$D$108),(LPP!$D$99/12*BS162),BS137&gt;LPP!$D$98,PMT(LPP!$D$99/12,LPP!$D$100,-LPP!$D$105))*(BS162&gt;0)</f>
        <v>0</v>
      </c>
      <c r="BT164" s="79" cm="1">
        <f t="array" aca="1" ref="BT164" ca="1">_xlfn.IFS(BT137&lt;=LPP!$D$106,0,AND(BT137&gt;LPP!$D$106,BT137&lt;=LPP!$D$108),(LPP!$D$99/12*BT162),BT137&gt;LPP!$D$98,PMT(LPP!$D$99/12,LPP!$D$100,-LPP!$D$105))*(BT162&gt;0)</f>
        <v>0</v>
      </c>
      <c r="BU164" s="79" cm="1">
        <f t="array" aca="1" ref="BU164" ca="1">_xlfn.IFS(BU137&lt;=LPP!$D$106,0,AND(BU137&gt;LPP!$D$106,BU137&lt;=LPP!$D$108),(LPP!$D$99/12*BU162),BU137&gt;LPP!$D$98,PMT(LPP!$D$99/12,LPP!$D$100,-LPP!$D$105))*(BU162&gt;0)</f>
        <v>0</v>
      </c>
      <c r="BV164" s="79" cm="1">
        <f t="array" aca="1" ref="BV164" ca="1">_xlfn.IFS(BV137&lt;=LPP!$D$106,0,AND(BV137&gt;LPP!$D$106,BV137&lt;=LPP!$D$108),(LPP!$D$99/12*BV162),BV137&gt;LPP!$D$98,PMT(LPP!$D$99/12,LPP!$D$100,-LPP!$D$105))*(BV162&gt;0)</f>
        <v>0</v>
      </c>
      <c r="BW164" s="79" cm="1">
        <f t="array" aca="1" ref="BW164" ca="1">_xlfn.IFS(BW137&lt;=LPP!$D$106,0,AND(BW137&gt;LPP!$D$106,BW137&lt;=LPP!$D$108),(LPP!$D$99/12*BW162),BW137&gt;LPP!$D$98,PMT(LPP!$D$99/12,LPP!$D$100,-LPP!$D$105))*(BW162&gt;0)</f>
        <v>0</v>
      </c>
      <c r="BX164" s="79" cm="1">
        <f t="array" aca="1" ref="BX164" ca="1">_xlfn.IFS(BX137&lt;=LPP!$D$106,0,AND(BX137&gt;LPP!$D$106,BX137&lt;=LPP!$D$108),(LPP!$D$99/12*BX162),BX137&gt;LPP!$D$98,PMT(LPP!$D$99/12,LPP!$D$100,-LPP!$D$105))*(BX162&gt;0)</f>
        <v>0</v>
      </c>
      <c r="BY164" s="79" cm="1">
        <f t="array" aca="1" ref="BY164" ca="1">_xlfn.IFS(BY137&lt;=LPP!$D$106,0,AND(BY137&gt;LPP!$D$106,BY137&lt;=LPP!$D$108),(LPP!$D$99/12*BY162),BY137&gt;LPP!$D$98,PMT(LPP!$D$99/12,LPP!$D$100,-LPP!$D$105))*(BY162&gt;0)</f>
        <v>0</v>
      </c>
      <c r="BZ164" s="79" cm="1">
        <f t="array" aca="1" ref="BZ164" ca="1">_xlfn.IFS(BZ137&lt;=LPP!$D$106,0,AND(BZ137&gt;LPP!$D$106,BZ137&lt;=LPP!$D$108),(LPP!$D$99/12*BZ162),BZ137&gt;LPP!$D$98,PMT(LPP!$D$99/12,LPP!$D$100,-LPP!$D$105))*(BZ162&gt;0)</f>
        <v>0</v>
      </c>
      <c r="CA164" s="79" cm="1">
        <f t="array" aca="1" ref="CA164" ca="1">_xlfn.IFS(CA137&lt;=LPP!$D$106,0,AND(CA137&gt;LPP!$D$106,CA137&lt;=LPP!$D$108),(LPP!$D$99/12*CA162),CA137&gt;LPP!$D$98,PMT(LPP!$D$99/12,LPP!$D$100,-LPP!$D$105))*(CA162&gt;0)</f>
        <v>0</v>
      </c>
      <c r="CB164" s="79" cm="1">
        <f t="array" aca="1" ref="CB164" ca="1">_xlfn.IFS(CB137&lt;=LPP!$D$106,0,AND(CB137&gt;LPP!$D$106,CB137&lt;=LPP!$D$108),(LPP!$D$99/12*CB162),CB137&gt;LPP!$D$98,PMT(LPP!$D$99/12,LPP!$D$100,-LPP!$D$105))*(CB162&gt;0)</f>
        <v>0</v>
      </c>
      <c r="CC164" s="79" cm="1">
        <f t="array" aca="1" ref="CC164" ca="1">_xlfn.IFS(CC137&lt;=LPP!$D$106,0,AND(CC137&gt;LPP!$D$106,CC137&lt;=LPP!$D$108),(LPP!$D$99/12*CC162),CC137&gt;LPP!$D$98,PMT(LPP!$D$99/12,LPP!$D$100,-LPP!$D$105))*(CC162&gt;0)</f>
        <v>0</v>
      </c>
      <c r="CD164" s="79" cm="1">
        <f t="array" aca="1" ref="CD164" ca="1">_xlfn.IFS(CD137&lt;=LPP!$D$106,0,AND(CD137&gt;LPP!$D$106,CD137&lt;=LPP!$D$108),(LPP!$D$99/12*CD162),CD137&gt;LPP!$D$98,PMT(LPP!$D$99/12,LPP!$D$100,-LPP!$D$105))*(CD162&gt;0)</f>
        <v>0</v>
      </c>
      <c r="CE164" s="79" cm="1">
        <f t="array" aca="1" ref="CE164" ca="1">_xlfn.IFS(CE137&lt;=LPP!$D$106,0,AND(CE137&gt;LPP!$D$106,CE137&lt;=LPP!$D$108),(LPP!$D$99/12*CE162),CE137&gt;LPP!$D$98,PMT(LPP!$D$99/12,LPP!$D$100,-LPP!$D$105))*(CE162&gt;0)</f>
        <v>0</v>
      </c>
      <c r="CF164" s="79" cm="1">
        <f t="array" aca="1" ref="CF164" ca="1">_xlfn.IFS(CF137&lt;=LPP!$D$106,0,AND(CF137&gt;LPP!$D$106,CF137&lt;=LPP!$D$108),(LPP!$D$99/12*CF162),CF137&gt;LPP!$D$98,PMT(LPP!$D$99/12,LPP!$D$100,-LPP!$D$105))*(CF162&gt;0)</f>
        <v>0</v>
      </c>
      <c r="CG164" s="79" cm="1">
        <f t="array" aca="1" ref="CG164" ca="1">_xlfn.IFS(CG137&lt;=LPP!$D$106,0,AND(CG137&gt;LPP!$D$106,CG137&lt;=LPP!$D$108),(LPP!$D$99/12*CG162),CG137&gt;LPP!$D$98,PMT(LPP!$D$99/12,LPP!$D$100,-LPP!$D$105))*(CG162&gt;0)</f>
        <v>0</v>
      </c>
      <c r="CH164" s="79" cm="1">
        <f t="array" aca="1" ref="CH164" ca="1">_xlfn.IFS(CH137&lt;=LPP!$D$106,0,AND(CH137&gt;LPP!$D$106,CH137&lt;=LPP!$D$108),(LPP!$D$99/12*CH162),CH137&gt;LPP!$D$98,PMT(LPP!$D$99/12,LPP!$D$100,-LPP!$D$105))*(CH162&gt;0)</f>
        <v>0</v>
      </c>
      <c r="CI164" s="79" cm="1">
        <f t="array" aca="1" ref="CI164" ca="1">_xlfn.IFS(CI137&lt;=LPP!$D$106,0,AND(CI137&gt;LPP!$D$106,CI137&lt;=LPP!$D$108),(LPP!$D$99/12*CI162),CI137&gt;LPP!$D$98,PMT(LPP!$D$99/12,LPP!$D$100,-LPP!$D$105))*(CI162&gt;0)</f>
        <v>0</v>
      </c>
      <c r="CJ164" s="79" cm="1">
        <f t="array" aca="1" ref="CJ164" ca="1">_xlfn.IFS(CJ137&lt;=LPP!$D$106,0,AND(CJ137&gt;LPP!$D$106,CJ137&lt;=LPP!$D$108),(LPP!$D$99/12*CJ162),CJ137&gt;LPP!$D$98,PMT(LPP!$D$99/12,LPP!$D$100,-LPP!$D$105))*(CJ162&gt;0)</f>
        <v>0</v>
      </c>
      <c r="CK164" s="79" cm="1">
        <f t="array" aca="1" ref="CK164" ca="1">_xlfn.IFS(CK137&lt;=LPP!$D$106,0,AND(CK137&gt;LPP!$D$106,CK137&lt;=LPP!$D$108),(LPP!$D$99/12*CK162),CK137&gt;LPP!$D$98,PMT(LPP!$D$99/12,LPP!$D$100,-LPP!$D$105))*(CK162&gt;0)</f>
        <v>0</v>
      </c>
      <c r="CL164" s="79" cm="1">
        <f t="array" aca="1" ref="CL164" ca="1">_xlfn.IFS(CL137&lt;=LPP!$D$106,0,AND(CL137&gt;LPP!$D$106,CL137&lt;=LPP!$D$108),(LPP!$D$99/12*CL162),CL137&gt;LPP!$D$98,PMT(LPP!$D$99/12,LPP!$D$100,-LPP!$D$105))*(CL162&gt;0)</f>
        <v>0</v>
      </c>
      <c r="CM164" s="79" cm="1">
        <f t="array" aca="1" ref="CM164" ca="1">_xlfn.IFS(CM137&lt;=LPP!$D$106,0,AND(CM137&gt;LPP!$D$106,CM137&lt;=LPP!$D$108),(LPP!$D$99/12*CM162),CM137&gt;LPP!$D$98,PMT(LPP!$D$99/12,LPP!$D$100,-LPP!$D$105))*(CM162&gt;0)</f>
        <v>0</v>
      </c>
      <c r="CN164" s="79" cm="1">
        <f t="array" aca="1" ref="CN164" ca="1">_xlfn.IFS(CN137&lt;=LPP!$D$106,0,AND(CN137&gt;LPP!$D$106,CN137&lt;=LPP!$D$108),(LPP!$D$99/12*CN162),CN137&gt;LPP!$D$98,PMT(LPP!$D$99/12,LPP!$D$100,-LPP!$D$105))*(CN162&gt;0)</f>
        <v>0</v>
      </c>
      <c r="CO164" s="79" cm="1">
        <f t="array" aca="1" ref="CO164" ca="1">_xlfn.IFS(CO137&lt;=LPP!$D$106,0,AND(CO137&gt;LPP!$D$106,CO137&lt;=LPP!$D$108),(LPP!$D$99/12*CO162),CO137&gt;LPP!$D$98,PMT(LPP!$D$99/12,LPP!$D$100,-LPP!$D$105))*(CO162&gt;0)</f>
        <v>0</v>
      </c>
      <c r="CP164" s="79" cm="1">
        <f t="array" aca="1" ref="CP164" ca="1">_xlfn.IFS(CP137&lt;=LPP!$D$106,0,AND(CP137&gt;LPP!$D$106,CP137&lt;=LPP!$D$108),(LPP!$D$99/12*CP162),CP137&gt;LPP!$D$98,PMT(LPP!$D$99/12,LPP!$D$100,-LPP!$D$105))*(CP162&gt;0)</f>
        <v>0</v>
      </c>
      <c r="CQ164" s="79" cm="1">
        <f t="array" aca="1" ref="CQ164" ca="1">_xlfn.IFS(CQ137&lt;=LPP!$D$106,0,AND(CQ137&gt;LPP!$D$106,CQ137&lt;=LPP!$D$108),(LPP!$D$99/12*CQ162),CQ137&gt;LPP!$D$98,PMT(LPP!$D$99/12,LPP!$D$100,-LPP!$D$105))*(CQ162&gt;0)</f>
        <v>0</v>
      </c>
      <c r="CR164" s="79" cm="1">
        <f t="array" aca="1" ref="CR164" ca="1">_xlfn.IFS(CR137&lt;=LPP!$D$106,0,AND(CR137&gt;LPP!$D$106,CR137&lt;=LPP!$D$108),(LPP!$D$99/12*CR162),CR137&gt;LPP!$D$98,PMT(LPP!$D$99/12,LPP!$D$100,-LPP!$D$105))*(CR162&gt;0)</f>
        <v>0</v>
      </c>
      <c r="CS164" s="79" cm="1">
        <f t="array" aca="1" ref="CS164" ca="1">_xlfn.IFS(CS137&lt;=LPP!$D$106,0,AND(CS137&gt;LPP!$D$106,CS137&lt;=LPP!$D$108),(LPP!$D$99/12*CS162),CS137&gt;LPP!$D$98,PMT(LPP!$D$99/12,LPP!$D$100,-LPP!$D$105))*(CS162&gt;0)</f>
        <v>0</v>
      </c>
      <c r="CT164" s="79" cm="1">
        <f t="array" aca="1" ref="CT164" ca="1">_xlfn.IFS(CT137&lt;=LPP!$D$106,0,AND(CT137&gt;LPP!$D$106,CT137&lt;=LPP!$D$108),(LPP!$D$99/12*CT162),CT137&gt;LPP!$D$98,PMT(LPP!$D$99/12,LPP!$D$100,-LPP!$D$105))*(CT162&gt;0)</f>
        <v>0</v>
      </c>
      <c r="CU164" s="79" cm="1">
        <f t="array" aca="1" ref="CU164" ca="1">_xlfn.IFS(CU137&lt;=LPP!$D$106,0,AND(CU137&gt;LPP!$D$106,CU137&lt;=LPP!$D$108),(LPP!$D$99/12*CU162),CU137&gt;LPP!$D$98,PMT(LPP!$D$99/12,LPP!$D$100,-LPP!$D$105))*(CU162&gt;0)</f>
        <v>0</v>
      </c>
      <c r="CV164" s="79" cm="1">
        <f t="array" aca="1" ref="CV164" ca="1">_xlfn.IFS(CV137&lt;=LPP!$D$106,0,AND(CV137&gt;LPP!$D$106,CV137&lt;=LPP!$D$108),(LPP!$D$99/12*CV162),CV137&gt;LPP!$D$98,PMT(LPP!$D$99/12,LPP!$D$100,-LPP!$D$105))*(CV162&gt;0)</f>
        <v>0</v>
      </c>
      <c r="CW164" s="79" cm="1">
        <f t="array" aca="1" ref="CW164" ca="1">_xlfn.IFS(CW137&lt;=LPP!$D$106,0,AND(CW137&gt;LPP!$D$106,CW137&lt;=LPP!$D$108),(LPP!$D$99/12*CW162),CW137&gt;LPP!$D$98,PMT(LPP!$D$99/12,LPP!$D$100,-LPP!$D$105))*(CW162&gt;0)</f>
        <v>0</v>
      </c>
      <c r="CX164" s="79" cm="1">
        <f t="array" aca="1" ref="CX164" ca="1">_xlfn.IFS(CX137&lt;=LPP!$D$106,0,AND(CX137&gt;LPP!$D$106,CX137&lt;=LPP!$D$108),(LPP!$D$99/12*CX162),CX137&gt;LPP!$D$98,PMT(LPP!$D$99/12,LPP!$D$100,-LPP!$D$105))*(CX162&gt;0)</f>
        <v>0</v>
      </c>
      <c r="CY164" s="79" cm="1">
        <f t="array" aca="1" ref="CY164" ca="1">_xlfn.IFS(CY137&lt;=LPP!$D$106,0,AND(CY137&gt;LPP!$D$106,CY137&lt;=LPP!$D$108),(LPP!$D$99/12*CY162),CY137&gt;LPP!$D$98,PMT(LPP!$D$99/12,LPP!$D$100,-LPP!$D$105))*(CY162&gt;0)</f>
        <v>0</v>
      </c>
      <c r="CZ164" s="79" cm="1">
        <f t="array" aca="1" ref="CZ164" ca="1">_xlfn.IFS(CZ137&lt;=LPP!$D$106,0,AND(CZ137&gt;LPP!$D$106,CZ137&lt;=LPP!$D$108),(LPP!$D$99/12*CZ162),CZ137&gt;LPP!$D$98,PMT(LPP!$D$99/12,LPP!$D$100,-LPP!$D$105))*(CZ162&gt;0)</f>
        <v>0</v>
      </c>
      <c r="DA164" s="79" cm="1">
        <f t="array" aca="1" ref="DA164" ca="1">_xlfn.IFS(DA137&lt;=LPP!$D$106,0,AND(DA137&gt;LPP!$D$106,DA137&lt;=LPP!$D$108),(LPP!$D$99/12*DA162),DA137&gt;LPP!$D$98,PMT(LPP!$D$99/12,LPP!$D$100,-LPP!$D$105))*(DA162&gt;0)</f>
        <v>0</v>
      </c>
      <c r="DB164" s="79" cm="1">
        <f t="array" aca="1" ref="DB164" ca="1">_xlfn.IFS(DB137&lt;=LPP!$D$106,0,AND(DB137&gt;LPP!$D$106,DB137&lt;=LPP!$D$108),(LPP!$D$99/12*DB162),DB137&gt;LPP!$D$98,PMT(LPP!$D$99/12,LPP!$D$100,-LPP!$D$105))*(DB162&gt;0)</f>
        <v>0</v>
      </c>
      <c r="DC164" s="79" cm="1">
        <f t="array" aca="1" ref="DC164" ca="1">_xlfn.IFS(DC137&lt;=LPP!$D$106,0,AND(DC137&gt;LPP!$D$106,DC137&lt;=LPP!$D$108),(LPP!$D$99/12*DC162),DC137&gt;LPP!$D$98,PMT(LPP!$D$99/12,LPP!$D$100,-LPP!$D$105))*(DC162&gt;0)</f>
        <v>0</v>
      </c>
      <c r="DD164" s="79" cm="1">
        <f t="array" aca="1" ref="DD164" ca="1">_xlfn.IFS(DD137&lt;=LPP!$D$106,0,AND(DD137&gt;LPP!$D$106,DD137&lt;=LPP!$D$108),(LPP!$D$99/12*DD162),DD137&gt;LPP!$D$98,PMT(LPP!$D$99/12,LPP!$D$100,-LPP!$D$105))*(DD162&gt;0)</f>
        <v>0</v>
      </c>
      <c r="DE164" s="79" cm="1">
        <f t="array" aca="1" ref="DE164" ca="1">_xlfn.IFS(DE137&lt;=LPP!$D$106,0,AND(DE137&gt;LPP!$D$106,DE137&lt;=LPP!$D$108),(LPP!$D$99/12*DE162),DE137&gt;LPP!$D$98,PMT(LPP!$D$99/12,LPP!$D$100,-LPP!$D$105))*(DE162&gt;0)</f>
        <v>0</v>
      </c>
      <c r="DF164" s="79" cm="1">
        <f t="array" aca="1" ref="DF164" ca="1">_xlfn.IFS(DF137&lt;=LPP!$D$106,0,AND(DF137&gt;LPP!$D$106,DF137&lt;=LPP!$D$108),(LPP!$D$99/12*DF162),DF137&gt;LPP!$D$98,PMT(LPP!$D$99/12,LPP!$D$100,-LPP!$D$105))*(DF162&gt;0)</f>
        <v>0</v>
      </c>
      <c r="DG164" s="79" cm="1">
        <f t="array" aca="1" ref="DG164" ca="1">_xlfn.IFS(DG137&lt;=LPP!$D$106,0,AND(DG137&gt;LPP!$D$106,DG137&lt;=LPP!$D$108),(LPP!$D$99/12*DG162),DG137&gt;LPP!$D$98,PMT(LPP!$D$99/12,LPP!$D$100,-LPP!$D$105))*(DG162&gt;0)</f>
        <v>0</v>
      </c>
      <c r="DH164" s="79" cm="1">
        <f t="array" aca="1" ref="DH164" ca="1">_xlfn.IFS(DH137&lt;=LPP!$D$106,0,AND(DH137&gt;LPP!$D$106,DH137&lt;=LPP!$D$108),(LPP!$D$99/12*DH162),DH137&gt;LPP!$D$98,PMT(LPP!$D$99/12,LPP!$D$100,-LPP!$D$105))*(DH162&gt;0)</f>
        <v>0</v>
      </c>
      <c r="DI164" s="79" cm="1">
        <f t="array" aca="1" ref="DI164" ca="1">_xlfn.IFS(DI137&lt;=LPP!$D$106,0,AND(DI137&gt;LPP!$D$106,DI137&lt;=LPP!$D$108),(LPP!$D$99/12*DI162),DI137&gt;LPP!$D$98,PMT(LPP!$D$99/12,LPP!$D$100,-LPP!$D$105))*(DI162&gt;0)</f>
        <v>0</v>
      </c>
      <c r="DJ164" s="79" cm="1">
        <f t="array" aca="1" ref="DJ164" ca="1">_xlfn.IFS(DJ137&lt;=LPP!$D$106,0,AND(DJ137&gt;LPP!$D$106,DJ137&lt;=LPP!$D$108),(LPP!$D$99/12*DJ162),DJ137&gt;LPP!$D$98,PMT(LPP!$D$99/12,LPP!$D$100,-LPP!$D$105))*(DJ162&gt;0)</f>
        <v>0</v>
      </c>
      <c r="DK164" s="79" cm="1">
        <f t="array" aca="1" ref="DK164" ca="1">_xlfn.IFS(DK137&lt;=LPP!$D$106,0,AND(DK137&gt;LPP!$D$106,DK137&lt;=LPP!$D$108),(LPP!$D$99/12*DK162),DK137&gt;LPP!$D$98,PMT(LPP!$D$99/12,LPP!$D$100,-LPP!$D$105))*(DK162&gt;0)</f>
        <v>0</v>
      </c>
      <c r="DL164" s="79" cm="1">
        <f t="array" aca="1" ref="DL164" ca="1">_xlfn.IFS(DL137&lt;=LPP!$D$106,0,AND(DL137&gt;LPP!$D$106,DL137&lt;=LPP!$D$108),(LPP!$D$99/12*DL162),DL137&gt;LPP!$D$98,PMT(LPP!$D$99/12,LPP!$D$100,-LPP!$D$105))*(DL162&gt;0)</f>
        <v>0</v>
      </c>
      <c r="DM164" s="79" cm="1">
        <f t="array" aca="1" ref="DM164" ca="1">_xlfn.IFS(DM137&lt;=LPP!$D$106,0,AND(DM137&gt;LPP!$D$106,DM137&lt;=LPP!$D$108),(LPP!$D$99/12*DM162),DM137&gt;LPP!$D$98,PMT(LPP!$D$99/12,LPP!$D$100,-LPP!$D$105))*(DM162&gt;0)</f>
        <v>0</v>
      </c>
      <c r="DN164" s="79" cm="1">
        <f t="array" aca="1" ref="DN164" ca="1">_xlfn.IFS(DN137&lt;=LPP!$D$106,0,AND(DN137&gt;LPP!$D$106,DN137&lt;=LPP!$D$108),(LPP!$D$99/12*DN162),DN137&gt;LPP!$D$98,PMT(LPP!$D$99/12,LPP!$D$100,-LPP!$D$105))*(DN162&gt;0)</f>
        <v>0</v>
      </c>
      <c r="DO164" s="79" cm="1">
        <f t="array" aca="1" ref="DO164" ca="1">_xlfn.IFS(DO137&lt;=LPP!$D$106,0,AND(DO137&gt;LPP!$D$106,DO137&lt;=LPP!$D$108),(LPP!$D$99/12*DO162),DO137&gt;LPP!$D$98,PMT(LPP!$D$99/12,LPP!$D$100,-LPP!$D$105))*(DO162&gt;0)</f>
        <v>0</v>
      </c>
      <c r="DP164" s="79" cm="1">
        <f t="array" aca="1" ref="DP164" ca="1">_xlfn.IFS(DP137&lt;=LPP!$D$106,0,AND(DP137&gt;LPP!$D$106,DP137&lt;=LPP!$D$108),(LPP!$D$99/12*DP162),DP137&gt;LPP!$D$98,PMT(LPP!$D$99/12,LPP!$D$100,-LPP!$D$105))*(DP162&gt;0)</f>
        <v>0</v>
      </c>
      <c r="DQ164" s="79" cm="1">
        <f t="array" aca="1" ref="DQ164" ca="1">_xlfn.IFS(DQ137&lt;=LPP!$D$106,0,AND(DQ137&gt;LPP!$D$106,DQ137&lt;=LPP!$D$108),(LPP!$D$99/12*DQ162),DQ137&gt;LPP!$D$98,PMT(LPP!$D$99/12,LPP!$D$100,-LPP!$D$105))*(DQ162&gt;0)</f>
        <v>0</v>
      </c>
      <c r="DR164" s="79" cm="1">
        <f t="array" aca="1" ref="DR164" ca="1">_xlfn.IFS(DR137&lt;=LPP!$D$106,0,AND(DR137&gt;LPP!$D$106,DR137&lt;=LPP!$D$108),(LPP!$D$99/12*DR162),DR137&gt;LPP!$D$98,PMT(LPP!$D$99/12,LPP!$D$100,-LPP!$D$105))*(DR162&gt;0)</f>
        <v>0</v>
      </c>
      <c r="DS164" s="79" cm="1">
        <f t="array" aca="1" ref="DS164" ca="1">_xlfn.IFS(DS137&lt;=LPP!$D$106,0,AND(DS137&gt;LPP!$D$106,DS137&lt;=LPP!$D$108),(LPP!$D$99/12*DS162),DS137&gt;LPP!$D$98,PMT(LPP!$D$99/12,LPP!$D$100,-LPP!$D$105))*(DS162&gt;0)</f>
        <v>0</v>
      </c>
    </row>
    <row r="165" spans="2:123" x14ac:dyDescent="0.25">
      <c r="B165" s="36" t="s">
        <v>41</v>
      </c>
      <c r="C165" s="55">
        <f ca="1">IF(C164&gt;0,(LPP!$D$69/12)*C162,0)</f>
        <v>0</v>
      </c>
      <c r="D165" s="55">
        <f ca="1">IF(D164&gt;0,(LPP!$D$69/12)*D162,0)</f>
        <v>0</v>
      </c>
      <c r="E165" s="55">
        <f ca="1">IF(E164&gt;0,(LPP!$D$69/12)*E162,0)</f>
        <v>0</v>
      </c>
      <c r="F165" s="55">
        <f ca="1">IF(F164&gt;0,(LPP!$D$69/12)*F162,0)</f>
        <v>0</v>
      </c>
      <c r="G165" s="55">
        <f ca="1">IF(G164&gt;0,(LPP!$D$69/12)*G162,0)</f>
        <v>0</v>
      </c>
      <c r="H165" s="55">
        <f ca="1">IF(H164&gt;0,(LPP!$D$69/12)*H162,0)</f>
        <v>0</v>
      </c>
      <c r="I165" s="55">
        <f ca="1">IF(I164&gt;0,(LPP!$D$69/12)*I162,0)</f>
        <v>0</v>
      </c>
      <c r="J165" s="55">
        <f ca="1">IF(J164&gt;0,(LPP!$D$69/12)*J162,0)</f>
        <v>0</v>
      </c>
      <c r="K165" s="55">
        <f ca="1">IF(K164&gt;0,(LPP!$D$69/12)*K162,0)</f>
        <v>0</v>
      </c>
      <c r="L165" s="55">
        <f ca="1">IF(L164&gt;0,(LPP!$D$69/12)*L162,0)</f>
        <v>0</v>
      </c>
      <c r="M165" s="55">
        <f ca="1">IF(M164&gt;0,(LPP!$D$69/12)*M162,0)</f>
        <v>0</v>
      </c>
      <c r="N165" s="55">
        <f ca="1">IF(N164&gt;0,(LPP!$D$69/12)*N162,0)</f>
        <v>0</v>
      </c>
      <c r="O165" s="55">
        <f ca="1">IF(O164&gt;0,(LPP!$D$69/12)*O162,0)</f>
        <v>0</v>
      </c>
      <c r="P165" s="55">
        <f ca="1">IF(P164&gt;0,(LPP!$D$69/12)*P162,0)</f>
        <v>0</v>
      </c>
      <c r="Q165" s="55">
        <f ca="1">IF(Q164&gt;0,(LPP!$D$69/12)*Q162,0)</f>
        <v>0</v>
      </c>
      <c r="R165" s="55">
        <f ca="1">IF(R164&gt;0,(LPP!$D$69/12)*R162,0)</f>
        <v>0</v>
      </c>
      <c r="S165" s="55">
        <f ca="1">IF(S164&gt;0,(LPP!$D$69/12)*S162,0)</f>
        <v>0</v>
      </c>
      <c r="T165" s="55">
        <f ca="1">IF(T164&gt;0,(LPP!$D$69/12)*T162,0)</f>
        <v>0</v>
      </c>
      <c r="U165" s="55">
        <f ca="1">IF(U164&gt;0,(LPP!$D$69/12)*U162,0)</f>
        <v>0</v>
      </c>
      <c r="V165" s="55">
        <f ca="1">IF(V164&gt;0,(LPP!$D$69/12)*V162,0)</f>
        <v>0</v>
      </c>
      <c r="W165" s="55">
        <f ca="1">IF(W164&gt;0,(LPP!$D$69/12)*W162,0)</f>
        <v>0</v>
      </c>
      <c r="X165" s="55">
        <f ca="1">IF(X164&gt;0,(LPP!$D$69/12)*X162,0)</f>
        <v>0</v>
      </c>
      <c r="Y165" s="55">
        <f ca="1">IF(Y164&gt;0,(LPP!$D$69/12)*Y162,0)</f>
        <v>0</v>
      </c>
      <c r="Z165" s="55">
        <f ca="1">IF(Z164&gt;0,(LPP!$D$69/12)*Z162,0)</f>
        <v>0</v>
      </c>
      <c r="AA165" s="55">
        <f ca="1">IF(AA164&gt;0,(LPP!$D$69/12)*AA162,0)</f>
        <v>0</v>
      </c>
      <c r="AB165" s="55">
        <f ca="1">IF(AB164&gt;0,(LPP!$D$69/12)*AB162,0)</f>
        <v>8326.343376017132</v>
      </c>
      <c r="AC165" s="55">
        <f ca="1">IF(AC164&gt;0,(LPP!$D$69/12)*AC162,0)</f>
        <v>8650.8933476349193</v>
      </c>
      <c r="AD165" s="55">
        <f ca="1">IF(AD164&gt;0,(LPP!$D$69/12)*AD162,0)</f>
        <v>8975.4433192527049</v>
      </c>
      <c r="AE165" s="55">
        <f ca="1">IF(AE164&gt;0,(LPP!$D$69/12)*AE162,0)</f>
        <v>9299.9932908704923</v>
      </c>
      <c r="AF165" s="55">
        <f ca="1">IF(AF164&gt;0,(LPP!$D$69/12)*AF162,0)</f>
        <v>9624.5432624882797</v>
      </c>
      <c r="AG165" s="55">
        <f ca="1">IF(AG164&gt;0,(LPP!$D$69/12)*AG162,0)</f>
        <v>9949.0932341060652</v>
      </c>
      <c r="AH165" s="55">
        <f ca="1">IF(AH164&gt;0,(LPP!$D$69/12)*AH162,0)</f>
        <v>10273.643205723853</v>
      </c>
      <c r="AI165" s="55">
        <f ca="1">IF(AI164&gt;0,(LPP!$D$69/12)*AI162,0)</f>
        <v>10598.19317734164</v>
      </c>
      <c r="AJ165" s="55">
        <f ca="1">IF(AJ164&gt;0,(LPP!$D$69/12)*AJ162,0)</f>
        <v>10922.743148959427</v>
      </c>
      <c r="AK165" s="55">
        <f ca="1">IF(AK164&gt;0,(LPP!$D$69/12)*AK162,0)</f>
        <v>11247.293120577213</v>
      </c>
      <c r="AL165" s="55">
        <f ca="1">IF(AL164&gt;0,(LPP!$D$69/12)*AL162,0)</f>
        <v>11571.843092194998</v>
      </c>
      <c r="AM165" s="55">
        <f ca="1">IF(AM164&gt;0,(LPP!$D$69/12)*AM162,0)</f>
        <v>11896.393063812784</v>
      </c>
      <c r="AN165" s="55">
        <f ca="1">IF(AN164&gt;0,(LPP!$D$69/12)*AN162,0)</f>
        <v>12220.94303543057</v>
      </c>
      <c r="AO165" s="55">
        <f ca="1">IF(AO164&gt;0,(LPP!$D$69/12)*AO162,0)</f>
        <v>12545.493007048355</v>
      </c>
      <c r="AP165" s="55">
        <f ca="1">IF(AP164&gt;0,(LPP!$D$69/12)*AP162,0)</f>
        <v>12815.678298754443</v>
      </c>
      <c r="AQ165" s="55">
        <f ca="1">IF(AQ164&gt;0,(LPP!$D$69/12)*AQ162,0)</f>
        <v>13085.863590460529</v>
      </c>
      <c r="AR165" s="55">
        <f ca="1">IF(AR164&gt;0,(LPP!$D$69/12)*AR162,0)</f>
        <v>13356.048882166613</v>
      </c>
      <c r="AS165" s="55">
        <f ca="1">IF(AS164&gt;0,(LPP!$D$69/12)*AS162,0)</f>
        <v>12942.792483554189</v>
      </c>
      <c r="AT165" s="55">
        <f ca="1">IF(AT164&gt;0,(LPP!$D$69/12)*AT162,0)</f>
        <v>12358.675662362135</v>
      </c>
      <c r="AU165" s="55">
        <f ca="1">IF(AU164&gt;0,(LPP!$D$69/12)*AU162,0)</f>
        <v>11774.558841170083</v>
      </c>
      <c r="AV165" s="55">
        <f ca="1">IF(AV164&gt;0,(LPP!$D$69/12)*AV162,0)</f>
        <v>10569.131392415746</v>
      </c>
      <c r="AW165" s="55">
        <f ca="1">IF(AW164&gt;0,(LPP!$D$69/12)*AW162,0)</f>
        <v>9332.6384122832951</v>
      </c>
      <c r="AX165" s="55">
        <f ca="1">IF(AX164&gt;0,(LPP!$D$69/12)*AX162,0)</f>
        <v>8096.1454321508445</v>
      </c>
      <c r="AY165" s="55">
        <f ca="1">IF(AY164&gt;0,(LPP!$D$69/12)*AY162,0)</f>
        <v>6859.6524520183939</v>
      </c>
      <c r="AZ165" s="55">
        <f ca="1">IF(AZ164&gt;0,(LPP!$D$69/12)*AZ162,0)</f>
        <v>5623.1594718859433</v>
      </c>
      <c r="BA165" s="55">
        <f ca="1">IF(BA164&gt;0,(LPP!$D$69/12)*BA162,0)</f>
        <v>4256.1912599654133</v>
      </c>
      <c r="BB165" s="55">
        <f ca="1">IF(BB164&gt;0,(LPP!$D$69/12)*BB162,0)</f>
        <v>2889.2230480448839</v>
      </c>
      <c r="BC165" s="55">
        <f ca="1">IF(BC164&gt;0,(LPP!$D$69/12)*BC162,0)</f>
        <v>1522.2548361243539</v>
      </c>
      <c r="BD165" s="55">
        <f ca="1">IF(BD164&gt;0,(LPP!$D$69/12)*BD162,0)</f>
        <v>155.28662420382423</v>
      </c>
      <c r="BE165" s="55">
        <f ca="1">IF(BE164&gt;0,(LPP!$D$69/12)*BE162,0)</f>
        <v>0</v>
      </c>
      <c r="BF165" s="55">
        <f ca="1">IF(BF164&gt;0,(LPP!$D$69/12)*BF162,0)</f>
        <v>0</v>
      </c>
      <c r="BG165" s="55">
        <f ca="1">IF(BG164&gt;0,(LPP!$D$69/12)*BG162,0)</f>
        <v>0</v>
      </c>
      <c r="BH165" s="55">
        <f ca="1">IF(BH164&gt;0,(LPP!$D$69/12)*BH162,0)</f>
        <v>0</v>
      </c>
      <c r="BI165" s="55">
        <f ca="1">IF(BI164&gt;0,(LPP!$D$69/12)*BI162,0)</f>
        <v>0</v>
      </c>
      <c r="BJ165" s="55">
        <f ca="1">IF(BJ164&gt;0,(LPP!$D$69/12)*BJ162,0)</f>
        <v>0</v>
      </c>
      <c r="BK165" s="55">
        <f ca="1">IF(BK164&gt;0,(LPP!$D$69/12)*BK162,0)</f>
        <v>0</v>
      </c>
      <c r="BL165" s="55">
        <f ca="1">IF(BL164&gt;0,(LPP!$D$69/12)*BL162,0)</f>
        <v>0</v>
      </c>
      <c r="BM165" s="55">
        <f ca="1">IF(BM164&gt;0,(LPP!$D$69/12)*BM162,0)</f>
        <v>0</v>
      </c>
      <c r="BN165" s="55">
        <f ca="1">IF(BN164&gt;0,(LPP!$D$69/12)*BN162,0)</f>
        <v>0</v>
      </c>
      <c r="BO165" s="55">
        <f ca="1">IF(BO164&gt;0,(LPP!$D$69/12)*BO162,0)</f>
        <v>0</v>
      </c>
      <c r="BP165" s="55">
        <f ca="1">IF(BP164&gt;0,(LPP!$D$69/12)*BP162,0)</f>
        <v>0</v>
      </c>
      <c r="BQ165" s="55">
        <f ca="1">IF(BQ164&gt;0,(LPP!$D$69/12)*BQ162,0)</f>
        <v>0</v>
      </c>
      <c r="BR165" s="55">
        <f ca="1">IF(BR164&gt;0,(LPP!$D$69/12)*BR162,0)</f>
        <v>0</v>
      </c>
      <c r="BS165" s="55">
        <f ca="1">IF(BS164&gt;0,(LPP!$D$69/12)*BS162,0)</f>
        <v>0</v>
      </c>
      <c r="BT165" s="55">
        <f ca="1">IF(BT164&gt;0,(LPP!$D$69/12)*BT162,0)</f>
        <v>0</v>
      </c>
      <c r="BU165" s="55">
        <f ca="1">IF(BU164&gt;0,(LPP!$D$69/12)*BU162,0)</f>
        <v>0</v>
      </c>
      <c r="BV165" s="55">
        <f ca="1">IF(BV164&gt;0,(LPP!$D$69/12)*BV162,0)</f>
        <v>0</v>
      </c>
      <c r="BW165" s="55">
        <f ca="1">IF(BW164&gt;0,(LPP!$D$69/12)*BW162,0)</f>
        <v>0</v>
      </c>
      <c r="BX165" s="55">
        <f ca="1">IF(BX164&gt;0,(LPP!$D$69/12)*BX162,0)</f>
        <v>0</v>
      </c>
      <c r="BY165" s="55">
        <f ca="1">IF(BY164&gt;0,(LPP!$D$69/12)*BY162,0)</f>
        <v>0</v>
      </c>
      <c r="BZ165" s="55">
        <f ca="1">IF(BZ164&gt;0,(LPP!$D$69/12)*BZ162,0)</f>
        <v>0</v>
      </c>
      <c r="CA165" s="55">
        <f ca="1">IF(CA164&gt;0,(LPP!$D$69/12)*CA162,0)</f>
        <v>0</v>
      </c>
      <c r="CB165" s="55">
        <f ca="1">IF(CB164&gt;0,(LPP!$D$69/12)*CB162,0)</f>
        <v>0</v>
      </c>
      <c r="CC165" s="55">
        <f ca="1">IF(CC164&gt;0,(LPP!$D$69/12)*CC162,0)</f>
        <v>0</v>
      </c>
      <c r="CD165" s="55">
        <f ca="1">IF(CD164&gt;0,(LPP!$D$69/12)*CD162,0)</f>
        <v>0</v>
      </c>
      <c r="CE165" s="55">
        <f ca="1">IF(CE164&gt;0,(LPP!$D$69/12)*CE162,0)</f>
        <v>0</v>
      </c>
      <c r="CF165" s="55">
        <f ca="1">IF(CF164&gt;0,(LPP!$D$69/12)*CF162,0)</f>
        <v>0</v>
      </c>
      <c r="CG165" s="55">
        <f ca="1">IF(CG164&gt;0,(LPP!$D$69/12)*CG162,0)</f>
        <v>0</v>
      </c>
      <c r="CH165" s="55">
        <f ca="1">IF(CH164&gt;0,(LPP!$D$69/12)*CH162,0)</f>
        <v>0</v>
      </c>
      <c r="CI165" s="55">
        <f ca="1">IF(CI164&gt;0,(LPP!$D$69/12)*CI162,0)</f>
        <v>0</v>
      </c>
      <c r="CJ165" s="55">
        <f ca="1">IF(CJ164&gt;0,(LPP!$D$69/12)*CJ162,0)</f>
        <v>0</v>
      </c>
      <c r="CK165" s="55">
        <f ca="1">IF(CK164&gt;0,(LPP!$D$69/12)*CK162,0)</f>
        <v>0</v>
      </c>
      <c r="CL165" s="55">
        <f ca="1">IF(CL164&gt;0,(LPP!$D$69/12)*CL162,0)</f>
        <v>0</v>
      </c>
      <c r="CM165" s="55">
        <f ca="1">IF(CM164&gt;0,(LPP!$D$69/12)*CM162,0)</f>
        <v>0</v>
      </c>
      <c r="CN165" s="55">
        <f ca="1">IF(CN164&gt;0,(LPP!$D$69/12)*CN162,0)</f>
        <v>0</v>
      </c>
      <c r="CO165" s="55">
        <f ca="1">IF(CO164&gt;0,(LPP!$D$69/12)*CO162,0)</f>
        <v>0</v>
      </c>
      <c r="CP165" s="55">
        <f ca="1">IF(CP164&gt;0,(LPP!$D$69/12)*CP162,0)</f>
        <v>0</v>
      </c>
      <c r="CQ165" s="55">
        <f ca="1">IF(CQ164&gt;0,(LPP!$D$69/12)*CQ162,0)</f>
        <v>0</v>
      </c>
      <c r="CR165" s="55">
        <f ca="1">IF(CR164&gt;0,(LPP!$D$69/12)*CR162,0)</f>
        <v>0</v>
      </c>
      <c r="CS165" s="55">
        <f ca="1">IF(CS164&gt;0,(LPP!$D$69/12)*CS162,0)</f>
        <v>0</v>
      </c>
      <c r="CT165" s="55">
        <f ca="1">IF(CT164&gt;0,(LPP!$D$69/12)*CT162,0)</f>
        <v>0</v>
      </c>
      <c r="CU165" s="55">
        <f ca="1">IF(CU164&gt;0,(LPP!$D$69/12)*CU162,0)</f>
        <v>0</v>
      </c>
      <c r="CV165" s="55">
        <f ca="1">IF(CV164&gt;0,(LPP!$D$69/12)*CV162,0)</f>
        <v>0</v>
      </c>
      <c r="CW165" s="55">
        <f ca="1">IF(CW164&gt;0,(LPP!$D$69/12)*CW162,0)</f>
        <v>0</v>
      </c>
      <c r="CX165" s="55">
        <f ca="1">IF(CX164&gt;0,(LPP!$D$69/12)*CX162,0)</f>
        <v>0</v>
      </c>
      <c r="CY165" s="55">
        <f ca="1">IF(CY164&gt;0,(LPP!$D$69/12)*CY162,0)</f>
        <v>0</v>
      </c>
      <c r="CZ165" s="55">
        <f ca="1">IF(CZ164&gt;0,(LPP!$D$69/12)*CZ162,0)</f>
        <v>0</v>
      </c>
      <c r="DA165" s="55">
        <f ca="1">IF(DA164&gt;0,(LPP!$D$69/12)*DA162,0)</f>
        <v>0</v>
      </c>
      <c r="DB165" s="55">
        <f ca="1">IF(DB164&gt;0,(LPP!$D$69/12)*DB162,0)</f>
        <v>0</v>
      </c>
      <c r="DC165" s="55">
        <f ca="1">IF(DC164&gt;0,(LPP!$D$69/12)*DC162,0)</f>
        <v>0</v>
      </c>
      <c r="DD165" s="55">
        <f ca="1">IF(DD164&gt;0,(LPP!$D$69/12)*DD162,0)</f>
        <v>0</v>
      </c>
      <c r="DE165" s="55">
        <f ca="1">IF(DE164&gt;0,(LPP!$D$69/12)*DE162,0)</f>
        <v>0</v>
      </c>
      <c r="DF165" s="55">
        <f ca="1">IF(DF164&gt;0,(LPP!$D$69/12)*DF162,0)</f>
        <v>0</v>
      </c>
      <c r="DG165" s="55">
        <f ca="1">IF(DG164&gt;0,(LPP!$D$69/12)*DG162,0)</f>
        <v>0</v>
      </c>
      <c r="DH165" s="55">
        <f ca="1">IF(DH164&gt;0,(LPP!$D$69/12)*DH162,0)</f>
        <v>0</v>
      </c>
      <c r="DI165" s="55">
        <f ca="1">IF(DI164&gt;0,(LPP!$D$69/12)*DI162,0)</f>
        <v>0</v>
      </c>
      <c r="DJ165" s="55">
        <f ca="1">IF(DJ164&gt;0,(LPP!$D$69/12)*DJ162,0)</f>
        <v>0</v>
      </c>
      <c r="DK165" s="55">
        <f ca="1">IF(DK164&gt;0,(LPP!$D$69/12)*DK162,0)</f>
        <v>0</v>
      </c>
      <c r="DL165" s="55">
        <f ca="1">IF(DL164&gt;0,(LPP!$D$69/12)*DL162,0)</f>
        <v>0</v>
      </c>
      <c r="DM165" s="55">
        <f ca="1">IF(DM164&gt;0,(LPP!$D$69/12)*DM162,0)</f>
        <v>0</v>
      </c>
      <c r="DN165" s="55">
        <f ca="1">IF(DN164&gt;0,(LPP!$D$69/12)*DN162,0)</f>
        <v>0</v>
      </c>
      <c r="DO165" s="55">
        <f ca="1">IF(DO164&gt;0,(LPP!$D$69/12)*DO162,0)</f>
        <v>0</v>
      </c>
      <c r="DP165" s="55">
        <f ca="1">IF(DP164&gt;0,(LPP!$D$69/12)*DP162,0)</f>
        <v>0</v>
      </c>
      <c r="DQ165" s="55">
        <f ca="1">IF(DQ164&gt;0,(LPP!$D$69/12)*DQ162,0)</f>
        <v>0</v>
      </c>
      <c r="DR165" s="55">
        <f ca="1">IF(DR164&gt;0,(LPP!$D$69/12)*DR162,0)</f>
        <v>0</v>
      </c>
      <c r="DS165" s="55">
        <f ca="1">IF(DS164&gt;0,(LPP!$D$69/12)*DS162,0)</f>
        <v>0</v>
      </c>
    </row>
    <row r="166" spans="2:123" x14ac:dyDescent="0.25">
      <c r="B166" s="36" t="s">
        <v>42</v>
      </c>
      <c r="C166" s="55">
        <f ca="1">C164-C165</f>
        <v>0</v>
      </c>
      <c r="D166" s="55">
        <f ca="1">D164-D165</f>
        <v>0</v>
      </c>
      <c r="E166" s="55">
        <f t="shared" ref="E166" ca="1" si="2653">E164-E165</f>
        <v>0</v>
      </c>
      <c r="F166" s="55">
        <f t="shared" ref="F166" ca="1" si="2654">F164-F165</f>
        <v>0</v>
      </c>
      <c r="G166" s="55">
        <f t="shared" ref="G166" ca="1" si="2655">G164-G165</f>
        <v>0</v>
      </c>
      <c r="H166" s="55">
        <f t="shared" ref="H166" ca="1" si="2656">H164-H165</f>
        <v>0</v>
      </c>
      <c r="I166" s="55">
        <f t="shared" ref="I166" ca="1" si="2657">I164-I165</f>
        <v>0</v>
      </c>
      <c r="J166" s="55">
        <f t="shared" ref="J166" ca="1" si="2658">J164-J165</f>
        <v>0</v>
      </c>
      <c r="K166" s="55">
        <f t="shared" ref="K166" ca="1" si="2659">K164-K165</f>
        <v>0</v>
      </c>
      <c r="L166" s="55">
        <f t="shared" ref="L166" ca="1" si="2660">L164-L165</f>
        <v>0</v>
      </c>
      <c r="M166" s="55">
        <f t="shared" ref="M166" ca="1" si="2661">M164-M165</f>
        <v>0</v>
      </c>
      <c r="N166" s="55">
        <f t="shared" ref="N166" ca="1" si="2662">N164-N165</f>
        <v>0</v>
      </c>
      <c r="O166" s="55">
        <f t="shared" ref="O166" ca="1" si="2663">O164-O165</f>
        <v>0</v>
      </c>
      <c r="P166" s="55">
        <f t="shared" ref="P166" ca="1" si="2664">P164-P165</f>
        <v>0</v>
      </c>
      <c r="Q166" s="55">
        <f t="shared" ref="Q166" ca="1" si="2665">Q164-Q165</f>
        <v>0</v>
      </c>
      <c r="R166" s="55">
        <f t="shared" ref="R166" ca="1" si="2666">R164-R165</f>
        <v>0</v>
      </c>
      <c r="S166" s="55">
        <f t="shared" ref="S166" ca="1" si="2667">S164-S165</f>
        <v>0</v>
      </c>
      <c r="T166" s="55">
        <f t="shared" ref="T166" ca="1" si="2668">T164-T165</f>
        <v>0</v>
      </c>
      <c r="U166" s="55">
        <f t="shared" ref="U166" ca="1" si="2669">U164-U165</f>
        <v>0</v>
      </c>
      <c r="V166" s="55">
        <f t="shared" ref="V166" ca="1" si="2670">V164-V165</f>
        <v>0</v>
      </c>
      <c r="W166" s="55">
        <f t="shared" ref="W166" ca="1" si="2671">W164-W165</f>
        <v>0</v>
      </c>
      <c r="X166" s="55">
        <f t="shared" ref="X166" ca="1" si="2672">X164-X165</f>
        <v>0</v>
      </c>
      <c r="Y166" s="55">
        <f t="shared" ref="Y166" ca="1" si="2673">Y164-Y165</f>
        <v>0</v>
      </c>
      <c r="Z166" s="55">
        <f t="shared" ref="Z166" ca="1" si="2674">Z164-Z165</f>
        <v>0</v>
      </c>
      <c r="AA166" s="55">
        <f t="shared" ref="AA166" ca="1" si="2675">AA164-AA165</f>
        <v>0</v>
      </c>
      <c r="AB166" s="55">
        <f t="shared" ref="AB166" ca="1" si="2676">AB164-AB165</f>
        <v>0</v>
      </c>
      <c r="AC166" s="55">
        <f t="shared" ref="AC166" ca="1" si="2677">AC164-AC165</f>
        <v>0</v>
      </c>
      <c r="AD166" s="55">
        <f t="shared" ref="AD166" ca="1" si="2678">AD164-AD165</f>
        <v>0</v>
      </c>
      <c r="AE166" s="55">
        <f t="shared" ref="AE166" ca="1" si="2679">AE164-AE165</f>
        <v>0</v>
      </c>
      <c r="AF166" s="55">
        <f t="shared" ref="AF166" ca="1" si="2680">AF164-AF165</f>
        <v>0</v>
      </c>
      <c r="AG166" s="55">
        <f t="shared" ref="AG166" ca="1" si="2681">AG164-AG165</f>
        <v>0</v>
      </c>
      <c r="AH166" s="55">
        <f t="shared" ref="AH166" ca="1" si="2682">AH164-AH165</f>
        <v>0</v>
      </c>
      <c r="AI166" s="55">
        <f t="shared" ref="AI166" ca="1" si="2683">AI164-AI165</f>
        <v>0</v>
      </c>
      <c r="AJ166" s="55">
        <f t="shared" ref="AJ166" ca="1" si="2684">AJ164-AJ165</f>
        <v>0</v>
      </c>
      <c r="AK166" s="55">
        <f t="shared" ref="AK166" ca="1" si="2685">AK164-AK165</f>
        <v>0</v>
      </c>
      <c r="AL166" s="55">
        <f t="shared" ref="AL166" ca="1" si="2686">AL164-AL165</f>
        <v>0</v>
      </c>
      <c r="AM166" s="55">
        <f t="shared" ref="AM166" ca="1" si="2687">AM164-AM165</f>
        <v>0</v>
      </c>
      <c r="AN166" s="55">
        <f t="shared" ref="AN166" ca="1" si="2688">AN164-AN165</f>
        <v>0</v>
      </c>
      <c r="AO166" s="55">
        <f t="shared" ref="AO166" ca="1" si="2689">AO164-AO165</f>
        <v>0</v>
      </c>
      <c r="AP166" s="55">
        <f t="shared" ref="AP166" ca="1" si="2690">AP164-AP165</f>
        <v>0</v>
      </c>
      <c r="AQ166" s="55">
        <f t="shared" ref="AQ166" ca="1" si="2691">AQ164-AQ165</f>
        <v>0</v>
      </c>
      <c r="AR166" s="55">
        <f t="shared" ref="AR166" ca="1" si="2692">AR164-AR165</f>
        <v>0</v>
      </c>
      <c r="AS166" s="55">
        <f t="shared" ref="AS166" ca="1" si="2693">AS164-AS165</f>
        <v>0</v>
      </c>
      <c r="AT166" s="55">
        <f t="shared" ref="AT166" ca="1" si="2694">AT164-AT165</f>
        <v>0</v>
      </c>
      <c r="AU166" s="55">
        <f t="shared" ref="AU166" ca="1" si="2695">AU164-AU165</f>
        <v>0</v>
      </c>
      <c r="AV166" s="55">
        <f t="shared" ref="AV166" ca="1" si="2696">AV164-AV165</f>
        <v>0</v>
      </c>
      <c r="AW166" s="55">
        <f t="shared" ref="AW166" ca="1" si="2697">AW164-AW165</f>
        <v>0</v>
      </c>
      <c r="AX166" s="55">
        <f t="shared" ref="AX166" ca="1" si="2698">AX164-AX165</f>
        <v>0</v>
      </c>
      <c r="AY166" s="55">
        <f t="shared" ref="AY166" ca="1" si="2699">AY164-AY165</f>
        <v>0</v>
      </c>
      <c r="AZ166" s="55">
        <f t="shared" ref="AZ166" ca="1" si="2700">AZ164-AZ165</f>
        <v>0</v>
      </c>
      <c r="BA166" s="55">
        <f t="shared" ref="BA166" ca="1" si="2701">BA164-BA165</f>
        <v>0</v>
      </c>
      <c r="BB166" s="55">
        <f t="shared" ref="BB166" ca="1" si="2702">BB164-BB165</f>
        <v>0</v>
      </c>
      <c r="BC166" s="55">
        <f t="shared" ref="BC166" ca="1" si="2703">BC164-BC165</f>
        <v>0</v>
      </c>
      <c r="BD166" s="55">
        <f t="shared" ref="BD166" ca="1" si="2704">BD164-BD165</f>
        <v>0</v>
      </c>
      <c r="BE166" s="55">
        <f t="shared" ref="BE166" ca="1" si="2705">BE164-BE165</f>
        <v>0</v>
      </c>
      <c r="BF166" s="55">
        <f t="shared" ref="BF166" ca="1" si="2706">BF164-BF165</f>
        <v>0</v>
      </c>
      <c r="BG166" s="55">
        <f t="shared" ref="BG166" ca="1" si="2707">BG164-BG165</f>
        <v>0</v>
      </c>
      <c r="BH166" s="55">
        <f t="shared" ref="BH166" ca="1" si="2708">BH164-BH165</f>
        <v>0</v>
      </c>
      <c r="BI166" s="55">
        <f t="shared" ref="BI166" ca="1" si="2709">BI164-BI165</f>
        <v>0</v>
      </c>
      <c r="BJ166" s="55">
        <f t="shared" ref="BJ166" ca="1" si="2710">BJ164-BJ165</f>
        <v>0</v>
      </c>
      <c r="BK166" s="55">
        <f t="shared" ref="BK166" ca="1" si="2711">BK164-BK165</f>
        <v>0</v>
      </c>
      <c r="BL166" s="55">
        <f t="shared" ref="BL166" ca="1" si="2712">BL164-BL165</f>
        <v>0</v>
      </c>
      <c r="BM166" s="55">
        <f t="shared" ref="BM166" ca="1" si="2713">BM164-BM165</f>
        <v>0</v>
      </c>
      <c r="BN166" s="55">
        <f t="shared" ref="BN166" ca="1" si="2714">BN164-BN165</f>
        <v>0</v>
      </c>
      <c r="BO166" s="55">
        <f t="shared" ref="BO166" ca="1" si="2715">BO164-BO165</f>
        <v>0</v>
      </c>
      <c r="BP166" s="55">
        <f t="shared" ref="BP166" ca="1" si="2716">BP164-BP165</f>
        <v>0</v>
      </c>
      <c r="BQ166" s="55">
        <f t="shared" ref="BQ166" ca="1" si="2717">BQ164-BQ165</f>
        <v>0</v>
      </c>
      <c r="BR166" s="55">
        <f t="shared" ref="BR166" ca="1" si="2718">BR164-BR165</f>
        <v>0</v>
      </c>
      <c r="BS166" s="55">
        <f t="shared" ref="BS166" ca="1" si="2719">BS164-BS165</f>
        <v>0</v>
      </c>
      <c r="BT166" s="55">
        <f t="shared" ref="BT166" ca="1" si="2720">BT164-BT165</f>
        <v>0</v>
      </c>
      <c r="BU166" s="55">
        <f t="shared" ref="BU166" ca="1" si="2721">BU164-BU165</f>
        <v>0</v>
      </c>
      <c r="BV166" s="55">
        <f t="shared" ref="BV166" ca="1" si="2722">BV164-BV165</f>
        <v>0</v>
      </c>
      <c r="BW166" s="55">
        <f t="shared" ref="BW166" ca="1" si="2723">BW164-BW165</f>
        <v>0</v>
      </c>
      <c r="BX166" s="55">
        <f t="shared" ref="BX166" ca="1" si="2724">BX164-BX165</f>
        <v>0</v>
      </c>
      <c r="BY166" s="55">
        <f t="shared" ref="BY166" ca="1" si="2725">BY164-BY165</f>
        <v>0</v>
      </c>
      <c r="BZ166" s="55">
        <f t="shared" ref="BZ166" ca="1" si="2726">BZ164-BZ165</f>
        <v>0</v>
      </c>
      <c r="CA166" s="55">
        <f t="shared" ref="CA166" ca="1" si="2727">CA164-CA165</f>
        <v>0</v>
      </c>
      <c r="CB166" s="55">
        <f t="shared" ref="CB166" ca="1" si="2728">CB164-CB165</f>
        <v>0</v>
      </c>
      <c r="CC166" s="55">
        <f t="shared" ref="CC166" ca="1" si="2729">CC164-CC165</f>
        <v>0</v>
      </c>
      <c r="CD166" s="55">
        <f t="shared" ref="CD166" ca="1" si="2730">CD164-CD165</f>
        <v>0</v>
      </c>
      <c r="CE166" s="55">
        <f t="shared" ref="CE166" ca="1" si="2731">CE164-CE165</f>
        <v>0</v>
      </c>
      <c r="CF166" s="55">
        <f t="shared" ref="CF166" ca="1" si="2732">CF164-CF165</f>
        <v>0</v>
      </c>
      <c r="CG166" s="55">
        <f t="shared" ref="CG166" ca="1" si="2733">CG164-CG165</f>
        <v>0</v>
      </c>
      <c r="CH166" s="55">
        <f t="shared" ref="CH166" ca="1" si="2734">CH164-CH165</f>
        <v>0</v>
      </c>
      <c r="CI166" s="55">
        <f t="shared" ref="CI166" ca="1" si="2735">CI164-CI165</f>
        <v>0</v>
      </c>
      <c r="CJ166" s="55">
        <f t="shared" ref="CJ166" ca="1" si="2736">CJ164-CJ165</f>
        <v>0</v>
      </c>
      <c r="CK166" s="55">
        <f t="shared" ref="CK166" ca="1" si="2737">CK164-CK165</f>
        <v>0</v>
      </c>
      <c r="CL166" s="55">
        <f t="shared" ref="CL166" ca="1" si="2738">CL164-CL165</f>
        <v>0</v>
      </c>
      <c r="CM166" s="55">
        <f t="shared" ref="CM166" ca="1" si="2739">CM164-CM165</f>
        <v>0</v>
      </c>
      <c r="CN166" s="55">
        <f t="shared" ref="CN166" ca="1" si="2740">CN164-CN165</f>
        <v>0</v>
      </c>
      <c r="CO166" s="55">
        <f t="shared" ref="CO166" ca="1" si="2741">CO164-CO165</f>
        <v>0</v>
      </c>
      <c r="CP166" s="55">
        <f t="shared" ref="CP166" ca="1" si="2742">CP164-CP165</f>
        <v>0</v>
      </c>
      <c r="CQ166" s="55">
        <f t="shared" ref="CQ166" ca="1" si="2743">CQ164-CQ165</f>
        <v>0</v>
      </c>
      <c r="CR166" s="55">
        <f t="shared" ref="CR166" ca="1" si="2744">CR164-CR165</f>
        <v>0</v>
      </c>
      <c r="CS166" s="55">
        <f t="shared" ref="CS166" ca="1" si="2745">CS164-CS165</f>
        <v>0</v>
      </c>
      <c r="CT166" s="55">
        <f t="shared" ref="CT166" ca="1" si="2746">CT164-CT165</f>
        <v>0</v>
      </c>
      <c r="CU166" s="55">
        <f t="shared" ref="CU166" ca="1" si="2747">CU164-CU165</f>
        <v>0</v>
      </c>
      <c r="CV166" s="55">
        <f t="shared" ref="CV166" ca="1" si="2748">CV164-CV165</f>
        <v>0</v>
      </c>
      <c r="CW166" s="55">
        <f t="shared" ref="CW166" ca="1" si="2749">CW164-CW165</f>
        <v>0</v>
      </c>
      <c r="CX166" s="55">
        <f t="shared" ref="CX166" ca="1" si="2750">CX164-CX165</f>
        <v>0</v>
      </c>
      <c r="CY166" s="55">
        <f t="shared" ref="CY166" ca="1" si="2751">CY164-CY165</f>
        <v>0</v>
      </c>
      <c r="CZ166" s="55">
        <f t="shared" ref="CZ166" ca="1" si="2752">CZ164-CZ165</f>
        <v>0</v>
      </c>
      <c r="DA166" s="55">
        <f t="shared" ref="DA166" ca="1" si="2753">DA164-DA165</f>
        <v>0</v>
      </c>
      <c r="DB166" s="55">
        <f t="shared" ref="DB166" ca="1" si="2754">DB164-DB165</f>
        <v>0</v>
      </c>
      <c r="DC166" s="55">
        <f t="shared" ref="DC166" ca="1" si="2755">DC164-DC165</f>
        <v>0</v>
      </c>
      <c r="DD166" s="55">
        <f t="shared" ref="DD166" ca="1" si="2756">DD164-DD165</f>
        <v>0</v>
      </c>
      <c r="DE166" s="55">
        <f t="shared" ref="DE166" ca="1" si="2757">DE164-DE165</f>
        <v>0</v>
      </c>
      <c r="DF166" s="55">
        <f t="shared" ref="DF166" ca="1" si="2758">DF164-DF165</f>
        <v>0</v>
      </c>
      <c r="DG166" s="55">
        <f t="shared" ref="DG166" ca="1" si="2759">DG164-DG165</f>
        <v>0</v>
      </c>
      <c r="DH166" s="55">
        <f t="shared" ref="DH166" ca="1" si="2760">DH164-DH165</f>
        <v>0</v>
      </c>
      <c r="DI166" s="55">
        <f t="shared" ref="DI166" ca="1" si="2761">DI164-DI165</f>
        <v>0</v>
      </c>
      <c r="DJ166" s="55">
        <f t="shared" ref="DJ166" ca="1" si="2762">DJ164-DJ165</f>
        <v>0</v>
      </c>
      <c r="DK166" s="55">
        <f t="shared" ref="DK166" ca="1" si="2763">DK164-DK165</f>
        <v>0</v>
      </c>
      <c r="DL166" s="55">
        <f t="shared" ref="DL166" ca="1" si="2764">DL164-DL165</f>
        <v>0</v>
      </c>
      <c r="DM166" s="55">
        <f t="shared" ref="DM166" ca="1" si="2765">DM164-DM165</f>
        <v>0</v>
      </c>
      <c r="DN166" s="55">
        <f t="shared" ref="DN166" ca="1" si="2766">DN164-DN165</f>
        <v>0</v>
      </c>
      <c r="DO166" s="55">
        <f t="shared" ref="DO166" ca="1" si="2767">DO164-DO165</f>
        <v>0</v>
      </c>
      <c r="DP166" s="55">
        <f t="shared" ref="DP166" ca="1" si="2768">DP164-DP165</f>
        <v>0</v>
      </c>
      <c r="DQ166" s="55">
        <f t="shared" ref="DQ166" ca="1" si="2769">DQ164-DQ165</f>
        <v>0</v>
      </c>
      <c r="DR166" s="55">
        <f t="shared" ref="DR166" ca="1" si="2770">DR164-DR165</f>
        <v>0</v>
      </c>
      <c r="DS166" s="55">
        <f t="shared" ref="DS166" ca="1" si="2771">DS164-DS165</f>
        <v>0</v>
      </c>
    </row>
    <row r="167" spans="2:123" ht="13.8" thickBot="1" x14ac:dyDescent="0.3">
      <c r="B167" s="42" t="s">
        <v>35</v>
      </c>
      <c r="C167" s="45">
        <f ca="1">MAX(C162-C166,0)</f>
        <v>0</v>
      </c>
      <c r="D167" s="45">
        <f t="shared" ref="D167:BO167" ca="1" si="2772">MAX(D162-D166,0)</f>
        <v>0</v>
      </c>
      <c r="E167" s="45">
        <f t="shared" ca="1" si="2772"/>
        <v>0</v>
      </c>
      <c r="F167" s="45">
        <f t="shared" ca="1" si="2772"/>
        <v>0</v>
      </c>
      <c r="G167" s="45">
        <f t="shared" ca="1" si="2772"/>
        <v>0</v>
      </c>
      <c r="H167" s="45">
        <f t="shared" ca="1" si="2772"/>
        <v>0</v>
      </c>
      <c r="I167" s="45">
        <f t="shared" ca="1" si="2772"/>
        <v>0</v>
      </c>
      <c r="J167" s="45">
        <f t="shared" ca="1" si="2772"/>
        <v>0</v>
      </c>
      <c r="K167" s="45">
        <f t="shared" ca="1" si="2772"/>
        <v>0</v>
      </c>
      <c r="L167" s="45">
        <f t="shared" ca="1" si="2772"/>
        <v>0</v>
      </c>
      <c r="M167" s="45">
        <f t="shared" ca="1" si="2772"/>
        <v>0</v>
      </c>
      <c r="N167" s="45">
        <f t="shared" ca="1" si="2772"/>
        <v>0</v>
      </c>
      <c r="O167" s="45">
        <f t="shared" ca="1" si="2772"/>
        <v>0</v>
      </c>
      <c r="P167" s="45">
        <f t="shared" ca="1" si="2772"/>
        <v>0</v>
      </c>
      <c r="Q167" s="45">
        <f t="shared" ca="1" si="2772"/>
        <v>0</v>
      </c>
      <c r="R167" s="45">
        <f t="shared" ca="1" si="2772"/>
        <v>0</v>
      </c>
      <c r="S167" s="45">
        <f t="shared" ca="1" si="2772"/>
        <v>0</v>
      </c>
      <c r="T167" s="45">
        <f t="shared" ca="1" si="2772"/>
        <v>0</v>
      </c>
      <c r="U167" s="45">
        <f t="shared" ca="1" si="2772"/>
        <v>6986553.912346567</v>
      </c>
      <c r="V167" s="45">
        <f t="shared" ca="1" si="2772"/>
        <v>7149647.9520816663</v>
      </c>
      <c r="W167" s="45">
        <f t="shared" ca="1" si="2772"/>
        <v>7312741.9918167656</v>
      </c>
      <c r="X167" s="45">
        <f t="shared" ca="1" si="2772"/>
        <v>9526161.1025073994</v>
      </c>
      <c r="Y167" s="45">
        <f t="shared" ca="1" si="2772"/>
        <v>12336256.845175328</v>
      </c>
      <c r="Z167" s="45">
        <f t="shared" ca="1" si="2772"/>
        <v>15146352.587843256</v>
      </c>
      <c r="AA167" s="45">
        <f t="shared" ca="1" si="2772"/>
        <v>19820380.213198036</v>
      </c>
      <c r="AB167" s="45">
        <f t="shared" ca="1" si="2772"/>
        <v>24979030.128051396</v>
      </c>
      <c r="AC167" s="45">
        <f t="shared" ca="1" si="2772"/>
        <v>25952680.042904757</v>
      </c>
      <c r="AD167" s="45">
        <f t="shared" ca="1" si="2772"/>
        <v>26926329.957758117</v>
      </c>
      <c r="AE167" s="45">
        <f t="shared" ca="1" si="2772"/>
        <v>27899979.872611478</v>
      </c>
      <c r="AF167" s="45">
        <f t="shared" ca="1" si="2772"/>
        <v>28873629.787464838</v>
      </c>
      <c r="AG167" s="45">
        <f t="shared" ca="1" si="2772"/>
        <v>29847279.702318199</v>
      </c>
      <c r="AH167" s="45">
        <f t="shared" ca="1" si="2772"/>
        <v>30820929.617171559</v>
      </c>
      <c r="AI167" s="45">
        <f t="shared" ca="1" si="2772"/>
        <v>31794579.53202492</v>
      </c>
      <c r="AJ167" s="45">
        <f t="shared" ca="1" si="2772"/>
        <v>32768229.44687828</v>
      </c>
      <c r="AK167" s="45">
        <f t="shared" ca="1" si="2772"/>
        <v>33741879.361731641</v>
      </c>
      <c r="AL167" s="45">
        <f t="shared" ca="1" si="2772"/>
        <v>34715529.276584998</v>
      </c>
      <c r="AM167" s="45">
        <f t="shared" ca="1" si="2772"/>
        <v>35689179.191438355</v>
      </c>
      <c r="AN167" s="45">
        <f t="shared" ca="1" si="2772"/>
        <v>36662829.106291711</v>
      </c>
      <c r="AO167" s="45">
        <f t="shared" ca="1" si="2772"/>
        <v>37636479.021145068</v>
      </c>
      <c r="AP167" s="45">
        <f t="shared" ca="1" si="2772"/>
        <v>38447034.896263331</v>
      </c>
      <c r="AQ167" s="45">
        <f t="shared" ca="1" si="2772"/>
        <v>39257590.771381587</v>
      </c>
      <c r="AR167" s="45">
        <f t="shared" ca="1" si="2772"/>
        <v>40068146.646499842</v>
      </c>
      <c r="AS167" s="45">
        <f t="shared" ca="1" si="2772"/>
        <v>38828377.450662568</v>
      </c>
      <c r="AT167" s="45">
        <f t="shared" ca="1" si="2772"/>
        <v>37076026.987086408</v>
      </c>
      <c r="AU167" s="45">
        <f t="shared" ca="1" si="2772"/>
        <v>35323676.523510247</v>
      </c>
      <c r="AV167" s="45">
        <f t="shared" ca="1" si="2772"/>
        <v>31707394.177247237</v>
      </c>
      <c r="AW167" s="45">
        <f t="shared" ca="1" si="2772"/>
        <v>27997915.236849885</v>
      </c>
      <c r="AX167" s="45">
        <f t="shared" ca="1" si="2772"/>
        <v>24288436.296452533</v>
      </c>
      <c r="AY167" s="45">
        <f t="shared" ca="1" si="2772"/>
        <v>20578957.356055181</v>
      </c>
      <c r="AZ167" s="45">
        <f t="shared" ca="1" si="2772"/>
        <v>16869478.415657829</v>
      </c>
      <c r="BA167" s="45">
        <f t="shared" ca="1" si="2772"/>
        <v>12768573.779896241</v>
      </c>
      <c r="BB167" s="45">
        <f t="shared" ca="1" si="2772"/>
        <v>8667669.1441346519</v>
      </c>
      <c r="BC167" s="45">
        <f t="shared" ca="1" si="2772"/>
        <v>4566764.5083730621</v>
      </c>
      <c r="BD167" s="45">
        <f t="shared" ca="1" si="2772"/>
        <v>465859.87261147273</v>
      </c>
      <c r="BE167" s="45">
        <f t="shared" ca="1" si="2772"/>
        <v>0</v>
      </c>
      <c r="BF167" s="45">
        <f t="shared" ca="1" si="2772"/>
        <v>0</v>
      </c>
      <c r="BG167" s="45">
        <f t="shared" ca="1" si="2772"/>
        <v>0</v>
      </c>
      <c r="BH167" s="45">
        <f t="shared" ca="1" si="2772"/>
        <v>0</v>
      </c>
      <c r="BI167" s="45">
        <f t="shared" ca="1" si="2772"/>
        <v>0</v>
      </c>
      <c r="BJ167" s="45">
        <f t="shared" ca="1" si="2772"/>
        <v>0</v>
      </c>
      <c r="BK167" s="45">
        <f t="shared" ca="1" si="2772"/>
        <v>0</v>
      </c>
      <c r="BL167" s="45">
        <f t="shared" ca="1" si="2772"/>
        <v>0</v>
      </c>
      <c r="BM167" s="45">
        <f t="shared" ca="1" si="2772"/>
        <v>0</v>
      </c>
      <c r="BN167" s="45">
        <f t="shared" ca="1" si="2772"/>
        <v>0</v>
      </c>
      <c r="BO167" s="45">
        <f t="shared" ca="1" si="2772"/>
        <v>0</v>
      </c>
      <c r="BP167" s="45">
        <f t="shared" ref="BP167:BV167" ca="1" si="2773">MAX(BP162-BP166,0)</f>
        <v>0</v>
      </c>
      <c r="BQ167" s="45">
        <f t="shared" ca="1" si="2773"/>
        <v>0</v>
      </c>
      <c r="BR167" s="45">
        <f t="shared" ca="1" si="2773"/>
        <v>0</v>
      </c>
      <c r="BS167" s="45">
        <f t="shared" ca="1" si="2773"/>
        <v>0</v>
      </c>
      <c r="BT167" s="45">
        <f t="shared" ca="1" si="2773"/>
        <v>0</v>
      </c>
      <c r="BU167" s="45">
        <f t="shared" ca="1" si="2773"/>
        <v>0</v>
      </c>
      <c r="BV167" s="45">
        <f t="shared" ca="1" si="2773"/>
        <v>0</v>
      </c>
      <c r="BW167" s="45">
        <f t="shared" ref="BW167" ca="1" si="2774">MAX(BW162-BW166,0)</f>
        <v>0</v>
      </c>
      <c r="BX167" s="45">
        <f t="shared" ref="BX167" ca="1" si="2775">MAX(BX162-BX166,0)</f>
        <v>0</v>
      </c>
      <c r="BY167" s="45">
        <f t="shared" ref="BY167" ca="1" si="2776">MAX(BY162-BY166,0)</f>
        <v>0</v>
      </c>
      <c r="BZ167" s="45">
        <f t="shared" ref="BZ167" ca="1" si="2777">MAX(BZ162-BZ166,0)</f>
        <v>0</v>
      </c>
      <c r="CA167" s="45">
        <f t="shared" ref="CA167" ca="1" si="2778">MAX(CA162-CA166,0)</f>
        <v>0</v>
      </c>
      <c r="CB167" s="45">
        <f t="shared" ref="CB167" ca="1" si="2779">MAX(CB162-CB166,0)</f>
        <v>0</v>
      </c>
      <c r="CC167" s="45">
        <f t="shared" ref="CC167" ca="1" si="2780">MAX(CC162-CC166,0)</f>
        <v>0</v>
      </c>
      <c r="CD167" s="45">
        <f t="shared" ref="CD167" ca="1" si="2781">MAX(CD162-CD166,0)</f>
        <v>0</v>
      </c>
      <c r="CE167" s="45">
        <f t="shared" ref="CE167" ca="1" si="2782">MAX(CE162-CE166,0)</f>
        <v>0</v>
      </c>
      <c r="CF167" s="45">
        <f t="shared" ref="CF167" ca="1" si="2783">MAX(CF162-CF166,0)</f>
        <v>0</v>
      </c>
      <c r="CG167" s="45">
        <f t="shared" ref="CG167" ca="1" si="2784">MAX(CG162-CG166,0)</f>
        <v>0</v>
      </c>
      <c r="CH167" s="45">
        <f t="shared" ref="CH167" ca="1" si="2785">MAX(CH162-CH166,0)</f>
        <v>0</v>
      </c>
      <c r="CI167" s="45">
        <f t="shared" ref="CI167" ca="1" si="2786">MAX(CI162-CI166,0)</f>
        <v>0</v>
      </c>
      <c r="CJ167" s="45">
        <f t="shared" ref="CJ167" ca="1" si="2787">MAX(CJ162-CJ166,0)</f>
        <v>0</v>
      </c>
      <c r="CK167" s="45">
        <f t="shared" ref="CK167" ca="1" si="2788">MAX(CK162-CK166,0)</f>
        <v>0</v>
      </c>
      <c r="CL167" s="45">
        <f t="shared" ref="CL167" ca="1" si="2789">MAX(CL162-CL166,0)</f>
        <v>0</v>
      </c>
      <c r="CM167" s="45">
        <f t="shared" ref="CM167" ca="1" si="2790">MAX(CM162-CM166,0)</f>
        <v>0</v>
      </c>
      <c r="CN167" s="45">
        <f t="shared" ref="CN167" ca="1" si="2791">MAX(CN162-CN166,0)</f>
        <v>0</v>
      </c>
      <c r="CO167" s="45">
        <f t="shared" ref="CO167" ca="1" si="2792">MAX(CO162-CO166,0)</f>
        <v>0</v>
      </c>
      <c r="CP167" s="45">
        <f t="shared" ref="CP167" ca="1" si="2793">MAX(CP162-CP166,0)</f>
        <v>0</v>
      </c>
      <c r="CQ167" s="45">
        <f t="shared" ref="CQ167" ca="1" si="2794">MAX(CQ162-CQ166,0)</f>
        <v>0</v>
      </c>
      <c r="CR167" s="45">
        <f t="shared" ref="CR167" ca="1" si="2795">MAX(CR162-CR166,0)</f>
        <v>0</v>
      </c>
      <c r="CS167" s="45">
        <f t="shared" ref="CS167" ca="1" si="2796">MAX(CS162-CS166,0)</f>
        <v>0</v>
      </c>
      <c r="CT167" s="45">
        <f t="shared" ref="CT167" ca="1" si="2797">MAX(CT162-CT166,0)</f>
        <v>0</v>
      </c>
      <c r="CU167" s="45">
        <f t="shared" ref="CU167" ca="1" si="2798">MAX(CU162-CU166,0)</f>
        <v>0</v>
      </c>
      <c r="CV167" s="45">
        <f t="shared" ref="CV167" ca="1" si="2799">MAX(CV162-CV166,0)</f>
        <v>0</v>
      </c>
      <c r="CW167" s="45">
        <f t="shared" ref="CW167" ca="1" si="2800">MAX(CW162-CW166,0)</f>
        <v>0</v>
      </c>
      <c r="CX167" s="45">
        <f t="shared" ref="CX167" ca="1" si="2801">MAX(CX162-CX166,0)</f>
        <v>0</v>
      </c>
      <c r="CY167" s="45">
        <f t="shared" ref="CY167" ca="1" si="2802">MAX(CY162-CY166,0)</f>
        <v>0</v>
      </c>
      <c r="CZ167" s="45">
        <f t="shared" ref="CZ167" ca="1" si="2803">MAX(CZ162-CZ166,0)</f>
        <v>0</v>
      </c>
      <c r="DA167" s="45">
        <f t="shared" ref="DA167" ca="1" si="2804">MAX(DA162-DA166,0)</f>
        <v>0</v>
      </c>
      <c r="DB167" s="45">
        <f t="shared" ref="DB167" ca="1" si="2805">MAX(DB162-DB166,0)</f>
        <v>0</v>
      </c>
      <c r="DC167" s="45">
        <f t="shared" ref="DC167" ca="1" si="2806">MAX(DC162-DC166,0)</f>
        <v>0</v>
      </c>
      <c r="DD167" s="45">
        <f t="shared" ref="DD167" ca="1" si="2807">MAX(DD162-DD166,0)</f>
        <v>0</v>
      </c>
      <c r="DE167" s="45">
        <f t="shared" ref="DE167" ca="1" si="2808">MAX(DE162-DE166,0)</f>
        <v>0</v>
      </c>
      <c r="DF167" s="45">
        <f t="shared" ref="DF167" ca="1" si="2809">MAX(DF162-DF166,0)</f>
        <v>0</v>
      </c>
      <c r="DG167" s="45">
        <f t="shared" ref="DG167" ca="1" si="2810">MAX(DG162-DG166,0)</f>
        <v>0</v>
      </c>
      <c r="DH167" s="45">
        <f t="shared" ref="DH167" ca="1" si="2811">MAX(DH162-DH166,0)</f>
        <v>0</v>
      </c>
      <c r="DI167" s="45">
        <f t="shared" ref="DI167" ca="1" si="2812">MAX(DI162-DI166,0)</f>
        <v>0</v>
      </c>
      <c r="DJ167" s="45">
        <f t="shared" ref="DJ167" ca="1" si="2813">MAX(DJ162-DJ166,0)</f>
        <v>0</v>
      </c>
      <c r="DK167" s="45">
        <f t="shared" ref="DK167" ca="1" si="2814">MAX(DK162-DK166,0)</f>
        <v>0</v>
      </c>
      <c r="DL167" s="45">
        <f t="shared" ref="DL167" ca="1" si="2815">MAX(DL162-DL166,0)</f>
        <v>0</v>
      </c>
      <c r="DM167" s="45">
        <f t="shared" ref="DM167" ca="1" si="2816">MAX(DM162-DM166,0)</f>
        <v>0</v>
      </c>
      <c r="DN167" s="45">
        <f t="shared" ref="DN167" ca="1" si="2817">MAX(DN162-DN166,0)</f>
        <v>0</v>
      </c>
      <c r="DO167" s="45">
        <f t="shared" ref="DO167" ca="1" si="2818">MAX(DO162-DO166,0)</f>
        <v>0</v>
      </c>
      <c r="DP167" s="45">
        <f t="shared" ref="DP167" ca="1" si="2819">MAX(DP162-DP166,0)</f>
        <v>0</v>
      </c>
      <c r="DQ167" s="45">
        <f t="shared" ref="DQ167" ca="1" si="2820">MAX(DQ162-DQ166,0)</f>
        <v>0</v>
      </c>
      <c r="DR167" s="45">
        <f t="shared" ref="DR167" ca="1" si="2821">MAX(DR162-DR166,0)</f>
        <v>0</v>
      </c>
      <c r="DS167" s="45">
        <f t="shared" ref="DS167" ca="1" si="2822">MAX(DS162-DS166,0)</f>
        <v>0</v>
      </c>
    </row>
    <row r="168" spans="2:123" ht="13.8" thickTop="1" x14ac:dyDescent="0.25"/>
    <row r="169" spans="2:123" x14ac:dyDescent="0.25">
      <c r="B169" s="37" t="s">
        <v>310</v>
      </c>
    </row>
    <row r="170" spans="2:123" x14ac:dyDescent="0.25">
      <c r="B170" s="36" t="s">
        <v>464</v>
      </c>
      <c r="C170" s="79">
        <f>HPF!D66</f>
        <v>0</v>
      </c>
      <c r="D170" s="79">
        <f>HPF!E66</f>
        <v>0</v>
      </c>
      <c r="E170" s="79">
        <f>HPF!F66</f>
        <v>0</v>
      </c>
      <c r="F170" s="79">
        <f>HPF!G66</f>
        <v>0</v>
      </c>
      <c r="G170" s="79">
        <f>HPF!H66</f>
        <v>0</v>
      </c>
      <c r="H170" s="79">
        <f>HPF!I66</f>
        <v>0</v>
      </c>
      <c r="I170" s="79">
        <f>HPF!J66</f>
        <v>0</v>
      </c>
      <c r="J170" s="79">
        <f>HPF!K66</f>
        <v>0</v>
      </c>
      <c r="K170" s="79">
        <f>HPF!L66</f>
        <v>0</v>
      </c>
      <c r="L170" s="79">
        <f>HPF!M66</f>
        <v>0</v>
      </c>
      <c r="M170" s="79">
        <f>HPF!N66</f>
        <v>0</v>
      </c>
      <c r="N170" s="79">
        <f>HPF!O66</f>
        <v>0</v>
      </c>
      <c r="O170" s="79">
        <f>HPF!P66</f>
        <v>0</v>
      </c>
      <c r="P170" s="79">
        <f>HPF!Q66</f>
        <v>0</v>
      </c>
      <c r="Q170" s="79">
        <f>HPF!R66</f>
        <v>0</v>
      </c>
      <c r="R170" s="79">
        <f>HPF!S66</f>
        <v>0</v>
      </c>
      <c r="S170" s="79">
        <f>HPF!T66</f>
        <v>0</v>
      </c>
      <c r="T170" s="79">
        <f>HPF!U66</f>
        <v>0</v>
      </c>
      <c r="U170" s="79">
        <f>HPF!V66</f>
        <v>0</v>
      </c>
      <c r="V170" s="79">
        <f>HPF!W66</f>
        <v>0</v>
      </c>
      <c r="W170" s="79">
        <f>HPF!X66</f>
        <v>0</v>
      </c>
      <c r="X170" s="79">
        <f>HPF!Y66</f>
        <v>0</v>
      </c>
      <c r="Y170" s="79">
        <f>HPF!Z66</f>
        <v>0</v>
      </c>
      <c r="Z170" s="79">
        <f>HPF!AA66</f>
        <v>0</v>
      </c>
      <c r="AA170" s="79">
        <f>HPF!AB66</f>
        <v>0</v>
      </c>
      <c r="AB170" s="79">
        <f>HPF!AC66</f>
        <v>4185000</v>
      </c>
      <c r="AC170" s="79">
        <f>HPF!AD66</f>
        <v>4185000</v>
      </c>
      <c r="AD170" s="79">
        <f>HPF!AE66</f>
        <v>4185000</v>
      </c>
      <c r="AE170" s="79">
        <f>HPF!AF66</f>
        <v>4185000</v>
      </c>
      <c r="AF170" s="79">
        <f>HPF!AG66</f>
        <v>4185000</v>
      </c>
      <c r="AG170" s="79">
        <f>HPF!AH66</f>
        <v>4185000</v>
      </c>
      <c r="AH170" s="79">
        <f>HPF!AI66</f>
        <v>4185000</v>
      </c>
      <c r="AI170" s="79">
        <f>HPF!AJ66</f>
        <v>4185000</v>
      </c>
      <c r="AJ170" s="79">
        <f>HPF!AK66</f>
        <v>4185000</v>
      </c>
      <c r="AK170" s="79">
        <f>HPF!AL66</f>
        <v>4185000</v>
      </c>
      <c r="AL170" s="79">
        <f>HPF!AM66</f>
        <v>4185000</v>
      </c>
      <c r="AM170" s="79">
        <f>HPF!AN66</f>
        <v>4185000</v>
      </c>
      <c r="AN170" s="79">
        <f>HPF!AO66</f>
        <v>4185000</v>
      </c>
      <c r="AO170" s="79">
        <f>HPF!AP66</f>
        <v>4185000</v>
      </c>
      <c r="AP170" s="79">
        <f>HPF!AQ66</f>
        <v>4185000</v>
      </c>
      <c r="AQ170" s="79">
        <f>HPF!AR66</f>
        <v>4185000</v>
      </c>
      <c r="AR170" s="79">
        <f>HPF!AS66</f>
        <v>4185000</v>
      </c>
      <c r="AS170" s="79">
        <f>HPF!AT66</f>
        <v>4185000</v>
      </c>
      <c r="AT170" s="79">
        <f>HPF!AU66</f>
        <v>4185000</v>
      </c>
      <c r="AU170" s="79">
        <f>HPF!AV66</f>
        <v>4185000</v>
      </c>
      <c r="AV170" s="79">
        <f>HPF!AW66</f>
        <v>4185000</v>
      </c>
      <c r="AW170" s="79">
        <f>HPF!AX66</f>
        <v>4185000</v>
      </c>
      <c r="AX170" s="79">
        <f>HPF!AY66</f>
        <v>4185000</v>
      </c>
      <c r="AY170" s="79">
        <f>HPF!AZ66</f>
        <v>4185000</v>
      </c>
      <c r="AZ170" s="79">
        <f>HPF!BA66</f>
        <v>4185000</v>
      </c>
      <c r="BA170" s="79">
        <f>HPF!BB66</f>
        <v>4185000</v>
      </c>
      <c r="BB170" s="79">
        <f>HPF!BC66</f>
        <v>4185000</v>
      </c>
      <c r="BC170" s="79">
        <f>HPF!BD66</f>
        <v>4185000</v>
      </c>
      <c r="BD170" s="79">
        <f>HPF!BE66</f>
        <v>4185000</v>
      </c>
      <c r="BE170" s="79">
        <f>HPF!BF66</f>
        <v>4185000</v>
      </c>
      <c r="BF170" s="79">
        <f>HPF!BG66</f>
        <v>4185000</v>
      </c>
      <c r="BG170" s="79">
        <f>HPF!BH66</f>
        <v>4185000</v>
      </c>
      <c r="BH170" s="79">
        <f>HPF!BI66</f>
        <v>4185000</v>
      </c>
      <c r="BI170" s="79">
        <f>HPF!BJ66</f>
        <v>4185000</v>
      </c>
      <c r="BJ170" s="79">
        <f>HPF!BK66</f>
        <v>4185000</v>
      </c>
      <c r="BK170" s="79">
        <f>HPF!BL66</f>
        <v>4185000</v>
      </c>
      <c r="BL170" s="79">
        <f>HPF!BM66</f>
        <v>4185000</v>
      </c>
      <c r="BM170" s="79">
        <f>HPF!BN66</f>
        <v>4185000</v>
      </c>
      <c r="BN170" s="79">
        <f>HPF!BO66</f>
        <v>4185000</v>
      </c>
      <c r="BO170" s="79">
        <f>HPF!BP66</f>
        <v>4185000</v>
      </c>
      <c r="BP170" s="79">
        <f>HPF!BQ66</f>
        <v>0</v>
      </c>
      <c r="BQ170" s="79">
        <f>HPF!BR66</f>
        <v>0</v>
      </c>
      <c r="BR170" s="79">
        <f>HPF!BS66</f>
        <v>0</v>
      </c>
      <c r="BS170" s="79">
        <f>HPF!BT66</f>
        <v>0</v>
      </c>
      <c r="BT170" s="79">
        <f>HPF!BU66</f>
        <v>0</v>
      </c>
      <c r="BU170" s="79">
        <f>HPF!BV66</f>
        <v>0</v>
      </c>
      <c r="BV170" s="79">
        <f>HPF!BW66</f>
        <v>0</v>
      </c>
      <c r="BW170" s="79">
        <f>HPF!BX66</f>
        <v>0</v>
      </c>
      <c r="BX170" s="79">
        <f>HPF!BY66</f>
        <v>0</v>
      </c>
      <c r="BY170" s="79">
        <f>HPF!BZ66</f>
        <v>0</v>
      </c>
      <c r="BZ170" s="79">
        <f>HPF!CA66</f>
        <v>0</v>
      </c>
      <c r="CA170" s="79">
        <f>HPF!CB66</f>
        <v>0</v>
      </c>
      <c r="CB170" s="79">
        <f>HPF!CC66</f>
        <v>0</v>
      </c>
      <c r="CC170" s="79">
        <f>HPF!CD66</f>
        <v>0</v>
      </c>
      <c r="CD170" s="79">
        <f>HPF!CE66</f>
        <v>0</v>
      </c>
      <c r="CE170" s="79">
        <f>HPF!CF66</f>
        <v>0</v>
      </c>
      <c r="CF170" s="79">
        <f>HPF!CG66</f>
        <v>0</v>
      </c>
      <c r="CG170" s="79">
        <f>HPF!CH66</f>
        <v>0</v>
      </c>
      <c r="CH170" s="79">
        <f>HPF!CI66</f>
        <v>0</v>
      </c>
      <c r="CI170" s="79">
        <f>HPF!CJ66</f>
        <v>0</v>
      </c>
      <c r="CJ170" s="79">
        <f>HPF!CK66</f>
        <v>0</v>
      </c>
      <c r="CK170" s="79">
        <f>HPF!CL66</f>
        <v>0</v>
      </c>
      <c r="CL170" s="79">
        <f>HPF!CM66</f>
        <v>0</v>
      </c>
      <c r="CM170" s="79">
        <f>HPF!CN66</f>
        <v>0</v>
      </c>
      <c r="CN170" s="79">
        <f>HPF!CO66</f>
        <v>0</v>
      </c>
      <c r="CO170" s="79">
        <f>HPF!CP66</f>
        <v>0</v>
      </c>
      <c r="CP170" s="79">
        <f>HPF!CQ66</f>
        <v>0</v>
      </c>
      <c r="CQ170" s="79">
        <f>HPF!CR66</f>
        <v>0</v>
      </c>
      <c r="CR170" s="79">
        <f>HPF!CS66</f>
        <v>0</v>
      </c>
      <c r="CS170" s="79">
        <f>HPF!CT66</f>
        <v>0</v>
      </c>
      <c r="CT170" s="79">
        <f>HPF!CU66</f>
        <v>0</v>
      </c>
      <c r="CU170" s="79">
        <f>HPF!CV66</f>
        <v>0</v>
      </c>
      <c r="CV170" s="79">
        <f>HPF!CW66</f>
        <v>0</v>
      </c>
      <c r="CW170" s="79">
        <f>HPF!CX66</f>
        <v>0</v>
      </c>
      <c r="CX170" s="79">
        <f>HPF!CY66</f>
        <v>0</v>
      </c>
      <c r="CY170" s="79">
        <f>HPF!CZ66</f>
        <v>0</v>
      </c>
      <c r="CZ170" s="79">
        <f>HPF!DA66</f>
        <v>0</v>
      </c>
      <c r="DA170" s="79">
        <f>HPF!DB66</f>
        <v>0</v>
      </c>
      <c r="DB170" s="79">
        <f>HPF!DC66</f>
        <v>0</v>
      </c>
      <c r="DC170" s="79">
        <f>HPF!DD66</f>
        <v>0</v>
      </c>
      <c r="DD170" s="79">
        <f>HPF!DE66</f>
        <v>0</v>
      </c>
      <c r="DE170" s="79">
        <f>HPF!DF66</f>
        <v>0</v>
      </c>
      <c r="DF170" s="79">
        <f>HPF!DG66</f>
        <v>0</v>
      </c>
      <c r="DG170" s="79">
        <f>HPF!DH66</f>
        <v>0</v>
      </c>
      <c r="DH170" s="79">
        <f>HPF!DI66</f>
        <v>0</v>
      </c>
      <c r="DI170" s="79">
        <f>HPF!DJ66</f>
        <v>0</v>
      </c>
      <c r="DJ170" s="79">
        <f>HPF!DK66</f>
        <v>0</v>
      </c>
      <c r="DK170" s="79">
        <f>HPF!DL66</f>
        <v>0</v>
      </c>
      <c r="DL170" s="79">
        <f>HPF!DM66</f>
        <v>0</v>
      </c>
      <c r="DM170" s="79">
        <f>HPF!DN66</f>
        <v>0</v>
      </c>
      <c r="DN170" s="79">
        <f>HPF!DO66</f>
        <v>0</v>
      </c>
      <c r="DO170" s="79">
        <f>HPF!DP66</f>
        <v>0</v>
      </c>
      <c r="DP170" s="79">
        <f>HPF!DQ66</f>
        <v>0</v>
      </c>
      <c r="DQ170" s="79">
        <f>HPF!DR66</f>
        <v>0</v>
      </c>
      <c r="DR170" s="79">
        <f>HPF!DS66</f>
        <v>0</v>
      </c>
      <c r="DS170" s="79">
        <f>HPF!DT66</f>
        <v>0</v>
      </c>
    </row>
    <row r="171" spans="2:123" ht="13.8" thickBot="1" x14ac:dyDescent="0.3">
      <c r="B171" s="42" t="s">
        <v>35</v>
      </c>
      <c r="C171" s="45">
        <f ca="1">MAX(C167-C170,0)</f>
        <v>0</v>
      </c>
      <c r="D171" s="45">
        <f t="shared" ref="D171:BO171" ca="1" si="2823">MAX(D167-D170,0)</f>
        <v>0</v>
      </c>
      <c r="E171" s="45">
        <f t="shared" ca="1" si="2823"/>
        <v>0</v>
      </c>
      <c r="F171" s="45">
        <f t="shared" ca="1" si="2823"/>
        <v>0</v>
      </c>
      <c r="G171" s="45">
        <f t="shared" ca="1" si="2823"/>
        <v>0</v>
      </c>
      <c r="H171" s="45">
        <f t="shared" ca="1" si="2823"/>
        <v>0</v>
      </c>
      <c r="I171" s="45">
        <f t="shared" ca="1" si="2823"/>
        <v>0</v>
      </c>
      <c r="J171" s="45">
        <f t="shared" ca="1" si="2823"/>
        <v>0</v>
      </c>
      <c r="K171" s="45">
        <f t="shared" ca="1" si="2823"/>
        <v>0</v>
      </c>
      <c r="L171" s="45">
        <f t="shared" ca="1" si="2823"/>
        <v>0</v>
      </c>
      <c r="M171" s="45">
        <f t="shared" ca="1" si="2823"/>
        <v>0</v>
      </c>
      <c r="N171" s="45">
        <f t="shared" ca="1" si="2823"/>
        <v>0</v>
      </c>
      <c r="O171" s="45">
        <f t="shared" ca="1" si="2823"/>
        <v>0</v>
      </c>
      <c r="P171" s="45">
        <f t="shared" ca="1" si="2823"/>
        <v>0</v>
      </c>
      <c r="Q171" s="45">
        <f t="shared" ca="1" si="2823"/>
        <v>0</v>
      </c>
      <c r="R171" s="45">
        <f t="shared" ca="1" si="2823"/>
        <v>0</v>
      </c>
      <c r="S171" s="45">
        <f t="shared" ca="1" si="2823"/>
        <v>0</v>
      </c>
      <c r="T171" s="45">
        <f t="shared" ca="1" si="2823"/>
        <v>0</v>
      </c>
      <c r="U171" s="45">
        <f t="shared" ca="1" si="2823"/>
        <v>6986553.912346567</v>
      </c>
      <c r="V171" s="45">
        <f t="shared" ca="1" si="2823"/>
        <v>7149647.9520816663</v>
      </c>
      <c r="W171" s="45">
        <f t="shared" ca="1" si="2823"/>
        <v>7312741.9918167656</v>
      </c>
      <c r="X171" s="45">
        <f t="shared" ca="1" si="2823"/>
        <v>9526161.1025073994</v>
      </c>
      <c r="Y171" s="45">
        <f t="shared" ca="1" si="2823"/>
        <v>12336256.845175328</v>
      </c>
      <c r="Z171" s="45">
        <f t="shared" ca="1" si="2823"/>
        <v>15146352.587843256</v>
      </c>
      <c r="AA171" s="45">
        <f t="shared" ca="1" si="2823"/>
        <v>19820380.213198036</v>
      </c>
      <c r="AB171" s="45">
        <f t="shared" ca="1" si="2823"/>
        <v>20794030.128051396</v>
      </c>
      <c r="AC171" s="45">
        <f t="shared" ca="1" si="2823"/>
        <v>21767680.042904757</v>
      </c>
      <c r="AD171" s="45">
        <f t="shared" ca="1" si="2823"/>
        <v>22741329.957758117</v>
      </c>
      <c r="AE171" s="45">
        <f t="shared" ca="1" si="2823"/>
        <v>23714979.872611478</v>
      </c>
      <c r="AF171" s="45">
        <f t="shared" ca="1" si="2823"/>
        <v>24688629.787464838</v>
      </c>
      <c r="AG171" s="45">
        <f t="shared" ca="1" si="2823"/>
        <v>25662279.702318199</v>
      </c>
      <c r="AH171" s="45">
        <f t="shared" ca="1" si="2823"/>
        <v>26635929.617171559</v>
      </c>
      <c r="AI171" s="45">
        <f t="shared" ca="1" si="2823"/>
        <v>27609579.53202492</v>
      </c>
      <c r="AJ171" s="45">
        <f t="shared" ca="1" si="2823"/>
        <v>28583229.44687828</v>
      </c>
      <c r="AK171" s="45">
        <f t="shared" ca="1" si="2823"/>
        <v>29556879.361731641</v>
      </c>
      <c r="AL171" s="45">
        <f t="shared" ca="1" si="2823"/>
        <v>30530529.276584998</v>
      </c>
      <c r="AM171" s="45">
        <f t="shared" ca="1" si="2823"/>
        <v>31504179.191438355</v>
      </c>
      <c r="AN171" s="45">
        <f t="shared" ca="1" si="2823"/>
        <v>32477829.106291711</v>
      </c>
      <c r="AO171" s="45">
        <f t="shared" ca="1" si="2823"/>
        <v>33451479.021145068</v>
      </c>
      <c r="AP171" s="45">
        <f t="shared" ca="1" si="2823"/>
        <v>34262034.896263331</v>
      </c>
      <c r="AQ171" s="45">
        <f t="shared" ca="1" si="2823"/>
        <v>35072590.771381587</v>
      </c>
      <c r="AR171" s="45">
        <f t="shared" ca="1" si="2823"/>
        <v>35883146.646499842</v>
      </c>
      <c r="AS171" s="45">
        <f t="shared" ca="1" si="2823"/>
        <v>34643377.450662568</v>
      </c>
      <c r="AT171" s="45">
        <f t="shared" ca="1" si="2823"/>
        <v>32891026.987086408</v>
      </c>
      <c r="AU171" s="45">
        <f t="shared" ca="1" si="2823"/>
        <v>31138676.523510247</v>
      </c>
      <c r="AV171" s="45">
        <f t="shared" ca="1" si="2823"/>
        <v>27522394.177247237</v>
      </c>
      <c r="AW171" s="45">
        <f t="shared" ca="1" si="2823"/>
        <v>23812915.236849885</v>
      </c>
      <c r="AX171" s="45">
        <f t="shared" ca="1" si="2823"/>
        <v>20103436.296452533</v>
      </c>
      <c r="AY171" s="45">
        <f t="shared" ca="1" si="2823"/>
        <v>16393957.356055181</v>
      </c>
      <c r="AZ171" s="45">
        <f t="shared" ca="1" si="2823"/>
        <v>12684478.415657829</v>
      </c>
      <c r="BA171" s="45">
        <f t="shared" ca="1" si="2823"/>
        <v>8583573.7798962407</v>
      </c>
      <c r="BB171" s="45">
        <f t="shared" ca="1" si="2823"/>
        <v>4482669.1441346519</v>
      </c>
      <c r="BC171" s="45">
        <f t="shared" ca="1" si="2823"/>
        <v>381764.50837306213</v>
      </c>
      <c r="BD171" s="45">
        <f t="shared" ca="1" si="2823"/>
        <v>0</v>
      </c>
      <c r="BE171" s="45">
        <f t="shared" ca="1" si="2823"/>
        <v>0</v>
      </c>
      <c r="BF171" s="45">
        <f t="shared" ca="1" si="2823"/>
        <v>0</v>
      </c>
      <c r="BG171" s="45">
        <f t="shared" ca="1" si="2823"/>
        <v>0</v>
      </c>
      <c r="BH171" s="45">
        <f t="shared" ca="1" si="2823"/>
        <v>0</v>
      </c>
      <c r="BI171" s="45">
        <f t="shared" ca="1" si="2823"/>
        <v>0</v>
      </c>
      <c r="BJ171" s="45">
        <f t="shared" ca="1" si="2823"/>
        <v>0</v>
      </c>
      <c r="BK171" s="45">
        <f t="shared" ca="1" si="2823"/>
        <v>0</v>
      </c>
      <c r="BL171" s="45">
        <f t="shared" ca="1" si="2823"/>
        <v>0</v>
      </c>
      <c r="BM171" s="45">
        <f t="shared" ca="1" si="2823"/>
        <v>0</v>
      </c>
      <c r="BN171" s="45">
        <f t="shared" ca="1" si="2823"/>
        <v>0</v>
      </c>
      <c r="BO171" s="45">
        <f t="shared" ca="1" si="2823"/>
        <v>0</v>
      </c>
      <c r="BP171" s="45">
        <f t="shared" ref="BP171:BV171" ca="1" si="2824">MAX(BP167-BP170,0)</f>
        <v>0</v>
      </c>
      <c r="BQ171" s="45">
        <f t="shared" ca="1" si="2824"/>
        <v>0</v>
      </c>
      <c r="BR171" s="45">
        <f t="shared" ca="1" si="2824"/>
        <v>0</v>
      </c>
      <c r="BS171" s="45">
        <f t="shared" ca="1" si="2824"/>
        <v>0</v>
      </c>
      <c r="BT171" s="45">
        <f t="shared" ca="1" si="2824"/>
        <v>0</v>
      </c>
      <c r="BU171" s="45">
        <f t="shared" ca="1" si="2824"/>
        <v>0</v>
      </c>
      <c r="BV171" s="45">
        <f t="shared" ca="1" si="2824"/>
        <v>0</v>
      </c>
      <c r="BW171" s="45">
        <f t="shared" ref="BW171" ca="1" si="2825">MAX(BW167-BW170,0)</f>
        <v>0</v>
      </c>
      <c r="BX171" s="45">
        <f t="shared" ref="BX171" ca="1" si="2826">MAX(BX167-BX170,0)</f>
        <v>0</v>
      </c>
      <c r="BY171" s="45">
        <f t="shared" ref="BY171" ca="1" si="2827">MAX(BY167-BY170,0)</f>
        <v>0</v>
      </c>
      <c r="BZ171" s="45">
        <f t="shared" ref="BZ171" ca="1" si="2828">MAX(BZ167-BZ170,0)</f>
        <v>0</v>
      </c>
      <c r="CA171" s="45">
        <f t="shared" ref="CA171" ca="1" si="2829">MAX(CA167-CA170,0)</f>
        <v>0</v>
      </c>
      <c r="CB171" s="45">
        <f t="shared" ref="CB171" ca="1" si="2830">MAX(CB167-CB170,0)</f>
        <v>0</v>
      </c>
      <c r="CC171" s="45">
        <f t="shared" ref="CC171" ca="1" si="2831">MAX(CC167-CC170,0)</f>
        <v>0</v>
      </c>
      <c r="CD171" s="45">
        <f t="shared" ref="CD171" ca="1" si="2832">MAX(CD167-CD170,0)</f>
        <v>0</v>
      </c>
      <c r="CE171" s="45">
        <f t="shared" ref="CE171" ca="1" si="2833">MAX(CE167-CE170,0)</f>
        <v>0</v>
      </c>
      <c r="CF171" s="45">
        <f t="shared" ref="CF171" ca="1" si="2834">MAX(CF167-CF170,0)</f>
        <v>0</v>
      </c>
      <c r="CG171" s="45">
        <f t="shared" ref="CG171" ca="1" si="2835">MAX(CG167-CG170,0)</f>
        <v>0</v>
      </c>
      <c r="CH171" s="45">
        <f t="shared" ref="CH171" ca="1" si="2836">MAX(CH167-CH170,0)</f>
        <v>0</v>
      </c>
      <c r="CI171" s="45">
        <f t="shared" ref="CI171" ca="1" si="2837">MAX(CI167-CI170,0)</f>
        <v>0</v>
      </c>
      <c r="CJ171" s="45">
        <f t="shared" ref="CJ171" ca="1" si="2838">MAX(CJ167-CJ170,0)</f>
        <v>0</v>
      </c>
      <c r="CK171" s="45">
        <f t="shared" ref="CK171" ca="1" si="2839">MAX(CK167-CK170,0)</f>
        <v>0</v>
      </c>
      <c r="CL171" s="45">
        <f t="shared" ref="CL171" ca="1" si="2840">MAX(CL167-CL170,0)</f>
        <v>0</v>
      </c>
      <c r="CM171" s="45">
        <f t="shared" ref="CM171" ca="1" si="2841">MAX(CM167-CM170,0)</f>
        <v>0</v>
      </c>
      <c r="CN171" s="45">
        <f t="shared" ref="CN171" ca="1" si="2842">MAX(CN167-CN170,0)</f>
        <v>0</v>
      </c>
      <c r="CO171" s="45">
        <f t="shared" ref="CO171" ca="1" si="2843">MAX(CO167-CO170,0)</f>
        <v>0</v>
      </c>
      <c r="CP171" s="45">
        <f t="shared" ref="CP171" ca="1" si="2844">MAX(CP167-CP170,0)</f>
        <v>0</v>
      </c>
      <c r="CQ171" s="45">
        <f t="shared" ref="CQ171" ca="1" si="2845">MAX(CQ167-CQ170,0)</f>
        <v>0</v>
      </c>
      <c r="CR171" s="45">
        <f t="shared" ref="CR171" ca="1" si="2846">MAX(CR167-CR170,0)</f>
        <v>0</v>
      </c>
      <c r="CS171" s="45">
        <f t="shared" ref="CS171" ca="1" si="2847">MAX(CS167-CS170,0)</f>
        <v>0</v>
      </c>
      <c r="CT171" s="45">
        <f t="shared" ref="CT171" ca="1" si="2848">MAX(CT167-CT170,0)</f>
        <v>0</v>
      </c>
      <c r="CU171" s="45">
        <f t="shared" ref="CU171" ca="1" si="2849">MAX(CU167-CU170,0)</f>
        <v>0</v>
      </c>
      <c r="CV171" s="45">
        <f t="shared" ref="CV171" ca="1" si="2850">MAX(CV167-CV170,0)</f>
        <v>0</v>
      </c>
      <c r="CW171" s="45">
        <f t="shared" ref="CW171" ca="1" si="2851">MAX(CW167-CW170,0)</f>
        <v>0</v>
      </c>
      <c r="CX171" s="45">
        <f t="shared" ref="CX171" ca="1" si="2852">MAX(CX167-CX170,0)</f>
        <v>0</v>
      </c>
      <c r="CY171" s="45">
        <f t="shared" ref="CY171" ca="1" si="2853">MAX(CY167-CY170,0)</f>
        <v>0</v>
      </c>
      <c r="CZ171" s="45">
        <f t="shared" ref="CZ171" ca="1" si="2854">MAX(CZ167-CZ170,0)</f>
        <v>0</v>
      </c>
      <c r="DA171" s="45">
        <f t="shared" ref="DA171" ca="1" si="2855">MAX(DA167-DA170,0)</f>
        <v>0</v>
      </c>
      <c r="DB171" s="45">
        <f t="shared" ref="DB171" ca="1" si="2856">MAX(DB167-DB170,0)</f>
        <v>0</v>
      </c>
      <c r="DC171" s="45">
        <f t="shared" ref="DC171" ca="1" si="2857">MAX(DC167-DC170,0)</f>
        <v>0</v>
      </c>
      <c r="DD171" s="45">
        <f t="shared" ref="DD171" ca="1" si="2858">MAX(DD167-DD170,0)</f>
        <v>0</v>
      </c>
      <c r="DE171" s="45">
        <f t="shared" ref="DE171" ca="1" si="2859">MAX(DE167-DE170,0)</f>
        <v>0</v>
      </c>
      <c r="DF171" s="45">
        <f t="shared" ref="DF171" ca="1" si="2860">MAX(DF167-DF170,0)</f>
        <v>0</v>
      </c>
      <c r="DG171" s="45">
        <f t="shared" ref="DG171" ca="1" si="2861">MAX(DG167-DG170,0)</f>
        <v>0</v>
      </c>
      <c r="DH171" s="45">
        <f t="shared" ref="DH171" ca="1" si="2862">MAX(DH167-DH170,0)</f>
        <v>0</v>
      </c>
      <c r="DI171" s="45">
        <f t="shared" ref="DI171" ca="1" si="2863">MAX(DI167-DI170,0)</f>
        <v>0</v>
      </c>
      <c r="DJ171" s="45">
        <f t="shared" ref="DJ171" ca="1" si="2864">MAX(DJ167-DJ170,0)</f>
        <v>0</v>
      </c>
      <c r="DK171" s="45">
        <f t="shared" ref="DK171" ca="1" si="2865">MAX(DK167-DK170,0)</f>
        <v>0</v>
      </c>
      <c r="DL171" s="45">
        <f t="shared" ref="DL171" ca="1" si="2866">MAX(DL167-DL170,0)</f>
        <v>0</v>
      </c>
      <c r="DM171" s="45">
        <f t="shared" ref="DM171" ca="1" si="2867">MAX(DM167-DM170,0)</f>
        <v>0</v>
      </c>
      <c r="DN171" s="45">
        <f t="shared" ref="DN171" ca="1" si="2868">MAX(DN167-DN170,0)</f>
        <v>0</v>
      </c>
      <c r="DO171" s="45">
        <f t="shared" ref="DO171" ca="1" si="2869">MAX(DO167-DO170,0)</f>
        <v>0</v>
      </c>
      <c r="DP171" s="45">
        <f t="shared" ref="DP171" ca="1" si="2870">MAX(DP167-DP170,0)</f>
        <v>0</v>
      </c>
      <c r="DQ171" s="45">
        <f t="shared" ref="DQ171" ca="1" si="2871">MAX(DQ167-DQ170,0)</f>
        <v>0</v>
      </c>
      <c r="DR171" s="45">
        <f t="shared" ref="DR171" ca="1" si="2872">MAX(DR167-DR170,0)</f>
        <v>0</v>
      </c>
      <c r="DS171" s="45">
        <f t="shared" ref="DS171" ca="1" si="2873">MAX(DS167-DS170,0)</f>
        <v>0</v>
      </c>
    </row>
    <row r="172" spans="2:123" ht="13.8" thickTop="1" x14ac:dyDescent="0.25"/>
    <row r="173" spans="2:123" ht="13.8" thickBot="1" x14ac:dyDescent="0.3">
      <c r="B173" s="42" t="s">
        <v>469</v>
      </c>
      <c r="C173" s="45">
        <f t="shared" ref="C173:BC173" ca="1" si="2874">IF(C171=0,C170-C167,0)</f>
        <v>0</v>
      </c>
      <c r="D173" s="45">
        <f t="shared" ca="1" si="2874"/>
        <v>0</v>
      </c>
      <c r="E173" s="45">
        <f t="shared" ca="1" si="2874"/>
        <v>0</v>
      </c>
      <c r="F173" s="45">
        <f t="shared" ca="1" si="2874"/>
        <v>0</v>
      </c>
      <c r="G173" s="45">
        <f t="shared" ca="1" si="2874"/>
        <v>0</v>
      </c>
      <c r="H173" s="45">
        <f t="shared" ca="1" si="2874"/>
        <v>0</v>
      </c>
      <c r="I173" s="45">
        <f t="shared" ca="1" si="2874"/>
        <v>0</v>
      </c>
      <c r="J173" s="45">
        <f t="shared" ca="1" si="2874"/>
        <v>0</v>
      </c>
      <c r="K173" s="45">
        <f t="shared" ca="1" si="2874"/>
        <v>0</v>
      </c>
      <c r="L173" s="45">
        <f t="shared" ca="1" si="2874"/>
        <v>0</v>
      </c>
      <c r="M173" s="45">
        <f t="shared" ca="1" si="2874"/>
        <v>0</v>
      </c>
      <c r="N173" s="45">
        <f t="shared" ca="1" si="2874"/>
        <v>0</v>
      </c>
      <c r="O173" s="45">
        <f t="shared" ca="1" si="2874"/>
        <v>0</v>
      </c>
      <c r="P173" s="45">
        <f t="shared" ca="1" si="2874"/>
        <v>0</v>
      </c>
      <c r="Q173" s="45">
        <f t="shared" ca="1" si="2874"/>
        <v>0</v>
      </c>
      <c r="R173" s="45">
        <f t="shared" ca="1" si="2874"/>
        <v>0</v>
      </c>
      <c r="S173" s="45">
        <f t="shared" ca="1" si="2874"/>
        <v>0</v>
      </c>
      <c r="T173" s="45">
        <f t="shared" ca="1" si="2874"/>
        <v>0</v>
      </c>
      <c r="U173" s="45">
        <f t="shared" ca="1" si="2874"/>
        <v>0</v>
      </c>
      <c r="V173" s="45">
        <f t="shared" ca="1" si="2874"/>
        <v>0</v>
      </c>
      <c r="W173" s="45">
        <f t="shared" ca="1" si="2874"/>
        <v>0</v>
      </c>
      <c r="X173" s="45">
        <f t="shared" ca="1" si="2874"/>
        <v>0</v>
      </c>
      <c r="Y173" s="45">
        <f t="shared" ca="1" si="2874"/>
        <v>0</v>
      </c>
      <c r="Z173" s="45">
        <f t="shared" ca="1" si="2874"/>
        <v>0</v>
      </c>
      <c r="AA173" s="45">
        <f t="shared" ca="1" si="2874"/>
        <v>0</v>
      </c>
      <c r="AB173" s="45">
        <f t="shared" ca="1" si="2874"/>
        <v>0</v>
      </c>
      <c r="AC173" s="45">
        <f t="shared" ca="1" si="2874"/>
        <v>0</v>
      </c>
      <c r="AD173" s="45">
        <f t="shared" ca="1" si="2874"/>
        <v>0</v>
      </c>
      <c r="AE173" s="45">
        <f t="shared" ca="1" si="2874"/>
        <v>0</v>
      </c>
      <c r="AF173" s="45">
        <f t="shared" ca="1" si="2874"/>
        <v>0</v>
      </c>
      <c r="AG173" s="45">
        <f t="shared" ca="1" si="2874"/>
        <v>0</v>
      </c>
      <c r="AH173" s="45">
        <f t="shared" ca="1" si="2874"/>
        <v>0</v>
      </c>
      <c r="AI173" s="45">
        <f t="shared" ca="1" si="2874"/>
        <v>0</v>
      </c>
      <c r="AJ173" s="45">
        <f t="shared" ca="1" si="2874"/>
        <v>0</v>
      </c>
      <c r="AK173" s="45">
        <f t="shared" ca="1" si="2874"/>
        <v>0</v>
      </c>
      <c r="AL173" s="45">
        <f t="shared" ca="1" si="2874"/>
        <v>0</v>
      </c>
      <c r="AM173" s="45">
        <f t="shared" ca="1" si="2874"/>
        <v>0</v>
      </c>
      <c r="AN173" s="45">
        <f t="shared" ca="1" si="2874"/>
        <v>0</v>
      </c>
      <c r="AO173" s="45">
        <f t="shared" ca="1" si="2874"/>
        <v>0</v>
      </c>
      <c r="AP173" s="45">
        <f t="shared" ca="1" si="2874"/>
        <v>0</v>
      </c>
      <c r="AQ173" s="45">
        <f t="shared" ca="1" si="2874"/>
        <v>0</v>
      </c>
      <c r="AR173" s="45">
        <f t="shared" ca="1" si="2874"/>
        <v>0</v>
      </c>
      <c r="AS173" s="45">
        <f t="shared" ca="1" si="2874"/>
        <v>0</v>
      </c>
      <c r="AT173" s="45">
        <f t="shared" ca="1" si="2874"/>
        <v>0</v>
      </c>
      <c r="AU173" s="45">
        <f t="shared" ca="1" si="2874"/>
        <v>0</v>
      </c>
      <c r="AV173" s="45">
        <f t="shared" ca="1" si="2874"/>
        <v>0</v>
      </c>
      <c r="AW173" s="45">
        <f t="shared" ca="1" si="2874"/>
        <v>0</v>
      </c>
      <c r="AX173" s="45">
        <f t="shared" ca="1" si="2874"/>
        <v>0</v>
      </c>
      <c r="AY173" s="45">
        <f t="shared" ca="1" si="2874"/>
        <v>0</v>
      </c>
      <c r="AZ173" s="45">
        <f t="shared" ca="1" si="2874"/>
        <v>0</v>
      </c>
      <c r="BA173" s="45">
        <f t="shared" ca="1" si="2874"/>
        <v>0</v>
      </c>
      <c r="BB173" s="45">
        <f t="shared" ca="1" si="2874"/>
        <v>0</v>
      </c>
      <c r="BC173" s="45">
        <f t="shared" ca="1" si="2874"/>
        <v>0</v>
      </c>
      <c r="BD173" s="45">
        <f ca="1">IF(BD171=0,BD170-BD167,0)</f>
        <v>3719140.1273885272</v>
      </c>
      <c r="BE173" s="45">
        <f t="shared" ref="BE173:BV173" ca="1" si="2875">IF(BE171=0,BE170-BE167,0)</f>
        <v>4185000</v>
      </c>
      <c r="BF173" s="45">
        <f t="shared" ca="1" si="2875"/>
        <v>4185000</v>
      </c>
      <c r="BG173" s="45">
        <f t="shared" ca="1" si="2875"/>
        <v>4185000</v>
      </c>
      <c r="BH173" s="45">
        <f t="shared" ca="1" si="2875"/>
        <v>4185000</v>
      </c>
      <c r="BI173" s="45">
        <f t="shared" ca="1" si="2875"/>
        <v>4185000</v>
      </c>
      <c r="BJ173" s="45">
        <f t="shared" ca="1" si="2875"/>
        <v>4185000</v>
      </c>
      <c r="BK173" s="45">
        <f t="shared" ca="1" si="2875"/>
        <v>4185000</v>
      </c>
      <c r="BL173" s="45">
        <f t="shared" ca="1" si="2875"/>
        <v>4185000</v>
      </c>
      <c r="BM173" s="45">
        <f t="shared" ca="1" si="2875"/>
        <v>4185000</v>
      </c>
      <c r="BN173" s="45">
        <f t="shared" ca="1" si="2875"/>
        <v>4185000</v>
      </c>
      <c r="BO173" s="45">
        <f t="shared" ca="1" si="2875"/>
        <v>4185000</v>
      </c>
      <c r="BP173" s="45">
        <f t="shared" ca="1" si="2875"/>
        <v>0</v>
      </c>
      <c r="BQ173" s="45">
        <f t="shared" ca="1" si="2875"/>
        <v>0</v>
      </c>
      <c r="BR173" s="45">
        <f t="shared" ca="1" si="2875"/>
        <v>0</v>
      </c>
      <c r="BS173" s="45">
        <f t="shared" ca="1" si="2875"/>
        <v>0</v>
      </c>
      <c r="BT173" s="45">
        <f t="shared" ca="1" si="2875"/>
        <v>0</v>
      </c>
      <c r="BU173" s="45">
        <f t="shared" ca="1" si="2875"/>
        <v>0</v>
      </c>
      <c r="BV173" s="45">
        <f t="shared" ca="1" si="2875"/>
        <v>0</v>
      </c>
      <c r="BW173" s="45">
        <f t="shared" ref="BW173:CN173" ca="1" si="2876">IF(BW171=0,BW170-BW167,0)</f>
        <v>0</v>
      </c>
      <c r="BX173" s="45">
        <f t="shared" ca="1" si="2876"/>
        <v>0</v>
      </c>
      <c r="BY173" s="45">
        <f t="shared" ca="1" si="2876"/>
        <v>0</v>
      </c>
      <c r="BZ173" s="45">
        <f t="shared" ca="1" si="2876"/>
        <v>0</v>
      </c>
      <c r="CA173" s="45">
        <f t="shared" ca="1" si="2876"/>
        <v>0</v>
      </c>
      <c r="CB173" s="45">
        <f t="shared" ca="1" si="2876"/>
        <v>0</v>
      </c>
      <c r="CC173" s="45">
        <f t="shared" ca="1" si="2876"/>
        <v>0</v>
      </c>
      <c r="CD173" s="45">
        <f t="shared" ca="1" si="2876"/>
        <v>0</v>
      </c>
      <c r="CE173" s="45">
        <f t="shared" ca="1" si="2876"/>
        <v>0</v>
      </c>
      <c r="CF173" s="45">
        <f t="shared" ca="1" si="2876"/>
        <v>0</v>
      </c>
      <c r="CG173" s="45">
        <f t="shared" ca="1" si="2876"/>
        <v>0</v>
      </c>
      <c r="CH173" s="45">
        <f t="shared" ca="1" si="2876"/>
        <v>0</v>
      </c>
      <c r="CI173" s="45">
        <f t="shared" ca="1" si="2876"/>
        <v>0</v>
      </c>
      <c r="CJ173" s="45">
        <f t="shared" ca="1" si="2876"/>
        <v>0</v>
      </c>
      <c r="CK173" s="45">
        <f t="shared" ca="1" si="2876"/>
        <v>0</v>
      </c>
      <c r="CL173" s="45">
        <f t="shared" ca="1" si="2876"/>
        <v>0</v>
      </c>
      <c r="CM173" s="45">
        <f t="shared" ca="1" si="2876"/>
        <v>0</v>
      </c>
      <c r="CN173" s="45">
        <f t="shared" ca="1" si="2876"/>
        <v>0</v>
      </c>
      <c r="CO173" s="45">
        <f t="shared" ref="CO173:DS173" ca="1" si="2877">IF(CO171=0,CO170-CO167,0)</f>
        <v>0</v>
      </c>
      <c r="CP173" s="45">
        <f t="shared" ca="1" si="2877"/>
        <v>0</v>
      </c>
      <c r="CQ173" s="45">
        <f t="shared" ca="1" si="2877"/>
        <v>0</v>
      </c>
      <c r="CR173" s="45">
        <f t="shared" ca="1" si="2877"/>
        <v>0</v>
      </c>
      <c r="CS173" s="45">
        <f t="shared" ca="1" si="2877"/>
        <v>0</v>
      </c>
      <c r="CT173" s="45">
        <f t="shared" ca="1" si="2877"/>
        <v>0</v>
      </c>
      <c r="CU173" s="45">
        <f t="shared" ca="1" si="2877"/>
        <v>0</v>
      </c>
      <c r="CV173" s="45">
        <f t="shared" ca="1" si="2877"/>
        <v>0</v>
      </c>
      <c r="CW173" s="45">
        <f t="shared" ca="1" si="2877"/>
        <v>0</v>
      </c>
      <c r="CX173" s="45">
        <f t="shared" ca="1" si="2877"/>
        <v>0</v>
      </c>
      <c r="CY173" s="45">
        <f t="shared" ca="1" si="2877"/>
        <v>0</v>
      </c>
      <c r="CZ173" s="45">
        <f t="shared" ca="1" si="2877"/>
        <v>0</v>
      </c>
      <c r="DA173" s="45">
        <f t="shared" ca="1" si="2877"/>
        <v>0</v>
      </c>
      <c r="DB173" s="45">
        <f t="shared" ca="1" si="2877"/>
        <v>0</v>
      </c>
      <c r="DC173" s="45">
        <f t="shared" ca="1" si="2877"/>
        <v>0</v>
      </c>
      <c r="DD173" s="45">
        <f t="shared" ca="1" si="2877"/>
        <v>0</v>
      </c>
      <c r="DE173" s="45">
        <f t="shared" ca="1" si="2877"/>
        <v>0</v>
      </c>
      <c r="DF173" s="45">
        <f t="shared" ca="1" si="2877"/>
        <v>0</v>
      </c>
      <c r="DG173" s="45">
        <f t="shared" ca="1" si="2877"/>
        <v>0</v>
      </c>
      <c r="DH173" s="45">
        <f t="shared" ca="1" si="2877"/>
        <v>0</v>
      </c>
      <c r="DI173" s="45">
        <f t="shared" ca="1" si="2877"/>
        <v>0</v>
      </c>
      <c r="DJ173" s="45">
        <f t="shared" ca="1" si="2877"/>
        <v>0</v>
      </c>
      <c r="DK173" s="45">
        <f t="shared" ca="1" si="2877"/>
        <v>0</v>
      </c>
      <c r="DL173" s="45">
        <f t="shared" ca="1" si="2877"/>
        <v>0</v>
      </c>
      <c r="DM173" s="45">
        <f t="shared" ca="1" si="2877"/>
        <v>0</v>
      </c>
      <c r="DN173" s="45">
        <f t="shared" ca="1" si="2877"/>
        <v>0</v>
      </c>
      <c r="DO173" s="45">
        <f t="shared" ca="1" si="2877"/>
        <v>0</v>
      </c>
      <c r="DP173" s="45">
        <f t="shared" ca="1" si="2877"/>
        <v>0</v>
      </c>
      <c r="DQ173" s="45">
        <f t="shared" ca="1" si="2877"/>
        <v>0</v>
      </c>
      <c r="DR173" s="45">
        <f t="shared" ca="1" si="2877"/>
        <v>0</v>
      </c>
      <c r="DS173" s="45">
        <f t="shared" ca="1" si="2877"/>
        <v>0</v>
      </c>
    </row>
    <row r="174" spans="2:123" ht="13.8" thickTop="1" x14ac:dyDescent="0.25">
      <c r="B174" s="56"/>
    </row>
    <row r="175" spans="2:123" x14ac:dyDescent="0.25">
      <c r="B175" t="s">
        <v>1</v>
      </c>
      <c r="C175">
        <f ca="1">ROUNDUP(C176/12,0)</f>
        <v>0</v>
      </c>
      <c r="D175">
        <f t="shared" ref="D175:BO175" ca="1" si="2878">ROUNDUP(D176/12,0)</f>
        <v>1</v>
      </c>
      <c r="E175">
        <f t="shared" ca="1" si="2878"/>
        <v>1</v>
      </c>
      <c r="F175">
        <f t="shared" ca="1" si="2878"/>
        <v>1</v>
      </c>
      <c r="G175">
        <f t="shared" ca="1" si="2878"/>
        <v>1</v>
      </c>
      <c r="H175">
        <f t="shared" ca="1" si="2878"/>
        <v>1</v>
      </c>
      <c r="I175">
        <f t="shared" ca="1" si="2878"/>
        <v>1</v>
      </c>
      <c r="J175">
        <f t="shared" ca="1" si="2878"/>
        <v>1</v>
      </c>
      <c r="K175">
        <f t="shared" ca="1" si="2878"/>
        <v>1</v>
      </c>
      <c r="L175">
        <f t="shared" ca="1" si="2878"/>
        <v>1</v>
      </c>
      <c r="M175">
        <f t="shared" ca="1" si="2878"/>
        <v>1</v>
      </c>
      <c r="N175">
        <f t="shared" ca="1" si="2878"/>
        <v>1</v>
      </c>
      <c r="O175">
        <f t="shared" ca="1" si="2878"/>
        <v>1</v>
      </c>
      <c r="P175">
        <f t="shared" ca="1" si="2878"/>
        <v>2</v>
      </c>
      <c r="Q175">
        <f t="shared" ca="1" si="2878"/>
        <v>2</v>
      </c>
      <c r="R175">
        <f t="shared" ca="1" si="2878"/>
        <v>2</v>
      </c>
      <c r="S175">
        <f t="shared" ca="1" si="2878"/>
        <v>2</v>
      </c>
      <c r="T175">
        <f t="shared" ca="1" si="2878"/>
        <v>2</v>
      </c>
      <c r="U175">
        <f t="shared" ca="1" si="2878"/>
        <v>2</v>
      </c>
      <c r="V175">
        <f t="shared" ca="1" si="2878"/>
        <v>2</v>
      </c>
      <c r="W175">
        <f t="shared" ca="1" si="2878"/>
        <v>2</v>
      </c>
      <c r="X175">
        <f t="shared" ca="1" si="2878"/>
        <v>2</v>
      </c>
      <c r="Y175">
        <f t="shared" ca="1" si="2878"/>
        <v>2</v>
      </c>
      <c r="Z175">
        <f t="shared" ca="1" si="2878"/>
        <v>2</v>
      </c>
      <c r="AA175">
        <f t="shared" ca="1" si="2878"/>
        <v>2</v>
      </c>
      <c r="AB175">
        <f t="shared" ca="1" si="2878"/>
        <v>3</v>
      </c>
      <c r="AC175">
        <f t="shared" ca="1" si="2878"/>
        <v>3</v>
      </c>
      <c r="AD175">
        <f t="shared" ca="1" si="2878"/>
        <v>3</v>
      </c>
      <c r="AE175">
        <f t="shared" ca="1" si="2878"/>
        <v>3</v>
      </c>
      <c r="AF175">
        <f t="shared" ca="1" si="2878"/>
        <v>3</v>
      </c>
      <c r="AG175">
        <f t="shared" ca="1" si="2878"/>
        <v>3</v>
      </c>
      <c r="AH175">
        <f t="shared" ca="1" si="2878"/>
        <v>3</v>
      </c>
      <c r="AI175">
        <f t="shared" ca="1" si="2878"/>
        <v>3</v>
      </c>
      <c r="AJ175">
        <f t="shared" ca="1" si="2878"/>
        <v>3</v>
      </c>
      <c r="AK175">
        <f t="shared" ca="1" si="2878"/>
        <v>3</v>
      </c>
      <c r="AL175">
        <f t="shared" ca="1" si="2878"/>
        <v>3</v>
      </c>
      <c r="AM175">
        <f t="shared" ca="1" si="2878"/>
        <v>3</v>
      </c>
      <c r="AN175">
        <f t="shared" ca="1" si="2878"/>
        <v>4</v>
      </c>
      <c r="AO175">
        <f t="shared" ca="1" si="2878"/>
        <v>4</v>
      </c>
      <c r="AP175">
        <f t="shared" ca="1" si="2878"/>
        <v>4</v>
      </c>
      <c r="AQ175">
        <f t="shared" ca="1" si="2878"/>
        <v>4</v>
      </c>
      <c r="AR175">
        <f t="shared" ca="1" si="2878"/>
        <v>4</v>
      </c>
      <c r="AS175">
        <f t="shared" ca="1" si="2878"/>
        <v>4</v>
      </c>
      <c r="AT175">
        <f t="shared" ca="1" si="2878"/>
        <v>4</v>
      </c>
      <c r="AU175">
        <f t="shared" ca="1" si="2878"/>
        <v>4</v>
      </c>
      <c r="AV175">
        <f t="shared" ca="1" si="2878"/>
        <v>4</v>
      </c>
      <c r="AW175">
        <f t="shared" ca="1" si="2878"/>
        <v>4</v>
      </c>
      <c r="AX175">
        <f t="shared" ca="1" si="2878"/>
        <v>4</v>
      </c>
      <c r="AY175">
        <f t="shared" ca="1" si="2878"/>
        <v>4</v>
      </c>
      <c r="AZ175">
        <f t="shared" ca="1" si="2878"/>
        <v>5</v>
      </c>
      <c r="BA175">
        <f t="shared" ca="1" si="2878"/>
        <v>5</v>
      </c>
      <c r="BB175">
        <f t="shared" ca="1" si="2878"/>
        <v>5</v>
      </c>
      <c r="BC175">
        <f t="shared" ca="1" si="2878"/>
        <v>5</v>
      </c>
      <c r="BD175">
        <f t="shared" ca="1" si="2878"/>
        <v>5</v>
      </c>
      <c r="BE175">
        <f t="shared" ca="1" si="2878"/>
        <v>5</v>
      </c>
      <c r="BF175">
        <f t="shared" ca="1" si="2878"/>
        <v>5</v>
      </c>
      <c r="BG175">
        <f t="shared" ca="1" si="2878"/>
        <v>5</v>
      </c>
      <c r="BH175">
        <f t="shared" ca="1" si="2878"/>
        <v>5</v>
      </c>
      <c r="BI175">
        <f t="shared" ca="1" si="2878"/>
        <v>5</v>
      </c>
      <c r="BJ175">
        <f t="shared" ca="1" si="2878"/>
        <v>5</v>
      </c>
      <c r="BK175">
        <f t="shared" ca="1" si="2878"/>
        <v>5</v>
      </c>
      <c r="BL175">
        <f t="shared" ca="1" si="2878"/>
        <v>6</v>
      </c>
      <c r="BM175">
        <f t="shared" ca="1" si="2878"/>
        <v>6</v>
      </c>
      <c r="BN175">
        <f t="shared" ca="1" si="2878"/>
        <v>6</v>
      </c>
      <c r="BO175">
        <f t="shared" ca="1" si="2878"/>
        <v>6</v>
      </c>
      <c r="BP175">
        <f t="shared" ref="BP175:DS175" ca="1" si="2879">ROUNDUP(BP176/12,0)</f>
        <v>6</v>
      </c>
      <c r="BQ175">
        <f t="shared" ca="1" si="2879"/>
        <v>6</v>
      </c>
      <c r="BR175">
        <f t="shared" ca="1" si="2879"/>
        <v>6</v>
      </c>
      <c r="BS175">
        <f t="shared" ca="1" si="2879"/>
        <v>6</v>
      </c>
      <c r="BT175">
        <f t="shared" ca="1" si="2879"/>
        <v>6</v>
      </c>
      <c r="BU175">
        <f t="shared" ca="1" si="2879"/>
        <v>6</v>
      </c>
      <c r="BV175">
        <f t="shared" ca="1" si="2879"/>
        <v>6</v>
      </c>
      <c r="BW175">
        <f t="shared" ca="1" si="2879"/>
        <v>6</v>
      </c>
      <c r="BX175">
        <f t="shared" ca="1" si="2879"/>
        <v>7</v>
      </c>
      <c r="BY175">
        <f t="shared" ca="1" si="2879"/>
        <v>7</v>
      </c>
      <c r="BZ175">
        <f t="shared" ca="1" si="2879"/>
        <v>7</v>
      </c>
      <c r="CA175">
        <f t="shared" ca="1" si="2879"/>
        <v>7</v>
      </c>
      <c r="CB175">
        <f t="shared" ca="1" si="2879"/>
        <v>7</v>
      </c>
      <c r="CC175">
        <f t="shared" ca="1" si="2879"/>
        <v>7</v>
      </c>
      <c r="CD175">
        <f t="shared" ca="1" si="2879"/>
        <v>7</v>
      </c>
      <c r="CE175">
        <f t="shared" ca="1" si="2879"/>
        <v>7</v>
      </c>
      <c r="CF175">
        <f t="shared" ca="1" si="2879"/>
        <v>7</v>
      </c>
      <c r="CG175">
        <f t="shared" ca="1" si="2879"/>
        <v>7</v>
      </c>
      <c r="CH175">
        <f t="shared" ca="1" si="2879"/>
        <v>7</v>
      </c>
      <c r="CI175">
        <f t="shared" ca="1" si="2879"/>
        <v>7</v>
      </c>
      <c r="CJ175">
        <f t="shared" ca="1" si="2879"/>
        <v>8</v>
      </c>
      <c r="CK175">
        <f t="shared" ca="1" si="2879"/>
        <v>8</v>
      </c>
      <c r="CL175">
        <f t="shared" ca="1" si="2879"/>
        <v>8</v>
      </c>
      <c r="CM175">
        <f t="shared" ca="1" si="2879"/>
        <v>8</v>
      </c>
      <c r="CN175">
        <f t="shared" ca="1" si="2879"/>
        <v>8</v>
      </c>
      <c r="CO175">
        <f t="shared" ca="1" si="2879"/>
        <v>8</v>
      </c>
      <c r="CP175">
        <f t="shared" ca="1" si="2879"/>
        <v>8</v>
      </c>
      <c r="CQ175">
        <f t="shared" ca="1" si="2879"/>
        <v>8</v>
      </c>
      <c r="CR175">
        <f t="shared" ca="1" si="2879"/>
        <v>8</v>
      </c>
      <c r="CS175">
        <f t="shared" ca="1" si="2879"/>
        <v>8</v>
      </c>
      <c r="CT175">
        <f t="shared" ca="1" si="2879"/>
        <v>8</v>
      </c>
      <c r="CU175">
        <f t="shared" ca="1" si="2879"/>
        <v>8</v>
      </c>
      <c r="CV175">
        <f t="shared" ca="1" si="2879"/>
        <v>9</v>
      </c>
      <c r="CW175">
        <f t="shared" ca="1" si="2879"/>
        <v>9</v>
      </c>
      <c r="CX175">
        <f t="shared" ca="1" si="2879"/>
        <v>9</v>
      </c>
      <c r="CY175">
        <f t="shared" ca="1" si="2879"/>
        <v>9</v>
      </c>
      <c r="CZ175">
        <f t="shared" ca="1" si="2879"/>
        <v>9</v>
      </c>
      <c r="DA175">
        <f t="shared" ca="1" si="2879"/>
        <v>9</v>
      </c>
      <c r="DB175">
        <f t="shared" ca="1" si="2879"/>
        <v>9</v>
      </c>
      <c r="DC175">
        <f t="shared" ca="1" si="2879"/>
        <v>9</v>
      </c>
      <c r="DD175">
        <f t="shared" ca="1" si="2879"/>
        <v>9</v>
      </c>
      <c r="DE175">
        <f t="shared" ca="1" si="2879"/>
        <v>9</v>
      </c>
      <c r="DF175">
        <f t="shared" ca="1" si="2879"/>
        <v>9</v>
      </c>
      <c r="DG175">
        <f t="shared" ca="1" si="2879"/>
        <v>9</v>
      </c>
      <c r="DH175">
        <f t="shared" ca="1" si="2879"/>
        <v>10</v>
      </c>
      <c r="DI175">
        <f t="shared" ca="1" si="2879"/>
        <v>10</v>
      </c>
      <c r="DJ175">
        <f t="shared" ca="1" si="2879"/>
        <v>10</v>
      </c>
      <c r="DK175">
        <f t="shared" ca="1" si="2879"/>
        <v>10</v>
      </c>
      <c r="DL175">
        <f t="shared" ca="1" si="2879"/>
        <v>10</v>
      </c>
      <c r="DM175">
        <f t="shared" ca="1" si="2879"/>
        <v>10</v>
      </c>
      <c r="DN175">
        <f t="shared" ca="1" si="2879"/>
        <v>10</v>
      </c>
      <c r="DO175">
        <f t="shared" ca="1" si="2879"/>
        <v>10</v>
      </c>
      <c r="DP175">
        <f t="shared" ca="1" si="2879"/>
        <v>10</v>
      </c>
      <c r="DQ175">
        <f t="shared" ca="1" si="2879"/>
        <v>10</v>
      </c>
      <c r="DR175">
        <f t="shared" ca="1" si="2879"/>
        <v>10</v>
      </c>
      <c r="DS175">
        <f t="shared" ca="1" si="2879"/>
        <v>10</v>
      </c>
    </row>
    <row r="176" spans="2:123" x14ac:dyDescent="0.25">
      <c r="B176" s="2" t="s">
        <v>33</v>
      </c>
      <c r="C176" s="67">
        <f ca="1">C91</f>
        <v>0</v>
      </c>
      <c r="D176">
        <f ca="1">C176+1</f>
        <v>1</v>
      </c>
      <c r="E176">
        <f t="shared" ref="E176" ca="1" si="2880">D176+1</f>
        <v>2</v>
      </c>
      <c r="F176">
        <f t="shared" ref="F176" ca="1" si="2881">E176+1</f>
        <v>3</v>
      </c>
      <c r="G176">
        <f t="shared" ref="G176" ca="1" si="2882">F176+1</f>
        <v>4</v>
      </c>
      <c r="H176">
        <f t="shared" ref="H176" ca="1" si="2883">G176+1</f>
        <v>5</v>
      </c>
      <c r="I176">
        <f t="shared" ref="I176" ca="1" si="2884">H176+1</f>
        <v>6</v>
      </c>
      <c r="J176">
        <f t="shared" ref="J176" ca="1" si="2885">I176+1</f>
        <v>7</v>
      </c>
      <c r="K176">
        <f t="shared" ref="K176" ca="1" si="2886">J176+1</f>
        <v>8</v>
      </c>
      <c r="L176">
        <f t="shared" ref="L176" ca="1" si="2887">K176+1</f>
        <v>9</v>
      </c>
      <c r="M176">
        <f t="shared" ref="M176" ca="1" si="2888">L176+1</f>
        <v>10</v>
      </c>
      <c r="N176">
        <f t="shared" ref="N176" ca="1" si="2889">M176+1</f>
        <v>11</v>
      </c>
      <c r="O176">
        <f t="shared" ref="O176" ca="1" si="2890">N176+1</f>
        <v>12</v>
      </c>
      <c r="P176">
        <f t="shared" ref="P176" ca="1" si="2891">O176+1</f>
        <v>13</v>
      </c>
      <c r="Q176">
        <f t="shared" ref="Q176" ca="1" si="2892">P176+1</f>
        <v>14</v>
      </c>
      <c r="R176">
        <f t="shared" ref="R176" ca="1" si="2893">Q176+1</f>
        <v>15</v>
      </c>
      <c r="S176">
        <f t="shared" ref="S176" ca="1" si="2894">R176+1</f>
        <v>16</v>
      </c>
      <c r="T176">
        <f t="shared" ref="T176" ca="1" si="2895">S176+1</f>
        <v>17</v>
      </c>
      <c r="U176">
        <f t="shared" ref="U176" ca="1" si="2896">T176+1</f>
        <v>18</v>
      </c>
      <c r="V176">
        <f t="shared" ref="V176" ca="1" si="2897">U176+1</f>
        <v>19</v>
      </c>
      <c r="W176">
        <f t="shared" ref="W176" ca="1" si="2898">V176+1</f>
        <v>20</v>
      </c>
      <c r="X176">
        <f t="shared" ref="X176" ca="1" si="2899">W176+1</f>
        <v>21</v>
      </c>
      <c r="Y176">
        <f t="shared" ref="Y176" ca="1" si="2900">X176+1</f>
        <v>22</v>
      </c>
      <c r="Z176">
        <f t="shared" ref="Z176" ca="1" si="2901">Y176+1</f>
        <v>23</v>
      </c>
      <c r="AA176">
        <f t="shared" ref="AA176" ca="1" si="2902">Z176+1</f>
        <v>24</v>
      </c>
      <c r="AB176">
        <f t="shared" ref="AB176" ca="1" si="2903">AA176+1</f>
        <v>25</v>
      </c>
      <c r="AC176">
        <f t="shared" ref="AC176" ca="1" si="2904">AB176+1</f>
        <v>26</v>
      </c>
      <c r="AD176">
        <f t="shared" ref="AD176" ca="1" si="2905">AC176+1</f>
        <v>27</v>
      </c>
      <c r="AE176">
        <f t="shared" ref="AE176" ca="1" si="2906">AD176+1</f>
        <v>28</v>
      </c>
      <c r="AF176">
        <f t="shared" ref="AF176" ca="1" si="2907">AE176+1</f>
        <v>29</v>
      </c>
      <c r="AG176">
        <f t="shared" ref="AG176" ca="1" si="2908">AF176+1</f>
        <v>30</v>
      </c>
      <c r="AH176">
        <f t="shared" ref="AH176" ca="1" si="2909">AG176+1</f>
        <v>31</v>
      </c>
      <c r="AI176">
        <f t="shared" ref="AI176" ca="1" si="2910">AH176+1</f>
        <v>32</v>
      </c>
      <c r="AJ176">
        <f t="shared" ref="AJ176" ca="1" si="2911">AI176+1</f>
        <v>33</v>
      </c>
      <c r="AK176">
        <f t="shared" ref="AK176" ca="1" si="2912">AJ176+1</f>
        <v>34</v>
      </c>
      <c r="AL176">
        <f t="shared" ref="AL176" ca="1" si="2913">AK176+1</f>
        <v>35</v>
      </c>
      <c r="AM176">
        <f t="shared" ref="AM176" ca="1" si="2914">AL176+1</f>
        <v>36</v>
      </c>
      <c r="AN176">
        <f t="shared" ref="AN176" ca="1" si="2915">AM176+1</f>
        <v>37</v>
      </c>
      <c r="AO176">
        <f t="shared" ref="AO176" ca="1" si="2916">AN176+1</f>
        <v>38</v>
      </c>
      <c r="AP176">
        <f t="shared" ref="AP176" ca="1" si="2917">AO176+1</f>
        <v>39</v>
      </c>
      <c r="AQ176">
        <f t="shared" ref="AQ176" ca="1" si="2918">AP176+1</f>
        <v>40</v>
      </c>
      <c r="AR176">
        <f t="shared" ref="AR176" ca="1" si="2919">AQ176+1</f>
        <v>41</v>
      </c>
      <c r="AS176">
        <f t="shared" ref="AS176" ca="1" si="2920">AR176+1</f>
        <v>42</v>
      </c>
      <c r="AT176">
        <f t="shared" ref="AT176" ca="1" si="2921">AS176+1</f>
        <v>43</v>
      </c>
      <c r="AU176">
        <f t="shared" ref="AU176" ca="1" si="2922">AT176+1</f>
        <v>44</v>
      </c>
      <c r="AV176">
        <f t="shared" ref="AV176" ca="1" si="2923">AU176+1</f>
        <v>45</v>
      </c>
      <c r="AW176">
        <f t="shared" ref="AW176" ca="1" si="2924">AV176+1</f>
        <v>46</v>
      </c>
      <c r="AX176">
        <f t="shared" ref="AX176" ca="1" si="2925">AW176+1</f>
        <v>47</v>
      </c>
      <c r="AY176">
        <f t="shared" ref="AY176" ca="1" si="2926">AX176+1</f>
        <v>48</v>
      </c>
      <c r="AZ176">
        <f t="shared" ref="AZ176" ca="1" si="2927">AY176+1</f>
        <v>49</v>
      </c>
      <c r="BA176">
        <f t="shared" ref="BA176" ca="1" si="2928">AZ176+1</f>
        <v>50</v>
      </c>
      <c r="BB176">
        <f t="shared" ref="BB176" ca="1" si="2929">BA176+1</f>
        <v>51</v>
      </c>
      <c r="BC176">
        <f t="shared" ref="BC176" ca="1" si="2930">BB176+1</f>
        <v>52</v>
      </c>
      <c r="BD176">
        <f t="shared" ref="BD176" ca="1" si="2931">BC176+1</f>
        <v>53</v>
      </c>
      <c r="BE176">
        <f t="shared" ref="BE176" ca="1" si="2932">BD176+1</f>
        <v>54</v>
      </c>
      <c r="BF176">
        <f t="shared" ref="BF176" ca="1" si="2933">BE176+1</f>
        <v>55</v>
      </c>
      <c r="BG176">
        <f t="shared" ref="BG176" ca="1" si="2934">BF176+1</f>
        <v>56</v>
      </c>
      <c r="BH176">
        <f t="shared" ref="BH176" ca="1" si="2935">BG176+1</f>
        <v>57</v>
      </c>
      <c r="BI176">
        <f t="shared" ref="BI176" ca="1" si="2936">BH176+1</f>
        <v>58</v>
      </c>
      <c r="BJ176">
        <f t="shared" ref="BJ176" ca="1" si="2937">BI176+1</f>
        <v>59</v>
      </c>
      <c r="BK176">
        <f t="shared" ref="BK176" ca="1" si="2938">BJ176+1</f>
        <v>60</v>
      </c>
      <c r="BL176">
        <f t="shared" ref="BL176" ca="1" si="2939">BK176+1</f>
        <v>61</v>
      </c>
      <c r="BM176">
        <f t="shared" ref="BM176" ca="1" si="2940">BL176+1</f>
        <v>62</v>
      </c>
      <c r="BN176">
        <f t="shared" ref="BN176" ca="1" si="2941">BM176+1</f>
        <v>63</v>
      </c>
      <c r="BO176">
        <f t="shared" ref="BO176" ca="1" si="2942">BN176+1</f>
        <v>64</v>
      </c>
      <c r="BP176">
        <f t="shared" ref="BP176" ca="1" si="2943">BO176+1</f>
        <v>65</v>
      </c>
      <c r="BQ176">
        <f t="shared" ref="BQ176" ca="1" si="2944">BP176+1</f>
        <v>66</v>
      </c>
      <c r="BR176">
        <f t="shared" ref="BR176" ca="1" si="2945">BQ176+1</f>
        <v>67</v>
      </c>
      <c r="BS176">
        <f t="shared" ref="BS176" ca="1" si="2946">BR176+1</f>
        <v>68</v>
      </c>
      <c r="BT176">
        <f t="shared" ref="BT176" ca="1" si="2947">BS176+1</f>
        <v>69</v>
      </c>
      <c r="BU176">
        <f t="shared" ref="BU176" ca="1" si="2948">BT176+1</f>
        <v>70</v>
      </c>
      <c r="BV176">
        <f t="shared" ref="BV176" ca="1" si="2949">BU176+1</f>
        <v>71</v>
      </c>
      <c r="BW176">
        <f t="shared" ref="BW176" ca="1" si="2950">BV176+1</f>
        <v>72</v>
      </c>
      <c r="BX176">
        <f t="shared" ref="BX176" ca="1" si="2951">BW176+1</f>
        <v>73</v>
      </c>
      <c r="BY176">
        <f t="shared" ref="BY176" ca="1" si="2952">BX176+1</f>
        <v>74</v>
      </c>
      <c r="BZ176">
        <f t="shared" ref="BZ176" ca="1" si="2953">BY176+1</f>
        <v>75</v>
      </c>
      <c r="CA176">
        <f t="shared" ref="CA176" ca="1" si="2954">BZ176+1</f>
        <v>76</v>
      </c>
      <c r="CB176">
        <f t="shared" ref="CB176" ca="1" si="2955">CA176+1</f>
        <v>77</v>
      </c>
      <c r="CC176">
        <f t="shared" ref="CC176" ca="1" si="2956">CB176+1</f>
        <v>78</v>
      </c>
      <c r="CD176">
        <f t="shared" ref="CD176" ca="1" si="2957">CC176+1</f>
        <v>79</v>
      </c>
      <c r="CE176">
        <f t="shared" ref="CE176" ca="1" si="2958">CD176+1</f>
        <v>80</v>
      </c>
      <c r="CF176">
        <f t="shared" ref="CF176" ca="1" si="2959">CE176+1</f>
        <v>81</v>
      </c>
      <c r="CG176">
        <f t="shared" ref="CG176" ca="1" si="2960">CF176+1</f>
        <v>82</v>
      </c>
      <c r="CH176">
        <f t="shared" ref="CH176" ca="1" si="2961">CG176+1</f>
        <v>83</v>
      </c>
      <c r="CI176">
        <f t="shared" ref="CI176" ca="1" si="2962">CH176+1</f>
        <v>84</v>
      </c>
      <c r="CJ176">
        <f t="shared" ref="CJ176" ca="1" si="2963">CI176+1</f>
        <v>85</v>
      </c>
      <c r="CK176">
        <f t="shared" ref="CK176" ca="1" si="2964">CJ176+1</f>
        <v>86</v>
      </c>
      <c r="CL176">
        <f t="shared" ref="CL176" ca="1" si="2965">CK176+1</f>
        <v>87</v>
      </c>
      <c r="CM176">
        <f t="shared" ref="CM176" ca="1" si="2966">CL176+1</f>
        <v>88</v>
      </c>
      <c r="CN176">
        <f t="shared" ref="CN176" ca="1" si="2967">CM176+1</f>
        <v>89</v>
      </c>
      <c r="CO176">
        <f t="shared" ref="CO176" ca="1" si="2968">CN176+1</f>
        <v>90</v>
      </c>
      <c r="CP176">
        <f t="shared" ref="CP176" ca="1" si="2969">CO176+1</f>
        <v>91</v>
      </c>
      <c r="CQ176">
        <f t="shared" ref="CQ176" ca="1" si="2970">CP176+1</f>
        <v>92</v>
      </c>
      <c r="CR176">
        <f t="shared" ref="CR176" ca="1" si="2971">CQ176+1</f>
        <v>93</v>
      </c>
      <c r="CS176">
        <f t="shared" ref="CS176" ca="1" si="2972">CR176+1</f>
        <v>94</v>
      </c>
      <c r="CT176">
        <f t="shared" ref="CT176" ca="1" si="2973">CS176+1</f>
        <v>95</v>
      </c>
      <c r="CU176">
        <f t="shared" ref="CU176" ca="1" si="2974">CT176+1</f>
        <v>96</v>
      </c>
      <c r="CV176">
        <f t="shared" ref="CV176" ca="1" si="2975">CU176+1</f>
        <v>97</v>
      </c>
      <c r="CW176">
        <f t="shared" ref="CW176" ca="1" si="2976">CV176+1</f>
        <v>98</v>
      </c>
      <c r="CX176">
        <f t="shared" ref="CX176" ca="1" si="2977">CW176+1</f>
        <v>99</v>
      </c>
      <c r="CY176">
        <f t="shared" ref="CY176" ca="1" si="2978">CX176+1</f>
        <v>100</v>
      </c>
      <c r="CZ176">
        <f t="shared" ref="CZ176" ca="1" si="2979">CY176+1</f>
        <v>101</v>
      </c>
      <c r="DA176">
        <f t="shared" ref="DA176" ca="1" si="2980">CZ176+1</f>
        <v>102</v>
      </c>
      <c r="DB176">
        <f t="shared" ref="DB176" ca="1" si="2981">DA176+1</f>
        <v>103</v>
      </c>
      <c r="DC176">
        <f t="shared" ref="DC176" ca="1" si="2982">DB176+1</f>
        <v>104</v>
      </c>
      <c r="DD176">
        <f t="shared" ref="DD176" ca="1" si="2983">DC176+1</f>
        <v>105</v>
      </c>
      <c r="DE176">
        <f t="shared" ref="DE176" ca="1" si="2984">DD176+1</f>
        <v>106</v>
      </c>
      <c r="DF176">
        <f t="shared" ref="DF176" ca="1" si="2985">DE176+1</f>
        <v>107</v>
      </c>
      <c r="DG176">
        <f t="shared" ref="DG176" ca="1" si="2986">DF176+1</f>
        <v>108</v>
      </c>
      <c r="DH176">
        <f t="shared" ref="DH176" ca="1" si="2987">DG176+1</f>
        <v>109</v>
      </c>
      <c r="DI176">
        <f t="shared" ref="DI176" ca="1" si="2988">DH176+1</f>
        <v>110</v>
      </c>
      <c r="DJ176">
        <f t="shared" ref="DJ176" ca="1" si="2989">DI176+1</f>
        <v>111</v>
      </c>
      <c r="DK176">
        <f t="shared" ref="DK176" ca="1" si="2990">DJ176+1</f>
        <v>112</v>
      </c>
      <c r="DL176">
        <f t="shared" ref="DL176" ca="1" si="2991">DK176+1</f>
        <v>113</v>
      </c>
      <c r="DM176">
        <f t="shared" ref="DM176" ca="1" si="2992">DL176+1</f>
        <v>114</v>
      </c>
      <c r="DN176">
        <f t="shared" ref="DN176" ca="1" si="2993">DM176+1</f>
        <v>115</v>
      </c>
      <c r="DO176">
        <f t="shared" ref="DO176" ca="1" si="2994">DN176+1</f>
        <v>116</v>
      </c>
      <c r="DP176">
        <f t="shared" ref="DP176" ca="1" si="2995">DO176+1</f>
        <v>117</v>
      </c>
      <c r="DQ176">
        <f t="shared" ref="DQ176" ca="1" si="2996">DP176+1</f>
        <v>118</v>
      </c>
      <c r="DR176">
        <f t="shared" ref="DR176" ca="1" si="2997">DQ176+1</f>
        <v>119</v>
      </c>
      <c r="DS176">
        <f t="shared" ref="DS176" ca="1" si="2998">DR176+1</f>
        <v>120</v>
      </c>
    </row>
    <row r="177" spans="2:123" ht="15" thickBot="1" x14ac:dyDescent="0.3">
      <c r="B177" s="122" t="s">
        <v>465</v>
      </c>
      <c r="C177" s="123">
        <f>$C$4</f>
        <v>44408</v>
      </c>
      <c r="D177" s="123">
        <f>EOMONTH(C177,1)</f>
        <v>44439</v>
      </c>
      <c r="E177" s="123">
        <f t="shared" ref="E177" si="2999">EOMONTH(D177,1)</f>
        <v>44469</v>
      </c>
      <c r="F177" s="123">
        <f t="shared" ref="F177" si="3000">EOMONTH(E177,1)</f>
        <v>44500</v>
      </c>
      <c r="G177" s="123">
        <f t="shared" ref="G177" si="3001">EOMONTH(F177,1)</f>
        <v>44530</v>
      </c>
      <c r="H177" s="123">
        <f t="shared" ref="H177" si="3002">EOMONTH(G177,1)</f>
        <v>44561</v>
      </c>
      <c r="I177" s="123">
        <f t="shared" ref="I177" si="3003">EOMONTH(H177,1)</f>
        <v>44592</v>
      </c>
      <c r="J177" s="123">
        <f t="shared" ref="J177" si="3004">EOMONTH(I177,1)</f>
        <v>44620</v>
      </c>
      <c r="K177" s="123">
        <f t="shared" ref="K177" si="3005">EOMONTH(J177,1)</f>
        <v>44651</v>
      </c>
      <c r="L177" s="123">
        <f t="shared" ref="L177" si="3006">EOMONTH(K177,1)</f>
        <v>44681</v>
      </c>
      <c r="M177" s="123">
        <f t="shared" ref="M177" si="3007">EOMONTH(L177,1)</f>
        <v>44712</v>
      </c>
      <c r="N177" s="123">
        <f t="shared" ref="N177" si="3008">EOMONTH(M177,1)</f>
        <v>44742</v>
      </c>
      <c r="O177" s="123">
        <f t="shared" ref="O177" si="3009">EOMONTH(N177,1)</f>
        <v>44773</v>
      </c>
      <c r="P177" s="123">
        <f t="shared" ref="P177" si="3010">EOMONTH(O177,1)</f>
        <v>44804</v>
      </c>
      <c r="Q177" s="123">
        <f t="shared" ref="Q177" si="3011">EOMONTH(P177,1)</f>
        <v>44834</v>
      </c>
      <c r="R177" s="123">
        <f t="shared" ref="R177" si="3012">EOMONTH(Q177,1)</f>
        <v>44865</v>
      </c>
      <c r="S177" s="123">
        <f t="shared" ref="S177" si="3013">EOMONTH(R177,1)</f>
        <v>44895</v>
      </c>
      <c r="T177" s="123">
        <f t="shared" ref="T177" si="3014">EOMONTH(S177,1)</f>
        <v>44926</v>
      </c>
      <c r="U177" s="123">
        <f t="shared" ref="U177" si="3015">EOMONTH(T177,1)</f>
        <v>44957</v>
      </c>
      <c r="V177" s="123">
        <f t="shared" ref="V177" si="3016">EOMONTH(U177,1)</f>
        <v>44985</v>
      </c>
      <c r="W177" s="123">
        <f t="shared" ref="W177" si="3017">EOMONTH(V177,1)</f>
        <v>45016</v>
      </c>
      <c r="X177" s="123">
        <f t="shared" ref="X177" si="3018">EOMONTH(W177,1)</f>
        <v>45046</v>
      </c>
      <c r="Y177" s="123">
        <f t="shared" ref="Y177" si="3019">EOMONTH(X177,1)</f>
        <v>45077</v>
      </c>
      <c r="Z177" s="123">
        <f t="shared" ref="Z177" si="3020">EOMONTH(Y177,1)</f>
        <v>45107</v>
      </c>
      <c r="AA177" s="123">
        <f t="shared" ref="AA177" si="3021">EOMONTH(Z177,1)</f>
        <v>45138</v>
      </c>
      <c r="AB177" s="123">
        <f t="shared" ref="AB177" si="3022">EOMONTH(AA177,1)</f>
        <v>45169</v>
      </c>
      <c r="AC177" s="123">
        <f t="shared" ref="AC177" si="3023">EOMONTH(AB177,1)</f>
        <v>45199</v>
      </c>
      <c r="AD177" s="123">
        <f t="shared" ref="AD177" si="3024">EOMONTH(AC177,1)</f>
        <v>45230</v>
      </c>
      <c r="AE177" s="123">
        <f t="shared" ref="AE177" si="3025">EOMONTH(AD177,1)</f>
        <v>45260</v>
      </c>
      <c r="AF177" s="123">
        <f t="shared" ref="AF177" si="3026">EOMONTH(AE177,1)</f>
        <v>45291</v>
      </c>
      <c r="AG177" s="123">
        <f t="shared" ref="AG177" si="3027">EOMONTH(AF177,1)</f>
        <v>45322</v>
      </c>
      <c r="AH177" s="123">
        <f t="shared" ref="AH177" si="3028">EOMONTH(AG177,1)</f>
        <v>45351</v>
      </c>
      <c r="AI177" s="123">
        <f t="shared" ref="AI177" si="3029">EOMONTH(AH177,1)</f>
        <v>45382</v>
      </c>
      <c r="AJ177" s="123">
        <f t="shared" ref="AJ177" si="3030">EOMONTH(AI177,1)</f>
        <v>45412</v>
      </c>
      <c r="AK177" s="123">
        <f t="shared" ref="AK177" si="3031">EOMONTH(AJ177,1)</f>
        <v>45443</v>
      </c>
      <c r="AL177" s="123">
        <f t="shared" ref="AL177" si="3032">EOMONTH(AK177,1)</f>
        <v>45473</v>
      </c>
      <c r="AM177" s="123">
        <f t="shared" ref="AM177" si="3033">EOMONTH(AL177,1)</f>
        <v>45504</v>
      </c>
      <c r="AN177" s="123">
        <f t="shared" ref="AN177" si="3034">EOMONTH(AM177,1)</f>
        <v>45535</v>
      </c>
      <c r="AO177" s="123">
        <f t="shared" ref="AO177" si="3035">EOMONTH(AN177,1)</f>
        <v>45565</v>
      </c>
      <c r="AP177" s="123">
        <f t="shared" ref="AP177" si="3036">EOMONTH(AO177,1)</f>
        <v>45596</v>
      </c>
      <c r="AQ177" s="123">
        <f t="shared" ref="AQ177" si="3037">EOMONTH(AP177,1)</f>
        <v>45626</v>
      </c>
      <c r="AR177" s="123">
        <f t="shared" ref="AR177" si="3038">EOMONTH(AQ177,1)</f>
        <v>45657</v>
      </c>
      <c r="AS177" s="123">
        <f t="shared" ref="AS177" si="3039">EOMONTH(AR177,1)</f>
        <v>45688</v>
      </c>
      <c r="AT177" s="123">
        <f t="shared" ref="AT177" si="3040">EOMONTH(AS177,1)</f>
        <v>45716</v>
      </c>
      <c r="AU177" s="123">
        <f t="shared" ref="AU177" si="3041">EOMONTH(AT177,1)</f>
        <v>45747</v>
      </c>
      <c r="AV177" s="123">
        <f t="shared" ref="AV177" si="3042">EOMONTH(AU177,1)</f>
        <v>45777</v>
      </c>
      <c r="AW177" s="123">
        <f t="shared" ref="AW177" si="3043">EOMONTH(AV177,1)</f>
        <v>45808</v>
      </c>
      <c r="AX177" s="123">
        <f t="shared" ref="AX177" si="3044">EOMONTH(AW177,1)</f>
        <v>45838</v>
      </c>
      <c r="AY177" s="123">
        <f t="shared" ref="AY177" si="3045">EOMONTH(AX177,1)</f>
        <v>45869</v>
      </c>
      <c r="AZ177" s="123">
        <f t="shared" ref="AZ177" si="3046">EOMONTH(AY177,1)</f>
        <v>45900</v>
      </c>
      <c r="BA177" s="123">
        <f t="shared" ref="BA177" si="3047">EOMONTH(AZ177,1)</f>
        <v>45930</v>
      </c>
      <c r="BB177" s="123">
        <f t="shared" ref="BB177" si="3048">EOMONTH(BA177,1)</f>
        <v>45961</v>
      </c>
      <c r="BC177" s="123">
        <f t="shared" ref="BC177" si="3049">EOMONTH(BB177,1)</f>
        <v>45991</v>
      </c>
      <c r="BD177" s="123">
        <f t="shared" ref="BD177" si="3050">EOMONTH(BC177,1)</f>
        <v>46022</v>
      </c>
      <c r="BE177" s="123">
        <f t="shared" ref="BE177" si="3051">EOMONTH(BD177,1)</f>
        <v>46053</v>
      </c>
      <c r="BF177" s="123">
        <f t="shared" ref="BF177" si="3052">EOMONTH(BE177,1)</f>
        <v>46081</v>
      </c>
      <c r="BG177" s="123">
        <f t="shared" ref="BG177" si="3053">EOMONTH(BF177,1)</f>
        <v>46112</v>
      </c>
      <c r="BH177" s="123">
        <f t="shared" ref="BH177" si="3054">EOMONTH(BG177,1)</f>
        <v>46142</v>
      </c>
      <c r="BI177" s="123">
        <f t="shared" ref="BI177" si="3055">EOMONTH(BH177,1)</f>
        <v>46173</v>
      </c>
      <c r="BJ177" s="123">
        <f t="shared" ref="BJ177" si="3056">EOMONTH(BI177,1)</f>
        <v>46203</v>
      </c>
      <c r="BK177" s="123">
        <f t="shared" ref="BK177" si="3057">EOMONTH(BJ177,1)</f>
        <v>46234</v>
      </c>
      <c r="BL177" s="123">
        <f t="shared" ref="BL177" si="3058">EOMONTH(BK177,1)</f>
        <v>46265</v>
      </c>
      <c r="BM177" s="123">
        <f t="shared" ref="BM177" si="3059">EOMONTH(BL177,1)</f>
        <v>46295</v>
      </c>
      <c r="BN177" s="123">
        <f t="shared" ref="BN177" si="3060">EOMONTH(BM177,1)</f>
        <v>46326</v>
      </c>
      <c r="BO177" s="123">
        <f t="shared" ref="BO177" si="3061">EOMONTH(BN177,1)</f>
        <v>46356</v>
      </c>
      <c r="BP177" s="123">
        <f t="shared" ref="BP177" si="3062">EOMONTH(BO177,1)</f>
        <v>46387</v>
      </c>
      <c r="BQ177" s="123">
        <f t="shared" ref="BQ177" si="3063">EOMONTH(BP177,1)</f>
        <v>46418</v>
      </c>
      <c r="BR177" s="123">
        <f t="shared" ref="BR177" si="3064">EOMONTH(BQ177,1)</f>
        <v>46446</v>
      </c>
      <c r="BS177" s="123">
        <f t="shared" ref="BS177" si="3065">EOMONTH(BR177,1)</f>
        <v>46477</v>
      </c>
      <c r="BT177" s="123">
        <f t="shared" ref="BT177" si="3066">EOMONTH(BS177,1)</f>
        <v>46507</v>
      </c>
      <c r="BU177" s="123">
        <f t="shared" ref="BU177" si="3067">EOMONTH(BT177,1)</f>
        <v>46538</v>
      </c>
      <c r="BV177" s="123">
        <f t="shared" ref="BV177" si="3068">EOMONTH(BU177,1)</f>
        <v>46568</v>
      </c>
      <c r="BW177" s="123">
        <f t="shared" ref="BW177" si="3069">EOMONTH(BV177,1)</f>
        <v>46599</v>
      </c>
      <c r="BX177" s="123">
        <f t="shared" ref="BX177" si="3070">EOMONTH(BW177,1)</f>
        <v>46630</v>
      </c>
      <c r="BY177" s="123">
        <f t="shared" ref="BY177" si="3071">EOMONTH(BX177,1)</f>
        <v>46660</v>
      </c>
      <c r="BZ177" s="123">
        <f t="shared" ref="BZ177" si="3072">EOMONTH(BY177,1)</f>
        <v>46691</v>
      </c>
      <c r="CA177" s="123">
        <f t="shared" ref="CA177" si="3073">EOMONTH(BZ177,1)</f>
        <v>46721</v>
      </c>
      <c r="CB177" s="123">
        <f t="shared" ref="CB177" si="3074">EOMONTH(CA177,1)</f>
        <v>46752</v>
      </c>
      <c r="CC177" s="123">
        <f t="shared" ref="CC177" si="3075">EOMONTH(CB177,1)</f>
        <v>46783</v>
      </c>
      <c r="CD177" s="123">
        <f t="shared" ref="CD177" si="3076">EOMONTH(CC177,1)</f>
        <v>46812</v>
      </c>
      <c r="CE177" s="123">
        <f t="shared" ref="CE177" si="3077">EOMONTH(CD177,1)</f>
        <v>46843</v>
      </c>
      <c r="CF177" s="123">
        <f t="shared" ref="CF177" si="3078">EOMONTH(CE177,1)</f>
        <v>46873</v>
      </c>
      <c r="CG177" s="123">
        <f t="shared" ref="CG177" si="3079">EOMONTH(CF177,1)</f>
        <v>46904</v>
      </c>
      <c r="CH177" s="123">
        <f t="shared" ref="CH177" si="3080">EOMONTH(CG177,1)</f>
        <v>46934</v>
      </c>
      <c r="CI177" s="123">
        <f t="shared" ref="CI177" si="3081">EOMONTH(CH177,1)</f>
        <v>46965</v>
      </c>
      <c r="CJ177" s="123">
        <f t="shared" ref="CJ177" si="3082">EOMONTH(CI177,1)</f>
        <v>46996</v>
      </c>
      <c r="CK177" s="123">
        <f t="shared" ref="CK177" si="3083">EOMONTH(CJ177,1)</f>
        <v>47026</v>
      </c>
      <c r="CL177" s="123">
        <f t="shared" ref="CL177" si="3084">EOMONTH(CK177,1)</f>
        <v>47057</v>
      </c>
      <c r="CM177" s="123">
        <f t="shared" ref="CM177" si="3085">EOMONTH(CL177,1)</f>
        <v>47087</v>
      </c>
      <c r="CN177" s="123">
        <f t="shared" ref="CN177" si="3086">EOMONTH(CM177,1)</f>
        <v>47118</v>
      </c>
      <c r="CO177" s="123">
        <f t="shared" ref="CO177" si="3087">EOMONTH(CN177,1)</f>
        <v>47149</v>
      </c>
      <c r="CP177" s="123">
        <f t="shared" ref="CP177" si="3088">EOMONTH(CO177,1)</f>
        <v>47177</v>
      </c>
      <c r="CQ177" s="123">
        <f t="shared" ref="CQ177" si="3089">EOMONTH(CP177,1)</f>
        <v>47208</v>
      </c>
      <c r="CR177" s="123">
        <f t="shared" ref="CR177" si="3090">EOMONTH(CQ177,1)</f>
        <v>47238</v>
      </c>
      <c r="CS177" s="123">
        <f t="shared" ref="CS177" si="3091">EOMONTH(CR177,1)</f>
        <v>47269</v>
      </c>
      <c r="CT177" s="123">
        <f t="shared" ref="CT177" si="3092">EOMONTH(CS177,1)</f>
        <v>47299</v>
      </c>
      <c r="CU177" s="123">
        <f t="shared" ref="CU177" si="3093">EOMONTH(CT177,1)</f>
        <v>47330</v>
      </c>
      <c r="CV177" s="123">
        <f t="shared" ref="CV177" si="3094">EOMONTH(CU177,1)</f>
        <v>47361</v>
      </c>
      <c r="CW177" s="123">
        <f t="shared" ref="CW177" si="3095">EOMONTH(CV177,1)</f>
        <v>47391</v>
      </c>
      <c r="CX177" s="123">
        <f t="shared" ref="CX177" si="3096">EOMONTH(CW177,1)</f>
        <v>47422</v>
      </c>
      <c r="CY177" s="123">
        <f t="shared" ref="CY177" si="3097">EOMONTH(CX177,1)</f>
        <v>47452</v>
      </c>
      <c r="CZ177" s="123">
        <f t="shared" ref="CZ177" si="3098">EOMONTH(CY177,1)</f>
        <v>47483</v>
      </c>
      <c r="DA177" s="123">
        <f t="shared" ref="DA177" si="3099">EOMONTH(CZ177,1)</f>
        <v>47514</v>
      </c>
      <c r="DB177" s="123">
        <f t="shared" ref="DB177" si="3100">EOMONTH(DA177,1)</f>
        <v>47542</v>
      </c>
      <c r="DC177" s="123">
        <f t="shared" ref="DC177" si="3101">EOMONTH(DB177,1)</f>
        <v>47573</v>
      </c>
      <c r="DD177" s="123">
        <f t="shared" ref="DD177" si="3102">EOMONTH(DC177,1)</f>
        <v>47603</v>
      </c>
      <c r="DE177" s="123">
        <f t="shared" ref="DE177" si="3103">EOMONTH(DD177,1)</f>
        <v>47634</v>
      </c>
      <c r="DF177" s="123">
        <f t="shared" ref="DF177" si="3104">EOMONTH(DE177,1)</f>
        <v>47664</v>
      </c>
      <c r="DG177" s="123">
        <f t="shared" ref="DG177" si="3105">EOMONTH(DF177,1)</f>
        <v>47695</v>
      </c>
      <c r="DH177" s="123">
        <f t="shared" ref="DH177" si="3106">EOMONTH(DG177,1)</f>
        <v>47726</v>
      </c>
      <c r="DI177" s="123">
        <f t="shared" ref="DI177" si="3107">EOMONTH(DH177,1)</f>
        <v>47756</v>
      </c>
      <c r="DJ177" s="123">
        <f t="shared" ref="DJ177" si="3108">EOMONTH(DI177,1)</f>
        <v>47787</v>
      </c>
      <c r="DK177" s="123">
        <f t="shared" ref="DK177" si="3109">EOMONTH(DJ177,1)</f>
        <v>47817</v>
      </c>
      <c r="DL177" s="123">
        <f t="shared" ref="DL177" si="3110">EOMONTH(DK177,1)</f>
        <v>47848</v>
      </c>
      <c r="DM177" s="123">
        <f t="shared" ref="DM177" si="3111">EOMONTH(DL177,1)</f>
        <v>47879</v>
      </c>
      <c r="DN177" s="123">
        <f t="shared" ref="DN177" si="3112">EOMONTH(DM177,1)</f>
        <v>47907</v>
      </c>
      <c r="DO177" s="123">
        <f t="shared" ref="DO177" si="3113">EOMONTH(DN177,1)</f>
        <v>47938</v>
      </c>
      <c r="DP177" s="123">
        <f t="shared" ref="DP177" si="3114">EOMONTH(DO177,1)</f>
        <v>47968</v>
      </c>
      <c r="DQ177" s="123">
        <f t="shared" ref="DQ177" si="3115">EOMONTH(DP177,1)</f>
        <v>47999</v>
      </c>
      <c r="DR177" s="123">
        <f t="shared" ref="DR177" si="3116">EOMONTH(DQ177,1)</f>
        <v>48029</v>
      </c>
      <c r="DS177" s="123">
        <f t="shared" ref="DS177" si="3117">EOMONTH(DR177,1)</f>
        <v>48060</v>
      </c>
    </row>
    <row r="179" spans="2:123" x14ac:dyDescent="0.25">
      <c r="B179" s="37" t="s">
        <v>454</v>
      </c>
    </row>
    <row r="180" spans="2:123" x14ac:dyDescent="0.25">
      <c r="B180" s="156" t="s">
        <v>124</v>
      </c>
      <c r="C180" s="79">
        <f ca="1">IF(C$176&gt;=LPP!$D$113,STHDS!C9,0)</f>
        <v>0</v>
      </c>
      <c r="D180" s="79">
        <f ca="1">IF(D$176&gt;=LPP!$D$113,STHDS!D9,0)</f>
        <v>0</v>
      </c>
      <c r="E180" s="79">
        <f ca="1">IF(E$176&gt;=LPP!$D$113,STHDS!E9,0)</f>
        <v>0</v>
      </c>
      <c r="F180" s="79">
        <f ca="1">IF(F$176&gt;=LPP!$D$113,STHDS!F9,0)</f>
        <v>0</v>
      </c>
      <c r="G180" s="79">
        <f ca="1">IF(G$176&gt;=LPP!$D$113,STHDS!G9,0)</f>
        <v>0</v>
      </c>
      <c r="H180" s="79">
        <f ca="1">IF(H$176&gt;=LPP!$D$113,STHDS!H9,0)</f>
        <v>0</v>
      </c>
      <c r="I180" s="79">
        <f ca="1">IF(I$176&gt;=LPP!$D$113,STHDS!I9,0)</f>
        <v>0</v>
      </c>
      <c r="J180" s="79">
        <f ca="1">IF(J$176&gt;=LPP!$D$113,STHDS!J9,0)</f>
        <v>0</v>
      </c>
      <c r="K180" s="79">
        <f ca="1">IF(K$176&gt;=LPP!$D$113,STHDS!K9,0)</f>
        <v>0</v>
      </c>
      <c r="L180" s="79">
        <f ca="1">IF(L$176&gt;=LPP!$D$113,STHDS!L9,0)</f>
        <v>0</v>
      </c>
      <c r="M180" s="79">
        <f ca="1">IF(M$176&gt;=LPP!$D$113,STHDS!M9,0)</f>
        <v>0</v>
      </c>
      <c r="N180" s="79">
        <f ca="1">IF(N$176&gt;=LPP!$D$113,STHDS!N9,0)</f>
        <v>0</v>
      </c>
      <c r="O180" s="79">
        <f ca="1">IF(O$176&gt;=LPP!$D$113,STHDS!O9,0)</f>
        <v>0</v>
      </c>
      <c r="P180" s="79">
        <f ca="1">IF(P$176&gt;=LPP!$D$113,STHDS!P9,0)</f>
        <v>0</v>
      </c>
      <c r="Q180" s="79">
        <f ca="1">IF(Q$176&gt;=LPP!$D$113,STHDS!Q9,0)</f>
        <v>0</v>
      </c>
      <c r="R180" s="79">
        <f ca="1">IF(R$176&gt;=LPP!$D$113,STHDS!R9,0)</f>
        <v>0</v>
      </c>
      <c r="S180" s="79">
        <f ca="1">IF(S$176&gt;=LPP!$D$113,STHDS!S9,0)</f>
        <v>0</v>
      </c>
      <c r="T180" s="79">
        <f ca="1">IF(T$176&gt;=LPP!$D$113,STHDS!T9,0)</f>
        <v>0</v>
      </c>
      <c r="U180" s="79">
        <f ca="1">IF(U$176&gt;=LPP!$D$113,STHDS!U9,0)</f>
        <v>0</v>
      </c>
      <c r="V180" s="79">
        <f ca="1">IF(V$176&gt;=LPP!$D$113,STHDS!V9,0)</f>
        <v>0</v>
      </c>
      <c r="W180" s="79">
        <f ca="1">IF(W$176&gt;=LPP!$D$113,STHDS!W9,0)</f>
        <v>0</v>
      </c>
      <c r="X180" s="79">
        <f ca="1">IF(X$176&gt;=LPP!$D$113,STHDS!X9,0)</f>
        <v>114614.91292617121</v>
      </c>
      <c r="Y180" s="79">
        <f ca="1">IF(Y$176&gt;=LPP!$D$113,STHDS!Y9,0)</f>
        <v>114614.91292617121</v>
      </c>
      <c r="Z180" s="79">
        <f ca="1">IF(Z$176&gt;=LPP!$D$113,STHDS!Z9,0)</f>
        <v>114614.91292617121</v>
      </c>
      <c r="AA180" s="79">
        <f ca="1">IF(AA$176&gt;=LPP!$D$113,STHDS!AA9,0)</f>
        <v>114614.91292617121</v>
      </c>
      <c r="AB180" s="79">
        <f ca="1">IF(AB$176&gt;=LPP!$D$113,STHDS!AB9,0)</f>
        <v>114614.91292617121</v>
      </c>
      <c r="AC180" s="79">
        <f ca="1">IF(AC$176&gt;=LPP!$D$113,STHDS!AC9,0)</f>
        <v>114614.91292617121</v>
      </c>
      <c r="AD180" s="79">
        <f ca="1">IF(AD$176&gt;=LPP!$D$113,STHDS!AD9,0)</f>
        <v>114614.91292617121</v>
      </c>
      <c r="AE180" s="79">
        <f ca="1">IF(AE$176&gt;=LPP!$D$113,STHDS!AE9,0)</f>
        <v>114614.91292617121</v>
      </c>
      <c r="AF180" s="79">
        <f ca="1">IF(AF$176&gt;=LPP!$D$113,STHDS!AF9,0)</f>
        <v>114614.91292617121</v>
      </c>
      <c r="AG180" s="79">
        <f ca="1">IF(AG$176&gt;=LPP!$D$113,STHDS!AG9,0)</f>
        <v>114614.91292617121</v>
      </c>
      <c r="AH180" s="79">
        <f ca="1">IF(AH$176&gt;=LPP!$D$113,STHDS!AH9,0)</f>
        <v>114614.91292617121</v>
      </c>
      <c r="AI180" s="79">
        <f ca="1">IF(AI$176&gt;=LPP!$D$113,STHDS!AI9,0)</f>
        <v>114614.91292617121</v>
      </c>
      <c r="AJ180" s="79">
        <f ca="1">IF(AJ$176&gt;=LPP!$D$113,STHDS!AJ9,0)</f>
        <v>114614.91292617121</v>
      </c>
      <c r="AK180" s="79">
        <f ca="1">IF(AK$176&gt;=LPP!$D$113,STHDS!AK9,0)</f>
        <v>114614.91292617121</v>
      </c>
      <c r="AL180" s="79">
        <f ca="1">IF(AL$176&gt;=LPP!$D$113,STHDS!AL9,0)</f>
        <v>114614.91292617121</v>
      </c>
      <c r="AM180" s="79">
        <f ca="1">IF(AM$176&gt;=LPP!$D$113,STHDS!AM9,0)</f>
        <v>114614.91292617121</v>
      </c>
      <c r="AN180" s="79">
        <f ca="1">IF(AN$176&gt;=LPP!$D$113,STHDS!AN9,0)</f>
        <v>114614.91292617121</v>
      </c>
      <c r="AO180" s="79">
        <f ca="1">IF(AO$176&gt;=LPP!$D$113,STHDS!AO9,0)</f>
        <v>114614.91292617121</v>
      </c>
      <c r="AP180" s="79">
        <f ca="1">IF(AP$176&gt;=LPP!$D$113,STHDS!AP9,0)</f>
        <v>0</v>
      </c>
      <c r="AQ180" s="79">
        <f ca="1">IF(AQ$176&gt;=LPP!$D$113,STHDS!AQ9,0)</f>
        <v>0</v>
      </c>
      <c r="AR180" s="79">
        <f ca="1">IF(AR$176&gt;=LPP!$D$113,STHDS!AR9,0)</f>
        <v>0</v>
      </c>
      <c r="AS180" s="79">
        <f ca="1">IF(AS$176&gt;=LPP!$D$113,STHDS!AS9,0)</f>
        <v>0</v>
      </c>
      <c r="AT180" s="79">
        <f ca="1">IF(AT$176&gt;=LPP!$D$113,STHDS!AT9,0)</f>
        <v>0</v>
      </c>
      <c r="AU180" s="79">
        <f ca="1">IF(AU$176&gt;=LPP!$D$113,STHDS!AU9,0)</f>
        <v>0</v>
      </c>
      <c r="AV180" s="79">
        <f ca="1">IF(AV$176&gt;=LPP!$D$113,STHDS!AV9,0)</f>
        <v>0</v>
      </c>
      <c r="AW180" s="79">
        <f ca="1">IF(AW$176&gt;=LPP!$D$113,STHDS!AW9,0)</f>
        <v>0</v>
      </c>
      <c r="AX180" s="79">
        <f ca="1">IF(AX$176&gt;=LPP!$D$113,STHDS!AX9,0)</f>
        <v>0</v>
      </c>
      <c r="AY180" s="79">
        <f ca="1">IF(AY$176&gt;=LPP!$D$113,STHDS!AY9,0)</f>
        <v>0</v>
      </c>
      <c r="AZ180" s="79">
        <f ca="1">IF(AZ$176&gt;=LPP!$D$113,STHDS!AZ9,0)</f>
        <v>0</v>
      </c>
      <c r="BA180" s="79">
        <f ca="1">IF(BA$176&gt;=LPP!$D$113,STHDS!BA9,0)</f>
        <v>0</v>
      </c>
      <c r="BB180" s="79">
        <f ca="1">IF(BB$176&gt;=LPP!$D$113,STHDS!BB9,0)</f>
        <v>0</v>
      </c>
      <c r="BC180" s="79">
        <f ca="1">IF(BC$176&gt;=LPP!$D$113,STHDS!BC9,0)</f>
        <v>0</v>
      </c>
      <c r="BD180" s="79">
        <f ca="1">IF(BD$176&gt;=LPP!$D$113,STHDS!BD9,0)</f>
        <v>0</v>
      </c>
      <c r="BE180" s="79">
        <f ca="1">IF(BE$176&gt;=LPP!$D$113,STHDS!BE9,0)</f>
        <v>0</v>
      </c>
      <c r="BF180" s="79">
        <f ca="1">IF(BF$176&gt;=LPP!$D$113,STHDS!BF9,0)</f>
        <v>0</v>
      </c>
      <c r="BG180" s="79">
        <f ca="1">IF(BG$176&gt;=LPP!$D$113,STHDS!BG9,0)</f>
        <v>0</v>
      </c>
      <c r="BH180" s="79">
        <f ca="1">IF(BH$176&gt;=LPP!$D$113,STHDS!BH9,0)</f>
        <v>0</v>
      </c>
      <c r="BI180" s="79">
        <f ca="1">IF(BI$176&gt;=LPP!$D$113,STHDS!BI9,0)</f>
        <v>0</v>
      </c>
      <c r="BJ180" s="79">
        <f ca="1">IF(BJ$176&gt;=LPP!$D$113,STHDS!BJ9,0)</f>
        <v>0</v>
      </c>
      <c r="BK180" s="79">
        <f ca="1">IF(BK$176&gt;=LPP!$D$113,STHDS!BK9,0)</f>
        <v>0</v>
      </c>
      <c r="BL180" s="79">
        <f ca="1">IF(BL$176&gt;=LPP!$D$113,STHDS!BL9,0)</f>
        <v>0</v>
      </c>
      <c r="BM180" s="79">
        <f ca="1">IF(BM$176&gt;=LPP!$D$113,STHDS!BM9,0)</f>
        <v>0</v>
      </c>
      <c r="BN180" s="79">
        <f ca="1">IF(BN$176&gt;=LPP!$D$113,STHDS!BN9,0)</f>
        <v>0</v>
      </c>
      <c r="BO180" s="79">
        <f ca="1">IF(BO$176&gt;=LPP!$D$113,STHDS!BO9,0)</f>
        <v>0</v>
      </c>
      <c r="BP180" s="79">
        <f ca="1">IF(BP$176&gt;=LPP!$D$113,STHDS!BP9,0)</f>
        <v>0</v>
      </c>
      <c r="BQ180" s="79">
        <f ca="1">IF(BQ$176&gt;=LPP!$D$113,STHDS!BQ9,0)</f>
        <v>0</v>
      </c>
      <c r="BR180" s="79">
        <f ca="1">IF(BR$176&gt;=LPP!$D$113,STHDS!BR9,0)</f>
        <v>0</v>
      </c>
      <c r="BS180" s="79">
        <f ca="1">IF(BS$176&gt;=LPP!$D$113,STHDS!BS9,0)</f>
        <v>0</v>
      </c>
      <c r="BT180" s="79">
        <f ca="1">IF(BT$176&gt;=LPP!$D$113,STHDS!BT9,0)</f>
        <v>0</v>
      </c>
      <c r="BU180" s="79">
        <f ca="1">IF(BU$176&gt;=LPP!$D$113,STHDS!BU9,0)</f>
        <v>0</v>
      </c>
      <c r="BV180" s="79">
        <f ca="1">IF(BV$176&gt;=LPP!$D$113,STHDS!BV9,0)</f>
        <v>0</v>
      </c>
      <c r="BW180" s="79">
        <f ca="1">IF(BW$176&gt;=LPP!$D$113,STHDS!BW9,0)</f>
        <v>0</v>
      </c>
      <c r="BX180" s="79">
        <f ca="1">IF(BX$176&gt;=LPP!$D$113,STHDS!BX9,0)</f>
        <v>0</v>
      </c>
      <c r="BY180" s="79">
        <f ca="1">IF(BY$176&gt;=LPP!$D$113,STHDS!BY9,0)</f>
        <v>0</v>
      </c>
      <c r="BZ180" s="79">
        <f ca="1">IF(BZ$176&gt;=LPP!$D$113,STHDS!BZ9,0)</f>
        <v>0</v>
      </c>
      <c r="CA180" s="79">
        <f ca="1">IF(CA$176&gt;=LPP!$D$113,STHDS!CA9,0)</f>
        <v>0</v>
      </c>
      <c r="CB180" s="79">
        <f ca="1">IF(CB$176&gt;=LPP!$D$113,STHDS!CB9,0)</f>
        <v>0</v>
      </c>
      <c r="CC180" s="79">
        <f ca="1">IF(CC$176&gt;=LPP!$D$113,STHDS!CC9,0)</f>
        <v>0</v>
      </c>
      <c r="CD180" s="79">
        <f ca="1">IF(CD$176&gt;=LPP!$D$113,STHDS!CD9,0)</f>
        <v>0</v>
      </c>
      <c r="CE180" s="79">
        <f ca="1">IF(CE$176&gt;=LPP!$D$113,STHDS!CE9,0)</f>
        <v>0</v>
      </c>
      <c r="CF180" s="79">
        <f ca="1">IF(CF$176&gt;=LPP!$D$113,STHDS!CF9,0)</f>
        <v>0</v>
      </c>
      <c r="CG180" s="79">
        <f ca="1">IF(CG$176&gt;=LPP!$D$113,STHDS!CG9,0)</f>
        <v>0</v>
      </c>
      <c r="CH180" s="79">
        <f ca="1">IF(CH$176&gt;=LPP!$D$113,STHDS!CH9,0)</f>
        <v>0</v>
      </c>
      <c r="CI180" s="79">
        <f ca="1">IF(CI$176&gt;=LPP!$D$113,STHDS!CI9,0)</f>
        <v>0</v>
      </c>
      <c r="CJ180" s="79">
        <f ca="1">IF(CJ$176&gt;=LPP!$D$113,STHDS!CJ9,0)</f>
        <v>0</v>
      </c>
      <c r="CK180" s="79">
        <f ca="1">IF(CK$176&gt;=LPP!$D$113,STHDS!CK9,0)</f>
        <v>0</v>
      </c>
      <c r="CL180" s="79">
        <f ca="1">IF(CL$176&gt;=LPP!$D$113,STHDS!CL9,0)</f>
        <v>0</v>
      </c>
      <c r="CM180" s="79">
        <f ca="1">IF(CM$176&gt;=LPP!$D$113,STHDS!CM9,0)</f>
        <v>0</v>
      </c>
      <c r="CN180" s="79">
        <f ca="1">IF(CN$176&gt;=LPP!$D$113,STHDS!CN9,0)</f>
        <v>0</v>
      </c>
      <c r="CO180" s="79">
        <f ca="1">IF(CO$176&gt;=LPP!$D$113,STHDS!CO9,0)</f>
        <v>0</v>
      </c>
      <c r="CP180" s="79">
        <f ca="1">IF(CP$176&gt;=LPP!$D$113,STHDS!CP9,0)</f>
        <v>0</v>
      </c>
      <c r="CQ180" s="79">
        <f ca="1">IF(CQ$176&gt;=LPP!$D$113,STHDS!CQ9,0)</f>
        <v>0</v>
      </c>
      <c r="CR180" s="79">
        <f ca="1">IF(CR$176&gt;=LPP!$D$113,STHDS!CR9,0)</f>
        <v>0</v>
      </c>
      <c r="CS180" s="79">
        <f ca="1">IF(CS$176&gt;=LPP!$D$113,STHDS!CS9,0)</f>
        <v>0</v>
      </c>
      <c r="CT180" s="79">
        <f ca="1">IF(CT$176&gt;=LPP!$D$113,STHDS!CT9,0)</f>
        <v>0</v>
      </c>
      <c r="CU180" s="79">
        <f ca="1">IF(CU$176&gt;=LPP!$D$113,STHDS!CU9,0)</f>
        <v>0</v>
      </c>
      <c r="CV180" s="79">
        <f ca="1">IF(CV$176&gt;=LPP!$D$113,STHDS!CV9,0)</f>
        <v>0</v>
      </c>
      <c r="CW180" s="79">
        <f ca="1">IF(CW$176&gt;=LPP!$D$113,STHDS!CW9,0)</f>
        <v>0</v>
      </c>
      <c r="CX180" s="79">
        <f ca="1">IF(CX$176&gt;=LPP!$D$113,STHDS!CX9,0)</f>
        <v>0</v>
      </c>
      <c r="CY180" s="79">
        <f ca="1">IF(CY$176&gt;=LPP!$D$113,STHDS!CY9,0)</f>
        <v>0</v>
      </c>
      <c r="CZ180" s="79">
        <f ca="1">IF(CZ$176&gt;=LPP!$D$113,STHDS!CZ9,0)</f>
        <v>0</v>
      </c>
      <c r="DA180" s="79">
        <f ca="1">IF(DA$176&gt;=LPP!$D$113,STHDS!DA9,0)</f>
        <v>0</v>
      </c>
      <c r="DB180" s="79">
        <f ca="1">IF(DB$176&gt;=LPP!$D$113,STHDS!DB9,0)</f>
        <v>0</v>
      </c>
      <c r="DC180" s="79">
        <f ca="1">IF(DC$176&gt;=LPP!$D$113,STHDS!DC9,0)</f>
        <v>0</v>
      </c>
      <c r="DD180" s="79">
        <f ca="1">IF(DD$176&gt;=LPP!$D$113,STHDS!DD9,0)</f>
        <v>0</v>
      </c>
      <c r="DE180" s="79">
        <f ca="1">IF(DE$176&gt;=LPP!$D$113,STHDS!DE9,0)</f>
        <v>0</v>
      </c>
      <c r="DF180" s="79">
        <f ca="1">IF(DF$176&gt;=LPP!$D$113,STHDS!DF9,0)</f>
        <v>0</v>
      </c>
      <c r="DG180" s="79">
        <f ca="1">IF(DG$176&gt;=LPP!$D$113,STHDS!DG9,0)</f>
        <v>0</v>
      </c>
      <c r="DH180" s="79">
        <f ca="1">IF(DH$176&gt;=LPP!$D$113,STHDS!DH9,0)</f>
        <v>0</v>
      </c>
      <c r="DI180" s="79">
        <f ca="1">IF(DI$176&gt;=LPP!$D$113,STHDS!DI9,0)</f>
        <v>0</v>
      </c>
      <c r="DJ180" s="79">
        <f ca="1">IF(DJ$176&gt;=LPP!$D$113,STHDS!DJ9,0)</f>
        <v>0</v>
      </c>
      <c r="DK180" s="79">
        <f ca="1">IF(DK$176&gt;=LPP!$D$113,STHDS!DK9,0)</f>
        <v>0</v>
      </c>
      <c r="DL180" s="79">
        <f ca="1">IF(DL$176&gt;=LPP!$D$113,STHDS!DL9,0)</f>
        <v>0</v>
      </c>
      <c r="DM180" s="79">
        <f ca="1">IF(DM$176&gt;=LPP!$D$113,STHDS!DM9,0)</f>
        <v>0</v>
      </c>
      <c r="DN180" s="79">
        <f ca="1">IF(DN$176&gt;=LPP!$D$113,STHDS!DN9,0)</f>
        <v>0</v>
      </c>
      <c r="DO180" s="79">
        <f ca="1">IF(DO$176&gt;=LPP!$D$113,STHDS!DO9,0)</f>
        <v>0</v>
      </c>
      <c r="DP180" s="79">
        <f ca="1">IF(DP$176&gt;=LPP!$D$113,STHDS!DP9,0)</f>
        <v>0</v>
      </c>
      <c r="DQ180" s="79">
        <f ca="1">IF(DQ$176&gt;=LPP!$D$113,STHDS!DQ9,0)</f>
        <v>0</v>
      </c>
      <c r="DR180" s="79">
        <f ca="1">IF(DR$176&gt;=LPP!$D$113,STHDS!DR9,0)</f>
        <v>0</v>
      </c>
      <c r="DS180" s="79">
        <f ca="1">IF(DS$176&gt;=LPP!$D$113,STHDS!DS9,0)</f>
        <v>0</v>
      </c>
    </row>
    <row r="181" spans="2:123" x14ac:dyDescent="0.25">
      <c r="B181" s="156" t="s">
        <v>125</v>
      </c>
      <c r="C181" s="79">
        <f ca="1">IF(C$176&gt;=LPP!$D$113,STHDS!C10,0)</f>
        <v>0</v>
      </c>
      <c r="D181" s="79">
        <f ca="1">IF(D$176&gt;=LPP!$D$113,STHDS!D10,0)</f>
        <v>0</v>
      </c>
      <c r="E181" s="79">
        <f ca="1">IF(E$176&gt;=LPP!$D$113,STHDS!E10,0)</f>
        <v>0</v>
      </c>
      <c r="F181" s="79">
        <f ca="1">IF(F$176&gt;=LPP!$D$113,STHDS!F10,0)</f>
        <v>0</v>
      </c>
      <c r="G181" s="79">
        <f ca="1">IF(G$176&gt;=LPP!$D$113,STHDS!G10,0)</f>
        <v>0</v>
      </c>
      <c r="H181" s="79">
        <f ca="1">IF(H$176&gt;=LPP!$D$113,STHDS!H10,0)</f>
        <v>0</v>
      </c>
      <c r="I181" s="79">
        <f ca="1">IF(I$176&gt;=LPP!$D$113,STHDS!I10,0)</f>
        <v>0</v>
      </c>
      <c r="J181" s="79">
        <f ca="1">IF(J$176&gt;=LPP!$D$113,STHDS!J10,0)</f>
        <v>0</v>
      </c>
      <c r="K181" s="79">
        <f ca="1">IF(K$176&gt;=LPP!$D$113,STHDS!K10,0)</f>
        <v>0</v>
      </c>
      <c r="L181" s="79">
        <f ca="1">IF(L$176&gt;=LPP!$D$113,STHDS!L10,0)</f>
        <v>0</v>
      </c>
      <c r="M181" s="79">
        <f ca="1">IF(M$176&gt;=LPP!$D$113,STHDS!M10,0)</f>
        <v>0</v>
      </c>
      <c r="N181" s="79">
        <f ca="1">IF(N$176&gt;=LPP!$D$113,STHDS!N10,0)</f>
        <v>0</v>
      </c>
      <c r="O181" s="79">
        <f ca="1">IF(O$176&gt;=LPP!$D$113,STHDS!O10,0)</f>
        <v>0</v>
      </c>
      <c r="P181" s="79">
        <f ca="1">IF(P$176&gt;=LPP!$D$113,STHDS!P10,0)</f>
        <v>0</v>
      </c>
      <c r="Q181" s="79">
        <f ca="1">IF(Q$176&gt;=LPP!$D$113,STHDS!Q10,0)</f>
        <v>0</v>
      </c>
      <c r="R181" s="79">
        <f ca="1">IF(R$176&gt;=LPP!$D$113,STHDS!R10,0)</f>
        <v>0</v>
      </c>
      <c r="S181" s="79">
        <f ca="1">IF(S$176&gt;=LPP!$D$113,STHDS!S10,0)</f>
        <v>0</v>
      </c>
      <c r="T181" s="79">
        <f ca="1">IF(T$176&gt;=LPP!$D$113,STHDS!T10,0)</f>
        <v>0</v>
      </c>
      <c r="U181" s="79">
        <f ca="1">IF(U$176&gt;=LPP!$D$113,STHDS!U10,0)</f>
        <v>0</v>
      </c>
      <c r="V181" s="79">
        <f ca="1">IF(V$176&gt;=LPP!$D$113,STHDS!V10,0)</f>
        <v>0</v>
      </c>
      <c r="W181" s="79">
        <f ca="1">IF(W$176&gt;=LPP!$D$113,STHDS!W10,0)</f>
        <v>0</v>
      </c>
      <c r="X181" s="79">
        <f ca="1">IF(X$176&gt;=LPP!$D$113,STHDS!X10,0)</f>
        <v>0</v>
      </c>
      <c r="Y181" s="79">
        <f ca="1">IF(Y$176&gt;=LPP!$D$113,STHDS!Y10,0)</f>
        <v>0</v>
      </c>
      <c r="Z181" s="79">
        <f ca="1">IF(Z$176&gt;=LPP!$D$113,STHDS!Z10,0)</f>
        <v>1440873.1910718665</v>
      </c>
      <c r="AA181" s="79">
        <f ca="1">IF(AA$176&gt;=LPP!$D$113,STHDS!AA10,0)</f>
        <v>1440873.1910718665</v>
      </c>
      <c r="AB181" s="79">
        <f ca="1">IF(AB$176&gt;=LPP!$D$113,STHDS!AB10,0)</f>
        <v>1440873.1910718665</v>
      </c>
      <c r="AC181" s="79">
        <f ca="1">IF(AC$176&gt;=LPP!$D$113,STHDS!AC10,0)</f>
        <v>1440873.1910718665</v>
      </c>
      <c r="AD181" s="79">
        <f ca="1">IF(AD$176&gt;=LPP!$D$113,STHDS!AD10,0)</f>
        <v>1440873.1910718665</v>
      </c>
      <c r="AE181" s="79">
        <f ca="1">IF(AE$176&gt;=LPP!$D$113,STHDS!AE10,0)</f>
        <v>1440873.1910718665</v>
      </c>
      <c r="AF181" s="79">
        <f ca="1">IF(AF$176&gt;=LPP!$D$113,STHDS!AF10,0)</f>
        <v>1440873.1910718665</v>
      </c>
      <c r="AG181" s="79">
        <f ca="1">IF(AG$176&gt;=LPP!$D$113,STHDS!AG10,0)</f>
        <v>1440873.1910718665</v>
      </c>
      <c r="AH181" s="79">
        <f ca="1">IF(AH$176&gt;=LPP!$D$113,STHDS!AH10,0)</f>
        <v>1440873.1910718665</v>
      </c>
      <c r="AI181" s="79">
        <f ca="1">IF(AI$176&gt;=LPP!$D$113,STHDS!AI10,0)</f>
        <v>1440873.1910718665</v>
      </c>
      <c r="AJ181" s="79">
        <f ca="1">IF(AJ$176&gt;=LPP!$D$113,STHDS!AJ10,0)</f>
        <v>1440873.1910718665</v>
      </c>
      <c r="AK181" s="79">
        <f ca="1">IF(AK$176&gt;=LPP!$D$113,STHDS!AK10,0)</f>
        <v>1440873.1910718665</v>
      </c>
      <c r="AL181" s="79">
        <f ca="1">IF(AL$176&gt;=LPP!$D$113,STHDS!AL10,0)</f>
        <v>1440873.1910718665</v>
      </c>
      <c r="AM181" s="79">
        <f ca="1">IF(AM$176&gt;=LPP!$D$113,STHDS!AM10,0)</f>
        <v>1440873.1910718665</v>
      </c>
      <c r="AN181" s="79">
        <f ca="1">IF(AN$176&gt;=LPP!$D$113,STHDS!AN10,0)</f>
        <v>1440873.1910718665</v>
      </c>
      <c r="AO181" s="79">
        <f ca="1">IF(AO$176&gt;=LPP!$D$113,STHDS!AO10,0)</f>
        <v>1440873.1910718665</v>
      </c>
      <c r="AP181" s="79">
        <f ca="1">IF(AP$176&gt;=LPP!$D$113,STHDS!AP10,0)</f>
        <v>1440873.1910718665</v>
      </c>
      <c r="AQ181" s="79">
        <f ca="1">IF(AQ$176&gt;=LPP!$D$113,STHDS!AQ10,0)</f>
        <v>1440873.1910718665</v>
      </c>
      <c r="AR181" s="79">
        <f ca="1">IF(AR$176&gt;=LPP!$D$113,STHDS!AR10,0)</f>
        <v>0</v>
      </c>
      <c r="AS181" s="79">
        <f ca="1">IF(AS$176&gt;=LPP!$D$113,STHDS!AS10,0)</f>
        <v>0</v>
      </c>
      <c r="AT181" s="79">
        <f ca="1">IF(AT$176&gt;=LPP!$D$113,STHDS!AT10,0)</f>
        <v>0</v>
      </c>
      <c r="AU181" s="79">
        <f ca="1">IF(AU$176&gt;=LPP!$D$113,STHDS!AU10,0)</f>
        <v>0</v>
      </c>
      <c r="AV181" s="79">
        <f ca="1">IF(AV$176&gt;=LPP!$D$113,STHDS!AV10,0)</f>
        <v>0</v>
      </c>
      <c r="AW181" s="79">
        <f ca="1">IF(AW$176&gt;=LPP!$D$113,STHDS!AW10,0)</f>
        <v>0</v>
      </c>
      <c r="AX181" s="79">
        <f ca="1">IF(AX$176&gt;=LPP!$D$113,STHDS!AX10,0)</f>
        <v>0</v>
      </c>
      <c r="AY181" s="79">
        <f ca="1">IF(AY$176&gt;=LPP!$D$113,STHDS!AY10,0)</f>
        <v>0</v>
      </c>
      <c r="AZ181" s="79">
        <f ca="1">IF(AZ$176&gt;=LPP!$D$113,STHDS!AZ10,0)</f>
        <v>0</v>
      </c>
      <c r="BA181" s="79">
        <f ca="1">IF(BA$176&gt;=LPP!$D$113,STHDS!BA10,0)</f>
        <v>0</v>
      </c>
      <c r="BB181" s="79">
        <f ca="1">IF(BB$176&gt;=LPP!$D$113,STHDS!BB10,0)</f>
        <v>0</v>
      </c>
      <c r="BC181" s="79">
        <f ca="1">IF(BC$176&gt;=LPP!$D$113,STHDS!BC10,0)</f>
        <v>0</v>
      </c>
      <c r="BD181" s="79">
        <f ca="1">IF(BD$176&gt;=LPP!$D$113,STHDS!BD10,0)</f>
        <v>0</v>
      </c>
      <c r="BE181" s="79">
        <f ca="1">IF(BE$176&gt;=LPP!$D$113,STHDS!BE10,0)</f>
        <v>0</v>
      </c>
      <c r="BF181" s="79">
        <f ca="1">IF(BF$176&gt;=LPP!$D$113,STHDS!BF10,0)</f>
        <v>0</v>
      </c>
      <c r="BG181" s="79">
        <f ca="1">IF(BG$176&gt;=LPP!$D$113,STHDS!BG10,0)</f>
        <v>0</v>
      </c>
      <c r="BH181" s="79">
        <f ca="1">IF(BH$176&gt;=LPP!$D$113,STHDS!BH10,0)</f>
        <v>0</v>
      </c>
      <c r="BI181" s="79">
        <f ca="1">IF(BI$176&gt;=LPP!$D$113,STHDS!BI10,0)</f>
        <v>0</v>
      </c>
      <c r="BJ181" s="79">
        <f ca="1">IF(BJ$176&gt;=LPP!$D$113,STHDS!BJ10,0)</f>
        <v>0</v>
      </c>
      <c r="BK181" s="79">
        <f ca="1">IF(BK$176&gt;=LPP!$D$113,STHDS!BK10,0)</f>
        <v>0</v>
      </c>
      <c r="BL181" s="79">
        <f ca="1">IF(BL$176&gt;=LPP!$D$113,STHDS!BL10,0)</f>
        <v>0</v>
      </c>
      <c r="BM181" s="79">
        <f ca="1">IF(BM$176&gt;=LPP!$D$113,STHDS!BM10,0)</f>
        <v>0</v>
      </c>
      <c r="BN181" s="79">
        <f ca="1">IF(BN$176&gt;=LPP!$D$113,STHDS!BN10,0)</f>
        <v>0</v>
      </c>
      <c r="BO181" s="79">
        <f ca="1">IF(BO$176&gt;=LPP!$D$113,STHDS!BO10,0)</f>
        <v>0</v>
      </c>
      <c r="BP181" s="79">
        <f ca="1">IF(BP$176&gt;=LPP!$D$113,STHDS!BP10,0)</f>
        <v>0</v>
      </c>
      <c r="BQ181" s="79">
        <f ca="1">IF(BQ$176&gt;=LPP!$D$113,STHDS!BQ10,0)</f>
        <v>0</v>
      </c>
      <c r="BR181" s="79">
        <f ca="1">IF(BR$176&gt;=LPP!$D$113,STHDS!BR10,0)</f>
        <v>0</v>
      </c>
      <c r="BS181" s="79">
        <f ca="1">IF(BS$176&gt;=LPP!$D$113,STHDS!BS10,0)</f>
        <v>0</v>
      </c>
      <c r="BT181" s="79">
        <f ca="1">IF(BT$176&gt;=LPP!$D$113,STHDS!BT10,0)</f>
        <v>0</v>
      </c>
      <c r="BU181" s="79">
        <f ca="1">IF(BU$176&gt;=LPP!$D$113,STHDS!BU10,0)</f>
        <v>0</v>
      </c>
      <c r="BV181" s="79">
        <f ca="1">IF(BV$176&gt;=LPP!$D$113,STHDS!BV10,0)</f>
        <v>0</v>
      </c>
      <c r="BW181" s="79">
        <f ca="1">IF(BW$176&gt;=LPP!$D$113,STHDS!BW10,0)</f>
        <v>0</v>
      </c>
      <c r="BX181" s="79">
        <f ca="1">IF(BX$176&gt;=LPP!$D$113,STHDS!BX10,0)</f>
        <v>0</v>
      </c>
      <c r="BY181" s="79">
        <f ca="1">IF(BY$176&gt;=LPP!$D$113,STHDS!BY10,0)</f>
        <v>0</v>
      </c>
      <c r="BZ181" s="79">
        <f ca="1">IF(BZ$176&gt;=LPP!$D$113,STHDS!BZ10,0)</f>
        <v>0</v>
      </c>
      <c r="CA181" s="79">
        <f ca="1">IF(CA$176&gt;=LPP!$D$113,STHDS!CA10,0)</f>
        <v>0</v>
      </c>
      <c r="CB181" s="79">
        <f ca="1">IF(CB$176&gt;=LPP!$D$113,STHDS!CB10,0)</f>
        <v>0</v>
      </c>
      <c r="CC181" s="79">
        <f ca="1">IF(CC$176&gt;=LPP!$D$113,STHDS!CC10,0)</f>
        <v>0</v>
      </c>
      <c r="CD181" s="79">
        <f ca="1">IF(CD$176&gt;=LPP!$D$113,STHDS!CD10,0)</f>
        <v>0</v>
      </c>
      <c r="CE181" s="79">
        <f ca="1">IF(CE$176&gt;=LPP!$D$113,STHDS!CE10,0)</f>
        <v>0</v>
      </c>
      <c r="CF181" s="79">
        <f ca="1">IF(CF$176&gt;=LPP!$D$113,STHDS!CF10,0)</f>
        <v>0</v>
      </c>
      <c r="CG181" s="79">
        <f ca="1">IF(CG$176&gt;=LPP!$D$113,STHDS!CG10,0)</f>
        <v>0</v>
      </c>
      <c r="CH181" s="79">
        <f ca="1">IF(CH$176&gt;=LPP!$D$113,STHDS!CH10,0)</f>
        <v>0</v>
      </c>
      <c r="CI181" s="79">
        <f ca="1">IF(CI$176&gt;=LPP!$D$113,STHDS!CI10,0)</f>
        <v>0</v>
      </c>
      <c r="CJ181" s="79">
        <f ca="1">IF(CJ$176&gt;=LPP!$D$113,STHDS!CJ10,0)</f>
        <v>0</v>
      </c>
      <c r="CK181" s="79">
        <f ca="1">IF(CK$176&gt;=LPP!$D$113,STHDS!CK10,0)</f>
        <v>0</v>
      </c>
      <c r="CL181" s="79">
        <f ca="1">IF(CL$176&gt;=LPP!$D$113,STHDS!CL10,0)</f>
        <v>0</v>
      </c>
      <c r="CM181" s="79">
        <f ca="1">IF(CM$176&gt;=LPP!$D$113,STHDS!CM10,0)</f>
        <v>0</v>
      </c>
      <c r="CN181" s="79">
        <f ca="1">IF(CN$176&gt;=LPP!$D$113,STHDS!CN10,0)</f>
        <v>0</v>
      </c>
      <c r="CO181" s="79">
        <f ca="1">IF(CO$176&gt;=LPP!$D$113,STHDS!CO10,0)</f>
        <v>0</v>
      </c>
      <c r="CP181" s="79">
        <f ca="1">IF(CP$176&gt;=LPP!$D$113,STHDS!CP10,0)</f>
        <v>0</v>
      </c>
      <c r="CQ181" s="79">
        <f ca="1">IF(CQ$176&gt;=LPP!$D$113,STHDS!CQ10,0)</f>
        <v>0</v>
      </c>
      <c r="CR181" s="79">
        <f ca="1">IF(CR$176&gt;=LPP!$D$113,STHDS!CR10,0)</f>
        <v>0</v>
      </c>
      <c r="CS181" s="79">
        <f ca="1">IF(CS$176&gt;=LPP!$D$113,STHDS!CS10,0)</f>
        <v>0</v>
      </c>
      <c r="CT181" s="79">
        <f ca="1">IF(CT$176&gt;=LPP!$D$113,STHDS!CT10,0)</f>
        <v>0</v>
      </c>
      <c r="CU181" s="79">
        <f ca="1">IF(CU$176&gt;=LPP!$D$113,STHDS!CU10,0)</f>
        <v>0</v>
      </c>
      <c r="CV181" s="79">
        <f ca="1">IF(CV$176&gt;=LPP!$D$113,STHDS!CV10,0)</f>
        <v>0</v>
      </c>
      <c r="CW181" s="79">
        <f ca="1">IF(CW$176&gt;=LPP!$D$113,STHDS!CW10,0)</f>
        <v>0</v>
      </c>
      <c r="CX181" s="79">
        <f ca="1">IF(CX$176&gt;=LPP!$D$113,STHDS!CX10,0)</f>
        <v>0</v>
      </c>
      <c r="CY181" s="79">
        <f ca="1">IF(CY$176&gt;=LPP!$D$113,STHDS!CY10,0)</f>
        <v>0</v>
      </c>
      <c r="CZ181" s="79">
        <f ca="1">IF(CZ$176&gt;=LPP!$D$113,STHDS!CZ10,0)</f>
        <v>0</v>
      </c>
      <c r="DA181" s="79">
        <f ca="1">IF(DA$176&gt;=LPP!$D$113,STHDS!DA10,0)</f>
        <v>0</v>
      </c>
      <c r="DB181" s="79">
        <f ca="1">IF(DB$176&gt;=LPP!$D$113,STHDS!DB10,0)</f>
        <v>0</v>
      </c>
      <c r="DC181" s="79">
        <f ca="1">IF(DC$176&gt;=LPP!$D$113,STHDS!DC10,0)</f>
        <v>0</v>
      </c>
      <c r="DD181" s="79">
        <f ca="1">IF(DD$176&gt;=LPP!$D$113,STHDS!DD10,0)</f>
        <v>0</v>
      </c>
      <c r="DE181" s="79">
        <f ca="1">IF(DE$176&gt;=LPP!$D$113,STHDS!DE10,0)</f>
        <v>0</v>
      </c>
      <c r="DF181" s="79">
        <f ca="1">IF(DF$176&gt;=LPP!$D$113,STHDS!DF10,0)</f>
        <v>0</v>
      </c>
      <c r="DG181" s="79">
        <f ca="1">IF(DG$176&gt;=LPP!$D$113,STHDS!DG10,0)</f>
        <v>0</v>
      </c>
      <c r="DH181" s="79">
        <f ca="1">IF(DH$176&gt;=LPP!$D$113,STHDS!DH10,0)</f>
        <v>0</v>
      </c>
      <c r="DI181" s="79">
        <f ca="1">IF(DI$176&gt;=LPP!$D$113,STHDS!DI10,0)</f>
        <v>0</v>
      </c>
      <c r="DJ181" s="79">
        <f ca="1">IF(DJ$176&gt;=LPP!$D$113,STHDS!DJ10,0)</f>
        <v>0</v>
      </c>
      <c r="DK181" s="79">
        <f ca="1">IF(DK$176&gt;=LPP!$D$113,STHDS!DK10,0)</f>
        <v>0</v>
      </c>
      <c r="DL181" s="79">
        <f ca="1">IF(DL$176&gt;=LPP!$D$113,STHDS!DL10,0)</f>
        <v>0</v>
      </c>
      <c r="DM181" s="79">
        <f ca="1">IF(DM$176&gt;=LPP!$D$113,STHDS!DM10,0)</f>
        <v>0</v>
      </c>
      <c r="DN181" s="79">
        <f ca="1">IF(DN$176&gt;=LPP!$D$113,STHDS!DN10,0)</f>
        <v>0</v>
      </c>
      <c r="DO181" s="79">
        <f ca="1">IF(DO$176&gt;=LPP!$D$113,STHDS!DO10,0)</f>
        <v>0</v>
      </c>
      <c r="DP181" s="79">
        <f ca="1">IF(DP$176&gt;=LPP!$D$113,STHDS!DP10,0)</f>
        <v>0</v>
      </c>
      <c r="DQ181" s="79">
        <f ca="1">IF(DQ$176&gt;=LPP!$D$113,STHDS!DQ10,0)</f>
        <v>0</v>
      </c>
      <c r="DR181" s="79">
        <f ca="1">IF(DR$176&gt;=LPP!$D$113,STHDS!DR10,0)</f>
        <v>0</v>
      </c>
      <c r="DS181" s="79">
        <f ca="1">IF(DS$176&gt;=LPP!$D$113,STHDS!DS10,0)</f>
        <v>0</v>
      </c>
    </row>
    <row r="182" spans="2:123" x14ac:dyDescent="0.25">
      <c r="B182" s="156" t="s">
        <v>126</v>
      </c>
      <c r="C182" s="79">
        <f ca="1">IF(C$176&gt;=LPP!$D$113,STHDS!C11,0)</f>
        <v>0</v>
      </c>
      <c r="D182" s="79">
        <f ca="1">IF(D$176&gt;=LPP!$D$113,STHDS!D11,0)</f>
        <v>0</v>
      </c>
      <c r="E182" s="79">
        <f ca="1">IF(E$176&gt;=LPP!$D$113,STHDS!E11,0)</f>
        <v>0</v>
      </c>
      <c r="F182" s="79">
        <f ca="1">IF(F$176&gt;=LPP!$D$113,STHDS!F11,0)</f>
        <v>0</v>
      </c>
      <c r="G182" s="79">
        <f ca="1">IF(G$176&gt;=LPP!$D$113,STHDS!G11,0)</f>
        <v>0</v>
      </c>
      <c r="H182" s="79">
        <f ca="1">IF(H$176&gt;=LPP!$D$113,STHDS!H11,0)</f>
        <v>0</v>
      </c>
      <c r="I182" s="79">
        <f ca="1">IF(I$176&gt;=LPP!$D$113,STHDS!I11,0)</f>
        <v>0</v>
      </c>
      <c r="J182" s="79">
        <f ca="1">IF(J$176&gt;=LPP!$D$113,STHDS!J11,0)</f>
        <v>0</v>
      </c>
      <c r="K182" s="79">
        <f ca="1">IF(K$176&gt;=LPP!$D$113,STHDS!K11,0)</f>
        <v>0</v>
      </c>
      <c r="L182" s="79">
        <f ca="1">IF(L$176&gt;=LPP!$D$113,STHDS!L11,0)</f>
        <v>0</v>
      </c>
      <c r="M182" s="79">
        <f ca="1">IF(M$176&gt;=LPP!$D$113,STHDS!M11,0)</f>
        <v>0</v>
      </c>
      <c r="N182" s="79">
        <f ca="1">IF(N$176&gt;=LPP!$D$113,STHDS!N11,0)</f>
        <v>0</v>
      </c>
      <c r="O182" s="79">
        <f ca="1">IF(O$176&gt;=LPP!$D$113,STHDS!O11,0)</f>
        <v>0</v>
      </c>
      <c r="P182" s="79">
        <f ca="1">IF(P$176&gt;=LPP!$D$113,STHDS!P11,0)</f>
        <v>0</v>
      </c>
      <c r="Q182" s="79">
        <f ca="1">IF(Q$176&gt;=LPP!$D$113,STHDS!Q11,0)</f>
        <v>0</v>
      </c>
      <c r="R182" s="79">
        <f ca="1">IF(R$176&gt;=LPP!$D$113,STHDS!R11,0)</f>
        <v>0</v>
      </c>
      <c r="S182" s="79">
        <f ca="1">IF(S$176&gt;=LPP!$D$113,STHDS!S11,0)</f>
        <v>0</v>
      </c>
      <c r="T182" s="79">
        <f ca="1">IF(T$176&gt;=LPP!$D$113,STHDS!T11,0)</f>
        <v>0</v>
      </c>
      <c r="U182" s="79">
        <f ca="1">IF(U$176&gt;=LPP!$D$113,STHDS!U11,0)</f>
        <v>0</v>
      </c>
      <c r="V182" s="79">
        <f ca="1">IF(V$176&gt;=LPP!$D$113,STHDS!V11,0)</f>
        <v>0</v>
      </c>
      <c r="W182" s="79">
        <f ca="1">IF(W$176&gt;=LPP!$D$113,STHDS!W11,0)</f>
        <v>0</v>
      </c>
      <c r="X182" s="79">
        <f ca="1">IF(X$176&gt;=LPP!$D$113,STHDS!X11,0)</f>
        <v>0</v>
      </c>
      <c r="Y182" s="79">
        <f ca="1">IF(Y$176&gt;=LPP!$D$113,STHDS!Y11,0)</f>
        <v>0</v>
      </c>
      <c r="Z182" s="79">
        <f ca="1">IF(Z$176&gt;=LPP!$D$113,STHDS!Z11,0)</f>
        <v>0</v>
      </c>
      <c r="AA182" s="79">
        <f ca="1">IF(AA$176&gt;=LPP!$D$113,STHDS!AA11,0)</f>
        <v>0</v>
      </c>
      <c r="AB182" s="79">
        <f ca="1">IF(AB$176&gt;=LPP!$D$113,STHDS!AB11,0)</f>
        <v>360218.29776796664</v>
      </c>
      <c r="AC182" s="79">
        <f ca="1">IF(AC$176&gt;=LPP!$D$113,STHDS!AC11,0)</f>
        <v>360218.29776796664</v>
      </c>
      <c r="AD182" s="79">
        <f ca="1">IF(AD$176&gt;=LPP!$D$113,STHDS!AD11,0)</f>
        <v>360218.29776796664</v>
      </c>
      <c r="AE182" s="79">
        <f ca="1">IF(AE$176&gt;=LPP!$D$113,STHDS!AE11,0)</f>
        <v>360218.29776796664</v>
      </c>
      <c r="AF182" s="79">
        <f ca="1">IF(AF$176&gt;=LPP!$D$113,STHDS!AF11,0)</f>
        <v>360218.29776796664</v>
      </c>
      <c r="AG182" s="79">
        <f ca="1">IF(AG$176&gt;=LPP!$D$113,STHDS!AG11,0)</f>
        <v>360218.29776796664</v>
      </c>
      <c r="AH182" s="79">
        <f ca="1">IF(AH$176&gt;=LPP!$D$113,STHDS!AH11,0)</f>
        <v>360218.29776796664</v>
      </c>
      <c r="AI182" s="79">
        <f ca="1">IF(AI$176&gt;=LPP!$D$113,STHDS!AI11,0)</f>
        <v>360218.29776796664</v>
      </c>
      <c r="AJ182" s="79">
        <f ca="1">IF(AJ$176&gt;=LPP!$D$113,STHDS!AJ11,0)</f>
        <v>360218.29776796664</v>
      </c>
      <c r="AK182" s="79">
        <f ca="1">IF(AK$176&gt;=LPP!$D$113,STHDS!AK11,0)</f>
        <v>360218.29776796664</v>
      </c>
      <c r="AL182" s="79">
        <f ca="1">IF(AL$176&gt;=LPP!$D$113,STHDS!AL11,0)</f>
        <v>360218.29776796664</v>
      </c>
      <c r="AM182" s="79">
        <f ca="1">IF(AM$176&gt;=LPP!$D$113,STHDS!AM11,0)</f>
        <v>360218.29776796664</v>
      </c>
      <c r="AN182" s="79">
        <f ca="1">IF(AN$176&gt;=LPP!$D$113,STHDS!AN11,0)</f>
        <v>360218.29776796664</v>
      </c>
      <c r="AO182" s="79">
        <f ca="1">IF(AO$176&gt;=LPP!$D$113,STHDS!AO11,0)</f>
        <v>360218.29776796664</v>
      </c>
      <c r="AP182" s="79">
        <f ca="1">IF(AP$176&gt;=LPP!$D$113,STHDS!AP11,0)</f>
        <v>360218.29776796664</v>
      </c>
      <c r="AQ182" s="79">
        <f ca="1">IF(AQ$176&gt;=LPP!$D$113,STHDS!AQ11,0)</f>
        <v>360218.29776796664</v>
      </c>
      <c r="AR182" s="79">
        <f ca="1">IF(AR$176&gt;=LPP!$D$113,STHDS!AR11,0)</f>
        <v>360218.29776796664</v>
      </c>
      <c r="AS182" s="79">
        <f ca="1">IF(AS$176&gt;=LPP!$D$113,STHDS!AS11,0)</f>
        <v>360218.29776796664</v>
      </c>
      <c r="AT182" s="79">
        <f ca="1">IF(AT$176&gt;=LPP!$D$113,STHDS!AT11,0)</f>
        <v>0</v>
      </c>
      <c r="AU182" s="79">
        <f ca="1">IF(AU$176&gt;=LPP!$D$113,STHDS!AU11,0)</f>
        <v>0</v>
      </c>
      <c r="AV182" s="79">
        <f ca="1">IF(AV$176&gt;=LPP!$D$113,STHDS!AV11,0)</f>
        <v>0</v>
      </c>
      <c r="AW182" s="79">
        <f ca="1">IF(AW$176&gt;=LPP!$D$113,STHDS!AW11,0)</f>
        <v>0</v>
      </c>
      <c r="AX182" s="79">
        <f ca="1">IF(AX$176&gt;=LPP!$D$113,STHDS!AX11,0)</f>
        <v>0</v>
      </c>
      <c r="AY182" s="79">
        <f ca="1">IF(AY$176&gt;=LPP!$D$113,STHDS!AY11,0)</f>
        <v>0</v>
      </c>
      <c r="AZ182" s="79">
        <f ca="1">IF(AZ$176&gt;=LPP!$D$113,STHDS!AZ11,0)</f>
        <v>0</v>
      </c>
      <c r="BA182" s="79">
        <f ca="1">IF(BA$176&gt;=LPP!$D$113,STHDS!BA11,0)</f>
        <v>0</v>
      </c>
      <c r="BB182" s="79">
        <f ca="1">IF(BB$176&gt;=LPP!$D$113,STHDS!BB11,0)</f>
        <v>0</v>
      </c>
      <c r="BC182" s="79">
        <f ca="1">IF(BC$176&gt;=LPP!$D$113,STHDS!BC11,0)</f>
        <v>0</v>
      </c>
      <c r="BD182" s="79">
        <f ca="1">IF(BD$176&gt;=LPP!$D$113,STHDS!BD11,0)</f>
        <v>0</v>
      </c>
      <c r="BE182" s="79">
        <f ca="1">IF(BE$176&gt;=LPP!$D$113,STHDS!BE11,0)</f>
        <v>0</v>
      </c>
      <c r="BF182" s="79">
        <f ca="1">IF(BF$176&gt;=LPP!$D$113,STHDS!BF11,0)</f>
        <v>0</v>
      </c>
      <c r="BG182" s="79">
        <f ca="1">IF(BG$176&gt;=LPP!$D$113,STHDS!BG11,0)</f>
        <v>0</v>
      </c>
      <c r="BH182" s="79">
        <f ca="1">IF(BH$176&gt;=LPP!$D$113,STHDS!BH11,0)</f>
        <v>0</v>
      </c>
      <c r="BI182" s="79">
        <f ca="1">IF(BI$176&gt;=LPP!$D$113,STHDS!BI11,0)</f>
        <v>0</v>
      </c>
      <c r="BJ182" s="79">
        <f ca="1">IF(BJ$176&gt;=LPP!$D$113,STHDS!BJ11,0)</f>
        <v>0</v>
      </c>
      <c r="BK182" s="79">
        <f ca="1">IF(BK$176&gt;=LPP!$D$113,STHDS!BK11,0)</f>
        <v>0</v>
      </c>
      <c r="BL182" s="79">
        <f ca="1">IF(BL$176&gt;=LPP!$D$113,STHDS!BL11,0)</f>
        <v>0</v>
      </c>
      <c r="BM182" s="79">
        <f ca="1">IF(BM$176&gt;=LPP!$D$113,STHDS!BM11,0)</f>
        <v>0</v>
      </c>
      <c r="BN182" s="79">
        <f ca="1">IF(BN$176&gt;=LPP!$D$113,STHDS!BN11,0)</f>
        <v>0</v>
      </c>
      <c r="BO182" s="79">
        <f ca="1">IF(BO$176&gt;=LPP!$D$113,STHDS!BO11,0)</f>
        <v>0</v>
      </c>
      <c r="BP182" s="79">
        <f ca="1">IF(BP$176&gt;=LPP!$D$113,STHDS!BP11,0)</f>
        <v>0</v>
      </c>
      <c r="BQ182" s="79">
        <f ca="1">IF(BQ$176&gt;=LPP!$D$113,STHDS!BQ11,0)</f>
        <v>0</v>
      </c>
      <c r="BR182" s="79">
        <f ca="1">IF(BR$176&gt;=LPP!$D$113,STHDS!BR11,0)</f>
        <v>0</v>
      </c>
      <c r="BS182" s="79">
        <f ca="1">IF(BS$176&gt;=LPP!$D$113,STHDS!BS11,0)</f>
        <v>0</v>
      </c>
      <c r="BT182" s="79">
        <f ca="1">IF(BT$176&gt;=LPP!$D$113,STHDS!BT11,0)</f>
        <v>0</v>
      </c>
      <c r="BU182" s="79">
        <f ca="1">IF(BU$176&gt;=LPP!$D$113,STHDS!BU11,0)</f>
        <v>0</v>
      </c>
      <c r="BV182" s="79">
        <f ca="1">IF(BV$176&gt;=LPP!$D$113,STHDS!BV11,0)</f>
        <v>0</v>
      </c>
      <c r="BW182" s="79">
        <f ca="1">IF(BW$176&gt;=LPP!$D$113,STHDS!BW11,0)</f>
        <v>0</v>
      </c>
      <c r="BX182" s="79">
        <f ca="1">IF(BX$176&gt;=LPP!$D$113,STHDS!BX11,0)</f>
        <v>0</v>
      </c>
      <c r="BY182" s="79">
        <f ca="1">IF(BY$176&gt;=LPP!$D$113,STHDS!BY11,0)</f>
        <v>0</v>
      </c>
      <c r="BZ182" s="79">
        <f ca="1">IF(BZ$176&gt;=LPP!$D$113,STHDS!BZ11,0)</f>
        <v>0</v>
      </c>
      <c r="CA182" s="79">
        <f ca="1">IF(CA$176&gt;=LPP!$D$113,STHDS!CA11,0)</f>
        <v>0</v>
      </c>
      <c r="CB182" s="79">
        <f ca="1">IF(CB$176&gt;=LPP!$D$113,STHDS!CB11,0)</f>
        <v>0</v>
      </c>
      <c r="CC182" s="79">
        <f ca="1">IF(CC$176&gt;=LPP!$D$113,STHDS!CC11,0)</f>
        <v>0</v>
      </c>
      <c r="CD182" s="79">
        <f ca="1">IF(CD$176&gt;=LPP!$D$113,STHDS!CD11,0)</f>
        <v>0</v>
      </c>
      <c r="CE182" s="79">
        <f ca="1">IF(CE$176&gt;=LPP!$D$113,STHDS!CE11,0)</f>
        <v>0</v>
      </c>
      <c r="CF182" s="79">
        <f ca="1">IF(CF$176&gt;=LPP!$D$113,STHDS!CF11,0)</f>
        <v>0</v>
      </c>
      <c r="CG182" s="79">
        <f ca="1">IF(CG$176&gt;=LPP!$D$113,STHDS!CG11,0)</f>
        <v>0</v>
      </c>
      <c r="CH182" s="79">
        <f ca="1">IF(CH$176&gt;=LPP!$D$113,STHDS!CH11,0)</f>
        <v>0</v>
      </c>
      <c r="CI182" s="79">
        <f ca="1">IF(CI$176&gt;=LPP!$D$113,STHDS!CI11,0)</f>
        <v>0</v>
      </c>
      <c r="CJ182" s="79">
        <f ca="1">IF(CJ$176&gt;=LPP!$D$113,STHDS!CJ11,0)</f>
        <v>0</v>
      </c>
      <c r="CK182" s="79">
        <f ca="1">IF(CK$176&gt;=LPP!$D$113,STHDS!CK11,0)</f>
        <v>0</v>
      </c>
      <c r="CL182" s="79">
        <f ca="1">IF(CL$176&gt;=LPP!$D$113,STHDS!CL11,0)</f>
        <v>0</v>
      </c>
      <c r="CM182" s="79">
        <f ca="1">IF(CM$176&gt;=LPP!$D$113,STHDS!CM11,0)</f>
        <v>0</v>
      </c>
      <c r="CN182" s="79">
        <f ca="1">IF(CN$176&gt;=LPP!$D$113,STHDS!CN11,0)</f>
        <v>0</v>
      </c>
      <c r="CO182" s="79">
        <f ca="1">IF(CO$176&gt;=LPP!$D$113,STHDS!CO11,0)</f>
        <v>0</v>
      </c>
      <c r="CP182" s="79">
        <f ca="1">IF(CP$176&gt;=LPP!$D$113,STHDS!CP11,0)</f>
        <v>0</v>
      </c>
      <c r="CQ182" s="79">
        <f ca="1">IF(CQ$176&gt;=LPP!$D$113,STHDS!CQ11,0)</f>
        <v>0</v>
      </c>
      <c r="CR182" s="79">
        <f ca="1">IF(CR$176&gt;=LPP!$D$113,STHDS!CR11,0)</f>
        <v>0</v>
      </c>
      <c r="CS182" s="79">
        <f ca="1">IF(CS$176&gt;=LPP!$D$113,STHDS!CS11,0)</f>
        <v>0</v>
      </c>
      <c r="CT182" s="79">
        <f ca="1">IF(CT$176&gt;=LPP!$D$113,STHDS!CT11,0)</f>
        <v>0</v>
      </c>
      <c r="CU182" s="79">
        <f ca="1">IF(CU$176&gt;=LPP!$D$113,STHDS!CU11,0)</f>
        <v>0</v>
      </c>
      <c r="CV182" s="79">
        <f ca="1">IF(CV$176&gt;=LPP!$D$113,STHDS!CV11,0)</f>
        <v>0</v>
      </c>
      <c r="CW182" s="79">
        <f ca="1">IF(CW$176&gt;=LPP!$D$113,STHDS!CW11,0)</f>
        <v>0</v>
      </c>
      <c r="CX182" s="79">
        <f ca="1">IF(CX$176&gt;=LPP!$D$113,STHDS!CX11,0)</f>
        <v>0</v>
      </c>
      <c r="CY182" s="79">
        <f ca="1">IF(CY$176&gt;=LPP!$D$113,STHDS!CY11,0)</f>
        <v>0</v>
      </c>
      <c r="CZ182" s="79">
        <f ca="1">IF(CZ$176&gt;=LPP!$D$113,STHDS!CZ11,0)</f>
        <v>0</v>
      </c>
      <c r="DA182" s="79">
        <f ca="1">IF(DA$176&gt;=LPP!$D$113,STHDS!DA11,0)</f>
        <v>0</v>
      </c>
      <c r="DB182" s="79">
        <f ca="1">IF(DB$176&gt;=LPP!$D$113,STHDS!DB11,0)</f>
        <v>0</v>
      </c>
      <c r="DC182" s="79">
        <f ca="1">IF(DC$176&gt;=LPP!$D$113,STHDS!DC11,0)</f>
        <v>0</v>
      </c>
      <c r="DD182" s="79">
        <f ca="1">IF(DD$176&gt;=LPP!$D$113,STHDS!DD11,0)</f>
        <v>0</v>
      </c>
      <c r="DE182" s="79">
        <f ca="1">IF(DE$176&gt;=LPP!$D$113,STHDS!DE11,0)</f>
        <v>0</v>
      </c>
      <c r="DF182" s="79">
        <f ca="1">IF(DF$176&gt;=LPP!$D$113,STHDS!DF11,0)</f>
        <v>0</v>
      </c>
      <c r="DG182" s="79">
        <f ca="1">IF(DG$176&gt;=LPP!$D$113,STHDS!DG11,0)</f>
        <v>0</v>
      </c>
      <c r="DH182" s="79">
        <f ca="1">IF(DH$176&gt;=LPP!$D$113,STHDS!DH11,0)</f>
        <v>0</v>
      </c>
      <c r="DI182" s="79">
        <f ca="1">IF(DI$176&gt;=LPP!$D$113,STHDS!DI11,0)</f>
        <v>0</v>
      </c>
      <c r="DJ182" s="79">
        <f ca="1">IF(DJ$176&gt;=LPP!$D$113,STHDS!DJ11,0)</f>
        <v>0</v>
      </c>
      <c r="DK182" s="79">
        <f ca="1">IF(DK$176&gt;=LPP!$D$113,STHDS!DK11,0)</f>
        <v>0</v>
      </c>
      <c r="DL182" s="79">
        <f ca="1">IF(DL$176&gt;=LPP!$D$113,STHDS!DL11,0)</f>
        <v>0</v>
      </c>
      <c r="DM182" s="79">
        <f ca="1">IF(DM$176&gt;=LPP!$D$113,STHDS!DM11,0)</f>
        <v>0</v>
      </c>
      <c r="DN182" s="79">
        <f ca="1">IF(DN$176&gt;=LPP!$D$113,STHDS!DN11,0)</f>
        <v>0</v>
      </c>
      <c r="DO182" s="79">
        <f ca="1">IF(DO$176&gt;=LPP!$D$113,STHDS!DO11,0)</f>
        <v>0</v>
      </c>
      <c r="DP182" s="79">
        <f ca="1">IF(DP$176&gt;=LPP!$D$113,STHDS!DP11,0)</f>
        <v>0</v>
      </c>
      <c r="DQ182" s="79">
        <f ca="1">IF(DQ$176&gt;=LPP!$D$113,STHDS!DQ11,0)</f>
        <v>0</v>
      </c>
      <c r="DR182" s="79">
        <f ca="1">IF(DR$176&gt;=LPP!$D$113,STHDS!DR11,0)</f>
        <v>0</v>
      </c>
      <c r="DS182" s="79">
        <f ca="1">IF(DS$176&gt;=LPP!$D$113,STHDS!DS11,0)</f>
        <v>0</v>
      </c>
    </row>
    <row r="183" spans="2:123" x14ac:dyDescent="0.25">
      <c r="B183" s="156" t="s">
        <v>127</v>
      </c>
      <c r="C183" s="79">
        <f ca="1">IF(C$176&gt;=LPP!$D$113,STHDS!C12,0)</f>
        <v>0</v>
      </c>
      <c r="D183" s="79">
        <f ca="1">IF(D$176&gt;=LPP!$D$113,STHDS!D12,0)</f>
        <v>0</v>
      </c>
      <c r="E183" s="79">
        <f ca="1">IF(E$176&gt;=LPP!$D$113,STHDS!E12,0)</f>
        <v>0</v>
      </c>
      <c r="F183" s="79">
        <f ca="1">IF(F$176&gt;=LPP!$D$113,STHDS!F12,0)</f>
        <v>0</v>
      </c>
      <c r="G183" s="79">
        <f ca="1">IF(G$176&gt;=LPP!$D$113,STHDS!G12,0)</f>
        <v>0</v>
      </c>
      <c r="H183" s="79">
        <f ca="1">IF(H$176&gt;=LPP!$D$113,STHDS!H12,0)</f>
        <v>0</v>
      </c>
      <c r="I183" s="79">
        <f ca="1">IF(I$176&gt;=LPP!$D$113,STHDS!I12,0)</f>
        <v>0</v>
      </c>
      <c r="J183" s="79">
        <f ca="1">IF(J$176&gt;=LPP!$D$113,STHDS!J12,0)</f>
        <v>0</v>
      </c>
      <c r="K183" s="79">
        <f ca="1">IF(K$176&gt;=LPP!$D$113,STHDS!K12,0)</f>
        <v>0</v>
      </c>
      <c r="L183" s="79">
        <f ca="1">IF(L$176&gt;=LPP!$D$113,STHDS!L12,0)</f>
        <v>0</v>
      </c>
      <c r="M183" s="79">
        <f ca="1">IF(M$176&gt;=LPP!$D$113,STHDS!M12,0)</f>
        <v>0</v>
      </c>
      <c r="N183" s="79">
        <f ca="1">IF(N$176&gt;=LPP!$D$113,STHDS!N12,0)</f>
        <v>0</v>
      </c>
      <c r="O183" s="79">
        <f ca="1">IF(O$176&gt;=LPP!$D$113,STHDS!O12,0)</f>
        <v>0</v>
      </c>
      <c r="P183" s="79">
        <f ca="1">IF(P$176&gt;=LPP!$D$113,STHDS!P12,0)</f>
        <v>0</v>
      </c>
      <c r="Q183" s="79">
        <f ca="1">IF(Q$176&gt;=LPP!$D$113,STHDS!Q12,0)</f>
        <v>0</v>
      </c>
      <c r="R183" s="79">
        <f ca="1">IF(R$176&gt;=LPP!$D$113,STHDS!R12,0)</f>
        <v>0</v>
      </c>
      <c r="S183" s="79">
        <f ca="1">IF(S$176&gt;=LPP!$D$113,STHDS!S12,0)</f>
        <v>0</v>
      </c>
      <c r="T183" s="79">
        <f ca="1">IF(T$176&gt;=LPP!$D$113,STHDS!T12,0)</f>
        <v>0</v>
      </c>
      <c r="U183" s="79">
        <f ca="1">IF(U$176&gt;=LPP!$D$113,STHDS!U12,0)</f>
        <v>0</v>
      </c>
      <c r="V183" s="79">
        <f ca="1">IF(V$176&gt;=LPP!$D$113,STHDS!V12,0)</f>
        <v>0</v>
      </c>
      <c r="W183" s="79">
        <f ca="1">IF(W$176&gt;=LPP!$D$113,STHDS!W12,0)</f>
        <v>0</v>
      </c>
      <c r="X183" s="79">
        <f ca="1">IF(X$176&gt;=LPP!$D$113,STHDS!X12,0)</f>
        <v>0</v>
      </c>
      <c r="Y183" s="79">
        <f ca="1">IF(Y$176&gt;=LPP!$D$113,STHDS!Y12,0)</f>
        <v>0</v>
      </c>
      <c r="Z183" s="79">
        <f ca="1">IF(Z$176&gt;=LPP!$D$113,STHDS!Z12,0)</f>
        <v>0</v>
      </c>
      <c r="AA183" s="79">
        <f ca="1">IF(AA$176&gt;=LPP!$D$113,STHDS!AA12,0)</f>
        <v>0</v>
      </c>
      <c r="AB183" s="79">
        <f ca="1">IF(AB$176&gt;=LPP!$D$113,STHDS!AB12,0)</f>
        <v>0</v>
      </c>
      <c r="AC183" s="79">
        <f ca="1">IF(AC$176&gt;=LPP!$D$113,STHDS!AC12,0)</f>
        <v>0</v>
      </c>
      <c r="AD183" s="79">
        <f ca="1">IF(AD$176&gt;=LPP!$D$113,STHDS!AD12,0)</f>
        <v>1309884.7191562424</v>
      </c>
      <c r="AE183" s="79">
        <f ca="1">IF(AE$176&gt;=LPP!$D$113,STHDS!AE12,0)</f>
        <v>1309884.7191562424</v>
      </c>
      <c r="AF183" s="79">
        <f ca="1">IF(AF$176&gt;=LPP!$D$113,STHDS!AF12,0)</f>
        <v>1309884.7191562424</v>
      </c>
      <c r="AG183" s="79">
        <f ca="1">IF(AG$176&gt;=LPP!$D$113,STHDS!AG12,0)</f>
        <v>1309884.7191562424</v>
      </c>
      <c r="AH183" s="79">
        <f ca="1">IF(AH$176&gt;=LPP!$D$113,STHDS!AH12,0)</f>
        <v>1309884.7191562424</v>
      </c>
      <c r="AI183" s="79">
        <f ca="1">IF(AI$176&gt;=LPP!$D$113,STHDS!AI12,0)</f>
        <v>1309884.7191562424</v>
      </c>
      <c r="AJ183" s="79">
        <f ca="1">IF(AJ$176&gt;=LPP!$D$113,STHDS!AJ12,0)</f>
        <v>1309884.7191562424</v>
      </c>
      <c r="AK183" s="79">
        <f ca="1">IF(AK$176&gt;=LPP!$D$113,STHDS!AK12,0)</f>
        <v>1309884.7191562424</v>
      </c>
      <c r="AL183" s="79">
        <f ca="1">IF(AL$176&gt;=LPP!$D$113,STHDS!AL12,0)</f>
        <v>1309884.7191562424</v>
      </c>
      <c r="AM183" s="79">
        <f ca="1">IF(AM$176&gt;=LPP!$D$113,STHDS!AM12,0)</f>
        <v>1309884.7191562424</v>
      </c>
      <c r="AN183" s="79">
        <f ca="1">IF(AN$176&gt;=LPP!$D$113,STHDS!AN12,0)</f>
        <v>1309884.7191562424</v>
      </c>
      <c r="AO183" s="79">
        <f ca="1">IF(AO$176&gt;=LPP!$D$113,STHDS!AO12,0)</f>
        <v>1309884.7191562424</v>
      </c>
      <c r="AP183" s="79">
        <f ca="1">IF(AP$176&gt;=LPP!$D$113,STHDS!AP12,0)</f>
        <v>1309884.7191562424</v>
      </c>
      <c r="AQ183" s="79">
        <f ca="1">IF(AQ$176&gt;=LPP!$D$113,STHDS!AQ12,0)</f>
        <v>1309884.7191562424</v>
      </c>
      <c r="AR183" s="79">
        <f ca="1">IF(AR$176&gt;=LPP!$D$113,STHDS!AR12,0)</f>
        <v>1309884.7191562424</v>
      </c>
      <c r="AS183" s="79">
        <f ca="1">IF(AS$176&gt;=LPP!$D$113,STHDS!AS12,0)</f>
        <v>1309884.7191562424</v>
      </c>
      <c r="AT183" s="79">
        <f ca="1">IF(AT$176&gt;=LPP!$D$113,STHDS!AT12,0)</f>
        <v>1309884.7191562424</v>
      </c>
      <c r="AU183" s="79">
        <f ca="1">IF(AU$176&gt;=LPP!$D$113,STHDS!AU12,0)</f>
        <v>1309884.7191562424</v>
      </c>
      <c r="AV183" s="79">
        <f ca="1">IF(AV$176&gt;=LPP!$D$113,STHDS!AV12,0)</f>
        <v>0</v>
      </c>
      <c r="AW183" s="79">
        <f ca="1">IF(AW$176&gt;=LPP!$D$113,STHDS!AW12,0)</f>
        <v>0</v>
      </c>
      <c r="AX183" s="79">
        <f ca="1">IF(AX$176&gt;=LPP!$D$113,STHDS!AX12,0)</f>
        <v>0</v>
      </c>
      <c r="AY183" s="79">
        <f ca="1">IF(AY$176&gt;=LPP!$D$113,STHDS!AY12,0)</f>
        <v>0</v>
      </c>
      <c r="AZ183" s="79">
        <f ca="1">IF(AZ$176&gt;=LPP!$D$113,STHDS!AZ12,0)</f>
        <v>0</v>
      </c>
      <c r="BA183" s="79">
        <f ca="1">IF(BA$176&gt;=LPP!$D$113,STHDS!BA12,0)</f>
        <v>0</v>
      </c>
      <c r="BB183" s="79">
        <f ca="1">IF(BB$176&gt;=LPP!$D$113,STHDS!BB12,0)</f>
        <v>0</v>
      </c>
      <c r="BC183" s="79">
        <f ca="1">IF(BC$176&gt;=LPP!$D$113,STHDS!BC12,0)</f>
        <v>0</v>
      </c>
      <c r="BD183" s="79">
        <f ca="1">IF(BD$176&gt;=LPP!$D$113,STHDS!BD12,0)</f>
        <v>0</v>
      </c>
      <c r="BE183" s="79">
        <f ca="1">IF(BE$176&gt;=LPP!$D$113,STHDS!BE12,0)</f>
        <v>0</v>
      </c>
      <c r="BF183" s="79">
        <f ca="1">IF(BF$176&gt;=LPP!$D$113,STHDS!BF12,0)</f>
        <v>0</v>
      </c>
      <c r="BG183" s="79">
        <f ca="1">IF(BG$176&gt;=LPP!$D$113,STHDS!BG12,0)</f>
        <v>0</v>
      </c>
      <c r="BH183" s="79">
        <f ca="1">IF(BH$176&gt;=LPP!$D$113,STHDS!BH12,0)</f>
        <v>0</v>
      </c>
      <c r="BI183" s="79">
        <f ca="1">IF(BI$176&gt;=LPP!$D$113,STHDS!BI12,0)</f>
        <v>0</v>
      </c>
      <c r="BJ183" s="79">
        <f ca="1">IF(BJ$176&gt;=LPP!$D$113,STHDS!BJ12,0)</f>
        <v>0</v>
      </c>
      <c r="BK183" s="79">
        <f ca="1">IF(BK$176&gt;=LPP!$D$113,STHDS!BK12,0)</f>
        <v>0</v>
      </c>
      <c r="BL183" s="79">
        <f ca="1">IF(BL$176&gt;=LPP!$D$113,STHDS!BL12,0)</f>
        <v>0</v>
      </c>
      <c r="BM183" s="79">
        <f ca="1">IF(BM$176&gt;=LPP!$D$113,STHDS!BM12,0)</f>
        <v>0</v>
      </c>
      <c r="BN183" s="79">
        <f ca="1">IF(BN$176&gt;=LPP!$D$113,STHDS!BN12,0)</f>
        <v>0</v>
      </c>
      <c r="BO183" s="79">
        <f ca="1">IF(BO$176&gt;=LPP!$D$113,STHDS!BO12,0)</f>
        <v>0</v>
      </c>
      <c r="BP183" s="79">
        <f ca="1">IF(BP$176&gt;=LPP!$D$113,STHDS!BP12,0)</f>
        <v>0</v>
      </c>
      <c r="BQ183" s="79">
        <f ca="1">IF(BQ$176&gt;=LPP!$D$113,STHDS!BQ12,0)</f>
        <v>0</v>
      </c>
      <c r="BR183" s="79">
        <f ca="1">IF(BR$176&gt;=LPP!$D$113,STHDS!BR12,0)</f>
        <v>0</v>
      </c>
      <c r="BS183" s="79">
        <f ca="1">IF(BS$176&gt;=LPP!$D$113,STHDS!BS12,0)</f>
        <v>0</v>
      </c>
      <c r="BT183" s="79">
        <f ca="1">IF(BT$176&gt;=LPP!$D$113,STHDS!BT12,0)</f>
        <v>0</v>
      </c>
      <c r="BU183" s="79">
        <f ca="1">IF(BU$176&gt;=LPP!$D$113,STHDS!BU12,0)</f>
        <v>0</v>
      </c>
      <c r="BV183" s="79">
        <f ca="1">IF(BV$176&gt;=LPP!$D$113,STHDS!BV12,0)</f>
        <v>0</v>
      </c>
      <c r="BW183" s="79">
        <f ca="1">IF(BW$176&gt;=LPP!$D$113,STHDS!BW12,0)</f>
        <v>0</v>
      </c>
      <c r="BX183" s="79">
        <f ca="1">IF(BX$176&gt;=LPP!$D$113,STHDS!BX12,0)</f>
        <v>0</v>
      </c>
      <c r="BY183" s="79">
        <f ca="1">IF(BY$176&gt;=LPP!$D$113,STHDS!BY12,0)</f>
        <v>0</v>
      </c>
      <c r="BZ183" s="79">
        <f ca="1">IF(BZ$176&gt;=LPP!$D$113,STHDS!BZ12,0)</f>
        <v>0</v>
      </c>
      <c r="CA183" s="79">
        <f ca="1">IF(CA$176&gt;=LPP!$D$113,STHDS!CA12,0)</f>
        <v>0</v>
      </c>
      <c r="CB183" s="79">
        <f ca="1">IF(CB$176&gt;=LPP!$D$113,STHDS!CB12,0)</f>
        <v>0</v>
      </c>
      <c r="CC183" s="79">
        <f ca="1">IF(CC$176&gt;=LPP!$D$113,STHDS!CC12,0)</f>
        <v>0</v>
      </c>
      <c r="CD183" s="79">
        <f ca="1">IF(CD$176&gt;=LPP!$D$113,STHDS!CD12,0)</f>
        <v>0</v>
      </c>
      <c r="CE183" s="79">
        <f ca="1">IF(CE$176&gt;=LPP!$D$113,STHDS!CE12,0)</f>
        <v>0</v>
      </c>
      <c r="CF183" s="79">
        <f ca="1">IF(CF$176&gt;=LPP!$D$113,STHDS!CF12,0)</f>
        <v>0</v>
      </c>
      <c r="CG183" s="79">
        <f ca="1">IF(CG$176&gt;=LPP!$D$113,STHDS!CG12,0)</f>
        <v>0</v>
      </c>
      <c r="CH183" s="79">
        <f ca="1">IF(CH$176&gt;=LPP!$D$113,STHDS!CH12,0)</f>
        <v>0</v>
      </c>
      <c r="CI183" s="79">
        <f ca="1">IF(CI$176&gt;=LPP!$D$113,STHDS!CI12,0)</f>
        <v>0</v>
      </c>
      <c r="CJ183" s="79">
        <f ca="1">IF(CJ$176&gt;=LPP!$D$113,STHDS!CJ12,0)</f>
        <v>0</v>
      </c>
      <c r="CK183" s="79">
        <f ca="1">IF(CK$176&gt;=LPP!$D$113,STHDS!CK12,0)</f>
        <v>0</v>
      </c>
      <c r="CL183" s="79">
        <f ca="1">IF(CL$176&gt;=LPP!$D$113,STHDS!CL12,0)</f>
        <v>0</v>
      </c>
      <c r="CM183" s="79">
        <f ca="1">IF(CM$176&gt;=LPP!$D$113,STHDS!CM12,0)</f>
        <v>0</v>
      </c>
      <c r="CN183" s="79">
        <f ca="1">IF(CN$176&gt;=LPP!$D$113,STHDS!CN12,0)</f>
        <v>0</v>
      </c>
      <c r="CO183" s="79">
        <f ca="1">IF(CO$176&gt;=LPP!$D$113,STHDS!CO12,0)</f>
        <v>0</v>
      </c>
      <c r="CP183" s="79">
        <f ca="1">IF(CP$176&gt;=LPP!$D$113,STHDS!CP12,0)</f>
        <v>0</v>
      </c>
      <c r="CQ183" s="79">
        <f ca="1">IF(CQ$176&gt;=LPP!$D$113,STHDS!CQ12,0)</f>
        <v>0</v>
      </c>
      <c r="CR183" s="79">
        <f ca="1">IF(CR$176&gt;=LPP!$D$113,STHDS!CR12,0)</f>
        <v>0</v>
      </c>
      <c r="CS183" s="79">
        <f ca="1">IF(CS$176&gt;=LPP!$D$113,STHDS!CS12,0)</f>
        <v>0</v>
      </c>
      <c r="CT183" s="79">
        <f ca="1">IF(CT$176&gt;=LPP!$D$113,STHDS!CT12,0)</f>
        <v>0</v>
      </c>
      <c r="CU183" s="79">
        <f ca="1">IF(CU$176&gt;=LPP!$D$113,STHDS!CU12,0)</f>
        <v>0</v>
      </c>
      <c r="CV183" s="79">
        <f ca="1">IF(CV$176&gt;=LPP!$D$113,STHDS!CV12,0)</f>
        <v>0</v>
      </c>
      <c r="CW183" s="79">
        <f ca="1">IF(CW$176&gt;=LPP!$D$113,STHDS!CW12,0)</f>
        <v>0</v>
      </c>
      <c r="CX183" s="79">
        <f ca="1">IF(CX$176&gt;=LPP!$D$113,STHDS!CX12,0)</f>
        <v>0</v>
      </c>
      <c r="CY183" s="79">
        <f ca="1">IF(CY$176&gt;=LPP!$D$113,STHDS!CY12,0)</f>
        <v>0</v>
      </c>
      <c r="CZ183" s="79">
        <f ca="1">IF(CZ$176&gt;=LPP!$D$113,STHDS!CZ12,0)</f>
        <v>0</v>
      </c>
      <c r="DA183" s="79">
        <f ca="1">IF(DA$176&gt;=LPP!$D$113,STHDS!DA12,0)</f>
        <v>0</v>
      </c>
      <c r="DB183" s="79">
        <f ca="1">IF(DB$176&gt;=LPP!$D$113,STHDS!DB12,0)</f>
        <v>0</v>
      </c>
      <c r="DC183" s="79">
        <f ca="1">IF(DC$176&gt;=LPP!$D$113,STHDS!DC12,0)</f>
        <v>0</v>
      </c>
      <c r="DD183" s="79">
        <f ca="1">IF(DD$176&gt;=LPP!$D$113,STHDS!DD12,0)</f>
        <v>0</v>
      </c>
      <c r="DE183" s="79">
        <f ca="1">IF(DE$176&gt;=LPP!$D$113,STHDS!DE12,0)</f>
        <v>0</v>
      </c>
      <c r="DF183" s="79">
        <f ca="1">IF(DF$176&gt;=LPP!$D$113,STHDS!DF12,0)</f>
        <v>0</v>
      </c>
      <c r="DG183" s="79">
        <f ca="1">IF(DG$176&gt;=LPP!$D$113,STHDS!DG12,0)</f>
        <v>0</v>
      </c>
      <c r="DH183" s="79">
        <f ca="1">IF(DH$176&gt;=LPP!$D$113,STHDS!DH12,0)</f>
        <v>0</v>
      </c>
      <c r="DI183" s="79">
        <f ca="1">IF(DI$176&gt;=LPP!$D$113,STHDS!DI12,0)</f>
        <v>0</v>
      </c>
      <c r="DJ183" s="79">
        <f ca="1">IF(DJ$176&gt;=LPP!$D$113,STHDS!DJ12,0)</f>
        <v>0</v>
      </c>
      <c r="DK183" s="79">
        <f ca="1">IF(DK$176&gt;=LPP!$D$113,STHDS!DK12,0)</f>
        <v>0</v>
      </c>
      <c r="DL183" s="79">
        <f ca="1">IF(DL$176&gt;=LPP!$D$113,STHDS!DL12,0)</f>
        <v>0</v>
      </c>
      <c r="DM183" s="79">
        <f ca="1">IF(DM$176&gt;=LPP!$D$113,STHDS!DM12,0)</f>
        <v>0</v>
      </c>
      <c r="DN183" s="79">
        <f ca="1">IF(DN$176&gt;=LPP!$D$113,STHDS!DN12,0)</f>
        <v>0</v>
      </c>
      <c r="DO183" s="79">
        <f ca="1">IF(DO$176&gt;=LPP!$D$113,STHDS!DO12,0)</f>
        <v>0</v>
      </c>
      <c r="DP183" s="79">
        <f ca="1">IF(DP$176&gt;=LPP!$D$113,STHDS!DP12,0)</f>
        <v>0</v>
      </c>
      <c r="DQ183" s="79">
        <f ca="1">IF(DQ$176&gt;=LPP!$D$113,STHDS!DQ12,0)</f>
        <v>0</v>
      </c>
      <c r="DR183" s="79">
        <f ca="1">IF(DR$176&gt;=LPP!$D$113,STHDS!DR12,0)</f>
        <v>0</v>
      </c>
      <c r="DS183" s="79">
        <f ca="1">IF(DS$176&gt;=LPP!$D$113,STHDS!DS12,0)</f>
        <v>0</v>
      </c>
    </row>
    <row r="184" spans="2:123" x14ac:dyDescent="0.25">
      <c r="B184" s="156" t="s">
        <v>128</v>
      </c>
      <c r="C184" s="79">
        <f ca="1">IF(C$176&gt;=LPP!$D$113,STHDS!C13,0)</f>
        <v>0</v>
      </c>
      <c r="D184" s="79">
        <f ca="1">IF(D$176&gt;=LPP!$D$113,STHDS!D13,0)</f>
        <v>0</v>
      </c>
      <c r="E184" s="79">
        <f ca="1">IF(E$176&gt;=LPP!$D$113,STHDS!E13,0)</f>
        <v>0</v>
      </c>
      <c r="F184" s="79">
        <f ca="1">IF(F$176&gt;=LPP!$D$113,STHDS!F13,0)</f>
        <v>0</v>
      </c>
      <c r="G184" s="79">
        <f ca="1">IF(G$176&gt;=LPP!$D$113,STHDS!G13,0)</f>
        <v>0</v>
      </c>
      <c r="H184" s="79">
        <f ca="1">IF(H$176&gt;=LPP!$D$113,STHDS!H13,0)</f>
        <v>0</v>
      </c>
      <c r="I184" s="79">
        <f ca="1">IF(I$176&gt;=LPP!$D$113,STHDS!I13,0)</f>
        <v>0</v>
      </c>
      <c r="J184" s="79">
        <f ca="1">IF(J$176&gt;=LPP!$D$113,STHDS!J13,0)</f>
        <v>0</v>
      </c>
      <c r="K184" s="79">
        <f ca="1">IF(K$176&gt;=LPP!$D$113,STHDS!K13,0)</f>
        <v>0</v>
      </c>
      <c r="L184" s="79">
        <f ca="1">IF(L$176&gt;=LPP!$D$113,STHDS!L13,0)</f>
        <v>0</v>
      </c>
      <c r="M184" s="79">
        <f ca="1">IF(M$176&gt;=LPP!$D$113,STHDS!M13,0)</f>
        <v>0</v>
      </c>
      <c r="N184" s="79">
        <f ca="1">IF(N$176&gt;=LPP!$D$113,STHDS!N13,0)</f>
        <v>0</v>
      </c>
      <c r="O184" s="79">
        <f ca="1">IF(O$176&gt;=LPP!$D$113,STHDS!O13,0)</f>
        <v>0</v>
      </c>
      <c r="P184" s="79">
        <f ca="1">IF(P$176&gt;=LPP!$D$113,STHDS!P13,0)</f>
        <v>0</v>
      </c>
      <c r="Q184" s="79">
        <f ca="1">IF(Q$176&gt;=LPP!$D$113,STHDS!Q13,0)</f>
        <v>0</v>
      </c>
      <c r="R184" s="79">
        <f ca="1">IF(R$176&gt;=LPP!$D$113,STHDS!R13,0)</f>
        <v>0</v>
      </c>
      <c r="S184" s="79">
        <f ca="1">IF(S$176&gt;=LPP!$D$113,STHDS!S13,0)</f>
        <v>0</v>
      </c>
      <c r="T184" s="79">
        <f ca="1">IF(T$176&gt;=LPP!$D$113,STHDS!T13,0)</f>
        <v>0</v>
      </c>
      <c r="U184" s="79">
        <f ca="1">IF(U$176&gt;=LPP!$D$113,STHDS!U13,0)</f>
        <v>0</v>
      </c>
      <c r="V184" s="79">
        <f ca="1">IF(V$176&gt;=LPP!$D$113,STHDS!V13,0)</f>
        <v>0</v>
      </c>
      <c r="W184" s="79">
        <f ca="1">IF(W$176&gt;=LPP!$D$113,STHDS!W13,0)</f>
        <v>0</v>
      </c>
      <c r="X184" s="79">
        <f ca="1">IF(X$176&gt;=LPP!$D$113,STHDS!X13,0)</f>
        <v>0</v>
      </c>
      <c r="Y184" s="79">
        <f ca="1">IF(Y$176&gt;=LPP!$D$113,STHDS!Y13,0)</f>
        <v>0</v>
      </c>
      <c r="Z184" s="79">
        <f ca="1">IF(Z$176&gt;=LPP!$D$113,STHDS!Z13,0)</f>
        <v>0</v>
      </c>
      <c r="AA184" s="79">
        <f ca="1">IF(AA$176&gt;=LPP!$D$113,STHDS!AA13,0)</f>
        <v>0</v>
      </c>
      <c r="AB184" s="79">
        <f ca="1">IF(AB$176&gt;=LPP!$D$113,STHDS!AB13,0)</f>
        <v>0</v>
      </c>
      <c r="AC184" s="79">
        <f ca="1">IF(AC$176&gt;=LPP!$D$113,STHDS!AC13,0)</f>
        <v>0</v>
      </c>
      <c r="AD184" s="79">
        <f ca="1">IF(AD$176&gt;=LPP!$D$113,STHDS!AD13,0)</f>
        <v>0</v>
      </c>
      <c r="AE184" s="79">
        <f ca="1">IF(AE$176&gt;=LPP!$D$113,STHDS!AE13,0)</f>
        <v>0</v>
      </c>
      <c r="AF184" s="79">
        <f ca="1">IF(AF$176&gt;=LPP!$D$113,STHDS!AF13,0)</f>
        <v>65494.235957812118</v>
      </c>
      <c r="AG184" s="79">
        <f ca="1">IF(AG$176&gt;=LPP!$D$113,STHDS!AG13,0)</f>
        <v>65494.235957812118</v>
      </c>
      <c r="AH184" s="79">
        <f ca="1">IF(AH$176&gt;=LPP!$D$113,STHDS!AH13,0)</f>
        <v>65494.235957812118</v>
      </c>
      <c r="AI184" s="79">
        <f ca="1">IF(AI$176&gt;=LPP!$D$113,STHDS!AI13,0)</f>
        <v>65494.235957812118</v>
      </c>
      <c r="AJ184" s="79">
        <f ca="1">IF(AJ$176&gt;=LPP!$D$113,STHDS!AJ13,0)</f>
        <v>65494.235957812118</v>
      </c>
      <c r="AK184" s="79">
        <f ca="1">IF(AK$176&gt;=LPP!$D$113,STHDS!AK13,0)</f>
        <v>65494.235957812118</v>
      </c>
      <c r="AL184" s="79">
        <f ca="1">IF(AL$176&gt;=LPP!$D$113,STHDS!AL13,0)</f>
        <v>65494.235957812118</v>
      </c>
      <c r="AM184" s="79">
        <f ca="1">IF(AM$176&gt;=LPP!$D$113,STHDS!AM13,0)</f>
        <v>65494.235957812118</v>
      </c>
      <c r="AN184" s="79">
        <f ca="1">IF(AN$176&gt;=LPP!$D$113,STHDS!AN13,0)</f>
        <v>65494.235957812118</v>
      </c>
      <c r="AO184" s="79">
        <f ca="1">IF(AO$176&gt;=LPP!$D$113,STHDS!AO13,0)</f>
        <v>65494.235957812118</v>
      </c>
      <c r="AP184" s="79">
        <f ca="1">IF(AP$176&gt;=LPP!$D$113,STHDS!AP13,0)</f>
        <v>65494.235957812118</v>
      </c>
      <c r="AQ184" s="79">
        <f ca="1">IF(AQ$176&gt;=LPP!$D$113,STHDS!AQ13,0)</f>
        <v>65494.235957812118</v>
      </c>
      <c r="AR184" s="79">
        <f ca="1">IF(AR$176&gt;=LPP!$D$113,STHDS!AR13,0)</f>
        <v>65494.235957812118</v>
      </c>
      <c r="AS184" s="79">
        <f ca="1">IF(AS$176&gt;=LPP!$D$113,STHDS!AS13,0)</f>
        <v>65494.235957812118</v>
      </c>
      <c r="AT184" s="79">
        <f ca="1">IF(AT$176&gt;=LPP!$D$113,STHDS!AT13,0)</f>
        <v>65494.235957812118</v>
      </c>
      <c r="AU184" s="79">
        <f ca="1">IF(AU$176&gt;=LPP!$D$113,STHDS!AU13,0)</f>
        <v>65494.235957812118</v>
      </c>
      <c r="AV184" s="79">
        <f ca="1">IF(AV$176&gt;=LPP!$D$113,STHDS!AV13,0)</f>
        <v>65494.235957812118</v>
      </c>
      <c r="AW184" s="79">
        <f ca="1">IF(AW$176&gt;=LPP!$D$113,STHDS!AW13,0)</f>
        <v>65494.235957812118</v>
      </c>
      <c r="AX184" s="79">
        <f ca="1">IF(AX$176&gt;=LPP!$D$113,STHDS!AX13,0)</f>
        <v>0</v>
      </c>
      <c r="AY184" s="79">
        <f ca="1">IF(AY$176&gt;=LPP!$D$113,STHDS!AY13,0)</f>
        <v>0</v>
      </c>
      <c r="AZ184" s="79">
        <f ca="1">IF(AZ$176&gt;=LPP!$D$113,STHDS!AZ13,0)</f>
        <v>0</v>
      </c>
      <c r="BA184" s="79">
        <f ca="1">IF(BA$176&gt;=LPP!$D$113,STHDS!BA13,0)</f>
        <v>0</v>
      </c>
      <c r="BB184" s="79">
        <f ca="1">IF(BB$176&gt;=LPP!$D$113,STHDS!BB13,0)</f>
        <v>0</v>
      </c>
      <c r="BC184" s="79">
        <f ca="1">IF(BC$176&gt;=LPP!$D$113,STHDS!BC13,0)</f>
        <v>0</v>
      </c>
      <c r="BD184" s="79">
        <f ca="1">IF(BD$176&gt;=LPP!$D$113,STHDS!BD13,0)</f>
        <v>0</v>
      </c>
      <c r="BE184" s="79">
        <f ca="1">IF(BE$176&gt;=LPP!$D$113,STHDS!BE13,0)</f>
        <v>0</v>
      </c>
      <c r="BF184" s="79">
        <f ca="1">IF(BF$176&gt;=LPP!$D$113,STHDS!BF13,0)</f>
        <v>0</v>
      </c>
      <c r="BG184" s="79">
        <f ca="1">IF(BG$176&gt;=LPP!$D$113,STHDS!BG13,0)</f>
        <v>0</v>
      </c>
      <c r="BH184" s="79">
        <f ca="1">IF(BH$176&gt;=LPP!$D$113,STHDS!BH13,0)</f>
        <v>0</v>
      </c>
      <c r="BI184" s="79">
        <f ca="1">IF(BI$176&gt;=LPP!$D$113,STHDS!BI13,0)</f>
        <v>0</v>
      </c>
      <c r="BJ184" s="79">
        <f ca="1">IF(BJ$176&gt;=LPP!$D$113,STHDS!BJ13,0)</f>
        <v>0</v>
      </c>
      <c r="BK184" s="79">
        <f ca="1">IF(BK$176&gt;=LPP!$D$113,STHDS!BK13,0)</f>
        <v>0</v>
      </c>
      <c r="BL184" s="79">
        <f ca="1">IF(BL$176&gt;=LPP!$D$113,STHDS!BL13,0)</f>
        <v>0</v>
      </c>
      <c r="BM184" s="79">
        <f ca="1">IF(BM$176&gt;=LPP!$D$113,STHDS!BM13,0)</f>
        <v>0</v>
      </c>
      <c r="BN184" s="79">
        <f ca="1">IF(BN$176&gt;=LPP!$D$113,STHDS!BN13,0)</f>
        <v>0</v>
      </c>
      <c r="BO184" s="79">
        <f ca="1">IF(BO$176&gt;=LPP!$D$113,STHDS!BO13,0)</f>
        <v>0</v>
      </c>
      <c r="BP184" s="79">
        <f ca="1">IF(BP$176&gt;=LPP!$D$113,STHDS!BP13,0)</f>
        <v>0</v>
      </c>
      <c r="BQ184" s="79">
        <f ca="1">IF(BQ$176&gt;=LPP!$D$113,STHDS!BQ13,0)</f>
        <v>0</v>
      </c>
      <c r="BR184" s="79">
        <f ca="1">IF(BR$176&gt;=LPP!$D$113,STHDS!BR13,0)</f>
        <v>0</v>
      </c>
      <c r="BS184" s="79">
        <f ca="1">IF(BS$176&gt;=LPP!$D$113,STHDS!BS13,0)</f>
        <v>0</v>
      </c>
      <c r="BT184" s="79">
        <f ca="1">IF(BT$176&gt;=LPP!$D$113,STHDS!BT13,0)</f>
        <v>0</v>
      </c>
      <c r="BU184" s="79">
        <f ca="1">IF(BU$176&gt;=LPP!$D$113,STHDS!BU13,0)</f>
        <v>0</v>
      </c>
      <c r="BV184" s="79">
        <f ca="1">IF(BV$176&gt;=LPP!$D$113,STHDS!BV13,0)</f>
        <v>0</v>
      </c>
      <c r="BW184" s="79">
        <f ca="1">IF(BW$176&gt;=LPP!$D$113,STHDS!BW13,0)</f>
        <v>0</v>
      </c>
      <c r="BX184" s="79">
        <f ca="1">IF(BX$176&gt;=LPP!$D$113,STHDS!BX13,0)</f>
        <v>0</v>
      </c>
      <c r="BY184" s="79">
        <f ca="1">IF(BY$176&gt;=LPP!$D$113,STHDS!BY13,0)</f>
        <v>0</v>
      </c>
      <c r="BZ184" s="79">
        <f ca="1">IF(BZ$176&gt;=LPP!$D$113,STHDS!BZ13,0)</f>
        <v>0</v>
      </c>
      <c r="CA184" s="79">
        <f ca="1">IF(CA$176&gt;=LPP!$D$113,STHDS!CA13,0)</f>
        <v>0</v>
      </c>
      <c r="CB184" s="79">
        <f ca="1">IF(CB$176&gt;=LPP!$D$113,STHDS!CB13,0)</f>
        <v>0</v>
      </c>
      <c r="CC184" s="79">
        <f ca="1">IF(CC$176&gt;=LPP!$D$113,STHDS!CC13,0)</f>
        <v>0</v>
      </c>
      <c r="CD184" s="79">
        <f ca="1">IF(CD$176&gt;=LPP!$D$113,STHDS!CD13,0)</f>
        <v>0</v>
      </c>
      <c r="CE184" s="79">
        <f ca="1">IF(CE$176&gt;=LPP!$D$113,STHDS!CE13,0)</f>
        <v>0</v>
      </c>
      <c r="CF184" s="79">
        <f ca="1">IF(CF$176&gt;=LPP!$D$113,STHDS!CF13,0)</f>
        <v>0</v>
      </c>
      <c r="CG184" s="79">
        <f ca="1">IF(CG$176&gt;=LPP!$D$113,STHDS!CG13,0)</f>
        <v>0</v>
      </c>
      <c r="CH184" s="79">
        <f ca="1">IF(CH$176&gt;=LPP!$D$113,STHDS!CH13,0)</f>
        <v>0</v>
      </c>
      <c r="CI184" s="79">
        <f ca="1">IF(CI$176&gt;=LPP!$D$113,STHDS!CI13,0)</f>
        <v>0</v>
      </c>
      <c r="CJ184" s="79">
        <f ca="1">IF(CJ$176&gt;=LPP!$D$113,STHDS!CJ13,0)</f>
        <v>0</v>
      </c>
      <c r="CK184" s="79">
        <f ca="1">IF(CK$176&gt;=LPP!$D$113,STHDS!CK13,0)</f>
        <v>0</v>
      </c>
      <c r="CL184" s="79">
        <f ca="1">IF(CL$176&gt;=LPP!$D$113,STHDS!CL13,0)</f>
        <v>0</v>
      </c>
      <c r="CM184" s="79">
        <f ca="1">IF(CM$176&gt;=LPP!$D$113,STHDS!CM13,0)</f>
        <v>0</v>
      </c>
      <c r="CN184" s="79">
        <f ca="1">IF(CN$176&gt;=LPP!$D$113,STHDS!CN13,0)</f>
        <v>0</v>
      </c>
      <c r="CO184" s="79">
        <f ca="1">IF(CO$176&gt;=LPP!$D$113,STHDS!CO13,0)</f>
        <v>0</v>
      </c>
      <c r="CP184" s="79">
        <f ca="1">IF(CP$176&gt;=LPP!$D$113,STHDS!CP13,0)</f>
        <v>0</v>
      </c>
      <c r="CQ184" s="79">
        <f ca="1">IF(CQ$176&gt;=LPP!$D$113,STHDS!CQ13,0)</f>
        <v>0</v>
      </c>
      <c r="CR184" s="79">
        <f ca="1">IF(CR$176&gt;=LPP!$D$113,STHDS!CR13,0)</f>
        <v>0</v>
      </c>
      <c r="CS184" s="79">
        <f ca="1">IF(CS$176&gt;=LPP!$D$113,STHDS!CS13,0)</f>
        <v>0</v>
      </c>
      <c r="CT184" s="79">
        <f ca="1">IF(CT$176&gt;=LPP!$D$113,STHDS!CT13,0)</f>
        <v>0</v>
      </c>
      <c r="CU184" s="79">
        <f ca="1">IF(CU$176&gt;=LPP!$D$113,STHDS!CU13,0)</f>
        <v>0</v>
      </c>
      <c r="CV184" s="79">
        <f ca="1">IF(CV$176&gt;=LPP!$D$113,STHDS!CV13,0)</f>
        <v>0</v>
      </c>
      <c r="CW184" s="79">
        <f ca="1">IF(CW$176&gt;=LPP!$D$113,STHDS!CW13,0)</f>
        <v>0</v>
      </c>
      <c r="CX184" s="79">
        <f ca="1">IF(CX$176&gt;=LPP!$D$113,STHDS!CX13,0)</f>
        <v>0</v>
      </c>
      <c r="CY184" s="79">
        <f ca="1">IF(CY$176&gt;=LPP!$D$113,STHDS!CY13,0)</f>
        <v>0</v>
      </c>
      <c r="CZ184" s="79">
        <f ca="1">IF(CZ$176&gt;=LPP!$D$113,STHDS!CZ13,0)</f>
        <v>0</v>
      </c>
      <c r="DA184" s="79">
        <f ca="1">IF(DA$176&gt;=LPP!$D$113,STHDS!DA13,0)</f>
        <v>0</v>
      </c>
      <c r="DB184" s="79">
        <f ca="1">IF(DB$176&gt;=LPP!$D$113,STHDS!DB13,0)</f>
        <v>0</v>
      </c>
      <c r="DC184" s="79">
        <f ca="1">IF(DC$176&gt;=LPP!$D$113,STHDS!DC13,0)</f>
        <v>0</v>
      </c>
      <c r="DD184" s="79">
        <f ca="1">IF(DD$176&gt;=LPP!$D$113,STHDS!DD13,0)</f>
        <v>0</v>
      </c>
      <c r="DE184" s="79">
        <f ca="1">IF(DE$176&gt;=LPP!$D$113,STHDS!DE13,0)</f>
        <v>0</v>
      </c>
      <c r="DF184" s="79">
        <f ca="1">IF(DF$176&gt;=LPP!$D$113,STHDS!DF13,0)</f>
        <v>0</v>
      </c>
      <c r="DG184" s="79">
        <f ca="1">IF(DG$176&gt;=LPP!$D$113,STHDS!DG13,0)</f>
        <v>0</v>
      </c>
      <c r="DH184" s="79">
        <f ca="1">IF(DH$176&gt;=LPP!$D$113,STHDS!DH13,0)</f>
        <v>0</v>
      </c>
      <c r="DI184" s="79">
        <f ca="1">IF(DI$176&gt;=LPP!$D$113,STHDS!DI13,0)</f>
        <v>0</v>
      </c>
      <c r="DJ184" s="79">
        <f ca="1">IF(DJ$176&gt;=LPP!$D$113,STHDS!DJ13,0)</f>
        <v>0</v>
      </c>
      <c r="DK184" s="79">
        <f ca="1">IF(DK$176&gt;=LPP!$D$113,STHDS!DK13,0)</f>
        <v>0</v>
      </c>
      <c r="DL184" s="79">
        <f ca="1">IF(DL$176&gt;=LPP!$D$113,STHDS!DL13,0)</f>
        <v>0</v>
      </c>
      <c r="DM184" s="79">
        <f ca="1">IF(DM$176&gt;=LPP!$D$113,STHDS!DM13,0)</f>
        <v>0</v>
      </c>
      <c r="DN184" s="79">
        <f ca="1">IF(DN$176&gt;=LPP!$D$113,STHDS!DN13,0)</f>
        <v>0</v>
      </c>
      <c r="DO184" s="79">
        <f ca="1">IF(DO$176&gt;=LPP!$D$113,STHDS!DO13,0)</f>
        <v>0</v>
      </c>
      <c r="DP184" s="79">
        <f ca="1">IF(DP$176&gt;=LPP!$D$113,STHDS!DP13,0)</f>
        <v>0</v>
      </c>
      <c r="DQ184" s="79">
        <f ca="1">IF(DQ$176&gt;=LPP!$D$113,STHDS!DQ13,0)</f>
        <v>0</v>
      </c>
      <c r="DR184" s="79">
        <f ca="1">IF(DR$176&gt;=LPP!$D$113,STHDS!DR13,0)</f>
        <v>0</v>
      </c>
      <c r="DS184" s="79">
        <f ca="1">IF(DS$176&gt;=LPP!$D$113,STHDS!DS13,0)</f>
        <v>0</v>
      </c>
    </row>
    <row r="185" spans="2:123" x14ac:dyDescent="0.25">
      <c r="B185" s="156" t="s">
        <v>129</v>
      </c>
      <c r="C185" s="79">
        <f ca="1">IF(C$176&gt;=LPP!$D$113,STHDS!C14,0)</f>
        <v>0</v>
      </c>
      <c r="D185" s="79">
        <f ca="1">IF(D$176&gt;=LPP!$D$113,STHDS!D14,0)</f>
        <v>0</v>
      </c>
      <c r="E185" s="79">
        <f ca="1">IF(E$176&gt;=LPP!$D$113,STHDS!E14,0)</f>
        <v>0</v>
      </c>
      <c r="F185" s="79">
        <f ca="1">IF(F$176&gt;=LPP!$D$113,STHDS!F14,0)</f>
        <v>0</v>
      </c>
      <c r="G185" s="79">
        <f ca="1">IF(G$176&gt;=LPP!$D$113,STHDS!G14,0)</f>
        <v>0</v>
      </c>
      <c r="H185" s="79">
        <f ca="1">IF(H$176&gt;=LPP!$D$113,STHDS!H14,0)</f>
        <v>0</v>
      </c>
      <c r="I185" s="79">
        <f ca="1">IF(I$176&gt;=LPP!$D$113,STHDS!I14,0)</f>
        <v>0</v>
      </c>
      <c r="J185" s="79">
        <f ca="1">IF(J$176&gt;=LPP!$D$113,STHDS!J14,0)</f>
        <v>0</v>
      </c>
      <c r="K185" s="79">
        <f ca="1">IF(K$176&gt;=LPP!$D$113,STHDS!K14,0)</f>
        <v>0</v>
      </c>
      <c r="L185" s="79">
        <f ca="1">IF(L$176&gt;=LPP!$D$113,STHDS!L14,0)</f>
        <v>0</v>
      </c>
      <c r="M185" s="79">
        <f ca="1">IF(M$176&gt;=LPP!$D$113,STHDS!M14,0)</f>
        <v>0</v>
      </c>
      <c r="N185" s="79">
        <f ca="1">IF(N$176&gt;=LPP!$D$113,STHDS!N14,0)</f>
        <v>0</v>
      </c>
      <c r="O185" s="79">
        <f ca="1">IF(O$176&gt;=LPP!$D$113,STHDS!O14,0)</f>
        <v>0</v>
      </c>
      <c r="P185" s="79">
        <f ca="1">IF(P$176&gt;=LPP!$D$113,STHDS!P14,0)</f>
        <v>0</v>
      </c>
      <c r="Q185" s="79">
        <f ca="1">IF(Q$176&gt;=LPP!$D$113,STHDS!Q14,0)</f>
        <v>0</v>
      </c>
      <c r="R185" s="79">
        <f ca="1">IF(R$176&gt;=LPP!$D$113,STHDS!R14,0)</f>
        <v>0</v>
      </c>
      <c r="S185" s="79">
        <f ca="1">IF(S$176&gt;=LPP!$D$113,STHDS!S14,0)</f>
        <v>0</v>
      </c>
      <c r="T185" s="79">
        <f ca="1">IF(T$176&gt;=LPP!$D$113,STHDS!T14,0)</f>
        <v>0</v>
      </c>
      <c r="U185" s="79">
        <f ca="1">IF(U$176&gt;=LPP!$D$113,STHDS!U14,0)</f>
        <v>0</v>
      </c>
      <c r="V185" s="79">
        <f ca="1">IF(V$176&gt;=LPP!$D$113,STHDS!V14,0)</f>
        <v>0</v>
      </c>
      <c r="W185" s="79">
        <f ca="1">IF(W$176&gt;=LPP!$D$113,STHDS!W14,0)</f>
        <v>0</v>
      </c>
      <c r="X185" s="79">
        <f ca="1">IF(X$176&gt;=LPP!$D$113,STHDS!X14,0)</f>
        <v>0</v>
      </c>
      <c r="Y185" s="79">
        <f ca="1">IF(Y$176&gt;=LPP!$D$113,STHDS!Y14,0)</f>
        <v>0</v>
      </c>
      <c r="Z185" s="79">
        <f ca="1">IF(Z$176&gt;=LPP!$D$113,STHDS!Z14,0)</f>
        <v>0</v>
      </c>
      <c r="AA185" s="79">
        <f ca="1">IF(AA$176&gt;=LPP!$D$113,STHDS!AA14,0)</f>
        <v>0</v>
      </c>
      <c r="AB185" s="79">
        <f ca="1">IF(AB$176&gt;=LPP!$D$113,STHDS!AB14,0)</f>
        <v>0</v>
      </c>
      <c r="AC185" s="79">
        <f ca="1">IF(AC$176&gt;=LPP!$D$113,STHDS!AC14,0)</f>
        <v>0</v>
      </c>
      <c r="AD185" s="79">
        <f ca="1">IF(AD$176&gt;=LPP!$D$113,STHDS!AD14,0)</f>
        <v>0</v>
      </c>
      <c r="AE185" s="79">
        <f ca="1">IF(AE$176&gt;=LPP!$D$113,STHDS!AE14,0)</f>
        <v>0</v>
      </c>
      <c r="AF185" s="79">
        <f ca="1">IF(AF$176&gt;=LPP!$D$113,STHDS!AF14,0)</f>
        <v>0</v>
      </c>
      <c r="AG185" s="79">
        <f ca="1">IF(AG$176&gt;=LPP!$D$113,STHDS!AG14,0)</f>
        <v>0</v>
      </c>
      <c r="AH185" s="79">
        <f ca="1">IF(AH$176&gt;=LPP!$D$113,STHDS!AH14,0)</f>
        <v>280689.58267633768</v>
      </c>
      <c r="AI185" s="79">
        <f ca="1">IF(AI$176&gt;=LPP!$D$113,STHDS!AI14,0)</f>
        <v>280689.58267633768</v>
      </c>
      <c r="AJ185" s="79">
        <f ca="1">IF(AJ$176&gt;=LPP!$D$113,STHDS!AJ14,0)</f>
        <v>280689.58267633768</v>
      </c>
      <c r="AK185" s="79">
        <f ca="1">IF(AK$176&gt;=LPP!$D$113,STHDS!AK14,0)</f>
        <v>280689.58267633768</v>
      </c>
      <c r="AL185" s="79">
        <f ca="1">IF(AL$176&gt;=LPP!$D$113,STHDS!AL14,0)</f>
        <v>280689.58267633768</v>
      </c>
      <c r="AM185" s="79">
        <f ca="1">IF(AM$176&gt;=LPP!$D$113,STHDS!AM14,0)</f>
        <v>280689.58267633768</v>
      </c>
      <c r="AN185" s="79">
        <f ca="1">IF(AN$176&gt;=LPP!$D$113,STHDS!AN14,0)</f>
        <v>280689.58267633768</v>
      </c>
      <c r="AO185" s="79">
        <f ca="1">IF(AO$176&gt;=LPP!$D$113,STHDS!AO14,0)</f>
        <v>280689.58267633768</v>
      </c>
      <c r="AP185" s="79">
        <f ca="1">IF(AP$176&gt;=LPP!$D$113,STHDS!AP14,0)</f>
        <v>280689.58267633768</v>
      </c>
      <c r="AQ185" s="79">
        <f ca="1">IF(AQ$176&gt;=LPP!$D$113,STHDS!AQ14,0)</f>
        <v>280689.58267633768</v>
      </c>
      <c r="AR185" s="79">
        <f ca="1">IF(AR$176&gt;=LPP!$D$113,STHDS!AR14,0)</f>
        <v>280689.58267633768</v>
      </c>
      <c r="AS185" s="79">
        <f ca="1">IF(AS$176&gt;=LPP!$D$113,STHDS!AS14,0)</f>
        <v>280689.58267633768</v>
      </c>
      <c r="AT185" s="79">
        <f ca="1">IF(AT$176&gt;=LPP!$D$113,STHDS!AT14,0)</f>
        <v>280689.58267633768</v>
      </c>
      <c r="AU185" s="79">
        <f ca="1">IF(AU$176&gt;=LPP!$D$113,STHDS!AU14,0)</f>
        <v>280689.58267633768</v>
      </c>
      <c r="AV185" s="79">
        <f ca="1">IF(AV$176&gt;=LPP!$D$113,STHDS!AV14,0)</f>
        <v>280689.58267633768</v>
      </c>
      <c r="AW185" s="79">
        <f ca="1">IF(AW$176&gt;=LPP!$D$113,STHDS!AW14,0)</f>
        <v>280689.58267633768</v>
      </c>
      <c r="AX185" s="79">
        <f ca="1">IF(AX$176&gt;=LPP!$D$113,STHDS!AX14,0)</f>
        <v>280689.58267633768</v>
      </c>
      <c r="AY185" s="79">
        <f ca="1">IF(AY$176&gt;=LPP!$D$113,STHDS!AY14,0)</f>
        <v>280689.58267633768</v>
      </c>
      <c r="AZ185" s="79">
        <f ca="1">IF(AZ$176&gt;=LPP!$D$113,STHDS!AZ14,0)</f>
        <v>280689.58267633768</v>
      </c>
      <c r="BA185" s="79">
        <f ca="1">IF(BA$176&gt;=LPP!$D$113,STHDS!BA14,0)</f>
        <v>280689.58267633768</v>
      </c>
      <c r="BB185" s="79">
        <f ca="1">IF(BB$176&gt;=LPP!$D$113,STHDS!BB14,0)</f>
        <v>280689.58267633768</v>
      </c>
      <c r="BC185" s="79">
        <f ca="1">IF(BC$176&gt;=LPP!$D$113,STHDS!BC14,0)</f>
        <v>0</v>
      </c>
      <c r="BD185" s="79">
        <f ca="1">IF(BD$176&gt;=LPP!$D$113,STHDS!BD14,0)</f>
        <v>0</v>
      </c>
      <c r="BE185" s="79">
        <f ca="1">IF(BE$176&gt;=LPP!$D$113,STHDS!BE14,0)</f>
        <v>0</v>
      </c>
      <c r="BF185" s="79">
        <f ca="1">IF(BF$176&gt;=LPP!$D$113,STHDS!BF14,0)</f>
        <v>0</v>
      </c>
      <c r="BG185" s="79">
        <f ca="1">IF(BG$176&gt;=LPP!$D$113,STHDS!BG14,0)</f>
        <v>0</v>
      </c>
      <c r="BH185" s="79">
        <f ca="1">IF(BH$176&gt;=LPP!$D$113,STHDS!BH14,0)</f>
        <v>0</v>
      </c>
      <c r="BI185" s="79">
        <f ca="1">IF(BI$176&gt;=LPP!$D$113,STHDS!BI14,0)</f>
        <v>0</v>
      </c>
      <c r="BJ185" s="79">
        <f ca="1">IF(BJ$176&gt;=LPP!$D$113,STHDS!BJ14,0)</f>
        <v>0</v>
      </c>
      <c r="BK185" s="79">
        <f ca="1">IF(BK$176&gt;=LPP!$D$113,STHDS!BK14,0)</f>
        <v>0</v>
      </c>
      <c r="BL185" s="79">
        <f ca="1">IF(BL$176&gt;=LPP!$D$113,STHDS!BL14,0)</f>
        <v>0</v>
      </c>
      <c r="BM185" s="79">
        <f ca="1">IF(BM$176&gt;=LPP!$D$113,STHDS!BM14,0)</f>
        <v>0</v>
      </c>
      <c r="BN185" s="79">
        <f ca="1">IF(BN$176&gt;=LPP!$D$113,STHDS!BN14,0)</f>
        <v>0</v>
      </c>
      <c r="BO185" s="79">
        <f ca="1">IF(BO$176&gt;=LPP!$D$113,STHDS!BO14,0)</f>
        <v>0</v>
      </c>
      <c r="BP185" s="79">
        <f ca="1">IF(BP$176&gt;=LPP!$D$113,STHDS!BP14,0)</f>
        <v>0</v>
      </c>
      <c r="BQ185" s="79">
        <f ca="1">IF(BQ$176&gt;=LPP!$D$113,STHDS!BQ14,0)</f>
        <v>0</v>
      </c>
      <c r="BR185" s="79">
        <f ca="1">IF(BR$176&gt;=LPP!$D$113,STHDS!BR14,0)</f>
        <v>0</v>
      </c>
      <c r="BS185" s="79">
        <f ca="1">IF(BS$176&gt;=LPP!$D$113,STHDS!BS14,0)</f>
        <v>0</v>
      </c>
      <c r="BT185" s="79">
        <f ca="1">IF(BT$176&gt;=LPP!$D$113,STHDS!BT14,0)</f>
        <v>0</v>
      </c>
      <c r="BU185" s="79">
        <f ca="1">IF(BU$176&gt;=LPP!$D$113,STHDS!BU14,0)</f>
        <v>0</v>
      </c>
      <c r="BV185" s="79">
        <f ca="1">IF(BV$176&gt;=LPP!$D$113,STHDS!BV14,0)</f>
        <v>0</v>
      </c>
      <c r="BW185" s="79">
        <f ca="1">IF(BW$176&gt;=LPP!$D$113,STHDS!BW14,0)</f>
        <v>0</v>
      </c>
      <c r="BX185" s="79">
        <f ca="1">IF(BX$176&gt;=LPP!$D$113,STHDS!BX14,0)</f>
        <v>0</v>
      </c>
      <c r="BY185" s="79">
        <f ca="1">IF(BY$176&gt;=LPP!$D$113,STHDS!BY14,0)</f>
        <v>0</v>
      </c>
      <c r="BZ185" s="79">
        <f ca="1">IF(BZ$176&gt;=LPP!$D$113,STHDS!BZ14,0)</f>
        <v>0</v>
      </c>
      <c r="CA185" s="79">
        <f ca="1">IF(CA$176&gt;=LPP!$D$113,STHDS!CA14,0)</f>
        <v>0</v>
      </c>
      <c r="CB185" s="79">
        <f ca="1">IF(CB$176&gt;=LPP!$D$113,STHDS!CB14,0)</f>
        <v>0</v>
      </c>
      <c r="CC185" s="79">
        <f ca="1">IF(CC$176&gt;=LPP!$D$113,STHDS!CC14,0)</f>
        <v>0</v>
      </c>
      <c r="CD185" s="79">
        <f ca="1">IF(CD$176&gt;=LPP!$D$113,STHDS!CD14,0)</f>
        <v>0</v>
      </c>
      <c r="CE185" s="79">
        <f ca="1">IF(CE$176&gt;=LPP!$D$113,STHDS!CE14,0)</f>
        <v>0</v>
      </c>
      <c r="CF185" s="79">
        <f ca="1">IF(CF$176&gt;=LPP!$D$113,STHDS!CF14,0)</f>
        <v>0</v>
      </c>
      <c r="CG185" s="79">
        <f ca="1">IF(CG$176&gt;=LPP!$D$113,STHDS!CG14,0)</f>
        <v>0</v>
      </c>
      <c r="CH185" s="79">
        <f ca="1">IF(CH$176&gt;=LPP!$D$113,STHDS!CH14,0)</f>
        <v>0</v>
      </c>
      <c r="CI185" s="79">
        <f ca="1">IF(CI$176&gt;=LPP!$D$113,STHDS!CI14,0)</f>
        <v>0</v>
      </c>
      <c r="CJ185" s="79">
        <f ca="1">IF(CJ$176&gt;=LPP!$D$113,STHDS!CJ14,0)</f>
        <v>0</v>
      </c>
      <c r="CK185" s="79">
        <f ca="1">IF(CK$176&gt;=LPP!$D$113,STHDS!CK14,0)</f>
        <v>0</v>
      </c>
      <c r="CL185" s="79">
        <f ca="1">IF(CL$176&gt;=LPP!$D$113,STHDS!CL14,0)</f>
        <v>0</v>
      </c>
      <c r="CM185" s="79">
        <f ca="1">IF(CM$176&gt;=LPP!$D$113,STHDS!CM14,0)</f>
        <v>0</v>
      </c>
      <c r="CN185" s="79">
        <f ca="1">IF(CN$176&gt;=LPP!$D$113,STHDS!CN14,0)</f>
        <v>0</v>
      </c>
      <c r="CO185" s="79">
        <f ca="1">IF(CO$176&gt;=LPP!$D$113,STHDS!CO14,0)</f>
        <v>0</v>
      </c>
      <c r="CP185" s="79">
        <f ca="1">IF(CP$176&gt;=LPP!$D$113,STHDS!CP14,0)</f>
        <v>0</v>
      </c>
      <c r="CQ185" s="79">
        <f ca="1">IF(CQ$176&gt;=LPP!$D$113,STHDS!CQ14,0)</f>
        <v>0</v>
      </c>
      <c r="CR185" s="79">
        <f ca="1">IF(CR$176&gt;=LPP!$D$113,STHDS!CR14,0)</f>
        <v>0</v>
      </c>
      <c r="CS185" s="79">
        <f ca="1">IF(CS$176&gt;=LPP!$D$113,STHDS!CS14,0)</f>
        <v>0</v>
      </c>
      <c r="CT185" s="79">
        <f ca="1">IF(CT$176&gt;=LPP!$D$113,STHDS!CT14,0)</f>
        <v>0</v>
      </c>
      <c r="CU185" s="79">
        <f ca="1">IF(CU$176&gt;=LPP!$D$113,STHDS!CU14,0)</f>
        <v>0</v>
      </c>
      <c r="CV185" s="79">
        <f ca="1">IF(CV$176&gt;=LPP!$D$113,STHDS!CV14,0)</f>
        <v>0</v>
      </c>
      <c r="CW185" s="79">
        <f ca="1">IF(CW$176&gt;=LPP!$D$113,STHDS!CW14,0)</f>
        <v>0</v>
      </c>
      <c r="CX185" s="79">
        <f ca="1">IF(CX$176&gt;=LPP!$D$113,STHDS!CX14,0)</f>
        <v>0</v>
      </c>
      <c r="CY185" s="79">
        <f ca="1">IF(CY$176&gt;=LPP!$D$113,STHDS!CY14,0)</f>
        <v>0</v>
      </c>
      <c r="CZ185" s="79">
        <f ca="1">IF(CZ$176&gt;=LPP!$D$113,STHDS!CZ14,0)</f>
        <v>0</v>
      </c>
      <c r="DA185" s="79">
        <f ca="1">IF(DA$176&gt;=LPP!$D$113,STHDS!DA14,0)</f>
        <v>0</v>
      </c>
      <c r="DB185" s="79">
        <f ca="1">IF(DB$176&gt;=LPP!$D$113,STHDS!DB14,0)</f>
        <v>0</v>
      </c>
      <c r="DC185" s="79">
        <f ca="1">IF(DC$176&gt;=LPP!$D$113,STHDS!DC14,0)</f>
        <v>0</v>
      </c>
      <c r="DD185" s="79">
        <f ca="1">IF(DD$176&gt;=LPP!$D$113,STHDS!DD14,0)</f>
        <v>0</v>
      </c>
      <c r="DE185" s="79">
        <f ca="1">IF(DE$176&gt;=LPP!$D$113,STHDS!DE14,0)</f>
        <v>0</v>
      </c>
      <c r="DF185" s="79">
        <f ca="1">IF(DF$176&gt;=LPP!$D$113,STHDS!DF14,0)</f>
        <v>0</v>
      </c>
      <c r="DG185" s="79">
        <f ca="1">IF(DG$176&gt;=LPP!$D$113,STHDS!DG14,0)</f>
        <v>0</v>
      </c>
      <c r="DH185" s="79">
        <f ca="1">IF(DH$176&gt;=LPP!$D$113,STHDS!DH14,0)</f>
        <v>0</v>
      </c>
      <c r="DI185" s="79">
        <f ca="1">IF(DI$176&gt;=LPP!$D$113,STHDS!DI14,0)</f>
        <v>0</v>
      </c>
      <c r="DJ185" s="79">
        <f ca="1">IF(DJ$176&gt;=LPP!$D$113,STHDS!DJ14,0)</f>
        <v>0</v>
      </c>
      <c r="DK185" s="79">
        <f ca="1">IF(DK$176&gt;=LPP!$D$113,STHDS!DK14,0)</f>
        <v>0</v>
      </c>
      <c r="DL185" s="79">
        <f ca="1">IF(DL$176&gt;=LPP!$D$113,STHDS!DL14,0)</f>
        <v>0</v>
      </c>
      <c r="DM185" s="79">
        <f ca="1">IF(DM$176&gt;=LPP!$D$113,STHDS!DM14,0)</f>
        <v>0</v>
      </c>
      <c r="DN185" s="79">
        <f ca="1">IF(DN$176&gt;=LPP!$D$113,STHDS!DN14,0)</f>
        <v>0</v>
      </c>
      <c r="DO185" s="79">
        <f ca="1">IF(DO$176&gt;=LPP!$D$113,STHDS!DO14,0)</f>
        <v>0</v>
      </c>
      <c r="DP185" s="79">
        <f ca="1">IF(DP$176&gt;=LPP!$D$113,STHDS!DP14,0)</f>
        <v>0</v>
      </c>
      <c r="DQ185" s="79">
        <f ca="1">IF(DQ$176&gt;=LPP!$D$113,STHDS!DQ14,0)</f>
        <v>0</v>
      </c>
      <c r="DR185" s="79">
        <f ca="1">IF(DR$176&gt;=LPP!$D$113,STHDS!DR14,0)</f>
        <v>0</v>
      </c>
      <c r="DS185" s="79">
        <f ca="1">IF(DS$176&gt;=LPP!$D$113,STHDS!DS14,0)</f>
        <v>0</v>
      </c>
    </row>
    <row r="186" spans="2:123" x14ac:dyDescent="0.25">
      <c r="B186" s="156" t="s">
        <v>130</v>
      </c>
      <c r="C186" s="79">
        <f ca="1">IF(C$176&gt;=LPP!$D$113,STHDS!C15,0)</f>
        <v>0</v>
      </c>
      <c r="D186" s="79">
        <f ca="1">IF(D$176&gt;=LPP!$D$113,STHDS!D15,0)</f>
        <v>0</v>
      </c>
      <c r="E186" s="79">
        <f ca="1">IF(E$176&gt;=LPP!$D$113,STHDS!E15,0)</f>
        <v>0</v>
      </c>
      <c r="F186" s="79">
        <f ca="1">IF(F$176&gt;=LPP!$D$113,STHDS!F15,0)</f>
        <v>0</v>
      </c>
      <c r="G186" s="79">
        <f ca="1">IF(G$176&gt;=LPP!$D$113,STHDS!G15,0)</f>
        <v>0</v>
      </c>
      <c r="H186" s="79">
        <f ca="1">IF(H$176&gt;=LPP!$D$113,STHDS!H15,0)</f>
        <v>0</v>
      </c>
      <c r="I186" s="79">
        <f ca="1">IF(I$176&gt;=LPP!$D$113,STHDS!I15,0)</f>
        <v>0</v>
      </c>
      <c r="J186" s="79">
        <f ca="1">IF(J$176&gt;=LPP!$D$113,STHDS!J15,0)</f>
        <v>0</v>
      </c>
      <c r="K186" s="79">
        <f ca="1">IF(K$176&gt;=LPP!$D$113,STHDS!K15,0)</f>
        <v>0</v>
      </c>
      <c r="L186" s="79">
        <f ca="1">IF(L$176&gt;=LPP!$D$113,STHDS!L15,0)</f>
        <v>0</v>
      </c>
      <c r="M186" s="79">
        <f ca="1">IF(M$176&gt;=LPP!$D$113,STHDS!M15,0)</f>
        <v>0</v>
      </c>
      <c r="N186" s="79">
        <f ca="1">IF(N$176&gt;=LPP!$D$113,STHDS!N15,0)</f>
        <v>0</v>
      </c>
      <c r="O186" s="79">
        <f ca="1">IF(O$176&gt;=LPP!$D$113,STHDS!O15,0)</f>
        <v>0</v>
      </c>
      <c r="P186" s="79">
        <f ca="1">IF(P$176&gt;=LPP!$D$113,STHDS!P15,0)</f>
        <v>0</v>
      </c>
      <c r="Q186" s="79">
        <f ca="1">IF(Q$176&gt;=LPP!$D$113,STHDS!Q15,0)</f>
        <v>0</v>
      </c>
      <c r="R186" s="79">
        <f ca="1">IF(R$176&gt;=LPP!$D$113,STHDS!R15,0)</f>
        <v>0</v>
      </c>
      <c r="S186" s="79">
        <f ca="1">IF(S$176&gt;=LPP!$D$113,STHDS!S15,0)</f>
        <v>0</v>
      </c>
      <c r="T186" s="79">
        <f ca="1">IF(T$176&gt;=LPP!$D$113,STHDS!T15,0)</f>
        <v>0</v>
      </c>
      <c r="U186" s="79">
        <f ca="1">IF(U$176&gt;=LPP!$D$113,STHDS!U15,0)</f>
        <v>0</v>
      </c>
      <c r="V186" s="79">
        <f ca="1">IF(V$176&gt;=LPP!$D$113,STHDS!V15,0)</f>
        <v>0</v>
      </c>
      <c r="W186" s="79">
        <f ca="1">IF(W$176&gt;=LPP!$D$113,STHDS!W15,0)</f>
        <v>0</v>
      </c>
      <c r="X186" s="79">
        <f ca="1">IF(X$176&gt;=LPP!$D$113,STHDS!X15,0)</f>
        <v>0</v>
      </c>
      <c r="Y186" s="79">
        <f ca="1">IF(Y$176&gt;=LPP!$D$113,STHDS!Y15,0)</f>
        <v>0</v>
      </c>
      <c r="Z186" s="79">
        <f ca="1">IF(Z$176&gt;=LPP!$D$113,STHDS!Z15,0)</f>
        <v>0</v>
      </c>
      <c r="AA186" s="79">
        <f ca="1">IF(AA$176&gt;=LPP!$D$113,STHDS!AA15,0)</f>
        <v>0</v>
      </c>
      <c r="AB186" s="79">
        <f ca="1">IF(AB$176&gt;=LPP!$D$113,STHDS!AB15,0)</f>
        <v>0</v>
      </c>
      <c r="AC186" s="79">
        <f ca="1">IF(AC$176&gt;=LPP!$D$113,STHDS!AC15,0)</f>
        <v>0</v>
      </c>
      <c r="AD186" s="79">
        <f ca="1">IF(AD$176&gt;=LPP!$D$113,STHDS!AD15,0)</f>
        <v>0</v>
      </c>
      <c r="AE186" s="79">
        <f ca="1">IF(AE$176&gt;=LPP!$D$113,STHDS!AE15,0)</f>
        <v>0</v>
      </c>
      <c r="AF186" s="79">
        <f ca="1">IF(AF$176&gt;=LPP!$D$113,STHDS!AF15,0)</f>
        <v>0</v>
      </c>
      <c r="AG186" s="79">
        <f ca="1">IF(AG$176&gt;=LPP!$D$113,STHDS!AG15,0)</f>
        <v>0</v>
      </c>
      <c r="AH186" s="79">
        <f ca="1">IF(AH$176&gt;=LPP!$D$113,STHDS!AH15,0)</f>
        <v>0</v>
      </c>
      <c r="AI186" s="79">
        <f ca="1">IF(AI$176&gt;=LPP!$D$113,STHDS!AI15,0)</f>
        <v>0</v>
      </c>
      <c r="AJ186" s="79">
        <f ca="1">IF(AJ$176&gt;=LPP!$D$113,STHDS!AJ15,0)</f>
        <v>0</v>
      </c>
      <c r="AK186" s="79">
        <f ca="1">IF(AK$176&gt;=LPP!$D$113,STHDS!AK15,0)</f>
        <v>0</v>
      </c>
      <c r="AL186" s="79">
        <f ca="1">IF(AL$176&gt;=LPP!$D$113,STHDS!AL15,0)</f>
        <v>0</v>
      </c>
      <c r="AM186" s="79">
        <f ca="1">IF(AM$176&gt;=LPP!$D$113,STHDS!AM15,0)</f>
        <v>0</v>
      </c>
      <c r="AN186" s="79">
        <f ca="1">IF(AN$176&gt;=LPP!$D$113,STHDS!AN15,0)</f>
        <v>0</v>
      </c>
      <c r="AO186" s="79">
        <f ca="1">IF(AO$176&gt;=LPP!$D$113,STHDS!AO15,0)</f>
        <v>0</v>
      </c>
      <c r="AP186" s="79">
        <f ca="1">IF(AP$176&gt;=LPP!$D$113,STHDS!AP15,0)</f>
        <v>0</v>
      </c>
      <c r="AQ186" s="79">
        <f ca="1">IF(AQ$176&gt;=LPP!$D$113,STHDS!AQ15,0)</f>
        <v>0</v>
      </c>
      <c r="AR186" s="79">
        <f ca="1">IF(AR$176&gt;=LPP!$D$113,STHDS!AR15,0)</f>
        <v>0</v>
      </c>
      <c r="AS186" s="79">
        <f ca="1">IF(AS$176&gt;=LPP!$D$113,STHDS!AS15,0)</f>
        <v>60036.38296132777</v>
      </c>
      <c r="AT186" s="79">
        <f ca="1">IF(AT$176&gt;=LPP!$D$113,STHDS!AT15,0)</f>
        <v>60036.38296132777</v>
      </c>
      <c r="AU186" s="79">
        <f ca="1">IF(AU$176&gt;=LPP!$D$113,STHDS!AU15,0)</f>
        <v>60036.38296132777</v>
      </c>
      <c r="AV186" s="79">
        <f ca="1">IF(AV$176&gt;=LPP!$D$113,STHDS!AV15,0)</f>
        <v>60036.38296132777</v>
      </c>
      <c r="AW186" s="79">
        <f ca="1">IF(AW$176&gt;=LPP!$D$113,STHDS!AW15,0)</f>
        <v>60036.38296132777</v>
      </c>
      <c r="AX186" s="79">
        <f ca="1">IF(AX$176&gt;=LPP!$D$113,STHDS!AX15,0)</f>
        <v>60036.38296132777</v>
      </c>
      <c r="AY186" s="79">
        <f ca="1">IF(AY$176&gt;=LPP!$D$113,STHDS!AY15,0)</f>
        <v>60036.38296132777</v>
      </c>
      <c r="AZ186" s="79">
        <f ca="1">IF(AZ$176&gt;=LPP!$D$113,STHDS!AZ15,0)</f>
        <v>60036.38296132777</v>
      </c>
      <c r="BA186" s="79">
        <f ca="1">IF(BA$176&gt;=LPP!$D$113,STHDS!BA15,0)</f>
        <v>60036.38296132777</v>
      </c>
      <c r="BB186" s="79">
        <f ca="1">IF(BB$176&gt;=LPP!$D$113,STHDS!BB15,0)</f>
        <v>60036.38296132777</v>
      </c>
      <c r="BC186" s="79">
        <f ca="1">IF(BC$176&gt;=LPP!$D$113,STHDS!BC15,0)</f>
        <v>60036.38296132777</v>
      </c>
      <c r="BD186" s="79">
        <f ca="1">IF(BD$176&gt;=LPP!$D$113,STHDS!BD15,0)</f>
        <v>60036.38296132777</v>
      </c>
      <c r="BE186" s="79">
        <f ca="1">IF(BE$176&gt;=LPP!$D$113,STHDS!BE15,0)</f>
        <v>60036.38296132777</v>
      </c>
      <c r="BF186" s="79">
        <f ca="1">IF(BF$176&gt;=LPP!$D$113,STHDS!BF15,0)</f>
        <v>60036.38296132777</v>
      </c>
      <c r="BG186" s="79">
        <f ca="1">IF(BG$176&gt;=LPP!$D$113,STHDS!BG15,0)</f>
        <v>60036.38296132777</v>
      </c>
      <c r="BH186" s="79">
        <f ca="1">IF(BH$176&gt;=LPP!$D$113,STHDS!BH15,0)</f>
        <v>60036.38296132777</v>
      </c>
      <c r="BI186" s="79">
        <f ca="1">IF(BI$176&gt;=LPP!$D$113,STHDS!BI15,0)</f>
        <v>60036.38296132777</v>
      </c>
      <c r="BJ186" s="79">
        <f ca="1">IF(BJ$176&gt;=LPP!$D$113,STHDS!BJ15,0)</f>
        <v>60036.38296132777</v>
      </c>
      <c r="BK186" s="79">
        <f ca="1">IF(BK$176&gt;=LPP!$D$113,STHDS!BK15,0)</f>
        <v>60036.38296132777</v>
      </c>
      <c r="BL186" s="79">
        <f ca="1">IF(BL$176&gt;=LPP!$D$113,STHDS!BL15,0)</f>
        <v>60036.38296132777</v>
      </c>
      <c r="BM186" s="79">
        <f ca="1">IF(BM$176&gt;=LPP!$D$113,STHDS!BM15,0)</f>
        <v>60036.38296132777</v>
      </c>
      <c r="BN186" s="79">
        <f ca="1">IF(BN$176&gt;=LPP!$D$113,STHDS!BN15,0)</f>
        <v>60036.38296132777</v>
      </c>
      <c r="BO186" s="79">
        <f ca="1">IF(BO$176&gt;=LPP!$D$113,STHDS!BO15,0)</f>
        <v>60036.38296132777</v>
      </c>
      <c r="BP186" s="79">
        <f ca="1">IF(BP$176&gt;=LPP!$D$113,STHDS!BP15,0)</f>
        <v>60036.38296132777</v>
      </c>
      <c r="BQ186" s="79">
        <f ca="1">IF(BQ$176&gt;=LPP!$D$113,STHDS!BQ15,0)</f>
        <v>60036.38296132777</v>
      </c>
      <c r="BR186" s="79">
        <f ca="1">IF(BR$176&gt;=LPP!$D$113,STHDS!BR15,0)</f>
        <v>60036.38296132777</v>
      </c>
      <c r="BS186" s="79">
        <f ca="1">IF(BS$176&gt;=LPP!$D$113,STHDS!BS15,0)</f>
        <v>60036.38296132777</v>
      </c>
      <c r="BT186" s="79">
        <f ca="1">IF(BT$176&gt;=LPP!$D$113,STHDS!BT15,0)</f>
        <v>0</v>
      </c>
      <c r="BU186" s="79">
        <f ca="1">IF(BU$176&gt;=LPP!$D$113,STHDS!BU15,0)</f>
        <v>0</v>
      </c>
      <c r="BV186" s="79">
        <f ca="1">IF(BV$176&gt;=LPP!$D$113,STHDS!BV15,0)</f>
        <v>0</v>
      </c>
      <c r="BW186" s="79">
        <f ca="1">IF(BW$176&gt;=LPP!$D$113,STHDS!BW15,0)</f>
        <v>0</v>
      </c>
      <c r="BX186" s="79">
        <f ca="1">IF(BX$176&gt;=LPP!$D$113,STHDS!BX15,0)</f>
        <v>0</v>
      </c>
      <c r="BY186" s="79">
        <f ca="1">IF(BY$176&gt;=LPP!$D$113,STHDS!BY15,0)</f>
        <v>0</v>
      </c>
      <c r="BZ186" s="79">
        <f ca="1">IF(BZ$176&gt;=LPP!$D$113,STHDS!BZ15,0)</f>
        <v>0</v>
      </c>
      <c r="CA186" s="79">
        <f ca="1">IF(CA$176&gt;=LPP!$D$113,STHDS!CA15,0)</f>
        <v>0</v>
      </c>
      <c r="CB186" s="79">
        <f ca="1">IF(CB$176&gt;=LPP!$D$113,STHDS!CB15,0)</f>
        <v>0</v>
      </c>
      <c r="CC186" s="79">
        <f ca="1">IF(CC$176&gt;=LPP!$D$113,STHDS!CC15,0)</f>
        <v>0</v>
      </c>
      <c r="CD186" s="79">
        <f ca="1">IF(CD$176&gt;=LPP!$D$113,STHDS!CD15,0)</f>
        <v>0</v>
      </c>
      <c r="CE186" s="79">
        <f ca="1">IF(CE$176&gt;=LPP!$D$113,STHDS!CE15,0)</f>
        <v>0</v>
      </c>
      <c r="CF186" s="79">
        <f ca="1">IF(CF$176&gt;=LPP!$D$113,STHDS!CF15,0)</f>
        <v>0</v>
      </c>
      <c r="CG186" s="79">
        <f ca="1">IF(CG$176&gt;=LPP!$D$113,STHDS!CG15,0)</f>
        <v>0</v>
      </c>
      <c r="CH186" s="79">
        <f ca="1">IF(CH$176&gt;=LPP!$D$113,STHDS!CH15,0)</f>
        <v>0</v>
      </c>
      <c r="CI186" s="79">
        <f ca="1">IF(CI$176&gt;=LPP!$D$113,STHDS!CI15,0)</f>
        <v>0</v>
      </c>
      <c r="CJ186" s="79">
        <f ca="1">IF(CJ$176&gt;=LPP!$D$113,STHDS!CJ15,0)</f>
        <v>0</v>
      </c>
      <c r="CK186" s="79">
        <f ca="1">IF(CK$176&gt;=LPP!$D$113,STHDS!CK15,0)</f>
        <v>0</v>
      </c>
      <c r="CL186" s="79">
        <f ca="1">IF(CL$176&gt;=LPP!$D$113,STHDS!CL15,0)</f>
        <v>0</v>
      </c>
      <c r="CM186" s="79">
        <f ca="1">IF(CM$176&gt;=LPP!$D$113,STHDS!CM15,0)</f>
        <v>0</v>
      </c>
      <c r="CN186" s="79">
        <f ca="1">IF(CN$176&gt;=LPP!$D$113,STHDS!CN15,0)</f>
        <v>0</v>
      </c>
      <c r="CO186" s="79">
        <f ca="1">IF(CO$176&gt;=LPP!$D$113,STHDS!CO15,0)</f>
        <v>0</v>
      </c>
      <c r="CP186" s="79">
        <f ca="1">IF(CP$176&gt;=LPP!$D$113,STHDS!CP15,0)</f>
        <v>0</v>
      </c>
      <c r="CQ186" s="79">
        <f ca="1">IF(CQ$176&gt;=LPP!$D$113,STHDS!CQ15,0)</f>
        <v>0</v>
      </c>
      <c r="CR186" s="79">
        <f ca="1">IF(CR$176&gt;=LPP!$D$113,STHDS!CR15,0)</f>
        <v>0</v>
      </c>
      <c r="CS186" s="79">
        <f ca="1">IF(CS$176&gt;=LPP!$D$113,STHDS!CS15,0)</f>
        <v>0</v>
      </c>
      <c r="CT186" s="79">
        <f ca="1">IF(CT$176&gt;=LPP!$D$113,STHDS!CT15,0)</f>
        <v>0</v>
      </c>
      <c r="CU186" s="79">
        <f ca="1">IF(CU$176&gt;=LPP!$D$113,STHDS!CU15,0)</f>
        <v>0</v>
      </c>
      <c r="CV186" s="79">
        <f ca="1">IF(CV$176&gt;=LPP!$D$113,STHDS!CV15,0)</f>
        <v>0</v>
      </c>
      <c r="CW186" s="79">
        <f ca="1">IF(CW$176&gt;=LPP!$D$113,STHDS!CW15,0)</f>
        <v>0</v>
      </c>
      <c r="CX186" s="79">
        <f ca="1">IF(CX$176&gt;=LPP!$D$113,STHDS!CX15,0)</f>
        <v>0</v>
      </c>
      <c r="CY186" s="79">
        <f ca="1">IF(CY$176&gt;=LPP!$D$113,STHDS!CY15,0)</f>
        <v>0</v>
      </c>
      <c r="CZ186" s="79">
        <f ca="1">IF(CZ$176&gt;=LPP!$D$113,STHDS!CZ15,0)</f>
        <v>0</v>
      </c>
      <c r="DA186" s="79">
        <f ca="1">IF(DA$176&gt;=LPP!$D$113,STHDS!DA15,0)</f>
        <v>0</v>
      </c>
      <c r="DB186" s="79">
        <f ca="1">IF(DB$176&gt;=LPP!$D$113,STHDS!DB15,0)</f>
        <v>0</v>
      </c>
      <c r="DC186" s="79">
        <f ca="1">IF(DC$176&gt;=LPP!$D$113,STHDS!DC15,0)</f>
        <v>0</v>
      </c>
      <c r="DD186" s="79">
        <f ca="1">IF(DD$176&gt;=LPP!$D$113,STHDS!DD15,0)</f>
        <v>0</v>
      </c>
      <c r="DE186" s="79">
        <f ca="1">IF(DE$176&gt;=LPP!$D$113,STHDS!DE15,0)</f>
        <v>0</v>
      </c>
      <c r="DF186" s="79">
        <f ca="1">IF(DF$176&gt;=LPP!$D$113,STHDS!DF15,0)</f>
        <v>0</v>
      </c>
      <c r="DG186" s="79">
        <f ca="1">IF(DG$176&gt;=LPP!$D$113,STHDS!DG15,0)</f>
        <v>0</v>
      </c>
      <c r="DH186" s="79">
        <f ca="1">IF(DH$176&gt;=LPP!$D$113,STHDS!DH15,0)</f>
        <v>0</v>
      </c>
      <c r="DI186" s="79">
        <f ca="1">IF(DI$176&gt;=LPP!$D$113,STHDS!DI15,0)</f>
        <v>0</v>
      </c>
      <c r="DJ186" s="79">
        <f ca="1">IF(DJ$176&gt;=LPP!$D$113,STHDS!DJ15,0)</f>
        <v>0</v>
      </c>
      <c r="DK186" s="79">
        <f ca="1">IF(DK$176&gt;=LPP!$D$113,STHDS!DK15,0)</f>
        <v>0</v>
      </c>
      <c r="DL186" s="79">
        <f ca="1">IF(DL$176&gt;=LPP!$D$113,STHDS!DL15,0)</f>
        <v>0</v>
      </c>
      <c r="DM186" s="79">
        <f ca="1">IF(DM$176&gt;=LPP!$D$113,STHDS!DM15,0)</f>
        <v>0</v>
      </c>
      <c r="DN186" s="79">
        <f ca="1">IF(DN$176&gt;=LPP!$D$113,STHDS!DN15,0)</f>
        <v>0</v>
      </c>
      <c r="DO186" s="79">
        <f ca="1">IF(DO$176&gt;=LPP!$D$113,STHDS!DO15,0)</f>
        <v>0</v>
      </c>
      <c r="DP186" s="79">
        <f ca="1">IF(DP$176&gt;=LPP!$D$113,STHDS!DP15,0)</f>
        <v>0</v>
      </c>
      <c r="DQ186" s="79">
        <f ca="1">IF(DQ$176&gt;=LPP!$D$113,STHDS!DQ15,0)</f>
        <v>0</v>
      </c>
      <c r="DR186" s="79">
        <f ca="1">IF(DR$176&gt;=LPP!$D$113,STHDS!DR15,0)</f>
        <v>0</v>
      </c>
      <c r="DS186" s="79">
        <f ca="1">IF(DS$176&gt;=LPP!$D$113,STHDS!DS15,0)</f>
        <v>0</v>
      </c>
    </row>
    <row r="187" spans="2:123" ht="13.8" thickBot="1" x14ac:dyDescent="0.3">
      <c r="B187" s="42" t="s">
        <v>208</v>
      </c>
      <c r="C187" s="92">
        <f ca="1">SUM(C180:C186)</f>
        <v>0</v>
      </c>
      <c r="D187" s="92">
        <f t="shared" ref="D187" ca="1" si="3118">SUM(D180:D186)</f>
        <v>0</v>
      </c>
      <c r="E187" s="92">
        <f t="shared" ref="E187" ca="1" si="3119">SUM(E180:E186)</f>
        <v>0</v>
      </c>
      <c r="F187" s="92">
        <f t="shared" ref="F187" ca="1" si="3120">SUM(F180:F186)</f>
        <v>0</v>
      </c>
      <c r="G187" s="92">
        <f t="shared" ref="G187" ca="1" si="3121">SUM(G180:G186)</f>
        <v>0</v>
      </c>
      <c r="H187" s="92">
        <f t="shared" ref="H187" ca="1" si="3122">SUM(H180:H186)</f>
        <v>0</v>
      </c>
      <c r="I187" s="92">
        <f t="shared" ref="I187" ca="1" si="3123">SUM(I180:I186)</f>
        <v>0</v>
      </c>
      <c r="J187" s="92">
        <f t="shared" ref="J187" ca="1" si="3124">SUM(J180:J186)</f>
        <v>0</v>
      </c>
      <c r="K187" s="92">
        <f t="shared" ref="K187" ca="1" si="3125">SUM(K180:K186)</f>
        <v>0</v>
      </c>
      <c r="L187" s="92">
        <f t="shared" ref="L187" ca="1" si="3126">SUM(L180:L186)</f>
        <v>0</v>
      </c>
      <c r="M187" s="92">
        <f t="shared" ref="M187" ca="1" si="3127">SUM(M180:M186)</f>
        <v>0</v>
      </c>
      <c r="N187" s="92">
        <f t="shared" ref="N187" ca="1" si="3128">SUM(N180:N186)</f>
        <v>0</v>
      </c>
      <c r="O187" s="92">
        <f t="shared" ref="O187" ca="1" si="3129">SUM(O180:O186)</f>
        <v>0</v>
      </c>
      <c r="P187" s="92">
        <f t="shared" ref="P187" ca="1" si="3130">SUM(P180:P186)</f>
        <v>0</v>
      </c>
      <c r="Q187" s="92">
        <f t="shared" ref="Q187" ca="1" si="3131">SUM(Q180:Q186)</f>
        <v>0</v>
      </c>
      <c r="R187" s="92">
        <f t="shared" ref="R187" ca="1" si="3132">SUM(R180:R186)</f>
        <v>0</v>
      </c>
      <c r="S187" s="92">
        <f t="shared" ref="S187" ca="1" si="3133">SUM(S180:S186)</f>
        <v>0</v>
      </c>
      <c r="T187" s="92">
        <f t="shared" ref="T187" ca="1" si="3134">SUM(T180:T186)</f>
        <v>0</v>
      </c>
      <c r="U187" s="92">
        <f t="shared" ref="U187" ca="1" si="3135">SUM(U180:U186)</f>
        <v>0</v>
      </c>
      <c r="V187" s="92">
        <f t="shared" ref="V187" ca="1" si="3136">SUM(V180:V186)</f>
        <v>0</v>
      </c>
      <c r="W187" s="92">
        <f t="shared" ref="W187" ca="1" si="3137">SUM(W180:W186)</f>
        <v>0</v>
      </c>
      <c r="X187" s="92">
        <f t="shared" ref="X187" ca="1" si="3138">SUM(X180:X186)</f>
        <v>114614.91292617121</v>
      </c>
      <c r="Y187" s="92">
        <f t="shared" ref="Y187" ca="1" si="3139">SUM(Y180:Y186)</f>
        <v>114614.91292617121</v>
      </c>
      <c r="Z187" s="92">
        <f t="shared" ref="Z187" ca="1" si="3140">SUM(Z180:Z186)</f>
        <v>1555488.1039980378</v>
      </c>
      <c r="AA187" s="92">
        <f t="shared" ref="AA187" ca="1" si="3141">SUM(AA180:AA186)</f>
        <v>1555488.1039980378</v>
      </c>
      <c r="AB187" s="92">
        <f t="shared" ref="AB187" ca="1" si="3142">SUM(AB180:AB186)</f>
        <v>1915706.4017660045</v>
      </c>
      <c r="AC187" s="92">
        <f t="shared" ref="AC187" ca="1" si="3143">SUM(AC180:AC186)</f>
        <v>1915706.4017660045</v>
      </c>
      <c r="AD187" s="92">
        <f t="shared" ref="AD187" ca="1" si="3144">SUM(AD180:AD186)</f>
        <v>3225591.1209222469</v>
      </c>
      <c r="AE187" s="92">
        <f t="shared" ref="AE187" ca="1" si="3145">SUM(AE180:AE186)</f>
        <v>3225591.1209222469</v>
      </c>
      <c r="AF187" s="92">
        <f t="shared" ref="AF187" ca="1" si="3146">SUM(AF180:AF186)</f>
        <v>3291085.356880059</v>
      </c>
      <c r="AG187" s="92">
        <f t="shared" ref="AG187" ca="1" si="3147">SUM(AG180:AG186)</f>
        <v>3291085.356880059</v>
      </c>
      <c r="AH187" s="92">
        <f t="shared" ref="AH187" ca="1" si="3148">SUM(AH180:AH186)</f>
        <v>3571774.9395563966</v>
      </c>
      <c r="AI187" s="92">
        <f t="shared" ref="AI187" ca="1" si="3149">SUM(AI180:AI186)</f>
        <v>3571774.9395563966</v>
      </c>
      <c r="AJ187" s="92">
        <f t="shared" ref="AJ187" ca="1" si="3150">SUM(AJ180:AJ186)</f>
        <v>3571774.9395563966</v>
      </c>
      <c r="AK187" s="92">
        <f t="shared" ref="AK187" ca="1" si="3151">SUM(AK180:AK186)</f>
        <v>3571774.9395563966</v>
      </c>
      <c r="AL187" s="92">
        <f t="shared" ref="AL187" ca="1" si="3152">SUM(AL180:AL186)</f>
        <v>3571774.9395563966</v>
      </c>
      <c r="AM187" s="92">
        <f t="shared" ref="AM187" ca="1" si="3153">SUM(AM180:AM186)</f>
        <v>3571774.9395563966</v>
      </c>
      <c r="AN187" s="92">
        <f t="shared" ref="AN187" ca="1" si="3154">SUM(AN180:AN186)</f>
        <v>3571774.9395563966</v>
      </c>
      <c r="AO187" s="92">
        <f t="shared" ref="AO187" ca="1" si="3155">SUM(AO180:AO186)</f>
        <v>3571774.9395563966</v>
      </c>
      <c r="AP187" s="92">
        <f t="shared" ref="AP187" ca="1" si="3156">SUM(AP180:AP186)</f>
        <v>3457160.0266302251</v>
      </c>
      <c r="AQ187" s="92">
        <f t="shared" ref="AQ187" ca="1" si="3157">SUM(AQ180:AQ186)</f>
        <v>3457160.0266302251</v>
      </c>
      <c r="AR187" s="92">
        <f t="shared" ref="AR187" ca="1" si="3158">SUM(AR180:AR186)</f>
        <v>2016286.8355583586</v>
      </c>
      <c r="AS187" s="92">
        <f t="shared" ref="AS187" ca="1" si="3159">SUM(AS180:AS186)</f>
        <v>2076323.2185196863</v>
      </c>
      <c r="AT187" s="92">
        <f t="shared" ref="AT187" ca="1" si="3160">SUM(AT180:AT186)</f>
        <v>1716104.9207517197</v>
      </c>
      <c r="AU187" s="92">
        <f t="shared" ref="AU187" ca="1" si="3161">SUM(AU180:AU186)</f>
        <v>1716104.9207517197</v>
      </c>
      <c r="AV187" s="92">
        <f t="shared" ref="AV187" ca="1" si="3162">SUM(AV180:AV186)</f>
        <v>406220.20159547759</v>
      </c>
      <c r="AW187" s="92">
        <f t="shared" ref="AW187" ca="1" si="3163">SUM(AW180:AW186)</f>
        <v>406220.20159547759</v>
      </c>
      <c r="AX187" s="92">
        <f t="shared" ref="AX187" ca="1" si="3164">SUM(AX180:AX186)</f>
        <v>340725.96563766547</v>
      </c>
      <c r="AY187" s="92">
        <f t="shared" ref="AY187" ca="1" si="3165">SUM(AY180:AY186)</f>
        <v>340725.96563766547</v>
      </c>
      <c r="AZ187" s="92">
        <f t="shared" ref="AZ187" ca="1" si="3166">SUM(AZ180:AZ186)</f>
        <v>340725.96563766547</v>
      </c>
      <c r="BA187" s="92">
        <f t="shared" ref="BA187" ca="1" si="3167">SUM(BA180:BA186)</f>
        <v>340725.96563766547</v>
      </c>
      <c r="BB187" s="92">
        <f t="shared" ref="BB187" ca="1" si="3168">SUM(BB180:BB186)</f>
        <v>340725.96563766547</v>
      </c>
      <c r="BC187" s="92">
        <f t="shared" ref="BC187" ca="1" si="3169">SUM(BC180:BC186)</f>
        <v>60036.38296132777</v>
      </c>
      <c r="BD187" s="92">
        <f t="shared" ref="BD187" ca="1" si="3170">SUM(BD180:BD186)</f>
        <v>60036.38296132777</v>
      </c>
      <c r="BE187" s="92">
        <f t="shared" ref="BE187" ca="1" si="3171">SUM(BE180:BE186)</f>
        <v>60036.38296132777</v>
      </c>
      <c r="BF187" s="92">
        <f t="shared" ref="BF187" ca="1" si="3172">SUM(BF180:BF186)</f>
        <v>60036.38296132777</v>
      </c>
      <c r="BG187" s="92">
        <f t="shared" ref="BG187" ca="1" si="3173">SUM(BG180:BG186)</f>
        <v>60036.38296132777</v>
      </c>
      <c r="BH187" s="92">
        <f t="shared" ref="BH187" ca="1" si="3174">SUM(BH180:BH186)</f>
        <v>60036.38296132777</v>
      </c>
      <c r="BI187" s="92">
        <f t="shared" ref="BI187" ca="1" si="3175">SUM(BI180:BI186)</f>
        <v>60036.38296132777</v>
      </c>
      <c r="BJ187" s="92">
        <f t="shared" ref="BJ187" ca="1" si="3176">SUM(BJ180:BJ186)</f>
        <v>60036.38296132777</v>
      </c>
      <c r="BK187" s="92">
        <f t="shared" ref="BK187" ca="1" si="3177">SUM(BK180:BK186)</f>
        <v>60036.38296132777</v>
      </c>
      <c r="BL187" s="92">
        <f t="shared" ref="BL187" ca="1" si="3178">SUM(BL180:BL186)</f>
        <v>60036.38296132777</v>
      </c>
      <c r="BM187" s="92">
        <f t="shared" ref="BM187" ca="1" si="3179">SUM(BM180:BM186)</f>
        <v>60036.38296132777</v>
      </c>
      <c r="BN187" s="92">
        <f t="shared" ref="BN187" ca="1" si="3180">SUM(BN180:BN186)</f>
        <v>60036.38296132777</v>
      </c>
      <c r="BO187" s="92">
        <f t="shared" ref="BO187" ca="1" si="3181">SUM(BO180:BO186)</f>
        <v>60036.38296132777</v>
      </c>
      <c r="BP187" s="92">
        <f t="shared" ref="BP187" ca="1" si="3182">SUM(BP180:BP186)</f>
        <v>60036.38296132777</v>
      </c>
      <c r="BQ187" s="92">
        <f t="shared" ref="BQ187" ca="1" si="3183">SUM(BQ180:BQ186)</f>
        <v>60036.38296132777</v>
      </c>
      <c r="BR187" s="92">
        <f t="shared" ref="BR187" ca="1" si="3184">SUM(BR180:BR186)</f>
        <v>60036.38296132777</v>
      </c>
      <c r="BS187" s="92">
        <f t="shared" ref="BS187" ca="1" si="3185">SUM(BS180:BS186)</f>
        <v>60036.38296132777</v>
      </c>
      <c r="BT187" s="92">
        <f t="shared" ref="BT187" ca="1" si="3186">SUM(BT180:BT186)</f>
        <v>0</v>
      </c>
      <c r="BU187" s="92">
        <f t="shared" ref="BU187" ca="1" si="3187">SUM(BU180:BU186)</f>
        <v>0</v>
      </c>
      <c r="BV187" s="92">
        <f t="shared" ref="BV187" ca="1" si="3188">SUM(BV180:BV186)</f>
        <v>0</v>
      </c>
      <c r="BW187" s="92">
        <f t="shared" ref="BW187" ca="1" si="3189">SUM(BW180:BW186)</f>
        <v>0</v>
      </c>
      <c r="BX187" s="92">
        <f t="shared" ref="BX187" ca="1" si="3190">SUM(BX180:BX186)</f>
        <v>0</v>
      </c>
      <c r="BY187" s="92">
        <f t="shared" ref="BY187" ca="1" si="3191">SUM(BY180:BY186)</f>
        <v>0</v>
      </c>
      <c r="BZ187" s="92">
        <f t="shared" ref="BZ187" ca="1" si="3192">SUM(BZ180:BZ186)</f>
        <v>0</v>
      </c>
      <c r="CA187" s="92">
        <f t="shared" ref="CA187" ca="1" si="3193">SUM(CA180:CA186)</f>
        <v>0</v>
      </c>
      <c r="CB187" s="92">
        <f t="shared" ref="CB187" ca="1" si="3194">SUM(CB180:CB186)</f>
        <v>0</v>
      </c>
      <c r="CC187" s="92">
        <f t="shared" ref="CC187" ca="1" si="3195">SUM(CC180:CC186)</f>
        <v>0</v>
      </c>
      <c r="CD187" s="92">
        <f t="shared" ref="CD187" ca="1" si="3196">SUM(CD180:CD186)</f>
        <v>0</v>
      </c>
      <c r="CE187" s="92">
        <f t="shared" ref="CE187" ca="1" si="3197">SUM(CE180:CE186)</f>
        <v>0</v>
      </c>
      <c r="CF187" s="92">
        <f t="shared" ref="CF187" ca="1" si="3198">SUM(CF180:CF186)</f>
        <v>0</v>
      </c>
      <c r="CG187" s="92">
        <f t="shared" ref="CG187" ca="1" si="3199">SUM(CG180:CG186)</f>
        <v>0</v>
      </c>
      <c r="CH187" s="92">
        <f t="shared" ref="CH187" ca="1" si="3200">SUM(CH180:CH186)</f>
        <v>0</v>
      </c>
      <c r="CI187" s="92">
        <f t="shared" ref="CI187" ca="1" si="3201">SUM(CI180:CI186)</f>
        <v>0</v>
      </c>
      <c r="CJ187" s="92">
        <f t="shared" ref="CJ187" ca="1" si="3202">SUM(CJ180:CJ186)</f>
        <v>0</v>
      </c>
      <c r="CK187" s="92">
        <f t="shared" ref="CK187" ca="1" si="3203">SUM(CK180:CK186)</f>
        <v>0</v>
      </c>
      <c r="CL187" s="92">
        <f t="shared" ref="CL187" ca="1" si="3204">SUM(CL180:CL186)</f>
        <v>0</v>
      </c>
      <c r="CM187" s="92">
        <f t="shared" ref="CM187" ca="1" si="3205">SUM(CM180:CM186)</f>
        <v>0</v>
      </c>
      <c r="CN187" s="92">
        <f t="shared" ref="CN187" ca="1" si="3206">SUM(CN180:CN186)</f>
        <v>0</v>
      </c>
      <c r="CO187" s="92">
        <f t="shared" ref="CO187" ca="1" si="3207">SUM(CO180:CO186)</f>
        <v>0</v>
      </c>
      <c r="CP187" s="92">
        <f t="shared" ref="CP187" ca="1" si="3208">SUM(CP180:CP186)</f>
        <v>0</v>
      </c>
      <c r="CQ187" s="92">
        <f t="shared" ref="CQ187" ca="1" si="3209">SUM(CQ180:CQ186)</f>
        <v>0</v>
      </c>
      <c r="CR187" s="92">
        <f t="shared" ref="CR187" ca="1" si="3210">SUM(CR180:CR186)</f>
        <v>0</v>
      </c>
      <c r="CS187" s="92">
        <f t="shared" ref="CS187" ca="1" si="3211">SUM(CS180:CS186)</f>
        <v>0</v>
      </c>
      <c r="CT187" s="92">
        <f t="shared" ref="CT187" ca="1" si="3212">SUM(CT180:CT186)</f>
        <v>0</v>
      </c>
      <c r="CU187" s="92">
        <f t="shared" ref="CU187" ca="1" si="3213">SUM(CU180:CU186)</f>
        <v>0</v>
      </c>
      <c r="CV187" s="92">
        <f t="shared" ref="CV187" ca="1" si="3214">SUM(CV180:CV186)</f>
        <v>0</v>
      </c>
      <c r="CW187" s="92">
        <f t="shared" ref="CW187" ca="1" si="3215">SUM(CW180:CW186)</f>
        <v>0</v>
      </c>
      <c r="CX187" s="92">
        <f t="shared" ref="CX187" ca="1" si="3216">SUM(CX180:CX186)</f>
        <v>0</v>
      </c>
      <c r="CY187" s="92">
        <f t="shared" ref="CY187" ca="1" si="3217">SUM(CY180:CY186)</f>
        <v>0</v>
      </c>
      <c r="CZ187" s="92">
        <f t="shared" ref="CZ187" ca="1" si="3218">SUM(CZ180:CZ186)</f>
        <v>0</v>
      </c>
      <c r="DA187" s="92">
        <f t="shared" ref="DA187" ca="1" si="3219">SUM(DA180:DA186)</f>
        <v>0</v>
      </c>
      <c r="DB187" s="92">
        <f t="shared" ref="DB187" ca="1" si="3220">SUM(DB180:DB186)</f>
        <v>0</v>
      </c>
      <c r="DC187" s="92">
        <f t="shared" ref="DC187" ca="1" si="3221">SUM(DC180:DC186)</f>
        <v>0</v>
      </c>
      <c r="DD187" s="92">
        <f t="shared" ref="DD187" ca="1" si="3222">SUM(DD180:DD186)</f>
        <v>0</v>
      </c>
      <c r="DE187" s="92">
        <f t="shared" ref="DE187" ca="1" si="3223">SUM(DE180:DE186)</f>
        <v>0</v>
      </c>
      <c r="DF187" s="92">
        <f t="shared" ref="DF187" ca="1" si="3224">SUM(DF180:DF186)</f>
        <v>0</v>
      </c>
      <c r="DG187" s="92">
        <f t="shared" ref="DG187" ca="1" si="3225">SUM(DG180:DG186)</f>
        <v>0</v>
      </c>
      <c r="DH187" s="92">
        <f t="shared" ref="DH187" ca="1" si="3226">SUM(DH180:DH186)</f>
        <v>0</v>
      </c>
      <c r="DI187" s="92">
        <f t="shared" ref="DI187" ca="1" si="3227">SUM(DI180:DI186)</f>
        <v>0</v>
      </c>
      <c r="DJ187" s="92">
        <f t="shared" ref="DJ187" ca="1" si="3228">SUM(DJ180:DJ186)</f>
        <v>0</v>
      </c>
      <c r="DK187" s="92">
        <f t="shared" ref="DK187" ca="1" si="3229">SUM(DK180:DK186)</f>
        <v>0</v>
      </c>
      <c r="DL187" s="92">
        <f t="shared" ref="DL187" ca="1" si="3230">SUM(DL180:DL186)</f>
        <v>0</v>
      </c>
      <c r="DM187" s="92">
        <f t="shared" ref="DM187" ca="1" si="3231">SUM(DM180:DM186)</f>
        <v>0</v>
      </c>
      <c r="DN187" s="92">
        <f t="shared" ref="DN187" ca="1" si="3232">SUM(DN180:DN186)</f>
        <v>0</v>
      </c>
      <c r="DO187" s="92">
        <f t="shared" ref="DO187" ca="1" si="3233">SUM(DO180:DO186)</f>
        <v>0</v>
      </c>
      <c r="DP187" s="92">
        <f t="shared" ref="DP187" ca="1" si="3234">SUM(DP180:DP186)</f>
        <v>0</v>
      </c>
      <c r="DQ187" s="92">
        <f t="shared" ref="DQ187" ca="1" si="3235">SUM(DQ180:DQ186)</f>
        <v>0</v>
      </c>
      <c r="DR187" s="92">
        <f t="shared" ref="DR187" ca="1" si="3236">SUM(DR180:DR186)</f>
        <v>0</v>
      </c>
      <c r="DS187" s="92">
        <f t="shared" ref="DS187" ca="1" si="3237">SUM(DS180:DS186)</f>
        <v>0</v>
      </c>
    </row>
    <row r="188" spans="2:123" ht="13.8" thickTop="1" x14ac:dyDescent="0.25"/>
    <row r="189" spans="2:123" x14ac:dyDescent="0.25">
      <c r="B189" s="36" t="s">
        <v>205</v>
      </c>
      <c r="C189" s="79">
        <f ca="1">LPP!$P$11*C187</f>
        <v>0</v>
      </c>
      <c r="D189" s="79">
        <f ca="1">LPP!$P$11*D187</f>
        <v>0</v>
      </c>
      <c r="E189" s="79">
        <f ca="1">LPP!$P$11*E187</f>
        <v>0</v>
      </c>
      <c r="F189" s="79">
        <f ca="1">LPP!$P$11*F187</f>
        <v>0</v>
      </c>
      <c r="G189" s="79">
        <f ca="1">LPP!$P$11*G187</f>
        <v>0</v>
      </c>
      <c r="H189" s="79">
        <f ca="1">LPP!$P$11*H187</f>
        <v>0</v>
      </c>
      <c r="I189" s="79">
        <f ca="1">LPP!$P$11*I187</f>
        <v>0</v>
      </c>
      <c r="J189" s="79">
        <f ca="1">LPP!$P$11*J187</f>
        <v>0</v>
      </c>
      <c r="K189" s="79">
        <f ca="1">LPP!$P$11*K187</f>
        <v>0</v>
      </c>
      <c r="L189" s="79">
        <f ca="1">LPP!$P$11*L187</f>
        <v>0</v>
      </c>
      <c r="M189" s="79">
        <f ca="1">LPP!$P$11*M187</f>
        <v>0</v>
      </c>
      <c r="N189" s="79">
        <f ca="1">LPP!$P$11*N187</f>
        <v>0</v>
      </c>
      <c r="O189" s="79">
        <f ca="1">LPP!$P$11*O187</f>
        <v>0</v>
      </c>
      <c r="P189" s="79">
        <f ca="1">LPP!$P$11*P187</f>
        <v>0</v>
      </c>
      <c r="Q189" s="79">
        <f ca="1">LPP!$P$11*Q187</f>
        <v>0</v>
      </c>
      <c r="R189" s="79">
        <f ca="1">LPP!$P$11*R187</f>
        <v>0</v>
      </c>
      <c r="S189" s="79">
        <f ca="1">LPP!$P$11*S187</f>
        <v>0</v>
      </c>
      <c r="T189" s="79">
        <f ca="1">LPP!$P$11*T187</f>
        <v>0</v>
      </c>
      <c r="U189" s="79">
        <f ca="1">LPP!$P$11*U187</f>
        <v>0</v>
      </c>
      <c r="V189" s="79">
        <f ca="1">LPP!$P$11*V187</f>
        <v>0</v>
      </c>
      <c r="W189" s="79">
        <f ca="1">LPP!$P$11*W187</f>
        <v>0</v>
      </c>
      <c r="X189" s="79">
        <f ca="1">LPP!$P$11*X187</f>
        <v>5730.7456463085609</v>
      </c>
      <c r="Y189" s="79">
        <f ca="1">LPP!$P$11*Y187</f>
        <v>5730.7456463085609</v>
      </c>
      <c r="Z189" s="79">
        <f ca="1">LPP!$P$11*Z187</f>
        <v>77774.405199901885</v>
      </c>
      <c r="AA189" s="79">
        <f ca="1">LPP!$P$11*AA187</f>
        <v>77774.405199901885</v>
      </c>
      <c r="AB189" s="79">
        <f ca="1">LPP!$P$11*AB187</f>
        <v>95785.320088300228</v>
      </c>
      <c r="AC189" s="79">
        <f ca="1">LPP!$P$11*AC187</f>
        <v>95785.320088300228</v>
      </c>
      <c r="AD189" s="79">
        <f ca="1">LPP!$P$11*AD187</f>
        <v>161279.55604611235</v>
      </c>
      <c r="AE189" s="79">
        <f ca="1">LPP!$P$11*AE187</f>
        <v>161279.55604611235</v>
      </c>
      <c r="AF189" s="79">
        <f ca="1">LPP!$P$11*AF187</f>
        <v>164554.26784400296</v>
      </c>
      <c r="AG189" s="79">
        <f ca="1">LPP!$P$11*AG187</f>
        <v>164554.26784400296</v>
      </c>
      <c r="AH189" s="79">
        <f ca="1">LPP!$P$11*AH187</f>
        <v>178588.74697781983</v>
      </c>
      <c r="AI189" s="79">
        <f ca="1">LPP!$P$11*AI187</f>
        <v>178588.74697781983</v>
      </c>
      <c r="AJ189" s="79">
        <f ca="1">LPP!$P$11*AJ187</f>
        <v>178588.74697781983</v>
      </c>
      <c r="AK189" s="79">
        <f ca="1">LPP!$P$11*AK187</f>
        <v>178588.74697781983</v>
      </c>
      <c r="AL189" s="79">
        <f ca="1">LPP!$P$11*AL187</f>
        <v>178588.74697781983</v>
      </c>
      <c r="AM189" s="79">
        <f ca="1">LPP!$P$11*AM187</f>
        <v>178588.74697781983</v>
      </c>
      <c r="AN189" s="79">
        <f ca="1">LPP!$P$11*AN187</f>
        <v>178588.74697781983</v>
      </c>
      <c r="AO189" s="79">
        <f ca="1">LPP!$P$11*AO187</f>
        <v>178588.74697781983</v>
      </c>
      <c r="AP189" s="79">
        <f ca="1">LPP!$P$11*AP187</f>
        <v>172858.00133151127</v>
      </c>
      <c r="AQ189" s="79">
        <f ca="1">LPP!$P$11*AQ187</f>
        <v>172858.00133151127</v>
      </c>
      <c r="AR189" s="79">
        <f ca="1">LPP!$P$11*AR187</f>
        <v>100814.34177791793</v>
      </c>
      <c r="AS189" s="79">
        <f ca="1">LPP!$P$11*AS187</f>
        <v>103816.16092598432</v>
      </c>
      <c r="AT189" s="79">
        <f ca="1">LPP!$P$11*AT187</f>
        <v>85805.246037585996</v>
      </c>
      <c r="AU189" s="79">
        <f ca="1">LPP!$P$11*AU187</f>
        <v>85805.246037585996</v>
      </c>
      <c r="AV189" s="79">
        <f ca="1">LPP!$P$11*AV187</f>
        <v>20311.010079773881</v>
      </c>
      <c r="AW189" s="79">
        <f ca="1">LPP!$P$11*AW187</f>
        <v>20311.010079773881</v>
      </c>
      <c r="AX189" s="79">
        <f ca="1">LPP!$P$11*AX187</f>
        <v>17036.298281883275</v>
      </c>
      <c r="AY189" s="79">
        <f ca="1">LPP!$P$11*AY187</f>
        <v>17036.298281883275</v>
      </c>
      <c r="AZ189" s="79">
        <f ca="1">LPP!$P$11*AZ187</f>
        <v>17036.298281883275</v>
      </c>
      <c r="BA189" s="79">
        <f ca="1">LPP!$P$11*BA187</f>
        <v>17036.298281883275</v>
      </c>
      <c r="BB189" s="79">
        <f ca="1">LPP!$P$11*BB187</f>
        <v>17036.298281883275</v>
      </c>
      <c r="BC189" s="79">
        <f ca="1">LPP!$P$11*BC187</f>
        <v>3001.8191480663886</v>
      </c>
      <c r="BD189" s="79">
        <f ca="1">LPP!$P$11*BD187</f>
        <v>3001.8191480663886</v>
      </c>
      <c r="BE189" s="79">
        <f ca="1">LPP!$P$11*BE187</f>
        <v>3001.8191480663886</v>
      </c>
      <c r="BF189" s="79">
        <f ca="1">LPP!$P$11*BF187</f>
        <v>3001.8191480663886</v>
      </c>
      <c r="BG189" s="79">
        <f ca="1">LPP!$P$11*BG187</f>
        <v>3001.8191480663886</v>
      </c>
      <c r="BH189" s="79">
        <f ca="1">LPP!$P$11*BH187</f>
        <v>3001.8191480663886</v>
      </c>
      <c r="BI189" s="79">
        <f ca="1">LPP!$P$11*BI187</f>
        <v>3001.8191480663886</v>
      </c>
      <c r="BJ189" s="79">
        <f ca="1">LPP!$P$11*BJ187</f>
        <v>3001.8191480663886</v>
      </c>
      <c r="BK189" s="79">
        <f ca="1">LPP!$P$11*BK187</f>
        <v>3001.8191480663886</v>
      </c>
      <c r="BL189" s="79">
        <f ca="1">LPP!$P$11*BL187</f>
        <v>3001.8191480663886</v>
      </c>
      <c r="BM189" s="79">
        <f ca="1">LPP!$P$11*BM187</f>
        <v>3001.8191480663886</v>
      </c>
      <c r="BN189" s="79">
        <f ca="1">LPP!$P$11*BN187</f>
        <v>3001.8191480663886</v>
      </c>
      <c r="BO189" s="79">
        <f ca="1">LPP!$P$11*BO187</f>
        <v>3001.8191480663886</v>
      </c>
      <c r="BP189" s="79">
        <f ca="1">LPP!$P$11*BP187</f>
        <v>3001.8191480663886</v>
      </c>
      <c r="BQ189" s="79">
        <f ca="1">LPP!$P$11*BQ187</f>
        <v>3001.8191480663886</v>
      </c>
      <c r="BR189" s="79">
        <f ca="1">LPP!$P$11*BR187</f>
        <v>3001.8191480663886</v>
      </c>
      <c r="BS189" s="79">
        <f ca="1">LPP!$P$11*BS187</f>
        <v>3001.8191480663886</v>
      </c>
      <c r="BT189" s="79">
        <f ca="1">LPP!$P$11*BT187</f>
        <v>0</v>
      </c>
      <c r="BU189" s="79">
        <f ca="1">LPP!$P$11*BU187</f>
        <v>0</v>
      </c>
      <c r="BV189" s="79">
        <f ca="1">LPP!$P$11*BV187</f>
        <v>0</v>
      </c>
      <c r="BW189" s="79">
        <f ca="1">LPP!$P$11*BW187</f>
        <v>0</v>
      </c>
      <c r="BX189" s="79">
        <f ca="1">LPP!$P$11*BX187</f>
        <v>0</v>
      </c>
      <c r="BY189" s="79">
        <f ca="1">LPP!$P$11*BY187</f>
        <v>0</v>
      </c>
      <c r="BZ189" s="79">
        <f ca="1">LPP!$P$11*BZ187</f>
        <v>0</v>
      </c>
      <c r="CA189" s="79">
        <f ca="1">LPP!$P$11*CA187</f>
        <v>0</v>
      </c>
      <c r="CB189" s="79">
        <f ca="1">LPP!$P$11*CB187</f>
        <v>0</v>
      </c>
      <c r="CC189" s="79">
        <f ca="1">LPP!$P$11*CC187</f>
        <v>0</v>
      </c>
      <c r="CD189" s="79">
        <f ca="1">LPP!$P$11*CD187</f>
        <v>0</v>
      </c>
      <c r="CE189" s="79">
        <f ca="1">LPP!$P$11*CE187</f>
        <v>0</v>
      </c>
      <c r="CF189" s="79">
        <f ca="1">LPP!$P$11*CF187</f>
        <v>0</v>
      </c>
      <c r="CG189" s="79">
        <f ca="1">LPP!$P$11*CG187</f>
        <v>0</v>
      </c>
      <c r="CH189" s="79">
        <f ca="1">LPP!$P$11*CH187</f>
        <v>0</v>
      </c>
      <c r="CI189" s="79">
        <f ca="1">LPP!$P$11*CI187</f>
        <v>0</v>
      </c>
      <c r="CJ189" s="79">
        <f ca="1">LPP!$P$11*CJ187</f>
        <v>0</v>
      </c>
      <c r="CK189" s="79">
        <f ca="1">LPP!$P$11*CK187</f>
        <v>0</v>
      </c>
      <c r="CL189" s="79">
        <f ca="1">LPP!$P$11*CL187</f>
        <v>0</v>
      </c>
      <c r="CM189" s="79">
        <f ca="1">LPP!$P$11*CM187</f>
        <v>0</v>
      </c>
      <c r="CN189" s="79">
        <f ca="1">LPP!$P$11*CN187</f>
        <v>0</v>
      </c>
      <c r="CO189" s="79">
        <f ca="1">LPP!$P$11*CO187</f>
        <v>0</v>
      </c>
      <c r="CP189" s="79">
        <f ca="1">LPP!$P$11*CP187</f>
        <v>0</v>
      </c>
      <c r="CQ189" s="79">
        <f ca="1">LPP!$P$11*CQ187</f>
        <v>0</v>
      </c>
      <c r="CR189" s="79">
        <f ca="1">LPP!$P$11*CR187</f>
        <v>0</v>
      </c>
      <c r="CS189" s="79">
        <f ca="1">LPP!$P$11*CS187</f>
        <v>0</v>
      </c>
      <c r="CT189" s="79">
        <f ca="1">LPP!$P$11*CT187</f>
        <v>0</v>
      </c>
      <c r="CU189" s="79">
        <f ca="1">LPP!$P$11*CU187</f>
        <v>0</v>
      </c>
      <c r="CV189" s="79">
        <f ca="1">LPP!$P$11*CV187</f>
        <v>0</v>
      </c>
      <c r="CW189" s="79">
        <f ca="1">LPP!$P$11*CW187</f>
        <v>0</v>
      </c>
      <c r="CX189" s="79">
        <f ca="1">LPP!$P$11*CX187</f>
        <v>0</v>
      </c>
      <c r="CY189" s="79">
        <f ca="1">LPP!$P$11*CY187</f>
        <v>0</v>
      </c>
      <c r="CZ189" s="79">
        <f ca="1">LPP!$P$11*CZ187</f>
        <v>0</v>
      </c>
      <c r="DA189" s="79">
        <f ca="1">LPP!$P$11*DA187</f>
        <v>0</v>
      </c>
      <c r="DB189" s="79">
        <f ca="1">LPP!$P$11*DB187</f>
        <v>0</v>
      </c>
      <c r="DC189" s="79">
        <f ca="1">LPP!$P$11*DC187</f>
        <v>0</v>
      </c>
      <c r="DD189" s="79">
        <f ca="1">LPP!$P$11*DD187</f>
        <v>0</v>
      </c>
      <c r="DE189" s="79">
        <f ca="1">LPP!$P$11*DE187</f>
        <v>0</v>
      </c>
      <c r="DF189" s="79">
        <f ca="1">LPP!$P$11*DF187</f>
        <v>0</v>
      </c>
      <c r="DG189" s="79">
        <f ca="1">LPP!$P$11*DG187</f>
        <v>0</v>
      </c>
      <c r="DH189" s="79">
        <f ca="1">LPP!$P$11*DH187</f>
        <v>0</v>
      </c>
      <c r="DI189" s="79">
        <f ca="1">LPP!$P$11*DI187</f>
        <v>0</v>
      </c>
      <c r="DJ189" s="79">
        <f ca="1">LPP!$P$11*DJ187</f>
        <v>0</v>
      </c>
      <c r="DK189" s="79">
        <f ca="1">LPP!$P$11*DK187</f>
        <v>0</v>
      </c>
      <c r="DL189" s="79">
        <f ca="1">LPP!$P$11*DL187</f>
        <v>0</v>
      </c>
      <c r="DM189" s="79">
        <f ca="1">LPP!$P$11*DM187</f>
        <v>0</v>
      </c>
      <c r="DN189" s="79">
        <f ca="1">LPP!$P$11*DN187</f>
        <v>0</v>
      </c>
      <c r="DO189" s="79">
        <f ca="1">LPP!$P$11*DO187</f>
        <v>0</v>
      </c>
      <c r="DP189" s="79">
        <f ca="1">LPP!$P$11*DP187</f>
        <v>0</v>
      </c>
      <c r="DQ189" s="79">
        <f ca="1">LPP!$P$11*DQ187</f>
        <v>0</v>
      </c>
      <c r="DR189" s="79">
        <f ca="1">LPP!$P$11*DR187</f>
        <v>0</v>
      </c>
      <c r="DS189" s="79">
        <f ca="1">LPP!$P$11*DS187</f>
        <v>0</v>
      </c>
    </row>
    <row r="190" spans="2:123" x14ac:dyDescent="0.25">
      <c r="B190" s="36" t="s">
        <v>194</v>
      </c>
      <c r="C190" s="79">
        <f ca="1">LPP!$P$12*C187</f>
        <v>0</v>
      </c>
      <c r="D190" s="79">
        <f ca="1">LPP!$P$12*D187</f>
        <v>0</v>
      </c>
      <c r="E190" s="79">
        <f ca="1">LPP!$P$12*E187</f>
        <v>0</v>
      </c>
      <c r="F190" s="79">
        <f ca="1">LPP!$P$12*F187</f>
        <v>0</v>
      </c>
      <c r="G190" s="79">
        <f ca="1">LPP!$P$12*G187</f>
        <v>0</v>
      </c>
      <c r="H190" s="79">
        <f ca="1">LPP!$P$12*H187</f>
        <v>0</v>
      </c>
      <c r="I190" s="79">
        <f ca="1">LPP!$P$12*I187</f>
        <v>0</v>
      </c>
      <c r="J190" s="79">
        <f ca="1">LPP!$P$12*J187</f>
        <v>0</v>
      </c>
      <c r="K190" s="79">
        <f ca="1">LPP!$P$12*K187</f>
        <v>0</v>
      </c>
      <c r="L190" s="79">
        <f ca="1">LPP!$P$12*L187</f>
        <v>0</v>
      </c>
      <c r="M190" s="79">
        <f ca="1">LPP!$P$12*M187</f>
        <v>0</v>
      </c>
      <c r="N190" s="79">
        <f ca="1">LPP!$P$12*N187</f>
        <v>0</v>
      </c>
      <c r="O190" s="79">
        <f ca="1">LPP!$P$12*O187</f>
        <v>0</v>
      </c>
      <c r="P190" s="79">
        <f ca="1">LPP!$P$12*P187</f>
        <v>0</v>
      </c>
      <c r="Q190" s="79">
        <f ca="1">LPP!$P$12*Q187</f>
        <v>0</v>
      </c>
      <c r="R190" s="79">
        <f ca="1">LPP!$P$12*R187</f>
        <v>0</v>
      </c>
      <c r="S190" s="79">
        <f ca="1">LPP!$P$12*S187</f>
        <v>0</v>
      </c>
      <c r="T190" s="79">
        <f ca="1">LPP!$P$12*T187</f>
        <v>0</v>
      </c>
      <c r="U190" s="79">
        <f ca="1">LPP!$P$12*U187</f>
        <v>0</v>
      </c>
      <c r="V190" s="79">
        <f ca="1">LPP!$P$12*V187</f>
        <v>0</v>
      </c>
      <c r="W190" s="79">
        <f ca="1">LPP!$P$12*W187</f>
        <v>0</v>
      </c>
      <c r="X190" s="79">
        <f ca="1">LPP!$P$12*X187</f>
        <v>2292.298258523424</v>
      </c>
      <c r="Y190" s="79">
        <f ca="1">LPP!$P$12*Y187</f>
        <v>2292.298258523424</v>
      </c>
      <c r="Z190" s="79">
        <f ca="1">LPP!$P$12*Z187</f>
        <v>31109.762079960754</v>
      </c>
      <c r="AA190" s="79">
        <f ca="1">LPP!$P$12*AA187</f>
        <v>31109.762079960754</v>
      </c>
      <c r="AB190" s="79">
        <f ca="1">LPP!$P$12*AB187</f>
        <v>38314.128035320093</v>
      </c>
      <c r="AC190" s="79">
        <f ca="1">LPP!$P$12*AC187</f>
        <v>38314.128035320093</v>
      </c>
      <c r="AD190" s="79">
        <f ca="1">LPP!$P$12*AD187</f>
        <v>64511.822418444943</v>
      </c>
      <c r="AE190" s="79">
        <f ca="1">LPP!$P$12*AE187</f>
        <v>64511.822418444943</v>
      </c>
      <c r="AF190" s="79">
        <f ca="1">LPP!$P$12*AF187</f>
        <v>65821.707137601188</v>
      </c>
      <c r="AG190" s="79">
        <f ca="1">LPP!$P$12*AG187</f>
        <v>65821.707137601188</v>
      </c>
      <c r="AH190" s="79">
        <f ca="1">LPP!$P$12*AH187</f>
        <v>71435.498791127931</v>
      </c>
      <c r="AI190" s="79">
        <f ca="1">LPP!$P$12*AI187</f>
        <v>71435.498791127931</v>
      </c>
      <c r="AJ190" s="79">
        <f ca="1">LPP!$P$12*AJ187</f>
        <v>71435.498791127931</v>
      </c>
      <c r="AK190" s="79">
        <f ca="1">LPP!$P$12*AK187</f>
        <v>71435.498791127931</v>
      </c>
      <c r="AL190" s="79">
        <f ca="1">LPP!$P$12*AL187</f>
        <v>71435.498791127931</v>
      </c>
      <c r="AM190" s="79">
        <f ca="1">LPP!$P$12*AM187</f>
        <v>71435.498791127931</v>
      </c>
      <c r="AN190" s="79">
        <f ca="1">LPP!$P$12*AN187</f>
        <v>71435.498791127931</v>
      </c>
      <c r="AO190" s="79">
        <f ca="1">LPP!$P$12*AO187</f>
        <v>71435.498791127931</v>
      </c>
      <c r="AP190" s="79">
        <f ca="1">LPP!$P$12*AP187</f>
        <v>69143.200532604504</v>
      </c>
      <c r="AQ190" s="79">
        <f ca="1">LPP!$P$12*AQ187</f>
        <v>69143.200532604504</v>
      </c>
      <c r="AR190" s="79">
        <f ca="1">LPP!$P$12*AR187</f>
        <v>40325.73671116717</v>
      </c>
      <c r="AS190" s="79">
        <f ca="1">LPP!$P$12*AS187</f>
        <v>41526.464370393725</v>
      </c>
      <c r="AT190" s="79">
        <f ca="1">LPP!$P$12*AT187</f>
        <v>34322.098415034394</v>
      </c>
      <c r="AU190" s="79">
        <f ca="1">LPP!$P$12*AU187</f>
        <v>34322.098415034394</v>
      </c>
      <c r="AV190" s="79">
        <f ca="1">LPP!$P$12*AV187</f>
        <v>8124.404031909552</v>
      </c>
      <c r="AW190" s="79">
        <f ca="1">LPP!$P$12*AW187</f>
        <v>8124.404031909552</v>
      </c>
      <c r="AX190" s="79">
        <f ca="1">LPP!$P$12*AX187</f>
        <v>6814.5193127533094</v>
      </c>
      <c r="AY190" s="79">
        <f ca="1">LPP!$P$12*AY187</f>
        <v>6814.5193127533094</v>
      </c>
      <c r="AZ190" s="79">
        <f ca="1">LPP!$P$12*AZ187</f>
        <v>6814.5193127533094</v>
      </c>
      <c r="BA190" s="79">
        <f ca="1">LPP!$P$12*BA187</f>
        <v>6814.5193127533094</v>
      </c>
      <c r="BB190" s="79">
        <f ca="1">LPP!$P$12*BB187</f>
        <v>6814.5193127533094</v>
      </c>
      <c r="BC190" s="79">
        <f ca="1">LPP!$P$12*BC187</f>
        <v>1200.7276592265555</v>
      </c>
      <c r="BD190" s="79">
        <f ca="1">LPP!$P$12*BD187</f>
        <v>1200.7276592265555</v>
      </c>
      <c r="BE190" s="79">
        <f ca="1">LPP!$P$12*BE187</f>
        <v>1200.7276592265555</v>
      </c>
      <c r="BF190" s="79">
        <f ca="1">LPP!$P$12*BF187</f>
        <v>1200.7276592265555</v>
      </c>
      <c r="BG190" s="79">
        <f ca="1">LPP!$P$12*BG187</f>
        <v>1200.7276592265555</v>
      </c>
      <c r="BH190" s="79">
        <f ca="1">LPP!$P$12*BH187</f>
        <v>1200.7276592265555</v>
      </c>
      <c r="BI190" s="79">
        <f ca="1">LPP!$P$12*BI187</f>
        <v>1200.7276592265555</v>
      </c>
      <c r="BJ190" s="79">
        <f ca="1">LPP!$P$12*BJ187</f>
        <v>1200.7276592265555</v>
      </c>
      <c r="BK190" s="79">
        <f ca="1">LPP!$P$12*BK187</f>
        <v>1200.7276592265555</v>
      </c>
      <c r="BL190" s="79">
        <f ca="1">LPP!$P$12*BL187</f>
        <v>1200.7276592265555</v>
      </c>
      <c r="BM190" s="79">
        <f ca="1">LPP!$P$12*BM187</f>
        <v>1200.7276592265555</v>
      </c>
      <c r="BN190" s="79">
        <f ca="1">LPP!$P$12*BN187</f>
        <v>1200.7276592265555</v>
      </c>
      <c r="BO190" s="79">
        <f ca="1">LPP!$P$12*BO187</f>
        <v>1200.7276592265555</v>
      </c>
      <c r="BP190" s="79">
        <f ca="1">LPP!$P$12*BP187</f>
        <v>1200.7276592265555</v>
      </c>
      <c r="BQ190" s="79">
        <f ca="1">LPP!$P$12*BQ187</f>
        <v>1200.7276592265555</v>
      </c>
      <c r="BR190" s="79">
        <f ca="1">LPP!$P$12*BR187</f>
        <v>1200.7276592265555</v>
      </c>
      <c r="BS190" s="79">
        <f ca="1">LPP!$P$12*BS187</f>
        <v>1200.7276592265555</v>
      </c>
      <c r="BT190" s="79">
        <f ca="1">LPP!$P$12*BT187</f>
        <v>0</v>
      </c>
      <c r="BU190" s="79">
        <f ca="1">LPP!$P$12*BU187</f>
        <v>0</v>
      </c>
      <c r="BV190" s="79">
        <f ca="1">LPP!$P$12*BV187</f>
        <v>0</v>
      </c>
      <c r="BW190" s="79">
        <f ca="1">LPP!$P$12*BW187</f>
        <v>0</v>
      </c>
      <c r="BX190" s="79">
        <f ca="1">LPP!$P$12*BX187</f>
        <v>0</v>
      </c>
      <c r="BY190" s="79">
        <f ca="1">LPP!$P$12*BY187</f>
        <v>0</v>
      </c>
      <c r="BZ190" s="79">
        <f ca="1">LPP!$P$12*BZ187</f>
        <v>0</v>
      </c>
      <c r="CA190" s="79">
        <f ca="1">LPP!$P$12*CA187</f>
        <v>0</v>
      </c>
      <c r="CB190" s="79">
        <f ca="1">LPP!$P$12*CB187</f>
        <v>0</v>
      </c>
      <c r="CC190" s="79">
        <f ca="1">LPP!$P$12*CC187</f>
        <v>0</v>
      </c>
      <c r="CD190" s="79">
        <f ca="1">LPP!$P$12*CD187</f>
        <v>0</v>
      </c>
      <c r="CE190" s="79">
        <f ca="1">LPP!$P$12*CE187</f>
        <v>0</v>
      </c>
      <c r="CF190" s="79">
        <f ca="1">LPP!$P$12*CF187</f>
        <v>0</v>
      </c>
      <c r="CG190" s="79">
        <f ca="1">LPP!$P$12*CG187</f>
        <v>0</v>
      </c>
      <c r="CH190" s="79">
        <f ca="1">LPP!$P$12*CH187</f>
        <v>0</v>
      </c>
      <c r="CI190" s="79">
        <f ca="1">LPP!$P$12*CI187</f>
        <v>0</v>
      </c>
      <c r="CJ190" s="79">
        <f ca="1">LPP!$P$12*CJ187</f>
        <v>0</v>
      </c>
      <c r="CK190" s="79">
        <f ca="1">LPP!$P$12*CK187</f>
        <v>0</v>
      </c>
      <c r="CL190" s="79">
        <f ca="1">LPP!$P$12*CL187</f>
        <v>0</v>
      </c>
      <c r="CM190" s="79">
        <f ca="1">LPP!$P$12*CM187</f>
        <v>0</v>
      </c>
      <c r="CN190" s="79">
        <f ca="1">LPP!$P$12*CN187</f>
        <v>0</v>
      </c>
      <c r="CO190" s="79">
        <f ca="1">LPP!$P$12*CO187</f>
        <v>0</v>
      </c>
      <c r="CP190" s="79">
        <f ca="1">LPP!$P$12*CP187</f>
        <v>0</v>
      </c>
      <c r="CQ190" s="79">
        <f ca="1">LPP!$P$12*CQ187</f>
        <v>0</v>
      </c>
      <c r="CR190" s="79">
        <f ca="1">LPP!$P$12*CR187</f>
        <v>0</v>
      </c>
      <c r="CS190" s="79">
        <f ca="1">LPP!$P$12*CS187</f>
        <v>0</v>
      </c>
      <c r="CT190" s="79">
        <f ca="1">LPP!$P$12*CT187</f>
        <v>0</v>
      </c>
      <c r="CU190" s="79">
        <f ca="1">LPP!$P$12*CU187</f>
        <v>0</v>
      </c>
      <c r="CV190" s="79">
        <f ca="1">LPP!$P$12*CV187</f>
        <v>0</v>
      </c>
      <c r="CW190" s="79">
        <f ca="1">LPP!$P$12*CW187</f>
        <v>0</v>
      </c>
      <c r="CX190" s="79">
        <f ca="1">LPP!$P$12*CX187</f>
        <v>0</v>
      </c>
      <c r="CY190" s="79">
        <f ca="1">LPP!$P$12*CY187</f>
        <v>0</v>
      </c>
      <c r="CZ190" s="79">
        <f ca="1">LPP!$P$12*CZ187</f>
        <v>0</v>
      </c>
      <c r="DA190" s="79">
        <f ca="1">LPP!$P$12*DA187</f>
        <v>0</v>
      </c>
      <c r="DB190" s="79">
        <f ca="1">LPP!$P$12*DB187</f>
        <v>0</v>
      </c>
      <c r="DC190" s="79">
        <f ca="1">LPP!$P$12*DC187</f>
        <v>0</v>
      </c>
      <c r="DD190" s="79">
        <f ca="1">LPP!$P$12*DD187</f>
        <v>0</v>
      </c>
      <c r="DE190" s="79">
        <f ca="1">LPP!$P$12*DE187</f>
        <v>0</v>
      </c>
      <c r="DF190" s="79">
        <f ca="1">LPP!$P$12*DF187</f>
        <v>0</v>
      </c>
      <c r="DG190" s="79">
        <f ca="1">LPP!$P$12*DG187</f>
        <v>0</v>
      </c>
      <c r="DH190" s="79">
        <f ca="1">LPP!$P$12*DH187</f>
        <v>0</v>
      </c>
      <c r="DI190" s="79">
        <f ca="1">LPP!$P$12*DI187</f>
        <v>0</v>
      </c>
      <c r="DJ190" s="79">
        <f ca="1">LPP!$P$12*DJ187</f>
        <v>0</v>
      </c>
      <c r="DK190" s="79">
        <f ca="1">LPP!$P$12*DK187</f>
        <v>0</v>
      </c>
      <c r="DL190" s="79">
        <f ca="1">LPP!$P$12*DL187</f>
        <v>0</v>
      </c>
      <c r="DM190" s="79">
        <f ca="1">LPP!$P$12*DM187</f>
        <v>0</v>
      </c>
      <c r="DN190" s="79">
        <f ca="1">LPP!$P$12*DN187</f>
        <v>0</v>
      </c>
      <c r="DO190" s="79">
        <f ca="1">LPP!$P$12*DO187</f>
        <v>0</v>
      </c>
      <c r="DP190" s="79">
        <f ca="1">LPP!$P$12*DP187</f>
        <v>0</v>
      </c>
      <c r="DQ190" s="79">
        <f ca="1">LPP!$P$12*DQ187</f>
        <v>0</v>
      </c>
      <c r="DR190" s="79">
        <f ca="1">LPP!$P$12*DR187</f>
        <v>0</v>
      </c>
      <c r="DS190" s="79">
        <f ca="1">LPP!$P$12*DS187</f>
        <v>0</v>
      </c>
    </row>
    <row r="191" spans="2:123" x14ac:dyDescent="0.25">
      <c r="B191" s="36" t="s">
        <v>206</v>
      </c>
      <c r="C191" s="79">
        <f ca="1">LPP!$P$13*C187</f>
        <v>0</v>
      </c>
      <c r="D191" s="79">
        <f ca="1">LPP!$P$13*D187</f>
        <v>0</v>
      </c>
      <c r="E191" s="79">
        <f ca="1">LPP!$P$13*E187</f>
        <v>0</v>
      </c>
      <c r="F191" s="79">
        <f ca="1">LPP!$P$13*F187</f>
        <v>0</v>
      </c>
      <c r="G191" s="79">
        <f ca="1">LPP!$P$13*G187</f>
        <v>0</v>
      </c>
      <c r="H191" s="79">
        <f ca="1">LPP!$P$13*H187</f>
        <v>0</v>
      </c>
      <c r="I191" s="79">
        <f ca="1">LPP!$P$13*I187</f>
        <v>0</v>
      </c>
      <c r="J191" s="79">
        <f ca="1">LPP!$P$13*J187</f>
        <v>0</v>
      </c>
      <c r="K191" s="79">
        <f ca="1">LPP!$P$13*K187</f>
        <v>0</v>
      </c>
      <c r="L191" s="79">
        <f ca="1">LPP!$P$13*L187</f>
        <v>0</v>
      </c>
      <c r="M191" s="79">
        <f ca="1">LPP!$P$13*M187</f>
        <v>0</v>
      </c>
      <c r="N191" s="79">
        <f ca="1">LPP!$P$13*N187</f>
        <v>0</v>
      </c>
      <c r="O191" s="79">
        <f ca="1">LPP!$P$13*O187</f>
        <v>0</v>
      </c>
      <c r="P191" s="79">
        <f ca="1">LPP!$P$13*P187</f>
        <v>0</v>
      </c>
      <c r="Q191" s="79">
        <f ca="1">LPP!$P$13*Q187</f>
        <v>0</v>
      </c>
      <c r="R191" s="79">
        <f ca="1">LPP!$P$13*R187</f>
        <v>0</v>
      </c>
      <c r="S191" s="79">
        <f ca="1">LPP!$P$13*S187</f>
        <v>0</v>
      </c>
      <c r="T191" s="79">
        <f ca="1">LPP!$P$13*T187</f>
        <v>0</v>
      </c>
      <c r="U191" s="79">
        <f ca="1">LPP!$P$13*U187</f>
        <v>0</v>
      </c>
      <c r="V191" s="79">
        <f ca="1">LPP!$P$13*V187</f>
        <v>0</v>
      </c>
      <c r="W191" s="79">
        <f ca="1">LPP!$P$13*W187</f>
        <v>0</v>
      </c>
      <c r="X191" s="79">
        <f ca="1">LPP!$P$13*X187</f>
        <v>4584.596517046848</v>
      </c>
      <c r="Y191" s="79">
        <f ca="1">LPP!$P$13*Y187</f>
        <v>4584.596517046848</v>
      </c>
      <c r="Z191" s="79">
        <f ca="1">LPP!$P$13*Z187</f>
        <v>62219.524159921508</v>
      </c>
      <c r="AA191" s="79">
        <f ca="1">LPP!$P$13*AA187</f>
        <v>62219.524159921508</v>
      </c>
      <c r="AB191" s="79">
        <f ca="1">LPP!$P$13*AB187</f>
        <v>76628.256070640185</v>
      </c>
      <c r="AC191" s="79">
        <f ca="1">LPP!$P$13*AC187</f>
        <v>76628.256070640185</v>
      </c>
      <c r="AD191" s="79">
        <f ca="1">LPP!$P$13*AD187</f>
        <v>129023.64483688989</v>
      </c>
      <c r="AE191" s="79">
        <f ca="1">LPP!$P$13*AE187</f>
        <v>129023.64483688989</v>
      </c>
      <c r="AF191" s="79">
        <f ca="1">LPP!$P$13*AF187</f>
        <v>131643.41427520238</v>
      </c>
      <c r="AG191" s="79">
        <f ca="1">LPP!$P$13*AG187</f>
        <v>131643.41427520238</v>
      </c>
      <c r="AH191" s="79">
        <f ca="1">LPP!$P$13*AH187</f>
        <v>142870.99758225586</v>
      </c>
      <c r="AI191" s="79">
        <f ca="1">LPP!$P$13*AI187</f>
        <v>142870.99758225586</v>
      </c>
      <c r="AJ191" s="79">
        <f ca="1">LPP!$P$13*AJ187</f>
        <v>142870.99758225586</v>
      </c>
      <c r="AK191" s="79">
        <f ca="1">LPP!$P$13*AK187</f>
        <v>142870.99758225586</v>
      </c>
      <c r="AL191" s="79">
        <f ca="1">LPP!$P$13*AL187</f>
        <v>142870.99758225586</v>
      </c>
      <c r="AM191" s="79">
        <f ca="1">LPP!$P$13*AM187</f>
        <v>142870.99758225586</v>
      </c>
      <c r="AN191" s="79">
        <f ca="1">LPP!$P$13*AN187</f>
        <v>142870.99758225586</v>
      </c>
      <c r="AO191" s="79">
        <f ca="1">LPP!$P$13*AO187</f>
        <v>142870.99758225586</v>
      </c>
      <c r="AP191" s="79">
        <f ca="1">LPP!$P$13*AP187</f>
        <v>138286.40106520901</v>
      </c>
      <c r="AQ191" s="79">
        <f ca="1">LPP!$P$13*AQ187</f>
        <v>138286.40106520901</v>
      </c>
      <c r="AR191" s="79">
        <f ca="1">LPP!$P$13*AR187</f>
        <v>80651.47342233434</v>
      </c>
      <c r="AS191" s="79">
        <f ca="1">LPP!$P$13*AS187</f>
        <v>83052.928740787451</v>
      </c>
      <c r="AT191" s="79">
        <f ca="1">LPP!$P$13*AT187</f>
        <v>68644.196830068788</v>
      </c>
      <c r="AU191" s="79">
        <f ca="1">LPP!$P$13*AU187</f>
        <v>68644.196830068788</v>
      </c>
      <c r="AV191" s="79">
        <f ca="1">LPP!$P$13*AV187</f>
        <v>16248.808063819104</v>
      </c>
      <c r="AW191" s="79">
        <f ca="1">LPP!$P$13*AW187</f>
        <v>16248.808063819104</v>
      </c>
      <c r="AX191" s="79">
        <f ca="1">LPP!$P$13*AX187</f>
        <v>13629.038625506619</v>
      </c>
      <c r="AY191" s="79">
        <f ca="1">LPP!$P$13*AY187</f>
        <v>13629.038625506619</v>
      </c>
      <c r="AZ191" s="79">
        <f ca="1">LPP!$P$13*AZ187</f>
        <v>13629.038625506619</v>
      </c>
      <c r="BA191" s="79">
        <f ca="1">LPP!$P$13*BA187</f>
        <v>13629.038625506619</v>
      </c>
      <c r="BB191" s="79">
        <f ca="1">LPP!$P$13*BB187</f>
        <v>13629.038625506619</v>
      </c>
      <c r="BC191" s="79">
        <f ca="1">LPP!$P$13*BC187</f>
        <v>2401.455318453111</v>
      </c>
      <c r="BD191" s="79">
        <f ca="1">LPP!$P$13*BD187</f>
        <v>2401.455318453111</v>
      </c>
      <c r="BE191" s="79">
        <f ca="1">LPP!$P$13*BE187</f>
        <v>2401.455318453111</v>
      </c>
      <c r="BF191" s="79">
        <f ca="1">LPP!$P$13*BF187</f>
        <v>2401.455318453111</v>
      </c>
      <c r="BG191" s="79">
        <f ca="1">LPP!$P$13*BG187</f>
        <v>2401.455318453111</v>
      </c>
      <c r="BH191" s="79">
        <f ca="1">LPP!$P$13*BH187</f>
        <v>2401.455318453111</v>
      </c>
      <c r="BI191" s="79">
        <f ca="1">LPP!$P$13*BI187</f>
        <v>2401.455318453111</v>
      </c>
      <c r="BJ191" s="79">
        <f ca="1">LPP!$P$13*BJ187</f>
        <v>2401.455318453111</v>
      </c>
      <c r="BK191" s="79">
        <f ca="1">LPP!$P$13*BK187</f>
        <v>2401.455318453111</v>
      </c>
      <c r="BL191" s="79">
        <f ca="1">LPP!$P$13*BL187</f>
        <v>2401.455318453111</v>
      </c>
      <c r="BM191" s="79">
        <f ca="1">LPP!$P$13*BM187</f>
        <v>2401.455318453111</v>
      </c>
      <c r="BN191" s="79">
        <f ca="1">LPP!$P$13*BN187</f>
        <v>2401.455318453111</v>
      </c>
      <c r="BO191" s="79">
        <f ca="1">LPP!$P$13*BO187</f>
        <v>2401.455318453111</v>
      </c>
      <c r="BP191" s="79">
        <f ca="1">LPP!$P$13*BP187</f>
        <v>2401.455318453111</v>
      </c>
      <c r="BQ191" s="79">
        <f ca="1">LPP!$P$13*BQ187</f>
        <v>2401.455318453111</v>
      </c>
      <c r="BR191" s="79">
        <f ca="1">LPP!$P$13*BR187</f>
        <v>2401.455318453111</v>
      </c>
      <c r="BS191" s="79">
        <f ca="1">LPP!$P$13*BS187</f>
        <v>2401.455318453111</v>
      </c>
      <c r="BT191" s="79">
        <f ca="1">LPP!$P$13*BT187</f>
        <v>0</v>
      </c>
      <c r="BU191" s="79">
        <f ca="1">LPP!$P$13*BU187</f>
        <v>0</v>
      </c>
      <c r="BV191" s="79">
        <f ca="1">LPP!$P$13*BV187</f>
        <v>0</v>
      </c>
      <c r="BW191" s="79">
        <f ca="1">LPP!$P$13*BW187</f>
        <v>0</v>
      </c>
      <c r="BX191" s="79">
        <f ca="1">LPP!$P$13*BX187</f>
        <v>0</v>
      </c>
      <c r="BY191" s="79">
        <f ca="1">LPP!$P$13*BY187</f>
        <v>0</v>
      </c>
      <c r="BZ191" s="79">
        <f ca="1">LPP!$P$13*BZ187</f>
        <v>0</v>
      </c>
      <c r="CA191" s="79">
        <f ca="1">LPP!$P$13*CA187</f>
        <v>0</v>
      </c>
      <c r="CB191" s="79">
        <f ca="1">LPP!$P$13*CB187</f>
        <v>0</v>
      </c>
      <c r="CC191" s="79">
        <f ca="1">LPP!$P$13*CC187</f>
        <v>0</v>
      </c>
      <c r="CD191" s="79">
        <f ca="1">LPP!$P$13*CD187</f>
        <v>0</v>
      </c>
      <c r="CE191" s="79">
        <f ca="1">LPP!$P$13*CE187</f>
        <v>0</v>
      </c>
      <c r="CF191" s="79">
        <f ca="1">LPP!$P$13*CF187</f>
        <v>0</v>
      </c>
      <c r="CG191" s="79">
        <f ca="1">LPP!$P$13*CG187</f>
        <v>0</v>
      </c>
      <c r="CH191" s="79">
        <f ca="1">LPP!$P$13*CH187</f>
        <v>0</v>
      </c>
      <c r="CI191" s="79">
        <f ca="1">LPP!$P$13*CI187</f>
        <v>0</v>
      </c>
      <c r="CJ191" s="79">
        <f ca="1">LPP!$P$13*CJ187</f>
        <v>0</v>
      </c>
      <c r="CK191" s="79">
        <f ca="1">LPP!$P$13*CK187</f>
        <v>0</v>
      </c>
      <c r="CL191" s="79">
        <f ca="1">LPP!$P$13*CL187</f>
        <v>0</v>
      </c>
      <c r="CM191" s="79">
        <f ca="1">LPP!$P$13*CM187</f>
        <v>0</v>
      </c>
      <c r="CN191" s="79">
        <f ca="1">LPP!$P$13*CN187</f>
        <v>0</v>
      </c>
      <c r="CO191" s="79">
        <f ca="1">LPP!$P$13*CO187</f>
        <v>0</v>
      </c>
      <c r="CP191" s="79">
        <f ca="1">LPP!$P$13*CP187</f>
        <v>0</v>
      </c>
      <c r="CQ191" s="79">
        <f ca="1">LPP!$P$13*CQ187</f>
        <v>0</v>
      </c>
      <c r="CR191" s="79">
        <f ca="1">LPP!$P$13*CR187</f>
        <v>0</v>
      </c>
      <c r="CS191" s="79">
        <f ca="1">LPP!$P$13*CS187</f>
        <v>0</v>
      </c>
      <c r="CT191" s="79">
        <f ca="1">LPP!$P$13*CT187</f>
        <v>0</v>
      </c>
      <c r="CU191" s="79">
        <f ca="1">LPP!$P$13*CU187</f>
        <v>0</v>
      </c>
      <c r="CV191" s="79">
        <f ca="1">LPP!$P$13*CV187</f>
        <v>0</v>
      </c>
      <c r="CW191" s="79">
        <f ca="1">LPP!$P$13*CW187</f>
        <v>0</v>
      </c>
      <c r="CX191" s="79">
        <f ca="1">LPP!$P$13*CX187</f>
        <v>0</v>
      </c>
      <c r="CY191" s="79">
        <f ca="1">LPP!$P$13*CY187</f>
        <v>0</v>
      </c>
      <c r="CZ191" s="79">
        <f ca="1">LPP!$P$13*CZ187</f>
        <v>0</v>
      </c>
      <c r="DA191" s="79">
        <f ca="1">LPP!$P$13*DA187</f>
        <v>0</v>
      </c>
      <c r="DB191" s="79">
        <f ca="1">LPP!$P$13*DB187</f>
        <v>0</v>
      </c>
      <c r="DC191" s="79">
        <f ca="1">LPP!$P$13*DC187</f>
        <v>0</v>
      </c>
      <c r="DD191" s="79">
        <f ca="1">LPP!$P$13*DD187</f>
        <v>0</v>
      </c>
      <c r="DE191" s="79">
        <f ca="1">LPP!$P$13*DE187</f>
        <v>0</v>
      </c>
      <c r="DF191" s="79">
        <f ca="1">LPP!$P$13*DF187</f>
        <v>0</v>
      </c>
      <c r="DG191" s="79">
        <f ca="1">LPP!$P$13*DG187</f>
        <v>0</v>
      </c>
      <c r="DH191" s="79">
        <f ca="1">LPP!$P$13*DH187</f>
        <v>0</v>
      </c>
      <c r="DI191" s="79">
        <f ca="1">LPP!$P$13*DI187</f>
        <v>0</v>
      </c>
      <c r="DJ191" s="79">
        <f ca="1">LPP!$P$13*DJ187</f>
        <v>0</v>
      </c>
      <c r="DK191" s="79">
        <f ca="1">LPP!$P$13*DK187</f>
        <v>0</v>
      </c>
      <c r="DL191" s="79">
        <f ca="1">LPP!$P$13*DL187</f>
        <v>0</v>
      </c>
      <c r="DM191" s="79">
        <f ca="1">LPP!$P$13*DM187</f>
        <v>0</v>
      </c>
      <c r="DN191" s="79">
        <f ca="1">LPP!$P$13*DN187</f>
        <v>0</v>
      </c>
      <c r="DO191" s="79">
        <f ca="1">LPP!$P$13*DO187</f>
        <v>0</v>
      </c>
      <c r="DP191" s="79">
        <f ca="1">LPP!$P$13*DP187</f>
        <v>0</v>
      </c>
      <c r="DQ191" s="79">
        <f ca="1">LPP!$P$13*DQ187</f>
        <v>0</v>
      </c>
      <c r="DR191" s="79">
        <f ca="1">LPP!$P$13*DR187</f>
        <v>0</v>
      </c>
      <c r="DS191" s="79">
        <f ca="1">LPP!$P$13*DS187</f>
        <v>0</v>
      </c>
    </row>
    <row r="192" spans="2:123" x14ac:dyDescent="0.25">
      <c r="B192" s="36" t="s">
        <v>275</v>
      </c>
      <c r="C192" s="79">
        <f ca="1">IF(C176=LPP!$D$113,LPP!$D$119*LPP!$D$111,0)</f>
        <v>0</v>
      </c>
      <c r="D192" s="79">
        <f ca="1">IF(D176=LPP!$D$113,LPP!$D$119*LPP!$D$111,0)</f>
        <v>0</v>
      </c>
      <c r="E192" s="79">
        <f ca="1">IF(E176=LPP!$D$113,LPP!$D$119*LPP!$D$111,0)</f>
        <v>0</v>
      </c>
      <c r="F192" s="79">
        <f ca="1">IF(F176=LPP!$D$113,LPP!$D$119*LPP!$D$111,0)</f>
        <v>0</v>
      </c>
      <c r="G192" s="79">
        <f ca="1">IF(G176=LPP!$D$113,LPP!$D$119*LPP!$D$111,0)</f>
        <v>0</v>
      </c>
      <c r="H192" s="79">
        <f ca="1">IF(H176=LPP!$D$113,LPP!$D$119*LPP!$D$111,0)</f>
        <v>0</v>
      </c>
      <c r="I192" s="79">
        <f ca="1">IF(I176=LPP!$D$113,LPP!$D$119*LPP!$D$111,0)</f>
        <v>0</v>
      </c>
      <c r="J192" s="79">
        <f ca="1">IF(J176=LPP!$D$113,LPP!$D$119*LPP!$D$111,0)</f>
        <v>0</v>
      </c>
      <c r="K192" s="79">
        <f ca="1">IF(K176=LPP!$D$113,LPP!$D$119*LPP!$D$111,0)</f>
        <v>0</v>
      </c>
      <c r="L192" s="79">
        <f ca="1">IF(L176=LPP!$D$113,LPP!$D$119*LPP!$D$111,0)</f>
        <v>0</v>
      </c>
      <c r="M192" s="79">
        <f ca="1">IF(M176=LPP!$D$113,LPP!$D$119*LPP!$D$111,0)</f>
        <v>0</v>
      </c>
      <c r="N192" s="79">
        <f ca="1">IF(N176=LPP!$D$113,LPP!$D$119*LPP!$D$111,0)</f>
        <v>0</v>
      </c>
      <c r="O192" s="79">
        <f ca="1">IF(O176=LPP!$D$113,LPP!$D$119*LPP!$D$111,0)</f>
        <v>0</v>
      </c>
      <c r="P192" s="79">
        <f ca="1">IF(P176=LPP!$D$113,LPP!$D$119*LPP!$D$111,0)</f>
        <v>0</v>
      </c>
      <c r="Q192" s="79">
        <f ca="1">IF(Q176=LPP!$D$113,LPP!$D$119*LPP!$D$111,0)</f>
        <v>0</v>
      </c>
      <c r="R192" s="79">
        <f ca="1">IF(R176=LPP!$D$113,LPP!$D$119*LPP!$D$111,0)</f>
        <v>0</v>
      </c>
      <c r="S192" s="79">
        <f ca="1">IF(S176=LPP!$D$113,LPP!$D$119*LPP!$D$111,0)</f>
        <v>0</v>
      </c>
      <c r="T192" s="79">
        <f ca="1">IF(T176=LPP!$D$113,LPP!$D$119*LPP!$D$111,0)</f>
        <v>0</v>
      </c>
      <c r="U192" s="79">
        <f ca="1">IF(U176=LPP!$D$113,LPP!$D$119*LPP!$D$111,0)</f>
        <v>0</v>
      </c>
      <c r="V192" s="79">
        <f ca="1">IF(V176=LPP!$D$113,LPP!$D$119*LPP!$D$111,0)</f>
        <v>0</v>
      </c>
      <c r="W192" s="79">
        <f ca="1">IF(W176=LPP!$D$113,LPP!$D$119*LPP!$D$111,0)</f>
        <v>0</v>
      </c>
      <c r="X192" s="79">
        <f ca="1">IF(X176=LPP!$D$113,LPP!$D$119*LPP!$D$111,0)</f>
        <v>623983.57894736843</v>
      </c>
      <c r="Y192" s="79">
        <f ca="1">IF(Y176=LPP!$D$113,LPP!$D$119*LPP!$D$111,0)</f>
        <v>0</v>
      </c>
      <c r="Z192" s="79">
        <f ca="1">IF(Z176=LPP!$D$113,LPP!$D$119*LPP!$D$111,0)</f>
        <v>0</v>
      </c>
      <c r="AA192" s="79">
        <f ca="1">IF(AA176=LPP!$D$113,LPP!$D$119*LPP!$D$111,0)</f>
        <v>0</v>
      </c>
      <c r="AB192" s="79">
        <f ca="1">IF(AB176=LPP!$D$113,LPP!$D$119*LPP!$D$111,0)</f>
        <v>0</v>
      </c>
      <c r="AC192" s="79">
        <f ca="1">IF(AC176=LPP!$D$113,LPP!$D$119*LPP!$D$111,0)</f>
        <v>0</v>
      </c>
      <c r="AD192" s="79">
        <f ca="1">IF(AD176=LPP!$D$113,LPP!$D$119*LPP!$D$111,0)</f>
        <v>0</v>
      </c>
      <c r="AE192" s="79">
        <f ca="1">IF(AE176=LPP!$D$113,LPP!$D$119*LPP!$D$111,0)</f>
        <v>0</v>
      </c>
      <c r="AF192" s="79">
        <f ca="1">IF(AF176=LPP!$D$113,LPP!$D$119*LPP!$D$111,0)</f>
        <v>0</v>
      </c>
      <c r="AG192" s="79">
        <f ca="1">IF(AG176=LPP!$D$113,LPP!$D$119*LPP!$D$111,0)</f>
        <v>0</v>
      </c>
      <c r="AH192" s="79">
        <f ca="1">IF(AH176=LPP!$D$113,LPP!$D$119*LPP!$D$111,0)</f>
        <v>0</v>
      </c>
      <c r="AI192" s="79">
        <f ca="1">IF(AI176=LPP!$D$113,LPP!$D$119*LPP!$D$111,0)</f>
        <v>0</v>
      </c>
      <c r="AJ192" s="79">
        <f ca="1">IF(AJ176=LPP!$D$113,LPP!$D$119*LPP!$D$111,0)</f>
        <v>0</v>
      </c>
      <c r="AK192" s="79">
        <f ca="1">IF(AK176=LPP!$D$113,LPP!$D$119*LPP!$D$111,0)</f>
        <v>0</v>
      </c>
      <c r="AL192" s="79">
        <f ca="1">IF(AL176=LPP!$D$113,LPP!$D$119*LPP!$D$111,0)</f>
        <v>0</v>
      </c>
      <c r="AM192" s="79">
        <f ca="1">IF(AM176=LPP!$D$113,LPP!$D$119*LPP!$D$111,0)</f>
        <v>0</v>
      </c>
      <c r="AN192" s="79">
        <f ca="1">IF(AN176=LPP!$D$113,LPP!$D$119*LPP!$D$111,0)</f>
        <v>0</v>
      </c>
      <c r="AO192" s="79">
        <f ca="1">IF(AO176=LPP!$D$113,LPP!$D$119*LPP!$D$111,0)</f>
        <v>0</v>
      </c>
      <c r="AP192" s="79">
        <f ca="1">IF(AP176=LPP!$D$113,LPP!$D$119*LPP!$D$111,0)</f>
        <v>0</v>
      </c>
      <c r="AQ192" s="79">
        <f ca="1">IF(AQ176=LPP!$D$113,LPP!$D$119*LPP!$D$111,0)</f>
        <v>0</v>
      </c>
      <c r="AR192" s="79">
        <f ca="1">IF(AR176=LPP!$D$113,LPP!$D$119*LPP!$D$111,0)</f>
        <v>0</v>
      </c>
      <c r="AS192" s="79">
        <f ca="1">IF(AS176=LPP!$D$113,LPP!$D$119*LPP!$D$111,0)</f>
        <v>0</v>
      </c>
      <c r="AT192" s="79">
        <f ca="1">IF(AT176=LPP!$D$113,LPP!$D$119*LPP!$D$111,0)</f>
        <v>0</v>
      </c>
      <c r="AU192" s="79">
        <f ca="1">IF(AU176=LPP!$D$113,LPP!$D$119*LPP!$D$111,0)</f>
        <v>0</v>
      </c>
      <c r="AV192" s="79">
        <f ca="1">IF(AV176=LPP!$D$113,LPP!$D$119*LPP!$D$111,0)</f>
        <v>0</v>
      </c>
      <c r="AW192" s="79">
        <f ca="1">IF(AW176=LPP!$D$113,LPP!$D$119*LPP!$D$111,0)</f>
        <v>0</v>
      </c>
      <c r="AX192" s="79">
        <f ca="1">IF(AX176=LPP!$D$113,LPP!$D$119*LPP!$D$111,0)</f>
        <v>0</v>
      </c>
      <c r="AY192" s="79">
        <f ca="1">IF(AY176=LPP!$D$113,LPP!$D$119*LPP!$D$111,0)</f>
        <v>0</v>
      </c>
      <c r="AZ192" s="79">
        <f ca="1">IF(AZ176=LPP!$D$113,LPP!$D$119*LPP!$D$111,0)</f>
        <v>0</v>
      </c>
      <c r="BA192" s="79">
        <f ca="1">IF(BA176=LPP!$D$113,LPP!$D$119*LPP!$D$111,0)</f>
        <v>0</v>
      </c>
      <c r="BB192" s="79">
        <f ca="1">IF(BB176=LPP!$D$113,LPP!$D$119*LPP!$D$111,0)</f>
        <v>0</v>
      </c>
      <c r="BC192" s="79">
        <f ca="1">IF(BC176=LPP!$D$113,LPP!$D$119*LPP!$D$111,0)</f>
        <v>0</v>
      </c>
      <c r="BD192" s="79">
        <f ca="1">IF(BD176=LPP!$D$113,LPP!$D$119*LPP!$D$111,0)</f>
        <v>0</v>
      </c>
      <c r="BE192" s="79">
        <f ca="1">IF(BE176=LPP!$D$113,LPP!$D$119*LPP!$D$111,0)</f>
        <v>0</v>
      </c>
      <c r="BF192" s="79">
        <f ca="1">IF(BF176=LPP!$D$113,LPP!$D$119*LPP!$D$111,0)</f>
        <v>0</v>
      </c>
      <c r="BG192" s="79">
        <f ca="1">IF(BG176=LPP!$D$113,LPP!$D$119*LPP!$D$111,0)</f>
        <v>0</v>
      </c>
      <c r="BH192" s="79">
        <f ca="1">IF(BH176=LPP!$D$113,LPP!$D$119*LPP!$D$111,0)</f>
        <v>0</v>
      </c>
      <c r="BI192" s="79">
        <f ca="1">IF(BI176=LPP!$D$113,LPP!$D$119*LPP!$D$111,0)</f>
        <v>0</v>
      </c>
      <c r="BJ192" s="79">
        <f ca="1">IF(BJ176=LPP!$D$113,LPP!$D$119*LPP!$D$111,0)</f>
        <v>0</v>
      </c>
      <c r="BK192" s="79">
        <f ca="1">IF(BK176=LPP!$D$113,LPP!$D$119*LPP!$D$111,0)</f>
        <v>0</v>
      </c>
      <c r="BL192" s="79">
        <f ca="1">IF(BL176=LPP!$D$113,LPP!$D$119*LPP!$D$111,0)</f>
        <v>0</v>
      </c>
      <c r="BM192" s="79">
        <f ca="1">IF(BM176=LPP!$D$113,LPP!$D$119*LPP!$D$111,0)</f>
        <v>0</v>
      </c>
      <c r="BN192" s="79">
        <f ca="1">IF(BN176=LPP!$D$113,LPP!$D$119*LPP!$D$111,0)</f>
        <v>0</v>
      </c>
      <c r="BO192" s="79">
        <f ca="1">IF(BO176=LPP!$D$113,LPP!$D$119*LPP!$D$111,0)</f>
        <v>0</v>
      </c>
      <c r="BP192" s="79">
        <f ca="1">IF(BP176=LPP!$D$113,LPP!$D$119*LPP!$D$111,0)</f>
        <v>0</v>
      </c>
      <c r="BQ192" s="79">
        <f ca="1">IF(BQ176=LPP!$D$113,LPP!$D$119*LPP!$D$111,0)</f>
        <v>0</v>
      </c>
      <c r="BR192" s="79">
        <f ca="1">IF(BR176=LPP!$D$113,LPP!$D$119*LPP!$D$111,0)</f>
        <v>0</v>
      </c>
      <c r="BS192" s="79">
        <f ca="1">IF(BS176=LPP!$D$113,LPP!$D$119*LPP!$D$111,0)</f>
        <v>0</v>
      </c>
      <c r="BT192" s="79">
        <f ca="1">IF(BT176=LPP!$D$113,LPP!$D$119*LPP!$D$111,0)</f>
        <v>0</v>
      </c>
      <c r="BU192" s="79">
        <f ca="1">IF(BU176=LPP!$D$113,LPP!$D$119*LPP!$D$111,0)</f>
        <v>0</v>
      </c>
      <c r="BV192" s="79">
        <f ca="1">IF(BV176=LPP!$D$113,LPP!$D$119*LPP!$D$111,0)</f>
        <v>0</v>
      </c>
      <c r="BW192" s="79">
        <f ca="1">IF(BW176=LPP!$D$113,LPP!$D$119*LPP!$D$111,0)</f>
        <v>0</v>
      </c>
      <c r="BX192" s="79">
        <f ca="1">IF(BX176=LPP!$D$113,LPP!$D$119*LPP!$D$111,0)</f>
        <v>0</v>
      </c>
      <c r="BY192" s="79">
        <f ca="1">IF(BY176=LPP!$D$113,LPP!$D$119*LPP!$D$111,0)</f>
        <v>0</v>
      </c>
      <c r="BZ192" s="79">
        <f ca="1">IF(BZ176=LPP!$D$113,LPP!$D$119*LPP!$D$111,0)</f>
        <v>0</v>
      </c>
      <c r="CA192" s="79">
        <f ca="1">IF(CA176=LPP!$D$113,LPP!$D$119*LPP!$D$111,0)</f>
        <v>0</v>
      </c>
      <c r="CB192" s="79">
        <f ca="1">IF(CB176=LPP!$D$113,LPP!$D$119*LPP!$D$111,0)</f>
        <v>0</v>
      </c>
      <c r="CC192" s="79">
        <f ca="1">IF(CC176=LPP!$D$113,LPP!$D$119*LPP!$D$111,0)</f>
        <v>0</v>
      </c>
      <c r="CD192" s="79">
        <f ca="1">IF(CD176=LPP!$D$113,LPP!$D$119*LPP!$D$111,0)</f>
        <v>0</v>
      </c>
      <c r="CE192" s="79">
        <f ca="1">IF(CE176=LPP!$D$113,LPP!$D$119*LPP!$D$111,0)</f>
        <v>0</v>
      </c>
      <c r="CF192" s="79">
        <f ca="1">IF(CF176=LPP!$D$113,LPP!$D$119*LPP!$D$111,0)</f>
        <v>0</v>
      </c>
      <c r="CG192" s="79">
        <f ca="1">IF(CG176=LPP!$D$113,LPP!$D$119*LPP!$D$111,0)</f>
        <v>0</v>
      </c>
      <c r="CH192" s="79">
        <f ca="1">IF(CH176=LPP!$D$113,LPP!$D$119*LPP!$D$111,0)</f>
        <v>0</v>
      </c>
      <c r="CI192" s="79">
        <f ca="1">IF(CI176=LPP!$D$113,LPP!$D$119*LPP!$D$111,0)</f>
        <v>0</v>
      </c>
      <c r="CJ192" s="79">
        <f ca="1">IF(CJ176=LPP!$D$113,LPP!$D$119*LPP!$D$111,0)</f>
        <v>0</v>
      </c>
      <c r="CK192" s="79">
        <f ca="1">IF(CK176=LPP!$D$113,LPP!$D$119*LPP!$D$111,0)</f>
        <v>0</v>
      </c>
      <c r="CL192" s="79">
        <f ca="1">IF(CL176=LPP!$D$113,LPP!$D$119*LPP!$D$111,0)</f>
        <v>0</v>
      </c>
      <c r="CM192" s="79">
        <f ca="1">IF(CM176=LPP!$D$113,LPP!$D$119*LPP!$D$111,0)</f>
        <v>0</v>
      </c>
      <c r="CN192" s="79">
        <f ca="1">IF(CN176=LPP!$D$113,LPP!$D$119*LPP!$D$111,0)</f>
        <v>0</v>
      </c>
      <c r="CO192" s="79">
        <f ca="1">IF(CO176=LPP!$D$113,LPP!$D$119*LPP!$D$111,0)</f>
        <v>0</v>
      </c>
      <c r="CP192" s="79">
        <f ca="1">IF(CP176=LPP!$D$113,LPP!$D$119*LPP!$D$111,0)</f>
        <v>0</v>
      </c>
      <c r="CQ192" s="79">
        <f ca="1">IF(CQ176=LPP!$D$113,LPP!$D$119*LPP!$D$111,0)</f>
        <v>0</v>
      </c>
      <c r="CR192" s="79">
        <f ca="1">IF(CR176=LPP!$D$113,LPP!$D$119*LPP!$D$111,0)</f>
        <v>0</v>
      </c>
      <c r="CS192" s="79">
        <f ca="1">IF(CS176=LPP!$D$113,LPP!$D$119*LPP!$D$111,0)</f>
        <v>0</v>
      </c>
      <c r="CT192" s="79">
        <f ca="1">IF(CT176=LPP!$D$113,LPP!$D$119*LPP!$D$111,0)</f>
        <v>0</v>
      </c>
      <c r="CU192" s="79">
        <f ca="1">IF(CU176=LPP!$D$113,LPP!$D$119*LPP!$D$111,0)</f>
        <v>0</v>
      </c>
      <c r="CV192" s="79">
        <f ca="1">IF(CV176=LPP!$D$113,LPP!$D$119*LPP!$D$111,0)</f>
        <v>0</v>
      </c>
      <c r="CW192" s="79">
        <f ca="1">IF(CW176=LPP!$D$113,LPP!$D$119*LPP!$D$111,0)</f>
        <v>0</v>
      </c>
      <c r="CX192" s="79">
        <f ca="1">IF(CX176=LPP!$D$113,LPP!$D$119*LPP!$D$111,0)</f>
        <v>0</v>
      </c>
      <c r="CY192" s="79">
        <f ca="1">IF(CY176=LPP!$D$113,LPP!$D$119*LPP!$D$111,0)</f>
        <v>0</v>
      </c>
      <c r="CZ192" s="79">
        <f ca="1">IF(CZ176=LPP!$D$113,LPP!$D$119*LPP!$D$111,0)</f>
        <v>0</v>
      </c>
      <c r="DA192" s="79">
        <f ca="1">IF(DA176=LPP!$D$113,LPP!$D$119*LPP!$D$111,0)</f>
        <v>0</v>
      </c>
      <c r="DB192" s="79">
        <f ca="1">IF(DB176=LPP!$D$113,LPP!$D$119*LPP!$D$111,0)</f>
        <v>0</v>
      </c>
      <c r="DC192" s="79">
        <f ca="1">IF(DC176=LPP!$D$113,LPP!$D$119*LPP!$D$111,0)</f>
        <v>0</v>
      </c>
      <c r="DD192" s="79">
        <f ca="1">IF(DD176=LPP!$D$113,LPP!$D$119*LPP!$D$111,0)</f>
        <v>0</v>
      </c>
      <c r="DE192" s="79">
        <f ca="1">IF(DE176=LPP!$D$113,LPP!$D$119*LPP!$D$111,0)</f>
        <v>0</v>
      </c>
      <c r="DF192" s="79">
        <f ca="1">IF(DF176=LPP!$D$113,LPP!$D$119*LPP!$D$111,0)</f>
        <v>0</v>
      </c>
      <c r="DG192" s="79">
        <f ca="1">IF(DG176=LPP!$D$113,LPP!$D$119*LPP!$D$111,0)</f>
        <v>0</v>
      </c>
      <c r="DH192" s="79">
        <f ca="1">IF(DH176=LPP!$D$113,LPP!$D$119*LPP!$D$111,0)</f>
        <v>0</v>
      </c>
      <c r="DI192" s="79">
        <f ca="1">IF(DI176=LPP!$D$113,LPP!$D$119*LPP!$D$111,0)</f>
        <v>0</v>
      </c>
      <c r="DJ192" s="79">
        <f ca="1">IF(DJ176=LPP!$D$113,LPP!$D$119*LPP!$D$111,0)</f>
        <v>0</v>
      </c>
      <c r="DK192" s="79">
        <f ca="1">IF(DK176=LPP!$D$113,LPP!$D$119*LPP!$D$111,0)</f>
        <v>0</v>
      </c>
      <c r="DL192" s="79">
        <f ca="1">IF(DL176=LPP!$D$113,LPP!$D$119*LPP!$D$111,0)</f>
        <v>0</v>
      </c>
      <c r="DM192" s="79">
        <f ca="1">IF(DM176=LPP!$D$113,LPP!$D$119*LPP!$D$111,0)</f>
        <v>0</v>
      </c>
      <c r="DN192" s="79">
        <f ca="1">IF(DN176=LPP!$D$113,LPP!$D$119*LPP!$D$111,0)</f>
        <v>0</v>
      </c>
      <c r="DO192" s="79">
        <f ca="1">IF(DO176=LPP!$D$113,LPP!$D$119*LPP!$D$111,0)</f>
        <v>0</v>
      </c>
      <c r="DP192" s="79">
        <f ca="1">IF(DP176=LPP!$D$113,LPP!$D$119*LPP!$D$111,0)</f>
        <v>0</v>
      </c>
      <c r="DQ192" s="79">
        <f ca="1">IF(DQ176=LPP!$D$113,LPP!$D$119*LPP!$D$111,0)</f>
        <v>0</v>
      </c>
      <c r="DR192" s="79">
        <f ca="1">IF(DR176=LPP!$D$113,LPP!$D$119*LPP!$D$111,0)</f>
        <v>0</v>
      </c>
      <c r="DS192" s="79">
        <f ca="1">IF(DS176=LPP!$D$113,LPP!$D$119*LPP!$D$111,0)</f>
        <v>0</v>
      </c>
    </row>
    <row r="193" spans="2:123" x14ac:dyDescent="0.25">
      <c r="B193" s="36" t="s">
        <v>274</v>
      </c>
      <c r="C193" s="79">
        <f ca="1">IF(C176=LPP!$D$113,LPP!$D$6*LPP!$D$111,0)</f>
        <v>0</v>
      </c>
      <c r="D193" s="79">
        <f ca="1">IF(D176=LPP!$D$113,LPP!$D$6*LPP!$D$111,0)</f>
        <v>0</v>
      </c>
      <c r="E193" s="79">
        <f ca="1">IF(E176=LPP!$D$113,LPP!$D$6*LPP!$D$111,0)</f>
        <v>0</v>
      </c>
      <c r="F193" s="79">
        <f ca="1">IF(F176=LPP!$D$113,LPP!$D$6*LPP!$D$111,0)</f>
        <v>0</v>
      </c>
      <c r="G193" s="79">
        <f ca="1">IF(G176=LPP!$D$113,LPP!$D$6*LPP!$D$111,0)</f>
        <v>0</v>
      </c>
      <c r="H193" s="79">
        <f ca="1">IF(H176=LPP!$D$113,LPP!$D$6*LPP!$D$111,0)</f>
        <v>0</v>
      </c>
      <c r="I193" s="79">
        <f ca="1">IF(I176=LPP!$D$113,LPP!$D$6*LPP!$D$111,0)</f>
        <v>0</v>
      </c>
      <c r="J193" s="79">
        <f ca="1">IF(J176=LPP!$D$113,LPP!$D$6*LPP!$D$111,0)</f>
        <v>0</v>
      </c>
      <c r="K193" s="79">
        <f ca="1">IF(K176=LPP!$D$113,LPP!$D$6*LPP!$D$111,0)</f>
        <v>0</v>
      </c>
      <c r="L193" s="79">
        <f ca="1">IF(L176=LPP!$D$113,LPP!$D$6*LPP!$D$111,0)</f>
        <v>0</v>
      </c>
      <c r="M193" s="79">
        <f ca="1">IF(M176=LPP!$D$113,LPP!$D$6*LPP!$D$111,0)</f>
        <v>0</v>
      </c>
      <c r="N193" s="79">
        <f ca="1">IF(N176=LPP!$D$113,LPP!$D$6*LPP!$D$111,0)</f>
        <v>0</v>
      </c>
      <c r="O193" s="79">
        <f ca="1">IF(O176=LPP!$D$113,LPP!$D$6*LPP!$D$111,0)</f>
        <v>0</v>
      </c>
      <c r="P193" s="79">
        <f ca="1">IF(P176=LPP!$D$113,LPP!$D$6*LPP!$D$111,0)</f>
        <v>0</v>
      </c>
      <c r="Q193" s="79">
        <f ca="1">IF(Q176=LPP!$D$113,LPP!$D$6*LPP!$D$111,0)</f>
        <v>0</v>
      </c>
      <c r="R193" s="79">
        <f ca="1">IF(R176=LPP!$D$113,LPP!$D$6*LPP!$D$111,0)</f>
        <v>0</v>
      </c>
      <c r="S193" s="79">
        <f ca="1">IF(S176=LPP!$D$113,LPP!$D$6*LPP!$D$111,0)</f>
        <v>0</v>
      </c>
      <c r="T193" s="79">
        <f ca="1">IF(T176=LPP!$D$113,LPP!$D$6*LPP!$D$111,0)</f>
        <v>0</v>
      </c>
      <c r="U193" s="79">
        <f ca="1">IF(U176=LPP!$D$113,LPP!$D$6*LPP!$D$111,0)</f>
        <v>0</v>
      </c>
      <c r="V193" s="79">
        <f ca="1">IF(V176=LPP!$D$113,LPP!$D$6*LPP!$D$111,0)</f>
        <v>0</v>
      </c>
      <c r="W193" s="79">
        <f ca="1">IF(W176=LPP!$D$113,LPP!$D$6*LPP!$D$111,0)</f>
        <v>0</v>
      </c>
      <c r="X193" s="79">
        <f ca="1">IF(X176=LPP!$D$113,LPP!$D$6*LPP!$D$111,0)</f>
        <v>3899897.3684210526</v>
      </c>
      <c r="Y193" s="79">
        <f ca="1">IF(Y176=LPP!$D$113,LPP!$D$6*LPP!$D$111,0)</f>
        <v>0</v>
      </c>
      <c r="Z193" s="79">
        <f ca="1">IF(Z176=LPP!$D$113,LPP!$D$6*LPP!$D$111,0)</f>
        <v>0</v>
      </c>
      <c r="AA193" s="79">
        <f ca="1">IF(AA176=LPP!$D$113,LPP!$D$6*LPP!$D$111,0)</f>
        <v>0</v>
      </c>
      <c r="AB193" s="79">
        <f ca="1">IF(AB176=LPP!$D$113,LPP!$D$6*LPP!$D$111,0)</f>
        <v>0</v>
      </c>
      <c r="AC193" s="79">
        <f ca="1">IF(AC176=LPP!$D$113,LPP!$D$6*LPP!$D$111,0)</f>
        <v>0</v>
      </c>
      <c r="AD193" s="79">
        <f ca="1">IF(AD176=LPP!$D$113,LPP!$D$6*LPP!$D$111,0)</f>
        <v>0</v>
      </c>
      <c r="AE193" s="79">
        <f ca="1">IF(AE176=LPP!$D$113,LPP!$D$6*LPP!$D$111,0)</f>
        <v>0</v>
      </c>
      <c r="AF193" s="79">
        <f ca="1">IF(AF176=LPP!$D$113,LPP!$D$6*LPP!$D$111,0)</f>
        <v>0</v>
      </c>
      <c r="AG193" s="79">
        <f ca="1">IF(AG176=LPP!$D$113,LPP!$D$6*LPP!$D$111,0)</f>
        <v>0</v>
      </c>
      <c r="AH193" s="79">
        <f ca="1">IF(AH176=LPP!$D$113,LPP!$D$6*LPP!$D$111,0)</f>
        <v>0</v>
      </c>
      <c r="AI193" s="79">
        <f ca="1">IF(AI176=LPP!$D$113,LPP!$D$6*LPP!$D$111,0)</f>
        <v>0</v>
      </c>
      <c r="AJ193" s="79">
        <f ca="1">IF(AJ176=LPP!$D$113,LPP!$D$6*LPP!$D$111,0)</f>
        <v>0</v>
      </c>
      <c r="AK193" s="79">
        <f ca="1">IF(AK176=LPP!$D$113,LPP!$D$6*LPP!$D$111,0)</f>
        <v>0</v>
      </c>
      <c r="AL193" s="79">
        <f ca="1">IF(AL176=LPP!$D$113,LPP!$D$6*LPP!$D$111,0)</f>
        <v>0</v>
      </c>
      <c r="AM193" s="79">
        <f ca="1">IF(AM176=LPP!$D$113,LPP!$D$6*LPP!$D$111,0)</f>
        <v>0</v>
      </c>
      <c r="AN193" s="79">
        <f ca="1">IF(AN176=LPP!$D$113,LPP!$D$6*LPP!$D$111,0)</f>
        <v>0</v>
      </c>
      <c r="AO193" s="79">
        <f ca="1">IF(AO176=LPP!$D$113,LPP!$D$6*LPP!$D$111,0)</f>
        <v>0</v>
      </c>
      <c r="AP193" s="79">
        <f ca="1">IF(AP176=LPP!$D$113,LPP!$D$6*LPP!$D$111,0)</f>
        <v>0</v>
      </c>
      <c r="AQ193" s="79">
        <f ca="1">IF(AQ176=LPP!$D$113,LPP!$D$6*LPP!$D$111,0)</f>
        <v>0</v>
      </c>
      <c r="AR193" s="79">
        <f ca="1">IF(AR176=LPP!$D$113,LPP!$D$6*LPP!$D$111,0)</f>
        <v>0</v>
      </c>
      <c r="AS193" s="79">
        <f ca="1">IF(AS176=LPP!$D$113,LPP!$D$6*LPP!$D$111,0)</f>
        <v>0</v>
      </c>
      <c r="AT193" s="79">
        <f ca="1">IF(AT176=LPP!$D$113,LPP!$D$6*LPP!$D$111,0)</f>
        <v>0</v>
      </c>
      <c r="AU193" s="79">
        <f ca="1">IF(AU176=LPP!$D$113,LPP!$D$6*LPP!$D$111,0)</f>
        <v>0</v>
      </c>
      <c r="AV193" s="79">
        <f ca="1">IF(AV176=LPP!$D$113,LPP!$D$6*LPP!$D$111,0)</f>
        <v>0</v>
      </c>
      <c r="AW193" s="79">
        <f ca="1">IF(AW176=LPP!$D$113,LPP!$D$6*LPP!$D$111,0)</f>
        <v>0</v>
      </c>
      <c r="AX193" s="79">
        <f ca="1">IF(AX176=LPP!$D$113,LPP!$D$6*LPP!$D$111,0)</f>
        <v>0</v>
      </c>
      <c r="AY193" s="79">
        <f ca="1">IF(AY176=LPP!$D$113,LPP!$D$6*LPP!$D$111,0)</f>
        <v>0</v>
      </c>
      <c r="AZ193" s="79">
        <f ca="1">IF(AZ176=LPP!$D$113,LPP!$D$6*LPP!$D$111,0)</f>
        <v>0</v>
      </c>
      <c r="BA193" s="79">
        <f ca="1">IF(BA176=LPP!$D$113,LPP!$D$6*LPP!$D$111,0)</f>
        <v>0</v>
      </c>
      <c r="BB193" s="79">
        <f ca="1">IF(BB176=LPP!$D$113,LPP!$D$6*LPP!$D$111,0)</f>
        <v>0</v>
      </c>
      <c r="BC193" s="79">
        <f ca="1">IF(BC176=LPP!$D$113,LPP!$D$6*LPP!$D$111,0)</f>
        <v>0</v>
      </c>
      <c r="BD193" s="79">
        <f ca="1">IF(BD176=LPP!$D$113,LPP!$D$6*LPP!$D$111,0)</f>
        <v>0</v>
      </c>
      <c r="BE193" s="79">
        <f ca="1">IF(BE176=LPP!$D$113,LPP!$D$6*LPP!$D$111,0)</f>
        <v>0</v>
      </c>
      <c r="BF193" s="79">
        <f ca="1">IF(BF176=LPP!$D$113,LPP!$D$6*LPP!$D$111,0)</f>
        <v>0</v>
      </c>
      <c r="BG193" s="79">
        <f ca="1">IF(BG176=LPP!$D$113,LPP!$D$6*LPP!$D$111,0)</f>
        <v>0</v>
      </c>
      <c r="BH193" s="79">
        <f ca="1">IF(BH176=LPP!$D$113,LPP!$D$6*LPP!$D$111,0)</f>
        <v>0</v>
      </c>
      <c r="BI193" s="79">
        <f ca="1">IF(BI176=LPP!$D$113,LPP!$D$6*LPP!$D$111,0)</f>
        <v>0</v>
      </c>
      <c r="BJ193" s="79">
        <f ca="1">IF(BJ176=LPP!$D$113,LPP!$D$6*LPP!$D$111,0)</f>
        <v>0</v>
      </c>
      <c r="BK193" s="79">
        <f ca="1">IF(BK176=LPP!$D$113,LPP!$D$6*LPP!$D$111,0)</f>
        <v>0</v>
      </c>
      <c r="BL193" s="79">
        <f ca="1">IF(BL176=LPP!$D$113,LPP!$D$6*LPP!$D$111,0)</f>
        <v>0</v>
      </c>
      <c r="BM193" s="79">
        <f ca="1">IF(BM176=LPP!$D$113,LPP!$D$6*LPP!$D$111,0)</f>
        <v>0</v>
      </c>
      <c r="BN193" s="79">
        <f ca="1">IF(BN176=LPP!$D$113,LPP!$D$6*LPP!$D$111,0)</f>
        <v>0</v>
      </c>
      <c r="BO193" s="79">
        <f ca="1">IF(BO176=LPP!$D$113,LPP!$D$6*LPP!$D$111,0)</f>
        <v>0</v>
      </c>
      <c r="BP193" s="79">
        <f ca="1">IF(BP176=LPP!$D$113,LPP!$D$6*LPP!$D$111,0)</f>
        <v>0</v>
      </c>
      <c r="BQ193" s="79">
        <f ca="1">IF(BQ176=LPP!$D$113,LPP!$D$6*LPP!$D$111,0)</f>
        <v>0</v>
      </c>
      <c r="BR193" s="79">
        <f ca="1">IF(BR176=LPP!$D$113,LPP!$D$6*LPP!$D$111,0)</f>
        <v>0</v>
      </c>
      <c r="BS193" s="79">
        <f ca="1">IF(BS176=LPP!$D$113,LPP!$D$6*LPP!$D$111,0)</f>
        <v>0</v>
      </c>
      <c r="BT193" s="79">
        <f ca="1">IF(BT176=LPP!$D$113,LPP!$D$6*LPP!$D$111,0)</f>
        <v>0</v>
      </c>
      <c r="BU193" s="79">
        <f ca="1">IF(BU176=LPP!$D$113,LPP!$D$6*LPP!$D$111,0)</f>
        <v>0</v>
      </c>
      <c r="BV193" s="79">
        <f ca="1">IF(BV176=LPP!$D$113,LPP!$D$6*LPP!$D$111,0)</f>
        <v>0</v>
      </c>
      <c r="BW193" s="79">
        <f ca="1">IF(BW176=LPP!$D$113,LPP!$D$6*LPP!$D$111,0)</f>
        <v>0</v>
      </c>
      <c r="BX193" s="79">
        <f ca="1">IF(BX176=LPP!$D$113,LPP!$D$6*LPP!$D$111,0)</f>
        <v>0</v>
      </c>
      <c r="BY193" s="79">
        <f ca="1">IF(BY176=LPP!$D$113,LPP!$D$6*LPP!$D$111,0)</f>
        <v>0</v>
      </c>
      <c r="BZ193" s="79">
        <f ca="1">IF(BZ176=LPP!$D$113,LPP!$D$6*LPP!$D$111,0)</f>
        <v>0</v>
      </c>
      <c r="CA193" s="79">
        <f ca="1">IF(CA176=LPP!$D$113,LPP!$D$6*LPP!$D$111,0)</f>
        <v>0</v>
      </c>
      <c r="CB193" s="79">
        <f ca="1">IF(CB176=LPP!$D$113,LPP!$D$6*LPP!$D$111,0)</f>
        <v>0</v>
      </c>
      <c r="CC193" s="79">
        <f ca="1">IF(CC176=LPP!$D$113,LPP!$D$6*LPP!$D$111,0)</f>
        <v>0</v>
      </c>
      <c r="CD193" s="79">
        <f ca="1">IF(CD176=LPP!$D$113,LPP!$D$6*LPP!$D$111,0)</f>
        <v>0</v>
      </c>
      <c r="CE193" s="79">
        <f ca="1">IF(CE176=LPP!$D$113,LPP!$D$6*LPP!$D$111,0)</f>
        <v>0</v>
      </c>
      <c r="CF193" s="79">
        <f ca="1">IF(CF176=LPP!$D$113,LPP!$D$6*LPP!$D$111,0)</f>
        <v>0</v>
      </c>
      <c r="CG193" s="79">
        <f ca="1">IF(CG176=LPP!$D$113,LPP!$D$6*LPP!$D$111,0)</f>
        <v>0</v>
      </c>
      <c r="CH193" s="79">
        <f ca="1">IF(CH176=LPP!$D$113,LPP!$D$6*LPP!$D$111,0)</f>
        <v>0</v>
      </c>
      <c r="CI193" s="79">
        <f ca="1">IF(CI176=LPP!$D$113,LPP!$D$6*LPP!$D$111,0)</f>
        <v>0</v>
      </c>
      <c r="CJ193" s="79">
        <f ca="1">IF(CJ176=LPP!$D$113,LPP!$D$6*LPP!$D$111,0)</f>
        <v>0</v>
      </c>
      <c r="CK193" s="79">
        <f ca="1">IF(CK176=LPP!$D$113,LPP!$D$6*LPP!$D$111,0)</f>
        <v>0</v>
      </c>
      <c r="CL193" s="79">
        <f ca="1">IF(CL176=LPP!$D$113,LPP!$D$6*LPP!$D$111,0)</f>
        <v>0</v>
      </c>
      <c r="CM193" s="79">
        <f ca="1">IF(CM176=LPP!$D$113,LPP!$D$6*LPP!$D$111,0)</f>
        <v>0</v>
      </c>
      <c r="CN193" s="79">
        <f ca="1">IF(CN176=LPP!$D$113,LPP!$D$6*LPP!$D$111,0)</f>
        <v>0</v>
      </c>
      <c r="CO193" s="79">
        <f ca="1">IF(CO176=LPP!$D$113,LPP!$D$6*LPP!$D$111,0)</f>
        <v>0</v>
      </c>
      <c r="CP193" s="79">
        <f ca="1">IF(CP176=LPP!$D$113,LPP!$D$6*LPP!$D$111,0)</f>
        <v>0</v>
      </c>
      <c r="CQ193" s="79">
        <f ca="1">IF(CQ176=LPP!$D$113,LPP!$D$6*LPP!$D$111,0)</f>
        <v>0</v>
      </c>
      <c r="CR193" s="79">
        <f ca="1">IF(CR176=LPP!$D$113,LPP!$D$6*LPP!$D$111,0)</f>
        <v>0</v>
      </c>
      <c r="CS193" s="79">
        <f ca="1">IF(CS176=LPP!$D$113,LPP!$D$6*LPP!$D$111,0)</f>
        <v>0</v>
      </c>
      <c r="CT193" s="79">
        <f ca="1">IF(CT176=LPP!$D$113,LPP!$D$6*LPP!$D$111,0)</f>
        <v>0</v>
      </c>
      <c r="CU193" s="79">
        <f ca="1">IF(CU176=LPP!$D$113,LPP!$D$6*LPP!$D$111,0)</f>
        <v>0</v>
      </c>
      <c r="CV193" s="79">
        <f ca="1">IF(CV176=LPP!$D$113,LPP!$D$6*LPP!$D$111,0)</f>
        <v>0</v>
      </c>
      <c r="CW193" s="79">
        <f ca="1">IF(CW176=LPP!$D$113,LPP!$D$6*LPP!$D$111,0)</f>
        <v>0</v>
      </c>
      <c r="CX193" s="79">
        <f ca="1">IF(CX176=LPP!$D$113,LPP!$D$6*LPP!$D$111,0)</f>
        <v>0</v>
      </c>
      <c r="CY193" s="79">
        <f ca="1">IF(CY176=LPP!$D$113,LPP!$D$6*LPP!$D$111,0)</f>
        <v>0</v>
      </c>
      <c r="CZ193" s="79">
        <f ca="1">IF(CZ176=LPP!$D$113,LPP!$D$6*LPP!$D$111,0)</f>
        <v>0</v>
      </c>
      <c r="DA193" s="79">
        <f ca="1">IF(DA176=LPP!$D$113,LPP!$D$6*LPP!$D$111,0)</f>
        <v>0</v>
      </c>
      <c r="DB193" s="79">
        <f ca="1">IF(DB176=LPP!$D$113,LPP!$D$6*LPP!$D$111,0)</f>
        <v>0</v>
      </c>
      <c r="DC193" s="79">
        <f ca="1">IF(DC176=LPP!$D$113,LPP!$D$6*LPP!$D$111,0)</f>
        <v>0</v>
      </c>
      <c r="DD193" s="79">
        <f ca="1">IF(DD176=LPP!$D$113,LPP!$D$6*LPP!$D$111,0)</f>
        <v>0</v>
      </c>
      <c r="DE193" s="79">
        <f ca="1">IF(DE176=LPP!$D$113,LPP!$D$6*LPP!$D$111,0)</f>
        <v>0</v>
      </c>
      <c r="DF193" s="79">
        <f ca="1">IF(DF176=LPP!$D$113,LPP!$D$6*LPP!$D$111,0)</f>
        <v>0</v>
      </c>
      <c r="DG193" s="79">
        <f ca="1">IF(DG176=LPP!$D$113,LPP!$D$6*LPP!$D$111,0)</f>
        <v>0</v>
      </c>
      <c r="DH193" s="79">
        <f ca="1">IF(DH176=LPP!$D$113,LPP!$D$6*LPP!$D$111,0)</f>
        <v>0</v>
      </c>
      <c r="DI193" s="79">
        <f ca="1">IF(DI176=LPP!$D$113,LPP!$D$6*LPP!$D$111,0)</f>
        <v>0</v>
      </c>
      <c r="DJ193" s="79">
        <f ca="1">IF(DJ176=LPP!$D$113,LPP!$D$6*LPP!$D$111,0)</f>
        <v>0</v>
      </c>
      <c r="DK193" s="79">
        <f ca="1">IF(DK176=LPP!$D$113,LPP!$D$6*LPP!$D$111,0)</f>
        <v>0</v>
      </c>
      <c r="DL193" s="79">
        <f ca="1">IF(DL176=LPP!$D$113,LPP!$D$6*LPP!$D$111,0)</f>
        <v>0</v>
      </c>
      <c r="DM193" s="79">
        <f ca="1">IF(DM176=LPP!$D$113,LPP!$D$6*LPP!$D$111,0)</f>
        <v>0</v>
      </c>
      <c r="DN193" s="79">
        <f ca="1">IF(DN176=LPP!$D$113,LPP!$D$6*LPP!$D$111,0)</f>
        <v>0</v>
      </c>
      <c r="DO193" s="79">
        <f ca="1">IF(DO176=LPP!$D$113,LPP!$D$6*LPP!$D$111,0)</f>
        <v>0</v>
      </c>
      <c r="DP193" s="79">
        <f ca="1">IF(DP176=LPP!$D$113,LPP!$D$6*LPP!$D$111,0)</f>
        <v>0</v>
      </c>
      <c r="DQ193" s="79">
        <f ca="1">IF(DQ176=LPP!$D$113,LPP!$D$6*LPP!$D$111,0)</f>
        <v>0</v>
      </c>
      <c r="DR193" s="79">
        <f ca="1">IF(DR176=LPP!$D$113,LPP!$D$6*LPP!$D$111,0)</f>
        <v>0</v>
      </c>
      <c r="DS193" s="79">
        <f ca="1">IF(DS176=LPP!$D$113,LPP!$D$6*LPP!$D$111,0)</f>
        <v>0</v>
      </c>
    </row>
    <row r="194" spans="2:123" ht="13.8" thickBot="1" x14ac:dyDescent="0.3">
      <c r="B194" s="42" t="s">
        <v>447</v>
      </c>
      <c r="C194" s="92">
        <f ca="1">SUM(C189:C193)</f>
        <v>0</v>
      </c>
      <c r="D194" s="92">
        <f t="shared" ref="D194" ca="1" si="3238">SUM(D189:D193)</f>
        <v>0</v>
      </c>
      <c r="E194" s="92">
        <f t="shared" ref="E194" ca="1" si="3239">SUM(E189:E193)</f>
        <v>0</v>
      </c>
      <c r="F194" s="92">
        <f t="shared" ref="F194" ca="1" si="3240">SUM(F189:F193)</f>
        <v>0</v>
      </c>
      <c r="G194" s="92">
        <f t="shared" ref="G194" ca="1" si="3241">SUM(G189:G193)</f>
        <v>0</v>
      </c>
      <c r="H194" s="92">
        <f t="shared" ref="H194" ca="1" si="3242">SUM(H189:H193)</f>
        <v>0</v>
      </c>
      <c r="I194" s="92">
        <f t="shared" ref="I194" ca="1" si="3243">SUM(I189:I193)</f>
        <v>0</v>
      </c>
      <c r="J194" s="92">
        <f t="shared" ref="J194" ca="1" si="3244">SUM(J189:J193)</f>
        <v>0</v>
      </c>
      <c r="K194" s="92">
        <f t="shared" ref="K194" ca="1" si="3245">SUM(K189:K193)</f>
        <v>0</v>
      </c>
      <c r="L194" s="92">
        <f t="shared" ref="L194" ca="1" si="3246">SUM(L189:L193)</f>
        <v>0</v>
      </c>
      <c r="M194" s="92">
        <f t="shared" ref="M194" ca="1" si="3247">SUM(M189:M193)</f>
        <v>0</v>
      </c>
      <c r="N194" s="92">
        <f t="shared" ref="N194" ca="1" si="3248">SUM(N189:N193)</f>
        <v>0</v>
      </c>
      <c r="O194" s="92">
        <f t="shared" ref="O194" ca="1" si="3249">SUM(O189:O193)</f>
        <v>0</v>
      </c>
      <c r="P194" s="92">
        <f t="shared" ref="P194" ca="1" si="3250">SUM(P189:P193)</f>
        <v>0</v>
      </c>
      <c r="Q194" s="92">
        <f t="shared" ref="Q194" ca="1" si="3251">SUM(Q189:Q193)</f>
        <v>0</v>
      </c>
      <c r="R194" s="92">
        <f t="shared" ref="R194" ca="1" si="3252">SUM(R189:R193)</f>
        <v>0</v>
      </c>
      <c r="S194" s="92">
        <f t="shared" ref="S194" ca="1" si="3253">SUM(S189:S193)</f>
        <v>0</v>
      </c>
      <c r="T194" s="92">
        <f t="shared" ref="T194" ca="1" si="3254">SUM(T189:T193)</f>
        <v>0</v>
      </c>
      <c r="U194" s="92">
        <f t="shared" ref="U194" ca="1" si="3255">SUM(U189:U193)</f>
        <v>0</v>
      </c>
      <c r="V194" s="92">
        <f t="shared" ref="V194" ca="1" si="3256">SUM(V189:V193)</f>
        <v>0</v>
      </c>
      <c r="W194" s="92">
        <f t="shared" ref="W194" ca="1" si="3257">SUM(W189:W193)</f>
        <v>0</v>
      </c>
      <c r="X194" s="92">
        <f t="shared" ref="X194" ca="1" si="3258">SUM(X189:X193)</f>
        <v>4536488.5877903001</v>
      </c>
      <c r="Y194" s="92">
        <f t="shared" ref="Y194" ca="1" si="3259">SUM(Y189:Y193)</f>
        <v>12607.640421878834</v>
      </c>
      <c r="Z194" s="92">
        <f t="shared" ref="Z194" ca="1" si="3260">SUM(Z189:Z193)</f>
        <v>171103.69143978413</v>
      </c>
      <c r="AA194" s="92">
        <f t="shared" ref="AA194" ca="1" si="3261">SUM(AA189:AA193)</f>
        <v>171103.69143978413</v>
      </c>
      <c r="AB194" s="92">
        <f t="shared" ref="AB194" ca="1" si="3262">SUM(AB189:AB193)</f>
        <v>210727.70419426053</v>
      </c>
      <c r="AC194" s="92">
        <f t="shared" ref="AC194" ca="1" si="3263">SUM(AC189:AC193)</f>
        <v>210727.70419426053</v>
      </c>
      <c r="AD194" s="92">
        <f t="shared" ref="AD194" ca="1" si="3264">SUM(AD189:AD193)</f>
        <v>354815.02330144716</v>
      </c>
      <c r="AE194" s="92">
        <f t="shared" ref="AE194" ca="1" si="3265">SUM(AE189:AE193)</f>
        <v>354815.02330144716</v>
      </c>
      <c r="AF194" s="92">
        <f t="shared" ref="AF194" ca="1" si="3266">SUM(AF189:AF193)</f>
        <v>362019.38925680652</v>
      </c>
      <c r="AG194" s="92">
        <f t="shared" ref="AG194" ca="1" si="3267">SUM(AG189:AG193)</f>
        <v>362019.38925680652</v>
      </c>
      <c r="AH194" s="92">
        <f t="shared" ref="AH194" ca="1" si="3268">SUM(AH189:AH193)</f>
        <v>392895.24335120362</v>
      </c>
      <c r="AI194" s="92">
        <f t="shared" ref="AI194" ca="1" si="3269">SUM(AI189:AI193)</f>
        <v>392895.24335120362</v>
      </c>
      <c r="AJ194" s="92">
        <f t="shared" ref="AJ194" ca="1" si="3270">SUM(AJ189:AJ193)</f>
        <v>392895.24335120362</v>
      </c>
      <c r="AK194" s="92">
        <f t="shared" ref="AK194" ca="1" si="3271">SUM(AK189:AK193)</f>
        <v>392895.24335120362</v>
      </c>
      <c r="AL194" s="92">
        <f t="shared" ref="AL194" ca="1" si="3272">SUM(AL189:AL193)</f>
        <v>392895.24335120362</v>
      </c>
      <c r="AM194" s="92">
        <f t="shared" ref="AM194" ca="1" si="3273">SUM(AM189:AM193)</f>
        <v>392895.24335120362</v>
      </c>
      <c r="AN194" s="92">
        <f t="shared" ref="AN194" ca="1" si="3274">SUM(AN189:AN193)</f>
        <v>392895.24335120362</v>
      </c>
      <c r="AO194" s="92">
        <f t="shared" ref="AO194" ca="1" si="3275">SUM(AO189:AO193)</f>
        <v>392895.24335120362</v>
      </c>
      <c r="AP194" s="92">
        <f t="shared" ref="AP194" ca="1" si="3276">SUM(AP189:AP193)</f>
        <v>380287.60292932478</v>
      </c>
      <c r="AQ194" s="92">
        <f t="shared" ref="AQ194" ca="1" si="3277">SUM(AQ189:AQ193)</f>
        <v>380287.60292932478</v>
      </c>
      <c r="AR194" s="92">
        <f t="shared" ref="AR194" ca="1" si="3278">SUM(AR189:AR193)</f>
        <v>221791.55191141943</v>
      </c>
      <c r="AS194" s="92">
        <f t="shared" ref="AS194" ca="1" si="3279">SUM(AS189:AS193)</f>
        <v>228395.55403716548</v>
      </c>
      <c r="AT194" s="92">
        <f t="shared" ref="AT194" ca="1" si="3280">SUM(AT189:AT193)</f>
        <v>188771.5412826892</v>
      </c>
      <c r="AU194" s="92">
        <f t="shared" ref="AU194" ca="1" si="3281">SUM(AU189:AU193)</f>
        <v>188771.5412826892</v>
      </c>
      <c r="AV194" s="92">
        <f t="shared" ref="AV194" ca="1" si="3282">SUM(AV189:AV193)</f>
        <v>44684.222175502538</v>
      </c>
      <c r="AW194" s="92">
        <f t="shared" ref="AW194" ca="1" si="3283">SUM(AW189:AW193)</f>
        <v>44684.222175502538</v>
      </c>
      <c r="AX194" s="92">
        <f t="shared" ref="AX194" ca="1" si="3284">SUM(AX189:AX193)</f>
        <v>37479.856220143207</v>
      </c>
      <c r="AY194" s="92">
        <f t="shared" ref="AY194" ca="1" si="3285">SUM(AY189:AY193)</f>
        <v>37479.856220143207</v>
      </c>
      <c r="AZ194" s="92">
        <f t="shared" ref="AZ194" ca="1" si="3286">SUM(AZ189:AZ193)</f>
        <v>37479.856220143207</v>
      </c>
      <c r="BA194" s="92">
        <f t="shared" ref="BA194" ca="1" si="3287">SUM(BA189:BA193)</f>
        <v>37479.856220143207</v>
      </c>
      <c r="BB194" s="92">
        <f t="shared" ref="BB194" ca="1" si="3288">SUM(BB189:BB193)</f>
        <v>37479.856220143207</v>
      </c>
      <c r="BC194" s="92">
        <f t="shared" ref="BC194" ca="1" si="3289">SUM(BC189:BC193)</f>
        <v>6604.0021257460558</v>
      </c>
      <c r="BD194" s="92">
        <f t="shared" ref="BD194" ca="1" si="3290">SUM(BD189:BD193)</f>
        <v>6604.0021257460558</v>
      </c>
      <c r="BE194" s="92">
        <f t="shared" ref="BE194" ca="1" si="3291">SUM(BE189:BE193)</f>
        <v>6604.0021257460558</v>
      </c>
      <c r="BF194" s="92">
        <f t="shared" ref="BF194" ca="1" si="3292">SUM(BF189:BF193)</f>
        <v>6604.0021257460558</v>
      </c>
      <c r="BG194" s="92">
        <f t="shared" ref="BG194" ca="1" si="3293">SUM(BG189:BG193)</f>
        <v>6604.0021257460558</v>
      </c>
      <c r="BH194" s="92">
        <f t="shared" ref="BH194" ca="1" si="3294">SUM(BH189:BH193)</f>
        <v>6604.0021257460558</v>
      </c>
      <c r="BI194" s="92">
        <f t="shared" ref="BI194" ca="1" si="3295">SUM(BI189:BI193)</f>
        <v>6604.0021257460558</v>
      </c>
      <c r="BJ194" s="92">
        <f t="shared" ref="BJ194" ca="1" si="3296">SUM(BJ189:BJ193)</f>
        <v>6604.0021257460558</v>
      </c>
      <c r="BK194" s="92">
        <f t="shared" ref="BK194" ca="1" si="3297">SUM(BK189:BK193)</f>
        <v>6604.0021257460558</v>
      </c>
      <c r="BL194" s="92">
        <f t="shared" ref="BL194" ca="1" si="3298">SUM(BL189:BL193)</f>
        <v>6604.0021257460558</v>
      </c>
      <c r="BM194" s="92">
        <f t="shared" ref="BM194" ca="1" si="3299">SUM(BM189:BM193)</f>
        <v>6604.0021257460558</v>
      </c>
      <c r="BN194" s="92">
        <f t="shared" ref="BN194" ca="1" si="3300">SUM(BN189:BN193)</f>
        <v>6604.0021257460558</v>
      </c>
      <c r="BO194" s="92">
        <f t="shared" ref="BO194" ca="1" si="3301">SUM(BO189:BO193)</f>
        <v>6604.0021257460558</v>
      </c>
      <c r="BP194" s="92">
        <f t="shared" ref="BP194" ca="1" si="3302">SUM(BP189:BP193)</f>
        <v>6604.0021257460558</v>
      </c>
      <c r="BQ194" s="92">
        <f t="shared" ref="BQ194" ca="1" si="3303">SUM(BQ189:BQ193)</f>
        <v>6604.0021257460558</v>
      </c>
      <c r="BR194" s="92">
        <f t="shared" ref="BR194" ca="1" si="3304">SUM(BR189:BR193)</f>
        <v>6604.0021257460558</v>
      </c>
      <c r="BS194" s="92">
        <f t="shared" ref="BS194" ca="1" si="3305">SUM(BS189:BS193)</f>
        <v>6604.0021257460558</v>
      </c>
      <c r="BT194" s="92">
        <f t="shared" ref="BT194" ca="1" si="3306">SUM(BT189:BT193)</f>
        <v>0</v>
      </c>
      <c r="BU194" s="92">
        <f t="shared" ref="BU194" ca="1" si="3307">SUM(BU189:BU193)</f>
        <v>0</v>
      </c>
      <c r="BV194" s="92">
        <f t="shared" ref="BV194" ca="1" si="3308">SUM(BV189:BV193)</f>
        <v>0</v>
      </c>
      <c r="BW194" s="92">
        <f t="shared" ref="BW194" ca="1" si="3309">SUM(BW189:BW193)</f>
        <v>0</v>
      </c>
      <c r="BX194" s="92">
        <f t="shared" ref="BX194" ca="1" si="3310">SUM(BX189:BX193)</f>
        <v>0</v>
      </c>
      <c r="BY194" s="92">
        <f t="shared" ref="BY194" ca="1" si="3311">SUM(BY189:BY193)</f>
        <v>0</v>
      </c>
      <c r="BZ194" s="92">
        <f t="shared" ref="BZ194" ca="1" si="3312">SUM(BZ189:BZ193)</f>
        <v>0</v>
      </c>
      <c r="CA194" s="92">
        <f t="shared" ref="CA194" ca="1" si="3313">SUM(CA189:CA193)</f>
        <v>0</v>
      </c>
      <c r="CB194" s="92">
        <f t="shared" ref="CB194" ca="1" si="3314">SUM(CB189:CB193)</f>
        <v>0</v>
      </c>
      <c r="CC194" s="92">
        <f t="shared" ref="CC194" ca="1" si="3315">SUM(CC189:CC193)</f>
        <v>0</v>
      </c>
      <c r="CD194" s="92">
        <f t="shared" ref="CD194" ca="1" si="3316">SUM(CD189:CD193)</f>
        <v>0</v>
      </c>
      <c r="CE194" s="92">
        <f t="shared" ref="CE194" ca="1" si="3317">SUM(CE189:CE193)</f>
        <v>0</v>
      </c>
      <c r="CF194" s="92">
        <f t="shared" ref="CF194" ca="1" si="3318">SUM(CF189:CF193)</f>
        <v>0</v>
      </c>
      <c r="CG194" s="92">
        <f t="shared" ref="CG194" ca="1" si="3319">SUM(CG189:CG193)</f>
        <v>0</v>
      </c>
      <c r="CH194" s="92">
        <f t="shared" ref="CH194" ca="1" si="3320">SUM(CH189:CH193)</f>
        <v>0</v>
      </c>
      <c r="CI194" s="92">
        <f t="shared" ref="CI194" ca="1" si="3321">SUM(CI189:CI193)</f>
        <v>0</v>
      </c>
      <c r="CJ194" s="92">
        <f t="shared" ref="CJ194" ca="1" si="3322">SUM(CJ189:CJ193)</f>
        <v>0</v>
      </c>
      <c r="CK194" s="92">
        <f t="shared" ref="CK194" ca="1" si="3323">SUM(CK189:CK193)</f>
        <v>0</v>
      </c>
      <c r="CL194" s="92">
        <f t="shared" ref="CL194" ca="1" si="3324">SUM(CL189:CL193)</f>
        <v>0</v>
      </c>
      <c r="CM194" s="92">
        <f t="shared" ref="CM194" ca="1" si="3325">SUM(CM189:CM193)</f>
        <v>0</v>
      </c>
      <c r="CN194" s="92">
        <f t="shared" ref="CN194" ca="1" si="3326">SUM(CN189:CN193)</f>
        <v>0</v>
      </c>
      <c r="CO194" s="92">
        <f t="shared" ref="CO194" ca="1" si="3327">SUM(CO189:CO193)</f>
        <v>0</v>
      </c>
      <c r="CP194" s="92">
        <f t="shared" ref="CP194" ca="1" si="3328">SUM(CP189:CP193)</f>
        <v>0</v>
      </c>
      <c r="CQ194" s="92">
        <f t="shared" ref="CQ194" ca="1" si="3329">SUM(CQ189:CQ193)</f>
        <v>0</v>
      </c>
      <c r="CR194" s="92">
        <f t="shared" ref="CR194" ca="1" si="3330">SUM(CR189:CR193)</f>
        <v>0</v>
      </c>
      <c r="CS194" s="92">
        <f t="shared" ref="CS194" ca="1" si="3331">SUM(CS189:CS193)</f>
        <v>0</v>
      </c>
      <c r="CT194" s="92">
        <f t="shared" ref="CT194" ca="1" si="3332">SUM(CT189:CT193)</f>
        <v>0</v>
      </c>
      <c r="CU194" s="92">
        <f t="shared" ref="CU194" ca="1" si="3333">SUM(CU189:CU193)</f>
        <v>0</v>
      </c>
      <c r="CV194" s="92">
        <f t="shared" ref="CV194" ca="1" si="3334">SUM(CV189:CV193)</f>
        <v>0</v>
      </c>
      <c r="CW194" s="92">
        <f t="shared" ref="CW194" ca="1" si="3335">SUM(CW189:CW193)</f>
        <v>0</v>
      </c>
      <c r="CX194" s="92">
        <f t="shared" ref="CX194" ca="1" si="3336">SUM(CX189:CX193)</f>
        <v>0</v>
      </c>
      <c r="CY194" s="92">
        <f t="shared" ref="CY194" ca="1" si="3337">SUM(CY189:CY193)</f>
        <v>0</v>
      </c>
      <c r="CZ194" s="92">
        <f t="shared" ref="CZ194" ca="1" si="3338">SUM(CZ189:CZ193)</f>
        <v>0</v>
      </c>
      <c r="DA194" s="92">
        <f t="shared" ref="DA194" ca="1" si="3339">SUM(DA189:DA193)</f>
        <v>0</v>
      </c>
      <c r="DB194" s="92">
        <f t="shared" ref="DB194" ca="1" si="3340">SUM(DB189:DB193)</f>
        <v>0</v>
      </c>
      <c r="DC194" s="92">
        <f t="shared" ref="DC194" ca="1" si="3341">SUM(DC189:DC193)</f>
        <v>0</v>
      </c>
      <c r="DD194" s="92">
        <f t="shared" ref="DD194" ca="1" si="3342">SUM(DD189:DD193)</f>
        <v>0</v>
      </c>
      <c r="DE194" s="92">
        <f t="shared" ref="DE194" ca="1" si="3343">SUM(DE189:DE193)</f>
        <v>0</v>
      </c>
      <c r="DF194" s="92">
        <f t="shared" ref="DF194" ca="1" si="3344">SUM(DF189:DF193)</f>
        <v>0</v>
      </c>
      <c r="DG194" s="92">
        <f t="shared" ref="DG194" ca="1" si="3345">SUM(DG189:DG193)</f>
        <v>0</v>
      </c>
      <c r="DH194" s="92">
        <f t="shared" ref="DH194" ca="1" si="3346">SUM(DH189:DH193)</f>
        <v>0</v>
      </c>
      <c r="DI194" s="92">
        <f t="shared" ref="DI194" ca="1" si="3347">SUM(DI189:DI193)</f>
        <v>0</v>
      </c>
      <c r="DJ194" s="92">
        <f t="shared" ref="DJ194" ca="1" si="3348">SUM(DJ189:DJ193)</f>
        <v>0</v>
      </c>
      <c r="DK194" s="92">
        <f t="shared" ref="DK194" ca="1" si="3349">SUM(DK189:DK193)</f>
        <v>0</v>
      </c>
      <c r="DL194" s="92">
        <f t="shared" ref="DL194" ca="1" si="3350">SUM(DL189:DL193)</f>
        <v>0</v>
      </c>
      <c r="DM194" s="92">
        <f t="shared" ref="DM194" ca="1" si="3351">SUM(DM189:DM193)</f>
        <v>0</v>
      </c>
      <c r="DN194" s="92">
        <f t="shared" ref="DN194" ca="1" si="3352">SUM(DN189:DN193)</f>
        <v>0</v>
      </c>
      <c r="DO194" s="92">
        <f t="shared" ref="DO194" ca="1" si="3353">SUM(DO189:DO193)</f>
        <v>0</v>
      </c>
      <c r="DP194" s="92">
        <f t="shared" ref="DP194" ca="1" si="3354">SUM(DP189:DP193)</f>
        <v>0</v>
      </c>
      <c r="DQ194" s="92">
        <f t="shared" ref="DQ194" ca="1" si="3355">SUM(DQ189:DQ193)</f>
        <v>0</v>
      </c>
      <c r="DR194" s="92">
        <f t="shared" ref="DR194" ca="1" si="3356">SUM(DR189:DR193)</f>
        <v>0</v>
      </c>
      <c r="DS194" s="92">
        <f t="shared" ref="DS194" ca="1" si="3357">SUM(DS189:DS193)</f>
        <v>0</v>
      </c>
    </row>
    <row r="195" spans="2:123" ht="13.8" thickTop="1" x14ac:dyDescent="0.25"/>
    <row r="196" spans="2:123" ht="13.8" thickBot="1" x14ac:dyDescent="0.3">
      <c r="B196" s="42" t="s">
        <v>466</v>
      </c>
      <c r="C196" s="92">
        <f ca="1">C187+C194</f>
        <v>0</v>
      </c>
      <c r="D196" s="92">
        <f t="shared" ref="D196:BO196" ca="1" si="3358">D187+D194</f>
        <v>0</v>
      </c>
      <c r="E196" s="92">
        <f t="shared" ca="1" si="3358"/>
        <v>0</v>
      </c>
      <c r="F196" s="92">
        <f t="shared" ca="1" si="3358"/>
        <v>0</v>
      </c>
      <c r="G196" s="92">
        <f t="shared" ca="1" si="3358"/>
        <v>0</v>
      </c>
      <c r="H196" s="92">
        <f t="shared" ca="1" si="3358"/>
        <v>0</v>
      </c>
      <c r="I196" s="92">
        <f t="shared" ca="1" si="3358"/>
        <v>0</v>
      </c>
      <c r="J196" s="92">
        <f t="shared" ca="1" si="3358"/>
        <v>0</v>
      </c>
      <c r="K196" s="92">
        <f t="shared" ca="1" si="3358"/>
        <v>0</v>
      </c>
      <c r="L196" s="92">
        <f t="shared" ca="1" si="3358"/>
        <v>0</v>
      </c>
      <c r="M196" s="92">
        <f t="shared" ca="1" si="3358"/>
        <v>0</v>
      </c>
      <c r="N196" s="92">
        <f t="shared" ca="1" si="3358"/>
        <v>0</v>
      </c>
      <c r="O196" s="92">
        <f t="shared" ca="1" si="3358"/>
        <v>0</v>
      </c>
      <c r="P196" s="92">
        <f t="shared" ca="1" si="3358"/>
        <v>0</v>
      </c>
      <c r="Q196" s="92">
        <f t="shared" ca="1" si="3358"/>
        <v>0</v>
      </c>
      <c r="R196" s="92">
        <f t="shared" ca="1" si="3358"/>
        <v>0</v>
      </c>
      <c r="S196" s="92">
        <f t="shared" ca="1" si="3358"/>
        <v>0</v>
      </c>
      <c r="T196" s="92">
        <f t="shared" ca="1" si="3358"/>
        <v>0</v>
      </c>
      <c r="U196" s="92">
        <f t="shared" ca="1" si="3358"/>
        <v>0</v>
      </c>
      <c r="V196" s="92">
        <f t="shared" ca="1" si="3358"/>
        <v>0</v>
      </c>
      <c r="W196" s="92">
        <f t="shared" ca="1" si="3358"/>
        <v>0</v>
      </c>
      <c r="X196" s="92">
        <f t="shared" ca="1" si="3358"/>
        <v>4651103.5007164711</v>
      </c>
      <c r="Y196" s="92">
        <f t="shared" ca="1" si="3358"/>
        <v>127222.55334805005</v>
      </c>
      <c r="Z196" s="92">
        <f t="shared" ca="1" si="3358"/>
        <v>1726591.7954378219</v>
      </c>
      <c r="AA196" s="92">
        <f t="shared" ca="1" si="3358"/>
        <v>1726591.7954378219</v>
      </c>
      <c r="AB196" s="92">
        <f t="shared" ca="1" si="3358"/>
        <v>2126434.1059602648</v>
      </c>
      <c r="AC196" s="92">
        <f t="shared" ca="1" si="3358"/>
        <v>2126434.1059602648</v>
      </c>
      <c r="AD196" s="92">
        <f t="shared" ca="1" si="3358"/>
        <v>3580406.1442236942</v>
      </c>
      <c r="AE196" s="92">
        <f t="shared" ca="1" si="3358"/>
        <v>3580406.1442236942</v>
      </c>
      <c r="AF196" s="92">
        <f t="shared" ca="1" si="3358"/>
        <v>3653104.7461368656</v>
      </c>
      <c r="AG196" s="92">
        <f t="shared" ca="1" si="3358"/>
        <v>3653104.7461368656</v>
      </c>
      <c r="AH196" s="92">
        <f t="shared" ca="1" si="3358"/>
        <v>3964670.1829076</v>
      </c>
      <c r="AI196" s="92">
        <f t="shared" ca="1" si="3358"/>
        <v>3964670.1829076</v>
      </c>
      <c r="AJ196" s="92">
        <f t="shared" ca="1" si="3358"/>
        <v>3964670.1829076</v>
      </c>
      <c r="AK196" s="92">
        <f t="shared" ca="1" si="3358"/>
        <v>3964670.1829076</v>
      </c>
      <c r="AL196" s="92">
        <f t="shared" ca="1" si="3358"/>
        <v>3964670.1829076</v>
      </c>
      <c r="AM196" s="92">
        <f t="shared" ca="1" si="3358"/>
        <v>3964670.1829076</v>
      </c>
      <c r="AN196" s="92">
        <f t="shared" ca="1" si="3358"/>
        <v>3964670.1829076</v>
      </c>
      <c r="AO196" s="92">
        <f t="shared" ca="1" si="3358"/>
        <v>3964670.1829076</v>
      </c>
      <c r="AP196" s="92">
        <f t="shared" ca="1" si="3358"/>
        <v>3837447.62955955</v>
      </c>
      <c r="AQ196" s="92">
        <f t="shared" ca="1" si="3358"/>
        <v>3837447.62955955</v>
      </c>
      <c r="AR196" s="92">
        <f t="shared" ca="1" si="3358"/>
        <v>2238078.3874697778</v>
      </c>
      <c r="AS196" s="92">
        <f t="shared" ca="1" si="3358"/>
        <v>2304718.7725568516</v>
      </c>
      <c r="AT196" s="92">
        <f t="shared" ca="1" si="3358"/>
        <v>1904876.4620344089</v>
      </c>
      <c r="AU196" s="92">
        <f t="shared" ca="1" si="3358"/>
        <v>1904876.4620344089</v>
      </c>
      <c r="AV196" s="92">
        <f t="shared" ca="1" si="3358"/>
        <v>450904.42377098009</v>
      </c>
      <c r="AW196" s="92">
        <f t="shared" ca="1" si="3358"/>
        <v>450904.42377098009</v>
      </c>
      <c r="AX196" s="92">
        <f t="shared" ca="1" si="3358"/>
        <v>378205.82185780868</v>
      </c>
      <c r="AY196" s="92">
        <f t="shared" ca="1" si="3358"/>
        <v>378205.82185780868</v>
      </c>
      <c r="AZ196" s="92">
        <f t="shared" ca="1" si="3358"/>
        <v>378205.82185780868</v>
      </c>
      <c r="BA196" s="92">
        <f t="shared" ca="1" si="3358"/>
        <v>378205.82185780868</v>
      </c>
      <c r="BB196" s="92">
        <f t="shared" ca="1" si="3358"/>
        <v>378205.82185780868</v>
      </c>
      <c r="BC196" s="92">
        <f t="shared" ca="1" si="3358"/>
        <v>66640.385087073824</v>
      </c>
      <c r="BD196" s="92">
        <f t="shared" ca="1" si="3358"/>
        <v>66640.385087073824</v>
      </c>
      <c r="BE196" s="92">
        <f t="shared" ca="1" si="3358"/>
        <v>66640.385087073824</v>
      </c>
      <c r="BF196" s="92">
        <f t="shared" ca="1" si="3358"/>
        <v>66640.385087073824</v>
      </c>
      <c r="BG196" s="92">
        <f t="shared" ca="1" si="3358"/>
        <v>66640.385087073824</v>
      </c>
      <c r="BH196" s="92">
        <f t="shared" ca="1" si="3358"/>
        <v>66640.385087073824</v>
      </c>
      <c r="BI196" s="92">
        <f t="shared" ca="1" si="3358"/>
        <v>66640.385087073824</v>
      </c>
      <c r="BJ196" s="92">
        <f t="shared" ca="1" si="3358"/>
        <v>66640.385087073824</v>
      </c>
      <c r="BK196" s="92">
        <f t="shared" ca="1" si="3358"/>
        <v>66640.385087073824</v>
      </c>
      <c r="BL196" s="92">
        <f t="shared" ca="1" si="3358"/>
        <v>66640.385087073824</v>
      </c>
      <c r="BM196" s="92">
        <f t="shared" ca="1" si="3358"/>
        <v>66640.385087073824</v>
      </c>
      <c r="BN196" s="92">
        <f t="shared" ca="1" si="3358"/>
        <v>66640.385087073824</v>
      </c>
      <c r="BO196" s="92">
        <f t="shared" ca="1" si="3358"/>
        <v>66640.385087073824</v>
      </c>
      <c r="BP196" s="92">
        <f t="shared" ref="BP196:BV196" ca="1" si="3359">BP187+BP194</f>
        <v>66640.385087073824</v>
      </c>
      <c r="BQ196" s="92">
        <f t="shared" ca="1" si="3359"/>
        <v>66640.385087073824</v>
      </c>
      <c r="BR196" s="92">
        <f t="shared" ca="1" si="3359"/>
        <v>66640.385087073824</v>
      </c>
      <c r="BS196" s="92">
        <f t="shared" ca="1" si="3359"/>
        <v>66640.385087073824</v>
      </c>
      <c r="BT196" s="92">
        <f t="shared" ca="1" si="3359"/>
        <v>0</v>
      </c>
      <c r="BU196" s="92">
        <f t="shared" ca="1" si="3359"/>
        <v>0</v>
      </c>
      <c r="BV196" s="92">
        <f t="shared" ca="1" si="3359"/>
        <v>0</v>
      </c>
      <c r="BW196" s="92">
        <f t="shared" ref="BW196:CN196" ca="1" si="3360">BW187+BW194</f>
        <v>0</v>
      </c>
      <c r="BX196" s="92">
        <f t="shared" ca="1" si="3360"/>
        <v>0</v>
      </c>
      <c r="BY196" s="92">
        <f t="shared" ca="1" si="3360"/>
        <v>0</v>
      </c>
      <c r="BZ196" s="92">
        <f t="shared" ca="1" si="3360"/>
        <v>0</v>
      </c>
      <c r="CA196" s="92">
        <f t="shared" ca="1" si="3360"/>
        <v>0</v>
      </c>
      <c r="CB196" s="92">
        <f t="shared" ca="1" si="3360"/>
        <v>0</v>
      </c>
      <c r="CC196" s="92">
        <f t="shared" ca="1" si="3360"/>
        <v>0</v>
      </c>
      <c r="CD196" s="92">
        <f t="shared" ca="1" si="3360"/>
        <v>0</v>
      </c>
      <c r="CE196" s="92">
        <f t="shared" ca="1" si="3360"/>
        <v>0</v>
      </c>
      <c r="CF196" s="92">
        <f t="shared" ca="1" si="3360"/>
        <v>0</v>
      </c>
      <c r="CG196" s="92">
        <f t="shared" ca="1" si="3360"/>
        <v>0</v>
      </c>
      <c r="CH196" s="92">
        <f t="shared" ca="1" si="3360"/>
        <v>0</v>
      </c>
      <c r="CI196" s="92">
        <f t="shared" ca="1" si="3360"/>
        <v>0</v>
      </c>
      <c r="CJ196" s="92">
        <f t="shared" ca="1" si="3360"/>
        <v>0</v>
      </c>
      <c r="CK196" s="92">
        <f t="shared" ca="1" si="3360"/>
        <v>0</v>
      </c>
      <c r="CL196" s="92">
        <f t="shared" ca="1" si="3360"/>
        <v>0</v>
      </c>
      <c r="CM196" s="92">
        <f t="shared" ca="1" si="3360"/>
        <v>0</v>
      </c>
      <c r="CN196" s="92">
        <f t="shared" ca="1" si="3360"/>
        <v>0</v>
      </c>
      <c r="CO196" s="92">
        <f t="shared" ref="CO196:DS196" ca="1" si="3361">CO187+CO194</f>
        <v>0</v>
      </c>
      <c r="CP196" s="92">
        <f t="shared" ca="1" si="3361"/>
        <v>0</v>
      </c>
      <c r="CQ196" s="92">
        <f t="shared" ca="1" si="3361"/>
        <v>0</v>
      </c>
      <c r="CR196" s="92">
        <f t="shared" ca="1" si="3361"/>
        <v>0</v>
      </c>
      <c r="CS196" s="92">
        <f t="shared" ca="1" si="3361"/>
        <v>0</v>
      </c>
      <c r="CT196" s="92">
        <f t="shared" ca="1" si="3361"/>
        <v>0</v>
      </c>
      <c r="CU196" s="92">
        <f t="shared" ca="1" si="3361"/>
        <v>0</v>
      </c>
      <c r="CV196" s="92">
        <f t="shared" ca="1" si="3361"/>
        <v>0</v>
      </c>
      <c r="CW196" s="92">
        <f t="shared" ca="1" si="3361"/>
        <v>0</v>
      </c>
      <c r="CX196" s="92">
        <f t="shared" ca="1" si="3361"/>
        <v>0</v>
      </c>
      <c r="CY196" s="92">
        <f t="shared" ca="1" si="3361"/>
        <v>0</v>
      </c>
      <c r="CZ196" s="92">
        <f t="shared" ca="1" si="3361"/>
        <v>0</v>
      </c>
      <c r="DA196" s="92">
        <f t="shared" ca="1" si="3361"/>
        <v>0</v>
      </c>
      <c r="DB196" s="92">
        <f t="shared" ca="1" si="3361"/>
        <v>0</v>
      </c>
      <c r="DC196" s="92">
        <f t="shared" ca="1" si="3361"/>
        <v>0</v>
      </c>
      <c r="DD196" s="92">
        <f t="shared" ca="1" si="3361"/>
        <v>0</v>
      </c>
      <c r="DE196" s="92">
        <f t="shared" ca="1" si="3361"/>
        <v>0</v>
      </c>
      <c r="DF196" s="92">
        <f t="shared" ca="1" si="3361"/>
        <v>0</v>
      </c>
      <c r="DG196" s="92">
        <f t="shared" ca="1" si="3361"/>
        <v>0</v>
      </c>
      <c r="DH196" s="92">
        <f t="shared" ca="1" si="3361"/>
        <v>0</v>
      </c>
      <c r="DI196" s="92">
        <f t="shared" ca="1" si="3361"/>
        <v>0</v>
      </c>
      <c r="DJ196" s="92">
        <f t="shared" ca="1" si="3361"/>
        <v>0</v>
      </c>
      <c r="DK196" s="92">
        <f t="shared" ca="1" si="3361"/>
        <v>0</v>
      </c>
      <c r="DL196" s="92">
        <f t="shared" ca="1" si="3361"/>
        <v>0</v>
      </c>
      <c r="DM196" s="92">
        <f t="shared" ca="1" si="3361"/>
        <v>0</v>
      </c>
      <c r="DN196" s="92">
        <f t="shared" ca="1" si="3361"/>
        <v>0</v>
      </c>
      <c r="DO196" s="92">
        <f t="shared" ca="1" si="3361"/>
        <v>0</v>
      </c>
      <c r="DP196" s="92">
        <f t="shared" ca="1" si="3361"/>
        <v>0</v>
      </c>
      <c r="DQ196" s="92">
        <f t="shared" ca="1" si="3361"/>
        <v>0</v>
      </c>
      <c r="DR196" s="92">
        <f t="shared" ca="1" si="3361"/>
        <v>0</v>
      </c>
      <c r="DS196" s="92">
        <f t="shared" ca="1" si="3361"/>
        <v>0</v>
      </c>
    </row>
    <row r="197" spans="2:123" ht="13.8" thickTop="1" x14ac:dyDescent="0.25"/>
    <row r="198" spans="2:123" x14ac:dyDescent="0.25">
      <c r="B198" s="37" t="s">
        <v>467</v>
      </c>
    </row>
    <row r="199" spans="2:123" x14ac:dyDescent="0.25">
      <c r="B199" s="36" t="s">
        <v>308</v>
      </c>
      <c r="C199" s="39">
        <v>0</v>
      </c>
      <c r="D199" s="56">
        <f ca="1">C210</f>
        <v>0</v>
      </c>
      <c r="E199" s="56">
        <f t="shared" ref="E199:BP199" ca="1" si="3362">D210</f>
        <v>0</v>
      </c>
      <c r="F199" s="56">
        <f t="shared" ca="1" si="3362"/>
        <v>0</v>
      </c>
      <c r="G199" s="56">
        <f t="shared" ca="1" si="3362"/>
        <v>0</v>
      </c>
      <c r="H199" s="56">
        <f t="shared" ca="1" si="3362"/>
        <v>0</v>
      </c>
      <c r="I199" s="56">
        <f t="shared" ca="1" si="3362"/>
        <v>0</v>
      </c>
      <c r="J199" s="56">
        <f t="shared" ca="1" si="3362"/>
        <v>0</v>
      </c>
      <c r="K199" s="56">
        <f t="shared" ca="1" si="3362"/>
        <v>0</v>
      </c>
      <c r="L199" s="56">
        <f t="shared" ca="1" si="3362"/>
        <v>0</v>
      </c>
      <c r="M199" s="56">
        <f t="shared" ca="1" si="3362"/>
        <v>0</v>
      </c>
      <c r="N199" s="56">
        <f t="shared" ca="1" si="3362"/>
        <v>0</v>
      </c>
      <c r="O199" s="56">
        <f t="shared" ca="1" si="3362"/>
        <v>0</v>
      </c>
      <c r="P199" s="56">
        <f t="shared" ca="1" si="3362"/>
        <v>0</v>
      </c>
      <c r="Q199" s="56">
        <f t="shared" ca="1" si="3362"/>
        <v>0</v>
      </c>
      <c r="R199" s="56">
        <f t="shared" ca="1" si="3362"/>
        <v>0</v>
      </c>
      <c r="S199" s="56">
        <f t="shared" ca="1" si="3362"/>
        <v>0</v>
      </c>
      <c r="T199" s="56">
        <f t="shared" ca="1" si="3362"/>
        <v>0</v>
      </c>
      <c r="U199" s="56">
        <f t="shared" ca="1" si="3362"/>
        <v>0</v>
      </c>
      <c r="V199" s="56">
        <f t="shared" ca="1" si="3362"/>
        <v>0</v>
      </c>
      <c r="W199" s="56">
        <f t="shared" ca="1" si="3362"/>
        <v>0</v>
      </c>
      <c r="X199" s="56">
        <f t="shared" ca="1" si="3362"/>
        <v>0</v>
      </c>
      <c r="Y199" s="56">
        <f t="shared" ca="1" si="3362"/>
        <v>4651103.5007164711</v>
      </c>
      <c r="Z199" s="56">
        <f t="shared" ca="1" si="3362"/>
        <v>4778326.0540645216</v>
      </c>
      <c r="AA199" s="56">
        <f t="shared" ca="1" si="3362"/>
        <v>6504917.8495023437</v>
      </c>
      <c r="AB199" s="56">
        <f t="shared" ca="1" si="3362"/>
        <v>8231509.6449401658</v>
      </c>
      <c r="AC199" s="56">
        <f t="shared" ca="1" si="3362"/>
        <v>10357943.750900431</v>
      </c>
      <c r="AD199" s="56">
        <f t="shared" ca="1" si="3362"/>
        <v>12484377.856860695</v>
      </c>
      <c r="AE199" s="56">
        <f t="shared" ca="1" si="3362"/>
        <v>16064784.001084389</v>
      </c>
      <c r="AF199" s="56">
        <f t="shared" ca="1" si="3362"/>
        <v>17440002.760692701</v>
      </c>
      <c r="AG199" s="56">
        <f t="shared" ca="1" si="3362"/>
        <v>18887920.122214183</v>
      </c>
      <c r="AH199" s="56">
        <f t="shared" ca="1" si="3362"/>
        <v>20335837.483735666</v>
      </c>
      <c r="AI199" s="56">
        <f t="shared" ca="1" si="3362"/>
        <v>22095320.282027882</v>
      </c>
      <c r="AJ199" s="56">
        <f t="shared" ca="1" si="3362"/>
        <v>23854803.080320098</v>
      </c>
      <c r="AK199" s="56">
        <f t="shared" ca="1" si="3362"/>
        <v>25614285.878612313</v>
      </c>
      <c r="AL199" s="56">
        <f t="shared" ca="1" si="3362"/>
        <v>27373768.676904529</v>
      </c>
      <c r="AM199" s="56">
        <f t="shared" ca="1" si="3362"/>
        <v>29133251.475196745</v>
      </c>
      <c r="AN199" s="56">
        <f t="shared" ca="1" si="3362"/>
        <v>30892734.273488961</v>
      </c>
      <c r="AO199" s="56">
        <f t="shared" ca="1" si="3362"/>
        <v>32652217.071781181</v>
      </c>
      <c r="AP199" s="56">
        <f t="shared" ca="1" si="3362"/>
        <v>34411699.8700734</v>
      </c>
      <c r="AQ199" s="56">
        <f t="shared" ca="1" si="3362"/>
        <v>36043960.115017563</v>
      </c>
      <c r="AR199" s="56">
        <f t="shared" ca="1" si="3362"/>
        <v>37676220.359961726</v>
      </c>
      <c r="AS199" s="56">
        <f t="shared" ca="1" si="3362"/>
        <v>37709111.362816118</v>
      </c>
      <c r="AT199" s="56">
        <f t="shared" ca="1" si="3362"/>
        <v>37808642.750757582</v>
      </c>
      <c r="AU199" s="56">
        <f t="shared" ca="1" si="3362"/>
        <v>37508331.82817661</v>
      </c>
      <c r="AV199" s="56">
        <f t="shared" ca="1" si="3362"/>
        <v>37208020.905595638</v>
      </c>
      <c r="AW199" s="56">
        <f t="shared" ca="1" si="3362"/>
        <v>35453737.944751233</v>
      </c>
      <c r="AX199" s="56">
        <f t="shared" ca="1" si="3362"/>
        <v>33699454.983906828</v>
      </c>
      <c r="AY199" s="56">
        <f t="shared" ca="1" si="3362"/>
        <v>31872473.421149254</v>
      </c>
      <c r="AZ199" s="56">
        <f t="shared" ca="1" si="3362"/>
        <v>30045491.85839168</v>
      </c>
      <c r="BA199" s="56">
        <f t="shared" ca="1" si="3362"/>
        <v>28218510.295634106</v>
      </c>
      <c r="BB199" s="56">
        <f t="shared" ca="1" si="3362"/>
        <v>26391528.732876532</v>
      </c>
      <c r="BC199" s="56">
        <f t="shared" ca="1" si="3362"/>
        <v>24564547.170118958</v>
      </c>
      <c r="BD199" s="56">
        <f t="shared" ca="1" si="3362"/>
        <v>22426000.170590647</v>
      </c>
      <c r="BE199" s="56">
        <f t="shared" ca="1" si="3362"/>
        <v>20287453.171062335</v>
      </c>
      <c r="BF199" s="56">
        <f t="shared" ca="1" si="3362"/>
        <v>18148906.171534024</v>
      </c>
      <c r="BG199" s="56">
        <f t="shared" ca="1" si="3362"/>
        <v>16010359.172005713</v>
      </c>
      <c r="BH199" s="56">
        <f t="shared" ca="1" si="3362"/>
        <v>13871812.172477402</v>
      </c>
      <c r="BI199" s="56">
        <f t="shared" ca="1" si="3362"/>
        <v>11733265.172949091</v>
      </c>
      <c r="BJ199" s="56">
        <f t="shared" ca="1" si="3362"/>
        <v>9547773.1117439494</v>
      </c>
      <c r="BK199" s="56">
        <f t="shared" ca="1" si="3362"/>
        <v>7361552.5531850727</v>
      </c>
      <c r="BL199" s="56">
        <f t="shared" ca="1" si="3362"/>
        <v>5174603.2544400087</v>
      </c>
      <c r="BM199" s="56">
        <f t="shared" ca="1" si="3362"/>
        <v>2986924.9725953629</v>
      </c>
      <c r="BN199" s="56">
        <f t="shared" ca="1" si="3362"/>
        <v>798517.46465676883</v>
      </c>
      <c r="BO199" s="56">
        <f t="shared" ca="1" si="3362"/>
        <v>0</v>
      </c>
      <c r="BP199" s="56">
        <f t="shared" ca="1" si="3362"/>
        <v>0</v>
      </c>
      <c r="BQ199" s="56">
        <f t="shared" ref="BQ199:BV199" ca="1" si="3363">BP210</f>
        <v>0</v>
      </c>
      <c r="BR199" s="56">
        <f t="shared" ca="1" si="3363"/>
        <v>0</v>
      </c>
      <c r="BS199" s="56">
        <f t="shared" ca="1" si="3363"/>
        <v>0</v>
      </c>
      <c r="BT199" s="56">
        <f t="shared" ca="1" si="3363"/>
        <v>0</v>
      </c>
      <c r="BU199" s="56">
        <f t="shared" ca="1" si="3363"/>
        <v>0</v>
      </c>
      <c r="BV199" s="56">
        <f t="shared" ca="1" si="3363"/>
        <v>0</v>
      </c>
      <c r="BW199" s="56">
        <f t="shared" ref="BW199:CN199" ca="1" si="3364">BV210</f>
        <v>0</v>
      </c>
      <c r="BX199" s="56">
        <f t="shared" ca="1" si="3364"/>
        <v>0</v>
      </c>
      <c r="BY199" s="56">
        <f t="shared" ca="1" si="3364"/>
        <v>0</v>
      </c>
      <c r="BZ199" s="56">
        <f t="shared" ca="1" si="3364"/>
        <v>0</v>
      </c>
      <c r="CA199" s="56">
        <f t="shared" ca="1" si="3364"/>
        <v>0</v>
      </c>
      <c r="CB199" s="56">
        <f t="shared" ca="1" si="3364"/>
        <v>0</v>
      </c>
      <c r="CC199" s="56">
        <f t="shared" ca="1" si="3364"/>
        <v>0</v>
      </c>
      <c r="CD199" s="56">
        <f t="shared" ca="1" si="3364"/>
        <v>0</v>
      </c>
      <c r="CE199" s="56">
        <f t="shared" ca="1" si="3364"/>
        <v>0</v>
      </c>
      <c r="CF199" s="56">
        <f t="shared" ca="1" si="3364"/>
        <v>0</v>
      </c>
      <c r="CG199" s="56">
        <f t="shared" ca="1" si="3364"/>
        <v>0</v>
      </c>
      <c r="CH199" s="56">
        <f t="shared" ca="1" si="3364"/>
        <v>0</v>
      </c>
      <c r="CI199" s="56">
        <f t="shared" ca="1" si="3364"/>
        <v>0</v>
      </c>
      <c r="CJ199" s="56">
        <f t="shared" ca="1" si="3364"/>
        <v>0</v>
      </c>
      <c r="CK199" s="56">
        <f t="shared" ca="1" si="3364"/>
        <v>0</v>
      </c>
      <c r="CL199" s="56">
        <f t="shared" ca="1" si="3364"/>
        <v>0</v>
      </c>
      <c r="CM199" s="56">
        <f t="shared" ca="1" si="3364"/>
        <v>0</v>
      </c>
      <c r="CN199" s="56">
        <f t="shared" ca="1" si="3364"/>
        <v>0</v>
      </c>
      <c r="CO199" s="56">
        <f t="shared" ref="CO199:DS199" ca="1" si="3365">CN210</f>
        <v>0</v>
      </c>
      <c r="CP199" s="56">
        <f t="shared" ca="1" si="3365"/>
        <v>0</v>
      </c>
      <c r="CQ199" s="56">
        <f t="shared" ca="1" si="3365"/>
        <v>0</v>
      </c>
      <c r="CR199" s="56">
        <f t="shared" ca="1" si="3365"/>
        <v>0</v>
      </c>
      <c r="CS199" s="56">
        <f t="shared" ca="1" si="3365"/>
        <v>0</v>
      </c>
      <c r="CT199" s="56">
        <f t="shared" ca="1" si="3365"/>
        <v>0</v>
      </c>
      <c r="CU199" s="56">
        <f t="shared" ca="1" si="3365"/>
        <v>0</v>
      </c>
      <c r="CV199" s="56">
        <f t="shared" ca="1" si="3365"/>
        <v>0</v>
      </c>
      <c r="CW199" s="56">
        <f t="shared" ca="1" si="3365"/>
        <v>0</v>
      </c>
      <c r="CX199" s="56">
        <f t="shared" ca="1" si="3365"/>
        <v>0</v>
      </c>
      <c r="CY199" s="56">
        <f t="shared" ca="1" si="3365"/>
        <v>0</v>
      </c>
      <c r="CZ199" s="56">
        <f t="shared" ca="1" si="3365"/>
        <v>0</v>
      </c>
      <c r="DA199" s="56">
        <f t="shared" ca="1" si="3365"/>
        <v>0</v>
      </c>
      <c r="DB199" s="56">
        <f t="shared" ca="1" si="3365"/>
        <v>0</v>
      </c>
      <c r="DC199" s="56">
        <f t="shared" ca="1" si="3365"/>
        <v>0</v>
      </c>
      <c r="DD199" s="56">
        <f t="shared" ca="1" si="3365"/>
        <v>0</v>
      </c>
      <c r="DE199" s="56">
        <f t="shared" ca="1" si="3365"/>
        <v>0</v>
      </c>
      <c r="DF199" s="56">
        <f t="shared" ca="1" si="3365"/>
        <v>0</v>
      </c>
      <c r="DG199" s="56">
        <f t="shared" ca="1" si="3365"/>
        <v>0</v>
      </c>
      <c r="DH199" s="56">
        <f t="shared" ca="1" si="3365"/>
        <v>0</v>
      </c>
      <c r="DI199" s="56">
        <f t="shared" ca="1" si="3365"/>
        <v>0</v>
      </c>
      <c r="DJ199" s="56">
        <f t="shared" ca="1" si="3365"/>
        <v>0</v>
      </c>
      <c r="DK199" s="56">
        <f t="shared" ca="1" si="3365"/>
        <v>0</v>
      </c>
      <c r="DL199" s="56">
        <f t="shared" ca="1" si="3365"/>
        <v>0</v>
      </c>
      <c r="DM199" s="56">
        <f t="shared" ca="1" si="3365"/>
        <v>0</v>
      </c>
      <c r="DN199" s="56">
        <f t="shared" ca="1" si="3365"/>
        <v>0</v>
      </c>
      <c r="DO199" s="56">
        <f t="shared" ca="1" si="3365"/>
        <v>0</v>
      </c>
      <c r="DP199" s="56">
        <f t="shared" ca="1" si="3365"/>
        <v>0</v>
      </c>
      <c r="DQ199" s="56">
        <f t="shared" ca="1" si="3365"/>
        <v>0</v>
      </c>
      <c r="DR199" s="56">
        <f t="shared" ca="1" si="3365"/>
        <v>0</v>
      </c>
      <c r="DS199" s="56">
        <f t="shared" ca="1" si="3365"/>
        <v>0</v>
      </c>
    </row>
    <row r="200" spans="2:123" x14ac:dyDescent="0.25">
      <c r="B200" s="36" t="s">
        <v>249</v>
      </c>
      <c r="C200" s="55">
        <f ca="1">C196</f>
        <v>0</v>
      </c>
      <c r="D200" s="55">
        <f ca="1">D196</f>
        <v>0</v>
      </c>
      <c r="E200" s="55">
        <f t="shared" ref="E200:BP200" ca="1" si="3366">E196</f>
        <v>0</v>
      </c>
      <c r="F200" s="55">
        <f t="shared" ca="1" si="3366"/>
        <v>0</v>
      </c>
      <c r="G200" s="55">
        <f t="shared" ca="1" si="3366"/>
        <v>0</v>
      </c>
      <c r="H200" s="55">
        <f t="shared" ca="1" si="3366"/>
        <v>0</v>
      </c>
      <c r="I200" s="55">
        <f t="shared" ca="1" si="3366"/>
        <v>0</v>
      </c>
      <c r="J200" s="55">
        <f t="shared" ca="1" si="3366"/>
        <v>0</v>
      </c>
      <c r="K200" s="55">
        <f t="shared" ca="1" si="3366"/>
        <v>0</v>
      </c>
      <c r="L200" s="55">
        <f t="shared" ca="1" si="3366"/>
        <v>0</v>
      </c>
      <c r="M200" s="55">
        <f t="shared" ca="1" si="3366"/>
        <v>0</v>
      </c>
      <c r="N200" s="55">
        <f t="shared" ca="1" si="3366"/>
        <v>0</v>
      </c>
      <c r="O200" s="55">
        <f t="shared" ca="1" si="3366"/>
        <v>0</v>
      </c>
      <c r="P200" s="55">
        <f t="shared" ca="1" si="3366"/>
        <v>0</v>
      </c>
      <c r="Q200" s="55">
        <f t="shared" ca="1" si="3366"/>
        <v>0</v>
      </c>
      <c r="R200" s="55">
        <f t="shared" ca="1" si="3366"/>
        <v>0</v>
      </c>
      <c r="S200" s="55">
        <f t="shared" ca="1" si="3366"/>
        <v>0</v>
      </c>
      <c r="T200" s="55">
        <f t="shared" ca="1" si="3366"/>
        <v>0</v>
      </c>
      <c r="U200" s="55">
        <f t="shared" ca="1" si="3366"/>
        <v>0</v>
      </c>
      <c r="V200" s="55">
        <f t="shared" ca="1" si="3366"/>
        <v>0</v>
      </c>
      <c r="W200" s="55">
        <f t="shared" ca="1" si="3366"/>
        <v>0</v>
      </c>
      <c r="X200" s="55">
        <f t="shared" ca="1" si="3366"/>
        <v>4651103.5007164711</v>
      </c>
      <c r="Y200" s="55">
        <f t="shared" ca="1" si="3366"/>
        <v>127222.55334805005</v>
      </c>
      <c r="Z200" s="55">
        <f t="shared" ca="1" si="3366"/>
        <v>1726591.7954378219</v>
      </c>
      <c r="AA200" s="55">
        <f t="shared" ca="1" si="3366"/>
        <v>1726591.7954378219</v>
      </c>
      <c r="AB200" s="55">
        <f t="shared" ca="1" si="3366"/>
        <v>2126434.1059602648</v>
      </c>
      <c r="AC200" s="55">
        <f t="shared" ca="1" si="3366"/>
        <v>2126434.1059602648</v>
      </c>
      <c r="AD200" s="55">
        <f t="shared" ca="1" si="3366"/>
        <v>3580406.1442236942</v>
      </c>
      <c r="AE200" s="55">
        <f t="shared" ca="1" si="3366"/>
        <v>3580406.1442236942</v>
      </c>
      <c r="AF200" s="55">
        <f t="shared" ca="1" si="3366"/>
        <v>3653104.7461368656</v>
      </c>
      <c r="AG200" s="55">
        <f t="shared" ca="1" si="3366"/>
        <v>3653104.7461368656</v>
      </c>
      <c r="AH200" s="55">
        <f t="shared" ca="1" si="3366"/>
        <v>3964670.1829076</v>
      </c>
      <c r="AI200" s="55">
        <f t="shared" ca="1" si="3366"/>
        <v>3964670.1829076</v>
      </c>
      <c r="AJ200" s="55">
        <f t="shared" ca="1" si="3366"/>
        <v>3964670.1829076</v>
      </c>
      <c r="AK200" s="55">
        <f t="shared" ca="1" si="3366"/>
        <v>3964670.1829076</v>
      </c>
      <c r="AL200" s="55">
        <f t="shared" ca="1" si="3366"/>
        <v>3964670.1829076</v>
      </c>
      <c r="AM200" s="55">
        <f t="shared" ca="1" si="3366"/>
        <v>3964670.1829076</v>
      </c>
      <c r="AN200" s="55">
        <f t="shared" ca="1" si="3366"/>
        <v>3964670.1829076</v>
      </c>
      <c r="AO200" s="55">
        <f t="shared" ca="1" si="3366"/>
        <v>3964670.1829076</v>
      </c>
      <c r="AP200" s="55">
        <f t="shared" ca="1" si="3366"/>
        <v>3837447.62955955</v>
      </c>
      <c r="AQ200" s="55">
        <f t="shared" ca="1" si="3366"/>
        <v>3837447.62955955</v>
      </c>
      <c r="AR200" s="55">
        <f t="shared" ca="1" si="3366"/>
        <v>2238078.3874697778</v>
      </c>
      <c r="AS200" s="55">
        <f t="shared" ca="1" si="3366"/>
        <v>2304718.7725568516</v>
      </c>
      <c r="AT200" s="55">
        <f t="shared" ca="1" si="3366"/>
        <v>1904876.4620344089</v>
      </c>
      <c r="AU200" s="55">
        <f t="shared" ca="1" si="3366"/>
        <v>1904876.4620344089</v>
      </c>
      <c r="AV200" s="55">
        <f t="shared" ca="1" si="3366"/>
        <v>450904.42377098009</v>
      </c>
      <c r="AW200" s="55">
        <f t="shared" ca="1" si="3366"/>
        <v>450904.42377098009</v>
      </c>
      <c r="AX200" s="55">
        <f t="shared" ca="1" si="3366"/>
        <v>378205.82185780868</v>
      </c>
      <c r="AY200" s="55">
        <f t="shared" ca="1" si="3366"/>
        <v>378205.82185780868</v>
      </c>
      <c r="AZ200" s="55">
        <f t="shared" ca="1" si="3366"/>
        <v>378205.82185780868</v>
      </c>
      <c r="BA200" s="55">
        <f t="shared" ca="1" si="3366"/>
        <v>378205.82185780868</v>
      </c>
      <c r="BB200" s="55">
        <f t="shared" ca="1" si="3366"/>
        <v>378205.82185780868</v>
      </c>
      <c r="BC200" s="55">
        <f t="shared" ca="1" si="3366"/>
        <v>66640.385087073824</v>
      </c>
      <c r="BD200" s="55">
        <f t="shared" ca="1" si="3366"/>
        <v>66640.385087073824</v>
      </c>
      <c r="BE200" s="55">
        <f t="shared" ca="1" si="3366"/>
        <v>66640.385087073824</v>
      </c>
      <c r="BF200" s="55">
        <f t="shared" ca="1" si="3366"/>
        <v>66640.385087073824</v>
      </c>
      <c r="BG200" s="55">
        <f t="shared" ca="1" si="3366"/>
        <v>66640.385087073824</v>
      </c>
      <c r="BH200" s="55">
        <f t="shared" ca="1" si="3366"/>
        <v>66640.385087073824</v>
      </c>
      <c r="BI200" s="55">
        <f t="shared" ca="1" si="3366"/>
        <v>66640.385087073824</v>
      </c>
      <c r="BJ200" s="55">
        <f t="shared" ca="1" si="3366"/>
        <v>66640.385087073824</v>
      </c>
      <c r="BK200" s="55">
        <f t="shared" ca="1" si="3366"/>
        <v>66640.385087073824</v>
      </c>
      <c r="BL200" s="55">
        <f t="shared" ca="1" si="3366"/>
        <v>66640.385087073824</v>
      </c>
      <c r="BM200" s="55">
        <f t="shared" ca="1" si="3366"/>
        <v>66640.385087073824</v>
      </c>
      <c r="BN200" s="55">
        <f t="shared" ca="1" si="3366"/>
        <v>66640.385087073824</v>
      </c>
      <c r="BO200" s="55">
        <f t="shared" ca="1" si="3366"/>
        <v>66640.385087073824</v>
      </c>
      <c r="BP200" s="55">
        <f t="shared" ca="1" si="3366"/>
        <v>66640.385087073824</v>
      </c>
      <c r="BQ200" s="55">
        <f t="shared" ref="BQ200:BV200" ca="1" si="3367">BQ196</f>
        <v>66640.385087073824</v>
      </c>
      <c r="BR200" s="55">
        <f t="shared" ca="1" si="3367"/>
        <v>66640.385087073824</v>
      </c>
      <c r="BS200" s="55">
        <f t="shared" ca="1" si="3367"/>
        <v>66640.385087073824</v>
      </c>
      <c r="BT200" s="55">
        <f t="shared" ca="1" si="3367"/>
        <v>0</v>
      </c>
      <c r="BU200" s="55">
        <f t="shared" ca="1" si="3367"/>
        <v>0</v>
      </c>
      <c r="BV200" s="55">
        <f t="shared" ca="1" si="3367"/>
        <v>0</v>
      </c>
      <c r="BW200" s="55">
        <f t="shared" ref="BW200:CN200" ca="1" si="3368">BW196</f>
        <v>0</v>
      </c>
      <c r="BX200" s="55">
        <f t="shared" ca="1" si="3368"/>
        <v>0</v>
      </c>
      <c r="BY200" s="55">
        <f t="shared" ca="1" si="3368"/>
        <v>0</v>
      </c>
      <c r="BZ200" s="55">
        <f t="shared" ca="1" si="3368"/>
        <v>0</v>
      </c>
      <c r="CA200" s="55">
        <f t="shared" ca="1" si="3368"/>
        <v>0</v>
      </c>
      <c r="CB200" s="55">
        <f t="shared" ca="1" si="3368"/>
        <v>0</v>
      </c>
      <c r="CC200" s="55">
        <f t="shared" ca="1" si="3368"/>
        <v>0</v>
      </c>
      <c r="CD200" s="55">
        <f t="shared" ca="1" si="3368"/>
        <v>0</v>
      </c>
      <c r="CE200" s="55">
        <f t="shared" ca="1" si="3368"/>
        <v>0</v>
      </c>
      <c r="CF200" s="55">
        <f t="shared" ca="1" si="3368"/>
        <v>0</v>
      </c>
      <c r="CG200" s="55">
        <f t="shared" ca="1" si="3368"/>
        <v>0</v>
      </c>
      <c r="CH200" s="55">
        <f t="shared" ca="1" si="3368"/>
        <v>0</v>
      </c>
      <c r="CI200" s="55">
        <f t="shared" ca="1" si="3368"/>
        <v>0</v>
      </c>
      <c r="CJ200" s="55">
        <f t="shared" ca="1" si="3368"/>
        <v>0</v>
      </c>
      <c r="CK200" s="55">
        <f t="shared" ca="1" si="3368"/>
        <v>0</v>
      </c>
      <c r="CL200" s="55">
        <f t="shared" ca="1" si="3368"/>
        <v>0</v>
      </c>
      <c r="CM200" s="55">
        <f t="shared" ca="1" si="3368"/>
        <v>0</v>
      </c>
      <c r="CN200" s="55">
        <f t="shared" ca="1" si="3368"/>
        <v>0</v>
      </c>
      <c r="CO200" s="55">
        <f t="shared" ref="CO200:DS200" ca="1" si="3369">CO196</f>
        <v>0</v>
      </c>
      <c r="CP200" s="55">
        <f t="shared" ca="1" si="3369"/>
        <v>0</v>
      </c>
      <c r="CQ200" s="55">
        <f t="shared" ca="1" si="3369"/>
        <v>0</v>
      </c>
      <c r="CR200" s="55">
        <f t="shared" ca="1" si="3369"/>
        <v>0</v>
      </c>
      <c r="CS200" s="55">
        <f t="shared" ca="1" si="3369"/>
        <v>0</v>
      </c>
      <c r="CT200" s="55">
        <f t="shared" ca="1" si="3369"/>
        <v>0</v>
      </c>
      <c r="CU200" s="55">
        <f t="shared" ca="1" si="3369"/>
        <v>0</v>
      </c>
      <c r="CV200" s="55">
        <f t="shared" ca="1" si="3369"/>
        <v>0</v>
      </c>
      <c r="CW200" s="55">
        <f t="shared" ca="1" si="3369"/>
        <v>0</v>
      </c>
      <c r="CX200" s="55">
        <f t="shared" ca="1" si="3369"/>
        <v>0</v>
      </c>
      <c r="CY200" s="55">
        <f t="shared" ca="1" si="3369"/>
        <v>0</v>
      </c>
      <c r="CZ200" s="55">
        <f t="shared" ca="1" si="3369"/>
        <v>0</v>
      </c>
      <c r="DA200" s="55">
        <f t="shared" ca="1" si="3369"/>
        <v>0</v>
      </c>
      <c r="DB200" s="55">
        <f t="shared" ca="1" si="3369"/>
        <v>0</v>
      </c>
      <c r="DC200" s="55">
        <f t="shared" ca="1" si="3369"/>
        <v>0</v>
      </c>
      <c r="DD200" s="55">
        <f t="shared" ca="1" si="3369"/>
        <v>0</v>
      </c>
      <c r="DE200" s="55">
        <f t="shared" ca="1" si="3369"/>
        <v>0</v>
      </c>
      <c r="DF200" s="55">
        <f t="shared" ca="1" si="3369"/>
        <v>0</v>
      </c>
      <c r="DG200" s="55">
        <f t="shared" ca="1" si="3369"/>
        <v>0</v>
      </c>
      <c r="DH200" s="55">
        <f t="shared" ca="1" si="3369"/>
        <v>0</v>
      </c>
      <c r="DI200" s="55">
        <f t="shared" ca="1" si="3369"/>
        <v>0</v>
      </c>
      <c r="DJ200" s="55">
        <f t="shared" ca="1" si="3369"/>
        <v>0</v>
      </c>
      <c r="DK200" s="55">
        <f t="shared" ca="1" si="3369"/>
        <v>0</v>
      </c>
      <c r="DL200" s="55">
        <f t="shared" ca="1" si="3369"/>
        <v>0</v>
      </c>
      <c r="DM200" s="55">
        <f t="shared" ca="1" si="3369"/>
        <v>0</v>
      </c>
      <c r="DN200" s="55">
        <f t="shared" ca="1" si="3369"/>
        <v>0</v>
      </c>
      <c r="DO200" s="55">
        <f t="shared" ca="1" si="3369"/>
        <v>0</v>
      </c>
      <c r="DP200" s="55">
        <f t="shared" ca="1" si="3369"/>
        <v>0</v>
      </c>
      <c r="DQ200" s="55">
        <f t="shared" ca="1" si="3369"/>
        <v>0</v>
      </c>
      <c r="DR200" s="55">
        <f t="shared" ca="1" si="3369"/>
        <v>0</v>
      </c>
      <c r="DS200" s="55">
        <f t="shared" ca="1" si="3369"/>
        <v>0</v>
      </c>
    </row>
    <row r="201" spans="2:123" ht="13.8" thickBot="1" x14ac:dyDescent="0.3">
      <c r="B201" s="42" t="s">
        <v>35</v>
      </c>
      <c r="C201" s="45">
        <f ca="1">C199+C200</f>
        <v>0</v>
      </c>
      <c r="D201" s="45">
        <f ca="1">D199+D200</f>
        <v>0</v>
      </c>
      <c r="E201" s="45">
        <f t="shared" ref="E201" ca="1" si="3370">E199+E200</f>
        <v>0</v>
      </c>
      <c r="F201" s="45">
        <f t="shared" ref="F201" ca="1" si="3371">F199+F200</f>
        <v>0</v>
      </c>
      <c r="G201" s="45">
        <f t="shared" ref="G201" ca="1" si="3372">G199+G200</f>
        <v>0</v>
      </c>
      <c r="H201" s="45">
        <f t="shared" ref="H201" ca="1" si="3373">H199+H200</f>
        <v>0</v>
      </c>
      <c r="I201" s="45">
        <f t="shared" ref="I201" ca="1" si="3374">I199+I200</f>
        <v>0</v>
      </c>
      <c r="J201" s="45">
        <f t="shared" ref="J201" ca="1" si="3375">J199+J200</f>
        <v>0</v>
      </c>
      <c r="K201" s="45">
        <f t="shared" ref="K201" ca="1" si="3376">K199+K200</f>
        <v>0</v>
      </c>
      <c r="L201" s="45">
        <f t="shared" ref="L201" ca="1" si="3377">L199+L200</f>
        <v>0</v>
      </c>
      <c r="M201" s="45">
        <f t="shared" ref="M201" ca="1" si="3378">M199+M200</f>
        <v>0</v>
      </c>
      <c r="N201" s="45">
        <f t="shared" ref="N201" ca="1" si="3379">N199+N200</f>
        <v>0</v>
      </c>
      <c r="O201" s="45">
        <f t="shared" ref="O201" ca="1" si="3380">O199+O200</f>
        <v>0</v>
      </c>
      <c r="P201" s="45">
        <f t="shared" ref="P201" ca="1" si="3381">P199+P200</f>
        <v>0</v>
      </c>
      <c r="Q201" s="45">
        <f t="shared" ref="Q201" ca="1" si="3382">Q199+Q200</f>
        <v>0</v>
      </c>
      <c r="R201" s="45">
        <f t="shared" ref="R201" ca="1" si="3383">R199+R200</f>
        <v>0</v>
      </c>
      <c r="S201" s="45">
        <f t="shared" ref="S201" ca="1" si="3384">S199+S200</f>
        <v>0</v>
      </c>
      <c r="T201" s="45">
        <f t="shared" ref="T201" ca="1" si="3385">T199+T200</f>
        <v>0</v>
      </c>
      <c r="U201" s="45">
        <f t="shared" ref="U201" ca="1" si="3386">U199+U200</f>
        <v>0</v>
      </c>
      <c r="V201" s="45">
        <f t="shared" ref="V201" ca="1" si="3387">V199+V200</f>
        <v>0</v>
      </c>
      <c r="W201" s="45">
        <f t="shared" ref="W201" ca="1" si="3388">W199+W200</f>
        <v>0</v>
      </c>
      <c r="X201" s="45">
        <f t="shared" ref="X201" ca="1" si="3389">X199+X200</f>
        <v>4651103.5007164711</v>
      </c>
      <c r="Y201" s="45">
        <f t="shared" ref="Y201" ca="1" si="3390">Y199+Y200</f>
        <v>4778326.0540645216</v>
      </c>
      <c r="Z201" s="45">
        <f t="shared" ref="Z201" ca="1" si="3391">Z199+Z200</f>
        <v>6504917.8495023437</v>
      </c>
      <c r="AA201" s="45">
        <f t="shared" ref="AA201" ca="1" si="3392">AA199+AA200</f>
        <v>8231509.6449401658</v>
      </c>
      <c r="AB201" s="45">
        <f t="shared" ref="AB201" ca="1" si="3393">AB199+AB200</f>
        <v>10357943.750900431</v>
      </c>
      <c r="AC201" s="45">
        <f t="shared" ref="AC201" ca="1" si="3394">AC199+AC200</f>
        <v>12484377.856860695</v>
      </c>
      <c r="AD201" s="45">
        <f t="shared" ref="AD201" ca="1" si="3395">AD199+AD200</f>
        <v>16064784.001084389</v>
      </c>
      <c r="AE201" s="45">
        <f t="shared" ref="AE201" ca="1" si="3396">AE199+AE200</f>
        <v>19645190.145308085</v>
      </c>
      <c r="AF201" s="45">
        <f t="shared" ref="AF201" ca="1" si="3397">AF199+AF200</f>
        <v>21093107.506829567</v>
      </c>
      <c r="AG201" s="45">
        <f t="shared" ref="AG201" ca="1" si="3398">AG199+AG200</f>
        <v>22541024.86835105</v>
      </c>
      <c r="AH201" s="45">
        <f t="shared" ref="AH201" ca="1" si="3399">AH199+AH200</f>
        <v>24300507.666643266</v>
      </c>
      <c r="AI201" s="45">
        <f t="shared" ref="AI201" ca="1" si="3400">AI199+AI200</f>
        <v>26059990.464935482</v>
      </c>
      <c r="AJ201" s="45">
        <f t="shared" ref="AJ201" ca="1" si="3401">AJ199+AJ200</f>
        <v>27819473.263227697</v>
      </c>
      <c r="AK201" s="45">
        <f t="shared" ref="AK201" ca="1" si="3402">AK199+AK200</f>
        <v>29578956.061519913</v>
      </c>
      <c r="AL201" s="45">
        <f t="shared" ref="AL201" ca="1" si="3403">AL199+AL200</f>
        <v>31338438.859812129</v>
      </c>
      <c r="AM201" s="45">
        <f t="shared" ref="AM201" ca="1" si="3404">AM199+AM200</f>
        <v>33097921.658104345</v>
      </c>
      <c r="AN201" s="45">
        <f t="shared" ref="AN201" ca="1" si="3405">AN199+AN200</f>
        <v>34857404.456396565</v>
      </c>
      <c r="AO201" s="45">
        <f t="shared" ref="AO201" ca="1" si="3406">AO199+AO200</f>
        <v>36616887.254688784</v>
      </c>
      <c r="AP201" s="45">
        <f t="shared" ref="AP201" ca="1" si="3407">AP199+AP200</f>
        <v>38249147.499632947</v>
      </c>
      <c r="AQ201" s="45">
        <f t="shared" ref="AQ201" ca="1" si="3408">AQ199+AQ200</f>
        <v>39881407.74457711</v>
      </c>
      <c r="AR201" s="45">
        <f t="shared" ref="AR201" ca="1" si="3409">AR199+AR200</f>
        <v>39914298.747431502</v>
      </c>
      <c r="AS201" s="45">
        <f t="shared" ref="AS201" ca="1" si="3410">AS199+AS200</f>
        <v>40013830.135372967</v>
      </c>
      <c r="AT201" s="45">
        <f t="shared" ref="AT201" ca="1" si="3411">AT199+AT200</f>
        <v>39713519.212791994</v>
      </c>
      <c r="AU201" s="45">
        <f t="shared" ref="AU201" ca="1" si="3412">AU199+AU200</f>
        <v>39413208.290211022</v>
      </c>
      <c r="AV201" s="45">
        <f t="shared" ref="AV201" ca="1" si="3413">AV199+AV200</f>
        <v>37658925.329366617</v>
      </c>
      <c r="AW201" s="45">
        <f t="shared" ref="AW201" ca="1" si="3414">AW199+AW200</f>
        <v>35904642.368522212</v>
      </c>
      <c r="AX201" s="45">
        <f t="shared" ref="AX201" ca="1" si="3415">AX199+AX200</f>
        <v>34077660.805764638</v>
      </c>
      <c r="AY201" s="45">
        <f t="shared" ref="AY201" ca="1" si="3416">AY199+AY200</f>
        <v>32250679.243007064</v>
      </c>
      <c r="AZ201" s="45">
        <f t="shared" ref="AZ201" ca="1" si="3417">AZ199+AZ200</f>
        <v>30423697.68024949</v>
      </c>
      <c r="BA201" s="45">
        <f t="shared" ref="BA201" ca="1" si="3418">BA199+BA200</f>
        <v>28596716.117491916</v>
      </c>
      <c r="BB201" s="45">
        <f t="shared" ref="BB201" ca="1" si="3419">BB199+BB200</f>
        <v>26769734.554734342</v>
      </c>
      <c r="BC201" s="45">
        <f t="shared" ref="BC201" ca="1" si="3420">BC199+BC200</f>
        <v>24631187.555206031</v>
      </c>
      <c r="BD201" s="45">
        <f t="shared" ref="BD201" ca="1" si="3421">BD199+BD200</f>
        <v>22492640.555677719</v>
      </c>
      <c r="BE201" s="45">
        <f t="shared" ref="BE201" ca="1" si="3422">BE199+BE200</f>
        <v>20354093.556149408</v>
      </c>
      <c r="BF201" s="45">
        <f t="shared" ref="BF201" ca="1" si="3423">BF199+BF200</f>
        <v>18215546.556621097</v>
      </c>
      <c r="BG201" s="45">
        <f t="shared" ref="BG201" ca="1" si="3424">BG199+BG200</f>
        <v>16076999.557092788</v>
      </c>
      <c r="BH201" s="45">
        <f t="shared" ref="BH201" ca="1" si="3425">BH199+BH200</f>
        <v>13938452.557564477</v>
      </c>
      <c r="BI201" s="45">
        <f t="shared" ref="BI201" ca="1" si="3426">BI199+BI200</f>
        <v>11799905.558036165</v>
      </c>
      <c r="BJ201" s="45">
        <f t="shared" ref="BJ201" ca="1" si="3427">BJ199+BJ200</f>
        <v>9614413.4968310241</v>
      </c>
      <c r="BK201" s="45">
        <f t="shared" ref="BK201" ca="1" si="3428">BK199+BK200</f>
        <v>7428192.9382721465</v>
      </c>
      <c r="BL201" s="45">
        <f t="shared" ref="BL201" ca="1" si="3429">BL199+BL200</f>
        <v>5241243.6395270824</v>
      </c>
      <c r="BM201" s="45">
        <f t="shared" ref="BM201" ca="1" si="3430">BM199+BM200</f>
        <v>3053565.3576824367</v>
      </c>
      <c r="BN201" s="45">
        <f t="shared" ref="BN201" ca="1" si="3431">BN199+BN200</f>
        <v>865157.84974384261</v>
      </c>
      <c r="BO201" s="45">
        <f t="shared" ref="BO201" ca="1" si="3432">BO199+BO200</f>
        <v>66640.385087073824</v>
      </c>
      <c r="BP201" s="45">
        <f t="shared" ref="BP201" ca="1" si="3433">BP199+BP200</f>
        <v>66640.385087073824</v>
      </c>
      <c r="BQ201" s="45">
        <f t="shared" ref="BQ201" ca="1" si="3434">BQ199+BQ200</f>
        <v>66640.385087073824</v>
      </c>
      <c r="BR201" s="45">
        <f t="shared" ref="BR201" ca="1" si="3435">BR199+BR200</f>
        <v>66640.385087073824</v>
      </c>
      <c r="BS201" s="45">
        <f t="shared" ref="BS201" ca="1" si="3436">BS199+BS200</f>
        <v>66640.385087073824</v>
      </c>
      <c r="BT201" s="45">
        <f t="shared" ref="BT201" ca="1" si="3437">BT199+BT200</f>
        <v>0</v>
      </c>
      <c r="BU201" s="45">
        <f t="shared" ref="BU201" ca="1" si="3438">BU199+BU200</f>
        <v>0</v>
      </c>
      <c r="BV201" s="45">
        <f t="shared" ref="BV201" ca="1" si="3439">BV199+BV200</f>
        <v>0</v>
      </c>
      <c r="BW201" s="45">
        <f t="shared" ref="BW201" ca="1" si="3440">BW199+BW200</f>
        <v>0</v>
      </c>
      <c r="BX201" s="45">
        <f t="shared" ref="BX201" ca="1" si="3441">BX199+BX200</f>
        <v>0</v>
      </c>
      <c r="BY201" s="45">
        <f t="shared" ref="BY201" ca="1" si="3442">BY199+BY200</f>
        <v>0</v>
      </c>
      <c r="BZ201" s="45">
        <f t="shared" ref="BZ201" ca="1" si="3443">BZ199+BZ200</f>
        <v>0</v>
      </c>
      <c r="CA201" s="45">
        <f t="shared" ref="CA201" ca="1" si="3444">CA199+CA200</f>
        <v>0</v>
      </c>
      <c r="CB201" s="45">
        <f t="shared" ref="CB201" ca="1" si="3445">CB199+CB200</f>
        <v>0</v>
      </c>
      <c r="CC201" s="45">
        <f t="shared" ref="CC201" ca="1" si="3446">CC199+CC200</f>
        <v>0</v>
      </c>
      <c r="CD201" s="45">
        <f t="shared" ref="CD201" ca="1" si="3447">CD199+CD200</f>
        <v>0</v>
      </c>
      <c r="CE201" s="45">
        <f t="shared" ref="CE201" ca="1" si="3448">CE199+CE200</f>
        <v>0</v>
      </c>
      <c r="CF201" s="45">
        <f t="shared" ref="CF201" ca="1" si="3449">CF199+CF200</f>
        <v>0</v>
      </c>
      <c r="CG201" s="45">
        <f t="shared" ref="CG201" ca="1" si="3450">CG199+CG200</f>
        <v>0</v>
      </c>
      <c r="CH201" s="45">
        <f t="shared" ref="CH201" ca="1" si="3451">CH199+CH200</f>
        <v>0</v>
      </c>
      <c r="CI201" s="45">
        <f t="shared" ref="CI201" ca="1" si="3452">CI199+CI200</f>
        <v>0</v>
      </c>
      <c r="CJ201" s="45">
        <f t="shared" ref="CJ201" ca="1" si="3453">CJ199+CJ200</f>
        <v>0</v>
      </c>
      <c r="CK201" s="45">
        <f t="shared" ref="CK201" ca="1" si="3454">CK199+CK200</f>
        <v>0</v>
      </c>
      <c r="CL201" s="45">
        <f t="shared" ref="CL201" ca="1" si="3455">CL199+CL200</f>
        <v>0</v>
      </c>
      <c r="CM201" s="45">
        <f t="shared" ref="CM201" ca="1" si="3456">CM199+CM200</f>
        <v>0</v>
      </c>
      <c r="CN201" s="45">
        <f t="shared" ref="CN201" ca="1" si="3457">CN199+CN200</f>
        <v>0</v>
      </c>
      <c r="CO201" s="45">
        <f t="shared" ref="CO201" ca="1" si="3458">CO199+CO200</f>
        <v>0</v>
      </c>
      <c r="CP201" s="45">
        <f t="shared" ref="CP201" ca="1" si="3459">CP199+CP200</f>
        <v>0</v>
      </c>
      <c r="CQ201" s="45">
        <f t="shared" ref="CQ201" ca="1" si="3460">CQ199+CQ200</f>
        <v>0</v>
      </c>
      <c r="CR201" s="45">
        <f t="shared" ref="CR201" ca="1" si="3461">CR199+CR200</f>
        <v>0</v>
      </c>
      <c r="CS201" s="45">
        <f t="shared" ref="CS201" ca="1" si="3462">CS199+CS200</f>
        <v>0</v>
      </c>
      <c r="CT201" s="45">
        <f t="shared" ref="CT201" ca="1" si="3463">CT199+CT200</f>
        <v>0</v>
      </c>
      <c r="CU201" s="45">
        <f t="shared" ref="CU201" ca="1" si="3464">CU199+CU200</f>
        <v>0</v>
      </c>
      <c r="CV201" s="45">
        <f t="shared" ref="CV201" ca="1" si="3465">CV199+CV200</f>
        <v>0</v>
      </c>
      <c r="CW201" s="45">
        <f t="shared" ref="CW201" ca="1" si="3466">CW199+CW200</f>
        <v>0</v>
      </c>
      <c r="CX201" s="45">
        <f t="shared" ref="CX201" ca="1" si="3467">CX199+CX200</f>
        <v>0</v>
      </c>
      <c r="CY201" s="45">
        <f t="shared" ref="CY201" ca="1" si="3468">CY199+CY200</f>
        <v>0</v>
      </c>
      <c r="CZ201" s="45">
        <f t="shared" ref="CZ201" ca="1" si="3469">CZ199+CZ200</f>
        <v>0</v>
      </c>
      <c r="DA201" s="45">
        <f t="shared" ref="DA201" ca="1" si="3470">DA199+DA200</f>
        <v>0</v>
      </c>
      <c r="DB201" s="45">
        <f t="shared" ref="DB201" ca="1" si="3471">DB199+DB200</f>
        <v>0</v>
      </c>
      <c r="DC201" s="45">
        <f t="shared" ref="DC201" ca="1" si="3472">DC199+DC200</f>
        <v>0</v>
      </c>
      <c r="DD201" s="45">
        <f t="shared" ref="DD201" ca="1" si="3473">DD199+DD200</f>
        <v>0</v>
      </c>
      <c r="DE201" s="45">
        <f t="shared" ref="DE201" ca="1" si="3474">DE199+DE200</f>
        <v>0</v>
      </c>
      <c r="DF201" s="45">
        <f t="shared" ref="DF201" ca="1" si="3475">DF199+DF200</f>
        <v>0</v>
      </c>
      <c r="DG201" s="45">
        <f t="shared" ref="DG201" ca="1" si="3476">DG199+DG200</f>
        <v>0</v>
      </c>
      <c r="DH201" s="45">
        <f t="shared" ref="DH201" ca="1" si="3477">DH199+DH200</f>
        <v>0</v>
      </c>
      <c r="DI201" s="45">
        <f t="shared" ref="DI201" ca="1" si="3478">DI199+DI200</f>
        <v>0</v>
      </c>
      <c r="DJ201" s="45">
        <f t="shared" ref="DJ201" ca="1" si="3479">DJ199+DJ200</f>
        <v>0</v>
      </c>
      <c r="DK201" s="45">
        <f t="shared" ref="DK201" ca="1" si="3480">DK199+DK200</f>
        <v>0</v>
      </c>
      <c r="DL201" s="45">
        <f t="shared" ref="DL201" ca="1" si="3481">DL199+DL200</f>
        <v>0</v>
      </c>
      <c r="DM201" s="45">
        <f t="shared" ref="DM201" ca="1" si="3482">DM199+DM200</f>
        <v>0</v>
      </c>
      <c r="DN201" s="45">
        <f t="shared" ref="DN201" ca="1" si="3483">DN199+DN200</f>
        <v>0</v>
      </c>
      <c r="DO201" s="45">
        <f t="shared" ref="DO201" ca="1" si="3484">DO199+DO200</f>
        <v>0</v>
      </c>
      <c r="DP201" s="45">
        <f t="shared" ref="DP201" ca="1" si="3485">DP199+DP200</f>
        <v>0</v>
      </c>
      <c r="DQ201" s="45">
        <f t="shared" ref="DQ201" ca="1" si="3486">DQ199+DQ200</f>
        <v>0</v>
      </c>
      <c r="DR201" s="45">
        <f t="shared" ref="DR201" ca="1" si="3487">DR199+DR200</f>
        <v>0</v>
      </c>
      <c r="DS201" s="45">
        <f t="shared" ref="DS201" ca="1" si="3488">DS199+DS200</f>
        <v>0</v>
      </c>
    </row>
    <row r="202" spans="2:123" ht="13.8" thickTop="1" x14ac:dyDescent="0.25"/>
    <row r="203" spans="2:123" x14ac:dyDescent="0.25">
      <c r="B203" s="36" t="s">
        <v>2</v>
      </c>
      <c r="C203" s="79" cm="1">
        <f t="array" aca="1" ref="C203" ca="1">_xlfn.IFS(C176&lt;=LPP!$D$121,0,AND(C176&gt;LPP!$D$121,C176&lt;=LPP!$D$123),(LPP!$D$114/12*C201),C176&gt;LPP!$D$113,PMT(LPP!$D$114/12,LPP!$D$115,-LPP!$D$120))*(C201&gt;0)</f>
        <v>0</v>
      </c>
      <c r="D203" s="79" cm="1">
        <f t="array" aca="1" ref="D203" ca="1">_xlfn.IFS(D176&lt;=LPP!$D$121,0,AND(D176&gt;LPP!$D$121,D176&lt;=LPP!$D$123),(LPP!$D$114/12*D201),D176&gt;LPP!$D$113,PMT(LPP!$D$114/12,LPP!$D$115,-LPP!$D$120))*(D201&gt;0)</f>
        <v>0</v>
      </c>
      <c r="E203" s="79" cm="1">
        <f t="array" aca="1" ref="E203" ca="1">_xlfn.IFS(E176&lt;=LPP!$D$121,0,AND(E176&gt;LPP!$D$121,E176&lt;=LPP!$D$123),(LPP!$D$114/12*E201),E176&gt;LPP!$D$113,PMT(LPP!$D$114/12,LPP!$D$115,-LPP!$D$120))*(E201&gt;0)</f>
        <v>0</v>
      </c>
      <c r="F203" s="79" cm="1">
        <f t="array" aca="1" ref="F203" ca="1">_xlfn.IFS(F176&lt;=LPP!$D$121,0,AND(F176&gt;LPP!$D$121,F176&lt;=LPP!$D$123),(LPP!$D$114/12*F201),F176&gt;LPP!$D$113,PMT(LPP!$D$114/12,LPP!$D$115,-LPP!$D$120))*(F201&gt;0)</f>
        <v>0</v>
      </c>
      <c r="G203" s="79" cm="1">
        <f t="array" aca="1" ref="G203" ca="1">_xlfn.IFS(G176&lt;=LPP!$D$121,0,AND(G176&gt;LPP!$D$121,G176&lt;=LPP!$D$123),(LPP!$D$114/12*G201),G176&gt;LPP!$D$113,PMT(LPP!$D$114/12,LPP!$D$115,-LPP!$D$120))*(G201&gt;0)</f>
        <v>0</v>
      </c>
      <c r="H203" s="79" cm="1">
        <f t="array" aca="1" ref="H203" ca="1">_xlfn.IFS(H176&lt;=LPP!$D$121,0,AND(H176&gt;LPP!$D$121,H176&lt;=LPP!$D$123),(LPP!$D$114/12*H201),H176&gt;LPP!$D$113,PMT(LPP!$D$114/12,LPP!$D$115,-LPP!$D$120))*(H201&gt;0)</f>
        <v>0</v>
      </c>
      <c r="I203" s="79" cm="1">
        <f t="array" aca="1" ref="I203" ca="1">_xlfn.IFS(I176&lt;=LPP!$D$121,0,AND(I176&gt;LPP!$D$121,I176&lt;=LPP!$D$123),(LPP!$D$114/12*I201),I176&gt;LPP!$D$113,PMT(LPP!$D$114/12,LPP!$D$115,-LPP!$D$120))*(I201&gt;0)</f>
        <v>0</v>
      </c>
      <c r="J203" s="79" cm="1">
        <f t="array" aca="1" ref="J203" ca="1">_xlfn.IFS(J176&lt;=LPP!$D$121,0,AND(J176&gt;LPP!$D$121,J176&lt;=LPP!$D$123),(LPP!$D$114/12*J201),J176&gt;LPP!$D$113,PMT(LPP!$D$114/12,LPP!$D$115,-LPP!$D$120))*(J201&gt;0)</f>
        <v>0</v>
      </c>
      <c r="K203" s="79" cm="1">
        <f t="array" aca="1" ref="K203" ca="1">_xlfn.IFS(K176&lt;=LPP!$D$121,0,AND(K176&gt;LPP!$D$121,K176&lt;=LPP!$D$123),(LPP!$D$114/12*K201),K176&gt;LPP!$D$113,PMT(LPP!$D$114/12,LPP!$D$115,-LPP!$D$120))*(K201&gt;0)</f>
        <v>0</v>
      </c>
      <c r="L203" s="79" cm="1">
        <f t="array" aca="1" ref="L203" ca="1">_xlfn.IFS(L176&lt;=LPP!$D$121,0,AND(L176&gt;LPP!$D$121,L176&lt;=LPP!$D$123),(LPP!$D$114/12*L201),L176&gt;LPP!$D$113,PMT(LPP!$D$114/12,LPP!$D$115,-LPP!$D$120))*(L201&gt;0)</f>
        <v>0</v>
      </c>
      <c r="M203" s="79" cm="1">
        <f t="array" aca="1" ref="M203" ca="1">_xlfn.IFS(M176&lt;=LPP!$D$121,0,AND(M176&gt;LPP!$D$121,M176&lt;=LPP!$D$123),(LPP!$D$114/12*M201),M176&gt;LPP!$D$113,PMT(LPP!$D$114/12,LPP!$D$115,-LPP!$D$120))*(M201&gt;0)</f>
        <v>0</v>
      </c>
      <c r="N203" s="79" cm="1">
        <f t="array" aca="1" ref="N203" ca="1">_xlfn.IFS(N176&lt;=LPP!$D$121,0,AND(N176&gt;LPP!$D$121,N176&lt;=LPP!$D$123),(LPP!$D$114/12*N201),N176&gt;LPP!$D$113,PMT(LPP!$D$114/12,LPP!$D$115,-LPP!$D$120))*(N201&gt;0)</f>
        <v>0</v>
      </c>
      <c r="O203" s="79" cm="1">
        <f t="array" aca="1" ref="O203" ca="1">_xlfn.IFS(O176&lt;=LPP!$D$121,0,AND(O176&gt;LPP!$D$121,O176&lt;=LPP!$D$123),(LPP!$D$114/12*O201),O176&gt;LPP!$D$113,PMT(LPP!$D$114/12,LPP!$D$115,-LPP!$D$120))*(O201&gt;0)</f>
        <v>0</v>
      </c>
      <c r="P203" s="79" cm="1">
        <f t="array" aca="1" ref="P203" ca="1">_xlfn.IFS(P176&lt;=LPP!$D$121,0,AND(P176&gt;LPP!$D$121,P176&lt;=LPP!$D$123),(LPP!$D$114/12*P201),P176&gt;LPP!$D$113,PMT(LPP!$D$114/12,LPP!$D$115,-LPP!$D$120))*(P201&gt;0)</f>
        <v>0</v>
      </c>
      <c r="Q203" s="79" cm="1">
        <f t="array" aca="1" ref="Q203" ca="1">_xlfn.IFS(Q176&lt;=LPP!$D$121,0,AND(Q176&gt;LPP!$D$121,Q176&lt;=LPP!$D$123),(LPP!$D$114/12*Q201),Q176&gt;LPP!$D$113,PMT(LPP!$D$114/12,LPP!$D$115,-LPP!$D$120))*(Q201&gt;0)</f>
        <v>0</v>
      </c>
      <c r="R203" s="79" cm="1">
        <f t="array" aca="1" ref="R203" ca="1">_xlfn.IFS(R176&lt;=LPP!$D$121,0,AND(R176&gt;LPP!$D$121,R176&lt;=LPP!$D$123),(LPP!$D$114/12*R201),R176&gt;LPP!$D$113,PMT(LPP!$D$114/12,LPP!$D$115,-LPP!$D$120))*(R201&gt;0)</f>
        <v>0</v>
      </c>
      <c r="S203" s="79" cm="1">
        <f t="array" aca="1" ref="S203" ca="1">_xlfn.IFS(S176&lt;=LPP!$D$121,0,AND(S176&gt;LPP!$D$121,S176&lt;=LPP!$D$123),(LPP!$D$114/12*S201),S176&gt;LPP!$D$113,PMT(LPP!$D$114/12,LPP!$D$115,-LPP!$D$120))*(S201&gt;0)</f>
        <v>0</v>
      </c>
      <c r="T203" s="79" cm="1">
        <f t="array" aca="1" ref="T203" ca="1">_xlfn.IFS(T176&lt;=LPP!$D$121,0,AND(T176&gt;LPP!$D$121,T176&lt;=LPP!$D$123),(LPP!$D$114/12*T201),T176&gt;LPP!$D$113,PMT(LPP!$D$114/12,LPP!$D$115,-LPP!$D$120))*(T201&gt;0)</f>
        <v>0</v>
      </c>
      <c r="U203" s="79" cm="1">
        <f t="array" aca="1" ref="U203" ca="1">_xlfn.IFS(U176&lt;=LPP!$D$121,0,AND(U176&gt;LPP!$D$121,U176&lt;=LPP!$D$123),(LPP!$D$114/12*U201),U176&gt;LPP!$D$113,PMT(LPP!$D$114/12,LPP!$D$115,-LPP!$D$120))*(U201&gt;0)</f>
        <v>0</v>
      </c>
      <c r="V203" s="79" cm="1">
        <f t="array" aca="1" ref="V203" ca="1">_xlfn.IFS(V176&lt;=LPP!$D$121,0,AND(V176&gt;LPP!$D$121,V176&lt;=LPP!$D$123),(LPP!$D$114/12*V201),V176&gt;LPP!$D$113,PMT(LPP!$D$114/12,LPP!$D$115,-LPP!$D$120))*(V201&gt;0)</f>
        <v>0</v>
      </c>
      <c r="W203" s="79" cm="1">
        <f t="array" aca="1" ref="W203" ca="1">_xlfn.IFS(W176&lt;=LPP!$D$121,0,AND(W176&gt;LPP!$D$121,W176&lt;=LPP!$D$123),(LPP!$D$114/12*W201),W176&gt;LPP!$D$113,PMT(LPP!$D$114/12,LPP!$D$115,-LPP!$D$120))*(W201&gt;0)</f>
        <v>0</v>
      </c>
      <c r="X203" s="79" cm="1">
        <f t="array" aca="1" ref="X203" ca="1">_xlfn.IFS(X176&lt;=LPP!$D$121,0,AND(X176&gt;LPP!$D$121,X176&lt;=LPP!$D$123),(LPP!$D$114/12*X201),X176&gt;LPP!$D$113,PMT(LPP!$D$114/12,LPP!$D$115,-LPP!$D$120))*(X201&gt;0)</f>
        <v>0</v>
      </c>
      <c r="Y203" s="79" cm="1">
        <f t="array" aca="1" ref="Y203" ca="1">_xlfn.IFS(Y176&lt;=LPP!$D$121,0,AND(Y176&gt;LPP!$D$121,Y176&lt;=LPP!$D$123),(LPP!$D$114/12*Y201),Y176&gt;LPP!$D$113,PMT(LPP!$D$114/12,LPP!$D$115,-LPP!$D$120))*(Y201&gt;0)</f>
        <v>0</v>
      </c>
      <c r="Z203" s="79" cm="1">
        <f t="array" aca="1" ref="Z203" ca="1">_xlfn.IFS(Z176&lt;=LPP!$D$121,0,AND(Z176&gt;LPP!$D$121,Z176&lt;=LPP!$D$123),(LPP!$D$114/12*Z201),Z176&gt;LPP!$D$113,PMT(LPP!$D$114/12,LPP!$D$115,-LPP!$D$120))*(Z201&gt;0)</f>
        <v>0</v>
      </c>
      <c r="AA203" s="79" cm="1">
        <f t="array" aca="1" ref="AA203" ca="1">_xlfn.IFS(AA176&lt;=LPP!$D$121,0,AND(AA176&gt;LPP!$D$121,AA176&lt;=LPP!$D$123),(LPP!$D$114/12*AA201),AA176&gt;LPP!$D$113,PMT(LPP!$D$114/12,LPP!$D$115,-LPP!$D$120))*(AA201&gt;0)</f>
        <v>0</v>
      </c>
      <c r="AB203" s="79" cm="1">
        <f t="array" aca="1" ref="AB203" ca="1">_xlfn.IFS(AB176&lt;=LPP!$D$121,0,AND(AB176&gt;LPP!$D$121,AB176&lt;=LPP!$D$123),(LPP!$D$114/12*AB201),AB176&gt;LPP!$D$113,PMT(LPP!$D$114/12,LPP!$D$115,-LPP!$D$120))*(AB201&gt;0)</f>
        <v>0</v>
      </c>
      <c r="AC203" s="79" cm="1">
        <f t="array" aca="1" ref="AC203" ca="1">_xlfn.IFS(AC176&lt;=LPP!$D$121,0,AND(AC176&gt;LPP!$D$121,AC176&lt;=LPP!$D$123),(LPP!$D$114/12*AC201),AC176&gt;LPP!$D$113,PMT(LPP!$D$114/12,LPP!$D$115,-LPP!$D$120))*(AC201&gt;0)</f>
        <v>0</v>
      </c>
      <c r="AD203" s="79" cm="1">
        <f t="array" aca="1" ref="AD203" ca="1">_xlfn.IFS(AD176&lt;=LPP!$D$121,0,AND(AD176&gt;LPP!$D$121,AD176&lt;=LPP!$D$123),(LPP!$D$114/12*AD201),AD176&gt;LPP!$D$113,PMT(LPP!$D$114/12,LPP!$D$115,-LPP!$D$120))*(AD201&gt;0)</f>
        <v>0</v>
      </c>
      <c r="AE203" s="79" cm="1">
        <f t="array" aca="1" ref="AE203" ca="1">_xlfn.IFS(AE176&lt;=LPP!$D$121,0,AND(AE176&gt;LPP!$D$121,AE176&lt;=LPP!$D$123),(LPP!$D$114/12*AE201),AE176&gt;LPP!$D$113,PMT(LPP!$D$114/12,LPP!$D$115,-LPP!$D$120))*(AE201&gt;0)</f>
        <v>6548.3967151026945</v>
      </c>
      <c r="AF203" s="79" cm="1">
        <f t="array" aca="1" ref="AF203" ca="1">_xlfn.IFS(AF176&lt;=LPP!$D$121,0,AND(AF176&gt;LPP!$D$121,AF176&lt;=LPP!$D$123),(LPP!$D$114/12*AF201),AF176&gt;LPP!$D$113,PMT(LPP!$D$114/12,LPP!$D$115,-LPP!$D$120))*(AF201&gt;0)</f>
        <v>7031.0358356098559</v>
      </c>
      <c r="AG203" s="79" cm="1">
        <f t="array" aca="1" ref="AG203" ca="1">_xlfn.IFS(AG176&lt;=LPP!$D$121,0,AND(AG176&gt;LPP!$D$121,AG176&lt;=LPP!$D$123),(LPP!$D$114/12*AG201),AG176&gt;LPP!$D$113,PMT(LPP!$D$114/12,LPP!$D$115,-LPP!$D$120))*(AG201&gt;0)</f>
        <v>7513.6749561170163</v>
      </c>
      <c r="AH203" s="79" cm="1">
        <f t="array" aca="1" ref="AH203" ca="1">_xlfn.IFS(AH176&lt;=LPP!$D$121,0,AND(AH176&gt;LPP!$D$121,AH176&lt;=LPP!$D$123),(LPP!$D$114/12*AH201),AH176&gt;LPP!$D$113,PMT(LPP!$D$114/12,LPP!$D$115,-LPP!$D$120))*(AH201&gt;0)</f>
        <v>8100.169222214422</v>
      </c>
      <c r="AI203" s="79" cm="1">
        <f t="array" aca="1" ref="AI203" ca="1">_xlfn.IFS(AI176&lt;=LPP!$D$121,0,AND(AI176&gt;LPP!$D$121,AI176&lt;=LPP!$D$123),(LPP!$D$114/12*AI201),AI176&gt;LPP!$D$113,PMT(LPP!$D$114/12,LPP!$D$115,-LPP!$D$120))*(AI201&gt;0)</f>
        <v>8686.6634883118277</v>
      </c>
      <c r="AJ203" s="79" cm="1">
        <f t="array" aca="1" ref="AJ203" ca="1">_xlfn.IFS(AJ176&lt;=LPP!$D$121,0,AND(AJ176&gt;LPP!$D$121,AJ176&lt;=LPP!$D$123),(LPP!$D$114/12*AJ201),AJ176&gt;LPP!$D$113,PMT(LPP!$D$114/12,LPP!$D$115,-LPP!$D$120))*(AJ201&gt;0)</f>
        <v>9273.1577544092324</v>
      </c>
      <c r="AK203" s="79" cm="1">
        <f t="array" aca="1" ref="AK203" ca="1">_xlfn.IFS(AK176&lt;=LPP!$D$121,0,AND(AK176&gt;LPP!$D$121,AK176&lt;=LPP!$D$123),(LPP!$D$114/12*AK201),AK176&gt;LPP!$D$113,PMT(LPP!$D$114/12,LPP!$D$115,-LPP!$D$120))*(AK201&gt;0)</f>
        <v>9859.6520205066372</v>
      </c>
      <c r="AL203" s="79" cm="1">
        <f t="array" aca="1" ref="AL203" ca="1">_xlfn.IFS(AL176&lt;=LPP!$D$121,0,AND(AL176&gt;LPP!$D$121,AL176&lt;=LPP!$D$123),(LPP!$D$114/12*AL201),AL176&gt;LPP!$D$113,PMT(LPP!$D$114/12,LPP!$D$115,-LPP!$D$120))*(AL201&gt;0)</f>
        <v>10446.146286604042</v>
      </c>
      <c r="AM203" s="79" cm="1">
        <f t="array" aca="1" ref="AM203" ca="1">_xlfn.IFS(AM176&lt;=LPP!$D$121,0,AND(AM176&gt;LPP!$D$121,AM176&lt;=LPP!$D$123),(LPP!$D$114/12*AM201),AM176&gt;LPP!$D$113,PMT(LPP!$D$114/12,LPP!$D$115,-LPP!$D$120))*(AM201&gt;0)</f>
        <v>11032.640552701449</v>
      </c>
      <c r="AN203" s="79" cm="1">
        <f t="array" aca="1" ref="AN203" ca="1">_xlfn.IFS(AN176&lt;=LPP!$D$121,0,AND(AN176&gt;LPP!$D$121,AN176&lt;=LPP!$D$123),(LPP!$D$114/12*AN201),AN176&gt;LPP!$D$113,PMT(LPP!$D$114/12,LPP!$D$115,-LPP!$D$120))*(AN201&gt;0)</f>
        <v>11619.134818798855</v>
      </c>
      <c r="AO203" s="79" cm="1">
        <f t="array" aca="1" ref="AO203" ca="1">_xlfn.IFS(AO176&lt;=LPP!$D$121,0,AND(AO176&gt;LPP!$D$121,AO176&lt;=LPP!$D$123),(LPP!$D$114/12*AO201),AO176&gt;LPP!$D$113,PMT(LPP!$D$114/12,LPP!$D$115,-LPP!$D$120))*(AO201&gt;0)</f>
        <v>12205.629084896262</v>
      </c>
      <c r="AP203" s="79" cm="1">
        <f t="array" aca="1" ref="AP203" ca="1">_xlfn.IFS(AP176&lt;=LPP!$D$121,0,AND(AP176&gt;LPP!$D$121,AP176&lt;=LPP!$D$123),(LPP!$D$114/12*AP201),AP176&gt;LPP!$D$113,PMT(LPP!$D$114/12,LPP!$D$115,-LPP!$D$120))*(AP201&gt;0)</f>
        <v>12749.715833210981</v>
      </c>
      <c r="AQ203" s="79" cm="1">
        <f t="array" aca="1" ref="AQ203" ca="1">_xlfn.IFS(AQ176&lt;=LPP!$D$121,0,AND(AQ176&gt;LPP!$D$121,AQ176&lt;=LPP!$D$123),(LPP!$D$114/12*AQ201),AQ176&gt;LPP!$D$113,PMT(LPP!$D$114/12,LPP!$D$115,-LPP!$D$120))*(AQ201&gt;0)</f>
        <v>13293.802581525702</v>
      </c>
      <c r="AR203" s="79" cm="1">
        <f t="array" aca="1" ref="AR203" ca="1">_xlfn.IFS(AR176&lt;=LPP!$D$121,0,AND(AR176&gt;LPP!$D$121,AR176&lt;=LPP!$D$123),(LPP!$D$114/12*AR201),AR176&gt;LPP!$D$113,PMT(LPP!$D$114/12,LPP!$D$115,-LPP!$D$120))*(AR201&gt;0)</f>
        <v>13304.766249143833</v>
      </c>
      <c r="AS203" s="79" cm="1">
        <f t="array" aca="1" ref="AS203" ca="1">_xlfn.IFS(AS176&lt;=LPP!$D$121,0,AND(AS176&gt;LPP!$D$121,AS176&lt;=LPP!$D$123),(LPP!$D$114/12*AS201),AS176&gt;LPP!$D$113,PMT(LPP!$D$114/12,LPP!$D$115,-LPP!$D$120))*(AS201&gt;0)</f>
        <v>13337.943378457656</v>
      </c>
      <c r="AT203" s="79" cm="1">
        <f t="array" aca="1" ref="AT203" ca="1">_xlfn.IFS(AT176&lt;=LPP!$D$121,0,AND(AT176&gt;LPP!$D$121,AT176&lt;=LPP!$D$123),(LPP!$D$114/12*AT201),AT176&gt;LPP!$D$113,PMT(LPP!$D$114/12,LPP!$D$115,-LPP!$D$120))*(AT201&gt;0)</f>
        <v>13237.839737597331</v>
      </c>
      <c r="AU203" s="79" cm="1">
        <f t="array" aca="1" ref="AU203" ca="1">_xlfn.IFS(AU176&lt;=LPP!$D$121,0,AND(AU176&gt;LPP!$D$121,AU176&lt;=LPP!$D$123),(LPP!$D$114/12*AU201),AU176&gt;LPP!$D$113,PMT(LPP!$D$114/12,LPP!$D$115,-LPP!$D$120))*(AU201&gt;0)</f>
        <v>13137.736096737008</v>
      </c>
      <c r="AV203" s="79" cm="1">
        <f t="array" aca="1" ref="AV203" ca="1">_xlfn.IFS(AV176&lt;=LPP!$D$121,0,AND(AV176&gt;LPP!$D$121,AV176&lt;=LPP!$D$123),(LPP!$D$114/12*AV201),AV176&gt;LPP!$D$113,PMT(LPP!$D$114/12,LPP!$D$115,-LPP!$D$120))*(AV201&gt;0)</f>
        <v>12552.975109788871</v>
      </c>
      <c r="AW203" s="79" cm="1">
        <f t="array" aca="1" ref="AW203" ca="1">_xlfn.IFS(AW176&lt;=LPP!$D$121,0,AND(AW176&gt;LPP!$D$121,AW176&lt;=LPP!$D$123),(LPP!$D$114/12*AW201),AW176&gt;LPP!$D$113,PMT(LPP!$D$114/12,LPP!$D$115,-LPP!$D$120))*(AW201&gt;0)</f>
        <v>11968.214122840736</v>
      </c>
      <c r="AX203" s="79" cm="1">
        <f t="array" aca="1" ref="AX203" ca="1">_xlfn.IFS(AX176&lt;=LPP!$D$121,0,AND(AX176&gt;LPP!$D$121,AX176&lt;=LPP!$D$123),(LPP!$D$114/12*AX201),AX176&gt;LPP!$D$113,PMT(LPP!$D$114/12,LPP!$D$115,-LPP!$D$120))*(AX201&gt;0)</f>
        <v>11359.220268588213</v>
      </c>
      <c r="AY203" s="79" cm="1">
        <f t="array" aca="1" ref="AY203" ca="1">_xlfn.IFS(AY176&lt;=LPP!$D$121,0,AND(AY176&gt;LPP!$D$121,AY176&lt;=LPP!$D$123),(LPP!$D$114/12*AY201),AY176&gt;LPP!$D$113,PMT(LPP!$D$114/12,LPP!$D$115,-LPP!$D$120))*(AY201&gt;0)</f>
        <v>10750.226414335688</v>
      </c>
      <c r="AZ203" s="79" cm="1">
        <f t="array" aca="1" ref="AZ203" ca="1">_xlfn.IFS(AZ176&lt;=LPP!$D$121,0,AND(AZ176&gt;LPP!$D$121,AZ176&lt;=LPP!$D$123),(LPP!$D$114/12*AZ201),AZ176&gt;LPP!$D$113,PMT(LPP!$D$114/12,LPP!$D$115,-LPP!$D$120))*(AZ201&gt;0)</f>
        <v>10141.232560083163</v>
      </c>
      <c r="BA203" s="79" cm="1">
        <f t="array" aca="1" ref="BA203" ca="1">_xlfn.IFS(BA176&lt;=LPP!$D$121,0,AND(BA176&gt;LPP!$D$121,BA176&lt;=LPP!$D$123),(LPP!$D$114/12*BA201),BA176&gt;LPP!$D$113,PMT(LPP!$D$114/12,LPP!$D$115,-LPP!$D$120))*(BA201&gt;0)</f>
        <v>9532.2387058306376</v>
      </c>
      <c r="BB203" s="79" cm="1">
        <f t="array" aca="1" ref="BB203" ca="1">_xlfn.IFS(BB176&lt;=LPP!$D$121,0,AND(BB176&gt;LPP!$D$121,BB176&lt;=LPP!$D$123),(LPP!$D$114/12*BB201),BB176&gt;LPP!$D$113,PMT(LPP!$D$114/12,LPP!$D$115,-LPP!$D$120))*(BB201&gt;0)</f>
        <v>8923.2448515781143</v>
      </c>
      <c r="BC203" s="79" cm="1">
        <f t="array" aca="1" ref="BC203" ca="1">_xlfn.IFS(BC176&lt;=LPP!$D$121,0,AND(BC176&gt;LPP!$D$121,BC176&lt;=LPP!$D$123),(LPP!$D$114/12*BC201),BC176&gt;LPP!$D$113,PMT(LPP!$D$114/12,LPP!$D$115,-LPP!$D$120))*(BC201&gt;0)</f>
        <v>8210.395851735344</v>
      </c>
      <c r="BD203" s="79" cm="1">
        <f t="array" aca="1" ref="BD203" ca="1">_xlfn.IFS(BD176&lt;=LPP!$D$121,0,AND(BD176&gt;LPP!$D$121,BD176&lt;=LPP!$D$123),(LPP!$D$114/12*BD201),BD176&gt;LPP!$D$113,PMT(LPP!$D$114/12,LPP!$D$115,-LPP!$D$120))*(BD201&gt;0)</f>
        <v>7497.5468518925727</v>
      </c>
      <c r="BE203" s="79" cm="1">
        <f t="array" aca="1" ref="BE203" ca="1">_xlfn.IFS(BE176&lt;=LPP!$D$121,0,AND(BE176&gt;LPP!$D$121,BE176&lt;=LPP!$D$123),(LPP!$D$114/12*BE201),BE176&gt;LPP!$D$113,PMT(LPP!$D$114/12,LPP!$D$115,-LPP!$D$120))*(BE201&gt;0)</f>
        <v>6784.6978520498023</v>
      </c>
      <c r="BF203" s="79" cm="1">
        <f t="array" aca="1" ref="BF203" ca="1">_xlfn.IFS(BF176&lt;=LPP!$D$121,0,AND(BF176&gt;LPP!$D$121,BF176&lt;=LPP!$D$123),(LPP!$D$114/12*BF201),BF176&gt;LPP!$D$113,PMT(LPP!$D$114/12,LPP!$D$115,-LPP!$D$120))*(BF201&gt;0)</f>
        <v>6071.848852207032</v>
      </c>
      <c r="BG203" s="79" cm="1">
        <f t="array" aca="1" ref="BG203" ca="1">_xlfn.IFS(BG176&lt;=LPP!$D$121,0,AND(BG176&gt;LPP!$D$121,BG176&lt;=LPP!$D$123),(LPP!$D$114/12*BG201),BG176&gt;LPP!$D$113,PMT(LPP!$D$114/12,LPP!$D$115,-LPP!$D$120))*(BG201&gt;0)</f>
        <v>5358.9998523642626</v>
      </c>
      <c r="BH203" s="79" cm="1">
        <f t="array" aca="1" ref="BH203" ca="1">_xlfn.IFS(BH176&lt;=LPP!$D$121,0,AND(BH176&gt;LPP!$D$121,BH176&lt;=LPP!$D$123),(LPP!$D$114/12*BH201),BH176&gt;LPP!$D$113,PMT(LPP!$D$114/12,LPP!$D$115,-LPP!$D$120))*(BH201&gt;0)</f>
        <v>4646.1508525214922</v>
      </c>
      <c r="BI203" s="79" cm="1">
        <f t="array" aca="1" ref="BI203" ca="1">_xlfn.IFS(BI176&lt;=LPP!$D$121,0,AND(BI176&gt;LPP!$D$121,BI176&lt;=LPP!$D$123),(LPP!$D$114/12*BI201),BI176&gt;LPP!$D$113,PMT(LPP!$D$114/12,LPP!$D$115,-LPP!$D$120))*(BI201&gt;0)</f>
        <v>50878.363529510389</v>
      </c>
      <c r="BJ203" s="79" cm="1">
        <f t="array" aca="1" ref="BJ203" ca="1">_xlfn.IFS(BJ176&lt;=LPP!$D$121,0,AND(BJ176&gt;LPP!$D$121,BJ176&lt;=LPP!$D$123),(LPP!$D$114/12*BJ201),BJ176&gt;LPP!$D$113,PMT(LPP!$D$114/12,LPP!$D$115,-LPP!$D$120))*(BJ201&gt;0)</f>
        <v>50878.363529510389</v>
      </c>
      <c r="BK203" s="79" cm="1">
        <f t="array" aca="1" ref="BK203" ca="1">_xlfn.IFS(BK176&lt;=LPP!$D$121,0,AND(BK176&gt;LPP!$D$121,BK176&lt;=LPP!$D$123),(LPP!$D$114/12*BK201),BK176&gt;LPP!$D$113,PMT(LPP!$D$114/12,LPP!$D$115,-LPP!$D$120))*(BK201&gt;0)</f>
        <v>50878.363529510389</v>
      </c>
      <c r="BL203" s="79" cm="1">
        <f t="array" aca="1" ref="BL203" ca="1">_xlfn.IFS(BL176&lt;=LPP!$D$121,0,AND(BL176&gt;LPP!$D$121,BL176&lt;=LPP!$D$123),(LPP!$D$114/12*BL201),BL176&gt;LPP!$D$113,PMT(LPP!$D$114/12,LPP!$D$115,-LPP!$D$120))*(BL201&gt;0)</f>
        <v>50878.363529510389</v>
      </c>
      <c r="BM203" s="79" cm="1">
        <f t="array" aca="1" ref="BM203" ca="1">_xlfn.IFS(BM176&lt;=LPP!$D$121,0,AND(BM176&gt;LPP!$D$121,BM176&lt;=LPP!$D$123),(LPP!$D$114/12*BM201),BM176&gt;LPP!$D$113,PMT(LPP!$D$114/12,LPP!$D$115,-LPP!$D$120))*(BM201&gt;0)</f>
        <v>50878.363529510389</v>
      </c>
      <c r="BN203" s="79" cm="1">
        <f t="array" aca="1" ref="BN203" ca="1">_xlfn.IFS(BN176&lt;=LPP!$D$121,0,AND(BN176&gt;LPP!$D$121,BN176&lt;=LPP!$D$123),(LPP!$D$114/12*BN201),BN176&gt;LPP!$D$113,PMT(LPP!$D$114/12,LPP!$D$115,-LPP!$D$120))*(BN201&gt;0)</f>
        <v>50878.363529510389</v>
      </c>
      <c r="BO203" s="79" cm="1">
        <f t="array" aca="1" ref="BO203" ca="1">_xlfn.IFS(BO176&lt;=LPP!$D$121,0,AND(BO176&gt;LPP!$D$121,BO176&lt;=LPP!$D$123),(LPP!$D$114/12*BO201),BO176&gt;LPP!$D$113,PMT(LPP!$D$114/12,LPP!$D$115,-LPP!$D$120))*(BO201&gt;0)</f>
        <v>50878.363529510389</v>
      </c>
      <c r="BP203" s="79" cm="1">
        <f t="array" aca="1" ref="BP203" ca="1">_xlfn.IFS(BP176&lt;=LPP!$D$121,0,AND(BP176&gt;LPP!$D$121,BP176&lt;=LPP!$D$123),(LPP!$D$114/12*BP201),BP176&gt;LPP!$D$113,PMT(LPP!$D$114/12,LPP!$D$115,-LPP!$D$120))*(BP201&gt;0)</f>
        <v>50878.363529510389</v>
      </c>
      <c r="BQ203" s="79" cm="1">
        <f t="array" aca="1" ref="BQ203" ca="1">_xlfn.IFS(BQ176&lt;=LPP!$D$121,0,AND(BQ176&gt;LPP!$D$121,BQ176&lt;=LPP!$D$123),(LPP!$D$114/12*BQ201),BQ176&gt;LPP!$D$113,PMT(LPP!$D$114/12,LPP!$D$115,-LPP!$D$120))*(BQ201&gt;0)</f>
        <v>50878.363529510389</v>
      </c>
      <c r="BR203" s="79" cm="1">
        <f t="array" aca="1" ref="BR203" ca="1">_xlfn.IFS(BR176&lt;=LPP!$D$121,0,AND(BR176&gt;LPP!$D$121,BR176&lt;=LPP!$D$123),(LPP!$D$114/12*BR201),BR176&gt;LPP!$D$113,PMT(LPP!$D$114/12,LPP!$D$115,-LPP!$D$120))*(BR201&gt;0)</f>
        <v>50878.363529510389</v>
      </c>
      <c r="BS203" s="79" cm="1">
        <f t="array" aca="1" ref="BS203" ca="1">_xlfn.IFS(BS176&lt;=LPP!$D$121,0,AND(BS176&gt;LPP!$D$121,BS176&lt;=LPP!$D$123),(LPP!$D$114/12*BS201),BS176&gt;LPP!$D$113,PMT(LPP!$D$114/12,LPP!$D$115,-LPP!$D$120))*(BS201&gt;0)</f>
        <v>50878.363529510389</v>
      </c>
      <c r="BT203" s="79" cm="1">
        <f t="array" aca="1" ref="BT203" ca="1">_xlfn.IFS(BT176&lt;=LPP!$D$121,0,AND(BT176&gt;LPP!$D$121,BT176&lt;=LPP!$D$123),(LPP!$D$114/12*BT201),BT176&gt;LPP!$D$113,PMT(LPP!$D$114/12,LPP!$D$115,-LPP!$D$120))*(BT201&gt;0)</f>
        <v>0</v>
      </c>
      <c r="BU203" s="79" cm="1">
        <f t="array" aca="1" ref="BU203" ca="1">_xlfn.IFS(BU176&lt;=LPP!$D$121,0,AND(BU176&gt;LPP!$D$121,BU176&lt;=LPP!$D$123),(LPP!$D$114/12*BU201),BU176&gt;LPP!$D$113,PMT(LPP!$D$114/12,LPP!$D$115,-LPP!$D$120))*(BU201&gt;0)</f>
        <v>0</v>
      </c>
      <c r="BV203" s="79" cm="1">
        <f t="array" aca="1" ref="BV203" ca="1">_xlfn.IFS(BV176&lt;=LPP!$D$121,0,AND(BV176&gt;LPP!$D$121,BV176&lt;=LPP!$D$123),(LPP!$D$114/12*BV201),BV176&gt;LPP!$D$113,PMT(LPP!$D$114/12,LPP!$D$115,-LPP!$D$120))*(BV201&gt;0)</f>
        <v>0</v>
      </c>
      <c r="BW203" s="79" cm="1">
        <f t="array" aca="1" ref="BW203" ca="1">_xlfn.IFS(BW176&lt;=LPP!$D$121,0,AND(BW176&gt;LPP!$D$121,BW176&lt;=LPP!$D$123),(LPP!$D$114/12*BW201),BW176&gt;LPP!$D$113,PMT(LPP!$D$114/12,LPP!$D$115,-LPP!$D$120))*(BW201&gt;0)</f>
        <v>0</v>
      </c>
      <c r="BX203" s="79" cm="1">
        <f t="array" aca="1" ref="BX203" ca="1">_xlfn.IFS(BX176&lt;=LPP!$D$121,0,AND(BX176&gt;LPP!$D$121,BX176&lt;=LPP!$D$123),(LPP!$D$114/12*BX201),BX176&gt;LPP!$D$113,PMT(LPP!$D$114/12,LPP!$D$115,-LPP!$D$120))*(BX201&gt;0)</f>
        <v>0</v>
      </c>
      <c r="BY203" s="79" cm="1">
        <f t="array" aca="1" ref="BY203" ca="1">_xlfn.IFS(BY176&lt;=LPP!$D$121,0,AND(BY176&gt;LPP!$D$121,BY176&lt;=LPP!$D$123),(LPP!$D$114/12*BY201),BY176&gt;LPP!$D$113,PMT(LPP!$D$114/12,LPP!$D$115,-LPP!$D$120))*(BY201&gt;0)</f>
        <v>0</v>
      </c>
      <c r="BZ203" s="79" cm="1">
        <f t="array" aca="1" ref="BZ203" ca="1">_xlfn.IFS(BZ176&lt;=LPP!$D$121,0,AND(BZ176&gt;LPP!$D$121,BZ176&lt;=LPP!$D$123),(LPP!$D$114/12*BZ201),BZ176&gt;LPP!$D$113,PMT(LPP!$D$114/12,LPP!$D$115,-LPP!$D$120))*(BZ201&gt;0)</f>
        <v>0</v>
      </c>
      <c r="CA203" s="79" cm="1">
        <f t="array" aca="1" ref="CA203" ca="1">_xlfn.IFS(CA176&lt;=LPP!$D$121,0,AND(CA176&gt;LPP!$D$121,CA176&lt;=LPP!$D$123),(LPP!$D$114/12*CA201),CA176&gt;LPP!$D$113,PMT(LPP!$D$114/12,LPP!$D$115,-LPP!$D$120))*(CA201&gt;0)</f>
        <v>0</v>
      </c>
      <c r="CB203" s="79" cm="1">
        <f t="array" aca="1" ref="CB203" ca="1">_xlfn.IFS(CB176&lt;=LPP!$D$121,0,AND(CB176&gt;LPP!$D$121,CB176&lt;=LPP!$D$123),(LPP!$D$114/12*CB201),CB176&gt;LPP!$D$113,PMT(LPP!$D$114/12,LPP!$D$115,-LPP!$D$120))*(CB201&gt;0)</f>
        <v>0</v>
      </c>
      <c r="CC203" s="79" cm="1">
        <f t="array" aca="1" ref="CC203" ca="1">_xlfn.IFS(CC176&lt;=LPP!$D$121,0,AND(CC176&gt;LPP!$D$121,CC176&lt;=LPP!$D$123),(LPP!$D$114/12*CC201),CC176&gt;LPP!$D$113,PMT(LPP!$D$114/12,LPP!$D$115,-LPP!$D$120))*(CC201&gt;0)</f>
        <v>0</v>
      </c>
      <c r="CD203" s="79" cm="1">
        <f t="array" aca="1" ref="CD203" ca="1">_xlfn.IFS(CD176&lt;=LPP!$D$121,0,AND(CD176&gt;LPP!$D$121,CD176&lt;=LPP!$D$123),(LPP!$D$114/12*CD201),CD176&gt;LPP!$D$113,PMT(LPP!$D$114/12,LPP!$D$115,-LPP!$D$120))*(CD201&gt;0)</f>
        <v>0</v>
      </c>
      <c r="CE203" s="79" cm="1">
        <f t="array" aca="1" ref="CE203" ca="1">_xlfn.IFS(CE176&lt;=LPP!$D$121,0,AND(CE176&gt;LPP!$D$121,CE176&lt;=LPP!$D$123),(LPP!$D$114/12*CE201),CE176&gt;LPP!$D$113,PMT(LPP!$D$114/12,LPP!$D$115,-LPP!$D$120))*(CE201&gt;0)</f>
        <v>0</v>
      </c>
      <c r="CF203" s="79" cm="1">
        <f t="array" aca="1" ref="CF203" ca="1">_xlfn.IFS(CF176&lt;=LPP!$D$121,0,AND(CF176&gt;LPP!$D$121,CF176&lt;=LPP!$D$123),(LPP!$D$114/12*CF201),CF176&gt;LPP!$D$113,PMT(LPP!$D$114/12,LPP!$D$115,-LPP!$D$120))*(CF201&gt;0)</f>
        <v>0</v>
      </c>
      <c r="CG203" s="79" cm="1">
        <f t="array" aca="1" ref="CG203" ca="1">_xlfn.IFS(CG176&lt;=LPP!$D$121,0,AND(CG176&gt;LPP!$D$121,CG176&lt;=LPP!$D$123),(LPP!$D$114/12*CG201),CG176&gt;LPP!$D$113,PMT(LPP!$D$114/12,LPP!$D$115,-LPP!$D$120))*(CG201&gt;0)</f>
        <v>0</v>
      </c>
      <c r="CH203" s="79" cm="1">
        <f t="array" aca="1" ref="CH203" ca="1">_xlfn.IFS(CH176&lt;=LPP!$D$121,0,AND(CH176&gt;LPP!$D$121,CH176&lt;=LPP!$D$123),(LPP!$D$114/12*CH201),CH176&gt;LPP!$D$113,PMT(LPP!$D$114/12,LPP!$D$115,-LPP!$D$120))*(CH201&gt;0)</f>
        <v>0</v>
      </c>
      <c r="CI203" s="79" cm="1">
        <f t="array" aca="1" ref="CI203" ca="1">_xlfn.IFS(CI176&lt;=LPP!$D$121,0,AND(CI176&gt;LPP!$D$121,CI176&lt;=LPP!$D$123),(LPP!$D$114/12*CI201),CI176&gt;LPP!$D$113,PMT(LPP!$D$114/12,LPP!$D$115,-LPP!$D$120))*(CI201&gt;0)</f>
        <v>0</v>
      </c>
      <c r="CJ203" s="79" cm="1">
        <f t="array" aca="1" ref="CJ203" ca="1">_xlfn.IFS(CJ176&lt;=LPP!$D$121,0,AND(CJ176&gt;LPP!$D$121,CJ176&lt;=LPP!$D$123),(LPP!$D$114/12*CJ201),CJ176&gt;LPP!$D$113,PMT(LPP!$D$114/12,LPP!$D$115,-LPP!$D$120))*(CJ201&gt;0)</f>
        <v>0</v>
      </c>
      <c r="CK203" s="79" cm="1">
        <f t="array" aca="1" ref="CK203" ca="1">_xlfn.IFS(CK176&lt;=LPP!$D$121,0,AND(CK176&gt;LPP!$D$121,CK176&lt;=LPP!$D$123),(LPP!$D$114/12*CK201),CK176&gt;LPP!$D$113,PMT(LPP!$D$114/12,LPP!$D$115,-LPP!$D$120))*(CK201&gt;0)</f>
        <v>0</v>
      </c>
      <c r="CL203" s="79" cm="1">
        <f t="array" aca="1" ref="CL203" ca="1">_xlfn.IFS(CL176&lt;=LPP!$D$121,0,AND(CL176&gt;LPP!$D$121,CL176&lt;=LPP!$D$123),(LPP!$D$114/12*CL201),CL176&gt;LPP!$D$113,PMT(LPP!$D$114/12,LPP!$D$115,-LPP!$D$120))*(CL201&gt;0)</f>
        <v>0</v>
      </c>
      <c r="CM203" s="79" cm="1">
        <f t="array" aca="1" ref="CM203" ca="1">_xlfn.IFS(CM176&lt;=LPP!$D$121,0,AND(CM176&gt;LPP!$D$121,CM176&lt;=LPP!$D$123),(LPP!$D$114/12*CM201),CM176&gt;LPP!$D$113,PMT(LPP!$D$114/12,LPP!$D$115,-LPP!$D$120))*(CM201&gt;0)</f>
        <v>0</v>
      </c>
      <c r="CN203" s="79" cm="1">
        <f t="array" aca="1" ref="CN203" ca="1">_xlfn.IFS(CN176&lt;=LPP!$D$121,0,AND(CN176&gt;LPP!$D$121,CN176&lt;=LPP!$D$123),(LPP!$D$114/12*CN201),CN176&gt;LPP!$D$113,PMT(LPP!$D$114/12,LPP!$D$115,-LPP!$D$120))*(CN201&gt;0)</f>
        <v>0</v>
      </c>
      <c r="CO203" s="79" cm="1">
        <f t="array" aca="1" ref="CO203" ca="1">_xlfn.IFS(CO176&lt;=LPP!$D$121,0,AND(CO176&gt;LPP!$D$121,CO176&lt;=LPP!$D$123),(LPP!$D$114/12*CO201),CO176&gt;LPP!$D$113,PMT(LPP!$D$114/12,LPP!$D$115,-LPP!$D$120))*(CO201&gt;0)</f>
        <v>0</v>
      </c>
      <c r="CP203" s="79" cm="1">
        <f t="array" aca="1" ref="CP203" ca="1">_xlfn.IFS(CP176&lt;=LPP!$D$121,0,AND(CP176&gt;LPP!$D$121,CP176&lt;=LPP!$D$123),(LPP!$D$114/12*CP201),CP176&gt;LPP!$D$113,PMT(LPP!$D$114/12,LPP!$D$115,-LPP!$D$120))*(CP201&gt;0)</f>
        <v>0</v>
      </c>
      <c r="CQ203" s="79" cm="1">
        <f t="array" aca="1" ref="CQ203" ca="1">_xlfn.IFS(CQ176&lt;=LPP!$D$121,0,AND(CQ176&gt;LPP!$D$121,CQ176&lt;=LPP!$D$123),(LPP!$D$114/12*CQ201),CQ176&gt;LPP!$D$113,PMT(LPP!$D$114/12,LPP!$D$115,-LPP!$D$120))*(CQ201&gt;0)</f>
        <v>0</v>
      </c>
      <c r="CR203" s="79" cm="1">
        <f t="array" aca="1" ref="CR203" ca="1">_xlfn.IFS(CR176&lt;=LPP!$D$121,0,AND(CR176&gt;LPP!$D$121,CR176&lt;=LPP!$D$123),(LPP!$D$114/12*CR201),CR176&gt;LPP!$D$113,PMT(LPP!$D$114/12,LPP!$D$115,-LPP!$D$120))*(CR201&gt;0)</f>
        <v>0</v>
      </c>
      <c r="CS203" s="79" cm="1">
        <f t="array" aca="1" ref="CS203" ca="1">_xlfn.IFS(CS176&lt;=LPP!$D$121,0,AND(CS176&gt;LPP!$D$121,CS176&lt;=LPP!$D$123),(LPP!$D$114/12*CS201),CS176&gt;LPP!$D$113,PMT(LPP!$D$114/12,LPP!$D$115,-LPP!$D$120))*(CS201&gt;0)</f>
        <v>0</v>
      </c>
      <c r="CT203" s="79" cm="1">
        <f t="array" aca="1" ref="CT203" ca="1">_xlfn.IFS(CT176&lt;=LPP!$D$121,0,AND(CT176&gt;LPP!$D$121,CT176&lt;=LPP!$D$123),(LPP!$D$114/12*CT201),CT176&gt;LPP!$D$113,PMT(LPP!$D$114/12,LPP!$D$115,-LPP!$D$120))*(CT201&gt;0)</f>
        <v>0</v>
      </c>
      <c r="CU203" s="79" cm="1">
        <f t="array" aca="1" ref="CU203" ca="1">_xlfn.IFS(CU176&lt;=LPP!$D$121,0,AND(CU176&gt;LPP!$D$121,CU176&lt;=LPP!$D$123),(LPP!$D$114/12*CU201),CU176&gt;LPP!$D$113,PMT(LPP!$D$114/12,LPP!$D$115,-LPP!$D$120))*(CU201&gt;0)</f>
        <v>0</v>
      </c>
      <c r="CV203" s="79" cm="1">
        <f t="array" aca="1" ref="CV203" ca="1">_xlfn.IFS(CV176&lt;=LPP!$D$121,0,AND(CV176&gt;LPP!$D$121,CV176&lt;=LPP!$D$123),(LPP!$D$114/12*CV201),CV176&gt;LPP!$D$113,PMT(LPP!$D$114/12,LPP!$D$115,-LPP!$D$120))*(CV201&gt;0)</f>
        <v>0</v>
      </c>
      <c r="CW203" s="79" cm="1">
        <f t="array" aca="1" ref="CW203" ca="1">_xlfn.IFS(CW176&lt;=LPP!$D$121,0,AND(CW176&gt;LPP!$D$121,CW176&lt;=LPP!$D$123),(LPP!$D$114/12*CW201),CW176&gt;LPP!$D$113,PMT(LPP!$D$114/12,LPP!$D$115,-LPP!$D$120))*(CW201&gt;0)</f>
        <v>0</v>
      </c>
      <c r="CX203" s="79" cm="1">
        <f t="array" aca="1" ref="CX203" ca="1">_xlfn.IFS(CX176&lt;=LPP!$D$121,0,AND(CX176&gt;LPP!$D$121,CX176&lt;=LPP!$D$123),(LPP!$D$114/12*CX201),CX176&gt;LPP!$D$113,PMT(LPP!$D$114/12,LPP!$D$115,-LPP!$D$120))*(CX201&gt;0)</f>
        <v>0</v>
      </c>
      <c r="CY203" s="79" cm="1">
        <f t="array" aca="1" ref="CY203" ca="1">_xlfn.IFS(CY176&lt;=LPP!$D$121,0,AND(CY176&gt;LPP!$D$121,CY176&lt;=LPP!$D$123),(LPP!$D$114/12*CY201),CY176&gt;LPP!$D$113,PMT(LPP!$D$114/12,LPP!$D$115,-LPP!$D$120))*(CY201&gt;0)</f>
        <v>0</v>
      </c>
      <c r="CZ203" s="79" cm="1">
        <f t="array" aca="1" ref="CZ203" ca="1">_xlfn.IFS(CZ176&lt;=LPP!$D$121,0,AND(CZ176&gt;LPP!$D$121,CZ176&lt;=LPP!$D$123),(LPP!$D$114/12*CZ201),CZ176&gt;LPP!$D$113,PMT(LPP!$D$114/12,LPP!$D$115,-LPP!$D$120))*(CZ201&gt;0)</f>
        <v>0</v>
      </c>
      <c r="DA203" s="79" cm="1">
        <f t="array" aca="1" ref="DA203" ca="1">_xlfn.IFS(DA176&lt;=LPP!$D$121,0,AND(DA176&gt;LPP!$D$121,DA176&lt;=LPP!$D$123),(LPP!$D$114/12*DA201),DA176&gt;LPP!$D$113,PMT(LPP!$D$114/12,LPP!$D$115,-LPP!$D$120))*(DA201&gt;0)</f>
        <v>0</v>
      </c>
      <c r="DB203" s="79" cm="1">
        <f t="array" aca="1" ref="DB203" ca="1">_xlfn.IFS(DB176&lt;=LPP!$D$121,0,AND(DB176&gt;LPP!$D$121,DB176&lt;=LPP!$D$123),(LPP!$D$114/12*DB201),DB176&gt;LPP!$D$113,PMT(LPP!$D$114/12,LPP!$D$115,-LPP!$D$120))*(DB201&gt;0)</f>
        <v>0</v>
      </c>
      <c r="DC203" s="79" cm="1">
        <f t="array" aca="1" ref="DC203" ca="1">_xlfn.IFS(DC176&lt;=LPP!$D$121,0,AND(DC176&gt;LPP!$D$121,DC176&lt;=LPP!$D$123),(LPP!$D$114/12*DC201),DC176&gt;LPP!$D$113,PMT(LPP!$D$114/12,LPP!$D$115,-LPP!$D$120))*(DC201&gt;0)</f>
        <v>0</v>
      </c>
      <c r="DD203" s="79" cm="1">
        <f t="array" aca="1" ref="DD203" ca="1">_xlfn.IFS(DD176&lt;=LPP!$D$121,0,AND(DD176&gt;LPP!$D$121,DD176&lt;=LPP!$D$123),(LPP!$D$114/12*DD201),DD176&gt;LPP!$D$113,PMT(LPP!$D$114/12,LPP!$D$115,-LPP!$D$120))*(DD201&gt;0)</f>
        <v>0</v>
      </c>
      <c r="DE203" s="79" cm="1">
        <f t="array" aca="1" ref="DE203" ca="1">_xlfn.IFS(DE176&lt;=LPP!$D$121,0,AND(DE176&gt;LPP!$D$121,DE176&lt;=LPP!$D$123),(LPP!$D$114/12*DE201),DE176&gt;LPP!$D$113,PMT(LPP!$D$114/12,LPP!$D$115,-LPP!$D$120))*(DE201&gt;0)</f>
        <v>0</v>
      </c>
      <c r="DF203" s="79" cm="1">
        <f t="array" aca="1" ref="DF203" ca="1">_xlfn.IFS(DF176&lt;=LPP!$D$121,0,AND(DF176&gt;LPP!$D$121,DF176&lt;=LPP!$D$123),(LPP!$D$114/12*DF201),DF176&gt;LPP!$D$113,PMT(LPP!$D$114/12,LPP!$D$115,-LPP!$D$120))*(DF201&gt;0)</f>
        <v>0</v>
      </c>
      <c r="DG203" s="79" cm="1">
        <f t="array" aca="1" ref="DG203" ca="1">_xlfn.IFS(DG176&lt;=LPP!$D$121,0,AND(DG176&gt;LPP!$D$121,DG176&lt;=LPP!$D$123),(LPP!$D$114/12*DG201),DG176&gt;LPP!$D$113,PMT(LPP!$D$114/12,LPP!$D$115,-LPP!$D$120))*(DG201&gt;0)</f>
        <v>0</v>
      </c>
      <c r="DH203" s="79" cm="1">
        <f t="array" aca="1" ref="DH203" ca="1">_xlfn.IFS(DH176&lt;=LPP!$D$121,0,AND(DH176&gt;LPP!$D$121,DH176&lt;=LPP!$D$123),(LPP!$D$114/12*DH201),DH176&gt;LPP!$D$113,PMT(LPP!$D$114/12,LPP!$D$115,-LPP!$D$120))*(DH201&gt;0)</f>
        <v>0</v>
      </c>
      <c r="DI203" s="79" cm="1">
        <f t="array" aca="1" ref="DI203" ca="1">_xlfn.IFS(DI176&lt;=LPP!$D$121,0,AND(DI176&gt;LPP!$D$121,DI176&lt;=LPP!$D$123),(LPP!$D$114/12*DI201),DI176&gt;LPP!$D$113,PMT(LPP!$D$114/12,LPP!$D$115,-LPP!$D$120))*(DI201&gt;0)</f>
        <v>0</v>
      </c>
      <c r="DJ203" s="79" cm="1">
        <f t="array" aca="1" ref="DJ203" ca="1">_xlfn.IFS(DJ176&lt;=LPP!$D$121,0,AND(DJ176&gt;LPP!$D$121,DJ176&lt;=LPP!$D$123),(LPP!$D$114/12*DJ201),DJ176&gt;LPP!$D$113,PMT(LPP!$D$114/12,LPP!$D$115,-LPP!$D$120))*(DJ201&gt;0)</f>
        <v>0</v>
      </c>
      <c r="DK203" s="79" cm="1">
        <f t="array" aca="1" ref="DK203" ca="1">_xlfn.IFS(DK176&lt;=LPP!$D$121,0,AND(DK176&gt;LPP!$D$121,DK176&lt;=LPP!$D$123),(LPP!$D$114/12*DK201),DK176&gt;LPP!$D$113,PMT(LPP!$D$114/12,LPP!$D$115,-LPP!$D$120))*(DK201&gt;0)</f>
        <v>0</v>
      </c>
      <c r="DL203" s="79" cm="1">
        <f t="array" aca="1" ref="DL203" ca="1">_xlfn.IFS(DL176&lt;=LPP!$D$121,0,AND(DL176&gt;LPP!$D$121,DL176&lt;=LPP!$D$123),(LPP!$D$114/12*DL201),DL176&gt;LPP!$D$113,PMT(LPP!$D$114/12,LPP!$D$115,-LPP!$D$120))*(DL201&gt;0)</f>
        <v>0</v>
      </c>
      <c r="DM203" s="79" cm="1">
        <f t="array" aca="1" ref="DM203" ca="1">_xlfn.IFS(DM176&lt;=LPP!$D$121,0,AND(DM176&gt;LPP!$D$121,DM176&lt;=LPP!$D$123),(LPP!$D$114/12*DM201),DM176&gt;LPP!$D$113,PMT(LPP!$D$114/12,LPP!$D$115,-LPP!$D$120))*(DM201&gt;0)</f>
        <v>0</v>
      </c>
      <c r="DN203" s="79" cm="1">
        <f t="array" aca="1" ref="DN203" ca="1">_xlfn.IFS(DN176&lt;=LPP!$D$121,0,AND(DN176&gt;LPP!$D$121,DN176&lt;=LPP!$D$123),(LPP!$D$114/12*DN201),DN176&gt;LPP!$D$113,PMT(LPP!$D$114/12,LPP!$D$115,-LPP!$D$120))*(DN201&gt;0)</f>
        <v>0</v>
      </c>
      <c r="DO203" s="79" cm="1">
        <f t="array" aca="1" ref="DO203" ca="1">_xlfn.IFS(DO176&lt;=LPP!$D$121,0,AND(DO176&gt;LPP!$D$121,DO176&lt;=LPP!$D$123),(LPP!$D$114/12*DO201),DO176&gt;LPP!$D$113,PMT(LPP!$D$114/12,LPP!$D$115,-LPP!$D$120))*(DO201&gt;0)</f>
        <v>0</v>
      </c>
      <c r="DP203" s="79" cm="1">
        <f t="array" aca="1" ref="DP203" ca="1">_xlfn.IFS(DP176&lt;=LPP!$D$121,0,AND(DP176&gt;LPP!$D$121,DP176&lt;=LPP!$D$123),(LPP!$D$114/12*DP201),DP176&gt;LPP!$D$113,PMT(LPP!$D$114/12,LPP!$D$115,-LPP!$D$120))*(DP201&gt;0)</f>
        <v>0</v>
      </c>
      <c r="DQ203" s="79" cm="1">
        <f t="array" aca="1" ref="DQ203" ca="1">_xlfn.IFS(DQ176&lt;=LPP!$D$121,0,AND(DQ176&gt;LPP!$D$121,DQ176&lt;=LPP!$D$123),(LPP!$D$114/12*DQ201),DQ176&gt;LPP!$D$113,PMT(LPP!$D$114/12,LPP!$D$115,-LPP!$D$120))*(DQ201&gt;0)</f>
        <v>0</v>
      </c>
      <c r="DR203" s="79" cm="1">
        <f t="array" aca="1" ref="DR203" ca="1">_xlfn.IFS(DR176&lt;=LPP!$D$121,0,AND(DR176&gt;LPP!$D$121,DR176&lt;=LPP!$D$123),(LPP!$D$114/12*DR201),DR176&gt;LPP!$D$113,PMT(LPP!$D$114/12,LPP!$D$115,-LPP!$D$120))*(DR201&gt;0)</f>
        <v>0</v>
      </c>
      <c r="DS203" s="79" cm="1">
        <f t="array" aca="1" ref="DS203" ca="1">_xlfn.IFS(DS176&lt;=LPP!$D$121,0,AND(DS176&gt;LPP!$D$121,DS176&lt;=LPP!$D$123),(LPP!$D$114/12*DS201),DS176&gt;LPP!$D$113,PMT(LPP!$D$114/12,LPP!$D$115,-LPP!$D$120))*(DS201&gt;0)</f>
        <v>0</v>
      </c>
    </row>
    <row r="204" spans="2:123" x14ac:dyDescent="0.25">
      <c r="B204" s="36" t="s">
        <v>41</v>
      </c>
      <c r="C204" s="55">
        <f ca="1">IF(C203&gt;0,(LPP!$D$69/12)*C201,0)</f>
        <v>0</v>
      </c>
      <c r="D204" s="55">
        <f ca="1">IF(D203&gt;0,(LPP!$D$69/12)*D201,0)</f>
        <v>0</v>
      </c>
      <c r="E204" s="55">
        <f ca="1">IF(E203&gt;0,(LPP!$D$69/12)*E201,0)</f>
        <v>0</v>
      </c>
      <c r="F204" s="55">
        <f ca="1">IF(F203&gt;0,(LPP!$D$69/12)*F201,0)</f>
        <v>0</v>
      </c>
      <c r="G204" s="55">
        <f ca="1">IF(G203&gt;0,(LPP!$D$69/12)*G201,0)</f>
        <v>0</v>
      </c>
      <c r="H204" s="55">
        <f ca="1">IF(H203&gt;0,(LPP!$D$69/12)*H201,0)</f>
        <v>0</v>
      </c>
      <c r="I204" s="55">
        <f ca="1">IF(I203&gt;0,(LPP!$D$69/12)*I201,0)</f>
        <v>0</v>
      </c>
      <c r="J204" s="55">
        <f ca="1">IF(J203&gt;0,(LPP!$D$69/12)*J201,0)</f>
        <v>0</v>
      </c>
      <c r="K204" s="55">
        <f ca="1">IF(K203&gt;0,(LPP!$D$69/12)*K201,0)</f>
        <v>0</v>
      </c>
      <c r="L204" s="55">
        <f ca="1">IF(L203&gt;0,(LPP!$D$69/12)*L201,0)</f>
        <v>0</v>
      </c>
      <c r="M204" s="55">
        <f ca="1">IF(M203&gt;0,(LPP!$D$69/12)*M201,0)</f>
        <v>0</v>
      </c>
      <c r="N204" s="55">
        <f ca="1">IF(N203&gt;0,(LPP!$D$69/12)*N201,0)</f>
        <v>0</v>
      </c>
      <c r="O204" s="55">
        <f ca="1">IF(O203&gt;0,(LPP!$D$69/12)*O201,0)</f>
        <v>0</v>
      </c>
      <c r="P204" s="55">
        <f ca="1">IF(P203&gt;0,(LPP!$D$69/12)*P201,0)</f>
        <v>0</v>
      </c>
      <c r="Q204" s="55">
        <f ca="1">IF(Q203&gt;0,(LPP!$D$69/12)*Q201,0)</f>
        <v>0</v>
      </c>
      <c r="R204" s="55">
        <f ca="1">IF(R203&gt;0,(LPP!$D$69/12)*R201,0)</f>
        <v>0</v>
      </c>
      <c r="S204" s="55">
        <f ca="1">IF(S203&gt;0,(LPP!$D$69/12)*S201,0)</f>
        <v>0</v>
      </c>
      <c r="T204" s="55">
        <f ca="1">IF(T203&gt;0,(LPP!$D$69/12)*T201,0)</f>
        <v>0</v>
      </c>
      <c r="U204" s="55">
        <f ca="1">IF(U203&gt;0,(LPP!$D$69/12)*U201,0)</f>
        <v>0</v>
      </c>
      <c r="V204" s="55">
        <f ca="1">IF(V203&gt;0,(LPP!$D$69/12)*V201,0)</f>
        <v>0</v>
      </c>
      <c r="W204" s="55">
        <f ca="1">IF(W203&gt;0,(LPP!$D$69/12)*W201,0)</f>
        <v>0</v>
      </c>
      <c r="X204" s="55">
        <f ca="1">IF(X203&gt;0,(LPP!$D$69/12)*X201,0)</f>
        <v>0</v>
      </c>
      <c r="Y204" s="55">
        <f ca="1">IF(Y203&gt;0,(LPP!$D$69/12)*Y201,0)</f>
        <v>0</v>
      </c>
      <c r="Z204" s="55">
        <f ca="1">IF(Z203&gt;0,(LPP!$D$69/12)*Z201,0)</f>
        <v>0</v>
      </c>
      <c r="AA204" s="55">
        <f ca="1">IF(AA203&gt;0,(LPP!$D$69/12)*AA201,0)</f>
        <v>0</v>
      </c>
      <c r="AB204" s="55">
        <f ca="1">IF(AB203&gt;0,(LPP!$D$69/12)*AB201,0)</f>
        <v>0</v>
      </c>
      <c r="AC204" s="55">
        <f ca="1">IF(AC203&gt;0,(LPP!$D$69/12)*AC201,0)</f>
        <v>0</v>
      </c>
      <c r="AD204" s="55">
        <f ca="1">IF(AD203&gt;0,(LPP!$D$69/12)*AD201,0)</f>
        <v>0</v>
      </c>
      <c r="AE204" s="55">
        <f ca="1">IF(AE203&gt;0,(LPP!$D$69/12)*AE201,0)</f>
        <v>6548.3967151026945</v>
      </c>
      <c r="AF204" s="55">
        <f ca="1">IF(AF203&gt;0,(LPP!$D$69/12)*AF201,0)</f>
        <v>7031.0358356098559</v>
      </c>
      <c r="AG204" s="55">
        <f ca="1">IF(AG203&gt;0,(LPP!$D$69/12)*AG201,0)</f>
        <v>7513.6749561170163</v>
      </c>
      <c r="AH204" s="55">
        <f ca="1">IF(AH203&gt;0,(LPP!$D$69/12)*AH201,0)</f>
        <v>8100.169222214422</v>
      </c>
      <c r="AI204" s="55">
        <f ca="1">IF(AI203&gt;0,(LPP!$D$69/12)*AI201,0)</f>
        <v>8686.6634883118277</v>
      </c>
      <c r="AJ204" s="55">
        <f ca="1">IF(AJ203&gt;0,(LPP!$D$69/12)*AJ201,0)</f>
        <v>9273.1577544092324</v>
      </c>
      <c r="AK204" s="55">
        <f ca="1">IF(AK203&gt;0,(LPP!$D$69/12)*AK201,0)</f>
        <v>9859.6520205066372</v>
      </c>
      <c r="AL204" s="55">
        <f ca="1">IF(AL203&gt;0,(LPP!$D$69/12)*AL201,0)</f>
        <v>10446.146286604042</v>
      </c>
      <c r="AM204" s="55">
        <f ca="1">IF(AM203&gt;0,(LPP!$D$69/12)*AM201,0)</f>
        <v>11032.640552701449</v>
      </c>
      <c r="AN204" s="55">
        <f ca="1">IF(AN203&gt;0,(LPP!$D$69/12)*AN201,0)</f>
        <v>11619.134818798855</v>
      </c>
      <c r="AO204" s="55">
        <f ca="1">IF(AO203&gt;0,(LPP!$D$69/12)*AO201,0)</f>
        <v>12205.629084896262</v>
      </c>
      <c r="AP204" s="55">
        <f ca="1">IF(AP203&gt;0,(LPP!$D$69/12)*AP201,0)</f>
        <v>12749.715833210981</v>
      </c>
      <c r="AQ204" s="55">
        <f ca="1">IF(AQ203&gt;0,(LPP!$D$69/12)*AQ201,0)</f>
        <v>13293.802581525702</v>
      </c>
      <c r="AR204" s="55">
        <f ca="1">IF(AR203&gt;0,(LPP!$D$69/12)*AR201,0)</f>
        <v>13304.766249143833</v>
      </c>
      <c r="AS204" s="55">
        <f ca="1">IF(AS203&gt;0,(LPP!$D$69/12)*AS201,0)</f>
        <v>13337.943378457656</v>
      </c>
      <c r="AT204" s="55">
        <f ca="1">IF(AT203&gt;0,(LPP!$D$69/12)*AT201,0)</f>
        <v>13237.839737597331</v>
      </c>
      <c r="AU204" s="55">
        <f ca="1">IF(AU203&gt;0,(LPP!$D$69/12)*AU201,0)</f>
        <v>13137.736096737008</v>
      </c>
      <c r="AV204" s="55">
        <f ca="1">IF(AV203&gt;0,(LPP!$D$69/12)*AV201,0)</f>
        <v>12552.975109788871</v>
      </c>
      <c r="AW204" s="55">
        <f ca="1">IF(AW203&gt;0,(LPP!$D$69/12)*AW201,0)</f>
        <v>11968.214122840736</v>
      </c>
      <c r="AX204" s="55">
        <f ca="1">IF(AX203&gt;0,(LPP!$D$69/12)*AX201,0)</f>
        <v>11359.220268588213</v>
      </c>
      <c r="AY204" s="55">
        <f ca="1">IF(AY203&gt;0,(LPP!$D$69/12)*AY201,0)</f>
        <v>10750.226414335688</v>
      </c>
      <c r="AZ204" s="55">
        <f ca="1">IF(AZ203&gt;0,(LPP!$D$69/12)*AZ201,0)</f>
        <v>10141.232560083163</v>
      </c>
      <c r="BA204" s="55">
        <f ca="1">IF(BA203&gt;0,(LPP!$D$69/12)*BA201,0)</f>
        <v>9532.2387058306376</v>
      </c>
      <c r="BB204" s="55">
        <f ca="1">IF(BB203&gt;0,(LPP!$D$69/12)*BB201,0)</f>
        <v>8923.2448515781143</v>
      </c>
      <c r="BC204" s="55">
        <f ca="1">IF(BC203&gt;0,(LPP!$D$69/12)*BC201,0)</f>
        <v>8210.395851735344</v>
      </c>
      <c r="BD204" s="55">
        <f ca="1">IF(BD203&gt;0,(LPP!$D$69/12)*BD201,0)</f>
        <v>7497.5468518925727</v>
      </c>
      <c r="BE204" s="55">
        <f ca="1">IF(BE203&gt;0,(LPP!$D$69/12)*BE201,0)</f>
        <v>6784.6978520498023</v>
      </c>
      <c r="BF204" s="55">
        <f ca="1">IF(BF203&gt;0,(LPP!$D$69/12)*BF201,0)</f>
        <v>6071.848852207032</v>
      </c>
      <c r="BG204" s="55">
        <f ca="1">IF(BG203&gt;0,(LPP!$D$69/12)*BG201,0)</f>
        <v>5358.9998523642626</v>
      </c>
      <c r="BH204" s="55">
        <f ca="1">IF(BH203&gt;0,(LPP!$D$69/12)*BH201,0)</f>
        <v>4646.1508525214922</v>
      </c>
      <c r="BI204" s="55">
        <f ca="1">IF(BI203&gt;0,(LPP!$D$69/12)*BI201,0)</f>
        <v>3933.3018526787218</v>
      </c>
      <c r="BJ204" s="55">
        <f ca="1">IF(BJ203&gt;0,(LPP!$D$69/12)*BJ201,0)</f>
        <v>3204.8044989436744</v>
      </c>
      <c r="BK204" s="55">
        <f ca="1">IF(BK203&gt;0,(LPP!$D$69/12)*BK201,0)</f>
        <v>2476.0643127573821</v>
      </c>
      <c r="BL204" s="55">
        <f ca="1">IF(BL203&gt;0,(LPP!$D$69/12)*BL201,0)</f>
        <v>1747.0812131756941</v>
      </c>
      <c r="BM204" s="55">
        <f ca="1">IF(BM203&gt;0,(LPP!$D$69/12)*BM201,0)</f>
        <v>1017.8551192274789</v>
      </c>
      <c r="BN204" s="55">
        <f ca="1">IF(BN203&gt;0,(LPP!$D$69/12)*BN201,0)</f>
        <v>288.38594991461417</v>
      </c>
      <c r="BO204" s="55">
        <f ca="1">IF(BO203&gt;0,(LPP!$D$69/12)*BO201,0)</f>
        <v>22.213461695691272</v>
      </c>
      <c r="BP204" s="55">
        <f ca="1">IF(BP203&gt;0,(LPP!$D$69/12)*BP201,0)</f>
        <v>22.213461695691272</v>
      </c>
      <c r="BQ204" s="55">
        <f ca="1">IF(BQ203&gt;0,(LPP!$D$69/12)*BQ201,0)</f>
        <v>22.213461695691272</v>
      </c>
      <c r="BR204" s="55">
        <f ca="1">IF(BR203&gt;0,(LPP!$D$69/12)*BR201,0)</f>
        <v>22.213461695691272</v>
      </c>
      <c r="BS204" s="55">
        <f ca="1">IF(BS203&gt;0,(LPP!$D$69/12)*BS201,0)</f>
        <v>22.213461695691272</v>
      </c>
      <c r="BT204" s="55">
        <f ca="1">IF(BT203&gt;0,(LPP!$D$69/12)*BT201,0)</f>
        <v>0</v>
      </c>
      <c r="BU204" s="55">
        <f ca="1">IF(BU203&gt;0,(LPP!$D$69/12)*BU201,0)</f>
        <v>0</v>
      </c>
      <c r="BV204" s="55">
        <f ca="1">IF(BV203&gt;0,(LPP!$D$69/12)*BV201,0)</f>
        <v>0</v>
      </c>
      <c r="BW204" s="55">
        <f ca="1">IF(BW203&gt;0,(LPP!$D$69/12)*BW201,0)</f>
        <v>0</v>
      </c>
      <c r="BX204" s="55">
        <f ca="1">IF(BX203&gt;0,(LPP!$D$69/12)*BX201,0)</f>
        <v>0</v>
      </c>
      <c r="BY204" s="55">
        <f ca="1">IF(BY203&gt;0,(LPP!$D$69/12)*BY201,0)</f>
        <v>0</v>
      </c>
      <c r="BZ204" s="55">
        <f ca="1">IF(BZ203&gt;0,(LPP!$D$69/12)*BZ201,0)</f>
        <v>0</v>
      </c>
      <c r="CA204" s="55">
        <f ca="1">IF(CA203&gt;0,(LPP!$D$69/12)*CA201,0)</f>
        <v>0</v>
      </c>
      <c r="CB204" s="55">
        <f ca="1">IF(CB203&gt;0,(LPP!$D$69/12)*CB201,0)</f>
        <v>0</v>
      </c>
      <c r="CC204" s="55">
        <f ca="1">IF(CC203&gt;0,(LPP!$D$69/12)*CC201,0)</f>
        <v>0</v>
      </c>
      <c r="CD204" s="55">
        <f ca="1">IF(CD203&gt;0,(LPP!$D$69/12)*CD201,0)</f>
        <v>0</v>
      </c>
      <c r="CE204" s="55">
        <f ca="1">IF(CE203&gt;0,(LPP!$D$69/12)*CE201,0)</f>
        <v>0</v>
      </c>
      <c r="CF204" s="55">
        <f ca="1">IF(CF203&gt;0,(LPP!$D$69/12)*CF201,0)</f>
        <v>0</v>
      </c>
      <c r="CG204" s="55">
        <f ca="1">IF(CG203&gt;0,(LPP!$D$69/12)*CG201,0)</f>
        <v>0</v>
      </c>
      <c r="CH204" s="55">
        <f ca="1">IF(CH203&gt;0,(LPP!$D$69/12)*CH201,0)</f>
        <v>0</v>
      </c>
      <c r="CI204" s="55">
        <f ca="1">IF(CI203&gt;0,(LPP!$D$69/12)*CI201,0)</f>
        <v>0</v>
      </c>
      <c r="CJ204" s="55">
        <f ca="1">IF(CJ203&gt;0,(LPP!$D$69/12)*CJ201,0)</f>
        <v>0</v>
      </c>
      <c r="CK204" s="55">
        <f ca="1">IF(CK203&gt;0,(LPP!$D$69/12)*CK201,0)</f>
        <v>0</v>
      </c>
      <c r="CL204" s="55">
        <f ca="1">IF(CL203&gt;0,(LPP!$D$69/12)*CL201,0)</f>
        <v>0</v>
      </c>
      <c r="CM204" s="55">
        <f ca="1">IF(CM203&gt;0,(LPP!$D$69/12)*CM201,0)</f>
        <v>0</v>
      </c>
      <c r="CN204" s="55">
        <f ca="1">IF(CN203&gt;0,(LPP!$D$69/12)*CN201,0)</f>
        <v>0</v>
      </c>
      <c r="CO204" s="55">
        <f ca="1">IF(CO203&gt;0,(LPP!$D$69/12)*CO201,0)</f>
        <v>0</v>
      </c>
      <c r="CP204" s="55">
        <f ca="1">IF(CP203&gt;0,(LPP!$D$69/12)*CP201,0)</f>
        <v>0</v>
      </c>
      <c r="CQ204" s="55">
        <f ca="1">IF(CQ203&gt;0,(LPP!$D$69/12)*CQ201,0)</f>
        <v>0</v>
      </c>
      <c r="CR204" s="55">
        <f ca="1">IF(CR203&gt;0,(LPP!$D$69/12)*CR201,0)</f>
        <v>0</v>
      </c>
      <c r="CS204" s="55">
        <f ca="1">IF(CS203&gt;0,(LPP!$D$69/12)*CS201,0)</f>
        <v>0</v>
      </c>
      <c r="CT204" s="55">
        <f ca="1">IF(CT203&gt;0,(LPP!$D$69/12)*CT201,0)</f>
        <v>0</v>
      </c>
      <c r="CU204" s="55">
        <f ca="1">IF(CU203&gt;0,(LPP!$D$69/12)*CU201,0)</f>
        <v>0</v>
      </c>
      <c r="CV204" s="55">
        <f ca="1">IF(CV203&gt;0,(LPP!$D$69/12)*CV201,0)</f>
        <v>0</v>
      </c>
      <c r="CW204" s="55">
        <f ca="1">IF(CW203&gt;0,(LPP!$D$69/12)*CW201,0)</f>
        <v>0</v>
      </c>
      <c r="CX204" s="55">
        <f ca="1">IF(CX203&gt;0,(LPP!$D$69/12)*CX201,0)</f>
        <v>0</v>
      </c>
      <c r="CY204" s="55">
        <f ca="1">IF(CY203&gt;0,(LPP!$D$69/12)*CY201,0)</f>
        <v>0</v>
      </c>
      <c r="CZ204" s="55">
        <f ca="1">IF(CZ203&gt;0,(LPP!$D$69/12)*CZ201,0)</f>
        <v>0</v>
      </c>
      <c r="DA204" s="55">
        <f ca="1">IF(DA203&gt;0,(LPP!$D$69/12)*DA201,0)</f>
        <v>0</v>
      </c>
      <c r="DB204" s="55">
        <f ca="1">IF(DB203&gt;0,(LPP!$D$69/12)*DB201,0)</f>
        <v>0</v>
      </c>
      <c r="DC204" s="55">
        <f ca="1">IF(DC203&gt;0,(LPP!$D$69/12)*DC201,0)</f>
        <v>0</v>
      </c>
      <c r="DD204" s="55">
        <f ca="1">IF(DD203&gt;0,(LPP!$D$69/12)*DD201,0)</f>
        <v>0</v>
      </c>
      <c r="DE204" s="55">
        <f ca="1">IF(DE203&gt;0,(LPP!$D$69/12)*DE201,0)</f>
        <v>0</v>
      </c>
      <c r="DF204" s="55">
        <f ca="1">IF(DF203&gt;0,(LPP!$D$69/12)*DF201,0)</f>
        <v>0</v>
      </c>
      <c r="DG204" s="55">
        <f ca="1">IF(DG203&gt;0,(LPP!$D$69/12)*DG201,0)</f>
        <v>0</v>
      </c>
      <c r="DH204" s="55">
        <f ca="1">IF(DH203&gt;0,(LPP!$D$69/12)*DH201,0)</f>
        <v>0</v>
      </c>
      <c r="DI204" s="55">
        <f ca="1">IF(DI203&gt;0,(LPP!$D$69/12)*DI201,0)</f>
        <v>0</v>
      </c>
      <c r="DJ204" s="55">
        <f ca="1">IF(DJ203&gt;0,(LPP!$D$69/12)*DJ201,0)</f>
        <v>0</v>
      </c>
      <c r="DK204" s="55">
        <f ca="1">IF(DK203&gt;0,(LPP!$D$69/12)*DK201,0)</f>
        <v>0</v>
      </c>
      <c r="DL204" s="55">
        <f ca="1">IF(DL203&gt;0,(LPP!$D$69/12)*DL201,0)</f>
        <v>0</v>
      </c>
      <c r="DM204" s="55">
        <f ca="1">IF(DM203&gt;0,(LPP!$D$69/12)*DM201,0)</f>
        <v>0</v>
      </c>
      <c r="DN204" s="55">
        <f ca="1">IF(DN203&gt;0,(LPP!$D$69/12)*DN201,0)</f>
        <v>0</v>
      </c>
      <c r="DO204" s="55">
        <f ca="1">IF(DO203&gt;0,(LPP!$D$69/12)*DO201,0)</f>
        <v>0</v>
      </c>
      <c r="DP204" s="55">
        <f ca="1">IF(DP203&gt;0,(LPP!$D$69/12)*DP201,0)</f>
        <v>0</v>
      </c>
      <c r="DQ204" s="55">
        <f ca="1">IF(DQ203&gt;0,(LPP!$D$69/12)*DQ201,0)</f>
        <v>0</v>
      </c>
      <c r="DR204" s="55">
        <f ca="1">IF(DR203&gt;0,(LPP!$D$69/12)*DR201,0)</f>
        <v>0</v>
      </c>
      <c r="DS204" s="55">
        <f ca="1">IF(DS203&gt;0,(LPP!$D$69/12)*DS201,0)</f>
        <v>0</v>
      </c>
    </row>
    <row r="205" spans="2:123" x14ac:dyDescent="0.25">
      <c r="B205" s="36" t="s">
        <v>42</v>
      </c>
      <c r="C205" s="55">
        <f ca="1">C203-C204</f>
        <v>0</v>
      </c>
      <c r="D205" s="55">
        <f ca="1">D203-D204</f>
        <v>0</v>
      </c>
      <c r="E205" s="55">
        <f t="shared" ref="E205" ca="1" si="3489">E203-E204</f>
        <v>0</v>
      </c>
      <c r="F205" s="55">
        <f t="shared" ref="F205" ca="1" si="3490">F203-F204</f>
        <v>0</v>
      </c>
      <c r="G205" s="55">
        <f t="shared" ref="G205" ca="1" si="3491">G203-G204</f>
        <v>0</v>
      </c>
      <c r="H205" s="55">
        <f t="shared" ref="H205" ca="1" si="3492">H203-H204</f>
        <v>0</v>
      </c>
      <c r="I205" s="55">
        <f t="shared" ref="I205" ca="1" si="3493">I203-I204</f>
        <v>0</v>
      </c>
      <c r="J205" s="55">
        <f t="shared" ref="J205" ca="1" si="3494">J203-J204</f>
        <v>0</v>
      </c>
      <c r="K205" s="55">
        <f t="shared" ref="K205" ca="1" si="3495">K203-K204</f>
        <v>0</v>
      </c>
      <c r="L205" s="55">
        <f t="shared" ref="L205" ca="1" si="3496">L203-L204</f>
        <v>0</v>
      </c>
      <c r="M205" s="55">
        <f t="shared" ref="M205" ca="1" si="3497">M203-M204</f>
        <v>0</v>
      </c>
      <c r="N205" s="55">
        <f t="shared" ref="N205" ca="1" si="3498">N203-N204</f>
        <v>0</v>
      </c>
      <c r="O205" s="55">
        <f t="shared" ref="O205" ca="1" si="3499">O203-O204</f>
        <v>0</v>
      </c>
      <c r="P205" s="55">
        <f t="shared" ref="P205" ca="1" si="3500">P203-P204</f>
        <v>0</v>
      </c>
      <c r="Q205" s="55">
        <f t="shared" ref="Q205" ca="1" si="3501">Q203-Q204</f>
        <v>0</v>
      </c>
      <c r="R205" s="55">
        <f t="shared" ref="R205" ca="1" si="3502">R203-R204</f>
        <v>0</v>
      </c>
      <c r="S205" s="55">
        <f t="shared" ref="S205" ca="1" si="3503">S203-S204</f>
        <v>0</v>
      </c>
      <c r="T205" s="55">
        <f t="shared" ref="T205" ca="1" si="3504">T203-T204</f>
        <v>0</v>
      </c>
      <c r="U205" s="55">
        <f t="shared" ref="U205" ca="1" si="3505">U203-U204</f>
        <v>0</v>
      </c>
      <c r="V205" s="55">
        <f t="shared" ref="V205" ca="1" si="3506">V203-V204</f>
        <v>0</v>
      </c>
      <c r="W205" s="55">
        <f t="shared" ref="W205" ca="1" si="3507">W203-W204</f>
        <v>0</v>
      </c>
      <c r="X205" s="55">
        <f t="shared" ref="X205" ca="1" si="3508">X203-X204</f>
        <v>0</v>
      </c>
      <c r="Y205" s="55">
        <f t="shared" ref="Y205" ca="1" si="3509">Y203-Y204</f>
        <v>0</v>
      </c>
      <c r="Z205" s="55">
        <f t="shared" ref="Z205" ca="1" si="3510">Z203-Z204</f>
        <v>0</v>
      </c>
      <c r="AA205" s="55">
        <f t="shared" ref="AA205" ca="1" si="3511">AA203-AA204</f>
        <v>0</v>
      </c>
      <c r="AB205" s="55">
        <f t="shared" ref="AB205" ca="1" si="3512">AB203-AB204</f>
        <v>0</v>
      </c>
      <c r="AC205" s="55">
        <f t="shared" ref="AC205" ca="1" si="3513">AC203-AC204</f>
        <v>0</v>
      </c>
      <c r="AD205" s="55">
        <f t="shared" ref="AD205" ca="1" si="3514">AD203-AD204</f>
        <v>0</v>
      </c>
      <c r="AE205" s="55">
        <f t="shared" ref="AE205" ca="1" si="3515">AE203-AE204</f>
        <v>0</v>
      </c>
      <c r="AF205" s="55">
        <f t="shared" ref="AF205" ca="1" si="3516">AF203-AF204</f>
        <v>0</v>
      </c>
      <c r="AG205" s="55">
        <f t="shared" ref="AG205" ca="1" si="3517">AG203-AG204</f>
        <v>0</v>
      </c>
      <c r="AH205" s="55">
        <f t="shared" ref="AH205" ca="1" si="3518">AH203-AH204</f>
        <v>0</v>
      </c>
      <c r="AI205" s="55">
        <f t="shared" ref="AI205" ca="1" si="3519">AI203-AI204</f>
        <v>0</v>
      </c>
      <c r="AJ205" s="55">
        <f t="shared" ref="AJ205" ca="1" si="3520">AJ203-AJ204</f>
        <v>0</v>
      </c>
      <c r="AK205" s="55">
        <f t="shared" ref="AK205" ca="1" si="3521">AK203-AK204</f>
        <v>0</v>
      </c>
      <c r="AL205" s="55">
        <f t="shared" ref="AL205" ca="1" si="3522">AL203-AL204</f>
        <v>0</v>
      </c>
      <c r="AM205" s="55">
        <f t="shared" ref="AM205" ca="1" si="3523">AM203-AM204</f>
        <v>0</v>
      </c>
      <c r="AN205" s="55">
        <f t="shared" ref="AN205" ca="1" si="3524">AN203-AN204</f>
        <v>0</v>
      </c>
      <c r="AO205" s="55">
        <f t="shared" ref="AO205" ca="1" si="3525">AO203-AO204</f>
        <v>0</v>
      </c>
      <c r="AP205" s="55">
        <f t="shared" ref="AP205" ca="1" si="3526">AP203-AP204</f>
        <v>0</v>
      </c>
      <c r="AQ205" s="55">
        <f t="shared" ref="AQ205" ca="1" si="3527">AQ203-AQ204</f>
        <v>0</v>
      </c>
      <c r="AR205" s="55">
        <f t="shared" ref="AR205" ca="1" si="3528">AR203-AR204</f>
        <v>0</v>
      </c>
      <c r="AS205" s="55">
        <f t="shared" ref="AS205" ca="1" si="3529">AS203-AS204</f>
        <v>0</v>
      </c>
      <c r="AT205" s="55">
        <f t="shared" ref="AT205" ca="1" si="3530">AT203-AT204</f>
        <v>0</v>
      </c>
      <c r="AU205" s="55">
        <f t="shared" ref="AU205" ca="1" si="3531">AU203-AU204</f>
        <v>0</v>
      </c>
      <c r="AV205" s="55">
        <f t="shared" ref="AV205" ca="1" si="3532">AV203-AV204</f>
        <v>0</v>
      </c>
      <c r="AW205" s="55">
        <f t="shared" ref="AW205" ca="1" si="3533">AW203-AW204</f>
        <v>0</v>
      </c>
      <c r="AX205" s="55">
        <f t="shared" ref="AX205" ca="1" si="3534">AX203-AX204</f>
        <v>0</v>
      </c>
      <c r="AY205" s="55">
        <f t="shared" ref="AY205" ca="1" si="3535">AY203-AY204</f>
        <v>0</v>
      </c>
      <c r="AZ205" s="55">
        <f t="shared" ref="AZ205" ca="1" si="3536">AZ203-AZ204</f>
        <v>0</v>
      </c>
      <c r="BA205" s="55">
        <f t="shared" ref="BA205" ca="1" si="3537">BA203-BA204</f>
        <v>0</v>
      </c>
      <c r="BB205" s="55">
        <f t="shared" ref="BB205" ca="1" si="3538">BB203-BB204</f>
        <v>0</v>
      </c>
      <c r="BC205" s="55">
        <f t="shared" ref="BC205" ca="1" si="3539">BC203-BC204</f>
        <v>0</v>
      </c>
      <c r="BD205" s="55">
        <f t="shared" ref="BD205" ca="1" si="3540">BD203-BD204</f>
        <v>0</v>
      </c>
      <c r="BE205" s="55">
        <f t="shared" ref="BE205" ca="1" si="3541">BE203-BE204</f>
        <v>0</v>
      </c>
      <c r="BF205" s="55">
        <f t="shared" ref="BF205" ca="1" si="3542">BF203-BF204</f>
        <v>0</v>
      </c>
      <c r="BG205" s="55">
        <f t="shared" ref="BG205" ca="1" si="3543">BG203-BG204</f>
        <v>0</v>
      </c>
      <c r="BH205" s="55">
        <f t="shared" ref="BH205" ca="1" si="3544">BH203-BH204</f>
        <v>0</v>
      </c>
      <c r="BI205" s="55">
        <f t="shared" ref="BI205" ca="1" si="3545">BI203-BI204</f>
        <v>46945.061676831669</v>
      </c>
      <c r="BJ205" s="55">
        <f t="shared" ref="BJ205" ca="1" si="3546">BJ203-BJ204</f>
        <v>47673.559030566714</v>
      </c>
      <c r="BK205" s="55">
        <f t="shared" ref="BK205" ca="1" si="3547">BK203-BK204</f>
        <v>48402.299216753003</v>
      </c>
      <c r="BL205" s="55">
        <f t="shared" ref="BL205" ca="1" si="3548">BL203-BL204</f>
        <v>49131.282316334691</v>
      </c>
      <c r="BM205" s="55">
        <f t="shared" ref="BM205" ca="1" si="3549">BM203-BM204</f>
        <v>49860.508410282913</v>
      </c>
      <c r="BN205" s="55">
        <f t="shared" ref="BN205" ca="1" si="3550">BN203-BN204</f>
        <v>50589.977579595776</v>
      </c>
      <c r="BO205" s="55">
        <f t="shared" ref="BO205" ca="1" si="3551">BO203-BO204</f>
        <v>50856.150067814699</v>
      </c>
      <c r="BP205" s="55">
        <f t="shared" ref="BP205" ca="1" si="3552">BP203-BP204</f>
        <v>50856.150067814699</v>
      </c>
      <c r="BQ205" s="55">
        <f t="shared" ref="BQ205" ca="1" si="3553">BQ203-BQ204</f>
        <v>50856.150067814699</v>
      </c>
      <c r="BR205" s="55">
        <f t="shared" ref="BR205" ca="1" si="3554">BR203-BR204</f>
        <v>50856.150067814699</v>
      </c>
      <c r="BS205" s="55">
        <f t="shared" ref="BS205" ca="1" si="3555">BS203-BS204</f>
        <v>50856.150067814699</v>
      </c>
      <c r="BT205" s="55">
        <f t="shared" ref="BT205" ca="1" si="3556">BT203-BT204</f>
        <v>0</v>
      </c>
      <c r="BU205" s="55">
        <f t="shared" ref="BU205" ca="1" si="3557">BU203-BU204</f>
        <v>0</v>
      </c>
      <c r="BV205" s="55">
        <f t="shared" ref="BV205" ca="1" si="3558">BV203-BV204</f>
        <v>0</v>
      </c>
      <c r="BW205" s="55">
        <f t="shared" ref="BW205" ca="1" si="3559">BW203-BW204</f>
        <v>0</v>
      </c>
      <c r="BX205" s="55">
        <f t="shared" ref="BX205" ca="1" si="3560">BX203-BX204</f>
        <v>0</v>
      </c>
      <c r="BY205" s="55">
        <f t="shared" ref="BY205" ca="1" si="3561">BY203-BY204</f>
        <v>0</v>
      </c>
      <c r="BZ205" s="55">
        <f t="shared" ref="BZ205" ca="1" si="3562">BZ203-BZ204</f>
        <v>0</v>
      </c>
      <c r="CA205" s="55">
        <f t="shared" ref="CA205" ca="1" si="3563">CA203-CA204</f>
        <v>0</v>
      </c>
      <c r="CB205" s="55">
        <f t="shared" ref="CB205" ca="1" si="3564">CB203-CB204</f>
        <v>0</v>
      </c>
      <c r="CC205" s="55">
        <f t="shared" ref="CC205" ca="1" si="3565">CC203-CC204</f>
        <v>0</v>
      </c>
      <c r="CD205" s="55">
        <f t="shared" ref="CD205" ca="1" si="3566">CD203-CD204</f>
        <v>0</v>
      </c>
      <c r="CE205" s="55">
        <f t="shared" ref="CE205" ca="1" si="3567">CE203-CE204</f>
        <v>0</v>
      </c>
      <c r="CF205" s="55">
        <f t="shared" ref="CF205" ca="1" si="3568">CF203-CF204</f>
        <v>0</v>
      </c>
      <c r="CG205" s="55">
        <f t="shared" ref="CG205" ca="1" si="3569">CG203-CG204</f>
        <v>0</v>
      </c>
      <c r="CH205" s="55">
        <f t="shared" ref="CH205" ca="1" si="3570">CH203-CH204</f>
        <v>0</v>
      </c>
      <c r="CI205" s="55">
        <f t="shared" ref="CI205" ca="1" si="3571">CI203-CI204</f>
        <v>0</v>
      </c>
      <c r="CJ205" s="55">
        <f t="shared" ref="CJ205" ca="1" si="3572">CJ203-CJ204</f>
        <v>0</v>
      </c>
      <c r="CK205" s="55">
        <f t="shared" ref="CK205" ca="1" si="3573">CK203-CK204</f>
        <v>0</v>
      </c>
      <c r="CL205" s="55">
        <f t="shared" ref="CL205" ca="1" si="3574">CL203-CL204</f>
        <v>0</v>
      </c>
      <c r="CM205" s="55">
        <f t="shared" ref="CM205" ca="1" si="3575">CM203-CM204</f>
        <v>0</v>
      </c>
      <c r="CN205" s="55">
        <f t="shared" ref="CN205" ca="1" si="3576">CN203-CN204</f>
        <v>0</v>
      </c>
      <c r="CO205" s="55">
        <f t="shared" ref="CO205" ca="1" si="3577">CO203-CO204</f>
        <v>0</v>
      </c>
      <c r="CP205" s="55">
        <f t="shared" ref="CP205" ca="1" si="3578">CP203-CP204</f>
        <v>0</v>
      </c>
      <c r="CQ205" s="55">
        <f t="shared" ref="CQ205" ca="1" si="3579">CQ203-CQ204</f>
        <v>0</v>
      </c>
      <c r="CR205" s="55">
        <f t="shared" ref="CR205" ca="1" si="3580">CR203-CR204</f>
        <v>0</v>
      </c>
      <c r="CS205" s="55">
        <f t="shared" ref="CS205" ca="1" si="3581">CS203-CS204</f>
        <v>0</v>
      </c>
      <c r="CT205" s="55">
        <f t="shared" ref="CT205" ca="1" si="3582">CT203-CT204</f>
        <v>0</v>
      </c>
      <c r="CU205" s="55">
        <f t="shared" ref="CU205" ca="1" si="3583">CU203-CU204</f>
        <v>0</v>
      </c>
      <c r="CV205" s="55">
        <f t="shared" ref="CV205" ca="1" si="3584">CV203-CV204</f>
        <v>0</v>
      </c>
      <c r="CW205" s="55">
        <f t="shared" ref="CW205" ca="1" si="3585">CW203-CW204</f>
        <v>0</v>
      </c>
      <c r="CX205" s="55">
        <f t="shared" ref="CX205" ca="1" si="3586">CX203-CX204</f>
        <v>0</v>
      </c>
      <c r="CY205" s="55">
        <f t="shared" ref="CY205" ca="1" si="3587">CY203-CY204</f>
        <v>0</v>
      </c>
      <c r="CZ205" s="55">
        <f t="shared" ref="CZ205" ca="1" si="3588">CZ203-CZ204</f>
        <v>0</v>
      </c>
      <c r="DA205" s="55">
        <f t="shared" ref="DA205" ca="1" si="3589">DA203-DA204</f>
        <v>0</v>
      </c>
      <c r="DB205" s="55">
        <f t="shared" ref="DB205" ca="1" si="3590">DB203-DB204</f>
        <v>0</v>
      </c>
      <c r="DC205" s="55">
        <f t="shared" ref="DC205" ca="1" si="3591">DC203-DC204</f>
        <v>0</v>
      </c>
      <c r="DD205" s="55">
        <f t="shared" ref="DD205" ca="1" si="3592">DD203-DD204</f>
        <v>0</v>
      </c>
      <c r="DE205" s="55">
        <f t="shared" ref="DE205" ca="1" si="3593">DE203-DE204</f>
        <v>0</v>
      </c>
      <c r="DF205" s="55">
        <f t="shared" ref="DF205" ca="1" si="3594">DF203-DF204</f>
        <v>0</v>
      </c>
      <c r="DG205" s="55">
        <f t="shared" ref="DG205" ca="1" si="3595">DG203-DG204</f>
        <v>0</v>
      </c>
      <c r="DH205" s="55">
        <f t="shared" ref="DH205" ca="1" si="3596">DH203-DH204</f>
        <v>0</v>
      </c>
      <c r="DI205" s="55">
        <f t="shared" ref="DI205" ca="1" si="3597">DI203-DI204</f>
        <v>0</v>
      </c>
      <c r="DJ205" s="55">
        <f t="shared" ref="DJ205" ca="1" si="3598">DJ203-DJ204</f>
        <v>0</v>
      </c>
      <c r="DK205" s="55">
        <f t="shared" ref="DK205" ca="1" si="3599">DK203-DK204</f>
        <v>0</v>
      </c>
      <c r="DL205" s="55">
        <f t="shared" ref="DL205" ca="1" si="3600">DL203-DL204</f>
        <v>0</v>
      </c>
      <c r="DM205" s="55">
        <f t="shared" ref="DM205" ca="1" si="3601">DM203-DM204</f>
        <v>0</v>
      </c>
      <c r="DN205" s="55">
        <f t="shared" ref="DN205" ca="1" si="3602">DN203-DN204</f>
        <v>0</v>
      </c>
      <c r="DO205" s="55">
        <f t="shared" ref="DO205" ca="1" si="3603">DO203-DO204</f>
        <v>0</v>
      </c>
      <c r="DP205" s="55">
        <f t="shared" ref="DP205" ca="1" si="3604">DP203-DP204</f>
        <v>0</v>
      </c>
      <c r="DQ205" s="55">
        <f t="shared" ref="DQ205" ca="1" si="3605">DQ203-DQ204</f>
        <v>0</v>
      </c>
      <c r="DR205" s="55">
        <f t="shared" ref="DR205" ca="1" si="3606">DR203-DR204</f>
        <v>0</v>
      </c>
      <c r="DS205" s="55">
        <f t="shared" ref="DS205" ca="1" si="3607">DS203-DS204</f>
        <v>0</v>
      </c>
    </row>
    <row r="206" spans="2:123" ht="13.8" thickBot="1" x14ac:dyDescent="0.3">
      <c r="B206" s="42" t="s">
        <v>35</v>
      </c>
      <c r="C206" s="45">
        <f ca="1">MAX(C201-C205,0)</f>
        <v>0</v>
      </c>
      <c r="D206" s="45">
        <f t="shared" ref="D206:BO206" ca="1" si="3608">MAX(D201-D205,0)</f>
        <v>0</v>
      </c>
      <c r="E206" s="45">
        <f t="shared" ca="1" si="3608"/>
        <v>0</v>
      </c>
      <c r="F206" s="45">
        <f t="shared" ca="1" si="3608"/>
        <v>0</v>
      </c>
      <c r="G206" s="45">
        <f t="shared" ca="1" si="3608"/>
        <v>0</v>
      </c>
      <c r="H206" s="45">
        <f t="shared" ca="1" si="3608"/>
        <v>0</v>
      </c>
      <c r="I206" s="45">
        <f t="shared" ca="1" si="3608"/>
        <v>0</v>
      </c>
      <c r="J206" s="45">
        <f t="shared" ca="1" si="3608"/>
        <v>0</v>
      </c>
      <c r="K206" s="45">
        <f t="shared" ca="1" si="3608"/>
        <v>0</v>
      </c>
      <c r="L206" s="45">
        <f t="shared" ca="1" si="3608"/>
        <v>0</v>
      </c>
      <c r="M206" s="45">
        <f t="shared" ca="1" si="3608"/>
        <v>0</v>
      </c>
      <c r="N206" s="45">
        <f t="shared" ca="1" si="3608"/>
        <v>0</v>
      </c>
      <c r="O206" s="45">
        <f t="shared" ca="1" si="3608"/>
        <v>0</v>
      </c>
      <c r="P206" s="45">
        <f t="shared" ca="1" si="3608"/>
        <v>0</v>
      </c>
      <c r="Q206" s="45">
        <f t="shared" ca="1" si="3608"/>
        <v>0</v>
      </c>
      <c r="R206" s="45">
        <f t="shared" ca="1" si="3608"/>
        <v>0</v>
      </c>
      <c r="S206" s="45">
        <f t="shared" ca="1" si="3608"/>
        <v>0</v>
      </c>
      <c r="T206" s="45">
        <f t="shared" ca="1" si="3608"/>
        <v>0</v>
      </c>
      <c r="U206" s="45">
        <f t="shared" ca="1" si="3608"/>
        <v>0</v>
      </c>
      <c r="V206" s="45">
        <f t="shared" ca="1" si="3608"/>
        <v>0</v>
      </c>
      <c r="W206" s="45">
        <f t="shared" ca="1" si="3608"/>
        <v>0</v>
      </c>
      <c r="X206" s="45">
        <f t="shared" ca="1" si="3608"/>
        <v>4651103.5007164711</v>
      </c>
      <c r="Y206" s="45">
        <f t="shared" ca="1" si="3608"/>
        <v>4778326.0540645216</v>
      </c>
      <c r="Z206" s="45">
        <f t="shared" ca="1" si="3608"/>
        <v>6504917.8495023437</v>
      </c>
      <c r="AA206" s="45">
        <f t="shared" ca="1" si="3608"/>
        <v>8231509.6449401658</v>
      </c>
      <c r="AB206" s="45">
        <f t="shared" ca="1" si="3608"/>
        <v>10357943.750900431</v>
      </c>
      <c r="AC206" s="45">
        <f t="shared" ca="1" si="3608"/>
        <v>12484377.856860695</v>
      </c>
      <c r="AD206" s="45">
        <f t="shared" ca="1" si="3608"/>
        <v>16064784.001084389</v>
      </c>
      <c r="AE206" s="45">
        <f t="shared" ca="1" si="3608"/>
        <v>19645190.145308085</v>
      </c>
      <c r="AF206" s="45">
        <f t="shared" ca="1" si="3608"/>
        <v>21093107.506829567</v>
      </c>
      <c r="AG206" s="45">
        <f t="shared" ca="1" si="3608"/>
        <v>22541024.86835105</v>
      </c>
      <c r="AH206" s="45">
        <f t="shared" ca="1" si="3608"/>
        <v>24300507.666643266</v>
      </c>
      <c r="AI206" s="45">
        <f t="shared" ca="1" si="3608"/>
        <v>26059990.464935482</v>
      </c>
      <c r="AJ206" s="45">
        <f t="shared" ca="1" si="3608"/>
        <v>27819473.263227697</v>
      </c>
      <c r="AK206" s="45">
        <f t="shared" ca="1" si="3608"/>
        <v>29578956.061519913</v>
      </c>
      <c r="AL206" s="45">
        <f t="shared" ca="1" si="3608"/>
        <v>31338438.859812129</v>
      </c>
      <c r="AM206" s="45">
        <f t="shared" ca="1" si="3608"/>
        <v>33097921.658104345</v>
      </c>
      <c r="AN206" s="45">
        <f t="shared" ca="1" si="3608"/>
        <v>34857404.456396565</v>
      </c>
      <c r="AO206" s="45">
        <f t="shared" ca="1" si="3608"/>
        <v>36616887.254688784</v>
      </c>
      <c r="AP206" s="45">
        <f t="shared" ca="1" si="3608"/>
        <v>38249147.499632947</v>
      </c>
      <c r="AQ206" s="45">
        <f t="shared" ca="1" si="3608"/>
        <v>39881407.74457711</v>
      </c>
      <c r="AR206" s="45">
        <f t="shared" ca="1" si="3608"/>
        <v>39914298.747431502</v>
      </c>
      <c r="AS206" s="45">
        <f t="shared" ca="1" si="3608"/>
        <v>40013830.135372967</v>
      </c>
      <c r="AT206" s="45">
        <f t="shared" ca="1" si="3608"/>
        <v>39713519.212791994</v>
      </c>
      <c r="AU206" s="45">
        <f t="shared" ca="1" si="3608"/>
        <v>39413208.290211022</v>
      </c>
      <c r="AV206" s="45">
        <f t="shared" ca="1" si="3608"/>
        <v>37658925.329366617</v>
      </c>
      <c r="AW206" s="45">
        <f t="shared" ca="1" si="3608"/>
        <v>35904642.368522212</v>
      </c>
      <c r="AX206" s="45">
        <f t="shared" ca="1" si="3608"/>
        <v>34077660.805764638</v>
      </c>
      <c r="AY206" s="45">
        <f t="shared" ca="1" si="3608"/>
        <v>32250679.243007064</v>
      </c>
      <c r="AZ206" s="45">
        <f t="shared" ca="1" si="3608"/>
        <v>30423697.68024949</v>
      </c>
      <c r="BA206" s="45">
        <f t="shared" ca="1" si="3608"/>
        <v>28596716.117491916</v>
      </c>
      <c r="BB206" s="45">
        <f t="shared" ca="1" si="3608"/>
        <v>26769734.554734342</v>
      </c>
      <c r="BC206" s="45">
        <f t="shared" ca="1" si="3608"/>
        <v>24631187.555206031</v>
      </c>
      <c r="BD206" s="45">
        <f t="shared" ca="1" si="3608"/>
        <v>22492640.555677719</v>
      </c>
      <c r="BE206" s="45">
        <f t="shared" ca="1" si="3608"/>
        <v>20354093.556149408</v>
      </c>
      <c r="BF206" s="45">
        <f t="shared" ca="1" si="3608"/>
        <v>18215546.556621097</v>
      </c>
      <c r="BG206" s="45">
        <f t="shared" ca="1" si="3608"/>
        <v>16076999.557092788</v>
      </c>
      <c r="BH206" s="45">
        <f t="shared" ca="1" si="3608"/>
        <v>13938452.557564477</v>
      </c>
      <c r="BI206" s="45">
        <f t="shared" ca="1" si="3608"/>
        <v>11752960.496359333</v>
      </c>
      <c r="BJ206" s="45">
        <f t="shared" ca="1" si="3608"/>
        <v>9566739.9378004577</v>
      </c>
      <c r="BK206" s="45">
        <f t="shared" ca="1" si="3608"/>
        <v>7379790.6390553936</v>
      </c>
      <c r="BL206" s="45">
        <f t="shared" ca="1" si="3608"/>
        <v>5192112.3572107479</v>
      </c>
      <c r="BM206" s="45">
        <f t="shared" ca="1" si="3608"/>
        <v>3003704.8492721538</v>
      </c>
      <c r="BN206" s="45">
        <f t="shared" ca="1" si="3608"/>
        <v>814567.87216424686</v>
      </c>
      <c r="BO206" s="45">
        <f t="shared" ca="1" si="3608"/>
        <v>15784.235019259126</v>
      </c>
      <c r="BP206" s="45">
        <f t="shared" ref="BP206:BV206" ca="1" si="3609">MAX(BP201-BP205,0)</f>
        <v>15784.235019259126</v>
      </c>
      <c r="BQ206" s="45">
        <f t="shared" ca="1" si="3609"/>
        <v>15784.235019259126</v>
      </c>
      <c r="BR206" s="45">
        <f t="shared" ca="1" si="3609"/>
        <v>15784.235019259126</v>
      </c>
      <c r="BS206" s="45">
        <f t="shared" ca="1" si="3609"/>
        <v>15784.235019259126</v>
      </c>
      <c r="BT206" s="45">
        <f t="shared" ca="1" si="3609"/>
        <v>0</v>
      </c>
      <c r="BU206" s="45">
        <f t="shared" ca="1" si="3609"/>
        <v>0</v>
      </c>
      <c r="BV206" s="45">
        <f t="shared" ca="1" si="3609"/>
        <v>0</v>
      </c>
      <c r="BW206" s="45">
        <f t="shared" ref="BW206" ca="1" si="3610">MAX(BW201-BW205,0)</f>
        <v>0</v>
      </c>
      <c r="BX206" s="45">
        <f t="shared" ref="BX206" ca="1" si="3611">MAX(BX201-BX205,0)</f>
        <v>0</v>
      </c>
      <c r="BY206" s="45">
        <f t="shared" ref="BY206" ca="1" si="3612">MAX(BY201-BY205,0)</f>
        <v>0</v>
      </c>
      <c r="BZ206" s="45">
        <f t="shared" ref="BZ206" ca="1" si="3613">MAX(BZ201-BZ205,0)</f>
        <v>0</v>
      </c>
      <c r="CA206" s="45">
        <f t="shared" ref="CA206" ca="1" si="3614">MAX(CA201-CA205,0)</f>
        <v>0</v>
      </c>
      <c r="CB206" s="45">
        <f t="shared" ref="CB206" ca="1" si="3615">MAX(CB201-CB205,0)</f>
        <v>0</v>
      </c>
      <c r="CC206" s="45">
        <f t="shared" ref="CC206" ca="1" si="3616">MAX(CC201-CC205,0)</f>
        <v>0</v>
      </c>
      <c r="CD206" s="45">
        <f t="shared" ref="CD206" ca="1" si="3617">MAX(CD201-CD205,0)</f>
        <v>0</v>
      </c>
      <c r="CE206" s="45">
        <f t="shared" ref="CE206" ca="1" si="3618">MAX(CE201-CE205,0)</f>
        <v>0</v>
      </c>
      <c r="CF206" s="45">
        <f t="shared" ref="CF206" ca="1" si="3619">MAX(CF201-CF205,0)</f>
        <v>0</v>
      </c>
      <c r="CG206" s="45">
        <f t="shared" ref="CG206" ca="1" si="3620">MAX(CG201-CG205,0)</f>
        <v>0</v>
      </c>
      <c r="CH206" s="45">
        <f t="shared" ref="CH206" ca="1" si="3621">MAX(CH201-CH205,0)</f>
        <v>0</v>
      </c>
      <c r="CI206" s="45">
        <f t="shared" ref="CI206" ca="1" si="3622">MAX(CI201-CI205,0)</f>
        <v>0</v>
      </c>
      <c r="CJ206" s="45">
        <f t="shared" ref="CJ206" ca="1" si="3623">MAX(CJ201-CJ205,0)</f>
        <v>0</v>
      </c>
      <c r="CK206" s="45">
        <f t="shared" ref="CK206" ca="1" si="3624">MAX(CK201-CK205,0)</f>
        <v>0</v>
      </c>
      <c r="CL206" s="45">
        <f t="shared" ref="CL206" ca="1" si="3625">MAX(CL201-CL205,0)</f>
        <v>0</v>
      </c>
      <c r="CM206" s="45">
        <f t="shared" ref="CM206" ca="1" si="3626">MAX(CM201-CM205,0)</f>
        <v>0</v>
      </c>
      <c r="CN206" s="45">
        <f t="shared" ref="CN206" ca="1" si="3627">MAX(CN201-CN205,0)</f>
        <v>0</v>
      </c>
      <c r="CO206" s="45">
        <f t="shared" ref="CO206" ca="1" si="3628">MAX(CO201-CO205,0)</f>
        <v>0</v>
      </c>
      <c r="CP206" s="45">
        <f t="shared" ref="CP206" ca="1" si="3629">MAX(CP201-CP205,0)</f>
        <v>0</v>
      </c>
      <c r="CQ206" s="45">
        <f t="shared" ref="CQ206" ca="1" si="3630">MAX(CQ201-CQ205,0)</f>
        <v>0</v>
      </c>
      <c r="CR206" s="45">
        <f t="shared" ref="CR206" ca="1" si="3631">MAX(CR201-CR205,0)</f>
        <v>0</v>
      </c>
      <c r="CS206" s="45">
        <f t="shared" ref="CS206" ca="1" si="3632">MAX(CS201-CS205,0)</f>
        <v>0</v>
      </c>
      <c r="CT206" s="45">
        <f t="shared" ref="CT206" ca="1" si="3633">MAX(CT201-CT205,0)</f>
        <v>0</v>
      </c>
      <c r="CU206" s="45">
        <f t="shared" ref="CU206" ca="1" si="3634">MAX(CU201-CU205,0)</f>
        <v>0</v>
      </c>
      <c r="CV206" s="45">
        <f t="shared" ref="CV206" ca="1" si="3635">MAX(CV201-CV205,0)</f>
        <v>0</v>
      </c>
      <c r="CW206" s="45">
        <f t="shared" ref="CW206" ca="1" si="3636">MAX(CW201-CW205,0)</f>
        <v>0</v>
      </c>
      <c r="CX206" s="45">
        <f t="shared" ref="CX206" ca="1" si="3637">MAX(CX201-CX205,0)</f>
        <v>0</v>
      </c>
      <c r="CY206" s="45">
        <f t="shared" ref="CY206" ca="1" si="3638">MAX(CY201-CY205,0)</f>
        <v>0</v>
      </c>
      <c r="CZ206" s="45">
        <f t="shared" ref="CZ206" ca="1" si="3639">MAX(CZ201-CZ205,0)</f>
        <v>0</v>
      </c>
      <c r="DA206" s="45">
        <f t="shared" ref="DA206" ca="1" si="3640">MAX(DA201-DA205,0)</f>
        <v>0</v>
      </c>
      <c r="DB206" s="45">
        <f t="shared" ref="DB206" ca="1" si="3641">MAX(DB201-DB205,0)</f>
        <v>0</v>
      </c>
      <c r="DC206" s="45">
        <f t="shared" ref="DC206" ca="1" si="3642">MAX(DC201-DC205,0)</f>
        <v>0</v>
      </c>
      <c r="DD206" s="45">
        <f t="shared" ref="DD206" ca="1" si="3643">MAX(DD201-DD205,0)</f>
        <v>0</v>
      </c>
      <c r="DE206" s="45">
        <f t="shared" ref="DE206" ca="1" si="3644">MAX(DE201-DE205,0)</f>
        <v>0</v>
      </c>
      <c r="DF206" s="45">
        <f t="shared" ref="DF206" ca="1" si="3645">MAX(DF201-DF205,0)</f>
        <v>0</v>
      </c>
      <c r="DG206" s="45">
        <f t="shared" ref="DG206" ca="1" si="3646">MAX(DG201-DG205,0)</f>
        <v>0</v>
      </c>
      <c r="DH206" s="45">
        <f t="shared" ref="DH206" ca="1" si="3647">MAX(DH201-DH205,0)</f>
        <v>0</v>
      </c>
      <c r="DI206" s="45">
        <f t="shared" ref="DI206" ca="1" si="3648">MAX(DI201-DI205,0)</f>
        <v>0</v>
      </c>
      <c r="DJ206" s="45">
        <f t="shared" ref="DJ206" ca="1" si="3649">MAX(DJ201-DJ205,0)</f>
        <v>0</v>
      </c>
      <c r="DK206" s="45">
        <f t="shared" ref="DK206" ca="1" si="3650">MAX(DK201-DK205,0)</f>
        <v>0</v>
      </c>
      <c r="DL206" s="45">
        <f t="shared" ref="DL206" ca="1" si="3651">MAX(DL201-DL205,0)</f>
        <v>0</v>
      </c>
      <c r="DM206" s="45">
        <f t="shared" ref="DM206" ca="1" si="3652">MAX(DM201-DM205,0)</f>
        <v>0</v>
      </c>
      <c r="DN206" s="45">
        <f t="shared" ref="DN206" ca="1" si="3653">MAX(DN201-DN205,0)</f>
        <v>0</v>
      </c>
      <c r="DO206" s="45">
        <f t="shared" ref="DO206" ca="1" si="3654">MAX(DO201-DO205,0)</f>
        <v>0</v>
      </c>
      <c r="DP206" s="45">
        <f t="shared" ref="DP206" ca="1" si="3655">MAX(DP201-DP205,0)</f>
        <v>0</v>
      </c>
      <c r="DQ206" s="45">
        <f t="shared" ref="DQ206" ca="1" si="3656">MAX(DQ201-DQ205,0)</f>
        <v>0</v>
      </c>
      <c r="DR206" s="45">
        <f t="shared" ref="DR206" ca="1" si="3657">MAX(DR201-DR205,0)</f>
        <v>0</v>
      </c>
      <c r="DS206" s="45">
        <f t="shared" ref="DS206" ca="1" si="3658">MAX(DS201-DS205,0)</f>
        <v>0</v>
      </c>
    </row>
    <row r="207" spans="2:123" ht="13.8" thickTop="1" x14ac:dyDescent="0.25"/>
    <row r="208" spans="2:123" x14ac:dyDescent="0.25">
      <c r="B208" s="37" t="s">
        <v>56</v>
      </c>
    </row>
    <row r="209" spans="2:123" x14ac:dyDescent="0.25">
      <c r="B209" s="36" t="s">
        <v>464</v>
      </c>
      <c r="C209" s="79">
        <f>STHPF!D66</f>
        <v>0</v>
      </c>
      <c r="D209" s="79">
        <f>STHPF!E66</f>
        <v>0</v>
      </c>
      <c r="E209" s="79">
        <f>STHPF!F66</f>
        <v>0</v>
      </c>
      <c r="F209" s="79">
        <f>STHPF!G66</f>
        <v>0</v>
      </c>
      <c r="G209" s="79">
        <f>STHPF!H66</f>
        <v>0</v>
      </c>
      <c r="H209" s="79">
        <f>STHPF!I66</f>
        <v>0</v>
      </c>
      <c r="I209" s="79">
        <f>STHPF!J66</f>
        <v>0</v>
      </c>
      <c r="J209" s="79">
        <f>STHPF!K66</f>
        <v>0</v>
      </c>
      <c r="K209" s="79">
        <f>STHPF!L66</f>
        <v>0</v>
      </c>
      <c r="L209" s="79">
        <f>STHPF!M66</f>
        <v>0</v>
      </c>
      <c r="M209" s="79">
        <f>STHPF!N66</f>
        <v>0</v>
      </c>
      <c r="N209" s="79">
        <f>STHPF!O66</f>
        <v>0</v>
      </c>
      <c r="O209" s="79">
        <f>STHPF!P66</f>
        <v>0</v>
      </c>
      <c r="P209" s="79">
        <f>STHPF!Q66</f>
        <v>0</v>
      </c>
      <c r="Q209" s="79">
        <f>STHPF!R66</f>
        <v>0</v>
      </c>
      <c r="R209" s="79">
        <f>STHPF!S66</f>
        <v>0</v>
      </c>
      <c r="S209" s="79">
        <f>STHPF!T66</f>
        <v>0</v>
      </c>
      <c r="T209" s="79">
        <f>STHPF!U66</f>
        <v>0</v>
      </c>
      <c r="U209" s="79">
        <f>STHPF!V66</f>
        <v>0</v>
      </c>
      <c r="V209" s="79">
        <f>STHPF!W66</f>
        <v>0</v>
      </c>
      <c r="W209" s="79">
        <f>STHPF!X66</f>
        <v>0</v>
      </c>
      <c r="X209" s="79">
        <f>STHPF!Y66</f>
        <v>0</v>
      </c>
      <c r="Y209" s="79">
        <f>STHPF!Z66</f>
        <v>0</v>
      </c>
      <c r="Z209" s="79">
        <f>STHPF!AA66</f>
        <v>0</v>
      </c>
      <c r="AA209" s="79">
        <f>STHPF!AB66</f>
        <v>0</v>
      </c>
      <c r="AB209" s="79">
        <f>STHPF!AC66</f>
        <v>0</v>
      </c>
      <c r="AC209" s="79">
        <f>STHPF!AD66</f>
        <v>0</v>
      </c>
      <c r="AD209" s="79">
        <f>STHPF!AE66</f>
        <v>0</v>
      </c>
      <c r="AE209" s="79">
        <f>STHPF!AF66</f>
        <v>2205187.384615385</v>
      </c>
      <c r="AF209" s="79">
        <f>STHPF!AG66</f>
        <v>2205187.384615385</v>
      </c>
      <c r="AG209" s="79">
        <f>STHPF!AH66</f>
        <v>2205187.384615385</v>
      </c>
      <c r="AH209" s="79">
        <f>STHPF!AI66</f>
        <v>2205187.384615385</v>
      </c>
      <c r="AI209" s="79">
        <f>STHPF!AJ66</f>
        <v>2205187.384615385</v>
      </c>
      <c r="AJ209" s="79">
        <f>STHPF!AK66</f>
        <v>2205187.384615385</v>
      </c>
      <c r="AK209" s="79">
        <f>STHPF!AL66</f>
        <v>2205187.384615385</v>
      </c>
      <c r="AL209" s="79">
        <f>STHPF!AM66</f>
        <v>2205187.384615385</v>
      </c>
      <c r="AM209" s="79">
        <f>STHPF!AN66</f>
        <v>2205187.384615385</v>
      </c>
      <c r="AN209" s="79">
        <f>STHPF!AO66</f>
        <v>2205187.384615385</v>
      </c>
      <c r="AO209" s="79">
        <f>STHPF!AP66</f>
        <v>2205187.384615385</v>
      </c>
      <c r="AP209" s="79">
        <f>STHPF!AQ66</f>
        <v>2205187.384615385</v>
      </c>
      <c r="AQ209" s="79">
        <f>STHPF!AR66</f>
        <v>2205187.384615385</v>
      </c>
      <c r="AR209" s="79">
        <f>STHPF!AS66</f>
        <v>2205187.384615385</v>
      </c>
      <c r="AS209" s="79">
        <f>STHPF!AT66</f>
        <v>2205187.384615385</v>
      </c>
      <c r="AT209" s="79">
        <f>STHPF!AU66</f>
        <v>2205187.384615385</v>
      </c>
      <c r="AU209" s="79">
        <f>STHPF!AV66</f>
        <v>2205187.384615385</v>
      </c>
      <c r="AV209" s="79">
        <f>STHPF!AW66</f>
        <v>2205187.384615385</v>
      </c>
      <c r="AW209" s="79">
        <f>STHPF!AX66</f>
        <v>2205187.384615385</v>
      </c>
      <c r="AX209" s="79">
        <f>STHPF!AY66</f>
        <v>2205187.384615385</v>
      </c>
      <c r="AY209" s="79">
        <f>STHPF!AZ66</f>
        <v>2205187.384615385</v>
      </c>
      <c r="AZ209" s="79">
        <f>STHPF!BA66</f>
        <v>2205187.384615385</v>
      </c>
      <c r="BA209" s="79">
        <f>STHPF!BB66</f>
        <v>2205187.384615385</v>
      </c>
      <c r="BB209" s="79">
        <f>STHPF!BC66</f>
        <v>2205187.384615385</v>
      </c>
      <c r="BC209" s="79">
        <f>STHPF!BD66</f>
        <v>2205187.384615385</v>
      </c>
      <c r="BD209" s="79">
        <f>STHPF!BE66</f>
        <v>2205187.384615385</v>
      </c>
      <c r="BE209" s="79">
        <f>STHPF!BF66</f>
        <v>2205187.384615385</v>
      </c>
      <c r="BF209" s="79">
        <f>STHPF!BG66</f>
        <v>2205187.384615385</v>
      </c>
      <c r="BG209" s="79">
        <f>STHPF!BH66</f>
        <v>2205187.384615385</v>
      </c>
      <c r="BH209" s="79">
        <f>STHPF!BI66</f>
        <v>2205187.384615385</v>
      </c>
      <c r="BI209" s="79">
        <f>STHPF!BJ66</f>
        <v>2205187.384615385</v>
      </c>
      <c r="BJ209" s="79">
        <f>STHPF!BK66</f>
        <v>2205187.384615385</v>
      </c>
      <c r="BK209" s="79">
        <f>STHPF!BL66</f>
        <v>2205187.384615385</v>
      </c>
      <c r="BL209" s="79">
        <f>STHPF!BM66</f>
        <v>2205187.384615385</v>
      </c>
      <c r="BM209" s="79">
        <f>STHPF!BN66</f>
        <v>2205187.384615385</v>
      </c>
      <c r="BN209" s="79">
        <f>STHPF!BO66</f>
        <v>2205187.384615385</v>
      </c>
      <c r="BO209" s="79">
        <f>STHPF!BP66</f>
        <v>2205187.384615385</v>
      </c>
      <c r="BP209" s="79">
        <f>STHPF!BQ66</f>
        <v>2205187.384615385</v>
      </c>
      <c r="BQ209" s="79">
        <f>STHPF!BR66</f>
        <v>2205187.384615385</v>
      </c>
      <c r="BR209" s="79">
        <f>STHPF!BS66</f>
        <v>2205187.384615385</v>
      </c>
      <c r="BS209" s="79">
        <f>STHPF!BT66</f>
        <v>2205187.384615385</v>
      </c>
      <c r="BT209" s="79">
        <f>STHPF!BU66</f>
        <v>2205187.384615385</v>
      </c>
      <c r="BU209" s="79">
        <f>STHPF!BV66</f>
        <v>2205187.384615385</v>
      </c>
      <c r="BV209" s="79">
        <f>STHPF!BW66</f>
        <v>2205187.384615385</v>
      </c>
      <c r="BW209" s="79">
        <f>STHPF!BX66</f>
        <v>2205187.384615385</v>
      </c>
      <c r="BX209" s="79">
        <f>STHPF!BY66</f>
        <v>2205187.384615385</v>
      </c>
      <c r="BY209" s="79">
        <f>STHPF!BZ66</f>
        <v>0</v>
      </c>
      <c r="BZ209" s="79">
        <f>STHPF!CA66</f>
        <v>0</v>
      </c>
      <c r="CA209" s="79">
        <f>STHPF!CB66</f>
        <v>0</v>
      </c>
      <c r="CB209" s="79">
        <f>STHPF!CC66</f>
        <v>0</v>
      </c>
      <c r="CC209" s="79">
        <f>STHPF!CD66</f>
        <v>0</v>
      </c>
      <c r="CD209" s="79">
        <f>STHPF!CE66</f>
        <v>0</v>
      </c>
      <c r="CE209" s="79">
        <f>STHPF!CF66</f>
        <v>0</v>
      </c>
      <c r="CF209" s="79">
        <f>STHPF!CG66</f>
        <v>0</v>
      </c>
      <c r="CG209" s="79">
        <f>STHPF!CH66</f>
        <v>0</v>
      </c>
      <c r="CH209" s="79">
        <f>STHPF!CI66</f>
        <v>0</v>
      </c>
      <c r="CI209" s="79">
        <f>STHPF!CJ66</f>
        <v>0</v>
      </c>
      <c r="CJ209" s="79">
        <f>STHPF!CK66</f>
        <v>0</v>
      </c>
      <c r="CK209" s="79">
        <f>STHPF!CL66</f>
        <v>0</v>
      </c>
      <c r="CL209" s="79">
        <f>STHPF!CM66</f>
        <v>0</v>
      </c>
      <c r="CM209" s="79">
        <f>STHPF!CN66</f>
        <v>0</v>
      </c>
      <c r="CN209" s="79">
        <f>STHPF!CO66</f>
        <v>0</v>
      </c>
      <c r="CO209" s="79">
        <f>STHPF!CP66</f>
        <v>0</v>
      </c>
      <c r="CP209" s="79">
        <f>STHPF!CQ66</f>
        <v>0</v>
      </c>
      <c r="CQ209" s="79">
        <f>STHPF!CR66</f>
        <v>0</v>
      </c>
      <c r="CR209" s="79">
        <f>STHPF!CS66</f>
        <v>0</v>
      </c>
      <c r="CS209" s="79">
        <f>STHPF!CT66</f>
        <v>0</v>
      </c>
      <c r="CT209" s="79">
        <f>STHPF!CU66</f>
        <v>0</v>
      </c>
      <c r="CU209" s="79">
        <f>STHPF!CV66</f>
        <v>0</v>
      </c>
      <c r="CV209" s="79">
        <f>STHPF!CW66</f>
        <v>0</v>
      </c>
      <c r="CW209" s="79">
        <f>STHPF!CX66</f>
        <v>0</v>
      </c>
      <c r="CX209" s="79">
        <f>STHPF!CY66</f>
        <v>0</v>
      </c>
      <c r="CY209" s="79">
        <f>STHPF!CZ66</f>
        <v>0</v>
      </c>
      <c r="CZ209" s="79">
        <f>STHPF!DA66</f>
        <v>0</v>
      </c>
      <c r="DA209" s="79">
        <f>STHPF!DB66</f>
        <v>0</v>
      </c>
      <c r="DB209" s="79">
        <f>STHPF!DC66</f>
        <v>0</v>
      </c>
      <c r="DC209" s="79">
        <f>STHPF!DD66</f>
        <v>0</v>
      </c>
      <c r="DD209" s="79">
        <f>STHPF!DE66</f>
        <v>0</v>
      </c>
      <c r="DE209" s="79">
        <f>STHPF!DF66</f>
        <v>0</v>
      </c>
      <c r="DF209" s="79">
        <f>STHPF!DG66</f>
        <v>0</v>
      </c>
      <c r="DG209" s="79">
        <f>STHPF!DH66</f>
        <v>0</v>
      </c>
      <c r="DH209" s="79">
        <f>STHPF!DI66</f>
        <v>0</v>
      </c>
      <c r="DI209" s="79">
        <f>STHPF!DJ66</f>
        <v>0</v>
      </c>
      <c r="DJ209" s="79">
        <f>STHPF!DK66</f>
        <v>0</v>
      </c>
      <c r="DK209" s="79">
        <f>STHPF!DL66</f>
        <v>0</v>
      </c>
      <c r="DL209" s="79">
        <f>STHPF!DM66</f>
        <v>0</v>
      </c>
      <c r="DM209" s="79">
        <f>STHPF!DN66</f>
        <v>0</v>
      </c>
      <c r="DN209" s="79">
        <f>STHPF!DO66</f>
        <v>0</v>
      </c>
      <c r="DO209" s="79">
        <f>STHPF!DP66</f>
        <v>0</v>
      </c>
      <c r="DP209" s="79">
        <f>STHPF!DQ66</f>
        <v>0</v>
      </c>
      <c r="DQ209" s="79">
        <f>STHPF!DR66</f>
        <v>0</v>
      </c>
      <c r="DR209" s="79">
        <f>STHPF!DS66</f>
        <v>0</v>
      </c>
      <c r="DS209" s="79">
        <f>STHPF!DT66</f>
        <v>0</v>
      </c>
    </row>
    <row r="210" spans="2:123" ht="13.8" thickBot="1" x14ac:dyDescent="0.3">
      <c r="B210" s="42" t="s">
        <v>35</v>
      </c>
      <c r="C210" s="45">
        <f ca="1">MAX(C206-C209,0)</f>
        <v>0</v>
      </c>
      <c r="D210" s="45">
        <f t="shared" ref="D210" ca="1" si="3659">MAX(D206-D209,0)</f>
        <v>0</v>
      </c>
      <c r="E210" s="45">
        <f t="shared" ref="E210" ca="1" si="3660">MAX(E206-E209,0)</f>
        <v>0</v>
      </c>
      <c r="F210" s="45">
        <f t="shared" ref="F210" ca="1" si="3661">MAX(F206-F209,0)</f>
        <v>0</v>
      </c>
      <c r="G210" s="45">
        <f t="shared" ref="G210" ca="1" si="3662">MAX(G206-G209,0)</f>
        <v>0</v>
      </c>
      <c r="H210" s="45">
        <f t="shared" ref="H210" ca="1" si="3663">MAX(H206-H209,0)</f>
        <v>0</v>
      </c>
      <c r="I210" s="45">
        <f t="shared" ref="I210" ca="1" si="3664">MAX(I206-I209,0)</f>
        <v>0</v>
      </c>
      <c r="J210" s="45">
        <f t="shared" ref="J210" ca="1" si="3665">MAX(J206-J209,0)</f>
        <v>0</v>
      </c>
      <c r="K210" s="45">
        <f t="shared" ref="K210" ca="1" si="3666">MAX(K206-K209,0)</f>
        <v>0</v>
      </c>
      <c r="L210" s="45">
        <f t="shared" ref="L210" ca="1" si="3667">MAX(L206-L209,0)</f>
        <v>0</v>
      </c>
      <c r="M210" s="45">
        <f t="shared" ref="M210" ca="1" si="3668">MAX(M206-M209,0)</f>
        <v>0</v>
      </c>
      <c r="N210" s="45">
        <f t="shared" ref="N210" ca="1" si="3669">MAX(N206-N209,0)</f>
        <v>0</v>
      </c>
      <c r="O210" s="45">
        <f t="shared" ref="O210" ca="1" si="3670">MAX(O206-O209,0)</f>
        <v>0</v>
      </c>
      <c r="P210" s="45">
        <f t="shared" ref="P210" ca="1" si="3671">MAX(P206-P209,0)</f>
        <v>0</v>
      </c>
      <c r="Q210" s="45">
        <f t="shared" ref="Q210" ca="1" si="3672">MAX(Q206-Q209,0)</f>
        <v>0</v>
      </c>
      <c r="R210" s="45">
        <f t="shared" ref="R210" ca="1" si="3673">MAX(R206-R209,0)</f>
        <v>0</v>
      </c>
      <c r="S210" s="45">
        <f t="shared" ref="S210" ca="1" si="3674">MAX(S206-S209,0)</f>
        <v>0</v>
      </c>
      <c r="T210" s="45">
        <f t="shared" ref="T210" ca="1" si="3675">MAX(T206-T209,0)</f>
        <v>0</v>
      </c>
      <c r="U210" s="45">
        <f t="shared" ref="U210" ca="1" si="3676">MAX(U206-U209,0)</f>
        <v>0</v>
      </c>
      <c r="V210" s="45">
        <f t="shared" ref="V210" ca="1" si="3677">MAX(V206-V209,0)</f>
        <v>0</v>
      </c>
      <c r="W210" s="45">
        <f t="shared" ref="W210" ca="1" si="3678">MAX(W206-W209,0)</f>
        <v>0</v>
      </c>
      <c r="X210" s="45">
        <f t="shared" ref="X210" ca="1" si="3679">MAX(X206-X209,0)</f>
        <v>4651103.5007164711</v>
      </c>
      <c r="Y210" s="45">
        <f t="shared" ref="Y210" ca="1" si="3680">MAX(Y206-Y209,0)</f>
        <v>4778326.0540645216</v>
      </c>
      <c r="Z210" s="45">
        <f t="shared" ref="Z210" ca="1" si="3681">MAX(Z206-Z209,0)</f>
        <v>6504917.8495023437</v>
      </c>
      <c r="AA210" s="45">
        <f t="shared" ref="AA210" ca="1" si="3682">MAX(AA206-AA209,0)</f>
        <v>8231509.6449401658</v>
      </c>
      <c r="AB210" s="45">
        <f t="shared" ref="AB210" ca="1" si="3683">MAX(AB206-AB209,0)</f>
        <v>10357943.750900431</v>
      </c>
      <c r="AC210" s="45">
        <f t="shared" ref="AC210" ca="1" si="3684">MAX(AC206-AC209,0)</f>
        <v>12484377.856860695</v>
      </c>
      <c r="AD210" s="45">
        <f t="shared" ref="AD210" ca="1" si="3685">MAX(AD206-AD209,0)</f>
        <v>16064784.001084389</v>
      </c>
      <c r="AE210" s="45">
        <f t="shared" ref="AE210" ca="1" si="3686">MAX(AE206-AE209,0)</f>
        <v>17440002.760692701</v>
      </c>
      <c r="AF210" s="45">
        <f t="shared" ref="AF210" ca="1" si="3687">MAX(AF206-AF209,0)</f>
        <v>18887920.122214183</v>
      </c>
      <c r="AG210" s="45">
        <f t="shared" ref="AG210" ca="1" si="3688">MAX(AG206-AG209,0)</f>
        <v>20335837.483735666</v>
      </c>
      <c r="AH210" s="45">
        <f t="shared" ref="AH210" ca="1" si="3689">MAX(AH206-AH209,0)</f>
        <v>22095320.282027882</v>
      </c>
      <c r="AI210" s="45">
        <f t="shared" ref="AI210" ca="1" si="3690">MAX(AI206-AI209,0)</f>
        <v>23854803.080320098</v>
      </c>
      <c r="AJ210" s="45">
        <f t="shared" ref="AJ210" ca="1" si="3691">MAX(AJ206-AJ209,0)</f>
        <v>25614285.878612313</v>
      </c>
      <c r="AK210" s="45">
        <f t="shared" ref="AK210" ca="1" si="3692">MAX(AK206-AK209,0)</f>
        <v>27373768.676904529</v>
      </c>
      <c r="AL210" s="45">
        <f t="shared" ref="AL210" ca="1" si="3693">MAX(AL206-AL209,0)</f>
        <v>29133251.475196745</v>
      </c>
      <c r="AM210" s="45">
        <f t="shared" ref="AM210" ca="1" si="3694">MAX(AM206-AM209,0)</f>
        <v>30892734.273488961</v>
      </c>
      <c r="AN210" s="45">
        <f t="shared" ref="AN210" ca="1" si="3695">MAX(AN206-AN209,0)</f>
        <v>32652217.071781181</v>
      </c>
      <c r="AO210" s="45">
        <f t="shared" ref="AO210" ca="1" si="3696">MAX(AO206-AO209,0)</f>
        <v>34411699.8700734</v>
      </c>
      <c r="AP210" s="45">
        <f t="shared" ref="AP210" ca="1" si="3697">MAX(AP206-AP209,0)</f>
        <v>36043960.115017563</v>
      </c>
      <c r="AQ210" s="45">
        <f t="shared" ref="AQ210" ca="1" si="3698">MAX(AQ206-AQ209,0)</f>
        <v>37676220.359961726</v>
      </c>
      <c r="AR210" s="45">
        <f t="shared" ref="AR210" ca="1" si="3699">MAX(AR206-AR209,0)</f>
        <v>37709111.362816118</v>
      </c>
      <c r="AS210" s="45">
        <f t="shared" ref="AS210" ca="1" si="3700">MAX(AS206-AS209,0)</f>
        <v>37808642.750757582</v>
      </c>
      <c r="AT210" s="45">
        <f t="shared" ref="AT210" ca="1" si="3701">MAX(AT206-AT209,0)</f>
        <v>37508331.82817661</v>
      </c>
      <c r="AU210" s="45">
        <f t="shared" ref="AU210" ca="1" si="3702">MAX(AU206-AU209,0)</f>
        <v>37208020.905595638</v>
      </c>
      <c r="AV210" s="45">
        <f t="shared" ref="AV210" ca="1" si="3703">MAX(AV206-AV209,0)</f>
        <v>35453737.944751233</v>
      </c>
      <c r="AW210" s="45">
        <f t="shared" ref="AW210" ca="1" si="3704">MAX(AW206-AW209,0)</f>
        <v>33699454.983906828</v>
      </c>
      <c r="AX210" s="45">
        <f t="shared" ref="AX210" ca="1" si="3705">MAX(AX206-AX209,0)</f>
        <v>31872473.421149254</v>
      </c>
      <c r="AY210" s="45">
        <f t="shared" ref="AY210" ca="1" si="3706">MAX(AY206-AY209,0)</f>
        <v>30045491.85839168</v>
      </c>
      <c r="AZ210" s="45">
        <f t="shared" ref="AZ210" ca="1" si="3707">MAX(AZ206-AZ209,0)</f>
        <v>28218510.295634106</v>
      </c>
      <c r="BA210" s="45">
        <f t="shared" ref="BA210" ca="1" si="3708">MAX(BA206-BA209,0)</f>
        <v>26391528.732876532</v>
      </c>
      <c r="BB210" s="45">
        <f t="shared" ref="BB210" ca="1" si="3709">MAX(BB206-BB209,0)</f>
        <v>24564547.170118958</v>
      </c>
      <c r="BC210" s="45">
        <f t="shared" ref="BC210" ca="1" si="3710">MAX(BC206-BC209,0)</f>
        <v>22426000.170590647</v>
      </c>
      <c r="BD210" s="45">
        <f t="shared" ref="BD210" ca="1" si="3711">MAX(BD206-BD209,0)</f>
        <v>20287453.171062335</v>
      </c>
      <c r="BE210" s="45">
        <f t="shared" ref="BE210" ca="1" si="3712">MAX(BE206-BE209,0)</f>
        <v>18148906.171534024</v>
      </c>
      <c r="BF210" s="45">
        <f t="shared" ref="BF210" ca="1" si="3713">MAX(BF206-BF209,0)</f>
        <v>16010359.172005713</v>
      </c>
      <c r="BG210" s="45">
        <f t="shared" ref="BG210" ca="1" si="3714">MAX(BG206-BG209,0)</f>
        <v>13871812.172477402</v>
      </c>
      <c r="BH210" s="45">
        <f t="shared" ref="BH210" ca="1" si="3715">MAX(BH206-BH209,0)</f>
        <v>11733265.172949091</v>
      </c>
      <c r="BI210" s="45">
        <f t="shared" ref="BI210" ca="1" si="3716">MAX(BI206-BI209,0)</f>
        <v>9547773.1117439494</v>
      </c>
      <c r="BJ210" s="45">
        <f t="shared" ref="BJ210" ca="1" si="3717">MAX(BJ206-BJ209,0)</f>
        <v>7361552.5531850727</v>
      </c>
      <c r="BK210" s="45">
        <f t="shared" ref="BK210" ca="1" si="3718">MAX(BK206-BK209,0)</f>
        <v>5174603.2544400087</v>
      </c>
      <c r="BL210" s="45">
        <f t="shared" ref="BL210" ca="1" si="3719">MAX(BL206-BL209,0)</f>
        <v>2986924.9725953629</v>
      </c>
      <c r="BM210" s="45">
        <f t="shared" ref="BM210" ca="1" si="3720">MAX(BM206-BM209,0)</f>
        <v>798517.46465676883</v>
      </c>
      <c r="BN210" s="45">
        <f t="shared" ref="BN210" ca="1" si="3721">MAX(BN206-BN209,0)</f>
        <v>0</v>
      </c>
      <c r="BO210" s="45">
        <f t="shared" ref="BO210" ca="1" si="3722">MAX(BO206-BO209,0)</f>
        <v>0</v>
      </c>
      <c r="BP210" s="45">
        <f t="shared" ref="BP210" ca="1" si="3723">MAX(BP206-BP209,0)</f>
        <v>0</v>
      </c>
      <c r="BQ210" s="45">
        <f t="shared" ref="BQ210" ca="1" si="3724">MAX(BQ206-BQ209,0)</f>
        <v>0</v>
      </c>
      <c r="BR210" s="45">
        <f t="shared" ref="BR210" ca="1" si="3725">MAX(BR206-BR209,0)</f>
        <v>0</v>
      </c>
      <c r="BS210" s="45">
        <f t="shared" ref="BS210" ca="1" si="3726">MAX(BS206-BS209,0)</f>
        <v>0</v>
      </c>
      <c r="BT210" s="45">
        <f t="shared" ref="BT210" ca="1" si="3727">MAX(BT206-BT209,0)</f>
        <v>0</v>
      </c>
      <c r="BU210" s="45">
        <f t="shared" ref="BU210" ca="1" si="3728">MAX(BU206-BU209,0)</f>
        <v>0</v>
      </c>
      <c r="BV210" s="45">
        <f t="shared" ref="BV210" ca="1" si="3729">MAX(BV206-BV209,0)</f>
        <v>0</v>
      </c>
      <c r="BW210" s="45">
        <f t="shared" ref="BW210" ca="1" si="3730">MAX(BW206-BW209,0)</f>
        <v>0</v>
      </c>
      <c r="BX210" s="45">
        <f t="shared" ref="BX210" ca="1" si="3731">MAX(BX206-BX209,0)</f>
        <v>0</v>
      </c>
      <c r="BY210" s="45">
        <f t="shared" ref="BY210" ca="1" si="3732">MAX(BY206-BY209,0)</f>
        <v>0</v>
      </c>
      <c r="BZ210" s="45">
        <f t="shared" ref="BZ210" ca="1" si="3733">MAX(BZ206-BZ209,0)</f>
        <v>0</v>
      </c>
      <c r="CA210" s="45">
        <f t="shared" ref="CA210" ca="1" si="3734">MAX(CA206-CA209,0)</f>
        <v>0</v>
      </c>
      <c r="CB210" s="45">
        <f t="shared" ref="CB210" ca="1" si="3735">MAX(CB206-CB209,0)</f>
        <v>0</v>
      </c>
      <c r="CC210" s="45">
        <f t="shared" ref="CC210" ca="1" si="3736">MAX(CC206-CC209,0)</f>
        <v>0</v>
      </c>
      <c r="CD210" s="45">
        <f t="shared" ref="CD210" ca="1" si="3737">MAX(CD206-CD209,0)</f>
        <v>0</v>
      </c>
      <c r="CE210" s="45">
        <f t="shared" ref="CE210" ca="1" si="3738">MAX(CE206-CE209,0)</f>
        <v>0</v>
      </c>
      <c r="CF210" s="45">
        <f t="shared" ref="CF210" ca="1" si="3739">MAX(CF206-CF209,0)</f>
        <v>0</v>
      </c>
      <c r="CG210" s="45">
        <f t="shared" ref="CG210" ca="1" si="3740">MAX(CG206-CG209,0)</f>
        <v>0</v>
      </c>
      <c r="CH210" s="45">
        <f t="shared" ref="CH210" ca="1" si="3741">MAX(CH206-CH209,0)</f>
        <v>0</v>
      </c>
      <c r="CI210" s="45">
        <f t="shared" ref="CI210" ca="1" si="3742">MAX(CI206-CI209,0)</f>
        <v>0</v>
      </c>
      <c r="CJ210" s="45">
        <f t="shared" ref="CJ210" ca="1" si="3743">MAX(CJ206-CJ209,0)</f>
        <v>0</v>
      </c>
      <c r="CK210" s="45">
        <f t="shared" ref="CK210" ca="1" si="3744">MAX(CK206-CK209,0)</f>
        <v>0</v>
      </c>
      <c r="CL210" s="45">
        <f t="shared" ref="CL210" ca="1" si="3745">MAX(CL206-CL209,0)</f>
        <v>0</v>
      </c>
      <c r="CM210" s="45">
        <f t="shared" ref="CM210" ca="1" si="3746">MAX(CM206-CM209,0)</f>
        <v>0</v>
      </c>
      <c r="CN210" s="45">
        <f t="shared" ref="CN210" ca="1" si="3747">MAX(CN206-CN209,0)</f>
        <v>0</v>
      </c>
      <c r="CO210" s="45">
        <f t="shared" ref="CO210" ca="1" si="3748">MAX(CO206-CO209,0)</f>
        <v>0</v>
      </c>
      <c r="CP210" s="45">
        <f t="shared" ref="CP210" ca="1" si="3749">MAX(CP206-CP209,0)</f>
        <v>0</v>
      </c>
      <c r="CQ210" s="45">
        <f t="shared" ref="CQ210" ca="1" si="3750">MAX(CQ206-CQ209,0)</f>
        <v>0</v>
      </c>
      <c r="CR210" s="45">
        <f t="shared" ref="CR210" ca="1" si="3751">MAX(CR206-CR209,0)</f>
        <v>0</v>
      </c>
      <c r="CS210" s="45">
        <f t="shared" ref="CS210" ca="1" si="3752">MAX(CS206-CS209,0)</f>
        <v>0</v>
      </c>
      <c r="CT210" s="45">
        <f t="shared" ref="CT210" ca="1" si="3753">MAX(CT206-CT209,0)</f>
        <v>0</v>
      </c>
      <c r="CU210" s="45">
        <f t="shared" ref="CU210" ca="1" si="3754">MAX(CU206-CU209,0)</f>
        <v>0</v>
      </c>
      <c r="CV210" s="45">
        <f t="shared" ref="CV210" ca="1" si="3755">MAX(CV206-CV209,0)</f>
        <v>0</v>
      </c>
      <c r="CW210" s="45">
        <f t="shared" ref="CW210" ca="1" si="3756">MAX(CW206-CW209,0)</f>
        <v>0</v>
      </c>
      <c r="CX210" s="45">
        <f t="shared" ref="CX210" ca="1" si="3757">MAX(CX206-CX209,0)</f>
        <v>0</v>
      </c>
      <c r="CY210" s="45">
        <f t="shared" ref="CY210" ca="1" si="3758">MAX(CY206-CY209,0)</f>
        <v>0</v>
      </c>
      <c r="CZ210" s="45">
        <f t="shared" ref="CZ210" ca="1" si="3759">MAX(CZ206-CZ209,0)</f>
        <v>0</v>
      </c>
      <c r="DA210" s="45">
        <f t="shared" ref="DA210" ca="1" si="3760">MAX(DA206-DA209,0)</f>
        <v>0</v>
      </c>
      <c r="DB210" s="45">
        <f t="shared" ref="DB210" ca="1" si="3761">MAX(DB206-DB209,0)</f>
        <v>0</v>
      </c>
      <c r="DC210" s="45">
        <f t="shared" ref="DC210" ca="1" si="3762">MAX(DC206-DC209,0)</f>
        <v>0</v>
      </c>
      <c r="DD210" s="45">
        <f t="shared" ref="DD210" ca="1" si="3763">MAX(DD206-DD209,0)</f>
        <v>0</v>
      </c>
      <c r="DE210" s="45">
        <f t="shared" ref="DE210" ca="1" si="3764">MAX(DE206-DE209,0)</f>
        <v>0</v>
      </c>
      <c r="DF210" s="45">
        <f t="shared" ref="DF210" ca="1" si="3765">MAX(DF206-DF209,0)</f>
        <v>0</v>
      </c>
      <c r="DG210" s="45">
        <f t="shared" ref="DG210" ca="1" si="3766">MAX(DG206-DG209,0)</f>
        <v>0</v>
      </c>
      <c r="DH210" s="45">
        <f t="shared" ref="DH210" ca="1" si="3767">MAX(DH206-DH209,0)</f>
        <v>0</v>
      </c>
      <c r="DI210" s="45">
        <f t="shared" ref="DI210" ca="1" si="3768">MAX(DI206-DI209,0)</f>
        <v>0</v>
      </c>
      <c r="DJ210" s="45">
        <f t="shared" ref="DJ210" ca="1" si="3769">MAX(DJ206-DJ209,0)</f>
        <v>0</v>
      </c>
      <c r="DK210" s="45">
        <f t="shared" ref="DK210" ca="1" si="3770">MAX(DK206-DK209,0)</f>
        <v>0</v>
      </c>
      <c r="DL210" s="45">
        <f t="shared" ref="DL210" ca="1" si="3771">MAX(DL206-DL209,0)</f>
        <v>0</v>
      </c>
      <c r="DM210" s="45">
        <f t="shared" ref="DM210" ca="1" si="3772">MAX(DM206-DM209,0)</f>
        <v>0</v>
      </c>
      <c r="DN210" s="45">
        <f t="shared" ref="DN210" ca="1" si="3773">MAX(DN206-DN209,0)</f>
        <v>0</v>
      </c>
      <c r="DO210" s="45">
        <f t="shared" ref="DO210" ca="1" si="3774">MAX(DO206-DO209,0)</f>
        <v>0</v>
      </c>
      <c r="DP210" s="45">
        <f t="shared" ref="DP210" ca="1" si="3775">MAX(DP206-DP209,0)</f>
        <v>0</v>
      </c>
      <c r="DQ210" s="45">
        <f t="shared" ref="DQ210" ca="1" si="3776">MAX(DQ206-DQ209,0)</f>
        <v>0</v>
      </c>
      <c r="DR210" s="45">
        <f t="shared" ref="DR210" ca="1" si="3777">MAX(DR206-DR209,0)</f>
        <v>0</v>
      </c>
      <c r="DS210" s="45">
        <f t="shared" ref="DS210" ca="1" si="3778">MAX(DS206-DS209,0)</f>
        <v>0</v>
      </c>
    </row>
    <row r="211" spans="2:123" ht="13.8" thickTop="1" x14ac:dyDescent="0.25"/>
    <row r="212" spans="2:123" ht="13.8" thickBot="1" x14ac:dyDescent="0.3">
      <c r="B212" s="42" t="s">
        <v>469</v>
      </c>
      <c r="C212" s="45">
        <f t="shared" ref="C212:BC212" ca="1" si="3779">IF(C210=0,C209-C206,0)</f>
        <v>0</v>
      </c>
      <c r="D212" s="45">
        <f t="shared" ca="1" si="3779"/>
        <v>0</v>
      </c>
      <c r="E212" s="45">
        <f t="shared" ca="1" si="3779"/>
        <v>0</v>
      </c>
      <c r="F212" s="45">
        <f t="shared" ca="1" si="3779"/>
        <v>0</v>
      </c>
      <c r="G212" s="45">
        <f t="shared" ca="1" si="3779"/>
        <v>0</v>
      </c>
      <c r="H212" s="45">
        <f t="shared" ca="1" si="3779"/>
        <v>0</v>
      </c>
      <c r="I212" s="45">
        <f t="shared" ca="1" si="3779"/>
        <v>0</v>
      </c>
      <c r="J212" s="45">
        <f t="shared" ca="1" si="3779"/>
        <v>0</v>
      </c>
      <c r="K212" s="45">
        <f t="shared" ca="1" si="3779"/>
        <v>0</v>
      </c>
      <c r="L212" s="45">
        <f t="shared" ca="1" si="3779"/>
        <v>0</v>
      </c>
      <c r="M212" s="45">
        <f t="shared" ca="1" si="3779"/>
        <v>0</v>
      </c>
      <c r="N212" s="45">
        <f t="shared" ca="1" si="3779"/>
        <v>0</v>
      </c>
      <c r="O212" s="45">
        <f t="shared" ca="1" si="3779"/>
        <v>0</v>
      </c>
      <c r="P212" s="45">
        <f t="shared" ca="1" si="3779"/>
        <v>0</v>
      </c>
      <c r="Q212" s="45">
        <f t="shared" ca="1" si="3779"/>
        <v>0</v>
      </c>
      <c r="R212" s="45">
        <f t="shared" ca="1" si="3779"/>
        <v>0</v>
      </c>
      <c r="S212" s="45">
        <f t="shared" ca="1" si="3779"/>
        <v>0</v>
      </c>
      <c r="T212" s="45">
        <f t="shared" ca="1" si="3779"/>
        <v>0</v>
      </c>
      <c r="U212" s="45">
        <f t="shared" ca="1" si="3779"/>
        <v>0</v>
      </c>
      <c r="V212" s="45">
        <f t="shared" ca="1" si="3779"/>
        <v>0</v>
      </c>
      <c r="W212" s="45">
        <f t="shared" ca="1" si="3779"/>
        <v>0</v>
      </c>
      <c r="X212" s="45">
        <f t="shared" ca="1" si="3779"/>
        <v>0</v>
      </c>
      <c r="Y212" s="45">
        <f t="shared" ca="1" si="3779"/>
        <v>0</v>
      </c>
      <c r="Z212" s="45">
        <f t="shared" ca="1" si="3779"/>
        <v>0</v>
      </c>
      <c r="AA212" s="45">
        <f t="shared" ca="1" si="3779"/>
        <v>0</v>
      </c>
      <c r="AB212" s="45">
        <f t="shared" ca="1" si="3779"/>
        <v>0</v>
      </c>
      <c r="AC212" s="45">
        <f t="shared" ca="1" si="3779"/>
        <v>0</v>
      </c>
      <c r="AD212" s="45">
        <f t="shared" ca="1" si="3779"/>
        <v>0</v>
      </c>
      <c r="AE212" s="45">
        <f t="shared" ca="1" si="3779"/>
        <v>0</v>
      </c>
      <c r="AF212" s="45">
        <f t="shared" ca="1" si="3779"/>
        <v>0</v>
      </c>
      <c r="AG212" s="45">
        <f t="shared" ca="1" si="3779"/>
        <v>0</v>
      </c>
      <c r="AH212" s="45">
        <f t="shared" ca="1" si="3779"/>
        <v>0</v>
      </c>
      <c r="AI212" s="45">
        <f t="shared" ca="1" si="3779"/>
        <v>0</v>
      </c>
      <c r="AJ212" s="45">
        <f t="shared" ca="1" si="3779"/>
        <v>0</v>
      </c>
      <c r="AK212" s="45">
        <f t="shared" ca="1" si="3779"/>
        <v>0</v>
      </c>
      <c r="AL212" s="45">
        <f t="shared" ca="1" si="3779"/>
        <v>0</v>
      </c>
      <c r="AM212" s="45">
        <f t="shared" ca="1" si="3779"/>
        <v>0</v>
      </c>
      <c r="AN212" s="45">
        <f t="shared" ca="1" si="3779"/>
        <v>0</v>
      </c>
      <c r="AO212" s="45">
        <f t="shared" ca="1" si="3779"/>
        <v>0</v>
      </c>
      <c r="AP212" s="45">
        <f t="shared" ca="1" si="3779"/>
        <v>0</v>
      </c>
      <c r="AQ212" s="45">
        <f t="shared" ca="1" si="3779"/>
        <v>0</v>
      </c>
      <c r="AR212" s="45">
        <f t="shared" ca="1" si="3779"/>
        <v>0</v>
      </c>
      <c r="AS212" s="45">
        <f t="shared" ca="1" si="3779"/>
        <v>0</v>
      </c>
      <c r="AT212" s="45">
        <f t="shared" ca="1" si="3779"/>
        <v>0</v>
      </c>
      <c r="AU212" s="45">
        <f t="shared" ca="1" si="3779"/>
        <v>0</v>
      </c>
      <c r="AV212" s="45">
        <f t="shared" ca="1" si="3779"/>
        <v>0</v>
      </c>
      <c r="AW212" s="45">
        <f t="shared" ca="1" si="3779"/>
        <v>0</v>
      </c>
      <c r="AX212" s="45">
        <f t="shared" ca="1" si="3779"/>
        <v>0</v>
      </c>
      <c r="AY212" s="45">
        <f t="shared" ca="1" si="3779"/>
        <v>0</v>
      </c>
      <c r="AZ212" s="45">
        <f t="shared" ca="1" si="3779"/>
        <v>0</v>
      </c>
      <c r="BA212" s="45">
        <f t="shared" ca="1" si="3779"/>
        <v>0</v>
      </c>
      <c r="BB212" s="45">
        <f t="shared" ca="1" si="3779"/>
        <v>0</v>
      </c>
      <c r="BC212" s="45">
        <f t="shared" ca="1" si="3779"/>
        <v>0</v>
      </c>
      <c r="BD212" s="45">
        <f ca="1">IF(BD210=0,BD209-BD206,0)</f>
        <v>0</v>
      </c>
      <c r="BE212" s="45">
        <f t="shared" ref="BE212:BV212" ca="1" si="3780">IF(BE210=0,BE209-BE206,0)</f>
        <v>0</v>
      </c>
      <c r="BF212" s="45">
        <f t="shared" ca="1" si="3780"/>
        <v>0</v>
      </c>
      <c r="BG212" s="45">
        <f t="shared" ca="1" si="3780"/>
        <v>0</v>
      </c>
      <c r="BH212" s="45">
        <f t="shared" ca="1" si="3780"/>
        <v>0</v>
      </c>
      <c r="BI212" s="45">
        <f t="shared" ca="1" si="3780"/>
        <v>0</v>
      </c>
      <c r="BJ212" s="45">
        <f t="shared" ca="1" si="3780"/>
        <v>0</v>
      </c>
      <c r="BK212" s="45">
        <f t="shared" ca="1" si="3780"/>
        <v>0</v>
      </c>
      <c r="BL212" s="45">
        <f t="shared" ca="1" si="3780"/>
        <v>0</v>
      </c>
      <c r="BM212" s="45">
        <f t="shared" ca="1" si="3780"/>
        <v>0</v>
      </c>
      <c r="BN212" s="45">
        <f t="shared" ca="1" si="3780"/>
        <v>1390619.5124511381</v>
      </c>
      <c r="BO212" s="45">
        <f t="shared" ca="1" si="3780"/>
        <v>2189403.1495961258</v>
      </c>
      <c r="BP212" s="45">
        <f t="shared" ca="1" si="3780"/>
        <v>2189403.1495961258</v>
      </c>
      <c r="BQ212" s="45">
        <f t="shared" ca="1" si="3780"/>
        <v>2189403.1495961258</v>
      </c>
      <c r="BR212" s="45">
        <f t="shared" ca="1" si="3780"/>
        <v>2189403.1495961258</v>
      </c>
      <c r="BS212" s="45">
        <f t="shared" ca="1" si="3780"/>
        <v>2189403.1495961258</v>
      </c>
      <c r="BT212" s="45">
        <f t="shared" ca="1" si="3780"/>
        <v>2205187.384615385</v>
      </c>
      <c r="BU212" s="45">
        <f t="shared" ca="1" si="3780"/>
        <v>2205187.384615385</v>
      </c>
      <c r="BV212" s="45">
        <f t="shared" ca="1" si="3780"/>
        <v>2205187.384615385</v>
      </c>
      <c r="BW212" s="45">
        <f t="shared" ref="BW212:CN212" ca="1" si="3781">IF(BW210=0,BW209-BW206,0)</f>
        <v>2205187.384615385</v>
      </c>
      <c r="BX212" s="45">
        <f t="shared" ca="1" si="3781"/>
        <v>2205187.384615385</v>
      </c>
      <c r="BY212" s="45">
        <f t="shared" ca="1" si="3781"/>
        <v>0</v>
      </c>
      <c r="BZ212" s="45">
        <f t="shared" ca="1" si="3781"/>
        <v>0</v>
      </c>
      <c r="CA212" s="45">
        <f t="shared" ca="1" si="3781"/>
        <v>0</v>
      </c>
      <c r="CB212" s="45">
        <f t="shared" ca="1" si="3781"/>
        <v>0</v>
      </c>
      <c r="CC212" s="45">
        <f t="shared" ca="1" si="3781"/>
        <v>0</v>
      </c>
      <c r="CD212" s="45">
        <f t="shared" ca="1" si="3781"/>
        <v>0</v>
      </c>
      <c r="CE212" s="45">
        <f t="shared" ca="1" si="3781"/>
        <v>0</v>
      </c>
      <c r="CF212" s="45">
        <f t="shared" ca="1" si="3781"/>
        <v>0</v>
      </c>
      <c r="CG212" s="45">
        <f t="shared" ca="1" si="3781"/>
        <v>0</v>
      </c>
      <c r="CH212" s="45">
        <f t="shared" ca="1" si="3781"/>
        <v>0</v>
      </c>
      <c r="CI212" s="45">
        <f t="shared" ca="1" si="3781"/>
        <v>0</v>
      </c>
      <c r="CJ212" s="45">
        <f t="shared" ca="1" si="3781"/>
        <v>0</v>
      </c>
      <c r="CK212" s="45">
        <f t="shared" ca="1" si="3781"/>
        <v>0</v>
      </c>
      <c r="CL212" s="45">
        <f t="shared" ca="1" si="3781"/>
        <v>0</v>
      </c>
      <c r="CM212" s="45">
        <f t="shared" ca="1" si="3781"/>
        <v>0</v>
      </c>
      <c r="CN212" s="45">
        <f t="shared" ca="1" si="3781"/>
        <v>0</v>
      </c>
      <c r="CO212" s="45">
        <f t="shared" ref="CO212:DS212" ca="1" si="3782">IF(CO210=0,CO209-CO206,0)</f>
        <v>0</v>
      </c>
      <c r="CP212" s="45">
        <f t="shared" ca="1" si="3782"/>
        <v>0</v>
      </c>
      <c r="CQ212" s="45">
        <f t="shared" ca="1" si="3782"/>
        <v>0</v>
      </c>
      <c r="CR212" s="45">
        <f t="shared" ca="1" si="3782"/>
        <v>0</v>
      </c>
      <c r="CS212" s="45">
        <f t="shared" ca="1" si="3782"/>
        <v>0</v>
      </c>
      <c r="CT212" s="45">
        <f t="shared" ca="1" si="3782"/>
        <v>0</v>
      </c>
      <c r="CU212" s="45">
        <f t="shared" ca="1" si="3782"/>
        <v>0</v>
      </c>
      <c r="CV212" s="45">
        <f t="shared" ca="1" si="3782"/>
        <v>0</v>
      </c>
      <c r="CW212" s="45">
        <f t="shared" ca="1" si="3782"/>
        <v>0</v>
      </c>
      <c r="CX212" s="45">
        <f t="shared" ca="1" si="3782"/>
        <v>0</v>
      </c>
      <c r="CY212" s="45">
        <f t="shared" ca="1" si="3782"/>
        <v>0</v>
      </c>
      <c r="CZ212" s="45">
        <f t="shared" ca="1" si="3782"/>
        <v>0</v>
      </c>
      <c r="DA212" s="45">
        <f t="shared" ca="1" si="3782"/>
        <v>0</v>
      </c>
      <c r="DB212" s="45">
        <f t="shared" ca="1" si="3782"/>
        <v>0</v>
      </c>
      <c r="DC212" s="45">
        <f t="shared" ca="1" si="3782"/>
        <v>0</v>
      </c>
      <c r="DD212" s="45">
        <f t="shared" ca="1" si="3782"/>
        <v>0</v>
      </c>
      <c r="DE212" s="45">
        <f t="shared" ca="1" si="3782"/>
        <v>0</v>
      </c>
      <c r="DF212" s="45">
        <f t="shared" ca="1" si="3782"/>
        <v>0</v>
      </c>
      <c r="DG212" s="45">
        <f t="shared" ca="1" si="3782"/>
        <v>0</v>
      </c>
      <c r="DH212" s="45">
        <f t="shared" ca="1" si="3782"/>
        <v>0</v>
      </c>
      <c r="DI212" s="45">
        <f t="shared" ca="1" si="3782"/>
        <v>0</v>
      </c>
      <c r="DJ212" s="45">
        <f t="shared" ca="1" si="3782"/>
        <v>0</v>
      </c>
      <c r="DK212" s="45">
        <f t="shared" ca="1" si="3782"/>
        <v>0</v>
      </c>
      <c r="DL212" s="45">
        <f t="shared" ca="1" si="3782"/>
        <v>0</v>
      </c>
      <c r="DM212" s="45">
        <f t="shared" ca="1" si="3782"/>
        <v>0</v>
      </c>
      <c r="DN212" s="45">
        <f t="shared" ca="1" si="3782"/>
        <v>0</v>
      </c>
      <c r="DO212" s="45">
        <f t="shared" ca="1" si="3782"/>
        <v>0</v>
      </c>
      <c r="DP212" s="45">
        <f t="shared" ca="1" si="3782"/>
        <v>0</v>
      </c>
      <c r="DQ212" s="45">
        <f t="shared" ca="1" si="3782"/>
        <v>0</v>
      </c>
      <c r="DR212" s="45">
        <f t="shared" ca="1" si="3782"/>
        <v>0</v>
      </c>
      <c r="DS212" s="45">
        <f t="shared" ca="1" si="3782"/>
        <v>0</v>
      </c>
    </row>
    <row r="213" spans="2:123" ht="13.8" thickTop="1" x14ac:dyDescent="0.25"/>
    <row r="214" spans="2:123" x14ac:dyDescent="0.25">
      <c r="B214" s="5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EBD88-30B8-40B5-BDBE-8E8BBD702C0A}">
  <sheetPr>
    <tabColor rgb="FF00B050"/>
  </sheetPr>
  <dimension ref="A2:DU77"/>
  <sheetViews>
    <sheetView tabSelected="1" topLeftCell="B1" zoomScale="91" zoomScaleNormal="91" workbookViewId="0">
      <selection activeCell="E22" sqref="E22"/>
    </sheetView>
  </sheetViews>
  <sheetFormatPr defaultColWidth="9" defaultRowHeight="13.2" x14ac:dyDescent="0.25"/>
  <cols>
    <col min="1" max="1" width="11.88671875" style="2" bestFit="1" customWidth="1"/>
    <col min="2" max="2" width="15.33203125" style="2" bestFit="1" customWidth="1"/>
    <col min="3" max="3" width="30.77734375" style="2" customWidth="1"/>
    <col min="4" max="4" width="21.77734375" style="2" customWidth="1"/>
    <col min="5" max="6" width="14.109375" style="2" bestFit="1" customWidth="1"/>
    <col min="7" max="9" width="14.77734375" style="2" bestFit="1" customWidth="1"/>
    <col min="10" max="13" width="15.77734375" style="2" bestFit="1" customWidth="1"/>
    <col min="14" max="14" width="16.77734375" style="2" bestFit="1" customWidth="1"/>
    <col min="15" max="15" width="14.44140625" style="2" bestFit="1" customWidth="1"/>
    <col min="16" max="16" width="14.21875" style="2" bestFit="1" customWidth="1"/>
    <col min="17" max="17" width="15.44140625" style="2" bestFit="1" customWidth="1"/>
    <col min="18" max="25" width="14.109375" style="2" bestFit="1" customWidth="1"/>
    <col min="26" max="84" width="15.109375" style="2" bestFit="1" customWidth="1"/>
    <col min="85" max="124" width="14.109375" style="2" bestFit="1" customWidth="1"/>
    <col min="125" max="16384" width="9" style="2"/>
  </cols>
  <sheetData>
    <row r="2" spans="1:14" ht="14.4" x14ac:dyDescent="0.3">
      <c r="C2" s="2" t="s">
        <v>36</v>
      </c>
      <c r="D2" s="19">
        <f>LPP!D4</f>
        <v>44408</v>
      </c>
      <c r="E2" s="20">
        <f t="shared" ref="E2:N2" si="0">EOMONTH(D2,12)</f>
        <v>44773</v>
      </c>
      <c r="F2" s="20">
        <f t="shared" si="0"/>
        <v>45138</v>
      </c>
      <c r="G2" s="20">
        <f t="shared" si="0"/>
        <v>45504</v>
      </c>
      <c r="H2" s="20">
        <f t="shared" si="0"/>
        <v>45869</v>
      </c>
      <c r="I2" s="20">
        <f t="shared" si="0"/>
        <v>46234</v>
      </c>
      <c r="J2" s="20">
        <f t="shared" si="0"/>
        <v>46599</v>
      </c>
      <c r="K2" s="20">
        <f t="shared" si="0"/>
        <v>46965</v>
      </c>
      <c r="L2" s="20">
        <f t="shared" si="0"/>
        <v>47330</v>
      </c>
      <c r="M2" s="20">
        <f t="shared" si="0"/>
        <v>47695</v>
      </c>
      <c r="N2" s="20">
        <f t="shared" si="0"/>
        <v>48060</v>
      </c>
    </row>
    <row r="3" spans="1:14" ht="14.4" x14ac:dyDescent="0.3">
      <c r="C3" s="1" t="s">
        <v>1</v>
      </c>
      <c r="D3" s="1">
        <v>0</v>
      </c>
      <c r="E3" s="1">
        <f t="shared" ref="E3:N3" si="1">D3+1</f>
        <v>1</v>
      </c>
      <c r="F3" s="1">
        <f t="shared" si="1"/>
        <v>2</v>
      </c>
      <c r="G3" s="1">
        <f t="shared" si="1"/>
        <v>3</v>
      </c>
      <c r="H3" s="1">
        <f t="shared" si="1"/>
        <v>4</v>
      </c>
      <c r="I3" s="1">
        <f t="shared" si="1"/>
        <v>5</v>
      </c>
      <c r="J3" s="1">
        <f t="shared" si="1"/>
        <v>6</v>
      </c>
      <c r="K3" s="1">
        <f t="shared" si="1"/>
        <v>7</v>
      </c>
      <c r="L3" s="1">
        <f t="shared" si="1"/>
        <v>8</v>
      </c>
      <c r="M3" s="1">
        <f t="shared" si="1"/>
        <v>9</v>
      </c>
      <c r="N3" s="1">
        <f t="shared" si="1"/>
        <v>10</v>
      </c>
    </row>
    <row r="5" spans="1:14" x14ac:dyDescent="0.25">
      <c r="C5" s="10" t="s">
        <v>101</v>
      </c>
    </row>
    <row r="6" spans="1:14" x14ac:dyDescent="0.25">
      <c r="C6" s="9" t="s">
        <v>99</v>
      </c>
      <c r="E6" s="28">
        <f>'Apt PF'!E17+'TH PF'!E17</f>
        <v>0</v>
      </c>
      <c r="F6" s="28">
        <f>'Apt PF'!F17+'TH PF'!F17</f>
        <v>81051.499999999985</v>
      </c>
      <c r="G6" s="28">
        <f>'Apt PF'!G17+'TH PF'!G17</f>
        <v>8440491.0712499991</v>
      </c>
      <c r="H6" s="28">
        <f>'Apt PF'!H17+'TH PF'!H17</f>
        <v>15019644.100500001</v>
      </c>
      <c r="I6" s="28">
        <f>'Apt PF'!I17+'TH PF'!I17</f>
        <v>17737482.302019998</v>
      </c>
      <c r="J6" s="28">
        <f>'Apt PF'!J17+'TH PF'!J17</f>
        <v>18497969.130700804</v>
      </c>
      <c r="K6" s="28">
        <f>'Apt PF'!K17+'TH PF'!K17</f>
        <v>19237887.895928834</v>
      </c>
      <c r="L6" s="28">
        <f>'Apt PF'!L17+'TH PF'!L17</f>
        <v>20007403.411765993</v>
      </c>
      <c r="M6" s="28">
        <f>'Apt PF'!M17+'TH PF'!M17</f>
        <v>20807699.548236635</v>
      </c>
      <c r="N6" s="28">
        <f>'Apt PF'!N17+'TH PF'!N17</f>
        <v>21640007.530166097</v>
      </c>
    </row>
    <row r="7" spans="1:14" x14ac:dyDescent="0.25">
      <c r="C7" s="9" t="s">
        <v>100</v>
      </c>
      <c r="E7" s="28">
        <f>'Apt PF'!E18+'TH PF'!E18</f>
        <v>0</v>
      </c>
      <c r="F7" s="28">
        <f>'Apt PF'!F18+'TH PF'!F18</f>
        <v>3211</v>
      </c>
      <c r="G7" s="28">
        <f>'Apt PF'!G18+'TH PF'!G18</f>
        <v>334137.96000000002</v>
      </c>
      <c r="H7" s="28">
        <f>'Apt PF'!H18+'TH PF'!H18</f>
        <v>594212.11199999996</v>
      </c>
      <c r="I7" s="28">
        <f>'Apt PF'!I18+'TH PF'!I18</f>
        <v>701466.59647999983</v>
      </c>
      <c r="J7" s="28">
        <f>'Apt PF'!J18+'TH PF'!J18</f>
        <v>731535.95473920018</v>
      </c>
      <c r="K7" s="28">
        <f>'Apt PF'!K18+'TH PF'!K18</f>
        <v>760797.39292876818</v>
      </c>
      <c r="L7" s="28">
        <f>'Apt PF'!L18+'TH PF'!L18</f>
        <v>791229.28864591895</v>
      </c>
      <c r="M7" s="28">
        <f>'Apt PF'!M18+'TH PF'!M18</f>
        <v>822878.46019175579</v>
      </c>
      <c r="N7" s="28">
        <f>'Apt PF'!N18+'TH PF'!N18</f>
        <v>855793.59859942575</v>
      </c>
    </row>
    <row r="8" spans="1:14" x14ac:dyDescent="0.25">
      <c r="C8" s="14" t="s">
        <v>102</v>
      </c>
      <c r="D8" s="18"/>
      <c r="E8" s="28">
        <f>'Apt PF'!E19+'TH PF'!E19</f>
        <v>0</v>
      </c>
      <c r="F8" s="28">
        <f>'Apt PF'!F19+'TH PF'!F19</f>
        <v>541.66666666666674</v>
      </c>
      <c r="G8" s="28">
        <f>'Apt PF'!G19+'TH PF'!G19</f>
        <v>56397.148437500007</v>
      </c>
      <c r="H8" s="28">
        <f>'Apt PF'!H19+'TH PF'!H19</f>
        <v>100341.10937499999</v>
      </c>
      <c r="I8" s="28">
        <f>'Apt PF'!I19+'TH PF'!I19</f>
        <v>118486.49854166668</v>
      </c>
      <c r="J8" s="28">
        <f>'Apt PF'!J19+'TH PF'!J19</f>
        <v>123566.31040000002</v>
      </c>
      <c r="K8" s="28">
        <f>'Apt PF'!K19+'TH PF'!K19</f>
        <v>128508.96281600001</v>
      </c>
      <c r="L8" s="28">
        <f>'Apt PF'!L19+'TH PF'!L19</f>
        <v>133649.32132864007</v>
      </c>
      <c r="M8" s="28">
        <f>'Apt PF'!M19+'TH PF'!M19</f>
        <v>138995.29418178563</v>
      </c>
      <c r="N8" s="28">
        <f>'Apt PF'!N19+'TH PF'!N19</f>
        <v>144555.10594905709</v>
      </c>
    </row>
    <row r="9" spans="1:14" x14ac:dyDescent="0.25">
      <c r="C9" s="14" t="s">
        <v>103</v>
      </c>
      <c r="E9" s="28">
        <f>'Apt PF'!E20+'TH PF'!E20</f>
        <v>0</v>
      </c>
      <c r="F9" s="28">
        <f>'Apt PF'!F20+'TH PF'!F20</f>
        <v>523.5</v>
      </c>
      <c r="G9" s="28">
        <f>'Apt PF'!G20+'TH PF'!G20</f>
        <v>54505.674843750006</v>
      </c>
      <c r="H9" s="28">
        <f>'Apt PF'!H20+'TH PF'!H20</f>
        <v>96975.822937500008</v>
      </c>
      <c r="I9" s="28">
        <f>'Apt PF'!I20+'TH PF'!I20</f>
        <v>114512.64366750001</v>
      </c>
      <c r="J9" s="28">
        <f>'Apt PF'!J20+'TH PF'!J20</f>
        <v>119422.08645120001</v>
      </c>
      <c r="K9" s="28">
        <f>'Apt PF'!K20+'TH PF'!K20</f>
        <v>124198.96990924803</v>
      </c>
      <c r="L9" s="28">
        <f>'Apt PF'!L20+'TH PF'!L20</f>
        <v>129166.92870561796</v>
      </c>
      <c r="M9" s="28">
        <f>'Apt PF'!M20+'TH PF'!M20</f>
        <v>134333.60585384269</v>
      </c>
      <c r="N9" s="28">
        <f>'Apt PF'!N20+'TH PF'!N20</f>
        <v>139706.95008799637</v>
      </c>
    </row>
    <row r="10" spans="1:14" ht="13.8" thickBot="1" x14ac:dyDescent="0.3">
      <c r="C10" s="29" t="s">
        <v>109</v>
      </c>
      <c r="D10" s="49"/>
      <c r="E10" s="30">
        <f t="shared" ref="E10:N10" si="2">SUM(E6:E9)</f>
        <v>0</v>
      </c>
      <c r="F10" s="30">
        <f t="shared" si="2"/>
        <v>85327.666666666657</v>
      </c>
      <c r="G10" s="30">
        <f t="shared" si="2"/>
        <v>8885531.8545312509</v>
      </c>
      <c r="H10" s="30">
        <f t="shared" si="2"/>
        <v>15811173.1448125</v>
      </c>
      <c r="I10" s="30">
        <f t="shared" si="2"/>
        <v>18671948.040709168</v>
      </c>
      <c r="J10" s="30">
        <f t="shared" si="2"/>
        <v>19472493.482291207</v>
      </c>
      <c r="K10" s="30">
        <f t="shared" si="2"/>
        <v>20251393.221582849</v>
      </c>
      <c r="L10" s="30">
        <f t="shared" si="2"/>
        <v>21061448.95044617</v>
      </c>
      <c r="M10" s="30">
        <f t="shared" si="2"/>
        <v>21903906.908464022</v>
      </c>
      <c r="N10" s="30">
        <f t="shared" si="2"/>
        <v>22780063.184802577</v>
      </c>
    </row>
    <row r="11" spans="1:14" ht="13.8" thickTop="1" x14ac:dyDescent="0.25"/>
    <row r="12" spans="1:14" ht="14.4" x14ac:dyDescent="0.3">
      <c r="C12" s="9" t="s">
        <v>94</v>
      </c>
      <c r="E12" s="50">
        <f>'Apt PF'!E23+'TH PF'!E23</f>
        <v>0</v>
      </c>
      <c r="F12" s="50">
        <f>'Apt PF'!F23+'TH PF'!F23</f>
        <v>-2559.8299999999995</v>
      </c>
      <c r="G12" s="50">
        <f>'Apt PF'!G23+'TH PF'!G23</f>
        <v>-266565.95563593745</v>
      </c>
      <c r="H12" s="50">
        <f>'Apt PF'!H23+'TH PF'!H23</f>
        <v>-474335.19434437493</v>
      </c>
      <c r="I12" s="50">
        <f>'Apt PF'!I23+'TH PF'!I23</f>
        <v>-560158.44122127502</v>
      </c>
      <c r="J12" s="50">
        <f>'Apt PF'!J23+'TH PF'!J23</f>
        <v>-584174.80446873605</v>
      </c>
      <c r="K12" s="50">
        <f>'Apt PF'!K23+'TH PF'!K23</f>
        <v>-607541.79664748546</v>
      </c>
      <c r="L12" s="50">
        <f>'Apt PF'!L23+'TH PF'!L23</f>
        <v>-631843.46851338516</v>
      </c>
      <c r="M12" s="50">
        <f>'Apt PF'!M23+'TH PF'!M23</f>
        <v>-657117.20725392038</v>
      </c>
      <c r="N12" s="50">
        <f>'Apt PF'!N23+'TH PF'!N23</f>
        <v>-683401.89554407715</v>
      </c>
    </row>
    <row r="13" spans="1:14" ht="13.8" thickBot="1" x14ac:dyDescent="0.3">
      <c r="C13" s="29" t="s">
        <v>110</v>
      </c>
      <c r="D13" s="29"/>
      <c r="E13" s="30">
        <f t="shared" ref="E13:N13" si="3">E10+E12</f>
        <v>0</v>
      </c>
      <c r="F13" s="30">
        <f t="shared" si="3"/>
        <v>82767.836666666655</v>
      </c>
      <c r="G13" s="30">
        <f t="shared" si="3"/>
        <v>8618965.898895314</v>
      </c>
      <c r="H13" s="30">
        <f t="shared" si="3"/>
        <v>15336837.950468125</v>
      </c>
      <c r="I13" s="30">
        <f t="shared" si="3"/>
        <v>18111789.599487893</v>
      </c>
      <c r="J13" s="30">
        <f t="shared" si="3"/>
        <v>18888318.677822471</v>
      </c>
      <c r="K13" s="30">
        <f t="shared" si="3"/>
        <v>19643851.424935363</v>
      </c>
      <c r="L13" s="30">
        <f t="shared" si="3"/>
        <v>20429605.481932785</v>
      </c>
      <c r="M13" s="30">
        <f t="shared" si="3"/>
        <v>21246789.7012101</v>
      </c>
      <c r="N13" s="30">
        <f t="shared" si="3"/>
        <v>22096661.289258499</v>
      </c>
    </row>
    <row r="14" spans="1:14" ht="13.8" thickTop="1" x14ac:dyDescent="0.25"/>
    <row r="15" spans="1:14" x14ac:dyDescent="0.25">
      <c r="A15" s="14"/>
      <c r="C15" s="10" t="s">
        <v>37</v>
      </c>
    </row>
    <row r="16" spans="1:14" x14ac:dyDescent="0.25">
      <c r="C16" s="9" t="s">
        <v>114</v>
      </c>
      <c r="E16" s="28">
        <f>'Apt PF'!E27+'TH PF'!E27</f>
        <v>0</v>
      </c>
      <c r="F16" s="28">
        <f>'Apt PF'!F27+'TH PF'!F27</f>
        <v>-2896.8742833333331</v>
      </c>
      <c r="G16" s="28">
        <f>'Apt PF'!G27+'TH PF'!G27</f>
        <v>-301663.80646133592</v>
      </c>
      <c r="H16" s="28">
        <f>'Apt PF'!H27+'TH PF'!H27</f>
        <v>-536789.32826638443</v>
      </c>
      <c r="I16" s="28">
        <f>'Apt PF'!I27+'TH PF'!I27</f>
        <v>-633912.63598207629</v>
      </c>
      <c r="J16" s="28">
        <f>'Apt PF'!J27+'TH PF'!J27</f>
        <v>-661091.15372378647</v>
      </c>
      <c r="K16" s="28">
        <f>'Apt PF'!K27+'TH PF'!K27</f>
        <v>-687534.79987273773</v>
      </c>
      <c r="L16" s="28">
        <f>'Apt PF'!L27+'TH PF'!L27</f>
        <v>-715036.19186764769</v>
      </c>
      <c r="M16" s="28">
        <f>'Apt PF'!M27+'TH PF'!M27</f>
        <v>-743637.63954235334</v>
      </c>
      <c r="N16" s="28">
        <f>'Apt PF'!N27+'TH PF'!N27</f>
        <v>-773383.14512404753</v>
      </c>
    </row>
    <row r="17" spans="2:14" x14ac:dyDescent="0.25">
      <c r="C17" s="14" t="s">
        <v>115</v>
      </c>
      <c r="E17" s="28">
        <f>'Apt PF'!E28+'TH PF'!E28</f>
        <v>0</v>
      </c>
      <c r="F17" s="28">
        <f>'Apt PF'!F28+'TH PF'!F28</f>
        <v>-24333.333333333332</v>
      </c>
      <c r="G17" s="28">
        <f>'Apt PF'!G28+'TH PF'!G28</f>
        <v>-2502873.4375</v>
      </c>
      <c r="H17" s="28">
        <f>'Apt PF'!H28+'TH PF'!H28</f>
        <v>-4397722.4609375</v>
      </c>
      <c r="I17" s="28">
        <f>'Apt PF'!I28+'TH PF'!I28</f>
        <v>-5124326.3094075518</v>
      </c>
      <c r="J17" s="28">
        <f>'Apt PF'!J28+'TH PF'!J28</f>
        <v>-5267072.046875</v>
      </c>
      <c r="K17" s="28">
        <f>'Apt PF'!K28+'TH PF'!K28</f>
        <v>-5398748.8480468728</v>
      </c>
      <c r="L17" s="28">
        <f>'Apt PF'!L28+'TH PF'!L28</f>
        <v>-5533717.5692480458</v>
      </c>
      <c r="M17" s="28">
        <f>'Apt PF'!M28+'TH PF'!M28</f>
        <v>-5672060.5084792459</v>
      </c>
      <c r="N17" s="28">
        <f>'Apt PF'!N28+'TH PF'!N28</f>
        <v>-5813862.0211912282</v>
      </c>
    </row>
    <row r="18" spans="2:14" x14ac:dyDescent="0.25">
      <c r="C18" s="14" t="s">
        <v>135</v>
      </c>
      <c r="E18" s="28">
        <f>'Apt PF'!E29+'TH PF'!E29</f>
        <v>0</v>
      </c>
      <c r="F18" s="28">
        <f>'Apt PF'!F29+'TH PF'!F29</f>
        <v>-1235.0000000000002</v>
      </c>
      <c r="G18" s="28">
        <f>'Apt PF'!G29+'TH PF'!G29</f>
        <v>-128621.390625</v>
      </c>
      <c r="H18" s="28">
        <f>'Apt PF'!H29+'TH PF'!H29</f>
        <v>-228391.541015625</v>
      </c>
      <c r="I18" s="28">
        <f>'Apt PF'!I29+'TH PF'!I29</f>
        <v>-267806.48762207024</v>
      </c>
      <c r="J18" s="28">
        <f>'Apt PF'!J29+'TH PF'!J29</f>
        <v>-275301.70382812497</v>
      </c>
      <c r="K18" s="28">
        <f>'Apt PF'!K29+'TH PF'!K29</f>
        <v>-282184.24642382801</v>
      </c>
      <c r="L18" s="28">
        <f>'Apt PF'!L29+'TH PF'!L29</f>
        <v>-289238.85258442367</v>
      </c>
      <c r="M18" s="28">
        <f>'Apt PF'!M29+'TH PF'!M29</f>
        <v>-296469.82389903429</v>
      </c>
      <c r="N18" s="28">
        <f>'Apt PF'!N29+'TH PF'!N29</f>
        <v>-303881.5694965102</v>
      </c>
    </row>
    <row r="19" spans="2:14" ht="15" thickBot="1" x14ac:dyDescent="0.35">
      <c r="C19" s="51" t="s">
        <v>116</v>
      </c>
      <c r="D19" s="52"/>
      <c r="E19" s="53">
        <f>SUM(E16:E18)</f>
        <v>0</v>
      </c>
      <c r="F19" s="53">
        <f t="shared" ref="F19:N19" si="4">SUM(F16:F18)</f>
        <v>-28465.207616666667</v>
      </c>
      <c r="G19" s="53">
        <f t="shared" si="4"/>
        <v>-2933158.6345863361</v>
      </c>
      <c r="H19" s="53">
        <f t="shared" si="4"/>
        <v>-5162903.3302195091</v>
      </c>
      <c r="I19" s="53">
        <f t="shared" si="4"/>
        <v>-6026045.4330116985</v>
      </c>
      <c r="J19" s="53">
        <f t="shared" si="4"/>
        <v>-6203464.9044269118</v>
      </c>
      <c r="K19" s="53">
        <f t="shared" si="4"/>
        <v>-6368467.8943434386</v>
      </c>
      <c r="L19" s="53">
        <f t="shared" si="4"/>
        <v>-6537992.613700117</v>
      </c>
      <c r="M19" s="53">
        <f t="shared" si="4"/>
        <v>-6712167.9719206337</v>
      </c>
      <c r="N19" s="53">
        <f t="shared" si="4"/>
        <v>-6891126.7358117867</v>
      </c>
    </row>
    <row r="20" spans="2:14" ht="13.8" thickTop="1" x14ac:dyDescent="0.25"/>
    <row r="21" spans="2:14" ht="14.4" x14ac:dyDescent="0.3">
      <c r="B21" s="173"/>
      <c r="C21" s="21" t="s">
        <v>38</v>
      </c>
      <c r="D21" s="21"/>
      <c r="E21" s="171">
        <f t="shared" ref="E21:N21" si="5">E13+E19</f>
        <v>0</v>
      </c>
      <c r="F21" s="171">
        <f t="shared" si="5"/>
        <v>54302.629049999989</v>
      </c>
      <c r="G21" s="171">
        <f t="shared" si="5"/>
        <v>5685807.2643089779</v>
      </c>
      <c r="H21" s="171">
        <f t="shared" si="5"/>
        <v>10173934.620248616</v>
      </c>
      <c r="I21" s="171">
        <f t="shared" si="5"/>
        <v>12085744.166476194</v>
      </c>
      <c r="J21" s="171">
        <f t="shared" si="5"/>
        <v>12684853.773395559</v>
      </c>
      <c r="K21" s="171">
        <f t="shared" si="5"/>
        <v>13275383.530591924</v>
      </c>
      <c r="L21" s="171">
        <f t="shared" si="5"/>
        <v>13891612.868232667</v>
      </c>
      <c r="M21" s="171">
        <f t="shared" si="5"/>
        <v>14534621.729289467</v>
      </c>
      <c r="N21" s="171">
        <f t="shared" si="5"/>
        <v>15205534.553446712</v>
      </c>
    </row>
    <row r="22" spans="2:14" x14ac:dyDescent="0.25">
      <c r="E22" s="174" t="str">
        <f>IF(E21&gt;E13,"NOI ERROR","OK")</f>
        <v>OK</v>
      </c>
      <c r="F22" s="174" t="str">
        <f t="shared" ref="F22:N22" si="6">IF(F21&gt;F13,"NOI ERROR","OK")</f>
        <v>OK</v>
      </c>
      <c r="G22" s="174" t="str">
        <f t="shared" si="6"/>
        <v>OK</v>
      </c>
      <c r="H22" s="174" t="str">
        <f t="shared" si="6"/>
        <v>OK</v>
      </c>
      <c r="I22" s="174" t="str">
        <f t="shared" si="6"/>
        <v>OK</v>
      </c>
      <c r="J22" s="174" t="str">
        <f t="shared" si="6"/>
        <v>OK</v>
      </c>
      <c r="K22" s="174" t="str">
        <f t="shared" si="6"/>
        <v>OK</v>
      </c>
      <c r="L22" s="174" t="str">
        <f t="shared" si="6"/>
        <v>OK</v>
      </c>
      <c r="M22" s="174" t="str">
        <f t="shared" si="6"/>
        <v>OK</v>
      </c>
      <c r="N22" s="174" t="str">
        <f t="shared" si="6"/>
        <v>OK</v>
      </c>
    </row>
    <row r="23" spans="2:14" x14ac:dyDescent="0.25">
      <c r="C23" s="2" t="s">
        <v>10</v>
      </c>
      <c r="E23" s="28">
        <f>-MAX(E21*LPP!$D$7,0)</f>
        <v>0</v>
      </c>
      <c r="F23" s="28">
        <f>-MAX(F21*LPP!$D$7,0)</f>
        <v>-1629.0788714999997</v>
      </c>
      <c r="G23" s="28">
        <f>-MAX(G21*LPP!$D$7,0)</f>
        <v>-170574.21792926933</v>
      </c>
      <c r="H23" s="28">
        <f>-MAX(H21*LPP!$D$7,0)</f>
        <v>-305218.03860745847</v>
      </c>
      <c r="I23" s="28">
        <f>-MAX(I21*LPP!$D$7,0)</f>
        <v>-362572.32499428582</v>
      </c>
      <c r="J23" s="28">
        <f>-MAX(J21*LPP!$D$7,0)</f>
        <v>-380545.61320186674</v>
      </c>
      <c r="K23" s="28">
        <f>-MAX(K21*LPP!$D$7,0)</f>
        <v>-398261.50591775769</v>
      </c>
      <c r="L23" s="28">
        <f>-MAX(L21*LPP!$D$7,0)</f>
        <v>-416748.38604697998</v>
      </c>
      <c r="M23" s="28">
        <f>-MAX(M21*LPP!$D$7,0)</f>
        <v>-436038.651878684</v>
      </c>
      <c r="N23" s="28">
        <f>-MAX(N21*LPP!$D$7,0)</f>
        <v>-456166.03660340136</v>
      </c>
    </row>
    <row r="25" spans="2:14" x14ac:dyDescent="0.25">
      <c r="C25" s="9" t="s">
        <v>39</v>
      </c>
      <c r="E25" s="28">
        <f ca="1">-SUMIF($D$53:$DT$53,E3,$D$71:$DT$71)</f>
        <v>-68925.732484076434</v>
      </c>
      <c r="F25" s="28">
        <f t="shared" ref="F25:N25" ca="1" si="7">-SUMIF($D$53:$DT$53,F3,$D$71:$DT$71)</f>
        <v>-216724.21330494405</v>
      </c>
      <c r="G25" s="28">
        <f t="shared" ca="1" si="7"/>
        <v>-833107.31515798834</v>
      </c>
      <c r="H25" s="28">
        <f t="shared" ca="1" si="7"/>
        <v>-2433194.6657084255</v>
      </c>
      <c r="I25" s="28">
        <f t="shared" ca="1" si="7"/>
        <v>-5848497.5538216662</v>
      </c>
      <c r="J25" s="28">
        <f t="shared" ca="1" si="7"/>
        <v>-7980430.398808727</v>
      </c>
      <c r="K25" s="28">
        <f t="shared" ca="1" si="7"/>
        <v>-7006829.2857754864</v>
      </c>
      <c r="L25" s="28">
        <f t="shared" ca="1" si="7"/>
        <v>-7006829.2857754864</v>
      </c>
      <c r="M25" s="28">
        <f t="shared" ca="1" si="7"/>
        <v>-7006829.2857754864</v>
      </c>
      <c r="N25" s="28">
        <f t="shared" ca="1" si="7"/>
        <v>-7006829.2857754864</v>
      </c>
    </row>
    <row r="27" spans="2:14" x14ac:dyDescent="0.25">
      <c r="C27" s="9" t="s">
        <v>46</v>
      </c>
      <c r="E27" s="28">
        <f t="shared" ref="E27:N27" ca="1" si="8">E21+E23+E25</f>
        <v>-68925.732484076434</v>
      </c>
      <c r="F27" s="28">
        <f t="shared" ca="1" si="8"/>
        <v>-164050.66312644407</v>
      </c>
      <c r="G27" s="28">
        <f t="shared" ca="1" si="8"/>
        <v>4682125.7312217206</v>
      </c>
      <c r="H27" s="28">
        <f t="shared" ca="1" si="8"/>
        <v>7435521.9159327326</v>
      </c>
      <c r="I27" s="28">
        <f t="shared" ca="1" si="8"/>
        <v>5874674.2876602411</v>
      </c>
      <c r="J27" s="28">
        <f t="shared" ca="1" si="8"/>
        <v>4323877.7613849659</v>
      </c>
      <c r="K27" s="28">
        <f t="shared" ca="1" si="8"/>
        <v>5870292.7388986796</v>
      </c>
      <c r="L27" s="28">
        <f t="shared" ca="1" si="8"/>
        <v>6468035.1964102015</v>
      </c>
      <c r="M27" s="28">
        <f t="shared" ca="1" si="8"/>
        <v>7091753.7916352954</v>
      </c>
      <c r="N27" s="28">
        <f t="shared" ca="1" si="8"/>
        <v>7742539.2310678251</v>
      </c>
    </row>
    <row r="29" spans="2:14" x14ac:dyDescent="0.25">
      <c r="C29" s="14" t="s">
        <v>231</v>
      </c>
      <c r="E29" s="28">
        <f>'Apt PF'!E38+'TH PF'!E38+HPF!E17+STHPF!E64+Land!E37</f>
        <v>0</v>
      </c>
      <c r="F29" s="28">
        <f>'Apt PF'!F38+'TH PF'!F38+HPF!F17+STHPF!F64+Land!F37</f>
        <v>14984640</v>
      </c>
      <c r="G29" s="28">
        <f>'Apt PF'!G38+'TH PF'!G38+HPF!G17+STHPF!G64+Land!G37</f>
        <v>54000000</v>
      </c>
      <c r="H29" s="28">
        <f>'Apt PF'!H38+'TH PF'!H38+HPF!H17+STHPF!H64+Land!H37</f>
        <v>54000000</v>
      </c>
      <c r="I29" s="28">
        <f>'Apt PF'!I38+'TH PF'!I38+HPF!I17+STHPF!I64+Land!I37</f>
        <v>54000000</v>
      </c>
      <c r="J29" s="28">
        <f>'Apt PF'!J38+'TH PF'!J38+HPF!J17+STHPF!J64+Land!J37</f>
        <v>18000000</v>
      </c>
      <c r="K29" s="28">
        <f>'Apt PF'!K38+'TH PF'!K38+HPF!K17+STHPF!K64+Land!K37</f>
        <v>0</v>
      </c>
      <c r="L29" s="28">
        <f>'Apt PF'!L38+'TH PF'!L38+HPF!L17+STHPF!L64+Land!L37</f>
        <v>0</v>
      </c>
      <c r="M29" s="28">
        <f>'Apt PF'!M38+'TH PF'!M38+HPF!M17+STHPF!M64+Land!M37</f>
        <v>0</v>
      </c>
      <c r="N29" s="28">
        <f>'Apt PF'!N38+'TH PF'!N38+HPF!N17+STHPF!N64+Land!N37</f>
        <v>253425575.89077854</v>
      </c>
    </row>
    <row r="30" spans="2:14" x14ac:dyDescent="0.25">
      <c r="C30" s="14" t="s">
        <v>25</v>
      </c>
      <c r="E30" s="28">
        <f>'Apt PF'!E39+'TH PF'!E39+HPF!E18+STHPF!E65+Land!E38</f>
        <v>0</v>
      </c>
      <c r="F30" s="28">
        <f>'Apt PF'!F39+'TH PF'!F39+HPF!F18+STHPF!F65+Land!F38</f>
        <v>-1048924.8</v>
      </c>
      <c r="G30" s="28">
        <f>'Apt PF'!G39+'TH PF'!G39+HPF!G18+STHPF!G65+Land!G38</f>
        <v>-3780000.0000000005</v>
      </c>
      <c r="H30" s="28">
        <f>'Apt PF'!H39+'TH PF'!H39+HPF!H18+STHPF!H65+Land!H38</f>
        <v>-3780000.0000000005</v>
      </c>
      <c r="I30" s="28">
        <f>'Apt PF'!I39+'TH PF'!I39+HPF!I18+STHPF!I65+Land!I38</f>
        <v>-3780000.0000000005</v>
      </c>
      <c r="J30" s="28">
        <f>'Apt PF'!J39+'TH PF'!J39+HPF!J18+STHPF!J65+Land!J38</f>
        <v>-1260000.0000000002</v>
      </c>
      <c r="K30" s="28">
        <f>'Apt PF'!K39+'TH PF'!K39+HPF!K18+STHPF!K65+Land!K38</f>
        <v>0</v>
      </c>
      <c r="L30" s="28">
        <f>'Apt PF'!L39+'TH PF'!L39+HPF!L18+STHPF!L65+Land!L38</f>
        <v>0</v>
      </c>
      <c r="M30" s="28">
        <f>'Apt PF'!M39+'TH PF'!M39+HPF!M18+STHPF!M65+Land!M38</f>
        <v>0</v>
      </c>
      <c r="N30" s="28">
        <f>'Apt PF'!N39+'TH PF'!N39+HPF!N18+STHPF!N65+Land!N38</f>
        <v>-2534255.7589077856</v>
      </c>
    </row>
    <row r="31" spans="2:14" ht="13.8" thickBot="1" x14ac:dyDescent="0.3">
      <c r="C31" s="29" t="s">
        <v>476</v>
      </c>
      <c r="D31" s="29"/>
      <c r="E31" s="30">
        <f>E29+E30</f>
        <v>0</v>
      </c>
      <c r="F31" s="30">
        <f t="shared" ref="F31:N31" si="9">F29+F30</f>
        <v>13935715.199999999</v>
      </c>
      <c r="G31" s="30">
        <f t="shared" si="9"/>
        <v>50220000</v>
      </c>
      <c r="H31" s="30">
        <f t="shared" si="9"/>
        <v>50220000</v>
      </c>
      <c r="I31" s="30">
        <f t="shared" si="9"/>
        <v>50220000</v>
      </c>
      <c r="J31" s="30">
        <f t="shared" si="9"/>
        <v>16740000</v>
      </c>
      <c r="K31" s="30">
        <f t="shared" si="9"/>
        <v>0</v>
      </c>
      <c r="L31" s="30">
        <f t="shared" si="9"/>
        <v>0</v>
      </c>
      <c r="M31" s="30">
        <f t="shared" si="9"/>
        <v>0</v>
      </c>
      <c r="N31" s="30">
        <f t="shared" si="9"/>
        <v>250891320.13187075</v>
      </c>
    </row>
    <row r="32" spans="2:14" ht="13.8" thickTop="1" x14ac:dyDescent="0.25"/>
    <row r="33" spans="3:14" ht="13.8" thickBot="1" x14ac:dyDescent="0.3">
      <c r="C33" s="29" t="s">
        <v>40</v>
      </c>
      <c r="D33" s="29"/>
      <c r="E33" s="30">
        <f ca="1">IF(E3&lt;=LPP!$C$5,E31+E27,0)</f>
        <v>-68925.732484076434</v>
      </c>
      <c r="F33" s="30">
        <f ca="1">IF(F3&lt;=LPP!$C$5,F31+F27,0)</f>
        <v>13771664.536873555</v>
      </c>
      <c r="G33" s="30">
        <f ca="1">IF(G3&lt;=LPP!$C$5,G31+G27,0)</f>
        <v>54902125.731221721</v>
      </c>
      <c r="H33" s="30">
        <f ca="1">IF(H3&lt;=LPP!$C$5,H31+H27,0)</f>
        <v>57655521.91593273</v>
      </c>
      <c r="I33" s="30">
        <f ca="1">IF(I3&lt;=LPP!$C$5,I31+I27,0)</f>
        <v>56094674.287660241</v>
      </c>
      <c r="J33" s="30">
        <f ca="1">IF(J3&lt;=LPP!$C$5,J31+J27,0)</f>
        <v>21063877.761384964</v>
      </c>
      <c r="K33" s="30">
        <f ca="1">IF(K3&lt;=LPP!$C$5,K31+K27,0)</f>
        <v>5870292.7388986796</v>
      </c>
      <c r="L33" s="30">
        <f ca="1">IF(L3&lt;=LPP!$C$5,L31+L27,0)</f>
        <v>6468035.1964102015</v>
      </c>
      <c r="M33" s="30">
        <f ca="1">IF(M3&lt;=LPP!$C$5,M31+M27,0)</f>
        <v>7091753.7916352954</v>
      </c>
      <c r="N33" s="30">
        <f ca="1">IF(N3&lt;=LPP!$C$5,N31+N27,0)</f>
        <v>258633859.36293858</v>
      </c>
    </row>
    <row r="34" spans="3:14" ht="13.8" thickTop="1" x14ac:dyDescent="0.25"/>
    <row r="35" spans="3:14" x14ac:dyDescent="0.25">
      <c r="C35" s="14" t="s">
        <v>477</v>
      </c>
      <c r="D35" s="8"/>
      <c r="E35" s="31">
        <f ca="1">HLOOKUP(E3*12,$E$52:$DT$75,24,FALSE)</f>
        <v>50033216.680968612</v>
      </c>
      <c r="F35" s="31">
        <f t="shared" ref="F35:N35" ca="1" si="10">HLOOKUP(F3*12,$E$52:$DT$75,24,FALSE)</f>
        <v>150900364.02205315</v>
      </c>
      <c r="G35" s="31">
        <f t="shared" ca="1" si="10"/>
        <v>245216081.35242051</v>
      </c>
      <c r="H35" s="31">
        <f t="shared" ca="1" si="10"/>
        <v>233192129.88277686</v>
      </c>
      <c r="I35" s="31">
        <f t="shared" ca="1" si="10"/>
        <v>154145257.79793847</v>
      </c>
      <c r="J35" s="31">
        <f t="shared" ca="1" si="10"/>
        <v>103997597.05671941</v>
      </c>
      <c r="K35" s="31">
        <f t="shared" ca="1" si="10"/>
        <v>95181374.957345054</v>
      </c>
      <c r="L35" s="31">
        <f t="shared" ca="1" si="10"/>
        <v>88543109.806710601</v>
      </c>
      <c r="M35" s="31">
        <f t="shared" ca="1" si="10"/>
        <v>81878242.860732347</v>
      </c>
      <c r="N35" s="31">
        <f t="shared" ca="1" si="10"/>
        <v>75186667.516932175</v>
      </c>
    </row>
    <row r="36" spans="3:14" x14ac:dyDescent="0.25">
      <c r="C36" s="14"/>
    </row>
    <row r="37" spans="3:14" x14ac:dyDescent="0.25">
      <c r="C37" s="14" t="s">
        <v>478</v>
      </c>
      <c r="E37" s="31">
        <f>IF(E3=LPP!$C$5,-E35,0)</f>
        <v>0</v>
      </c>
      <c r="F37" s="31">
        <f>IF(F3=LPP!$C$5,-F35,0)</f>
        <v>0</v>
      </c>
      <c r="G37" s="31">
        <f>IF(G3=LPP!$C$5,-G35,0)</f>
        <v>0</v>
      </c>
      <c r="H37" s="31">
        <f>IF(H3=LPP!$C$5,-H35,0)</f>
        <v>0</v>
      </c>
      <c r="I37" s="31">
        <f>IF(I3=LPP!$C$5,-I35,0)</f>
        <v>0</v>
      </c>
      <c r="J37" s="31">
        <f>IF(J3=LPP!$C$5,-J35,0)</f>
        <v>0</v>
      </c>
      <c r="K37" s="31">
        <f>IF(K3=LPP!$C$5,-K35,0)</f>
        <v>0</v>
      </c>
      <c r="L37" s="31">
        <f>IF(L3=LPP!$C$5,-L35,0)</f>
        <v>0</v>
      </c>
      <c r="M37" s="31">
        <f>IF(M3=LPP!$C$5,-M35,0)</f>
        <v>0</v>
      </c>
      <c r="N37" s="31">
        <f ca="1">IF(N3=LPP!$C$5,-N35,0)</f>
        <v>-75186667.516932175</v>
      </c>
    </row>
    <row r="39" spans="3:14" x14ac:dyDescent="0.25">
      <c r="C39" s="14" t="s">
        <v>479</v>
      </c>
      <c r="D39" s="8"/>
      <c r="E39" s="31">
        <f>IF(E3=LPP!$C$5,E31+E37,0)</f>
        <v>0</v>
      </c>
      <c r="F39" s="31">
        <f>IF(F3=LPP!$C$5,F31+F37,0)</f>
        <v>0</v>
      </c>
      <c r="G39" s="31">
        <f>IF(G3=LPP!$C$5,G31+G37,0)</f>
        <v>0</v>
      </c>
      <c r="H39" s="31">
        <f>IF(H3=LPP!$C$5,H31+H37,0)</f>
        <v>0</v>
      </c>
      <c r="I39" s="31">
        <f>IF(I3=LPP!$C$5,I31+I37,0)</f>
        <v>0</v>
      </c>
      <c r="J39" s="31">
        <f>IF(J3=LPP!$C$5,J31+J37,0)</f>
        <v>0</v>
      </c>
      <c r="K39" s="31">
        <f>IF(K3=LPP!$C$5,K31+K37,0)</f>
        <v>0</v>
      </c>
      <c r="L39" s="31">
        <f>IF(L3=LPP!$C$5,L31+L37,0)</f>
        <v>0</v>
      </c>
      <c r="M39" s="31">
        <f>IF(M3=LPP!$C$5,M31+M37,0)</f>
        <v>0</v>
      </c>
      <c r="N39" s="31">
        <f ca="1">IF(N3=LPP!$C$5,N31+N37,0)</f>
        <v>175704652.61493856</v>
      </c>
    </row>
    <row r="41" spans="3:14" x14ac:dyDescent="0.25">
      <c r="C41" s="14" t="s">
        <v>311</v>
      </c>
      <c r="D41" s="28"/>
      <c r="E41" s="28">
        <f ca="1">E39+E27+-E23</f>
        <v>-68925.732484076434</v>
      </c>
      <c r="F41" s="28">
        <f t="shared" ref="F41:N41" ca="1" si="11">F39+F27+-F23</f>
        <v>-162421.58425494406</v>
      </c>
      <c r="G41" s="28">
        <f t="shared" ca="1" si="11"/>
        <v>4852699.9491509898</v>
      </c>
      <c r="H41" s="28">
        <f t="shared" ca="1" si="11"/>
        <v>7740739.9545401912</v>
      </c>
      <c r="I41" s="28">
        <f t="shared" ca="1" si="11"/>
        <v>6237246.6126545267</v>
      </c>
      <c r="J41" s="28">
        <f t="shared" ca="1" si="11"/>
        <v>4704423.3745868327</v>
      </c>
      <c r="K41" s="28">
        <f t="shared" ca="1" si="11"/>
        <v>6268554.2448164374</v>
      </c>
      <c r="L41" s="28">
        <f t="shared" ca="1" si="11"/>
        <v>6884783.5824571811</v>
      </c>
      <c r="M41" s="28">
        <f t="shared" ca="1" si="11"/>
        <v>7527792.4435139792</v>
      </c>
      <c r="N41" s="28">
        <f t="shared" ca="1" si="11"/>
        <v>183903357.88260978</v>
      </c>
    </row>
    <row r="43" spans="3:14" x14ac:dyDescent="0.25">
      <c r="N43" s="31"/>
    </row>
    <row r="44" spans="3:14" x14ac:dyDescent="0.25">
      <c r="C44" s="14"/>
      <c r="D44" s="103"/>
      <c r="N44" s="31"/>
    </row>
    <row r="50" spans="1:125" x14ac:dyDescent="0.25">
      <c r="C50" s="81" t="s">
        <v>250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/>
    </row>
    <row r="51" spans="1:125" ht="13.8" x14ac:dyDescent="0.3">
      <c r="C51" s="2" t="s">
        <v>36</v>
      </c>
      <c r="D51" s="87">
        <f>D2</f>
        <v>44408</v>
      </c>
      <c r="E51" s="88">
        <f>EOMONTH(D51,1)</f>
        <v>44439</v>
      </c>
      <c r="F51" s="88">
        <f t="shared" ref="F51:BQ51" si="12">EOMONTH(E51,1)</f>
        <v>44469</v>
      </c>
      <c r="G51" s="88">
        <f t="shared" si="12"/>
        <v>44500</v>
      </c>
      <c r="H51" s="88">
        <f t="shared" si="12"/>
        <v>44530</v>
      </c>
      <c r="I51" s="88">
        <f t="shared" si="12"/>
        <v>44561</v>
      </c>
      <c r="J51" s="88">
        <f t="shared" si="12"/>
        <v>44592</v>
      </c>
      <c r="K51" s="88">
        <f t="shared" si="12"/>
        <v>44620</v>
      </c>
      <c r="L51" s="88">
        <f t="shared" si="12"/>
        <v>44651</v>
      </c>
      <c r="M51" s="88">
        <f t="shared" si="12"/>
        <v>44681</v>
      </c>
      <c r="N51" s="88">
        <f t="shared" si="12"/>
        <v>44712</v>
      </c>
      <c r="O51" s="88">
        <f t="shared" si="12"/>
        <v>44742</v>
      </c>
      <c r="P51" s="88">
        <f t="shared" si="12"/>
        <v>44773</v>
      </c>
      <c r="Q51" s="88">
        <f t="shared" si="12"/>
        <v>44804</v>
      </c>
      <c r="R51" s="88">
        <f t="shared" si="12"/>
        <v>44834</v>
      </c>
      <c r="S51" s="88">
        <f t="shared" si="12"/>
        <v>44865</v>
      </c>
      <c r="T51" s="88">
        <f t="shared" si="12"/>
        <v>44895</v>
      </c>
      <c r="U51" s="88">
        <f t="shared" si="12"/>
        <v>44926</v>
      </c>
      <c r="V51" s="88">
        <f t="shared" si="12"/>
        <v>44957</v>
      </c>
      <c r="W51" s="88">
        <f t="shared" si="12"/>
        <v>44985</v>
      </c>
      <c r="X51" s="88">
        <f t="shared" si="12"/>
        <v>45016</v>
      </c>
      <c r="Y51" s="88">
        <f t="shared" si="12"/>
        <v>45046</v>
      </c>
      <c r="Z51" s="88">
        <f t="shared" si="12"/>
        <v>45077</v>
      </c>
      <c r="AA51" s="88">
        <f t="shared" si="12"/>
        <v>45107</v>
      </c>
      <c r="AB51" s="88">
        <f t="shared" si="12"/>
        <v>45138</v>
      </c>
      <c r="AC51" s="88">
        <f t="shared" si="12"/>
        <v>45169</v>
      </c>
      <c r="AD51" s="88">
        <f t="shared" si="12"/>
        <v>45199</v>
      </c>
      <c r="AE51" s="88">
        <f t="shared" si="12"/>
        <v>45230</v>
      </c>
      <c r="AF51" s="88">
        <f t="shared" si="12"/>
        <v>45260</v>
      </c>
      <c r="AG51" s="88">
        <f t="shared" si="12"/>
        <v>45291</v>
      </c>
      <c r="AH51" s="88">
        <f t="shared" si="12"/>
        <v>45322</v>
      </c>
      <c r="AI51" s="88">
        <f t="shared" si="12"/>
        <v>45351</v>
      </c>
      <c r="AJ51" s="88">
        <f t="shared" si="12"/>
        <v>45382</v>
      </c>
      <c r="AK51" s="88">
        <f t="shared" si="12"/>
        <v>45412</v>
      </c>
      <c r="AL51" s="88">
        <f t="shared" si="12"/>
        <v>45443</v>
      </c>
      <c r="AM51" s="88">
        <f t="shared" si="12"/>
        <v>45473</v>
      </c>
      <c r="AN51" s="88">
        <f t="shared" si="12"/>
        <v>45504</v>
      </c>
      <c r="AO51" s="88">
        <f t="shared" si="12"/>
        <v>45535</v>
      </c>
      <c r="AP51" s="88">
        <f t="shared" si="12"/>
        <v>45565</v>
      </c>
      <c r="AQ51" s="88">
        <f t="shared" si="12"/>
        <v>45596</v>
      </c>
      <c r="AR51" s="88">
        <f t="shared" si="12"/>
        <v>45626</v>
      </c>
      <c r="AS51" s="88">
        <f t="shared" si="12"/>
        <v>45657</v>
      </c>
      <c r="AT51" s="88">
        <f t="shared" si="12"/>
        <v>45688</v>
      </c>
      <c r="AU51" s="88">
        <f t="shared" si="12"/>
        <v>45716</v>
      </c>
      <c r="AV51" s="88">
        <f t="shared" si="12"/>
        <v>45747</v>
      </c>
      <c r="AW51" s="88">
        <f t="shared" si="12"/>
        <v>45777</v>
      </c>
      <c r="AX51" s="88">
        <f t="shared" si="12"/>
        <v>45808</v>
      </c>
      <c r="AY51" s="88">
        <f t="shared" si="12"/>
        <v>45838</v>
      </c>
      <c r="AZ51" s="88">
        <f t="shared" si="12"/>
        <v>45869</v>
      </c>
      <c r="BA51" s="88">
        <f t="shared" si="12"/>
        <v>45900</v>
      </c>
      <c r="BB51" s="88">
        <f t="shared" si="12"/>
        <v>45930</v>
      </c>
      <c r="BC51" s="88">
        <f t="shared" si="12"/>
        <v>45961</v>
      </c>
      <c r="BD51" s="88">
        <f t="shared" si="12"/>
        <v>45991</v>
      </c>
      <c r="BE51" s="88">
        <f t="shared" si="12"/>
        <v>46022</v>
      </c>
      <c r="BF51" s="88">
        <f t="shared" si="12"/>
        <v>46053</v>
      </c>
      <c r="BG51" s="88">
        <f t="shared" si="12"/>
        <v>46081</v>
      </c>
      <c r="BH51" s="88">
        <f t="shared" si="12"/>
        <v>46112</v>
      </c>
      <c r="BI51" s="88">
        <f t="shared" si="12"/>
        <v>46142</v>
      </c>
      <c r="BJ51" s="88">
        <f t="shared" si="12"/>
        <v>46173</v>
      </c>
      <c r="BK51" s="88">
        <f t="shared" si="12"/>
        <v>46203</v>
      </c>
      <c r="BL51" s="88">
        <f t="shared" si="12"/>
        <v>46234</v>
      </c>
      <c r="BM51" s="88">
        <f t="shared" si="12"/>
        <v>46265</v>
      </c>
      <c r="BN51" s="88">
        <f t="shared" si="12"/>
        <v>46295</v>
      </c>
      <c r="BO51" s="88">
        <f t="shared" si="12"/>
        <v>46326</v>
      </c>
      <c r="BP51" s="88">
        <f t="shared" si="12"/>
        <v>46356</v>
      </c>
      <c r="BQ51" s="88">
        <f t="shared" si="12"/>
        <v>46387</v>
      </c>
      <c r="BR51" s="88">
        <f t="shared" ref="BR51:DT51" si="13">EOMONTH(BQ51,1)</f>
        <v>46418</v>
      </c>
      <c r="BS51" s="88">
        <f t="shared" si="13"/>
        <v>46446</v>
      </c>
      <c r="BT51" s="88">
        <f t="shared" si="13"/>
        <v>46477</v>
      </c>
      <c r="BU51" s="88">
        <f t="shared" si="13"/>
        <v>46507</v>
      </c>
      <c r="BV51" s="88">
        <f t="shared" si="13"/>
        <v>46538</v>
      </c>
      <c r="BW51" s="88">
        <f t="shared" si="13"/>
        <v>46568</v>
      </c>
      <c r="BX51" s="88">
        <f t="shared" si="13"/>
        <v>46599</v>
      </c>
      <c r="BY51" s="88">
        <f t="shared" si="13"/>
        <v>46630</v>
      </c>
      <c r="BZ51" s="88">
        <f t="shared" si="13"/>
        <v>46660</v>
      </c>
      <c r="CA51" s="88">
        <f t="shared" si="13"/>
        <v>46691</v>
      </c>
      <c r="CB51" s="88">
        <f t="shared" si="13"/>
        <v>46721</v>
      </c>
      <c r="CC51" s="88">
        <f t="shared" si="13"/>
        <v>46752</v>
      </c>
      <c r="CD51" s="88">
        <f t="shared" si="13"/>
        <v>46783</v>
      </c>
      <c r="CE51" s="88">
        <f t="shared" si="13"/>
        <v>46812</v>
      </c>
      <c r="CF51" s="88">
        <f t="shared" si="13"/>
        <v>46843</v>
      </c>
      <c r="CG51" s="88">
        <f t="shared" si="13"/>
        <v>46873</v>
      </c>
      <c r="CH51" s="88">
        <f t="shared" si="13"/>
        <v>46904</v>
      </c>
      <c r="CI51" s="88">
        <f t="shared" si="13"/>
        <v>46934</v>
      </c>
      <c r="CJ51" s="88">
        <f t="shared" si="13"/>
        <v>46965</v>
      </c>
      <c r="CK51" s="88">
        <f t="shared" si="13"/>
        <v>46996</v>
      </c>
      <c r="CL51" s="88">
        <f t="shared" si="13"/>
        <v>47026</v>
      </c>
      <c r="CM51" s="88">
        <f t="shared" si="13"/>
        <v>47057</v>
      </c>
      <c r="CN51" s="88">
        <f t="shared" si="13"/>
        <v>47087</v>
      </c>
      <c r="CO51" s="88">
        <f t="shared" si="13"/>
        <v>47118</v>
      </c>
      <c r="CP51" s="88">
        <f t="shared" si="13"/>
        <v>47149</v>
      </c>
      <c r="CQ51" s="88">
        <f t="shared" si="13"/>
        <v>47177</v>
      </c>
      <c r="CR51" s="88">
        <f t="shared" si="13"/>
        <v>47208</v>
      </c>
      <c r="CS51" s="88">
        <f t="shared" si="13"/>
        <v>47238</v>
      </c>
      <c r="CT51" s="88">
        <f t="shared" si="13"/>
        <v>47269</v>
      </c>
      <c r="CU51" s="88">
        <f t="shared" si="13"/>
        <v>47299</v>
      </c>
      <c r="CV51" s="88">
        <f t="shared" si="13"/>
        <v>47330</v>
      </c>
      <c r="CW51" s="88">
        <f t="shared" si="13"/>
        <v>47361</v>
      </c>
      <c r="CX51" s="88">
        <f t="shared" si="13"/>
        <v>47391</v>
      </c>
      <c r="CY51" s="88">
        <f t="shared" si="13"/>
        <v>47422</v>
      </c>
      <c r="CZ51" s="88">
        <f t="shared" si="13"/>
        <v>47452</v>
      </c>
      <c r="DA51" s="88">
        <f t="shared" si="13"/>
        <v>47483</v>
      </c>
      <c r="DB51" s="88">
        <f t="shared" si="13"/>
        <v>47514</v>
      </c>
      <c r="DC51" s="88">
        <f t="shared" si="13"/>
        <v>47542</v>
      </c>
      <c r="DD51" s="88">
        <f t="shared" si="13"/>
        <v>47573</v>
      </c>
      <c r="DE51" s="88">
        <f t="shared" si="13"/>
        <v>47603</v>
      </c>
      <c r="DF51" s="88">
        <f t="shared" si="13"/>
        <v>47634</v>
      </c>
      <c r="DG51" s="88">
        <f t="shared" si="13"/>
        <v>47664</v>
      </c>
      <c r="DH51" s="88">
        <f t="shared" si="13"/>
        <v>47695</v>
      </c>
      <c r="DI51" s="88">
        <f t="shared" si="13"/>
        <v>47726</v>
      </c>
      <c r="DJ51" s="88">
        <f t="shared" si="13"/>
        <v>47756</v>
      </c>
      <c r="DK51" s="88">
        <f t="shared" si="13"/>
        <v>47787</v>
      </c>
      <c r="DL51" s="88">
        <f t="shared" si="13"/>
        <v>47817</v>
      </c>
      <c r="DM51" s="88">
        <f t="shared" si="13"/>
        <v>47848</v>
      </c>
      <c r="DN51" s="88">
        <f t="shared" si="13"/>
        <v>47879</v>
      </c>
      <c r="DO51" s="88">
        <f t="shared" si="13"/>
        <v>47907</v>
      </c>
      <c r="DP51" s="88">
        <f t="shared" si="13"/>
        <v>47938</v>
      </c>
      <c r="DQ51" s="88">
        <f t="shared" si="13"/>
        <v>47968</v>
      </c>
      <c r="DR51" s="88">
        <f t="shared" si="13"/>
        <v>47999</v>
      </c>
      <c r="DS51" s="88">
        <f t="shared" si="13"/>
        <v>48029</v>
      </c>
      <c r="DT51" s="88">
        <f t="shared" si="13"/>
        <v>48060</v>
      </c>
      <c r="DU51"/>
    </row>
    <row r="52" spans="1:125" x14ac:dyDescent="0.25">
      <c r="C52" s="36" t="s">
        <v>230</v>
      </c>
      <c r="D52" s="72">
        <v>0</v>
      </c>
      <c r="E52">
        <f>D52+1</f>
        <v>1</v>
      </c>
      <c r="F52">
        <f t="shared" ref="F52:BQ52" si="14">E52+1</f>
        <v>2</v>
      </c>
      <c r="G52">
        <f t="shared" si="14"/>
        <v>3</v>
      </c>
      <c r="H52">
        <f t="shared" si="14"/>
        <v>4</v>
      </c>
      <c r="I52">
        <f t="shared" si="14"/>
        <v>5</v>
      </c>
      <c r="J52">
        <f t="shared" si="14"/>
        <v>6</v>
      </c>
      <c r="K52">
        <f t="shared" si="14"/>
        <v>7</v>
      </c>
      <c r="L52">
        <f t="shared" si="14"/>
        <v>8</v>
      </c>
      <c r="M52">
        <f t="shared" si="14"/>
        <v>9</v>
      </c>
      <c r="N52">
        <f t="shared" si="14"/>
        <v>10</v>
      </c>
      <c r="O52">
        <f t="shared" si="14"/>
        <v>11</v>
      </c>
      <c r="P52">
        <f t="shared" si="14"/>
        <v>12</v>
      </c>
      <c r="Q52">
        <f t="shared" si="14"/>
        <v>13</v>
      </c>
      <c r="R52">
        <f t="shared" si="14"/>
        <v>14</v>
      </c>
      <c r="S52">
        <f t="shared" si="14"/>
        <v>15</v>
      </c>
      <c r="T52">
        <f t="shared" si="14"/>
        <v>16</v>
      </c>
      <c r="U52">
        <f t="shared" si="14"/>
        <v>17</v>
      </c>
      <c r="V52">
        <f t="shared" si="14"/>
        <v>18</v>
      </c>
      <c r="W52">
        <f t="shared" si="14"/>
        <v>19</v>
      </c>
      <c r="X52">
        <f t="shared" si="14"/>
        <v>20</v>
      </c>
      <c r="Y52">
        <f t="shared" si="14"/>
        <v>21</v>
      </c>
      <c r="Z52">
        <f t="shared" si="14"/>
        <v>22</v>
      </c>
      <c r="AA52">
        <f t="shared" si="14"/>
        <v>23</v>
      </c>
      <c r="AB52">
        <f t="shared" si="14"/>
        <v>24</v>
      </c>
      <c r="AC52">
        <f t="shared" si="14"/>
        <v>25</v>
      </c>
      <c r="AD52">
        <f t="shared" si="14"/>
        <v>26</v>
      </c>
      <c r="AE52">
        <f t="shared" si="14"/>
        <v>27</v>
      </c>
      <c r="AF52">
        <f t="shared" si="14"/>
        <v>28</v>
      </c>
      <c r="AG52">
        <f t="shared" si="14"/>
        <v>29</v>
      </c>
      <c r="AH52">
        <f t="shared" si="14"/>
        <v>30</v>
      </c>
      <c r="AI52">
        <f t="shared" si="14"/>
        <v>31</v>
      </c>
      <c r="AJ52">
        <f t="shared" si="14"/>
        <v>32</v>
      </c>
      <c r="AK52">
        <f t="shared" si="14"/>
        <v>33</v>
      </c>
      <c r="AL52">
        <f t="shared" si="14"/>
        <v>34</v>
      </c>
      <c r="AM52">
        <f t="shared" si="14"/>
        <v>35</v>
      </c>
      <c r="AN52">
        <f t="shared" si="14"/>
        <v>36</v>
      </c>
      <c r="AO52">
        <f t="shared" si="14"/>
        <v>37</v>
      </c>
      <c r="AP52">
        <f t="shared" si="14"/>
        <v>38</v>
      </c>
      <c r="AQ52">
        <f t="shared" si="14"/>
        <v>39</v>
      </c>
      <c r="AR52">
        <f t="shared" si="14"/>
        <v>40</v>
      </c>
      <c r="AS52">
        <f t="shared" si="14"/>
        <v>41</v>
      </c>
      <c r="AT52">
        <f t="shared" si="14"/>
        <v>42</v>
      </c>
      <c r="AU52">
        <f t="shared" si="14"/>
        <v>43</v>
      </c>
      <c r="AV52">
        <f t="shared" si="14"/>
        <v>44</v>
      </c>
      <c r="AW52">
        <f t="shared" si="14"/>
        <v>45</v>
      </c>
      <c r="AX52">
        <f t="shared" si="14"/>
        <v>46</v>
      </c>
      <c r="AY52">
        <f t="shared" si="14"/>
        <v>47</v>
      </c>
      <c r="AZ52">
        <f t="shared" si="14"/>
        <v>48</v>
      </c>
      <c r="BA52">
        <f t="shared" si="14"/>
        <v>49</v>
      </c>
      <c r="BB52">
        <f t="shared" si="14"/>
        <v>50</v>
      </c>
      <c r="BC52">
        <f t="shared" si="14"/>
        <v>51</v>
      </c>
      <c r="BD52">
        <f t="shared" si="14"/>
        <v>52</v>
      </c>
      <c r="BE52">
        <f t="shared" si="14"/>
        <v>53</v>
      </c>
      <c r="BF52">
        <f t="shared" si="14"/>
        <v>54</v>
      </c>
      <c r="BG52">
        <f t="shared" si="14"/>
        <v>55</v>
      </c>
      <c r="BH52">
        <f t="shared" si="14"/>
        <v>56</v>
      </c>
      <c r="BI52">
        <f t="shared" si="14"/>
        <v>57</v>
      </c>
      <c r="BJ52">
        <f t="shared" si="14"/>
        <v>58</v>
      </c>
      <c r="BK52">
        <f t="shared" si="14"/>
        <v>59</v>
      </c>
      <c r="BL52">
        <f t="shared" si="14"/>
        <v>60</v>
      </c>
      <c r="BM52">
        <f t="shared" si="14"/>
        <v>61</v>
      </c>
      <c r="BN52">
        <f t="shared" si="14"/>
        <v>62</v>
      </c>
      <c r="BO52">
        <f t="shared" si="14"/>
        <v>63</v>
      </c>
      <c r="BP52">
        <f t="shared" si="14"/>
        <v>64</v>
      </c>
      <c r="BQ52">
        <f t="shared" si="14"/>
        <v>65</v>
      </c>
      <c r="BR52">
        <f t="shared" ref="BR52:DT52" si="15">BQ52+1</f>
        <v>66</v>
      </c>
      <c r="BS52">
        <f t="shared" si="15"/>
        <v>67</v>
      </c>
      <c r="BT52">
        <f t="shared" si="15"/>
        <v>68</v>
      </c>
      <c r="BU52">
        <f t="shared" si="15"/>
        <v>69</v>
      </c>
      <c r="BV52">
        <f t="shared" si="15"/>
        <v>70</v>
      </c>
      <c r="BW52">
        <f t="shared" si="15"/>
        <v>71</v>
      </c>
      <c r="BX52">
        <f t="shared" si="15"/>
        <v>72</v>
      </c>
      <c r="BY52">
        <f t="shared" si="15"/>
        <v>73</v>
      </c>
      <c r="BZ52">
        <f t="shared" si="15"/>
        <v>74</v>
      </c>
      <c r="CA52">
        <f t="shared" si="15"/>
        <v>75</v>
      </c>
      <c r="CB52">
        <f t="shared" si="15"/>
        <v>76</v>
      </c>
      <c r="CC52">
        <f t="shared" si="15"/>
        <v>77</v>
      </c>
      <c r="CD52">
        <f t="shared" si="15"/>
        <v>78</v>
      </c>
      <c r="CE52">
        <f t="shared" si="15"/>
        <v>79</v>
      </c>
      <c r="CF52">
        <f t="shared" si="15"/>
        <v>80</v>
      </c>
      <c r="CG52">
        <f t="shared" si="15"/>
        <v>81</v>
      </c>
      <c r="CH52">
        <f t="shared" si="15"/>
        <v>82</v>
      </c>
      <c r="CI52">
        <f t="shared" si="15"/>
        <v>83</v>
      </c>
      <c r="CJ52">
        <f t="shared" si="15"/>
        <v>84</v>
      </c>
      <c r="CK52">
        <f t="shared" si="15"/>
        <v>85</v>
      </c>
      <c r="CL52">
        <f t="shared" si="15"/>
        <v>86</v>
      </c>
      <c r="CM52">
        <f t="shared" si="15"/>
        <v>87</v>
      </c>
      <c r="CN52">
        <f t="shared" si="15"/>
        <v>88</v>
      </c>
      <c r="CO52">
        <f t="shared" si="15"/>
        <v>89</v>
      </c>
      <c r="CP52">
        <f t="shared" si="15"/>
        <v>90</v>
      </c>
      <c r="CQ52">
        <f t="shared" si="15"/>
        <v>91</v>
      </c>
      <c r="CR52">
        <f t="shared" si="15"/>
        <v>92</v>
      </c>
      <c r="CS52">
        <f t="shared" si="15"/>
        <v>93</v>
      </c>
      <c r="CT52">
        <f t="shared" si="15"/>
        <v>94</v>
      </c>
      <c r="CU52">
        <f t="shared" si="15"/>
        <v>95</v>
      </c>
      <c r="CV52">
        <f t="shared" si="15"/>
        <v>96</v>
      </c>
      <c r="CW52">
        <f t="shared" si="15"/>
        <v>97</v>
      </c>
      <c r="CX52">
        <f t="shared" si="15"/>
        <v>98</v>
      </c>
      <c r="CY52">
        <f t="shared" si="15"/>
        <v>99</v>
      </c>
      <c r="CZ52">
        <f t="shared" si="15"/>
        <v>100</v>
      </c>
      <c r="DA52">
        <f t="shared" si="15"/>
        <v>101</v>
      </c>
      <c r="DB52">
        <f t="shared" si="15"/>
        <v>102</v>
      </c>
      <c r="DC52">
        <f t="shared" si="15"/>
        <v>103</v>
      </c>
      <c r="DD52">
        <f t="shared" si="15"/>
        <v>104</v>
      </c>
      <c r="DE52">
        <f t="shared" si="15"/>
        <v>105</v>
      </c>
      <c r="DF52">
        <f t="shared" si="15"/>
        <v>106</v>
      </c>
      <c r="DG52">
        <f t="shared" si="15"/>
        <v>107</v>
      </c>
      <c r="DH52">
        <f t="shared" si="15"/>
        <v>108</v>
      </c>
      <c r="DI52">
        <f t="shared" si="15"/>
        <v>109</v>
      </c>
      <c r="DJ52">
        <f t="shared" si="15"/>
        <v>110</v>
      </c>
      <c r="DK52">
        <f t="shared" si="15"/>
        <v>111</v>
      </c>
      <c r="DL52">
        <f t="shared" si="15"/>
        <v>112</v>
      </c>
      <c r="DM52">
        <f t="shared" si="15"/>
        <v>113</v>
      </c>
      <c r="DN52">
        <f t="shared" si="15"/>
        <v>114</v>
      </c>
      <c r="DO52">
        <f t="shared" si="15"/>
        <v>115</v>
      </c>
      <c r="DP52">
        <f t="shared" si="15"/>
        <v>116</v>
      </c>
      <c r="DQ52">
        <f t="shared" si="15"/>
        <v>117</v>
      </c>
      <c r="DR52">
        <f t="shared" si="15"/>
        <v>118</v>
      </c>
      <c r="DS52">
        <f t="shared" si="15"/>
        <v>119</v>
      </c>
      <c r="DT52">
        <f t="shared" si="15"/>
        <v>120</v>
      </c>
      <c r="DU52"/>
    </row>
    <row r="53" spans="1:125" x14ac:dyDescent="0.25">
      <c r="C53" s="36" t="s">
        <v>229</v>
      </c>
      <c r="D53" s="72">
        <v>0</v>
      </c>
      <c r="E53">
        <f>ROUNDUP(E52/12,0)</f>
        <v>1</v>
      </c>
      <c r="F53">
        <f t="shared" ref="F53:BQ53" si="16">ROUNDUP(F52/12,0)</f>
        <v>1</v>
      </c>
      <c r="G53">
        <f t="shared" si="16"/>
        <v>1</v>
      </c>
      <c r="H53">
        <f t="shared" si="16"/>
        <v>1</v>
      </c>
      <c r="I53">
        <f t="shared" si="16"/>
        <v>1</v>
      </c>
      <c r="J53">
        <f t="shared" si="16"/>
        <v>1</v>
      </c>
      <c r="K53">
        <f t="shared" si="16"/>
        <v>1</v>
      </c>
      <c r="L53">
        <f t="shared" si="16"/>
        <v>1</v>
      </c>
      <c r="M53">
        <f t="shared" si="16"/>
        <v>1</v>
      </c>
      <c r="N53">
        <f t="shared" si="16"/>
        <v>1</v>
      </c>
      <c r="O53">
        <f t="shared" si="16"/>
        <v>1</v>
      </c>
      <c r="P53">
        <f t="shared" si="16"/>
        <v>1</v>
      </c>
      <c r="Q53">
        <f t="shared" si="16"/>
        <v>2</v>
      </c>
      <c r="R53">
        <f t="shared" si="16"/>
        <v>2</v>
      </c>
      <c r="S53">
        <f t="shared" si="16"/>
        <v>2</v>
      </c>
      <c r="T53">
        <f t="shared" si="16"/>
        <v>2</v>
      </c>
      <c r="U53">
        <f t="shared" si="16"/>
        <v>2</v>
      </c>
      <c r="V53">
        <f t="shared" si="16"/>
        <v>2</v>
      </c>
      <c r="W53">
        <f t="shared" si="16"/>
        <v>2</v>
      </c>
      <c r="X53">
        <f t="shared" si="16"/>
        <v>2</v>
      </c>
      <c r="Y53">
        <f t="shared" si="16"/>
        <v>2</v>
      </c>
      <c r="Z53">
        <f t="shared" si="16"/>
        <v>2</v>
      </c>
      <c r="AA53">
        <f t="shared" si="16"/>
        <v>2</v>
      </c>
      <c r="AB53">
        <f t="shared" si="16"/>
        <v>2</v>
      </c>
      <c r="AC53">
        <f t="shared" si="16"/>
        <v>3</v>
      </c>
      <c r="AD53">
        <f t="shared" si="16"/>
        <v>3</v>
      </c>
      <c r="AE53">
        <f t="shared" si="16"/>
        <v>3</v>
      </c>
      <c r="AF53">
        <f t="shared" si="16"/>
        <v>3</v>
      </c>
      <c r="AG53">
        <f t="shared" si="16"/>
        <v>3</v>
      </c>
      <c r="AH53">
        <f t="shared" si="16"/>
        <v>3</v>
      </c>
      <c r="AI53">
        <f t="shared" si="16"/>
        <v>3</v>
      </c>
      <c r="AJ53">
        <f t="shared" si="16"/>
        <v>3</v>
      </c>
      <c r="AK53">
        <f t="shared" si="16"/>
        <v>3</v>
      </c>
      <c r="AL53">
        <f t="shared" si="16"/>
        <v>3</v>
      </c>
      <c r="AM53">
        <f t="shared" si="16"/>
        <v>3</v>
      </c>
      <c r="AN53">
        <f t="shared" si="16"/>
        <v>3</v>
      </c>
      <c r="AO53">
        <f t="shared" si="16"/>
        <v>4</v>
      </c>
      <c r="AP53">
        <f t="shared" si="16"/>
        <v>4</v>
      </c>
      <c r="AQ53">
        <f t="shared" si="16"/>
        <v>4</v>
      </c>
      <c r="AR53">
        <f t="shared" si="16"/>
        <v>4</v>
      </c>
      <c r="AS53">
        <f t="shared" si="16"/>
        <v>4</v>
      </c>
      <c r="AT53">
        <f t="shared" si="16"/>
        <v>4</v>
      </c>
      <c r="AU53">
        <f t="shared" si="16"/>
        <v>4</v>
      </c>
      <c r="AV53">
        <f t="shared" si="16"/>
        <v>4</v>
      </c>
      <c r="AW53">
        <f t="shared" si="16"/>
        <v>4</v>
      </c>
      <c r="AX53">
        <f t="shared" si="16"/>
        <v>4</v>
      </c>
      <c r="AY53">
        <f t="shared" si="16"/>
        <v>4</v>
      </c>
      <c r="AZ53">
        <f t="shared" si="16"/>
        <v>4</v>
      </c>
      <c r="BA53">
        <f t="shared" si="16"/>
        <v>5</v>
      </c>
      <c r="BB53">
        <f t="shared" si="16"/>
        <v>5</v>
      </c>
      <c r="BC53">
        <f t="shared" si="16"/>
        <v>5</v>
      </c>
      <c r="BD53">
        <f t="shared" si="16"/>
        <v>5</v>
      </c>
      <c r="BE53">
        <f t="shared" si="16"/>
        <v>5</v>
      </c>
      <c r="BF53">
        <f t="shared" si="16"/>
        <v>5</v>
      </c>
      <c r="BG53">
        <f t="shared" si="16"/>
        <v>5</v>
      </c>
      <c r="BH53">
        <f t="shared" si="16"/>
        <v>5</v>
      </c>
      <c r="BI53">
        <f t="shared" si="16"/>
        <v>5</v>
      </c>
      <c r="BJ53">
        <f t="shared" si="16"/>
        <v>5</v>
      </c>
      <c r="BK53">
        <f t="shared" si="16"/>
        <v>5</v>
      </c>
      <c r="BL53">
        <f t="shared" si="16"/>
        <v>5</v>
      </c>
      <c r="BM53">
        <f t="shared" si="16"/>
        <v>6</v>
      </c>
      <c r="BN53">
        <f t="shared" si="16"/>
        <v>6</v>
      </c>
      <c r="BO53">
        <f t="shared" si="16"/>
        <v>6</v>
      </c>
      <c r="BP53">
        <f t="shared" si="16"/>
        <v>6</v>
      </c>
      <c r="BQ53">
        <f t="shared" si="16"/>
        <v>6</v>
      </c>
      <c r="BR53">
        <f t="shared" ref="BR53:DT53" si="17">ROUNDUP(BR52/12,0)</f>
        <v>6</v>
      </c>
      <c r="BS53">
        <f t="shared" si="17"/>
        <v>6</v>
      </c>
      <c r="BT53">
        <f t="shared" si="17"/>
        <v>6</v>
      </c>
      <c r="BU53">
        <f t="shared" si="17"/>
        <v>6</v>
      </c>
      <c r="BV53">
        <f t="shared" si="17"/>
        <v>6</v>
      </c>
      <c r="BW53">
        <f t="shared" si="17"/>
        <v>6</v>
      </c>
      <c r="BX53">
        <f t="shared" si="17"/>
        <v>6</v>
      </c>
      <c r="BY53">
        <f t="shared" si="17"/>
        <v>7</v>
      </c>
      <c r="BZ53">
        <f t="shared" si="17"/>
        <v>7</v>
      </c>
      <c r="CA53">
        <f t="shared" si="17"/>
        <v>7</v>
      </c>
      <c r="CB53">
        <f t="shared" si="17"/>
        <v>7</v>
      </c>
      <c r="CC53">
        <f t="shared" si="17"/>
        <v>7</v>
      </c>
      <c r="CD53">
        <f t="shared" si="17"/>
        <v>7</v>
      </c>
      <c r="CE53">
        <f t="shared" si="17"/>
        <v>7</v>
      </c>
      <c r="CF53">
        <f t="shared" si="17"/>
        <v>7</v>
      </c>
      <c r="CG53">
        <f t="shared" si="17"/>
        <v>7</v>
      </c>
      <c r="CH53">
        <f t="shared" si="17"/>
        <v>7</v>
      </c>
      <c r="CI53">
        <f t="shared" si="17"/>
        <v>7</v>
      </c>
      <c r="CJ53">
        <f t="shared" si="17"/>
        <v>7</v>
      </c>
      <c r="CK53">
        <f t="shared" si="17"/>
        <v>8</v>
      </c>
      <c r="CL53">
        <f t="shared" si="17"/>
        <v>8</v>
      </c>
      <c r="CM53">
        <f t="shared" si="17"/>
        <v>8</v>
      </c>
      <c r="CN53">
        <f t="shared" si="17"/>
        <v>8</v>
      </c>
      <c r="CO53">
        <f t="shared" si="17"/>
        <v>8</v>
      </c>
      <c r="CP53">
        <f t="shared" si="17"/>
        <v>8</v>
      </c>
      <c r="CQ53">
        <f t="shared" si="17"/>
        <v>8</v>
      </c>
      <c r="CR53">
        <f t="shared" si="17"/>
        <v>8</v>
      </c>
      <c r="CS53">
        <f t="shared" si="17"/>
        <v>8</v>
      </c>
      <c r="CT53">
        <f t="shared" si="17"/>
        <v>8</v>
      </c>
      <c r="CU53">
        <f t="shared" si="17"/>
        <v>8</v>
      </c>
      <c r="CV53">
        <f t="shared" si="17"/>
        <v>8</v>
      </c>
      <c r="CW53">
        <f t="shared" si="17"/>
        <v>9</v>
      </c>
      <c r="CX53">
        <f t="shared" si="17"/>
        <v>9</v>
      </c>
      <c r="CY53">
        <f t="shared" si="17"/>
        <v>9</v>
      </c>
      <c r="CZ53">
        <f t="shared" si="17"/>
        <v>9</v>
      </c>
      <c r="DA53">
        <f t="shared" si="17"/>
        <v>9</v>
      </c>
      <c r="DB53">
        <f t="shared" si="17"/>
        <v>9</v>
      </c>
      <c r="DC53">
        <f t="shared" si="17"/>
        <v>9</v>
      </c>
      <c r="DD53">
        <f t="shared" si="17"/>
        <v>9</v>
      </c>
      <c r="DE53">
        <f t="shared" si="17"/>
        <v>9</v>
      </c>
      <c r="DF53">
        <f t="shared" si="17"/>
        <v>9</v>
      </c>
      <c r="DG53">
        <f t="shared" si="17"/>
        <v>9</v>
      </c>
      <c r="DH53">
        <f t="shared" si="17"/>
        <v>9</v>
      </c>
      <c r="DI53">
        <f t="shared" si="17"/>
        <v>10</v>
      </c>
      <c r="DJ53">
        <f t="shared" si="17"/>
        <v>10</v>
      </c>
      <c r="DK53">
        <f t="shared" si="17"/>
        <v>10</v>
      </c>
      <c r="DL53">
        <f t="shared" si="17"/>
        <v>10</v>
      </c>
      <c r="DM53">
        <f t="shared" si="17"/>
        <v>10</v>
      </c>
      <c r="DN53">
        <f t="shared" si="17"/>
        <v>10</v>
      </c>
      <c r="DO53">
        <f t="shared" si="17"/>
        <v>10</v>
      </c>
      <c r="DP53">
        <f t="shared" si="17"/>
        <v>10</v>
      </c>
      <c r="DQ53">
        <f t="shared" si="17"/>
        <v>10</v>
      </c>
      <c r="DR53">
        <f t="shared" si="17"/>
        <v>10</v>
      </c>
      <c r="DS53">
        <f t="shared" si="17"/>
        <v>10</v>
      </c>
      <c r="DT53">
        <f t="shared" si="17"/>
        <v>10</v>
      </c>
      <c r="DU53"/>
    </row>
    <row r="54" spans="1:125" x14ac:dyDescent="0.25"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/>
    </row>
    <row r="55" spans="1:125" x14ac:dyDescent="0.25">
      <c r="C55" s="10" t="s">
        <v>232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 s="36" t="s">
        <v>238</v>
      </c>
    </row>
    <row r="56" spans="1:125" x14ac:dyDescent="0.25">
      <c r="B56" s="31">
        <f t="shared" ref="B56:B61" si="18">SUM(D56:DT56)</f>
        <v>-27619250</v>
      </c>
      <c r="C56" s="14" t="s">
        <v>277</v>
      </c>
      <c r="D56" s="55">
        <f>'Apt PF'!D56+'TH PF'!D56+HPF!D56+STHPF!D56+Land!D56</f>
        <v>-27619250</v>
      </c>
      <c r="E56" s="55">
        <f>'Apt PF'!E56+'TH PF'!E56+HPF!E56+STHPF!E56+Land!E56</f>
        <v>0</v>
      </c>
      <c r="F56" s="55">
        <f>'Apt PF'!F56+'TH PF'!F56+HPF!F56+STHPF!F56+Land!F56</f>
        <v>0</v>
      </c>
      <c r="G56" s="55">
        <f>'Apt PF'!G56+'TH PF'!G56+HPF!G56+STHPF!G56+Land!G56</f>
        <v>0</v>
      </c>
      <c r="H56" s="55">
        <f>'Apt PF'!H56+'TH PF'!H56+HPF!H56+STHPF!H56+Land!H56</f>
        <v>0</v>
      </c>
      <c r="I56" s="55">
        <f>'Apt PF'!I56+'TH PF'!I56+HPF!I56+STHPF!I56+Land!I56</f>
        <v>0</v>
      </c>
      <c r="J56" s="55">
        <f>'Apt PF'!J56+'TH PF'!J56+HPF!J56+STHPF!J56+Land!J56</f>
        <v>0</v>
      </c>
      <c r="K56" s="55">
        <f>'Apt PF'!K56+'TH PF'!K56+HPF!K56+STHPF!K56+Land!K56</f>
        <v>0</v>
      </c>
      <c r="L56" s="55">
        <f>'Apt PF'!L56+'TH PF'!L56+HPF!L56+STHPF!L56+Land!L56</f>
        <v>0</v>
      </c>
      <c r="M56" s="55">
        <f>'Apt PF'!M56+'TH PF'!M56+HPF!M56+STHPF!M56+Land!M56</f>
        <v>0</v>
      </c>
      <c r="N56" s="55">
        <f>'Apt PF'!N56+'TH PF'!N56+HPF!N56+STHPF!N56+Land!N56</f>
        <v>0</v>
      </c>
      <c r="O56" s="55">
        <f>'Apt PF'!O56+'TH PF'!O56+HPF!O56+STHPF!O56+Land!O56</f>
        <v>0</v>
      </c>
      <c r="P56" s="55">
        <f>'Apt PF'!P56+'TH PF'!P56+HPF!P56+STHPF!P56+Land!P56</f>
        <v>0</v>
      </c>
      <c r="Q56" s="55">
        <f>'Apt PF'!Q56+'TH PF'!Q56+HPF!Q56+STHPF!Q56+Land!Q56</f>
        <v>0</v>
      </c>
      <c r="R56" s="55">
        <f>'Apt PF'!R56+'TH PF'!R56+HPF!R56+STHPF!R56+Land!R56</f>
        <v>0</v>
      </c>
      <c r="S56" s="55">
        <f>'Apt PF'!S56+'TH PF'!S56+HPF!S56+STHPF!S56+Land!S56</f>
        <v>0</v>
      </c>
      <c r="T56" s="55">
        <f>'Apt PF'!T56+'TH PF'!T56+HPF!T56+STHPF!T56+Land!T56</f>
        <v>0</v>
      </c>
      <c r="U56" s="55">
        <f>'Apt PF'!U56+'TH PF'!U56+HPF!U56+STHPF!U56+Land!U56</f>
        <v>0</v>
      </c>
      <c r="V56" s="55">
        <f>'Apt PF'!V56+'TH PF'!V56+HPF!V56+STHPF!V56+Land!V56</f>
        <v>0</v>
      </c>
      <c r="W56" s="55">
        <f>'Apt PF'!W56+'TH PF'!W56+HPF!W56+STHPF!W56+Land!W56</f>
        <v>0</v>
      </c>
      <c r="X56" s="55">
        <f>'Apt PF'!X56+'TH PF'!X56+HPF!X56+STHPF!X56+Land!X56</f>
        <v>0</v>
      </c>
      <c r="Y56" s="55">
        <f>'Apt PF'!Y56+'TH PF'!Y56+HPF!Y56+STHPF!Y56+Land!Y56</f>
        <v>0</v>
      </c>
      <c r="Z56" s="55">
        <f>'Apt PF'!Z56+'TH PF'!Z56+HPF!Z56+STHPF!Z56+Land!Z56</f>
        <v>0</v>
      </c>
      <c r="AA56" s="55">
        <f>'Apt PF'!AA56+'TH PF'!AA56+HPF!AA56+STHPF!AA56+Land!AA56</f>
        <v>0</v>
      </c>
      <c r="AB56" s="55">
        <f>'Apt PF'!AB56+'TH PF'!AB56+HPF!AB56+STHPF!AB56+Land!AB56</f>
        <v>0</v>
      </c>
      <c r="AC56" s="55">
        <f>'Apt PF'!AC56+'TH PF'!AC56+HPF!AC56+STHPF!AC56+Land!AC56</f>
        <v>0</v>
      </c>
      <c r="AD56" s="55">
        <f>'Apt PF'!AD56+'TH PF'!AD56+HPF!AD56+STHPF!AD56+Land!AD56</f>
        <v>0</v>
      </c>
      <c r="AE56" s="55">
        <f>'Apt PF'!AE56+'TH PF'!AE56+HPF!AE56+STHPF!AE56+Land!AE56</f>
        <v>0</v>
      </c>
      <c r="AF56" s="55">
        <f>'Apt PF'!AF56+'TH PF'!AF56+HPF!AF56+STHPF!AF56+Land!AF56</f>
        <v>0</v>
      </c>
      <c r="AG56" s="55">
        <f>'Apt PF'!AG56+'TH PF'!AG56+HPF!AG56+STHPF!AG56+Land!AG56</f>
        <v>0</v>
      </c>
      <c r="AH56" s="55">
        <f>'Apt PF'!AH56+'TH PF'!AH56+HPF!AH56+STHPF!AH56+Land!AH56</f>
        <v>0</v>
      </c>
      <c r="AI56" s="55">
        <f>'Apt PF'!AI56+'TH PF'!AI56+HPF!AI56+STHPF!AI56+Land!AI56</f>
        <v>0</v>
      </c>
      <c r="AJ56" s="55">
        <f>'Apt PF'!AJ56+'TH PF'!AJ56+HPF!AJ56+STHPF!AJ56+Land!AJ56</f>
        <v>0</v>
      </c>
      <c r="AK56" s="55">
        <f>'Apt PF'!AK56+'TH PF'!AK56+HPF!AK56+STHPF!AK56+Land!AK56</f>
        <v>0</v>
      </c>
      <c r="AL56" s="55">
        <f>'Apt PF'!AL56+'TH PF'!AL56+HPF!AL56+STHPF!AL56+Land!AL56</f>
        <v>0</v>
      </c>
      <c r="AM56" s="55">
        <f>'Apt PF'!AM56+'TH PF'!AM56+HPF!AM56+STHPF!AM56+Land!AM56</f>
        <v>0</v>
      </c>
      <c r="AN56" s="55">
        <f>'Apt PF'!AN56+'TH PF'!AN56+HPF!AN56+STHPF!AN56+Land!AN56</f>
        <v>0</v>
      </c>
      <c r="AO56" s="55">
        <f>'Apt PF'!AO56+'TH PF'!AO56+HPF!AO56+STHPF!AO56+Land!AO56</f>
        <v>0</v>
      </c>
      <c r="AP56" s="55">
        <f>'Apt PF'!AP56+'TH PF'!AP56+HPF!AP56+STHPF!AP56+Land!AP56</f>
        <v>0</v>
      </c>
      <c r="AQ56" s="55">
        <f>'Apt PF'!AQ56+'TH PF'!AQ56+HPF!AQ56+STHPF!AQ56+Land!AQ56</f>
        <v>0</v>
      </c>
      <c r="AR56" s="55">
        <f>'Apt PF'!AR56+'TH PF'!AR56+HPF!AR56+STHPF!AR56+Land!AR56</f>
        <v>0</v>
      </c>
      <c r="AS56" s="55">
        <f>'Apt PF'!AS56+'TH PF'!AS56+HPF!AS56+STHPF!AS56+Land!AS56</f>
        <v>0</v>
      </c>
      <c r="AT56" s="55">
        <f>'Apt PF'!AT56+'TH PF'!AT56+HPF!AT56+STHPF!AT56+Land!AT56</f>
        <v>0</v>
      </c>
      <c r="AU56" s="55">
        <f>'Apt PF'!AU56+'TH PF'!AU56+HPF!AU56+STHPF!AU56+Land!AU56</f>
        <v>0</v>
      </c>
      <c r="AV56" s="55">
        <f>'Apt PF'!AV56+'TH PF'!AV56+HPF!AV56+STHPF!AV56+Land!AV56</f>
        <v>0</v>
      </c>
      <c r="AW56" s="55">
        <f>'Apt PF'!AW56+'TH PF'!AW56+HPF!AW56+STHPF!AW56+Land!AW56</f>
        <v>0</v>
      </c>
      <c r="AX56" s="55">
        <f>'Apt PF'!AX56+'TH PF'!AX56+HPF!AX56+STHPF!AX56+Land!AX56</f>
        <v>0</v>
      </c>
      <c r="AY56" s="55">
        <f>'Apt PF'!AY56+'TH PF'!AY56+HPF!AY56+STHPF!AY56+Land!AY56</f>
        <v>0</v>
      </c>
      <c r="AZ56" s="55">
        <f>'Apt PF'!AZ56+'TH PF'!AZ56+HPF!AZ56+STHPF!AZ56+Land!AZ56</f>
        <v>0</v>
      </c>
      <c r="BA56" s="55">
        <f>'Apt PF'!BA56+'TH PF'!BA56+HPF!BA56+STHPF!BA56+Land!BA56</f>
        <v>0</v>
      </c>
      <c r="BB56" s="55">
        <f>'Apt PF'!BB56+'TH PF'!BB56+HPF!BB56+STHPF!BB56+Land!BB56</f>
        <v>0</v>
      </c>
      <c r="BC56" s="55">
        <f>'Apt PF'!BC56+'TH PF'!BC56+HPF!BC56+STHPF!BC56+Land!BC56</f>
        <v>0</v>
      </c>
      <c r="BD56" s="55">
        <f>'Apt PF'!BD56+'TH PF'!BD56+HPF!BD56+STHPF!BD56+Land!BD56</f>
        <v>0</v>
      </c>
      <c r="BE56" s="55">
        <f>'Apt PF'!BE56+'TH PF'!BE56+HPF!BE56+STHPF!BE56+Land!BE56</f>
        <v>0</v>
      </c>
      <c r="BF56" s="55">
        <f>'Apt PF'!BF56+'TH PF'!BF56+HPF!BF56+STHPF!BF56+Land!BF56</f>
        <v>0</v>
      </c>
      <c r="BG56" s="55">
        <f>'Apt PF'!BG56+'TH PF'!BG56+HPF!BG56+STHPF!BG56+Land!BG56</f>
        <v>0</v>
      </c>
      <c r="BH56" s="55">
        <f>'Apt PF'!BH56+'TH PF'!BH56+HPF!BH56+STHPF!BH56+Land!BH56</f>
        <v>0</v>
      </c>
      <c r="BI56" s="55">
        <f>'Apt PF'!BI56+'TH PF'!BI56+HPF!BI56+STHPF!BI56+Land!BI56</f>
        <v>0</v>
      </c>
      <c r="BJ56" s="55">
        <f>'Apt PF'!BJ56+'TH PF'!BJ56+HPF!BJ56+STHPF!BJ56+Land!BJ56</f>
        <v>0</v>
      </c>
      <c r="BK56" s="55">
        <f>'Apt PF'!BK56+'TH PF'!BK56+HPF!BK56+STHPF!BK56+Land!BK56</f>
        <v>0</v>
      </c>
      <c r="BL56" s="55">
        <f>'Apt PF'!BL56+'TH PF'!BL56+HPF!BL56+STHPF!BL56+Land!BL56</f>
        <v>0</v>
      </c>
      <c r="BM56" s="55">
        <f>'Apt PF'!BM56+'TH PF'!BM56+HPF!BM56+STHPF!BM56+Land!BM56</f>
        <v>0</v>
      </c>
      <c r="BN56" s="55">
        <f>'Apt PF'!BN56+'TH PF'!BN56+HPF!BN56+STHPF!BN56+Land!BN56</f>
        <v>0</v>
      </c>
      <c r="BO56" s="55">
        <f>'Apt PF'!BO56+'TH PF'!BO56+HPF!BO56+STHPF!BO56+Land!BO56</f>
        <v>0</v>
      </c>
      <c r="BP56" s="55">
        <f>'Apt PF'!BP56+'TH PF'!BP56+HPF!BP56+STHPF!BP56+Land!BP56</f>
        <v>0</v>
      </c>
      <c r="BQ56" s="55">
        <f>'Apt PF'!BQ56+'TH PF'!BQ56+HPF!BQ56+STHPF!BQ56+Land!BQ56</f>
        <v>0</v>
      </c>
      <c r="BR56" s="55">
        <f>'Apt PF'!BR56+'TH PF'!BR56+HPF!BR56+STHPF!BR56+Land!BR56</f>
        <v>0</v>
      </c>
      <c r="BS56" s="55">
        <f>'Apt PF'!BS56+'TH PF'!BS56+HPF!BS56+STHPF!BS56+Land!BS56</f>
        <v>0</v>
      </c>
      <c r="BT56" s="55">
        <f>'Apt PF'!BT56+'TH PF'!BT56+HPF!BT56+STHPF!BT56+Land!BT56</f>
        <v>0</v>
      </c>
      <c r="BU56" s="55">
        <f>'Apt PF'!BU56+'TH PF'!BU56+HPF!BU56+STHPF!BU56+Land!BU56</f>
        <v>0</v>
      </c>
      <c r="BV56" s="55">
        <f>'Apt PF'!BV56+'TH PF'!BV56+HPF!BV56+STHPF!BV56+Land!BV56</f>
        <v>0</v>
      </c>
      <c r="BW56" s="55">
        <f>'Apt PF'!BW56+'TH PF'!BW56+HPF!BW56+STHPF!BW56+Land!BW56</f>
        <v>0</v>
      </c>
      <c r="BX56" s="55">
        <f>'Apt PF'!BX56+'TH PF'!BX56+HPF!BX56+STHPF!BX56+Land!BX56</f>
        <v>0</v>
      </c>
      <c r="BY56" s="55">
        <f>'Apt PF'!BY56+'TH PF'!BY56+HPF!BY56+STHPF!BY56+Land!BY56</f>
        <v>0</v>
      </c>
      <c r="BZ56" s="55">
        <f>'Apt PF'!BZ56+'TH PF'!BZ56+HPF!BZ56+STHPF!BZ56+Land!BZ56</f>
        <v>0</v>
      </c>
      <c r="CA56" s="55">
        <f>'Apt PF'!CA56+'TH PF'!CA56+HPF!CA56+STHPF!CA56+Land!CA56</f>
        <v>0</v>
      </c>
      <c r="CB56" s="55">
        <f>'Apt PF'!CB56+'TH PF'!CB56+HPF!CB56+STHPF!CB56+Land!CB56</f>
        <v>0</v>
      </c>
      <c r="CC56" s="55">
        <f>'Apt PF'!CC56+'TH PF'!CC56+HPF!CC56+STHPF!CC56+Land!CC56</f>
        <v>0</v>
      </c>
      <c r="CD56" s="55">
        <f>'Apt PF'!CD56+'TH PF'!CD56+HPF!CD56+STHPF!CD56+Land!CD56</f>
        <v>0</v>
      </c>
      <c r="CE56" s="55">
        <f>'Apt PF'!CE56+'TH PF'!CE56+HPF!CE56+STHPF!CE56+Land!CE56</f>
        <v>0</v>
      </c>
      <c r="CF56" s="55">
        <f>'Apt PF'!CF56+'TH PF'!CF56+HPF!CF56+STHPF!CF56+Land!CF56</f>
        <v>0</v>
      </c>
      <c r="CG56" s="55">
        <f>'Apt PF'!CG56+'TH PF'!CG56+HPF!CG56+STHPF!CG56+Land!CG56</f>
        <v>0</v>
      </c>
      <c r="CH56" s="55">
        <f>'Apt PF'!CH56+'TH PF'!CH56+HPF!CH56+STHPF!CH56+Land!CH56</f>
        <v>0</v>
      </c>
      <c r="CI56" s="55">
        <f>'Apt PF'!CI56+'TH PF'!CI56+HPF!CI56+STHPF!CI56+Land!CI56</f>
        <v>0</v>
      </c>
      <c r="CJ56" s="55">
        <f>'Apt PF'!CJ56+'TH PF'!CJ56+HPF!CJ56+STHPF!CJ56+Land!CJ56</f>
        <v>0</v>
      </c>
      <c r="CK56" s="55">
        <f>'Apt PF'!CK56+'TH PF'!CK56+HPF!CK56+STHPF!CK56+Land!CK56</f>
        <v>0</v>
      </c>
      <c r="CL56" s="55">
        <f>'Apt PF'!CL56+'TH PF'!CL56+HPF!CL56+STHPF!CL56+Land!CL56</f>
        <v>0</v>
      </c>
      <c r="CM56" s="55">
        <f>'Apt PF'!CM56+'TH PF'!CM56+HPF!CM56+STHPF!CM56+Land!CM56</f>
        <v>0</v>
      </c>
      <c r="CN56" s="55">
        <f>'Apt PF'!CN56+'TH PF'!CN56+HPF!CN56+STHPF!CN56+Land!CN56</f>
        <v>0</v>
      </c>
      <c r="CO56" s="55">
        <f>'Apt PF'!CO56+'TH PF'!CO56+HPF!CO56+STHPF!CO56+Land!CO56</f>
        <v>0</v>
      </c>
      <c r="CP56" s="55">
        <f>'Apt PF'!CP56+'TH PF'!CP56+HPF!CP56+STHPF!CP56+Land!CP56</f>
        <v>0</v>
      </c>
      <c r="CQ56" s="55">
        <f>'Apt PF'!CQ56+'TH PF'!CQ56+HPF!CQ56+STHPF!CQ56+Land!CQ56</f>
        <v>0</v>
      </c>
      <c r="CR56" s="55">
        <f>'Apt PF'!CR56+'TH PF'!CR56+HPF!CR56+STHPF!CR56+Land!CR56</f>
        <v>0</v>
      </c>
      <c r="CS56" s="55">
        <f>'Apt PF'!CS56+'TH PF'!CS56+HPF!CS56+STHPF!CS56+Land!CS56</f>
        <v>0</v>
      </c>
      <c r="CT56" s="55">
        <f>'Apt PF'!CT56+'TH PF'!CT56+HPF!CT56+STHPF!CT56+Land!CT56</f>
        <v>0</v>
      </c>
      <c r="CU56" s="55">
        <f>'Apt PF'!CU56+'TH PF'!CU56+HPF!CU56+STHPF!CU56+Land!CU56</f>
        <v>0</v>
      </c>
      <c r="CV56" s="55">
        <f>'Apt PF'!CV56+'TH PF'!CV56+HPF!CV56+STHPF!CV56+Land!CV56</f>
        <v>0</v>
      </c>
      <c r="CW56" s="55">
        <f>'Apt PF'!CW56+'TH PF'!CW56+HPF!CW56+STHPF!CW56+Land!CW56</f>
        <v>0</v>
      </c>
      <c r="CX56" s="55">
        <f>'Apt PF'!CX56+'TH PF'!CX56+HPF!CX56+STHPF!CX56+Land!CX56</f>
        <v>0</v>
      </c>
      <c r="CY56" s="55">
        <f>'Apt PF'!CY56+'TH PF'!CY56+HPF!CY56+STHPF!CY56+Land!CY56</f>
        <v>0</v>
      </c>
      <c r="CZ56" s="55">
        <f>'Apt PF'!CZ56+'TH PF'!CZ56+HPF!CZ56+STHPF!CZ56+Land!CZ56</f>
        <v>0</v>
      </c>
      <c r="DA56" s="55">
        <f>'Apt PF'!DA56+'TH PF'!DA56+HPF!DA56+STHPF!DA56+Land!DA56</f>
        <v>0</v>
      </c>
      <c r="DB56" s="55">
        <f>'Apt PF'!DB56+'TH PF'!DB56+HPF!DB56+STHPF!DB56+Land!DB56</f>
        <v>0</v>
      </c>
      <c r="DC56" s="55">
        <f>'Apt PF'!DC56+'TH PF'!DC56+HPF!DC56+STHPF!DC56+Land!DC56</f>
        <v>0</v>
      </c>
      <c r="DD56" s="55">
        <f>'Apt PF'!DD56+'TH PF'!DD56+HPF!DD56+STHPF!DD56+Land!DD56</f>
        <v>0</v>
      </c>
      <c r="DE56" s="55">
        <f>'Apt PF'!DE56+'TH PF'!DE56+HPF!DE56+STHPF!DE56+Land!DE56</f>
        <v>0</v>
      </c>
      <c r="DF56" s="55">
        <f>'Apt PF'!DF56+'TH PF'!DF56+HPF!DF56+STHPF!DF56+Land!DF56</f>
        <v>0</v>
      </c>
      <c r="DG56" s="55">
        <f>'Apt PF'!DG56+'TH PF'!DG56+HPF!DG56+STHPF!DG56+Land!DG56</f>
        <v>0</v>
      </c>
      <c r="DH56" s="55">
        <f>'Apt PF'!DH56+'TH PF'!DH56+HPF!DH56+STHPF!DH56+Land!DH56</f>
        <v>0</v>
      </c>
      <c r="DI56" s="55">
        <f>'Apt PF'!DI56+'TH PF'!DI56+HPF!DI56+STHPF!DI56+Land!DI56</f>
        <v>0</v>
      </c>
      <c r="DJ56" s="55">
        <f>'Apt PF'!DJ56+'TH PF'!DJ56+HPF!DJ56+STHPF!DJ56+Land!DJ56</f>
        <v>0</v>
      </c>
      <c r="DK56" s="55">
        <f>'Apt PF'!DK56+'TH PF'!DK56+HPF!DK56+STHPF!DK56+Land!DK56</f>
        <v>0</v>
      </c>
      <c r="DL56" s="55">
        <f>'Apt PF'!DL56+'TH PF'!DL56+HPF!DL56+STHPF!DL56+Land!DL56</f>
        <v>0</v>
      </c>
      <c r="DM56" s="55">
        <f>'Apt PF'!DM56+'TH PF'!DM56+HPF!DM56+STHPF!DM56+Land!DM56</f>
        <v>0</v>
      </c>
      <c r="DN56" s="55">
        <f>'Apt PF'!DN56+'TH PF'!DN56+HPF!DN56+STHPF!DN56+Land!DN56</f>
        <v>0</v>
      </c>
      <c r="DO56" s="55">
        <f>'Apt PF'!DO56+'TH PF'!DO56+HPF!DO56+STHPF!DO56+Land!DO56</f>
        <v>0</v>
      </c>
      <c r="DP56" s="55">
        <f>'Apt PF'!DP56+'TH PF'!DP56+HPF!DP56+STHPF!DP56+Land!DP56</f>
        <v>0</v>
      </c>
      <c r="DQ56" s="55">
        <f>'Apt PF'!DQ56+'TH PF'!DQ56+HPF!DQ56+STHPF!DQ56+Land!DQ56</f>
        <v>0</v>
      </c>
      <c r="DR56" s="55">
        <f>'Apt PF'!DR56+'TH PF'!DR56+HPF!DR56+STHPF!DR56+Land!DR56</f>
        <v>0</v>
      </c>
      <c r="DS56" s="55">
        <f>'Apt PF'!DS56+'TH PF'!DS56+HPF!DS56+STHPF!DS56+Land!DS56</f>
        <v>0</v>
      </c>
      <c r="DT56" s="55">
        <f>'Apt PF'!DT56+'TH PF'!DT56+HPF!DT56+STHPF!DT56+Land!DT56</f>
        <v>0</v>
      </c>
      <c r="DU56" s="36" t="s">
        <v>238</v>
      </c>
    </row>
    <row r="57" spans="1:125" x14ac:dyDescent="0.25">
      <c r="B57" s="31">
        <f t="shared" si="18"/>
        <v>-29054519.999999996</v>
      </c>
      <c r="C57" s="14" t="s">
        <v>203</v>
      </c>
      <c r="D57" s="55">
        <f>'Apt PF'!D57+'TH PF'!D57+HPF!D57+STHPF!D57+Land!D57</f>
        <v>0</v>
      </c>
      <c r="E57" s="55">
        <f>'Apt PF'!E57+'TH PF'!E57+HPF!E57+STHPF!E57+Land!E57</f>
        <v>-170908.9411764706</v>
      </c>
      <c r="F57" s="55">
        <f>'Apt PF'!F57+'TH PF'!F57+HPF!F57+STHPF!F57+Land!F57</f>
        <v>-170908.9411764706</v>
      </c>
      <c r="G57" s="55">
        <f>'Apt PF'!G57+'TH PF'!G57+HPF!G57+STHPF!G57+Land!G57</f>
        <v>-170908.9411764706</v>
      </c>
      <c r="H57" s="55">
        <f>'Apt PF'!H57+'TH PF'!H57+HPF!H57+STHPF!H57+Land!H57</f>
        <v>-170908.9411764706</v>
      </c>
      <c r="I57" s="55">
        <f>'Apt PF'!I57+'TH PF'!I57+HPF!I57+STHPF!I57+Land!I57</f>
        <v>-170908.9411764706</v>
      </c>
      <c r="J57" s="55">
        <f>'Apt PF'!J57+'TH PF'!J57+HPF!J57+STHPF!J57+Land!J57</f>
        <v>-170908.9411764706</v>
      </c>
      <c r="K57" s="55">
        <f>'Apt PF'!K57+'TH PF'!K57+HPF!K57+STHPF!K57+Land!K57</f>
        <v>-170908.9411764706</v>
      </c>
      <c r="L57" s="55">
        <f>'Apt PF'!L57+'TH PF'!L57+HPF!L57+STHPF!L57+Land!L57</f>
        <v>-170908.9411764706</v>
      </c>
      <c r="M57" s="55">
        <f>'Apt PF'!M57+'TH PF'!M57+HPF!M57+STHPF!M57+Land!M57</f>
        <v>-3076360.9411764704</v>
      </c>
      <c r="N57" s="55">
        <f>'Apt PF'!N57+'TH PF'!N57+HPF!N57+STHPF!N57+Land!N57</f>
        <v>-3076360.9411764704</v>
      </c>
      <c r="O57" s="55">
        <f>'Apt PF'!O57+'TH PF'!O57+HPF!O57+STHPF!O57+Land!O57</f>
        <v>-3076360.9411764704</v>
      </c>
      <c r="P57" s="55">
        <f>'Apt PF'!P57+'TH PF'!P57+HPF!P57+STHPF!P57+Land!P57</f>
        <v>-3076360.9411764704</v>
      </c>
      <c r="Q57" s="55">
        <f>'Apt PF'!Q57+'TH PF'!Q57+HPF!Q57+STHPF!Q57+Land!Q57</f>
        <v>-3076360.9411764704</v>
      </c>
      <c r="R57" s="55">
        <f>'Apt PF'!R57+'TH PF'!R57+HPF!R57+STHPF!R57+Land!R57</f>
        <v>-3076360.9411764704</v>
      </c>
      <c r="S57" s="55">
        <f>'Apt PF'!S57+'TH PF'!S57+HPF!S57+STHPF!S57+Land!S57</f>
        <v>-3076360.9411764704</v>
      </c>
      <c r="T57" s="55">
        <f>'Apt PF'!T57+'TH PF'!T57+HPF!T57+STHPF!T57+Land!T57</f>
        <v>-3076360.9411764704</v>
      </c>
      <c r="U57" s="55">
        <f>'Apt PF'!U57+'TH PF'!U57+HPF!U57+STHPF!U57+Land!U57</f>
        <v>-3076360.9411764704</v>
      </c>
      <c r="V57" s="55">
        <f>'Apt PF'!V57+'TH PF'!V57+HPF!V57+STHPF!V57+Land!V57</f>
        <v>0</v>
      </c>
      <c r="W57" s="55">
        <f>'Apt PF'!W57+'TH PF'!W57+HPF!W57+STHPF!W57+Land!W57</f>
        <v>0</v>
      </c>
      <c r="X57" s="55">
        <f>'Apt PF'!X57+'TH PF'!X57+HPF!X57+STHPF!X57+Land!X57</f>
        <v>0</v>
      </c>
      <c r="Y57" s="55">
        <f>'Apt PF'!Y57+'TH PF'!Y57+HPF!Y57+STHPF!Y57+Land!Y57</f>
        <v>0</v>
      </c>
      <c r="Z57" s="55">
        <f>'Apt PF'!Z57+'TH PF'!Z57+HPF!Z57+STHPF!Z57+Land!Z57</f>
        <v>0</v>
      </c>
      <c r="AA57" s="55">
        <f>'Apt PF'!AA57+'TH PF'!AA57+HPF!AA57+STHPF!AA57+Land!AA57</f>
        <v>0</v>
      </c>
      <c r="AB57" s="55">
        <f>'Apt PF'!AB57+'TH PF'!AB57+HPF!AB57+STHPF!AB57+Land!AB57</f>
        <v>0</v>
      </c>
      <c r="AC57" s="55">
        <f>'Apt PF'!AC57+'TH PF'!AC57+HPF!AC57+STHPF!AC57+Land!AC57</f>
        <v>0</v>
      </c>
      <c r="AD57" s="55">
        <f>'Apt PF'!AD57+'TH PF'!AD57+HPF!AD57+STHPF!AD57+Land!AD57</f>
        <v>0</v>
      </c>
      <c r="AE57" s="55">
        <f>'Apt PF'!AE57+'TH PF'!AE57+HPF!AE57+STHPF!AE57+Land!AE57</f>
        <v>0</v>
      </c>
      <c r="AF57" s="55">
        <f>'Apt PF'!AF57+'TH PF'!AF57+HPF!AF57+STHPF!AF57+Land!AF57</f>
        <v>0</v>
      </c>
      <c r="AG57" s="55">
        <f>'Apt PF'!AG57+'TH PF'!AG57+HPF!AG57+STHPF!AG57+Land!AG57</f>
        <v>0</v>
      </c>
      <c r="AH57" s="55">
        <f>'Apt PF'!AH57+'TH PF'!AH57+HPF!AH57+STHPF!AH57+Land!AH57</f>
        <v>0</v>
      </c>
      <c r="AI57" s="55">
        <f>'Apt PF'!AI57+'TH PF'!AI57+HPF!AI57+STHPF!AI57+Land!AI57</f>
        <v>0</v>
      </c>
      <c r="AJ57" s="55">
        <f>'Apt PF'!AJ57+'TH PF'!AJ57+HPF!AJ57+STHPF!AJ57+Land!AJ57</f>
        <v>0</v>
      </c>
      <c r="AK57" s="55">
        <f>'Apt PF'!AK57+'TH PF'!AK57+HPF!AK57+STHPF!AK57+Land!AK57</f>
        <v>0</v>
      </c>
      <c r="AL57" s="55">
        <f>'Apt PF'!AL57+'TH PF'!AL57+HPF!AL57+STHPF!AL57+Land!AL57</f>
        <v>0</v>
      </c>
      <c r="AM57" s="55">
        <f>'Apt PF'!AM57+'TH PF'!AM57+HPF!AM57+STHPF!AM57+Land!AM57</f>
        <v>0</v>
      </c>
      <c r="AN57" s="55">
        <f>'Apt PF'!AN57+'TH PF'!AN57+HPF!AN57+STHPF!AN57+Land!AN57</f>
        <v>0</v>
      </c>
      <c r="AO57" s="55">
        <f>'Apt PF'!AO57+'TH PF'!AO57+HPF!AO57+STHPF!AO57+Land!AO57</f>
        <v>0</v>
      </c>
      <c r="AP57" s="55">
        <f>'Apt PF'!AP57+'TH PF'!AP57+HPF!AP57+STHPF!AP57+Land!AP57</f>
        <v>0</v>
      </c>
      <c r="AQ57" s="55">
        <f>'Apt PF'!AQ57+'TH PF'!AQ57+HPF!AQ57+STHPF!AQ57+Land!AQ57</f>
        <v>0</v>
      </c>
      <c r="AR57" s="55">
        <f>'Apt PF'!AR57+'TH PF'!AR57+HPF!AR57+STHPF!AR57+Land!AR57</f>
        <v>0</v>
      </c>
      <c r="AS57" s="55">
        <f>'Apt PF'!AS57+'TH PF'!AS57+HPF!AS57+STHPF!AS57+Land!AS57</f>
        <v>0</v>
      </c>
      <c r="AT57" s="55">
        <f>'Apt PF'!AT57+'TH PF'!AT57+HPF!AT57+STHPF!AT57+Land!AT57</f>
        <v>0</v>
      </c>
      <c r="AU57" s="55">
        <f>'Apt PF'!AU57+'TH PF'!AU57+HPF!AU57+STHPF!AU57+Land!AU57</f>
        <v>0</v>
      </c>
      <c r="AV57" s="55">
        <f>'Apt PF'!AV57+'TH PF'!AV57+HPF!AV57+STHPF!AV57+Land!AV57</f>
        <v>0</v>
      </c>
      <c r="AW57" s="55">
        <f>'Apt PF'!AW57+'TH PF'!AW57+HPF!AW57+STHPF!AW57+Land!AW57</f>
        <v>0</v>
      </c>
      <c r="AX57" s="55">
        <f>'Apt PF'!AX57+'TH PF'!AX57+HPF!AX57+STHPF!AX57+Land!AX57</f>
        <v>0</v>
      </c>
      <c r="AY57" s="55">
        <f>'Apt PF'!AY57+'TH PF'!AY57+HPF!AY57+STHPF!AY57+Land!AY57</f>
        <v>0</v>
      </c>
      <c r="AZ57" s="55">
        <f>'Apt PF'!AZ57+'TH PF'!AZ57+HPF!AZ57+STHPF!AZ57+Land!AZ57</f>
        <v>0</v>
      </c>
      <c r="BA57" s="55">
        <f>'Apt PF'!BA57+'TH PF'!BA57+HPF!BA57+STHPF!BA57+Land!BA57</f>
        <v>0</v>
      </c>
      <c r="BB57" s="55">
        <f>'Apt PF'!BB57+'TH PF'!BB57+HPF!BB57+STHPF!BB57+Land!BB57</f>
        <v>0</v>
      </c>
      <c r="BC57" s="55">
        <f>'Apt PF'!BC57+'TH PF'!BC57+HPF!BC57+STHPF!BC57+Land!BC57</f>
        <v>0</v>
      </c>
      <c r="BD57" s="55">
        <f>'Apt PF'!BD57+'TH PF'!BD57+HPF!BD57+STHPF!BD57+Land!BD57</f>
        <v>0</v>
      </c>
      <c r="BE57" s="55">
        <f>'Apt PF'!BE57+'TH PF'!BE57+HPF!BE57+STHPF!BE57+Land!BE57</f>
        <v>0</v>
      </c>
      <c r="BF57" s="55">
        <f>'Apt PF'!BF57+'TH PF'!BF57+HPF!BF57+STHPF!BF57+Land!BF57</f>
        <v>0</v>
      </c>
      <c r="BG57" s="55">
        <f>'Apt PF'!BG57+'TH PF'!BG57+HPF!BG57+STHPF!BG57+Land!BG57</f>
        <v>0</v>
      </c>
      <c r="BH57" s="55">
        <f>'Apt PF'!BH57+'TH PF'!BH57+HPF!BH57+STHPF!BH57+Land!BH57</f>
        <v>0</v>
      </c>
      <c r="BI57" s="55">
        <f>'Apt PF'!BI57+'TH PF'!BI57+HPF!BI57+STHPF!BI57+Land!BI57</f>
        <v>0</v>
      </c>
      <c r="BJ57" s="55">
        <f>'Apt PF'!BJ57+'TH PF'!BJ57+HPF!BJ57+STHPF!BJ57+Land!BJ57</f>
        <v>0</v>
      </c>
      <c r="BK57" s="55">
        <f>'Apt PF'!BK57+'TH PF'!BK57+HPF!BK57+STHPF!BK57+Land!BK57</f>
        <v>0</v>
      </c>
      <c r="BL57" s="55">
        <f>'Apt PF'!BL57+'TH PF'!BL57+HPF!BL57+STHPF!BL57+Land!BL57</f>
        <v>0</v>
      </c>
      <c r="BM57" s="55">
        <f>'Apt PF'!BM57+'TH PF'!BM57+HPF!BM57+STHPF!BM57+Land!BM57</f>
        <v>0</v>
      </c>
      <c r="BN57" s="55">
        <f>'Apt PF'!BN57+'TH PF'!BN57+HPF!BN57+STHPF!BN57+Land!BN57</f>
        <v>0</v>
      </c>
      <c r="BO57" s="55">
        <f>'Apt PF'!BO57+'TH PF'!BO57+HPF!BO57+STHPF!BO57+Land!BO57</f>
        <v>0</v>
      </c>
      <c r="BP57" s="55">
        <f>'Apt PF'!BP57+'TH PF'!BP57+HPF!BP57+STHPF!BP57+Land!BP57</f>
        <v>0</v>
      </c>
      <c r="BQ57" s="55">
        <f>'Apt PF'!BQ57+'TH PF'!BQ57+HPF!BQ57+STHPF!BQ57+Land!BQ57</f>
        <v>0</v>
      </c>
      <c r="BR57" s="55">
        <f>'Apt PF'!BR57+'TH PF'!BR57+HPF!BR57+STHPF!BR57+Land!BR57</f>
        <v>0</v>
      </c>
      <c r="BS57" s="55">
        <f>'Apt PF'!BS57+'TH PF'!BS57+HPF!BS57+STHPF!BS57+Land!BS57</f>
        <v>0</v>
      </c>
      <c r="BT57" s="55">
        <f>'Apt PF'!BT57+'TH PF'!BT57+HPF!BT57+STHPF!BT57+Land!BT57</f>
        <v>0</v>
      </c>
      <c r="BU57" s="55">
        <f>'Apt PF'!BU57+'TH PF'!BU57+HPF!BU57+STHPF!BU57+Land!BU57</f>
        <v>0</v>
      </c>
      <c r="BV57" s="55">
        <f>'Apt PF'!BV57+'TH PF'!BV57+HPF!BV57+STHPF!BV57+Land!BV57</f>
        <v>0</v>
      </c>
      <c r="BW57" s="55">
        <f>'Apt PF'!BW57+'TH PF'!BW57+HPF!BW57+STHPF!BW57+Land!BW57</f>
        <v>0</v>
      </c>
      <c r="BX57" s="55">
        <f>'Apt PF'!BX57+'TH PF'!BX57+HPF!BX57+STHPF!BX57+Land!BX57</f>
        <v>0</v>
      </c>
      <c r="BY57" s="55">
        <f>'Apt PF'!BY57+'TH PF'!BY57+HPF!BY57+STHPF!BY57+Land!BY57</f>
        <v>0</v>
      </c>
      <c r="BZ57" s="55">
        <f>'Apt PF'!BZ57+'TH PF'!BZ57+HPF!BZ57+STHPF!BZ57+Land!BZ57</f>
        <v>0</v>
      </c>
      <c r="CA57" s="55">
        <f>'Apt PF'!CA57+'TH PF'!CA57+HPF!CA57+STHPF!CA57+Land!CA57</f>
        <v>0</v>
      </c>
      <c r="CB57" s="55">
        <f>'Apt PF'!CB57+'TH PF'!CB57+HPF!CB57+STHPF!CB57+Land!CB57</f>
        <v>0</v>
      </c>
      <c r="CC57" s="55">
        <f>'Apt PF'!CC57+'TH PF'!CC57+HPF!CC57+STHPF!CC57+Land!CC57</f>
        <v>0</v>
      </c>
      <c r="CD57" s="55">
        <f>'Apt PF'!CD57+'TH PF'!CD57+HPF!CD57+STHPF!CD57+Land!CD57</f>
        <v>0</v>
      </c>
      <c r="CE57" s="55">
        <f>'Apt PF'!CE57+'TH PF'!CE57+HPF!CE57+STHPF!CE57+Land!CE57</f>
        <v>0</v>
      </c>
      <c r="CF57" s="55">
        <f>'Apt PF'!CF57+'TH PF'!CF57+HPF!CF57+STHPF!CF57+Land!CF57</f>
        <v>0</v>
      </c>
      <c r="CG57" s="55">
        <f>'Apt PF'!CG57+'TH PF'!CG57+HPF!CG57+STHPF!CG57+Land!CG57</f>
        <v>0</v>
      </c>
      <c r="CH57" s="55">
        <f>'Apt PF'!CH57+'TH PF'!CH57+HPF!CH57+STHPF!CH57+Land!CH57</f>
        <v>0</v>
      </c>
      <c r="CI57" s="55">
        <f>'Apt PF'!CI57+'TH PF'!CI57+HPF!CI57+STHPF!CI57+Land!CI57</f>
        <v>0</v>
      </c>
      <c r="CJ57" s="55">
        <f>'Apt PF'!CJ57+'TH PF'!CJ57+HPF!CJ57+STHPF!CJ57+Land!CJ57</f>
        <v>0</v>
      </c>
      <c r="CK57" s="55">
        <f>'Apt PF'!CK57+'TH PF'!CK57+HPF!CK57+STHPF!CK57+Land!CK57</f>
        <v>0</v>
      </c>
      <c r="CL57" s="55">
        <f>'Apt PF'!CL57+'TH PF'!CL57+HPF!CL57+STHPF!CL57+Land!CL57</f>
        <v>0</v>
      </c>
      <c r="CM57" s="55">
        <f>'Apt PF'!CM57+'TH PF'!CM57+HPF!CM57+STHPF!CM57+Land!CM57</f>
        <v>0</v>
      </c>
      <c r="CN57" s="55">
        <f>'Apt PF'!CN57+'TH PF'!CN57+HPF!CN57+STHPF!CN57+Land!CN57</f>
        <v>0</v>
      </c>
      <c r="CO57" s="55">
        <f>'Apt PF'!CO57+'TH PF'!CO57+HPF!CO57+STHPF!CO57+Land!CO57</f>
        <v>0</v>
      </c>
      <c r="CP57" s="55">
        <f>'Apt PF'!CP57+'TH PF'!CP57+HPF!CP57+STHPF!CP57+Land!CP57</f>
        <v>0</v>
      </c>
      <c r="CQ57" s="55">
        <f>'Apt PF'!CQ57+'TH PF'!CQ57+HPF!CQ57+STHPF!CQ57+Land!CQ57</f>
        <v>0</v>
      </c>
      <c r="CR57" s="55">
        <f>'Apt PF'!CR57+'TH PF'!CR57+HPF!CR57+STHPF!CR57+Land!CR57</f>
        <v>0</v>
      </c>
      <c r="CS57" s="55">
        <f>'Apt PF'!CS57+'TH PF'!CS57+HPF!CS57+STHPF!CS57+Land!CS57</f>
        <v>0</v>
      </c>
      <c r="CT57" s="55">
        <f>'Apt PF'!CT57+'TH PF'!CT57+HPF!CT57+STHPF!CT57+Land!CT57</f>
        <v>0</v>
      </c>
      <c r="CU57" s="55">
        <f>'Apt PF'!CU57+'TH PF'!CU57+HPF!CU57+STHPF!CU57+Land!CU57</f>
        <v>0</v>
      </c>
      <c r="CV57" s="55">
        <f>'Apt PF'!CV57+'TH PF'!CV57+HPF!CV57+STHPF!CV57+Land!CV57</f>
        <v>0</v>
      </c>
      <c r="CW57" s="55">
        <f>'Apt PF'!CW57+'TH PF'!CW57+HPF!CW57+STHPF!CW57+Land!CW57</f>
        <v>0</v>
      </c>
      <c r="CX57" s="55">
        <f>'Apt PF'!CX57+'TH PF'!CX57+HPF!CX57+STHPF!CX57+Land!CX57</f>
        <v>0</v>
      </c>
      <c r="CY57" s="55">
        <f>'Apt PF'!CY57+'TH PF'!CY57+HPF!CY57+STHPF!CY57+Land!CY57</f>
        <v>0</v>
      </c>
      <c r="CZ57" s="55">
        <f>'Apt PF'!CZ57+'TH PF'!CZ57+HPF!CZ57+STHPF!CZ57+Land!CZ57</f>
        <v>0</v>
      </c>
      <c r="DA57" s="55">
        <f>'Apt PF'!DA57+'TH PF'!DA57+HPF!DA57+STHPF!DA57+Land!DA57</f>
        <v>0</v>
      </c>
      <c r="DB57" s="55">
        <f>'Apt PF'!DB57+'TH PF'!DB57+HPF!DB57+STHPF!DB57+Land!DB57</f>
        <v>0</v>
      </c>
      <c r="DC57" s="55">
        <f>'Apt PF'!DC57+'TH PF'!DC57+HPF!DC57+STHPF!DC57+Land!DC57</f>
        <v>0</v>
      </c>
      <c r="DD57" s="55">
        <f>'Apt PF'!DD57+'TH PF'!DD57+HPF!DD57+STHPF!DD57+Land!DD57</f>
        <v>0</v>
      </c>
      <c r="DE57" s="55">
        <f>'Apt PF'!DE57+'TH PF'!DE57+HPF!DE57+STHPF!DE57+Land!DE57</f>
        <v>0</v>
      </c>
      <c r="DF57" s="55">
        <f>'Apt PF'!DF57+'TH PF'!DF57+HPF!DF57+STHPF!DF57+Land!DF57</f>
        <v>0</v>
      </c>
      <c r="DG57" s="55">
        <f>'Apt PF'!DG57+'TH PF'!DG57+HPF!DG57+STHPF!DG57+Land!DG57</f>
        <v>0</v>
      </c>
      <c r="DH57" s="55">
        <f>'Apt PF'!DH57+'TH PF'!DH57+HPF!DH57+STHPF!DH57+Land!DH57</f>
        <v>0</v>
      </c>
      <c r="DI57" s="55">
        <f>'Apt PF'!DI57+'TH PF'!DI57+HPF!DI57+STHPF!DI57+Land!DI57</f>
        <v>0</v>
      </c>
      <c r="DJ57" s="55">
        <f>'Apt PF'!DJ57+'TH PF'!DJ57+HPF!DJ57+STHPF!DJ57+Land!DJ57</f>
        <v>0</v>
      </c>
      <c r="DK57" s="55">
        <f>'Apt PF'!DK57+'TH PF'!DK57+HPF!DK57+STHPF!DK57+Land!DK57</f>
        <v>0</v>
      </c>
      <c r="DL57" s="55">
        <f>'Apt PF'!DL57+'TH PF'!DL57+HPF!DL57+STHPF!DL57+Land!DL57</f>
        <v>0</v>
      </c>
      <c r="DM57" s="55">
        <f>'Apt PF'!DM57+'TH PF'!DM57+HPF!DM57+STHPF!DM57+Land!DM57</f>
        <v>0</v>
      </c>
      <c r="DN57" s="55">
        <f>'Apt PF'!DN57+'TH PF'!DN57+HPF!DN57+STHPF!DN57+Land!DN57</f>
        <v>0</v>
      </c>
      <c r="DO57" s="55">
        <f>'Apt PF'!DO57+'TH PF'!DO57+HPF!DO57+STHPF!DO57+Land!DO57</f>
        <v>0</v>
      </c>
      <c r="DP57" s="55">
        <f>'Apt PF'!DP57+'TH PF'!DP57+HPF!DP57+STHPF!DP57+Land!DP57</f>
        <v>0</v>
      </c>
      <c r="DQ57" s="55">
        <f>'Apt PF'!DQ57+'TH PF'!DQ57+HPF!DQ57+STHPF!DQ57+Land!DQ57</f>
        <v>0</v>
      </c>
      <c r="DR57" s="55">
        <f>'Apt PF'!DR57+'TH PF'!DR57+HPF!DR57+STHPF!DR57+Land!DR57</f>
        <v>0</v>
      </c>
      <c r="DS57" s="55">
        <f>'Apt PF'!DS57+'TH PF'!DS57+HPF!DS57+STHPF!DS57+Land!DS57</f>
        <v>0</v>
      </c>
      <c r="DT57" s="55">
        <f>'Apt PF'!DT57+'TH PF'!DT57+HPF!DT57+STHPF!DT57+Land!DT57</f>
        <v>0</v>
      </c>
      <c r="DU57" s="36" t="s">
        <v>238</v>
      </c>
    </row>
    <row r="58" spans="1:125" x14ac:dyDescent="0.25">
      <c r="B58" s="31">
        <f t="shared" ca="1" si="18"/>
        <v>-446139099.83408904</v>
      </c>
      <c r="C58" s="14" t="s">
        <v>204</v>
      </c>
      <c r="D58" s="55">
        <f>'Apt PF'!D58+'TH PF'!D58+HPF!D58+STHPF!D58+Land!D58</f>
        <v>0</v>
      </c>
      <c r="E58" s="55">
        <f>'Apt PF'!E58+'TH PF'!E58+HPF!E58+STHPF!E58+Land!E58</f>
        <v>0</v>
      </c>
      <c r="F58" s="55">
        <f>'Apt PF'!F58+'TH PF'!F58+HPF!F58+STHPF!F58+Land!F58</f>
        <v>0</v>
      </c>
      <c r="G58" s="55">
        <f>'Apt PF'!G58+'TH PF'!G58+HPF!G58+STHPF!G58+Land!G58</f>
        <v>0</v>
      </c>
      <c r="H58" s="55">
        <f>'Apt PF'!H58+'TH PF'!H58+HPF!H58+STHPF!H58+Land!H58</f>
        <v>0</v>
      </c>
      <c r="I58" s="55">
        <f>'Apt PF'!I58+'TH PF'!I58+HPF!I58+STHPF!I58+Land!I58</f>
        <v>0</v>
      </c>
      <c r="J58" s="55">
        <f>'Apt PF'!J58+'TH PF'!J58+HPF!J58+STHPF!J58+Land!J58</f>
        <v>0</v>
      </c>
      <c r="K58" s="55">
        <f>'Apt PF'!K58+'TH PF'!K58+HPF!K58+STHPF!K58+Land!K58</f>
        <v>0</v>
      </c>
      <c r="L58" s="55">
        <f>'Apt PF'!L58+'TH PF'!L58+HPF!L58+STHPF!L58+Land!L58</f>
        <v>0</v>
      </c>
      <c r="M58" s="55">
        <f>'Apt PF'!M58+'TH PF'!M58+HPF!M58+STHPF!M58+Land!M58</f>
        <v>0</v>
      </c>
      <c r="N58" s="55">
        <f>'Apt PF'!N58+'TH PF'!N58+HPF!N58+STHPF!N58+Land!N58</f>
        <v>0</v>
      </c>
      <c r="O58" s="55">
        <f>'Apt PF'!O58+'TH PF'!O58+HPF!O58+STHPF!O58+Land!O58</f>
        <v>0</v>
      </c>
      <c r="P58" s="55">
        <f>'Apt PF'!P58+'TH PF'!P58+HPF!P58+STHPF!P58+Land!P58</f>
        <v>0</v>
      </c>
      <c r="Q58" s="55">
        <f>'Apt PF'!Q58+'TH PF'!Q58+HPF!Q58+STHPF!Q58+Land!Q58</f>
        <v>0</v>
      </c>
      <c r="R58" s="55">
        <f>'Apt PF'!R58+'TH PF'!R58+HPF!R58+STHPF!R58+Land!R58</f>
        <v>0</v>
      </c>
      <c r="S58" s="55">
        <f>'Apt PF'!S58+'TH PF'!S58+HPF!S58+STHPF!S58+Land!S58</f>
        <v>0</v>
      </c>
      <c r="T58" s="55">
        <f>'Apt PF'!T58+'TH PF'!T58+HPF!T58+STHPF!T58+Land!T58</f>
        <v>0</v>
      </c>
      <c r="U58" s="55">
        <f>'Apt PF'!U58+'TH PF'!U58+HPF!U58+STHPF!U58+Land!U58</f>
        <v>0</v>
      </c>
      <c r="V58" s="55">
        <f ca="1">'Apt PF'!V58+'TH PF'!V58+HPF!V58+STHPF!V58+Land!V58</f>
        <v>-11723407.322360933</v>
      </c>
      <c r="W58" s="55">
        <f ca="1">'Apt PF'!W58+'TH PF'!W58+HPF!W58+STHPF!W58+Land!W58</f>
        <v>-11723407.322360933</v>
      </c>
      <c r="X58" s="55">
        <f ca="1">'Apt PF'!X58+'TH PF'!X58+HPF!X58+STHPF!X58+Land!X58</f>
        <v>-11723407.322360933</v>
      </c>
      <c r="Y58" s="55">
        <f ca="1">'Apt PF'!Y58+'TH PF'!Y58+HPF!Y58+STHPF!Y58+Land!Y58</f>
        <v>-13317744.655694269</v>
      </c>
      <c r="Z58" s="55">
        <f ca="1">'Apt PF'!Z58+'TH PF'!Z58+HPF!Z58+STHPF!Z58+Land!Z58</f>
        <v>-13317744.655694269</v>
      </c>
      <c r="AA58" s="55">
        <f ca="1">'Apt PF'!AA58+'TH PF'!AA58+HPF!AA58+STHPF!AA58+Land!AA58</f>
        <v>-13317744.655694269</v>
      </c>
      <c r="AB58" s="55">
        <f ca="1">'Apt PF'!AB58+'TH PF'!AB58+HPF!AB58+STHPF!AB58+Land!AB58</f>
        <v>-13317744.655694269</v>
      </c>
      <c r="AC58" s="55">
        <f ca="1">'Apt PF'!AC58+'TH PF'!AC58+HPF!AC58+STHPF!AC58+Land!AC58</f>
        <v>-13317744.655694269</v>
      </c>
      <c r="AD58" s="55">
        <f ca="1">'Apt PF'!AD58+'TH PF'!AD58+HPF!AD58+STHPF!AD58+Land!AD58</f>
        <v>-13317744.655694269</v>
      </c>
      <c r="AE58" s="55">
        <f ca="1">'Apt PF'!AE58+'TH PF'!AE58+HPF!AE58+STHPF!AE58+Land!AE58</f>
        <v>-13317744.655694269</v>
      </c>
      <c r="AF58" s="55">
        <f ca="1">'Apt PF'!AF58+'TH PF'!AF58+HPF!AF58+STHPF!AF58+Land!AF58</f>
        <v>-13317744.655694269</v>
      </c>
      <c r="AG58" s="55">
        <f ca="1">'Apt PF'!AG58+'TH PF'!AG58+HPF!AG58+STHPF!AG58+Land!AG58</f>
        <v>-13317744.655694269</v>
      </c>
      <c r="AH58" s="55">
        <f ca="1">'Apt PF'!AH58+'TH PF'!AH58+HPF!AH58+STHPF!AH58+Land!AH58</f>
        <v>-13317744.655694269</v>
      </c>
      <c r="AI58" s="55">
        <f ca="1">'Apt PF'!AI58+'TH PF'!AI58+HPF!AI58+STHPF!AI58+Land!AI58</f>
        <v>-13317744.655694269</v>
      </c>
      <c r="AJ58" s="55">
        <f ca="1">'Apt PF'!AJ58+'TH PF'!AJ58+HPF!AJ58+STHPF!AJ58+Land!AJ58</f>
        <v>-13317744.655694269</v>
      </c>
      <c r="AK58" s="55">
        <f ca="1">'Apt PF'!AK58+'TH PF'!AK58+HPF!AK58+STHPF!AK58+Land!AK58</f>
        <v>-8888037.9890276007</v>
      </c>
      <c r="AL58" s="55">
        <f ca="1">'Apt PF'!AL58+'TH PF'!AL58+HPF!AL58+STHPF!AL58+Land!AL58</f>
        <v>-8888037.9890276007</v>
      </c>
      <c r="AM58" s="55">
        <f ca="1">'Apt PF'!AM58+'TH PF'!AM58+HPF!AM58+STHPF!AM58+Land!AM58</f>
        <v>-8888037.9890276007</v>
      </c>
      <c r="AN58" s="55">
        <f ca="1">'Apt PF'!AN58+'TH PF'!AN58+HPF!AN58+STHPF!AN58+Land!AN58</f>
        <v>-8888037.9890276007</v>
      </c>
      <c r="AO58" s="55">
        <f ca="1">'Apt PF'!AO58+'TH PF'!AO58+HPF!AO58+STHPF!AO58+Land!AO58</f>
        <v>-8888037.9890276007</v>
      </c>
      <c r="AP58" s="55">
        <f ca="1">'Apt PF'!AP58+'TH PF'!AP58+HPF!AP58+STHPF!AP58+Land!AP58</f>
        <v>-8888037.9890276007</v>
      </c>
      <c r="AQ58" s="55">
        <f ca="1">'Apt PF'!AQ58+'TH PF'!AQ58+HPF!AQ58+STHPF!AQ58+Land!AQ58</f>
        <v>-8888037.9890276007</v>
      </c>
      <c r="AR58" s="55">
        <f ca="1">'Apt PF'!AR58+'TH PF'!AR58+HPF!AR58+STHPF!AR58+Land!AR58</f>
        <v>-8888037.9890276007</v>
      </c>
      <c r="AS58" s="55">
        <f ca="1">'Apt PF'!AS58+'TH PF'!AS58+HPF!AS58+STHPF!AS58+Land!AS58</f>
        <v>-8888037.9890276007</v>
      </c>
      <c r="AT58" s="55">
        <f ca="1">'Apt PF'!AT58+'TH PF'!AT58+HPF!AT58+STHPF!AT58+Land!AT58</f>
        <v>-8888037.9890276007</v>
      </c>
      <c r="AU58" s="55">
        <f ca="1">'Apt PF'!AU58+'TH PF'!AU58+HPF!AU58+STHPF!AU58+Land!AU58</f>
        <v>-8888037.9890276007</v>
      </c>
      <c r="AV58" s="55">
        <f ca="1">'Apt PF'!AV58+'TH PF'!AV58+HPF!AV58+STHPF!AV58+Land!AV58</f>
        <v>-8888037.9890276007</v>
      </c>
      <c r="AW58" s="55">
        <f ca="1">'Apt PF'!AW58+'TH PF'!AW58+HPF!AW58+STHPF!AW58+Land!AW58</f>
        <v>-8888037.9890276007</v>
      </c>
      <c r="AX58" s="55">
        <f ca="1">'Apt PF'!AX58+'TH PF'!AX58+HPF!AX58+STHPF!AX58+Land!AX58</f>
        <v>-8888037.9890276007</v>
      </c>
      <c r="AY58" s="55">
        <f ca="1">'Apt PF'!AY58+'TH PF'!AY58+HPF!AY58+STHPF!AY58+Land!AY58</f>
        <v>-8888037.9890276007</v>
      </c>
      <c r="AZ58" s="55">
        <f ca="1">'Apt PF'!AZ58+'TH PF'!AZ58+HPF!AZ58+STHPF!AZ58+Land!AZ58</f>
        <v>-8888037.9890276007</v>
      </c>
      <c r="BA58" s="55">
        <f ca="1">'Apt PF'!BA58+'TH PF'!BA58+HPF!BA58+STHPF!BA58+Land!BA58</f>
        <v>-8888037.9890276007</v>
      </c>
      <c r="BB58" s="55">
        <f ca="1">'Apt PF'!BB58+'TH PF'!BB58+HPF!BB58+STHPF!BB58+Land!BB58</f>
        <v>-8888037.9890276007</v>
      </c>
      <c r="BC58" s="55">
        <f ca="1">'Apt PF'!BC58+'TH PF'!BC58+HPF!BC58+STHPF!BC58+Land!BC58</f>
        <v>-7293700.6556942668</v>
      </c>
      <c r="BD58" s="55">
        <f ca="1">'Apt PF'!BD58+'TH PF'!BD58+HPF!BD58+STHPF!BD58+Land!BD58</f>
        <v>-7293700.6556942668</v>
      </c>
      <c r="BE58" s="55">
        <f ca="1">'Apt PF'!BE58+'TH PF'!BE58+HPF!BE58+STHPF!BE58+Land!BE58</f>
        <v>-7293700.6556942668</v>
      </c>
      <c r="BF58" s="55">
        <f ca="1">'Apt PF'!BF58+'TH PF'!BF58+HPF!BF58+STHPF!BF58+Land!BF58</f>
        <v>-7293700.6556942668</v>
      </c>
      <c r="BG58" s="55">
        <f ca="1">'Apt PF'!BG58+'TH PF'!BG58+HPF!BG58+STHPF!BG58+Land!BG58</f>
        <v>-7293700.6556942668</v>
      </c>
      <c r="BH58" s="55">
        <f ca="1">'Apt PF'!BH58+'TH PF'!BH58+HPF!BH58+STHPF!BH58+Land!BH58</f>
        <v>-7293700.6556942668</v>
      </c>
      <c r="BI58" s="55">
        <f ca="1">'Apt PF'!BI58+'TH PF'!BI58+HPF!BI58+STHPF!BI58+Land!BI58</f>
        <v>-7293700.6556942668</v>
      </c>
      <c r="BJ58" s="55">
        <f ca="1">'Apt PF'!BJ58+'TH PF'!BJ58+HPF!BJ58+STHPF!BJ58+Land!BJ58</f>
        <v>-3646850.3278471334</v>
      </c>
      <c r="BK58" s="55">
        <f ca="1">'Apt PF'!BK58+'TH PF'!BK58+HPF!BK58+STHPF!BK58+Land!BK58</f>
        <v>-3646850.3278471334</v>
      </c>
      <c r="BL58" s="55">
        <f ca="1">'Apt PF'!BL58+'TH PF'!BL58+HPF!BL58+STHPF!BL58+Land!BL58</f>
        <v>-3646850.3278471334</v>
      </c>
      <c r="BM58" s="55">
        <f ca="1">'Apt PF'!BM58+'TH PF'!BM58+HPF!BM58+STHPF!BM58+Land!BM58</f>
        <v>-3646850.3278471334</v>
      </c>
      <c r="BN58" s="55">
        <f ca="1">'Apt PF'!BN58+'TH PF'!BN58+HPF!BN58+STHPF!BN58+Land!BN58</f>
        <v>-3646850.3278471334</v>
      </c>
      <c r="BO58" s="55">
        <f ca="1">'Apt PF'!BO58+'TH PF'!BO58+HPF!BO58+STHPF!BO58+Land!BO58</f>
        <v>-3646850.3278471334</v>
      </c>
      <c r="BP58" s="55">
        <f ca="1">'Apt PF'!BP58+'TH PF'!BP58+HPF!BP58+STHPF!BP58+Land!BP58</f>
        <v>-3646850.3278471334</v>
      </c>
      <c r="BQ58" s="55">
        <f ca="1">'Apt PF'!BQ58+'TH PF'!BQ58+HPF!BQ58+STHPF!BQ58+Land!BQ58</f>
        <v>-3646850.3278471334</v>
      </c>
      <c r="BR58" s="55">
        <f ca="1">'Apt PF'!BR58+'TH PF'!BR58+HPF!BR58+STHPF!BR58+Land!BR58</f>
        <v>-3646850.3278471334</v>
      </c>
      <c r="BS58" s="55">
        <f ca="1">'Apt PF'!BS58+'TH PF'!BS58+HPF!BS58+STHPF!BS58+Land!BS58</f>
        <v>-3646850.3278471334</v>
      </c>
      <c r="BT58" s="55">
        <f ca="1">'Apt PF'!BT58+'TH PF'!BT58+HPF!BT58+STHPF!BT58+Land!BT58</f>
        <v>-3646850.3278471334</v>
      </c>
      <c r="BU58" s="55">
        <f>'Apt PF'!BU58+'TH PF'!BU58+HPF!BU58+STHPF!BU58+Land!BU58</f>
        <v>0</v>
      </c>
      <c r="BV58" s="55">
        <f>'Apt PF'!BV58+'TH PF'!BV58+HPF!BV58+STHPF!BV58+Land!BV58</f>
        <v>0</v>
      </c>
      <c r="BW58" s="55">
        <f>'Apt PF'!BW58+'TH PF'!BW58+HPF!BW58+STHPF!BW58+Land!BW58</f>
        <v>0</v>
      </c>
      <c r="BX58" s="55">
        <f>'Apt PF'!BX58+'TH PF'!BX58+HPF!BX58+STHPF!BX58+Land!BX58</f>
        <v>0</v>
      </c>
      <c r="BY58" s="55">
        <f>'Apt PF'!BY58+'TH PF'!BY58+HPF!BY58+STHPF!BY58+Land!BY58</f>
        <v>0</v>
      </c>
      <c r="BZ58" s="55">
        <f>'Apt PF'!BZ58+'TH PF'!BZ58+HPF!BZ58+STHPF!BZ58+Land!BZ58</f>
        <v>0</v>
      </c>
      <c r="CA58" s="55">
        <f>'Apt PF'!CA58+'TH PF'!CA58+HPF!CA58+STHPF!CA58+Land!CA58</f>
        <v>0</v>
      </c>
      <c r="CB58" s="55">
        <f>'Apt PF'!CB58+'TH PF'!CB58+HPF!CB58+STHPF!CB58+Land!CB58</f>
        <v>0</v>
      </c>
      <c r="CC58" s="55">
        <f>'Apt PF'!CC58+'TH PF'!CC58+HPF!CC58+STHPF!CC58+Land!CC58</f>
        <v>0</v>
      </c>
      <c r="CD58" s="55">
        <f>'Apt PF'!CD58+'TH PF'!CD58+HPF!CD58+STHPF!CD58+Land!CD58</f>
        <v>0</v>
      </c>
      <c r="CE58" s="55">
        <f>'Apt PF'!CE58+'TH PF'!CE58+HPF!CE58+STHPF!CE58+Land!CE58</f>
        <v>0</v>
      </c>
      <c r="CF58" s="55">
        <f>'Apt PF'!CF58+'TH PF'!CF58+HPF!CF58+STHPF!CF58+Land!CF58</f>
        <v>0</v>
      </c>
      <c r="CG58" s="55">
        <f>'Apt PF'!CG58+'TH PF'!CG58+HPF!CG58+STHPF!CG58+Land!CG58</f>
        <v>0</v>
      </c>
      <c r="CH58" s="55">
        <f>'Apt PF'!CH58+'TH PF'!CH58+HPF!CH58+STHPF!CH58+Land!CH58</f>
        <v>0</v>
      </c>
      <c r="CI58" s="55">
        <f>'Apt PF'!CI58+'TH PF'!CI58+HPF!CI58+STHPF!CI58+Land!CI58</f>
        <v>0</v>
      </c>
      <c r="CJ58" s="55">
        <f>'Apt PF'!CJ58+'TH PF'!CJ58+HPF!CJ58+STHPF!CJ58+Land!CJ58</f>
        <v>0</v>
      </c>
      <c r="CK58" s="55">
        <f>'Apt PF'!CK58+'TH PF'!CK58+HPF!CK58+STHPF!CK58+Land!CK58</f>
        <v>0</v>
      </c>
      <c r="CL58" s="55">
        <f>'Apt PF'!CL58+'TH PF'!CL58+HPF!CL58+STHPF!CL58+Land!CL58</f>
        <v>0</v>
      </c>
      <c r="CM58" s="55">
        <f>'Apt PF'!CM58+'TH PF'!CM58+HPF!CM58+STHPF!CM58+Land!CM58</f>
        <v>0</v>
      </c>
      <c r="CN58" s="55">
        <f>'Apt PF'!CN58+'TH PF'!CN58+HPF!CN58+STHPF!CN58+Land!CN58</f>
        <v>0</v>
      </c>
      <c r="CO58" s="55">
        <f>'Apt PF'!CO58+'TH PF'!CO58+HPF!CO58+STHPF!CO58+Land!CO58</f>
        <v>0</v>
      </c>
      <c r="CP58" s="55">
        <f>'Apt PF'!CP58+'TH PF'!CP58+HPF!CP58+STHPF!CP58+Land!CP58</f>
        <v>0</v>
      </c>
      <c r="CQ58" s="55">
        <f>'Apt PF'!CQ58+'TH PF'!CQ58+HPF!CQ58+STHPF!CQ58+Land!CQ58</f>
        <v>0</v>
      </c>
      <c r="CR58" s="55">
        <f>'Apt PF'!CR58+'TH PF'!CR58+HPF!CR58+STHPF!CR58+Land!CR58</f>
        <v>0</v>
      </c>
      <c r="CS58" s="55">
        <f>'Apt PF'!CS58+'TH PF'!CS58+HPF!CS58+STHPF!CS58+Land!CS58</f>
        <v>0</v>
      </c>
      <c r="CT58" s="55">
        <f>'Apt PF'!CT58+'TH PF'!CT58+HPF!CT58+STHPF!CT58+Land!CT58</f>
        <v>0</v>
      </c>
      <c r="CU58" s="55">
        <f>'Apt PF'!CU58+'TH PF'!CU58+HPF!CU58+STHPF!CU58+Land!CU58</f>
        <v>0</v>
      </c>
      <c r="CV58" s="55">
        <f>'Apt PF'!CV58+'TH PF'!CV58+HPF!CV58+STHPF!CV58+Land!CV58</f>
        <v>0</v>
      </c>
      <c r="CW58" s="55">
        <f>'Apt PF'!CW58+'TH PF'!CW58+HPF!CW58+STHPF!CW58+Land!CW58</f>
        <v>0</v>
      </c>
      <c r="CX58" s="55">
        <f>'Apt PF'!CX58+'TH PF'!CX58+HPF!CX58+STHPF!CX58+Land!CX58</f>
        <v>0</v>
      </c>
      <c r="CY58" s="55">
        <f>'Apt PF'!CY58+'TH PF'!CY58+HPF!CY58+STHPF!CY58+Land!CY58</f>
        <v>0</v>
      </c>
      <c r="CZ58" s="55">
        <f>'Apt PF'!CZ58+'TH PF'!CZ58+HPF!CZ58+STHPF!CZ58+Land!CZ58</f>
        <v>0</v>
      </c>
      <c r="DA58" s="55">
        <f>'Apt PF'!DA58+'TH PF'!DA58+HPF!DA58+STHPF!DA58+Land!DA58</f>
        <v>0</v>
      </c>
      <c r="DB58" s="55">
        <f>'Apt PF'!DB58+'TH PF'!DB58+HPF!DB58+STHPF!DB58+Land!DB58</f>
        <v>0</v>
      </c>
      <c r="DC58" s="55">
        <f>'Apt PF'!DC58+'TH PF'!DC58+HPF!DC58+STHPF!DC58+Land!DC58</f>
        <v>0</v>
      </c>
      <c r="DD58" s="55">
        <f>'Apt PF'!DD58+'TH PF'!DD58+HPF!DD58+STHPF!DD58+Land!DD58</f>
        <v>0</v>
      </c>
      <c r="DE58" s="55">
        <f>'Apt PF'!DE58+'TH PF'!DE58+HPF!DE58+STHPF!DE58+Land!DE58</f>
        <v>0</v>
      </c>
      <c r="DF58" s="55">
        <f>'Apt PF'!DF58+'TH PF'!DF58+HPF!DF58+STHPF!DF58+Land!DF58</f>
        <v>0</v>
      </c>
      <c r="DG58" s="55">
        <f>'Apt PF'!DG58+'TH PF'!DG58+HPF!DG58+STHPF!DG58+Land!DG58</f>
        <v>0</v>
      </c>
      <c r="DH58" s="55">
        <f>'Apt PF'!DH58+'TH PF'!DH58+HPF!DH58+STHPF!DH58+Land!DH58</f>
        <v>0</v>
      </c>
      <c r="DI58" s="55">
        <f>'Apt PF'!DI58+'TH PF'!DI58+HPF!DI58+STHPF!DI58+Land!DI58</f>
        <v>0</v>
      </c>
      <c r="DJ58" s="55">
        <f>'Apt PF'!DJ58+'TH PF'!DJ58+HPF!DJ58+STHPF!DJ58+Land!DJ58</f>
        <v>0</v>
      </c>
      <c r="DK58" s="55">
        <f>'Apt PF'!DK58+'TH PF'!DK58+HPF!DK58+STHPF!DK58+Land!DK58</f>
        <v>0</v>
      </c>
      <c r="DL58" s="55">
        <f>'Apt PF'!DL58+'TH PF'!DL58+HPF!DL58+STHPF!DL58+Land!DL58</f>
        <v>0</v>
      </c>
      <c r="DM58" s="55">
        <f>'Apt PF'!DM58+'TH PF'!DM58+HPF!DM58+STHPF!DM58+Land!DM58</f>
        <v>0</v>
      </c>
      <c r="DN58" s="55">
        <f>'Apt PF'!DN58+'TH PF'!DN58+HPF!DN58+STHPF!DN58+Land!DN58</f>
        <v>0</v>
      </c>
      <c r="DO58" s="55">
        <f>'Apt PF'!DO58+'TH PF'!DO58+HPF!DO58+STHPF!DO58+Land!DO58</f>
        <v>0</v>
      </c>
      <c r="DP58" s="55">
        <f>'Apt PF'!DP58+'TH PF'!DP58+HPF!DP58+STHPF!DP58+Land!DP58</f>
        <v>0</v>
      </c>
      <c r="DQ58" s="55">
        <f>'Apt PF'!DQ58+'TH PF'!DQ58+HPF!DQ58+STHPF!DQ58+Land!DQ58</f>
        <v>0</v>
      </c>
      <c r="DR58" s="55">
        <f>'Apt PF'!DR58+'TH PF'!DR58+HPF!DR58+STHPF!DR58+Land!DR58</f>
        <v>0</v>
      </c>
      <c r="DS58" s="55">
        <f>'Apt PF'!DS58+'TH PF'!DS58+HPF!DS58+STHPF!DS58+Land!DS58</f>
        <v>0</v>
      </c>
      <c r="DT58" s="55">
        <f>'Apt PF'!DT58+'TH PF'!DT58+HPF!DT58+STHPF!DT58+Land!DT58</f>
        <v>0</v>
      </c>
      <c r="DU58" s="36" t="s">
        <v>238</v>
      </c>
    </row>
    <row r="59" spans="1:125" x14ac:dyDescent="0.25">
      <c r="A59" s="8"/>
      <c r="B59" s="31">
        <f t="shared" si="18"/>
        <v>-22674208.879999988</v>
      </c>
      <c r="C59" s="14" t="s">
        <v>248</v>
      </c>
      <c r="D59" s="55">
        <f>'Apt PF'!D59+'TH PF'!D59+HPF!D59+STHPF!D59+Land!D59</f>
        <v>0</v>
      </c>
      <c r="E59" s="55">
        <f>'Apt PF'!E59+'TH PF'!E59+HPF!E59+STHPF!E59+Land!E59</f>
        <v>-2905.4520000000002</v>
      </c>
      <c r="F59" s="55">
        <f>'Apt PF'!F59+'TH PF'!F59+HPF!F59+STHPF!F59+Land!F59</f>
        <v>-2905.4520000000002</v>
      </c>
      <c r="G59" s="55">
        <f>'Apt PF'!G59+'TH PF'!G59+HPF!G59+STHPF!G59+Land!G59</f>
        <v>-2905.4520000000002</v>
      </c>
      <c r="H59" s="55">
        <f>'Apt PF'!H59+'TH PF'!H59+HPF!H59+STHPF!H59+Land!H59</f>
        <v>-2905.4520000000002</v>
      </c>
      <c r="I59" s="55">
        <f>'Apt PF'!I59+'TH PF'!I59+HPF!I59+STHPF!I59+Land!I59</f>
        <v>-2905.4520000000002</v>
      </c>
      <c r="J59" s="55">
        <f>'Apt PF'!J59+'TH PF'!J59+HPF!J59+STHPF!J59+Land!J59</f>
        <v>-2905.4520000000002</v>
      </c>
      <c r="K59" s="55">
        <f>'Apt PF'!K59+'TH PF'!K59+HPF!K59+STHPF!K59+Land!K59</f>
        <v>-2905.4520000000002</v>
      </c>
      <c r="L59" s="55">
        <f>'Apt PF'!L59+'TH PF'!L59+HPF!L59+STHPF!L59+Land!L59</f>
        <v>-2905.4520000000002</v>
      </c>
      <c r="M59" s="55">
        <f>'Apt PF'!M59+'TH PF'!M59+HPF!M59+STHPF!M59+Land!M59</f>
        <v>-2905.4520000000002</v>
      </c>
      <c r="N59" s="55">
        <f>'Apt PF'!N59+'TH PF'!N59+HPF!N59+STHPF!N59+Land!N59</f>
        <v>-2905.4520000000002</v>
      </c>
      <c r="O59" s="55">
        <f>'Apt PF'!O59+'TH PF'!O59+HPF!O59+STHPF!O59+Land!O59</f>
        <v>-2905.4520000000002</v>
      </c>
      <c r="P59" s="55">
        <f>'Apt PF'!P59+'TH PF'!P59+HPF!P59+STHPF!P59+Land!P59</f>
        <v>-2905.4520000000002</v>
      </c>
      <c r="Q59" s="55">
        <f>'Apt PF'!Q59+'TH PF'!Q59+HPF!Q59+STHPF!Q59+Land!Q59</f>
        <v>-2905.4520000000002</v>
      </c>
      <c r="R59" s="55">
        <f>'Apt PF'!R59+'TH PF'!R59+HPF!R59+STHPF!R59+Land!R59</f>
        <v>-2905.4520000000002</v>
      </c>
      <c r="S59" s="55">
        <f>'Apt PF'!S59+'TH PF'!S59+HPF!S59+STHPF!S59+Land!S59</f>
        <v>-2905.4520000000002</v>
      </c>
      <c r="T59" s="55">
        <f>'Apt PF'!T59+'TH PF'!T59+HPF!T59+STHPF!T59+Land!T59</f>
        <v>-2905.4520000000002</v>
      </c>
      <c r="U59" s="55">
        <f>'Apt PF'!U59+'TH PF'!U59+HPF!U59+STHPF!U59+Land!U59</f>
        <v>-2905.4520000000002</v>
      </c>
      <c r="V59" s="55">
        <f>'Apt PF'!V59+'TH PF'!V59+HPF!V59+STHPF!V59+Land!V59</f>
        <v>-677920.66266666667</v>
      </c>
      <c r="W59" s="55">
        <f>'Apt PF'!W59+'TH PF'!W59+HPF!W59+STHPF!W59+Land!W59</f>
        <v>-677920.66266666667</v>
      </c>
      <c r="X59" s="55">
        <f>'Apt PF'!X59+'TH PF'!X59+HPF!X59+STHPF!X59+Land!X59</f>
        <v>-677920.66266666667</v>
      </c>
      <c r="Y59" s="55">
        <f>'Apt PF'!Y59+'TH PF'!Y59+HPF!Y59+STHPF!Y59+Land!Y59</f>
        <v>-790492.76</v>
      </c>
      <c r="Z59" s="55">
        <f>'Apt PF'!Z59+'TH PF'!Z59+HPF!Z59+STHPF!Z59+Land!Z59</f>
        <v>-790492.76</v>
      </c>
      <c r="AA59" s="55">
        <f>'Apt PF'!AA59+'TH PF'!AA59+HPF!AA59+STHPF!AA59+Land!AA59</f>
        <v>-790492.76</v>
      </c>
      <c r="AB59" s="55">
        <f>'Apt PF'!AB59+'TH PF'!AB59+HPF!AB59+STHPF!AB59+Land!AB59</f>
        <v>-790492.76</v>
      </c>
      <c r="AC59" s="55">
        <f>'Apt PF'!AC59+'TH PF'!AC59+HPF!AC59+STHPF!AC59+Land!AC59</f>
        <v>-790492.76</v>
      </c>
      <c r="AD59" s="55">
        <f>'Apt PF'!AD59+'TH PF'!AD59+HPF!AD59+STHPF!AD59+Land!AD59</f>
        <v>-790492.76</v>
      </c>
      <c r="AE59" s="55">
        <f>'Apt PF'!AE59+'TH PF'!AE59+HPF!AE59+STHPF!AE59+Land!AE59</f>
        <v>-790492.76</v>
      </c>
      <c r="AF59" s="55">
        <f>'Apt PF'!AF59+'TH PF'!AF59+HPF!AF59+STHPF!AF59+Land!AF59</f>
        <v>-790492.76</v>
      </c>
      <c r="AG59" s="55">
        <f>'Apt PF'!AG59+'TH PF'!AG59+HPF!AG59+STHPF!AG59+Land!AG59</f>
        <v>-790492.76</v>
      </c>
      <c r="AH59" s="55">
        <f>'Apt PF'!AH59+'TH PF'!AH59+HPF!AH59+STHPF!AH59+Land!AH59</f>
        <v>-790492.76</v>
      </c>
      <c r="AI59" s="55">
        <f>'Apt PF'!AI59+'TH PF'!AI59+HPF!AI59+STHPF!AI59+Land!AI59</f>
        <v>-790492.76</v>
      </c>
      <c r="AJ59" s="55">
        <f>'Apt PF'!AJ59+'TH PF'!AJ59+HPF!AJ59+STHPF!AJ59+Land!AJ59</f>
        <v>-790492.76</v>
      </c>
      <c r="AK59" s="55">
        <f>'Apt PF'!AK59+'TH PF'!AK59+HPF!AK59+STHPF!AK59+Land!AK59</f>
        <v>-476539.35733333335</v>
      </c>
      <c r="AL59" s="55">
        <f>'Apt PF'!AL59+'TH PF'!AL59+HPF!AL59+STHPF!AL59+Land!AL59</f>
        <v>-476539.35733333335</v>
      </c>
      <c r="AM59" s="55">
        <f>'Apt PF'!AM59+'TH PF'!AM59+HPF!AM59+STHPF!AM59+Land!AM59</f>
        <v>-476539.35733333335</v>
      </c>
      <c r="AN59" s="55">
        <f>'Apt PF'!AN59+'TH PF'!AN59+HPF!AN59+STHPF!AN59+Land!AN59</f>
        <v>-476539.35733333335</v>
      </c>
      <c r="AO59" s="55">
        <f>'Apt PF'!AO59+'TH PF'!AO59+HPF!AO59+STHPF!AO59+Land!AO59</f>
        <v>-476539.35733333335</v>
      </c>
      <c r="AP59" s="55">
        <f>'Apt PF'!AP59+'TH PF'!AP59+HPF!AP59+STHPF!AP59+Land!AP59</f>
        <v>-476539.35733333335</v>
      </c>
      <c r="AQ59" s="55">
        <f>'Apt PF'!AQ59+'TH PF'!AQ59+HPF!AQ59+STHPF!AQ59+Land!AQ59</f>
        <v>-476539.35733333335</v>
      </c>
      <c r="AR59" s="55">
        <f>'Apt PF'!AR59+'TH PF'!AR59+HPF!AR59+STHPF!AR59+Land!AR59</f>
        <v>-476539.35733333335</v>
      </c>
      <c r="AS59" s="55">
        <f>'Apt PF'!AS59+'TH PF'!AS59+HPF!AS59+STHPF!AS59+Land!AS59</f>
        <v>-476539.35733333335</v>
      </c>
      <c r="AT59" s="55">
        <f>'Apt PF'!AT59+'TH PF'!AT59+HPF!AT59+STHPF!AT59+Land!AT59</f>
        <v>-476539.35733333335</v>
      </c>
      <c r="AU59" s="55">
        <f>'Apt PF'!AU59+'TH PF'!AU59+HPF!AU59+STHPF!AU59+Land!AU59</f>
        <v>-476539.35733333335</v>
      </c>
      <c r="AV59" s="55">
        <f>'Apt PF'!AV59+'TH PF'!AV59+HPF!AV59+STHPF!AV59+Land!AV59</f>
        <v>-476539.35733333335</v>
      </c>
      <c r="AW59" s="55">
        <f>'Apt PF'!AW59+'TH PF'!AW59+HPF!AW59+STHPF!AW59+Land!AW59</f>
        <v>-476539.35733333335</v>
      </c>
      <c r="AX59" s="55">
        <f>'Apt PF'!AX59+'TH PF'!AX59+HPF!AX59+STHPF!AX59+Land!AX59</f>
        <v>-476539.35733333335</v>
      </c>
      <c r="AY59" s="55">
        <f>'Apt PF'!AY59+'TH PF'!AY59+HPF!AY59+STHPF!AY59+Land!AY59</f>
        <v>-476539.35733333335</v>
      </c>
      <c r="AZ59" s="55">
        <f>'Apt PF'!AZ59+'TH PF'!AZ59+HPF!AZ59+STHPF!AZ59+Land!AZ59</f>
        <v>-476539.35733333335</v>
      </c>
      <c r="BA59" s="55">
        <f>'Apt PF'!BA59+'TH PF'!BA59+HPF!BA59+STHPF!BA59+Land!BA59</f>
        <v>-476539.35733333335</v>
      </c>
      <c r="BB59" s="55">
        <f>'Apt PF'!BB59+'TH PF'!BB59+HPF!BB59+STHPF!BB59+Land!BB59</f>
        <v>-476539.35733333335</v>
      </c>
      <c r="BC59" s="55">
        <f>'Apt PF'!BC59+'TH PF'!BC59+HPF!BC59+STHPF!BC59+Land!BC59</f>
        <v>-361061.80800000002</v>
      </c>
      <c r="BD59" s="55">
        <f>'Apt PF'!BD59+'TH PF'!BD59+HPF!BD59+STHPF!BD59+Land!BD59</f>
        <v>-361061.80800000002</v>
      </c>
      <c r="BE59" s="55">
        <f>'Apt PF'!BE59+'TH PF'!BE59+HPF!BE59+STHPF!BE59+Land!BE59</f>
        <v>-361061.80800000002</v>
      </c>
      <c r="BF59" s="55">
        <f>'Apt PF'!BF59+'TH PF'!BF59+HPF!BF59+STHPF!BF59+Land!BF59</f>
        <v>-361061.80800000002</v>
      </c>
      <c r="BG59" s="55">
        <f>'Apt PF'!BG59+'TH PF'!BG59+HPF!BG59+STHPF!BG59+Land!BG59</f>
        <v>-361061.80800000002</v>
      </c>
      <c r="BH59" s="55">
        <f>'Apt PF'!BH59+'TH PF'!BH59+HPF!BH59+STHPF!BH59+Land!BH59</f>
        <v>-361061.80800000002</v>
      </c>
      <c r="BI59" s="55">
        <f>'Apt PF'!BI59+'TH PF'!BI59+HPF!BI59+STHPF!BI59+Land!BI59</f>
        <v>-361061.80800000002</v>
      </c>
      <c r="BJ59" s="55">
        <f>'Apt PF'!BJ59+'TH PF'!BJ59+HPF!BJ59+STHPF!BJ59+Land!BJ59</f>
        <v>0</v>
      </c>
      <c r="BK59" s="55">
        <f>'Apt PF'!BK59+'TH PF'!BK59+HPF!BK59+STHPF!BK59+Land!BK59</f>
        <v>0</v>
      </c>
      <c r="BL59" s="55">
        <f>'Apt PF'!BL59+'TH PF'!BL59+HPF!BL59+STHPF!BL59+Land!BL59</f>
        <v>0</v>
      </c>
      <c r="BM59" s="55">
        <f>'Apt PF'!BM59+'TH PF'!BM59+HPF!BM59+STHPF!BM59+Land!BM59</f>
        <v>0</v>
      </c>
      <c r="BN59" s="55">
        <f>'Apt PF'!BN59+'TH PF'!BN59+HPF!BN59+STHPF!BN59+Land!BN59</f>
        <v>0</v>
      </c>
      <c r="BO59" s="55">
        <f>'Apt PF'!BO59+'TH PF'!BO59+HPF!BO59+STHPF!BO59+Land!BO59</f>
        <v>0</v>
      </c>
      <c r="BP59" s="55">
        <f>'Apt PF'!BP59+'TH PF'!BP59+HPF!BP59+STHPF!BP59+Land!BP59</f>
        <v>0</v>
      </c>
      <c r="BQ59" s="55">
        <f>'Apt PF'!BQ59+'TH PF'!BQ59+HPF!BQ59+STHPF!BQ59+Land!BQ59</f>
        <v>0</v>
      </c>
      <c r="BR59" s="55">
        <f>'Apt PF'!BR59+'TH PF'!BR59+HPF!BR59+STHPF!BR59+Land!BR59</f>
        <v>0</v>
      </c>
      <c r="BS59" s="55">
        <f>'Apt PF'!BS59+'TH PF'!BS59+HPF!BS59+STHPF!BS59+Land!BS59</f>
        <v>0</v>
      </c>
      <c r="BT59" s="55">
        <f>'Apt PF'!BT59+'TH PF'!BT59+HPF!BT59+STHPF!BT59+Land!BT59</f>
        <v>0</v>
      </c>
      <c r="BU59" s="55">
        <f>'Apt PF'!BU59+'TH PF'!BU59+HPF!BU59+STHPF!BU59+Land!BU59</f>
        <v>0</v>
      </c>
      <c r="BV59" s="55">
        <f>'Apt PF'!BV59+'TH PF'!BV59+HPF!BV59+STHPF!BV59+Land!BV59</f>
        <v>0</v>
      </c>
      <c r="BW59" s="55">
        <f>'Apt PF'!BW59+'TH PF'!BW59+HPF!BW59+STHPF!BW59+Land!BW59</f>
        <v>0</v>
      </c>
      <c r="BX59" s="55">
        <f>'Apt PF'!BX59+'TH PF'!BX59+HPF!BX59+STHPF!BX59+Land!BX59</f>
        <v>0</v>
      </c>
      <c r="BY59" s="55">
        <f>'Apt PF'!BY59+'TH PF'!BY59+HPF!BY59+STHPF!BY59+Land!BY59</f>
        <v>0</v>
      </c>
      <c r="BZ59" s="55">
        <f>'Apt PF'!BZ59+'TH PF'!BZ59+HPF!BZ59+STHPF!BZ59+Land!BZ59</f>
        <v>0</v>
      </c>
      <c r="CA59" s="55">
        <f>'Apt PF'!CA59+'TH PF'!CA59+HPF!CA59+STHPF!CA59+Land!CA59</f>
        <v>0</v>
      </c>
      <c r="CB59" s="55">
        <f>'Apt PF'!CB59+'TH PF'!CB59+HPF!CB59+STHPF!CB59+Land!CB59</f>
        <v>0</v>
      </c>
      <c r="CC59" s="55">
        <f>'Apt PF'!CC59+'TH PF'!CC59+HPF!CC59+STHPF!CC59+Land!CC59</f>
        <v>0</v>
      </c>
      <c r="CD59" s="55">
        <f>'Apt PF'!CD59+'TH PF'!CD59+HPF!CD59+STHPF!CD59+Land!CD59</f>
        <v>0</v>
      </c>
      <c r="CE59" s="55">
        <f>'Apt PF'!CE59+'TH PF'!CE59+HPF!CE59+STHPF!CE59+Land!CE59</f>
        <v>0</v>
      </c>
      <c r="CF59" s="55">
        <f>'Apt PF'!CF59+'TH PF'!CF59+HPF!CF59+STHPF!CF59+Land!CF59</f>
        <v>0</v>
      </c>
      <c r="CG59" s="55">
        <f>'Apt PF'!CG59+'TH PF'!CG59+HPF!CG59+STHPF!CG59+Land!CG59</f>
        <v>0</v>
      </c>
      <c r="CH59" s="55">
        <f>'Apt PF'!CH59+'TH PF'!CH59+HPF!CH59+STHPF!CH59+Land!CH59</f>
        <v>0</v>
      </c>
      <c r="CI59" s="55">
        <f>'Apt PF'!CI59+'TH PF'!CI59+HPF!CI59+STHPF!CI59+Land!CI59</f>
        <v>0</v>
      </c>
      <c r="CJ59" s="55">
        <f>'Apt PF'!CJ59+'TH PF'!CJ59+HPF!CJ59+STHPF!CJ59+Land!CJ59</f>
        <v>0</v>
      </c>
      <c r="CK59" s="55">
        <f>'Apt PF'!CK59+'TH PF'!CK59+HPF!CK59+STHPF!CK59+Land!CK59</f>
        <v>0</v>
      </c>
      <c r="CL59" s="55">
        <f>'Apt PF'!CL59+'TH PF'!CL59+HPF!CL59+STHPF!CL59+Land!CL59</f>
        <v>0</v>
      </c>
      <c r="CM59" s="55">
        <f>'Apt PF'!CM59+'TH PF'!CM59+HPF!CM59+STHPF!CM59+Land!CM59</f>
        <v>0</v>
      </c>
      <c r="CN59" s="55">
        <f>'Apt PF'!CN59+'TH PF'!CN59+HPF!CN59+STHPF!CN59+Land!CN59</f>
        <v>0</v>
      </c>
      <c r="CO59" s="55">
        <f>'Apt PF'!CO59+'TH PF'!CO59+HPF!CO59+STHPF!CO59+Land!CO59</f>
        <v>0</v>
      </c>
      <c r="CP59" s="55">
        <f>'Apt PF'!CP59+'TH PF'!CP59+HPF!CP59+STHPF!CP59+Land!CP59</f>
        <v>0</v>
      </c>
      <c r="CQ59" s="55">
        <f>'Apt PF'!CQ59+'TH PF'!CQ59+HPF!CQ59+STHPF!CQ59+Land!CQ59</f>
        <v>0</v>
      </c>
      <c r="CR59" s="55">
        <f>'Apt PF'!CR59+'TH PF'!CR59+HPF!CR59+STHPF!CR59+Land!CR59</f>
        <v>0</v>
      </c>
      <c r="CS59" s="55">
        <f>'Apt PF'!CS59+'TH PF'!CS59+HPF!CS59+STHPF!CS59+Land!CS59</f>
        <v>0</v>
      </c>
      <c r="CT59" s="55">
        <f>'Apt PF'!CT59+'TH PF'!CT59+HPF!CT59+STHPF!CT59+Land!CT59</f>
        <v>0</v>
      </c>
      <c r="CU59" s="55">
        <f>'Apt PF'!CU59+'TH PF'!CU59+HPF!CU59+STHPF!CU59+Land!CU59</f>
        <v>0</v>
      </c>
      <c r="CV59" s="55">
        <f>'Apt PF'!CV59+'TH PF'!CV59+HPF!CV59+STHPF!CV59+Land!CV59</f>
        <v>0</v>
      </c>
      <c r="CW59" s="55">
        <f>'Apt PF'!CW59+'TH PF'!CW59+HPF!CW59+STHPF!CW59+Land!CW59</f>
        <v>0</v>
      </c>
      <c r="CX59" s="55">
        <f>'Apt PF'!CX59+'TH PF'!CX59+HPF!CX59+STHPF!CX59+Land!CX59</f>
        <v>0</v>
      </c>
      <c r="CY59" s="55">
        <f>'Apt PF'!CY59+'TH PF'!CY59+HPF!CY59+STHPF!CY59+Land!CY59</f>
        <v>0</v>
      </c>
      <c r="CZ59" s="55">
        <f>'Apt PF'!CZ59+'TH PF'!CZ59+HPF!CZ59+STHPF!CZ59+Land!CZ59</f>
        <v>0</v>
      </c>
      <c r="DA59" s="55">
        <f>'Apt PF'!DA59+'TH PF'!DA59+HPF!DA59+STHPF!DA59+Land!DA59</f>
        <v>0</v>
      </c>
      <c r="DB59" s="55">
        <f>'Apt PF'!DB59+'TH PF'!DB59+HPF!DB59+STHPF!DB59+Land!DB59</f>
        <v>0</v>
      </c>
      <c r="DC59" s="55">
        <f>'Apt PF'!DC59+'TH PF'!DC59+HPF!DC59+STHPF!DC59+Land!DC59</f>
        <v>0</v>
      </c>
      <c r="DD59" s="55">
        <f>'Apt PF'!DD59+'TH PF'!DD59+HPF!DD59+STHPF!DD59+Land!DD59</f>
        <v>0</v>
      </c>
      <c r="DE59" s="55">
        <f>'Apt PF'!DE59+'TH PF'!DE59+HPF!DE59+STHPF!DE59+Land!DE59</f>
        <v>0</v>
      </c>
      <c r="DF59" s="55">
        <f>'Apt PF'!DF59+'TH PF'!DF59+HPF!DF59+STHPF!DF59+Land!DF59</f>
        <v>0</v>
      </c>
      <c r="DG59" s="55">
        <f>'Apt PF'!DG59+'TH PF'!DG59+HPF!DG59+STHPF!DG59+Land!DG59</f>
        <v>0</v>
      </c>
      <c r="DH59" s="55">
        <f>'Apt PF'!DH59+'TH PF'!DH59+HPF!DH59+STHPF!DH59+Land!DH59</f>
        <v>0</v>
      </c>
      <c r="DI59" s="55">
        <f>'Apt PF'!DI59+'TH PF'!DI59+HPF!DI59+STHPF!DI59+Land!DI59</f>
        <v>0</v>
      </c>
      <c r="DJ59" s="55">
        <f>'Apt PF'!DJ59+'TH PF'!DJ59+HPF!DJ59+STHPF!DJ59+Land!DJ59</f>
        <v>0</v>
      </c>
      <c r="DK59" s="55">
        <f>'Apt PF'!DK59+'TH PF'!DK59+HPF!DK59+STHPF!DK59+Land!DK59</f>
        <v>0</v>
      </c>
      <c r="DL59" s="55">
        <f>'Apt PF'!DL59+'TH PF'!DL59+HPF!DL59+STHPF!DL59+Land!DL59</f>
        <v>0</v>
      </c>
      <c r="DM59" s="55">
        <f>'Apt PF'!DM59+'TH PF'!DM59+HPF!DM59+STHPF!DM59+Land!DM59</f>
        <v>0</v>
      </c>
      <c r="DN59" s="55">
        <f>'Apt PF'!DN59+'TH PF'!DN59+HPF!DN59+STHPF!DN59+Land!DN59</f>
        <v>0</v>
      </c>
      <c r="DO59" s="55">
        <f>'Apt PF'!DO59+'TH PF'!DO59+HPF!DO59+STHPF!DO59+Land!DO59</f>
        <v>0</v>
      </c>
      <c r="DP59" s="55">
        <f>'Apt PF'!DP59+'TH PF'!DP59+HPF!DP59+STHPF!DP59+Land!DP59</f>
        <v>0</v>
      </c>
      <c r="DQ59" s="55">
        <f>'Apt PF'!DQ59+'TH PF'!DQ59+HPF!DQ59+STHPF!DQ59+Land!DQ59</f>
        <v>0</v>
      </c>
      <c r="DR59" s="55">
        <f>'Apt PF'!DR59+'TH PF'!DR59+HPF!DR59+STHPF!DR59+Land!DR59</f>
        <v>0</v>
      </c>
      <c r="DS59" s="55">
        <f>'Apt PF'!DS59+'TH PF'!DS59+HPF!DS59+STHPF!DS59+Land!DS59</f>
        <v>0</v>
      </c>
      <c r="DT59" s="55">
        <f>'Apt PF'!DT59+'TH PF'!DT59+HPF!DT59+STHPF!DT59+Land!DT59</f>
        <v>0</v>
      </c>
      <c r="DU59" s="36" t="s">
        <v>238</v>
      </c>
    </row>
    <row r="60" spans="1:125" x14ac:dyDescent="0.25">
      <c r="B60" s="31">
        <f t="shared" si="18"/>
        <v>-16202135.520000007</v>
      </c>
      <c r="C60" s="14" t="s">
        <v>206</v>
      </c>
      <c r="D60" s="55">
        <f>'Apt PF'!D60+'TH PF'!D60+HPF!D60+STHPF!D60+Land!D60</f>
        <v>0</v>
      </c>
      <c r="E60" s="55">
        <f>'Apt PF'!E60+'TH PF'!E60+HPF!E60+STHPF!E60+Land!E60</f>
        <v>-67508.898000000001</v>
      </c>
      <c r="F60" s="55">
        <f>'Apt PF'!F60+'TH PF'!F60+HPF!F60+STHPF!F60+Land!F60</f>
        <v>-67508.898000000001</v>
      </c>
      <c r="G60" s="55">
        <f>'Apt PF'!G60+'TH PF'!G60+HPF!G60+STHPF!G60+Land!G60</f>
        <v>-67508.898000000001</v>
      </c>
      <c r="H60" s="55">
        <f>'Apt PF'!H60+'TH PF'!H60+HPF!H60+STHPF!H60+Land!H60</f>
        <v>-67508.898000000001</v>
      </c>
      <c r="I60" s="55">
        <f>'Apt PF'!I60+'TH PF'!I60+HPF!I60+STHPF!I60+Land!I60</f>
        <v>-67508.898000000001</v>
      </c>
      <c r="J60" s="55">
        <f>'Apt PF'!J60+'TH PF'!J60+HPF!J60+STHPF!J60+Land!J60</f>
        <v>-67508.898000000001</v>
      </c>
      <c r="K60" s="55">
        <f>'Apt PF'!K60+'TH PF'!K60+HPF!K60+STHPF!K60+Land!K60</f>
        <v>-67508.898000000001</v>
      </c>
      <c r="L60" s="55">
        <f>'Apt PF'!L60+'TH PF'!L60+HPF!L60+STHPF!L60+Land!L60</f>
        <v>-67508.898000000001</v>
      </c>
      <c r="M60" s="55">
        <f>'Apt PF'!M60+'TH PF'!M60+HPF!M60+STHPF!M60+Land!M60</f>
        <v>-67508.898000000001</v>
      </c>
      <c r="N60" s="55">
        <f>'Apt PF'!N60+'TH PF'!N60+HPF!N60+STHPF!N60+Land!N60</f>
        <v>-67508.898000000001</v>
      </c>
      <c r="O60" s="55">
        <f>'Apt PF'!O60+'TH PF'!O60+HPF!O60+STHPF!O60+Land!O60</f>
        <v>-67508.898000000001</v>
      </c>
      <c r="P60" s="55">
        <f>'Apt PF'!P60+'TH PF'!P60+HPF!P60+STHPF!P60+Land!P60</f>
        <v>-67508.898000000001</v>
      </c>
      <c r="Q60" s="55">
        <f>'Apt PF'!Q60+'TH PF'!Q60+HPF!Q60+STHPF!Q60+Land!Q60</f>
        <v>-67508.898000000001</v>
      </c>
      <c r="R60" s="55">
        <f>'Apt PF'!R60+'TH PF'!R60+HPF!R60+STHPF!R60+Land!R60</f>
        <v>-67508.898000000001</v>
      </c>
      <c r="S60" s="55">
        <f>'Apt PF'!S60+'TH PF'!S60+HPF!S60+STHPF!S60+Land!S60</f>
        <v>-67508.898000000001</v>
      </c>
      <c r="T60" s="55">
        <f>'Apt PF'!T60+'TH PF'!T60+HPF!T60+STHPF!T60+Land!T60</f>
        <v>-67508.898000000001</v>
      </c>
      <c r="U60" s="55">
        <f>'Apt PF'!U60+'TH PF'!U60+HPF!U60+STHPF!U60+Land!U60</f>
        <v>-67508.898000000001</v>
      </c>
      <c r="V60" s="55">
        <f>'Apt PF'!V60+'TH PF'!V60+HPF!V60+STHPF!V60+Land!V60</f>
        <v>-427556.35399999999</v>
      </c>
      <c r="W60" s="55">
        <f>'Apt PF'!W60+'TH PF'!W60+HPF!W60+STHPF!W60+Land!W60</f>
        <v>-427556.35399999999</v>
      </c>
      <c r="X60" s="55">
        <f>'Apt PF'!X60+'TH PF'!X60+HPF!X60+STHPF!X60+Land!X60</f>
        <v>-427556.35399999999</v>
      </c>
      <c r="Y60" s="55">
        <f>'Apt PF'!Y60+'TH PF'!Y60+HPF!Y60+STHPF!Y60+Land!Y60</f>
        <v>-450059.31999999995</v>
      </c>
      <c r="Z60" s="55">
        <f>'Apt PF'!Z60+'TH PF'!Z60+HPF!Z60+STHPF!Z60+Land!Z60</f>
        <v>-450059.31999999995</v>
      </c>
      <c r="AA60" s="55">
        <f>'Apt PF'!AA60+'TH PF'!AA60+HPF!AA60+STHPF!AA60+Land!AA60</f>
        <v>-450059.31999999995</v>
      </c>
      <c r="AB60" s="55">
        <f>'Apt PF'!AB60+'TH PF'!AB60+HPF!AB60+STHPF!AB60+Land!AB60</f>
        <v>-450059.31999999995</v>
      </c>
      <c r="AC60" s="55">
        <f>'Apt PF'!AC60+'TH PF'!AC60+HPF!AC60+STHPF!AC60+Land!AC60</f>
        <v>-450059.31999999995</v>
      </c>
      <c r="AD60" s="55">
        <f>'Apt PF'!AD60+'TH PF'!AD60+HPF!AD60+STHPF!AD60+Land!AD60</f>
        <v>-450059.31999999995</v>
      </c>
      <c r="AE60" s="55">
        <f>'Apt PF'!AE60+'TH PF'!AE60+HPF!AE60+STHPF!AE60+Land!AE60</f>
        <v>-450059.31999999995</v>
      </c>
      <c r="AF60" s="55">
        <f>'Apt PF'!AF60+'TH PF'!AF60+HPF!AF60+STHPF!AF60+Land!AF60</f>
        <v>-450059.31999999995</v>
      </c>
      <c r="AG60" s="55">
        <f>'Apt PF'!AG60+'TH PF'!AG60+HPF!AG60+STHPF!AG60+Land!AG60</f>
        <v>-450059.31999999995</v>
      </c>
      <c r="AH60" s="55">
        <f>'Apt PF'!AH60+'TH PF'!AH60+HPF!AH60+STHPF!AH60+Land!AH60</f>
        <v>-450059.31999999995</v>
      </c>
      <c r="AI60" s="55">
        <f>'Apt PF'!AI60+'TH PF'!AI60+HPF!AI60+STHPF!AI60+Land!AI60</f>
        <v>-450059.31999999995</v>
      </c>
      <c r="AJ60" s="55">
        <f>'Apt PF'!AJ60+'TH PF'!AJ60+HPF!AJ60+STHPF!AJ60+Land!AJ60</f>
        <v>-450059.31999999995</v>
      </c>
      <c r="AK60" s="55">
        <f>'Apt PF'!AK60+'TH PF'!AK60+HPF!AK60+STHPF!AK60+Land!AK60</f>
        <v>-360047.45600000001</v>
      </c>
      <c r="AL60" s="55">
        <f>'Apt PF'!AL60+'TH PF'!AL60+HPF!AL60+STHPF!AL60+Land!AL60</f>
        <v>-360047.45600000001</v>
      </c>
      <c r="AM60" s="55">
        <f>'Apt PF'!AM60+'TH PF'!AM60+HPF!AM60+STHPF!AM60+Land!AM60</f>
        <v>-360047.45600000001</v>
      </c>
      <c r="AN60" s="55">
        <f>'Apt PF'!AN60+'TH PF'!AN60+HPF!AN60+STHPF!AN60+Land!AN60</f>
        <v>-360047.45600000001</v>
      </c>
      <c r="AO60" s="55">
        <f>'Apt PF'!AO60+'TH PF'!AO60+HPF!AO60+STHPF!AO60+Land!AO60</f>
        <v>-360047.45600000001</v>
      </c>
      <c r="AP60" s="55">
        <f>'Apt PF'!AP60+'TH PF'!AP60+HPF!AP60+STHPF!AP60+Land!AP60</f>
        <v>-360047.45600000001</v>
      </c>
      <c r="AQ60" s="55">
        <f>'Apt PF'!AQ60+'TH PF'!AQ60+HPF!AQ60+STHPF!AQ60+Land!AQ60</f>
        <v>-360047.45600000001</v>
      </c>
      <c r="AR60" s="55">
        <f>'Apt PF'!AR60+'TH PF'!AR60+HPF!AR60+STHPF!AR60+Land!AR60</f>
        <v>-360047.45600000001</v>
      </c>
      <c r="AS60" s="55">
        <f>'Apt PF'!AS60+'TH PF'!AS60+HPF!AS60+STHPF!AS60+Land!AS60</f>
        <v>-360047.45600000001</v>
      </c>
      <c r="AT60" s="55">
        <f>'Apt PF'!AT60+'TH PF'!AT60+HPF!AT60+STHPF!AT60+Land!AT60</f>
        <v>-360047.45600000001</v>
      </c>
      <c r="AU60" s="55">
        <f>'Apt PF'!AU60+'TH PF'!AU60+HPF!AU60+STHPF!AU60+Land!AU60</f>
        <v>-360047.45600000001</v>
      </c>
      <c r="AV60" s="55">
        <f>'Apt PF'!AV60+'TH PF'!AV60+HPF!AV60+STHPF!AV60+Land!AV60</f>
        <v>-360047.45600000001</v>
      </c>
      <c r="AW60" s="55">
        <f>'Apt PF'!AW60+'TH PF'!AW60+HPF!AW60+STHPF!AW60+Land!AW60</f>
        <v>-360047.45600000001</v>
      </c>
      <c r="AX60" s="55">
        <f>'Apt PF'!AX60+'TH PF'!AX60+HPF!AX60+STHPF!AX60+Land!AX60</f>
        <v>-360047.45600000001</v>
      </c>
      <c r="AY60" s="55">
        <f>'Apt PF'!AY60+'TH PF'!AY60+HPF!AY60+STHPF!AY60+Land!AY60</f>
        <v>-360047.45600000001</v>
      </c>
      <c r="AZ60" s="55">
        <f>'Apt PF'!AZ60+'TH PF'!AZ60+HPF!AZ60+STHPF!AZ60+Land!AZ60</f>
        <v>-360047.45600000001</v>
      </c>
      <c r="BA60" s="55">
        <f>'Apt PF'!BA60+'TH PF'!BA60+HPF!BA60+STHPF!BA60+Land!BA60</f>
        <v>-360047.45600000001</v>
      </c>
      <c r="BB60" s="55">
        <f>'Apt PF'!BB60+'TH PF'!BB60+HPF!BB60+STHPF!BB60+Land!BB60</f>
        <v>-360047.45600000001</v>
      </c>
      <c r="BC60" s="55">
        <f>'Apt PF'!BC60+'TH PF'!BC60+HPF!BC60+STHPF!BC60+Land!BC60</f>
        <v>-270035.592</v>
      </c>
      <c r="BD60" s="55">
        <f>'Apt PF'!BD60+'TH PF'!BD60+HPF!BD60+STHPF!BD60+Land!BD60</f>
        <v>-270035.592</v>
      </c>
      <c r="BE60" s="55">
        <f>'Apt PF'!BE60+'TH PF'!BE60+HPF!BE60+STHPF!BE60+Land!BE60</f>
        <v>-270035.592</v>
      </c>
      <c r="BF60" s="55">
        <f>'Apt PF'!BF60+'TH PF'!BF60+HPF!BF60+STHPF!BF60+Land!BF60</f>
        <v>-270035.592</v>
      </c>
      <c r="BG60" s="55">
        <f>'Apt PF'!BG60+'TH PF'!BG60+HPF!BG60+STHPF!BG60+Land!BG60</f>
        <v>-270035.592</v>
      </c>
      <c r="BH60" s="55">
        <f>'Apt PF'!BH60+'TH PF'!BH60+HPF!BH60+STHPF!BH60+Land!BH60</f>
        <v>-270035.592</v>
      </c>
      <c r="BI60" s="55">
        <f>'Apt PF'!BI60+'TH PF'!BI60+HPF!BI60+STHPF!BI60+Land!BI60</f>
        <v>-270035.592</v>
      </c>
      <c r="BJ60" s="55">
        <f>'Apt PF'!BJ60+'TH PF'!BJ60+HPF!BJ60+STHPF!BJ60+Land!BJ60</f>
        <v>0</v>
      </c>
      <c r="BK60" s="55">
        <f>'Apt PF'!BK60+'TH PF'!BK60+HPF!BK60+STHPF!BK60+Land!BK60</f>
        <v>0</v>
      </c>
      <c r="BL60" s="55">
        <f>'Apt PF'!BL60+'TH PF'!BL60+HPF!BL60+STHPF!BL60+Land!BL60</f>
        <v>0</v>
      </c>
      <c r="BM60" s="55">
        <f>'Apt PF'!BM60+'TH PF'!BM60+HPF!BM60+STHPF!BM60+Land!BM60</f>
        <v>0</v>
      </c>
      <c r="BN60" s="55">
        <f>'Apt PF'!BN60+'TH PF'!BN60+HPF!BN60+STHPF!BN60+Land!BN60</f>
        <v>0</v>
      </c>
      <c r="BO60" s="55">
        <f>'Apt PF'!BO60+'TH PF'!BO60+HPF!BO60+STHPF!BO60+Land!BO60</f>
        <v>0</v>
      </c>
      <c r="BP60" s="55">
        <f>'Apt PF'!BP60+'TH PF'!BP60+HPF!BP60+STHPF!BP60+Land!BP60</f>
        <v>0</v>
      </c>
      <c r="BQ60" s="55">
        <f>'Apt PF'!BQ60+'TH PF'!BQ60+HPF!BQ60+STHPF!BQ60+Land!BQ60</f>
        <v>0</v>
      </c>
      <c r="BR60" s="55">
        <f>'Apt PF'!BR60+'TH PF'!BR60+HPF!BR60+STHPF!BR60+Land!BR60</f>
        <v>0</v>
      </c>
      <c r="BS60" s="55">
        <f>'Apt PF'!BS60+'TH PF'!BS60+HPF!BS60+STHPF!BS60+Land!BS60</f>
        <v>0</v>
      </c>
      <c r="BT60" s="55">
        <f>'Apt PF'!BT60+'TH PF'!BT60+HPF!BT60+STHPF!BT60+Land!BT60</f>
        <v>0</v>
      </c>
      <c r="BU60" s="55">
        <f>'Apt PF'!BU60+'TH PF'!BU60+HPF!BU60+STHPF!BU60+Land!BU60</f>
        <v>0</v>
      </c>
      <c r="BV60" s="55">
        <f>'Apt PF'!BV60+'TH PF'!BV60+HPF!BV60+STHPF!BV60+Land!BV60</f>
        <v>0</v>
      </c>
      <c r="BW60" s="55">
        <f>'Apt PF'!BW60+'TH PF'!BW60+HPF!BW60+STHPF!BW60+Land!BW60</f>
        <v>0</v>
      </c>
      <c r="BX60" s="55">
        <f>'Apt PF'!BX60+'TH PF'!BX60+HPF!BX60+STHPF!BX60+Land!BX60</f>
        <v>0</v>
      </c>
      <c r="BY60" s="55">
        <f>'Apt PF'!BY60+'TH PF'!BY60+HPF!BY60+STHPF!BY60+Land!BY60</f>
        <v>0</v>
      </c>
      <c r="BZ60" s="55">
        <f>'Apt PF'!BZ60+'TH PF'!BZ60+HPF!BZ60+STHPF!BZ60+Land!BZ60</f>
        <v>0</v>
      </c>
      <c r="CA60" s="55">
        <f>'Apt PF'!CA60+'TH PF'!CA60+HPF!CA60+STHPF!CA60+Land!CA60</f>
        <v>0</v>
      </c>
      <c r="CB60" s="55">
        <f>'Apt PF'!CB60+'TH PF'!CB60+HPF!CB60+STHPF!CB60+Land!CB60</f>
        <v>0</v>
      </c>
      <c r="CC60" s="55">
        <f>'Apt PF'!CC60+'TH PF'!CC60+HPF!CC60+STHPF!CC60+Land!CC60</f>
        <v>0</v>
      </c>
      <c r="CD60" s="55">
        <f>'Apt PF'!CD60+'TH PF'!CD60+HPF!CD60+STHPF!CD60+Land!CD60</f>
        <v>0</v>
      </c>
      <c r="CE60" s="55">
        <f>'Apt PF'!CE60+'TH PF'!CE60+HPF!CE60+STHPF!CE60+Land!CE60</f>
        <v>0</v>
      </c>
      <c r="CF60" s="55">
        <f>'Apt PF'!CF60+'TH PF'!CF60+HPF!CF60+STHPF!CF60+Land!CF60</f>
        <v>0</v>
      </c>
      <c r="CG60" s="55">
        <f>'Apt PF'!CG60+'TH PF'!CG60+HPF!CG60+STHPF!CG60+Land!CG60</f>
        <v>0</v>
      </c>
      <c r="CH60" s="55">
        <f>'Apt PF'!CH60+'TH PF'!CH60+HPF!CH60+STHPF!CH60+Land!CH60</f>
        <v>0</v>
      </c>
      <c r="CI60" s="55">
        <f>'Apt PF'!CI60+'TH PF'!CI60+HPF!CI60+STHPF!CI60+Land!CI60</f>
        <v>0</v>
      </c>
      <c r="CJ60" s="55">
        <f>'Apt PF'!CJ60+'TH PF'!CJ60+HPF!CJ60+STHPF!CJ60+Land!CJ60</f>
        <v>0</v>
      </c>
      <c r="CK60" s="55">
        <f>'Apt PF'!CK60+'TH PF'!CK60+HPF!CK60+STHPF!CK60+Land!CK60</f>
        <v>0</v>
      </c>
      <c r="CL60" s="55">
        <f>'Apt PF'!CL60+'TH PF'!CL60+HPF!CL60+STHPF!CL60+Land!CL60</f>
        <v>0</v>
      </c>
      <c r="CM60" s="55">
        <f>'Apt PF'!CM60+'TH PF'!CM60+HPF!CM60+STHPF!CM60+Land!CM60</f>
        <v>0</v>
      </c>
      <c r="CN60" s="55">
        <f>'Apt PF'!CN60+'TH PF'!CN60+HPF!CN60+STHPF!CN60+Land!CN60</f>
        <v>0</v>
      </c>
      <c r="CO60" s="55">
        <f>'Apt PF'!CO60+'TH PF'!CO60+HPF!CO60+STHPF!CO60+Land!CO60</f>
        <v>0</v>
      </c>
      <c r="CP60" s="55">
        <f>'Apt PF'!CP60+'TH PF'!CP60+HPF!CP60+STHPF!CP60+Land!CP60</f>
        <v>0</v>
      </c>
      <c r="CQ60" s="55">
        <f>'Apt PF'!CQ60+'TH PF'!CQ60+HPF!CQ60+STHPF!CQ60+Land!CQ60</f>
        <v>0</v>
      </c>
      <c r="CR60" s="55">
        <f>'Apt PF'!CR60+'TH PF'!CR60+HPF!CR60+STHPF!CR60+Land!CR60</f>
        <v>0</v>
      </c>
      <c r="CS60" s="55">
        <f>'Apt PF'!CS60+'TH PF'!CS60+HPF!CS60+STHPF!CS60+Land!CS60</f>
        <v>0</v>
      </c>
      <c r="CT60" s="55">
        <f>'Apt PF'!CT60+'TH PF'!CT60+HPF!CT60+STHPF!CT60+Land!CT60</f>
        <v>0</v>
      </c>
      <c r="CU60" s="55">
        <f>'Apt PF'!CU60+'TH PF'!CU60+HPF!CU60+STHPF!CU60+Land!CU60</f>
        <v>0</v>
      </c>
      <c r="CV60" s="55">
        <f>'Apt PF'!CV60+'TH PF'!CV60+HPF!CV60+STHPF!CV60+Land!CV60</f>
        <v>0</v>
      </c>
      <c r="CW60" s="55">
        <f>'Apt PF'!CW60+'TH PF'!CW60+HPF!CW60+STHPF!CW60+Land!CW60</f>
        <v>0</v>
      </c>
      <c r="CX60" s="55">
        <f>'Apt PF'!CX60+'TH PF'!CX60+HPF!CX60+STHPF!CX60+Land!CX60</f>
        <v>0</v>
      </c>
      <c r="CY60" s="55">
        <f>'Apt PF'!CY60+'TH PF'!CY60+HPF!CY60+STHPF!CY60+Land!CY60</f>
        <v>0</v>
      </c>
      <c r="CZ60" s="55">
        <f>'Apt PF'!CZ60+'TH PF'!CZ60+HPF!CZ60+STHPF!CZ60+Land!CZ60</f>
        <v>0</v>
      </c>
      <c r="DA60" s="55">
        <f>'Apt PF'!DA60+'TH PF'!DA60+HPF!DA60+STHPF!DA60+Land!DA60</f>
        <v>0</v>
      </c>
      <c r="DB60" s="55">
        <f>'Apt PF'!DB60+'TH PF'!DB60+HPF!DB60+STHPF!DB60+Land!DB60</f>
        <v>0</v>
      </c>
      <c r="DC60" s="55">
        <f>'Apt PF'!DC60+'TH PF'!DC60+HPF!DC60+STHPF!DC60+Land!DC60</f>
        <v>0</v>
      </c>
      <c r="DD60" s="55">
        <f>'Apt PF'!DD60+'TH PF'!DD60+HPF!DD60+STHPF!DD60+Land!DD60</f>
        <v>0</v>
      </c>
      <c r="DE60" s="55">
        <f>'Apt PF'!DE60+'TH PF'!DE60+HPF!DE60+STHPF!DE60+Land!DE60</f>
        <v>0</v>
      </c>
      <c r="DF60" s="55">
        <f>'Apt PF'!DF60+'TH PF'!DF60+HPF!DF60+STHPF!DF60+Land!DF60</f>
        <v>0</v>
      </c>
      <c r="DG60" s="55">
        <f>'Apt PF'!DG60+'TH PF'!DG60+HPF!DG60+STHPF!DG60+Land!DG60</f>
        <v>0</v>
      </c>
      <c r="DH60" s="55">
        <f>'Apt PF'!DH60+'TH PF'!DH60+HPF!DH60+STHPF!DH60+Land!DH60</f>
        <v>0</v>
      </c>
      <c r="DI60" s="55">
        <f>'Apt PF'!DI60+'TH PF'!DI60+HPF!DI60+STHPF!DI60+Land!DI60</f>
        <v>0</v>
      </c>
      <c r="DJ60" s="55">
        <f>'Apt PF'!DJ60+'TH PF'!DJ60+HPF!DJ60+STHPF!DJ60+Land!DJ60</f>
        <v>0</v>
      </c>
      <c r="DK60" s="55">
        <f>'Apt PF'!DK60+'TH PF'!DK60+HPF!DK60+STHPF!DK60+Land!DK60</f>
        <v>0</v>
      </c>
      <c r="DL60" s="55">
        <f>'Apt PF'!DL60+'TH PF'!DL60+HPF!DL60+STHPF!DL60+Land!DL60</f>
        <v>0</v>
      </c>
      <c r="DM60" s="55">
        <f>'Apt PF'!DM60+'TH PF'!DM60+HPF!DM60+STHPF!DM60+Land!DM60</f>
        <v>0</v>
      </c>
      <c r="DN60" s="55">
        <f>'Apt PF'!DN60+'TH PF'!DN60+HPF!DN60+STHPF!DN60+Land!DN60</f>
        <v>0</v>
      </c>
      <c r="DO60" s="55">
        <f>'Apt PF'!DO60+'TH PF'!DO60+HPF!DO60+STHPF!DO60+Land!DO60</f>
        <v>0</v>
      </c>
      <c r="DP60" s="55">
        <f>'Apt PF'!DP60+'TH PF'!DP60+HPF!DP60+STHPF!DP60+Land!DP60</f>
        <v>0</v>
      </c>
      <c r="DQ60" s="55">
        <f>'Apt PF'!DQ60+'TH PF'!DQ60+HPF!DQ60+STHPF!DQ60+Land!DQ60</f>
        <v>0</v>
      </c>
      <c r="DR60" s="55">
        <f>'Apt PF'!DR60+'TH PF'!DR60+HPF!DR60+STHPF!DR60+Land!DR60</f>
        <v>0</v>
      </c>
      <c r="DS60" s="55">
        <f>'Apt PF'!DS60+'TH PF'!DS60+HPF!DS60+STHPF!DS60+Land!DS60</f>
        <v>0</v>
      </c>
      <c r="DT60" s="55">
        <f>'Apt PF'!DT60+'TH PF'!DT60+HPF!DT60+STHPF!DT60+Land!DT60</f>
        <v>0</v>
      </c>
      <c r="DU60" s="36" t="s">
        <v>238</v>
      </c>
    </row>
    <row r="61" spans="1:125" x14ac:dyDescent="0.25">
      <c r="A61" s="8"/>
      <c r="B61" s="31">
        <f t="shared" ca="1" si="18"/>
        <v>-26316392.784713373</v>
      </c>
      <c r="C61" s="36" t="s">
        <v>307</v>
      </c>
      <c r="D61" s="55">
        <f ca="1">-((LPP!D18+LPP!I51)+(0.5*LPP!D8))</f>
        <v>-13362775.205095541</v>
      </c>
      <c r="E61" s="55">
        <f ca="1">-((0.5*LPP!$D$8)+LPP!D20)</f>
        <v>-12953617.579617834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 s="36" t="s">
        <v>238</v>
      </c>
    </row>
    <row r="62" spans="1:125" ht="13.8" thickBot="1" x14ac:dyDescent="0.3">
      <c r="A62" s="8"/>
      <c r="B62" s="31"/>
      <c r="C62" s="29" t="s">
        <v>260</v>
      </c>
      <c r="D62" s="30">
        <f t="shared" ref="D62:BO62" ca="1" si="19">SUM(D56:D61)</f>
        <v>-40982025.205095544</v>
      </c>
      <c r="E62" s="30">
        <f t="shared" ca="1" si="19"/>
        <v>-13194940.870794304</v>
      </c>
      <c r="F62" s="30">
        <f t="shared" si="19"/>
        <v>-241323.29117647058</v>
      </c>
      <c r="G62" s="30">
        <f t="shared" si="19"/>
        <v>-241323.29117647058</v>
      </c>
      <c r="H62" s="30">
        <f t="shared" si="19"/>
        <v>-241323.29117647058</v>
      </c>
      <c r="I62" s="30">
        <f t="shared" si="19"/>
        <v>-241323.29117647058</v>
      </c>
      <c r="J62" s="30">
        <f t="shared" si="19"/>
        <v>-241323.29117647058</v>
      </c>
      <c r="K62" s="30">
        <f t="shared" si="19"/>
        <v>-241323.29117647058</v>
      </c>
      <c r="L62" s="30">
        <f t="shared" si="19"/>
        <v>-241323.29117647058</v>
      </c>
      <c r="M62" s="30">
        <f t="shared" si="19"/>
        <v>-3146775.2911764705</v>
      </c>
      <c r="N62" s="30">
        <f t="shared" si="19"/>
        <v>-3146775.2911764705</v>
      </c>
      <c r="O62" s="30">
        <f t="shared" si="19"/>
        <v>-3146775.2911764705</v>
      </c>
      <c r="P62" s="30">
        <f t="shared" si="19"/>
        <v>-3146775.2911764705</v>
      </c>
      <c r="Q62" s="30">
        <f t="shared" si="19"/>
        <v>-3146775.2911764705</v>
      </c>
      <c r="R62" s="30">
        <f t="shared" si="19"/>
        <v>-3146775.2911764705</v>
      </c>
      <c r="S62" s="30">
        <f t="shared" si="19"/>
        <v>-3146775.2911764705</v>
      </c>
      <c r="T62" s="30">
        <f t="shared" si="19"/>
        <v>-3146775.2911764705</v>
      </c>
      <c r="U62" s="30">
        <f t="shared" si="19"/>
        <v>-3146775.2911764705</v>
      </c>
      <c r="V62" s="30">
        <f t="shared" ca="1" si="19"/>
        <v>-12828884.3390276</v>
      </c>
      <c r="W62" s="30">
        <f t="shared" ca="1" si="19"/>
        <v>-12828884.3390276</v>
      </c>
      <c r="X62" s="30">
        <f t="shared" ca="1" si="19"/>
        <v>-12828884.3390276</v>
      </c>
      <c r="Y62" s="30">
        <f t="shared" ca="1" si="19"/>
        <v>-14558296.735694269</v>
      </c>
      <c r="Z62" s="30">
        <f t="shared" ca="1" si="19"/>
        <v>-14558296.735694269</v>
      </c>
      <c r="AA62" s="30">
        <f t="shared" ca="1" si="19"/>
        <v>-14558296.735694269</v>
      </c>
      <c r="AB62" s="30">
        <f t="shared" ca="1" si="19"/>
        <v>-14558296.735694269</v>
      </c>
      <c r="AC62" s="30">
        <f t="shared" ca="1" si="19"/>
        <v>-14558296.735694269</v>
      </c>
      <c r="AD62" s="30">
        <f t="shared" ca="1" si="19"/>
        <v>-14558296.735694269</v>
      </c>
      <c r="AE62" s="30">
        <f t="shared" ca="1" si="19"/>
        <v>-14558296.735694269</v>
      </c>
      <c r="AF62" s="30">
        <f t="shared" ca="1" si="19"/>
        <v>-14558296.735694269</v>
      </c>
      <c r="AG62" s="30">
        <f t="shared" ca="1" si="19"/>
        <v>-14558296.735694269</v>
      </c>
      <c r="AH62" s="30">
        <f t="shared" ca="1" si="19"/>
        <v>-14558296.735694269</v>
      </c>
      <c r="AI62" s="30">
        <f t="shared" ca="1" si="19"/>
        <v>-14558296.735694269</v>
      </c>
      <c r="AJ62" s="30">
        <f t="shared" ca="1" si="19"/>
        <v>-14558296.735694269</v>
      </c>
      <c r="AK62" s="30">
        <f t="shared" ca="1" si="19"/>
        <v>-9724624.8023609351</v>
      </c>
      <c r="AL62" s="30">
        <f t="shared" ca="1" si="19"/>
        <v>-9724624.8023609351</v>
      </c>
      <c r="AM62" s="30">
        <f t="shared" ca="1" si="19"/>
        <v>-9724624.8023609351</v>
      </c>
      <c r="AN62" s="30">
        <f t="shared" ca="1" si="19"/>
        <v>-9724624.8023609351</v>
      </c>
      <c r="AO62" s="30">
        <f t="shared" ca="1" si="19"/>
        <v>-9724624.8023609351</v>
      </c>
      <c r="AP62" s="30">
        <f t="shared" ca="1" si="19"/>
        <v>-9724624.8023609351</v>
      </c>
      <c r="AQ62" s="30">
        <f t="shared" ca="1" si="19"/>
        <v>-9724624.8023609351</v>
      </c>
      <c r="AR62" s="30">
        <f t="shared" ca="1" si="19"/>
        <v>-9724624.8023609351</v>
      </c>
      <c r="AS62" s="30">
        <f t="shared" ca="1" si="19"/>
        <v>-9724624.8023609351</v>
      </c>
      <c r="AT62" s="30">
        <f t="shared" ca="1" si="19"/>
        <v>-9724624.8023609351</v>
      </c>
      <c r="AU62" s="30">
        <f t="shared" ca="1" si="19"/>
        <v>-9724624.8023609351</v>
      </c>
      <c r="AV62" s="30">
        <f t="shared" ca="1" si="19"/>
        <v>-9724624.8023609351</v>
      </c>
      <c r="AW62" s="30">
        <f t="shared" ca="1" si="19"/>
        <v>-9724624.8023609351</v>
      </c>
      <c r="AX62" s="30">
        <f t="shared" ca="1" si="19"/>
        <v>-9724624.8023609351</v>
      </c>
      <c r="AY62" s="30">
        <f t="shared" ca="1" si="19"/>
        <v>-9724624.8023609351</v>
      </c>
      <c r="AZ62" s="30">
        <f t="shared" ca="1" si="19"/>
        <v>-9724624.8023609351</v>
      </c>
      <c r="BA62" s="30">
        <f t="shared" ca="1" si="19"/>
        <v>-9724624.8023609351</v>
      </c>
      <c r="BB62" s="30">
        <f t="shared" ca="1" si="19"/>
        <v>-9724624.8023609351</v>
      </c>
      <c r="BC62" s="30">
        <f t="shared" ca="1" si="19"/>
        <v>-7924798.0556942672</v>
      </c>
      <c r="BD62" s="30">
        <f t="shared" ca="1" si="19"/>
        <v>-7924798.0556942672</v>
      </c>
      <c r="BE62" s="30">
        <f t="shared" ca="1" si="19"/>
        <v>-7924798.0556942672</v>
      </c>
      <c r="BF62" s="30">
        <f t="shared" ca="1" si="19"/>
        <v>-7924798.0556942672</v>
      </c>
      <c r="BG62" s="30">
        <f t="shared" ca="1" si="19"/>
        <v>-7924798.0556942672</v>
      </c>
      <c r="BH62" s="30">
        <f t="shared" ca="1" si="19"/>
        <v>-7924798.0556942672</v>
      </c>
      <c r="BI62" s="30">
        <f t="shared" ca="1" si="19"/>
        <v>-7924798.0556942672</v>
      </c>
      <c r="BJ62" s="30">
        <f t="shared" ca="1" si="19"/>
        <v>-3646850.3278471334</v>
      </c>
      <c r="BK62" s="30">
        <f t="shared" ca="1" si="19"/>
        <v>-3646850.3278471334</v>
      </c>
      <c r="BL62" s="30">
        <f t="shared" ca="1" si="19"/>
        <v>-3646850.3278471334</v>
      </c>
      <c r="BM62" s="30">
        <f t="shared" ca="1" si="19"/>
        <v>-3646850.3278471334</v>
      </c>
      <c r="BN62" s="30">
        <f t="shared" ca="1" si="19"/>
        <v>-3646850.3278471334</v>
      </c>
      <c r="BO62" s="30">
        <f t="shared" ca="1" si="19"/>
        <v>-3646850.3278471334</v>
      </c>
      <c r="BP62" s="30">
        <f t="shared" ref="BP62:DT62" ca="1" si="20">SUM(BP56:BP61)</f>
        <v>-3646850.3278471334</v>
      </c>
      <c r="BQ62" s="30">
        <f t="shared" ca="1" si="20"/>
        <v>-3646850.3278471334</v>
      </c>
      <c r="BR62" s="30">
        <f t="shared" ca="1" si="20"/>
        <v>-3646850.3278471334</v>
      </c>
      <c r="BS62" s="30">
        <f t="shared" ca="1" si="20"/>
        <v>-3646850.3278471334</v>
      </c>
      <c r="BT62" s="30">
        <f t="shared" ca="1" si="20"/>
        <v>-3646850.3278471334</v>
      </c>
      <c r="BU62" s="30">
        <f t="shared" si="20"/>
        <v>0</v>
      </c>
      <c r="BV62" s="30">
        <f t="shared" si="20"/>
        <v>0</v>
      </c>
      <c r="BW62" s="30">
        <f t="shared" si="20"/>
        <v>0</v>
      </c>
      <c r="BX62" s="30">
        <f t="shared" si="20"/>
        <v>0</v>
      </c>
      <c r="BY62" s="30">
        <f t="shared" si="20"/>
        <v>0</v>
      </c>
      <c r="BZ62" s="30">
        <f t="shared" si="20"/>
        <v>0</v>
      </c>
      <c r="CA62" s="30">
        <f t="shared" si="20"/>
        <v>0</v>
      </c>
      <c r="CB62" s="30">
        <f t="shared" si="20"/>
        <v>0</v>
      </c>
      <c r="CC62" s="30">
        <f t="shared" si="20"/>
        <v>0</v>
      </c>
      <c r="CD62" s="30">
        <f t="shared" si="20"/>
        <v>0</v>
      </c>
      <c r="CE62" s="30">
        <f t="shared" si="20"/>
        <v>0</v>
      </c>
      <c r="CF62" s="30">
        <f t="shared" si="20"/>
        <v>0</v>
      </c>
      <c r="CG62" s="30">
        <f t="shared" si="20"/>
        <v>0</v>
      </c>
      <c r="CH62" s="30">
        <f t="shared" si="20"/>
        <v>0</v>
      </c>
      <c r="CI62" s="30">
        <f t="shared" si="20"/>
        <v>0</v>
      </c>
      <c r="CJ62" s="30">
        <f t="shared" si="20"/>
        <v>0</v>
      </c>
      <c r="CK62" s="30">
        <f t="shared" si="20"/>
        <v>0</v>
      </c>
      <c r="CL62" s="30">
        <f t="shared" si="20"/>
        <v>0</v>
      </c>
      <c r="CM62" s="30">
        <f t="shared" si="20"/>
        <v>0</v>
      </c>
      <c r="CN62" s="30">
        <f t="shared" si="20"/>
        <v>0</v>
      </c>
      <c r="CO62" s="30">
        <f t="shared" si="20"/>
        <v>0</v>
      </c>
      <c r="CP62" s="30">
        <f t="shared" si="20"/>
        <v>0</v>
      </c>
      <c r="CQ62" s="30">
        <f t="shared" si="20"/>
        <v>0</v>
      </c>
      <c r="CR62" s="30">
        <f t="shared" si="20"/>
        <v>0</v>
      </c>
      <c r="CS62" s="30">
        <f t="shared" si="20"/>
        <v>0</v>
      </c>
      <c r="CT62" s="30">
        <f t="shared" si="20"/>
        <v>0</v>
      </c>
      <c r="CU62" s="30">
        <f t="shared" si="20"/>
        <v>0</v>
      </c>
      <c r="CV62" s="30">
        <f t="shared" si="20"/>
        <v>0</v>
      </c>
      <c r="CW62" s="30">
        <f t="shared" si="20"/>
        <v>0</v>
      </c>
      <c r="CX62" s="30">
        <f t="shared" si="20"/>
        <v>0</v>
      </c>
      <c r="CY62" s="30">
        <f t="shared" si="20"/>
        <v>0</v>
      </c>
      <c r="CZ62" s="30">
        <f t="shared" si="20"/>
        <v>0</v>
      </c>
      <c r="DA62" s="30">
        <f t="shared" si="20"/>
        <v>0</v>
      </c>
      <c r="DB62" s="30">
        <f t="shared" si="20"/>
        <v>0</v>
      </c>
      <c r="DC62" s="30">
        <f t="shared" si="20"/>
        <v>0</v>
      </c>
      <c r="DD62" s="30">
        <f t="shared" si="20"/>
        <v>0</v>
      </c>
      <c r="DE62" s="30">
        <f t="shared" si="20"/>
        <v>0</v>
      </c>
      <c r="DF62" s="30">
        <f t="shared" si="20"/>
        <v>0</v>
      </c>
      <c r="DG62" s="30">
        <f t="shared" si="20"/>
        <v>0</v>
      </c>
      <c r="DH62" s="30">
        <f t="shared" si="20"/>
        <v>0</v>
      </c>
      <c r="DI62" s="30">
        <f t="shared" si="20"/>
        <v>0</v>
      </c>
      <c r="DJ62" s="30">
        <f t="shared" si="20"/>
        <v>0</v>
      </c>
      <c r="DK62" s="30">
        <f t="shared" si="20"/>
        <v>0</v>
      </c>
      <c r="DL62" s="30">
        <f t="shared" si="20"/>
        <v>0</v>
      </c>
      <c r="DM62" s="30">
        <f t="shared" si="20"/>
        <v>0</v>
      </c>
      <c r="DN62" s="30">
        <f t="shared" si="20"/>
        <v>0</v>
      </c>
      <c r="DO62" s="30">
        <f t="shared" si="20"/>
        <v>0</v>
      </c>
      <c r="DP62" s="30">
        <f t="shared" si="20"/>
        <v>0</v>
      </c>
      <c r="DQ62" s="30">
        <f t="shared" si="20"/>
        <v>0</v>
      </c>
      <c r="DR62" s="30">
        <f t="shared" si="20"/>
        <v>0</v>
      </c>
      <c r="DS62" s="30">
        <f t="shared" si="20"/>
        <v>0</v>
      </c>
      <c r="DT62" s="30">
        <f t="shared" si="20"/>
        <v>0</v>
      </c>
      <c r="DU62" s="36" t="s">
        <v>238</v>
      </c>
    </row>
    <row r="63" spans="1:125" ht="13.8" thickTop="1" x14ac:dyDescent="0.25">
      <c r="A63" s="8"/>
    </row>
    <row r="64" spans="1:125" x14ac:dyDescent="0.25">
      <c r="A64" s="8"/>
      <c r="C64" s="81" t="s">
        <v>249</v>
      </c>
      <c r="D64" s="89"/>
      <c r="E64" s="89"/>
      <c r="F64" s="89"/>
    </row>
    <row r="65" spans="1:124" ht="13.8" x14ac:dyDescent="0.3">
      <c r="A65" s="8"/>
      <c r="C65" s="2" t="s">
        <v>36</v>
      </c>
      <c r="D65" s="87">
        <f>D51</f>
        <v>44408</v>
      </c>
      <c r="E65" s="88">
        <f t="shared" ref="E65:AJ65" si="21">EOMONTH(D65,1)</f>
        <v>44439</v>
      </c>
      <c r="F65" s="88">
        <f t="shared" si="21"/>
        <v>44469</v>
      </c>
      <c r="G65" s="88">
        <f t="shared" si="21"/>
        <v>44500</v>
      </c>
      <c r="H65" s="88">
        <f t="shared" si="21"/>
        <v>44530</v>
      </c>
      <c r="I65" s="88">
        <f t="shared" si="21"/>
        <v>44561</v>
      </c>
      <c r="J65" s="88">
        <f t="shared" si="21"/>
        <v>44592</v>
      </c>
      <c r="K65" s="88">
        <f t="shared" si="21"/>
        <v>44620</v>
      </c>
      <c r="L65" s="88">
        <f t="shared" si="21"/>
        <v>44651</v>
      </c>
      <c r="M65" s="88">
        <f t="shared" si="21"/>
        <v>44681</v>
      </c>
      <c r="N65" s="88">
        <f t="shared" si="21"/>
        <v>44712</v>
      </c>
      <c r="O65" s="88">
        <f t="shared" si="21"/>
        <v>44742</v>
      </c>
      <c r="P65" s="88">
        <f t="shared" si="21"/>
        <v>44773</v>
      </c>
      <c r="Q65" s="88">
        <f t="shared" si="21"/>
        <v>44804</v>
      </c>
      <c r="R65" s="88">
        <f t="shared" si="21"/>
        <v>44834</v>
      </c>
      <c r="S65" s="88">
        <f t="shared" si="21"/>
        <v>44865</v>
      </c>
      <c r="T65" s="88">
        <f t="shared" si="21"/>
        <v>44895</v>
      </c>
      <c r="U65" s="88">
        <f t="shared" si="21"/>
        <v>44926</v>
      </c>
      <c r="V65" s="88">
        <f t="shared" si="21"/>
        <v>44957</v>
      </c>
      <c r="W65" s="88">
        <f t="shared" si="21"/>
        <v>44985</v>
      </c>
      <c r="X65" s="88">
        <f t="shared" si="21"/>
        <v>45016</v>
      </c>
      <c r="Y65" s="88">
        <f t="shared" si="21"/>
        <v>45046</v>
      </c>
      <c r="Z65" s="88">
        <f t="shared" si="21"/>
        <v>45077</v>
      </c>
      <c r="AA65" s="88">
        <f t="shared" si="21"/>
        <v>45107</v>
      </c>
      <c r="AB65" s="88">
        <f t="shared" si="21"/>
        <v>45138</v>
      </c>
      <c r="AC65" s="88">
        <f t="shared" si="21"/>
        <v>45169</v>
      </c>
      <c r="AD65" s="88">
        <f t="shared" si="21"/>
        <v>45199</v>
      </c>
      <c r="AE65" s="88">
        <f t="shared" si="21"/>
        <v>45230</v>
      </c>
      <c r="AF65" s="88">
        <f t="shared" si="21"/>
        <v>45260</v>
      </c>
      <c r="AG65" s="88">
        <f t="shared" si="21"/>
        <v>45291</v>
      </c>
      <c r="AH65" s="88">
        <f t="shared" si="21"/>
        <v>45322</v>
      </c>
      <c r="AI65" s="88">
        <f t="shared" si="21"/>
        <v>45351</v>
      </c>
      <c r="AJ65" s="88">
        <f t="shared" si="21"/>
        <v>45382</v>
      </c>
      <c r="AK65" s="88">
        <f t="shared" ref="AK65:BP65" si="22">EOMONTH(AJ65,1)</f>
        <v>45412</v>
      </c>
      <c r="AL65" s="88">
        <f t="shared" si="22"/>
        <v>45443</v>
      </c>
      <c r="AM65" s="88">
        <f t="shared" si="22"/>
        <v>45473</v>
      </c>
      <c r="AN65" s="88">
        <f t="shared" si="22"/>
        <v>45504</v>
      </c>
      <c r="AO65" s="88">
        <f t="shared" si="22"/>
        <v>45535</v>
      </c>
      <c r="AP65" s="88">
        <f t="shared" si="22"/>
        <v>45565</v>
      </c>
      <c r="AQ65" s="88">
        <f t="shared" si="22"/>
        <v>45596</v>
      </c>
      <c r="AR65" s="88">
        <f t="shared" si="22"/>
        <v>45626</v>
      </c>
      <c r="AS65" s="88">
        <f t="shared" si="22"/>
        <v>45657</v>
      </c>
      <c r="AT65" s="88">
        <f t="shared" si="22"/>
        <v>45688</v>
      </c>
      <c r="AU65" s="88">
        <f t="shared" si="22"/>
        <v>45716</v>
      </c>
      <c r="AV65" s="88">
        <f t="shared" si="22"/>
        <v>45747</v>
      </c>
      <c r="AW65" s="88">
        <f t="shared" si="22"/>
        <v>45777</v>
      </c>
      <c r="AX65" s="88">
        <f t="shared" si="22"/>
        <v>45808</v>
      </c>
      <c r="AY65" s="88">
        <f t="shared" si="22"/>
        <v>45838</v>
      </c>
      <c r="AZ65" s="88">
        <f t="shared" si="22"/>
        <v>45869</v>
      </c>
      <c r="BA65" s="88">
        <f t="shared" si="22"/>
        <v>45900</v>
      </c>
      <c r="BB65" s="88">
        <f t="shared" si="22"/>
        <v>45930</v>
      </c>
      <c r="BC65" s="88">
        <f t="shared" si="22"/>
        <v>45961</v>
      </c>
      <c r="BD65" s="88">
        <f t="shared" si="22"/>
        <v>45991</v>
      </c>
      <c r="BE65" s="88">
        <f t="shared" si="22"/>
        <v>46022</v>
      </c>
      <c r="BF65" s="88">
        <f t="shared" si="22"/>
        <v>46053</v>
      </c>
      <c r="BG65" s="88">
        <f t="shared" si="22"/>
        <v>46081</v>
      </c>
      <c r="BH65" s="88">
        <f t="shared" si="22"/>
        <v>46112</v>
      </c>
      <c r="BI65" s="88">
        <f t="shared" si="22"/>
        <v>46142</v>
      </c>
      <c r="BJ65" s="88">
        <f t="shared" si="22"/>
        <v>46173</v>
      </c>
      <c r="BK65" s="88">
        <f t="shared" si="22"/>
        <v>46203</v>
      </c>
      <c r="BL65" s="88">
        <f t="shared" si="22"/>
        <v>46234</v>
      </c>
      <c r="BM65" s="88">
        <f t="shared" si="22"/>
        <v>46265</v>
      </c>
      <c r="BN65" s="88">
        <f t="shared" si="22"/>
        <v>46295</v>
      </c>
      <c r="BO65" s="88">
        <f t="shared" si="22"/>
        <v>46326</v>
      </c>
      <c r="BP65" s="88">
        <f t="shared" si="22"/>
        <v>46356</v>
      </c>
      <c r="BQ65" s="88">
        <f t="shared" ref="BQ65:CV65" si="23">EOMONTH(BP65,1)</f>
        <v>46387</v>
      </c>
      <c r="BR65" s="88">
        <f t="shared" si="23"/>
        <v>46418</v>
      </c>
      <c r="BS65" s="88">
        <f t="shared" si="23"/>
        <v>46446</v>
      </c>
      <c r="BT65" s="88">
        <f t="shared" si="23"/>
        <v>46477</v>
      </c>
      <c r="BU65" s="88">
        <f t="shared" si="23"/>
        <v>46507</v>
      </c>
      <c r="BV65" s="88">
        <f t="shared" si="23"/>
        <v>46538</v>
      </c>
      <c r="BW65" s="88">
        <f t="shared" si="23"/>
        <v>46568</v>
      </c>
      <c r="BX65" s="88">
        <f t="shared" si="23"/>
        <v>46599</v>
      </c>
      <c r="BY65" s="88">
        <f t="shared" si="23"/>
        <v>46630</v>
      </c>
      <c r="BZ65" s="88">
        <f t="shared" si="23"/>
        <v>46660</v>
      </c>
      <c r="CA65" s="88">
        <f t="shared" si="23"/>
        <v>46691</v>
      </c>
      <c r="CB65" s="88">
        <f t="shared" si="23"/>
        <v>46721</v>
      </c>
      <c r="CC65" s="88">
        <f t="shared" si="23"/>
        <v>46752</v>
      </c>
      <c r="CD65" s="88">
        <f t="shared" si="23"/>
        <v>46783</v>
      </c>
      <c r="CE65" s="88">
        <f t="shared" si="23"/>
        <v>46812</v>
      </c>
      <c r="CF65" s="88">
        <f t="shared" si="23"/>
        <v>46843</v>
      </c>
      <c r="CG65" s="88">
        <f t="shared" si="23"/>
        <v>46873</v>
      </c>
      <c r="CH65" s="88">
        <f t="shared" si="23"/>
        <v>46904</v>
      </c>
      <c r="CI65" s="88">
        <f t="shared" si="23"/>
        <v>46934</v>
      </c>
      <c r="CJ65" s="88">
        <f t="shared" si="23"/>
        <v>46965</v>
      </c>
      <c r="CK65" s="88">
        <f t="shared" si="23"/>
        <v>46996</v>
      </c>
      <c r="CL65" s="88">
        <f t="shared" si="23"/>
        <v>47026</v>
      </c>
      <c r="CM65" s="88">
        <f t="shared" si="23"/>
        <v>47057</v>
      </c>
      <c r="CN65" s="88">
        <f t="shared" si="23"/>
        <v>47087</v>
      </c>
      <c r="CO65" s="88">
        <f t="shared" si="23"/>
        <v>47118</v>
      </c>
      <c r="CP65" s="88">
        <f t="shared" si="23"/>
        <v>47149</v>
      </c>
      <c r="CQ65" s="88">
        <f t="shared" si="23"/>
        <v>47177</v>
      </c>
      <c r="CR65" s="88">
        <f t="shared" si="23"/>
        <v>47208</v>
      </c>
      <c r="CS65" s="88">
        <f t="shared" si="23"/>
        <v>47238</v>
      </c>
      <c r="CT65" s="88">
        <f t="shared" si="23"/>
        <v>47269</v>
      </c>
      <c r="CU65" s="88">
        <f t="shared" si="23"/>
        <v>47299</v>
      </c>
      <c r="CV65" s="88">
        <f t="shared" si="23"/>
        <v>47330</v>
      </c>
      <c r="CW65" s="88">
        <f t="shared" ref="CW65:DT65" si="24">EOMONTH(CV65,1)</f>
        <v>47361</v>
      </c>
      <c r="CX65" s="88">
        <f t="shared" si="24"/>
        <v>47391</v>
      </c>
      <c r="CY65" s="88">
        <f t="shared" si="24"/>
        <v>47422</v>
      </c>
      <c r="CZ65" s="88">
        <f t="shared" si="24"/>
        <v>47452</v>
      </c>
      <c r="DA65" s="88">
        <f t="shared" si="24"/>
        <v>47483</v>
      </c>
      <c r="DB65" s="88">
        <f t="shared" si="24"/>
        <v>47514</v>
      </c>
      <c r="DC65" s="88">
        <f t="shared" si="24"/>
        <v>47542</v>
      </c>
      <c r="DD65" s="88">
        <f t="shared" si="24"/>
        <v>47573</v>
      </c>
      <c r="DE65" s="88">
        <f t="shared" si="24"/>
        <v>47603</v>
      </c>
      <c r="DF65" s="88">
        <f t="shared" si="24"/>
        <v>47634</v>
      </c>
      <c r="DG65" s="88">
        <f t="shared" si="24"/>
        <v>47664</v>
      </c>
      <c r="DH65" s="88">
        <f t="shared" si="24"/>
        <v>47695</v>
      </c>
      <c r="DI65" s="88">
        <f t="shared" si="24"/>
        <v>47726</v>
      </c>
      <c r="DJ65" s="88">
        <f t="shared" si="24"/>
        <v>47756</v>
      </c>
      <c r="DK65" s="88">
        <f t="shared" si="24"/>
        <v>47787</v>
      </c>
      <c r="DL65" s="88">
        <f t="shared" si="24"/>
        <v>47817</v>
      </c>
      <c r="DM65" s="88">
        <f t="shared" si="24"/>
        <v>47848</v>
      </c>
      <c r="DN65" s="88">
        <f t="shared" si="24"/>
        <v>47879</v>
      </c>
      <c r="DO65" s="88">
        <f t="shared" si="24"/>
        <v>47907</v>
      </c>
      <c r="DP65" s="88">
        <f t="shared" si="24"/>
        <v>47938</v>
      </c>
      <c r="DQ65" s="88">
        <f t="shared" si="24"/>
        <v>47968</v>
      </c>
      <c r="DR65" s="88">
        <f t="shared" si="24"/>
        <v>47999</v>
      </c>
      <c r="DS65" s="88">
        <f t="shared" si="24"/>
        <v>48029</v>
      </c>
      <c r="DT65" s="88">
        <f t="shared" si="24"/>
        <v>48060</v>
      </c>
    </row>
    <row r="66" spans="1:124" x14ac:dyDescent="0.25">
      <c r="C66" s="36" t="s">
        <v>230</v>
      </c>
      <c r="D66" s="72">
        <v>0</v>
      </c>
      <c r="E66">
        <f t="shared" ref="E66:AJ66" si="25">D66+1</f>
        <v>1</v>
      </c>
      <c r="F66">
        <f t="shared" si="25"/>
        <v>2</v>
      </c>
      <c r="G66">
        <f t="shared" si="25"/>
        <v>3</v>
      </c>
      <c r="H66">
        <f t="shared" si="25"/>
        <v>4</v>
      </c>
      <c r="I66">
        <f t="shared" si="25"/>
        <v>5</v>
      </c>
      <c r="J66">
        <f t="shared" si="25"/>
        <v>6</v>
      </c>
      <c r="K66">
        <f t="shared" si="25"/>
        <v>7</v>
      </c>
      <c r="L66">
        <f t="shared" si="25"/>
        <v>8</v>
      </c>
      <c r="M66">
        <f t="shared" si="25"/>
        <v>9</v>
      </c>
      <c r="N66">
        <f t="shared" si="25"/>
        <v>10</v>
      </c>
      <c r="O66">
        <f t="shared" si="25"/>
        <v>11</v>
      </c>
      <c r="P66">
        <f t="shared" si="25"/>
        <v>12</v>
      </c>
      <c r="Q66">
        <f t="shared" si="25"/>
        <v>13</v>
      </c>
      <c r="R66">
        <f t="shared" si="25"/>
        <v>14</v>
      </c>
      <c r="S66">
        <f t="shared" si="25"/>
        <v>15</v>
      </c>
      <c r="T66">
        <f t="shared" si="25"/>
        <v>16</v>
      </c>
      <c r="U66">
        <f t="shared" si="25"/>
        <v>17</v>
      </c>
      <c r="V66">
        <f t="shared" si="25"/>
        <v>18</v>
      </c>
      <c r="W66">
        <f t="shared" si="25"/>
        <v>19</v>
      </c>
      <c r="X66">
        <f t="shared" si="25"/>
        <v>20</v>
      </c>
      <c r="Y66">
        <f t="shared" si="25"/>
        <v>21</v>
      </c>
      <c r="Z66">
        <f t="shared" si="25"/>
        <v>22</v>
      </c>
      <c r="AA66">
        <f t="shared" si="25"/>
        <v>23</v>
      </c>
      <c r="AB66">
        <f t="shared" si="25"/>
        <v>24</v>
      </c>
      <c r="AC66">
        <f t="shared" si="25"/>
        <v>25</v>
      </c>
      <c r="AD66">
        <f t="shared" si="25"/>
        <v>26</v>
      </c>
      <c r="AE66">
        <f t="shared" si="25"/>
        <v>27</v>
      </c>
      <c r="AF66">
        <f t="shared" si="25"/>
        <v>28</v>
      </c>
      <c r="AG66">
        <f t="shared" si="25"/>
        <v>29</v>
      </c>
      <c r="AH66">
        <f t="shared" si="25"/>
        <v>30</v>
      </c>
      <c r="AI66">
        <f t="shared" si="25"/>
        <v>31</v>
      </c>
      <c r="AJ66">
        <f t="shared" si="25"/>
        <v>32</v>
      </c>
      <c r="AK66">
        <f t="shared" ref="AK66:BP66" si="26">AJ66+1</f>
        <v>33</v>
      </c>
      <c r="AL66">
        <f t="shared" si="26"/>
        <v>34</v>
      </c>
      <c r="AM66">
        <f t="shared" si="26"/>
        <v>35</v>
      </c>
      <c r="AN66">
        <f t="shared" si="26"/>
        <v>36</v>
      </c>
      <c r="AO66">
        <f t="shared" si="26"/>
        <v>37</v>
      </c>
      <c r="AP66">
        <f t="shared" si="26"/>
        <v>38</v>
      </c>
      <c r="AQ66">
        <f t="shared" si="26"/>
        <v>39</v>
      </c>
      <c r="AR66">
        <f t="shared" si="26"/>
        <v>40</v>
      </c>
      <c r="AS66">
        <f t="shared" si="26"/>
        <v>41</v>
      </c>
      <c r="AT66">
        <f t="shared" si="26"/>
        <v>42</v>
      </c>
      <c r="AU66">
        <f t="shared" si="26"/>
        <v>43</v>
      </c>
      <c r="AV66">
        <f t="shared" si="26"/>
        <v>44</v>
      </c>
      <c r="AW66">
        <f t="shared" si="26"/>
        <v>45</v>
      </c>
      <c r="AX66">
        <f t="shared" si="26"/>
        <v>46</v>
      </c>
      <c r="AY66">
        <f t="shared" si="26"/>
        <v>47</v>
      </c>
      <c r="AZ66">
        <f t="shared" si="26"/>
        <v>48</v>
      </c>
      <c r="BA66">
        <f t="shared" si="26"/>
        <v>49</v>
      </c>
      <c r="BB66">
        <f t="shared" si="26"/>
        <v>50</v>
      </c>
      <c r="BC66">
        <f t="shared" si="26"/>
        <v>51</v>
      </c>
      <c r="BD66">
        <f t="shared" si="26"/>
        <v>52</v>
      </c>
      <c r="BE66">
        <f t="shared" si="26"/>
        <v>53</v>
      </c>
      <c r="BF66">
        <f t="shared" si="26"/>
        <v>54</v>
      </c>
      <c r="BG66">
        <f t="shared" si="26"/>
        <v>55</v>
      </c>
      <c r="BH66">
        <f t="shared" si="26"/>
        <v>56</v>
      </c>
      <c r="BI66">
        <f t="shared" si="26"/>
        <v>57</v>
      </c>
      <c r="BJ66">
        <f t="shared" si="26"/>
        <v>58</v>
      </c>
      <c r="BK66">
        <f t="shared" si="26"/>
        <v>59</v>
      </c>
      <c r="BL66">
        <f t="shared" si="26"/>
        <v>60</v>
      </c>
      <c r="BM66">
        <f t="shared" si="26"/>
        <v>61</v>
      </c>
      <c r="BN66">
        <f t="shared" si="26"/>
        <v>62</v>
      </c>
      <c r="BO66">
        <f t="shared" si="26"/>
        <v>63</v>
      </c>
      <c r="BP66">
        <f t="shared" si="26"/>
        <v>64</v>
      </c>
      <c r="BQ66">
        <f t="shared" ref="BQ66:CV66" si="27">BP66+1</f>
        <v>65</v>
      </c>
      <c r="BR66">
        <f t="shared" si="27"/>
        <v>66</v>
      </c>
      <c r="BS66">
        <f t="shared" si="27"/>
        <v>67</v>
      </c>
      <c r="BT66">
        <f t="shared" si="27"/>
        <v>68</v>
      </c>
      <c r="BU66">
        <f t="shared" si="27"/>
        <v>69</v>
      </c>
      <c r="BV66">
        <f t="shared" si="27"/>
        <v>70</v>
      </c>
      <c r="BW66">
        <f t="shared" si="27"/>
        <v>71</v>
      </c>
      <c r="BX66">
        <f t="shared" si="27"/>
        <v>72</v>
      </c>
      <c r="BY66">
        <f t="shared" si="27"/>
        <v>73</v>
      </c>
      <c r="BZ66">
        <f t="shared" si="27"/>
        <v>74</v>
      </c>
      <c r="CA66">
        <f t="shared" si="27"/>
        <v>75</v>
      </c>
      <c r="CB66">
        <f t="shared" si="27"/>
        <v>76</v>
      </c>
      <c r="CC66">
        <f t="shared" si="27"/>
        <v>77</v>
      </c>
      <c r="CD66">
        <f t="shared" si="27"/>
        <v>78</v>
      </c>
      <c r="CE66">
        <f t="shared" si="27"/>
        <v>79</v>
      </c>
      <c r="CF66">
        <f t="shared" si="27"/>
        <v>80</v>
      </c>
      <c r="CG66">
        <f t="shared" si="27"/>
        <v>81</v>
      </c>
      <c r="CH66">
        <f t="shared" si="27"/>
        <v>82</v>
      </c>
      <c r="CI66">
        <f t="shared" si="27"/>
        <v>83</v>
      </c>
      <c r="CJ66">
        <f t="shared" si="27"/>
        <v>84</v>
      </c>
      <c r="CK66">
        <f t="shared" si="27"/>
        <v>85</v>
      </c>
      <c r="CL66">
        <f t="shared" si="27"/>
        <v>86</v>
      </c>
      <c r="CM66">
        <f t="shared" si="27"/>
        <v>87</v>
      </c>
      <c r="CN66">
        <f t="shared" si="27"/>
        <v>88</v>
      </c>
      <c r="CO66">
        <f t="shared" si="27"/>
        <v>89</v>
      </c>
      <c r="CP66">
        <f t="shared" si="27"/>
        <v>90</v>
      </c>
      <c r="CQ66">
        <f t="shared" si="27"/>
        <v>91</v>
      </c>
      <c r="CR66">
        <f t="shared" si="27"/>
        <v>92</v>
      </c>
      <c r="CS66">
        <f t="shared" si="27"/>
        <v>93</v>
      </c>
      <c r="CT66">
        <f t="shared" si="27"/>
        <v>94</v>
      </c>
      <c r="CU66">
        <f t="shared" si="27"/>
        <v>95</v>
      </c>
      <c r="CV66">
        <f t="shared" si="27"/>
        <v>96</v>
      </c>
      <c r="CW66">
        <f t="shared" ref="CW66:DT66" si="28">CV66+1</f>
        <v>97</v>
      </c>
      <c r="CX66">
        <f t="shared" si="28"/>
        <v>98</v>
      </c>
      <c r="CY66">
        <f t="shared" si="28"/>
        <v>99</v>
      </c>
      <c r="CZ66">
        <f t="shared" si="28"/>
        <v>100</v>
      </c>
      <c r="DA66">
        <f t="shared" si="28"/>
        <v>101</v>
      </c>
      <c r="DB66">
        <f t="shared" si="28"/>
        <v>102</v>
      </c>
      <c r="DC66">
        <f t="shared" si="28"/>
        <v>103</v>
      </c>
      <c r="DD66">
        <f t="shared" si="28"/>
        <v>104</v>
      </c>
      <c r="DE66">
        <f t="shared" si="28"/>
        <v>105</v>
      </c>
      <c r="DF66">
        <f t="shared" si="28"/>
        <v>106</v>
      </c>
      <c r="DG66">
        <f t="shared" si="28"/>
        <v>107</v>
      </c>
      <c r="DH66">
        <f t="shared" si="28"/>
        <v>108</v>
      </c>
      <c r="DI66">
        <f t="shared" si="28"/>
        <v>109</v>
      </c>
      <c r="DJ66">
        <f t="shared" si="28"/>
        <v>110</v>
      </c>
      <c r="DK66">
        <f t="shared" si="28"/>
        <v>111</v>
      </c>
      <c r="DL66">
        <f t="shared" si="28"/>
        <v>112</v>
      </c>
      <c r="DM66">
        <f t="shared" si="28"/>
        <v>113</v>
      </c>
      <c r="DN66">
        <f t="shared" si="28"/>
        <v>114</v>
      </c>
      <c r="DO66">
        <f t="shared" si="28"/>
        <v>115</v>
      </c>
      <c r="DP66">
        <f t="shared" si="28"/>
        <v>116</v>
      </c>
      <c r="DQ66">
        <f t="shared" si="28"/>
        <v>117</v>
      </c>
      <c r="DR66">
        <f t="shared" si="28"/>
        <v>118</v>
      </c>
      <c r="DS66">
        <f t="shared" si="28"/>
        <v>119</v>
      </c>
      <c r="DT66">
        <f t="shared" si="28"/>
        <v>120</v>
      </c>
    </row>
    <row r="67" spans="1:124" x14ac:dyDescent="0.25">
      <c r="C67" s="36" t="s">
        <v>229</v>
      </c>
      <c r="D67" s="72">
        <v>0</v>
      </c>
      <c r="E67">
        <f>ROUNDUP(E66/12,0)</f>
        <v>1</v>
      </c>
      <c r="F67">
        <f t="shared" ref="F67:BQ67" si="29">ROUNDUP(F66/12,0)</f>
        <v>1</v>
      </c>
      <c r="G67">
        <f t="shared" si="29"/>
        <v>1</v>
      </c>
      <c r="H67">
        <f t="shared" si="29"/>
        <v>1</v>
      </c>
      <c r="I67">
        <f t="shared" si="29"/>
        <v>1</v>
      </c>
      <c r="J67">
        <f t="shared" si="29"/>
        <v>1</v>
      </c>
      <c r="K67">
        <f t="shared" si="29"/>
        <v>1</v>
      </c>
      <c r="L67">
        <f t="shared" si="29"/>
        <v>1</v>
      </c>
      <c r="M67">
        <f t="shared" si="29"/>
        <v>1</v>
      </c>
      <c r="N67">
        <f t="shared" si="29"/>
        <v>1</v>
      </c>
      <c r="O67">
        <f t="shared" si="29"/>
        <v>1</v>
      </c>
      <c r="P67">
        <f t="shared" si="29"/>
        <v>1</v>
      </c>
      <c r="Q67">
        <f t="shared" si="29"/>
        <v>2</v>
      </c>
      <c r="R67">
        <f t="shared" si="29"/>
        <v>2</v>
      </c>
      <c r="S67">
        <f t="shared" si="29"/>
        <v>2</v>
      </c>
      <c r="T67">
        <f t="shared" si="29"/>
        <v>2</v>
      </c>
      <c r="U67">
        <f t="shared" si="29"/>
        <v>2</v>
      </c>
      <c r="V67">
        <f t="shared" si="29"/>
        <v>2</v>
      </c>
      <c r="W67">
        <f t="shared" si="29"/>
        <v>2</v>
      </c>
      <c r="X67">
        <f t="shared" si="29"/>
        <v>2</v>
      </c>
      <c r="Y67">
        <f t="shared" si="29"/>
        <v>2</v>
      </c>
      <c r="Z67">
        <f t="shared" si="29"/>
        <v>2</v>
      </c>
      <c r="AA67">
        <f t="shared" si="29"/>
        <v>2</v>
      </c>
      <c r="AB67">
        <f t="shared" si="29"/>
        <v>2</v>
      </c>
      <c r="AC67">
        <f t="shared" si="29"/>
        <v>3</v>
      </c>
      <c r="AD67">
        <f t="shared" si="29"/>
        <v>3</v>
      </c>
      <c r="AE67">
        <f t="shared" si="29"/>
        <v>3</v>
      </c>
      <c r="AF67">
        <f t="shared" si="29"/>
        <v>3</v>
      </c>
      <c r="AG67">
        <f t="shared" si="29"/>
        <v>3</v>
      </c>
      <c r="AH67">
        <f t="shared" si="29"/>
        <v>3</v>
      </c>
      <c r="AI67">
        <f t="shared" si="29"/>
        <v>3</v>
      </c>
      <c r="AJ67">
        <f t="shared" si="29"/>
        <v>3</v>
      </c>
      <c r="AK67">
        <f t="shared" si="29"/>
        <v>3</v>
      </c>
      <c r="AL67">
        <f t="shared" si="29"/>
        <v>3</v>
      </c>
      <c r="AM67">
        <f t="shared" si="29"/>
        <v>3</v>
      </c>
      <c r="AN67">
        <f t="shared" si="29"/>
        <v>3</v>
      </c>
      <c r="AO67">
        <f t="shared" si="29"/>
        <v>4</v>
      </c>
      <c r="AP67">
        <f t="shared" si="29"/>
        <v>4</v>
      </c>
      <c r="AQ67">
        <f t="shared" si="29"/>
        <v>4</v>
      </c>
      <c r="AR67">
        <f t="shared" si="29"/>
        <v>4</v>
      </c>
      <c r="AS67">
        <f t="shared" si="29"/>
        <v>4</v>
      </c>
      <c r="AT67">
        <f t="shared" si="29"/>
        <v>4</v>
      </c>
      <c r="AU67">
        <f t="shared" si="29"/>
        <v>4</v>
      </c>
      <c r="AV67">
        <f t="shared" si="29"/>
        <v>4</v>
      </c>
      <c r="AW67">
        <f t="shared" si="29"/>
        <v>4</v>
      </c>
      <c r="AX67">
        <f t="shared" si="29"/>
        <v>4</v>
      </c>
      <c r="AY67">
        <f t="shared" si="29"/>
        <v>4</v>
      </c>
      <c r="AZ67">
        <f t="shared" si="29"/>
        <v>4</v>
      </c>
      <c r="BA67">
        <f t="shared" si="29"/>
        <v>5</v>
      </c>
      <c r="BB67">
        <f t="shared" si="29"/>
        <v>5</v>
      </c>
      <c r="BC67">
        <f t="shared" si="29"/>
        <v>5</v>
      </c>
      <c r="BD67">
        <f t="shared" si="29"/>
        <v>5</v>
      </c>
      <c r="BE67">
        <f t="shared" si="29"/>
        <v>5</v>
      </c>
      <c r="BF67">
        <f t="shared" si="29"/>
        <v>5</v>
      </c>
      <c r="BG67">
        <f t="shared" si="29"/>
        <v>5</v>
      </c>
      <c r="BH67">
        <f t="shared" si="29"/>
        <v>5</v>
      </c>
      <c r="BI67">
        <f t="shared" si="29"/>
        <v>5</v>
      </c>
      <c r="BJ67">
        <f t="shared" si="29"/>
        <v>5</v>
      </c>
      <c r="BK67">
        <f t="shared" si="29"/>
        <v>5</v>
      </c>
      <c r="BL67">
        <f t="shared" si="29"/>
        <v>5</v>
      </c>
      <c r="BM67">
        <f t="shared" si="29"/>
        <v>6</v>
      </c>
      <c r="BN67">
        <f t="shared" si="29"/>
        <v>6</v>
      </c>
      <c r="BO67">
        <f t="shared" si="29"/>
        <v>6</v>
      </c>
      <c r="BP67">
        <f t="shared" si="29"/>
        <v>6</v>
      </c>
      <c r="BQ67">
        <f t="shared" si="29"/>
        <v>6</v>
      </c>
      <c r="BR67">
        <f t="shared" ref="BR67:DT67" si="30">ROUNDUP(BR66/12,0)</f>
        <v>6</v>
      </c>
      <c r="BS67">
        <f t="shared" si="30"/>
        <v>6</v>
      </c>
      <c r="BT67">
        <f t="shared" si="30"/>
        <v>6</v>
      </c>
      <c r="BU67">
        <f t="shared" si="30"/>
        <v>6</v>
      </c>
      <c r="BV67">
        <f t="shared" si="30"/>
        <v>6</v>
      </c>
      <c r="BW67">
        <f t="shared" si="30"/>
        <v>6</v>
      </c>
      <c r="BX67">
        <f t="shared" si="30"/>
        <v>6</v>
      </c>
      <c r="BY67">
        <f t="shared" si="30"/>
        <v>7</v>
      </c>
      <c r="BZ67">
        <f t="shared" si="30"/>
        <v>7</v>
      </c>
      <c r="CA67">
        <f t="shared" si="30"/>
        <v>7</v>
      </c>
      <c r="CB67">
        <f t="shared" si="30"/>
        <v>7</v>
      </c>
      <c r="CC67">
        <f t="shared" si="30"/>
        <v>7</v>
      </c>
      <c r="CD67">
        <f t="shared" si="30"/>
        <v>7</v>
      </c>
      <c r="CE67">
        <f t="shared" si="30"/>
        <v>7</v>
      </c>
      <c r="CF67">
        <f t="shared" si="30"/>
        <v>7</v>
      </c>
      <c r="CG67">
        <f t="shared" si="30"/>
        <v>7</v>
      </c>
      <c r="CH67">
        <f t="shared" si="30"/>
        <v>7</v>
      </c>
      <c r="CI67">
        <f t="shared" si="30"/>
        <v>7</v>
      </c>
      <c r="CJ67">
        <f t="shared" si="30"/>
        <v>7</v>
      </c>
      <c r="CK67">
        <f t="shared" si="30"/>
        <v>8</v>
      </c>
      <c r="CL67">
        <f t="shared" si="30"/>
        <v>8</v>
      </c>
      <c r="CM67">
        <f t="shared" si="30"/>
        <v>8</v>
      </c>
      <c r="CN67">
        <f t="shared" si="30"/>
        <v>8</v>
      </c>
      <c r="CO67">
        <f t="shared" si="30"/>
        <v>8</v>
      </c>
      <c r="CP67">
        <f t="shared" si="30"/>
        <v>8</v>
      </c>
      <c r="CQ67">
        <f t="shared" si="30"/>
        <v>8</v>
      </c>
      <c r="CR67">
        <f t="shared" si="30"/>
        <v>8</v>
      </c>
      <c r="CS67">
        <f t="shared" si="30"/>
        <v>8</v>
      </c>
      <c r="CT67">
        <f t="shared" si="30"/>
        <v>8</v>
      </c>
      <c r="CU67">
        <f t="shared" si="30"/>
        <v>8</v>
      </c>
      <c r="CV67">
        <f t="shared" si="30"/>
        <v>8</v>
      </c>
      <c r="CW67">
        <f t="shared" si="30"/>
        <v>9</v>
      </c>
      <c r="CX67">
        <f t="shared" si="30"/>
        <v>9</v>
      </c>
      <c r="CY67">
        <f t="shared" si="30"/>
        <v>9</v>
      </c>
      <c r="CZ67">
        <f t="shared" si="30"/>
        <v>9</v>
      </c>
      <c r="DA67">
        <f t="shared" si="30"/>
        <v>9</v>
      </c>
      <c r="DB67">
        <f t="shared" si="30"/>
        <v>9</v>
      </c>
      <c r="DC67">
        <f t="shared" si="30"/>
        <v>9</v>
      </c>
      <c r="DD67">
        <f t="shared" si="30"/>
        <v>9</v>
      </c>
      <c r="DE67">
        <f t="shared" si="30"/>
        <v>9</v>
      </c>
      <c r="DF67">
        <f t="shared" si="30"/>
        <v>9</v>
      </c>
      <c r="DG67">
        <f t="shared" si="30"/>
        <v>9</v>
      </c>
      <c r="DH67">
        <f t="shared" si="30"/>
        <v>9</v>
      </c>
      <c r="DI67">
        <f t="shared" si="30"/>
        <v>10</v>
      </c>
      <c r="DJ67">
        <f t="shared" si="30"/>
        <v>10</v>
      </c>
      <c r="DK67">
        <f t="shared" si="30"/>
        <v>10</v>
      </c>
      <c r="DL67">
        <f t="shared" si="30"/>
        <v>10</v>
      </c>
      <c r="DM67">
        <f t="shared" si="30"/>
        <v>10</v>
      </c>
      <c r="DN67">
        <f t="shared" si="30"/>
        <v>10</v>
      </c>
      <c r="DO67">
        <f t="shared" si="30"/>
        <v>10</v>
      </c>
      <c r="DP67">
        <f t="shared" si="30"/>
        <v>10</v>
      </c>
      <c r="DQ67">
        <f t="shared" si="30"/>
        <v>10</v>
      </c>
      <c r="DR67">
        <f t="shared" si="30"/>
        <v>10</v>
      </c>
      <c r="DS67">
        <f t="shared" si="30"/>
        <v>10</v>
      </c>
      <c r="DT67">
        <f t="shared" si="30"/>
        <v>10</v>
      </c>
    </row>
    <row r="68" spans="1:124" x14ac:dyDescent="0.25"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</row>
    <row r="69" spans="1:124" x14ac:dyDescent="0.25">
      <c r="C69" s="36" t="s">
        <v>308</v>
      </c>
      <c r="D69" s="28">
        <f>Loans!C7+Loans!C45+Loans!C84+Loans!C117+Loans!C160+Loans!C199</f>
        <v>0</v>
      </c>
      <c r="E69" s="28">
        <f ca="1">Loans!D7+Loans!D45+Loans!D84+Loans!D117+Loans!D160+Loans!D199</f>
        <v>34462866.24203822</v>
      </c>
      <c r="F69" s="28">
        <f ca="1">Loans!E7+Loans!E45+Loans!E84+Loans!E117+Loans!E160+Loans!E199</f>
        <v>34462866.24203822</v>
      </c>
      <c r="G69" s="28">
        <f ca="1">Loans!F7+Loans!F45+Loans!F84+Loans!F117+Loans!F160+Loans!F199</f>
        <v>34462866.24203822</v>
      </c>
      <c r="H69" s="28">
        <f ca="1">Loans!G7+Loans!G45+Loans!G84+Loans!G117+Loans!G160+Loans!G199</f>
        <v>34462866.24203822</v>
      </c>
      <c r="I69" s="28">
        <f ca="1">Loans!H7+Loans!H45+Loans!H84+Loans!H117+Loans!H160+Loans!H199</f>
        <v>34462866.24203822</v>
      </c>
      <c r="J69" s="28">
        <f ca="1">Loans!I7+Loans!I45+Loans!I84+Loans!I117+Loans!I160+Loans!I199</f>
        <v>34462866.24203822</v>
      </c>
      <c r="K69" s="28">
        <f ca="1">Loans!J7+Loans!J45+Loans!J84+Loans!J117+Loans!J160+Loans!J199</f>
        <v>34462866.24203822</v>
      </c>
      <c r="L69" s="28">
        <f ca="1">Loans!K7+Loans!K45+Loans!K84+Loans!K117+Loans!K160+Loans!K199</f>
        <v>34462866.24203822</v>
      </c>
      <c r="M69" s="28">
        <f ca="1">Loans!L7+Loans!L45+Loans!L84+Loans!L117+Loans!L160+Loans!L199</f>
        <v>34462866.24203822</v>
      </c>
      <c r="N69" s="28">
        <f ca="1">Loans!M7+Loans!M45+Loans!M84+Loans!M117+Loans!M160+Loans!M199</f>
        <v>39766341.820968613</v>
      </c>
      <c r="O69" s="28">
        <f ca="1">Loans!N7+Loans!N45+Loans!N84+Loans!N117+Loans!N160+Loans!N199</f>
        <v>43188313.850968614</v>
      </c>
      <c r="P69" s="28">
        <f ca="1">Loans!O7+Loans!O45+Loans!O84+Loans!O117+Loans!O160+Loans!O199</f>
        <v>46610285.880968608</v>
      </c>
      <c r="Q69" s="28">
        <f ca="1">Loans!P7+Loans!P45+Loans!P84+Loans!P117+Loans!P160+Loans!P199</f>
        <v>50033216.680968612</v>
      </c>
      <c r="R69" s="28">
        <f ca="1">Loans!Q7+Loans!Q45+Loans!Q84+Loans!Q117+Loans!Q160+Loans!Q199</f>
        <v>53455157.44096861</v>
      </c>
      <c r="S69" s="28">
        <f ca="1">Loans!R7+Loans!R45+Loans!R84+Loans!R117+Loans!R160+Loans!R199</f>
        <v>56860223.000968605</v>
      </c>
      <c r="T69" s="28">
        <f ca="1">Loans!S7+Loans!S45+Loans!S84+Loans!S117+Loans!S160+Loans!S199</f>
        <v>60283897.390968606</v>
      </c>
      <c r="U69" s="28">
        <f ca="1">Loans!T7+Loans!T45+Loans!T84+Loans!T117+Loans!T160+Loans!T199</f>
        <v>63705877.900968611</v>
      </c>
      <c r="V69" s="28">
        <f ca="1">Loans!U7+Loans!U45+Loans!U84+Loans!U117+Loans!U160+Loans!U199</f>
        <v>67127858.410968602</v>
      </c>
      <c r="W69" s="28">
        <f ca="1">Loans!V7+Loans!V45+Loans!V84+Loans!V117+Loans!V160+Loans!V199</f>
        <v>79035465.708278835</v>
      </c>
      <c r="X69" s="28">
        <f ca="1">Loans!W7+Loans!W45+Loans!W84+Loans!W117+Loans!W160+Loans!W199</f>
        <v>84354327.606733575</v>
      </c>
      <c r="Y69" s="28">
        <f ca="1">Loans!X7+Loans!X45+Loans!X84+Loans!X117+Loans!X160+Loans!X199</f>
        <v>77380980.798786551</v>
      </c>
      <c r="Z69" s="28">
        <f ca="1">Loans!Y7+Loans!Y45+Loans!Y84+Loans!Y117+Loans!Y160+Loans!Y199</f>
        <v>98342569.999788865</v>
      </c>
      <c r="AA69" s="28">
        <f ca="1">Loans!Z7+Loans!Z45+Loans!Z84+Loans!Z117+Loans!Z160+Loans!Z199</f>
        <v>112325140.56379601</v>
      </c>
      <c r="AB69" s="28">
        <f ca="1">Loans!AA7+Loans!AA45+Loans!AA84+Loans!AA117+Loans!AA160+Loans!AA199</f>
        <v>130556372.4276665</v>
      </c>
      <c r="AC69" s="28">
        <f ca="1">Loans!AB7+Loans!AB45+Loans!AB84+Loans!AB117+Loans!AB160+Loans!AB199</f>
        <v>150900364.02205315</v>
      </c>
      <c r="AD69" s="28">
        <f ca="1">Loans!AC7+Loans!AC45+Loans!AC84+Loans!AC117+Loans!AC160+Loans!AC199</f>
        <v>163167951.04206783</v>
      </c>
      <c r="AE69" s="28">
        <f ca="1">Loans!AD7+Loans!AD45+Loans!AD84+Loans!AD117+Loans!AD160+Loans!AD199</f>
        <v>175804232.52565876</v>
      </c>
      <c r="AF69" s="28">
        <f ca="1">Loans!AE7+Loans!AE45+Loans!AE84+Loans!AE117+Loans!AE160+Loans!AE199</f>
        <v>185552786.79806495</v>
      </c>
      <c r="AG69" s="28">
        <f ca="1">Loans!AF7+Loans!AF45+Loans!AF84+Loans!AF117+Loans!AF160+Loans!AF199</f>
        <v>192957201.81124204</v>
      </c>
      <c r="AH69" s="28">
        <f ca="1">Loans!AG7+Loans!AG45+Loans!AG84+Loans!AG117+Loans!AG160+Loans!AG199</f>
        <v>200434315.42633229</v>
      </c>
      <c r="AI69" s="28">
        <f ca="1">Loans!AH7+Loans!AH45+Loans!AH84+Loans!AH117+Loans!AH160+Loans!AH199</f>
        <v>206981064.91654086</v>
      </c>
      <c r="AJ69" s="28">
        <f ca="1">Loans!AI7+Loans!AI45+Loans!AI84+Loans!AI117+Loans!AI160+Loans!AI199</f>
        <v>214174235.93434322</v>
      </c>
      <c r="AK69" s="28">
        <f ca="1">Loans!AJ7+Loans!AJ45+Loans!AJ84+Loans!AJ117+Loans!AJ160+Loans!AJ199</f>
        <v>221367406.95214555</v>
      </c>
      <c r="AL69" s="28">
        <f ca="1">Loans!AK7+Loans!AK45+Loans!AK84+Loans!AK117+Loans!AK160+Loans!AK199</f>
        <v>228296472.51446596</v>
      </c>
      <c r="AM69" s="28">
        <f ca="1">Loans!AL7+Loans!AL45+Loans!AL84+Loans!AL117+Loans!AL160+Loans!AL199</f>
        <v>235225538.07678637</v>
      </c>
      <c r="AN69" s="28">
        <f ca="1">Loans!AM7+Loans!AM45+Loans!AM84+Loans!AM117+Loans!AM160+Loans!AM199</f>
        <v>240435675.70621487</v>
      </c>
      <c r="AO69" s="28">
        <f ca="1">Loans!AN7+Loans!AN45+Loans!AN84+Loans!AN117+Loans!AN160+Loans!AN199</f>
        <v>245216081.35242051</v>
      </c>
      <c r="AP69" s="28">
        <f ca="1">Loans!AO7+Loans!AO45+Loans!AO84+Loans!AO117+Loans!AO160+Loans!AO199</f>
        <v>249912519.06919032</v>
      </c>
      <c r="AQ69" s="28">
        <f ca="1">Loans!AP7+Loans!AP45+Loans!AP84+Loans!AP117+Loans!AP160+Loans!AP199</f>
        <v>253046267.03947595</v>
      </c>
      <c r="AR69" s="28">
        <f ca="1">Loans!AQ7+Loans!AQ45+Loans!AQ84+Loans!AQ117+Loans!AQ160+Loans!AQ199</f>
        <v>255889670.41803885</v>
      </c>
      <c r="AS69" s="28">
        <f ca="1">Loans!AR7+Loans!AR45+Loans!AR84+Loans!AR117+Loans!AR160+Loans!AR199</f>
        <v>258654912.7007705</v>
      </c>
      <c r="AT69" s="28">
        <f ca="1">Loans!AS7+Loans!AS45+Loans!AS84+Loans!AS117+Loans!AS160+Loans!AS199</f>
        <v>259820757.72410399</v>
      </c>
      <c r="AU69" s="28">
        <f ca="1">Loans!AT7+Loans!AT45+Loans!AT84+Loans!AT117+Loans!AT160+Loans!AT199</f>
        <v>259002890.03492141</v>
      </c>
      <c r="AV69" s="28">
        <f ca="1">Loans!AU7+Loans!AU45+Loans!AU84+Loans!AU117+Loans!AU160+Loans!AU199</f>
        <v>257272570.73148781</v>
      </c>
      <c r="AW69" s="28">
        <f ca="1">Loans!AV7+Loans!AV45+Loans!AV84+Loans!AV117+Loans!AV160+Loans!AV199</f>
        <v>255542223.38271907</v>
      </c>
      <c r="AX69" s="28">
        <f ca="1">Loans!AW7+Loans!AW45+Loans!AW84+Loans!AW117+Loans!AW160+Loans!AW199</f>
        <v>250159087.96749341</v>
      </c>
      <c r="AY69" s="28">
        <f ca="1">Loans!AX7+Loans!AX45+Loans!AX84+Loans!AX117+Loans!AX160+Loans!AX199</f>
        <v>244551972.67362201</v>
      </c>
      <c r="AZ69" s="28">
        <f ca="1">Loans!AY7+Loans!AY45+Loans!AY84+Loans!AY117+Loans!AY160+Loans!AY199</f>
        <v>238872087.11937416</v>
      </c>
      <c r="BA69" s="28">
        <f ca="1">Loans!AZ7+Loans!AZ45+Loans!AZ84+Loans!AZ117+Loans!AZ160+Loans!AZ199</f>
        <v>233192129.88277686</v>
      </c>
      <c r="BB69" s="28">
        <f ca="1">Loans!BA7+Loans!BA45+Loans!BA84+Loans!BA117+Loans!BA160+Loans!BA199</f>
        <v>227512100.93993604</v>
      </c>
      <c r="BC69" s="28">
        <f ca="1">Loans!BB7+Loans!BB45+Loans!BB84+Loans!BB117+Loans!BB160+Loans!BB199</f>
        <v>221440574.57158533</v>
      </c>
      <c r="BD69" s="28">
        <f ca="1">Loans!BC7+Loans!BC45+Loans!BC84+Loans!BC117+Loans!BC160+Loans!BC199</f>
        <v>215297354.45197511</v>
      </c>
      <c r="BE69" s="28">
        <f ca="1">Loans!BD7+Loans!BD45+Loans!BD84+Loans!BD117+Loans!BD160+Loans!BD199</f>
        <v>208842497.11762044</v>
      </c>
      <c r="BF69" s="28">
        <f ca="1">Loans!BE7+Loans!BE45+Loans!BE84+Loans!BE117+Loans!BE160+Loans!BE199</f>
        <v>202387567.98136616</v>
      </c>
      <c r="BG69" s="28">
        <f ca="1">Loans!BF7+Loans!BF45+Loans!BF84+Loans!BF117+Loans!BF160+Loans!BF199</f>
        <v>195847231.94166395</v>
      </c>
      <c r="BH69" s="28">
        <f ca="1">Loans!BG7+Loans!BG45+Loans!BG84+Loans!BG117+Loans!BG160+Loans!BG199</f>
        <v>188992017.24404031</v>
      </c>
      <c r="BI69" s="28">
        <f ca="1">Loans!BH7+Loans!BH45+Loans!BH84+Loans!BH117+Loans!BH160+Loans!BH199</f>
        <v>182135230.32385066</v>
      </c>
      <c r="BJ69" s="28">
        <f ca="1">Loans!BI7+Loans!BI45+Loans!BI84+Loans!BI117+Loans!BI160+Loans!BI199</f>
        <v>175276870.65702081</v>
      </c>
      <c r="BK69" s="28">
        <f ca="1">Loans!BJ7+Loans!BJ45+Loans!BJ84+Loans!BJ117+Loans!BJ160+Loans!BJ199</f>
        <v>168235347.13929644</v>
      </c>
      <c r="BL69" s="28">
        <f ca="1">Loans!BK7+Loans!BK45+Loans!BK84+Loans!BK117+Loans!BK160+Loans!BK199</f>
        <v>161191476.44706616</v>
      </c>
      <c r="BM69" s="28">
        <f ca="1">Loans!BL7+Loans!BL45+Loans!BL84+Loans!BL117+Loans!BL160+Loans!BL199</f>
        <v>154145257.79793847</v>
      </c>
      <c r="BN69" s="28">
        <f ca="1">Loans!BM7+Loans!BM45+Loans!BM84+Loans!BM117+Loans!BM160+Loans!BM199</f>
        <v>147096690.40926108</v>
      </c>
      <c r="BO69" s="28">
        <f ca="1">Loans!BN7+Loans!BN45+Loans!BN84+Loans!BN117+Loans!BN160+Loans!BN199</f>
        <v>140045773.49812078</v>
      </c>
      <c r="BP69" s="28">
        <f ca="1">Loans!BO7+Loans!BO45+Loans!BO84+Loans!BO117+Loans!BO160+Loans!BO199</f>
        <v>132992506.28134346</v>
      </c>
      <c r="BQ69" s="28">
        <f ca="1">Loans!BP7+Loans!BP45+Loans!BP84+Loans!BP117+Loans!BP160+Loans!BP199</f>
        <v>125936887.97549386</v>
      </c>
      <c r="BR69" s="28">
        <f ca="1">Loans!BQ7+Loans!BQ45+Loans!BQ84+Loans!BQ117+Loans!BQ160+Loans!BQ199</f>
        <v>123205561.34807494</v>
      </c>
      <c r="BS69" s="28">
        <f ca="1">Loans!BR7+Loans!BR45+Loans!BR84+Loans!BR117+Loans!BR160+Loans!BR199</f>
        <v>120473324.27844688</v>
      </c>
      <c r="BT69" s="28">
        <f ca="1">Loans!BS7+Loans!BS45+Loans!BS84+Loans!BS117+Loans!BS160+Loans!BS199</f>
        <v>117740176.46312895</v>
      </c>
      <c r="BU69" s="28">
        <f ca="1">Loans!BT7+Loans!BT45+Loans!BT84+Loans!BT117+Loans!BT160+Loans!BT199</f>
        <v>115006117.59853926</v>
      </c>
      <c r="BV69" s="28">
        <f ca="1">Loans!BU7+Loans!BU45+Loans!BU84+Loans!BU117+Loans!BU160+Loans!BU199</f>
        <v>112255363.14597544</v>
      </c>
      <c r="BW69" s="28">
        <f ca="1">Loans!BV7+Loans!BV45+Loans!BV84+Loans!BV117+Loans!BV160+Loans!BV199</f>
        <v>109503691.77526075</v>
      </c>
      <c r="BX69" s="28">
        <f ca="1">Loans!BW7+Loans!BW45+Loans!BW84+Loans!BW117+Loans!BW160+Loans!BW199</f>
        <v>106751103.18075582</v>
      </c>
      <c r="BY69" s="28">
        <f ca="1">Loans!BX7+Loans!BX45+Loans!BX84+Loans!BX117+Loans!BX160+Loans!BX199</f>
        <v>103997597.05671941</v>
      </c>
      <c r="BZ69" s="28">
        <f ca="1">Loans!BY7+Loans!BY45+Loans!BY84+Loans!BY117+Loans!BY160+Loans!BY199</f>
        <v>101243173.09730831</v>
      </c>
      <c r="CA69" s="28">
        <f ca="1">Loans!BZ7+Loans!BZ45+Loans!BZ84+Loans!BZ117+Loans!BZ160+Loans!BZ199</f>
        <v>100693018.38119277</v>
      </c>
      <c r="CB69" s="28">
        <f ca="1">Loans!CA7+Loans!CA45+Loans!CA84+Loans!CA117+Loans!CA160+Loans!CA199</f>
        <v>100142680.28017187</v>
      </c>
      <c r="CC69" s="28">
        <f ca="1">Loans!CB7+Loans!CB45+Loans!CB84+Loans!CB117+Loans!CB160+Loans!CB199</f>
        <v>99592158.733117312</v>
      </c>
      <c r="CD69" s="28">
        <f ca="1">Loans!CC7+Loans!CC45+Loans!CC84+Loans!CC117+Loans!CC160+Loans!CC199</f>
        <v>99041453.678880394</v>
      </c>
      <c r="CE69" s="28">
        <f ca="1">Loans!CD7+Loans!CD45+Loans!CD84+Loans!CD117+Loans!CD160+Loans!CD199</f>
        <v>98490565.056292057</v>
      </c>
      <c r="CF69" s="28">
        <f ca="1">Loans!CE7+Loans!CE45+Loans!CE84+Loans!CE117+Loans!CE160+Loans!CE199</f>
        <v>97939492.80416286</v>
      </c>
      <c r="CG69" s="28">
        <f ca="1">Loans!CF7+Loans!CF45+Loans!CF84+Loans!CF117+Loans!CF160+Loans!CF199</f>
        <v>97388236.86128296</v>
      </c>
      <c r="CH69" s="28">
        <f ca="1">Loans!CG7+Loans!CG45+Loans!CG84+Loans!CG117+Loans!CG160+Loans!CG199</f>
        <v>96836797.166422099</v>
      </c>
      <c r="CI69" s="28">
        <f ca="1">Loans!CH7+Loans!CH45+Loans!CH84+Loans!CH117+Loans!CH160+Loans!CH199</f>
        <v>96285173.658329606</v>
      </c>
      <c r="CJ69" s="28">
        <f ca="1">Loans!CI7+Loans!CI45+Loans!CI84+Loans!CI117+Loans!CI160+Loans!CI199</f>
        <v>95733366.275734425</v>
      </c>
      <c r="CK69" s="28">
        <f ca="1">Loans!CJ7+Loans!CJ45+Loans!CJ84+Loans!CJ117+Loans!CJ160+Loans!CJ199</f>
        <v>95181374.957345054</v>
      </c>
      <c r="CL69" s="28">
        <f ca="1">Loans!CK7+Loans!CK45+Loans!CK84+Loans!CK117+Loans!CK160+Loans!CK199</f>
        <v>94629199.641849548</v>
      </c>
      <c r="CM69" s="28">
        <f ca="1">Loans!CL7+Loans!CL45+Loans!CL84+Loans!CL117+Loans!CL160+Loans!CL199</f>
        <v>94076840.267915547</v>
      </c>
      <c r="CN69" s="28">
        <f ca="1">Loans!CM7+Loans!CM45+Loans!CM84+Loans!CM117+Loans!CM160+Loans!CM199</f>
        <v>93524296.774190232</v>
      </c>
      <c r="CO69" s="28">
        <f ca="1">Loans!CN7+Loans!CN45+Loans!CN84+Loans!CN117+Loans!CN160+Loans!CN199</f>
        <v>92971569.099300325</v>
      </c>
      <c r="CP69" s="28">
        <f ca="1">Loans!CO7+Loans!CO45+Loans!CO84+Loans!CO117+Loans!CO160+Loans!CO199</f>
        <v>92418657.181852132</v>
      </c>
      <c r="CQ69" s="28">
        <f ca="1">Loans!CP7+Loans!CP45+Loans!CP84+Loans!CP117+Loans!CP160+Loans!CP199</f>
        <v>91865560.960431457</v>
      </c>
      <c r="CR69" s="28">
        <f ca="1">Loans!CQ7+Loans!CQ45+Loans!CQ84+Loans!CQ117+Loans!CQ160+Loans!CQ199</f>
        <v>91312280.373603642</v>
      </c>
      <c r="CS69" s="28">
        <f ca="1">Loans!CR7+Loans!CR45+Loans!CR84+Loans!CR117+Loans!CR160+Loans!CR199</f>
        <v>90758815.359913558</v>
      </c>
      <c r="CT69" s="28">
        <f ca="1">Loans!CS7+Loans!CS45+Loans!CS84+Loans!CS117+Loans!CS160+Loans!CS199</f>
        <v>90205165.857885569</v>
      </c>
      <c r="CU69" s="28">
        <f ca="1">Loans!CT7+Loans!CT45+Loans!CT84+Loans!CT117+Loans!CT160+Loans!CT199</f>
        <v>89651331.806023583</v>
      </c>
      <c r="CV69" s="28">
        <f ca="1">Loans!CU7+Loans!CU45+Loans!CU84+Loans!CU117+Loans!CU160+Loans!CU199</f>
        <v>89097313.142810971</v>
      </c>
      <c r="CW69" s="28">
        <f ca="1">Loans!CV7+Loans!CV45+Loans!CV84+Loans!CV117+Loans!CV160+Loans!CV199</f>
        <v>88543109.806710601</v>
      </c>
      <c r="CX69" s="28">
        <f ca="1">Loans!CW7+Loans!CW45+Loans!CW84+Loans!CW117+Loans!CW160+Loans!CW199</f>
        <v>87988721.736164883</v>
      </c>
      <c r="CY69" s="28">
        <f ca="1">Loans!CX7+Loans!CX45+Loans!CX84+Loans!CX117+Loans!CX160+Loans!CX199</f>
        <v>87434148.869595647</v>
      </c>
      <c r="CZ69" s="28">
        <f ca="1">Loans!CY7+Loans!CY45+Loans!CY84+Loans!CY117+Loans!CY160+Loans!CY199</f>
        <v>86879391.14540422</v>
      </c>
      <c r="DA69" s="28">
        <f ca="1">Loans!CZ7+Loans!CZ45+Loans!CZ84+Loans!CZ117+Loans!CZ160+Loans!CZ199</f>
        <v>86324448.501971394</v>
      </c>
      <c r="DB69" s="28">
        <f ca="1">Loans!DA7+Loans!DA45+Loans!DA84+Loans!DA117+Loans!DA160+Loans!DA199</f>
        <v>85769320.877657428</v>
      </c>
      <c r="DC69" s="28">
        <f ca="1">Loans!DB7+Loans!DB45+Loans!DB84+Loans!DB117+Loans!DB160+Loans!DB199</f>
        <v>85214008.210802019</v>
      </c>
      <c r="DD69" s="28">
        <f ca="1">Loans!DC7+Loans!DC45+Loans!DC84+Loans!DC117+Loans!DC160+Loans!DC199</f>
        <v>84658510.439724326</v>
      </c>
      <c r="DE69" s="28">
        <f ca="1">Loans!DD7+Loans!DD45+Loans!DD84+Loans!DD117+Loans!DD160+Loans!DD199</f>
        <v>84102827.502722949</v>
      </c>
      <c r="DF69" s="28">
        <f ca="1">Loans!DE7+Loans!DE45+Loans!DE84+Loans!DE117+Loans!DE160+Loans!DE199</f>
        <v>83546959.338075906</v>
      </c>
      <c r="DG69" s="28">
        <f ca="1">Loans!DF7+Loans!DF45+Loans!DF84+Loans!DF117+Loans!DF160+Loans!DF199</f>
        <v>82990905.884040624</v>
      </c>
      <c r="DH69" s="28">
        <f ca="1">Loans!DG7+Loans!DG45+Loans!DG84+Loans!DG117+Loans!DG160+Loans!DG199</f>
        <v>82434667.078854024</v>
      </c>
      <c r="DI69" s="28">
        <f ca="1">Loans!DH7+Loans!DH45+Loans!DH84+Loans!DH117+Loans!DH160+Loans!DH199</f>
        <v>81878242.860732347</v>
      </c>
      <c r="DJ69" s="28">
        <f ca="1">Loans!DI7+Loans!DI45+Loans!DI84+Loans!DI117+Loans!DI160+Loans!DI199</f>
        <v>81321633.167871296</v>
      </c>
      <c r="DK69" s="28">
        <f ca="1">Loans!DJ7+Loans!DJ45+Loans!DJ84+Loans!DJ117+Loans!DJ160+Loans!DJ199</f>
        <v>80764837.938445956</v>
      </c>
      <c r="DL69" s="28">
        <f ca="1">Loans!DK7+Loans!DK45+Loans!DK84+Loans!DK117+Loans!DK160+Loans!DK199</f>
        <v>80207857.110610828</v>
      </c>
      <c r="DM69" s="28">
        <f ca="1">Loans!DL7+Loans!DL45+Loans!DL84+Loans!DL117+Loans!DL160+Loans!DL199</f>
        <v>79650690.622499734</v>
      </c>
      <c r="DN69" s="28">
        <f ca="1">Loans!DM7+Loans!DM45+Loans!DM84+Loans!DM117+Loans!DM160+Loans!DM199</f>
        <v>79093338.412225947</v>
      </c>
      <c r="DO69" s="28">
        <f ca="1">Loans!DN7+Loans!DN45+Loans!DN84+Loans!DN117+Loans!DN160+Loans!DN199</f>
        <v>78535800.41788207</v>
      </c>
      <c r="DP69" s="28">
        <f ca="1">Loans!DO7+Loans!DO45+Loans!DO84+Loans!DO117+Loans!DO160+Loans!DO199</f>
        <v>77978076.57754007</v>
      </c>
      <c r="DQ69" s="28">
        <f ca="1">Loans!DP7+Loans!DP45+Loans!DP84+Loans!DP117+Loans!DP160+Loans!DP199</f>
        <v>77420166.829251289</v>
      </c>
      <c r="DR69" s="28">
        <f ca="1">Loans!DQ7+Loans!DQ45+Loans!DQ84+Loans!DQ117+Loans!DQ160+Loans!DQ199</f>
        <v>76862071.111046419</v>
      </c>
      <c r="DS69" s="28">
        <f ca="1">Loans!DR7+Loans!DR45+Loans!DR84+Loans!DR117+Loans!DR160+Loans!DR199</f>
        <v>76303789.360935479</v>
      </c>
      <c r="DT69" s="28">
        <f ca="1">Loans!DS7+Loans!DS45+Loans!DS84+Loans!DS117+Loans!DS160+Loans!DS199</f>
        <v>75745321.516907841</v>
      </c>
    </row>
    <row r="70" spans="1:124" x14ac:dyDescent="0.25">
      <c r="C70" s="36" t="s">
        <v>249</v>
      </c>
      <c r="D70" s="28">
        <f ca="1">Loans!C8+Loans!C46+Loans!C85+Loans!C118+Loans!C161+Loans!C200</f>
        <v>34462866.24203822</v>
      </c>
      <c r="E70" s="28">
        <f ca="1">Loans!D8+Loans!D46+Loans!D85+Loans!D118+Loans!D161+Loans!D200</f>
        <v>0</v>
      </c>
      <c r="F70" s="28">
        <f ca="1">Loans!E8+Loans!E46+Loans!E85+Loans!E118+Loans!E161+Loans!E200</f>
        <v>0</v>
      </c>
      <c r="G70" s="28">
        <f ca="1">Loans!F8+Loans!F46+Loans!F85+Loans!F118+Loans!F161+Loans!F200</f>
        <v>0</v>
      </c>
      <c r="H70" s="28">
        <f ca="1">Loans!G8+Loans!G46+Loans!G85+Loans!G118+Loans!G161+Loans!G200</f>
        <v>0</v>
      </c>
      <c r="I70" s="28">
        <f ca="1">Loans!H8+Loans!H46+Loans!H85+Loans!H118+Loans!H161+Loans!H200</f>
        <v>0</v>
      </c>
      <c r="J70" s="28">
        <f ca="1">Loans!I8+Loans!I46+Loans!I85+Loans!I118+Loans!I161+Loans!I200</f>
        <v>0</v>
      </c>
      <c r="K70" s="28">
        <f ca="1">Loans!J8+Loans!J46+Loans!J85+Loans!J118+Loans!J161+Loans!J200</f>
        <v>0</v>
      </c>
      <c r="L70" s="28">
        <f ca="1">Loans!K8+Loans!K46+Loans!K85+Loans!K118+Loans!K161+Loans!K200</f>
        <v>0</v>
      </c>
      <c r="M70" s="28">
        <f ca="1">Loans!L8+Loans!L46+Loans!L85+Loans!L118+Loans!L161+Loans!L200</f>
        <v>5303475.578930391</v>
      </c>
      <c r="N70" s="28">
        <f ca="1">Loans!M8+Loans!M46+Loans!M85+Loans!M118+Loans!M161+Loans!M200</f>
        <v>3421972.03</v>
      </c>
      <c r="O70" s="28">
        <f ca="1">Loans!N8+Loans!N46+Loans!N85+Loans!N118+Loans!N161+Loans!N200</f>
        <v>3421972.03</v>
      </c>
      <c r="P70" s="28">
        <f ca="1">Loans!O8+Loans!O46+Loans!O85+Loans!O118+Loans!O161+Loans!O200</f>
        <v>3422930.8</v>
      </c>
      <c r="Q70" s="28">
        <f ca="1">Loans!P8+Loans!P46+Loans!P85+Loans!P118+Loans!P161+Loans!P200</f>
        <v>3421940.76</v>
      </c>
      <c r="R70" s="28">
        <f ca="1">Loans!Q8+Loans!Q46+Loans!Q85+Loans!Q118+Loans!Q161+Loans!Q200</f>
        <v>3405065.56</v>
      </c>
      <c r="S70" s="28">
        <f ca="1">Loans!R8+Loans!R46+Loans!R85+Loans!R118+Loans!R161+Loans!R200</f>
        <v>3423674.39</v>
      </c>
      <c r="T70" s="28">
        <f ca="1">Loans!S8+Loans!S46+Loans!S85+Loans!S118+Loans!S161+Loans!S200</f>
        <v>3421980.51</v>
      </c>
      <c r="U70" s="28">
        <f ca="1">Loans!T8+Loans!T46+Loans!T85+Loans!T118+Loans!T161+Loans!T200</f>
        <v>3421980.51</v>
      </c>
      <c r="V70" s="28">
        <f ca="1">Loans!U8+Loans!U46+Loans!U85+Loans!U118+Loans!U161+Loans!U200</f>
        <v>11907607.297310222</v>
      </c>
      <c r="W70" s="28">
        <f ca="1">Loans!V8+Loans!V46+Loans!V85+Loans!V118+Loans!V161+Loans!V200</f>
        <v>5318861.8984547462</v>
      </c>
      <c r="X70" s="28">
        <f ca="1">Loans!W8+Loans!W46+Loans!W85+Loans!W118+Loans!W161+Loans!W200</f>
        <v>6512829.19205298</v>
      </c>
      <c r="Y70" s="28">
        <f ca="1">Loans!X8+Loans!X46+Loans!X85+Loans!X118+Loans!X161+Loans!X200</f>
        <v>20961589.201002304</v>
      </c>
      <c r="Z70" s="28">
        <f ca="1">Loans!Y8+Loans!Y46+Loans!Y85+Loans!Y118+Loans!Y161+Loans!Y200</f>
        <v>13982570.564007148</v>
      </c>
      <c r="AA70" s="28">
        <f ca="1">Loans!Z8+Loans!Z46+Loans!Z85+Loans!Z118+Loans!Z161+Loans!Z200</f>
        <v>18231231.863870494</v>
      </c>
      <c r="AB70" s="28">
        <f ca="1">Loans!AA8+Loans!AA46+Loans!AA85+Loans!AA118+Loans!AA161+Loans!AA200</f>
        <v>20343991.59438663</v>
      </c>
      <c r="AC70" s="28">
        <f ca="1">Loans!AB8+Loans!AB46+Loans!AB85+Loans!AB118+Loans!AB161+Loans!AB200</f>
        <v>16452587.020014718</v>
      </c>
      <c r="AD70" s="28">
        <f ca="1">Loans!AC8+Loans!AC46+Loans!AC85+Loans!AC118+Loans!AC161+Loans!AC200</f>
        <v>16821281.483590879</v>
      </c>
      <c r="AE70" s="28">
        <f ca="1">Loans!AD8+Loans!AD46+Loans!AD85+Loans!AD118+Loans!AD161+Loans!AD200</f>
        <v>13933554.272406183</v>
      </c>
      <c r="AF70" s="28">
        <f ca="1">Loans!AE8+Loans!AE46+Loans!AE85+Loans!AE118+Loans!AE161+Loans!AE200</f>
        <v>13794602.397792496</v>
      </c>
      <c r="AG70" s="28">
        <f ca="1">Loans!AF8+Loans!AF46+Loans!AF85+Loans!AF118+Loans!AF161+Loans!AF200</f>
        <v>13867300.999705669</v>
      </c>
      <c r="AH70" s="28">
        <f ca="1">Loans!AG8+Loans!AG46+Loans!AG85+Loans!AG118+Loans!AG161+Loans!AG200</f>
        <v>12936936.874823928</v>
      </c>
      <c r="AI70" s="28">
        <f ca="1">Loans!AH8+Loans!AH46+Loans!AH85+Loans!AH118+Loans!AH161+Loans!AH200</f>
        <v>13583358.402417745</v>
      </c>
      <c r="AJ70" s="28">
        <f ca="1">Loans!AI8+Loans!AI46+Loans!AI85+Loans!AI118+Loans!AI161+Loans!AI200</f>
        <v>13583358.402417745</v>
      </c>
      <c r="AK70" s="28">
        <f ca="1">Loans!AJ8+Loans!AJ46+Loans!AJ85+Loans!AJ118+Loans!AJ161+Loans!AJ200</f>
        <v>13319252.946935773</v>
      </c>
      <c r="AL70" s="28">
        <f ca="1">Loans!AK8+Loans!AK46+Loans!AK85+Loans!AK118+Loans!AK161+Loans!AK200</f>
        <v>13319252.946935773</v>
      </c>
      <c r="AM70" s="28">
        <f ca="1">Loans!AL8+Loans!AL46+Loans!AL85+Loans!AL118+Loans!AL161+Loans!AL200</f>
        <v>11600325.014043942</v>
      </c>
      <c r="AN70" s="28">
        <f ca="1">Loans!AM8+Loans!AM46+Loans!AM85+Loans!AM118+Loans!AM161+Loans!AM200</f>
        <v>11170593.030820984</v>
      </c>
      <c r="AO70" s="28">
        <f ca="1">Loans!AN8+Loans!AN46+Loans!AN85+Loans!AN118+Loans!AN161+Loans!AN200</f>
        <v>11170593.030820984</v>
      </c>
      <c r="AP70" s="28">
        <f ca="1">Loans!AO8+Loans!AO46+Loans!AO85+Loans!AO118+Loans!AO161+Loans!AO200</f>
        <v>9607931.2736465894</v>
      </c>
      <c r="AQ70" s="28">
        <f ca="1">Loans!AP8+Loans!AP46+Loans!AP85+Loans!AP118+Loans!AP161+Loans!AP200</f>
        <v>9317614.6805634387</v>
      </c>
      <c r="AR70" s="28">
        <f ca="1">Loans!AQ8+Loans!AQ46+Loans!AQ85+Loans!AQ118+Loans!AQ161+Loans!AQ200</f>
        <v>9239481.5927047208</v>
      </c>
      <c r="AS70" s="28">
        <f ca="1">Loans!AR8+Loans!AR46+Loans!AR85+Loans!AR118+Loans!AR161+Loans!AR200</f>
        <v>7640112.3506149482</v>
      </c>
      <c r="AT70" s="28">
        <f ca="1">Loans!AS8+Loans!AS46+Loans!AS85+Loans!AS118+Loans!AS161+Loans!AS200</f>
        <v>5656427.6647464875</v>
      </c>
      <c r="AU70" s="28">
        <f ca="1">Loans!AT8+Loans!AT46+Loans!AT85+Loans!AT118+Loans!AT161+Loans!AT200</f>
        <v>4744004.0864851605</v>
      </c>
      <c r="AV70" s="28">
        <f ca="1">Loans!AU8+Loans!AU46+Loans!AU85+Loans!AU118+Loans!AU161+Loans!AU200</f>
        <v>4744004.0864851605</v>
      </c>
      <c r="AW70" s="28">
        <f ca="1">Loans!AV8+Loans!AV46+Loans!AV85+Loans!AV118+Loans!AV161+Loans!AV200</f>
        <v>1091244.0747117978</v>
      </c>
      <c r="AX70" s="28">
        <f ca="1">Loans!AW8+Loans!AW46+Loans!AW85+Loans!AW118+Loans!AW161+Loans!AW200</f>
        <v>998047.48057745548</v>
      </c>
      <c r="AY70" s="28">
        <f ca="1">Loans!AX8+Loans!AX46+Loans!AX85+Loans!AX118+Loans!AX161+Loans!AX200</f>
        <v>925348.87866428401</v>
      </c>
      <c r="AZ70" s="28">
        <f ca="1">Loans!AY8+Loans!AY46+Loans!AY85+Loans!AY118+Loans!AY161+Loans!AY200</f>
        <v>925348.87866428401</v>
      </c>
      <c r="BA70" s="28">
        <f ca="1">Loans!AZ8+Loans!AZ46+Loans!AZ85+Loans!AZ118+Loans!AZ161+Loans!AZ200</f>
        <v>925348.87866428401</v>
      </c>
      <c r="BB70" s="28">
        <f ca="1">Loans!BA8+Loans!BA46+Loans!BA85+Loans!BA118+Loans!BA161+Loans!BA200</f>
        <v>533923.18330004555</v>
      </c>
      <c r="BC70" s="28">
        <f ca="1">Loans!BB8+Loans!BB46+Loans!BB85+Loans!BB118+Loans!BB161+Loans!BB200</f>
        <v>462301.18609621929</v>
      </c>
      <c r="BD70" s="28">
        <f ca="1">Loans!BC8+Loans!BC46+Loans!BC85+Loans!BC118+Loans!BC161+Loans!BC200</f>
        <v>150735.74932548444</v>
      </c>
      <c r="BE70" s="28">
        <f ca="1">Loans!BD8+Loans!BD46+Loans!BD85+Loans!BD118+Loans!BD161+Loans!BD200</f>
        <v>150735.74932548444</v>
      </c>
      <c r="BF70" s="28">
        <f ca="1">Loans!BE8+Loans!BE46+Loans!BE85+Loans!BE118+Loans!BE161+Loans!BE200</f>
        <v>66640.385087073824</v>
      </c>
      <c r="BG70" s="28">
        <f ca="1">Loans!BF8+Loans!BF46+Loans!BF85+Loans!BF118+Loans!BF161+Loans!BF200</f>
        <v>66640.385087073824</v>
      </c>
      <c r="BH70" s="28">
        <f ca="1">Loans!BG8+Loans!BG46+Loans!BG85+Loans!BG118+Loans!BG161+Loans!BG200</f>
        <v>66640.385087073824</v>
      </c>
      <c r="BI70" s="28">
        <f ca="1">Loans!BH8+Loans!BH46+Loans!BH85+Loans!BH118+Loans!BH161+Loans!BH200</f>
        <v>66640.385087073824</v>
      </c>
      <c r="BJ70" s="28">
        <f ca="1">Loans!BI8+Loans!BI46+Loans!BI85+Loans!BI118+Loans!BI161+Loans!BI200</f>
        <v>66640.385087073824</v>
      </c>
      <c r="BK70" s="28">
        <f ca="1">Loans!BJ8+Loans!BJ46+Loans!BJ85+Loans!BJ118+Loans!BJ161+Loans!BJ200</f>
        <v>66640.385087073824</v>
      </c>
      <c r="BL70" s="28">
        <f ca="1">Loans!BK8+Loans!BK46+Loans!BK85+Loans!BK118+Loans!BK161+Loans!BK200</f>
        <v>66640.385087073824</v>
      </c>
      <c r="BM70" s="28">
        <f ca="1">Loans!BL8+Loans!BL46+Loans!BL85+Loans!BL118+Loans!BL161+Loans!BL200</f>
        <v>66640.385087073824</v>
      </c>
      <c r="BN70" s="28">
        <f ca="1">Loans!BM8+Loans!BM46+Loans!BM85+Loans!BM118+Loans!BM161+Loans!BM200</f>
        <v>66640.385087073824</v>
      </c>
      <c r="BO70" s="28">
        <f ca="1">Loans!BN8+Loans!BN46+Loans!BN85+Loans!BN118+Loans!BN161+Loans!BN200</f>
        <v>66640.385087073824</v>
      </c>
      <c r="BP70" s="28">
        <f ca="1">Loans!BO8+Loans!BO46+Loans!BO85+Loans!BO118+Loans!BO161+Loans!BO200</f>
        <v>66640.385087073824</v>
      </c>
      <c r="BQ70" s="28">
        <f ca="1">Loans!BP8+Loans!BP46+Loans!BP85+Loans!BP118+Loans!BP161+Loans!BP200</f>
        <v>66640.385087073824</v>
      </c>
      <c r="BR70" s="28">
        <f ca="1">Loans!BQ8+Loans!BQ46+Loans!BQ85+Loans!BQ118+Loans!BQ161+Loans!BQ200</f>
        <v>66640.385087073824</v>
      </c>
      <c r="BS70" s="28">
        <f ca="1">Loans!BR8+Loans!BR46+Loans!BR85+Loans!BR118+Loans!BR161+Loans!BR200</f>
        <v>66640.385087073824</v>
      </c>
      <c r="BT70" s="28">
        <f ca="1">Loans!BS8+Loans!BS46+Loans!BS85+Loans!BS118+Loans!BS161+Loans!BS200</f>
        <v>66640.385087073824</v>
      </c>
      <c r="BU70" s="28">
        <f ca="1">Loans!BT8+Loans!BT46+Loans!BT85+Loans!BT118+Loans!BT161+Loans!BT200</f>
        <v>0</v>
      </c>
      <c r="BV70" s="28">
        <f ca="1">Loans!BU8+Loans!BU46+Loans!BU85+Loans!BU118+Loans!BU161+Loans!BU200</f>
        <v>0</v>
      </c>
      <c r="BW70" s="28">
        <f ca="1">Loans!BV8+Loans!BV46+Loans!BV85+Loans!BV118+Loans!BV161+Loans!BV200</f>
        <v>0</v>
      </c>
      <c r="BX70" s="28">
        <f ca="1">Loans!BW8+Loans!BW46+Loans!BW85+Loans!BW118+Loans!BW161+Loans!BW200</f>
        <v>0</v>
      </c>
      <c r="BY70" s="28">
        <f ca="1">Loans!BX8+Loans!BX46+Loans!BX85+Loans!BX118+Loans!BX161+Loans!BX200</f>
        <v>0</v>
      </c>
      <c r="BZ70" s="28">
        <f ca="1">Loans!BY8+Loans!BY46+Loans!BY85+Loans!BY118+Loans!BY161+Loans!BY200</f>
        <v>0</v>
      </c>
      <c r="CA70" s="28">
        <f ca="1">Loans!BZ8+Loans!BZ46+Loans!BZ85+Loans!BZ118+Loans!BZ161+Loans!BZ200</f>
        <v>0</v>
      </c>
      <c r="CB70" s="28">
        <f ca="1">Loans!CA8+Loans!CA46+Loans!CA85+Loans!CA118+Loans!CA161+Loans!CA200</f>
        <v>0</v>
      </c>
      <c r="CC70" s="28">
        <f ca="1">Loans!CB8+Loans!CB46+Loans!CB85+Loans!CB118+Loans!CB161+Loans!CB200</f>
        <v>0</v>
      </c>
      <c r="CD70" s="28">
        <f ca="1">Loans!CC8+Loans!CC46+Loans!CC85+Loans!CC118+Loans!CC161+Loans!CC200</f>
        <v>0</v>
      </c>
      <c r="CE70" s="28">
        <f ca="1">Loans!CD8+Loans!CD46+Loans!CD85+Loans!CD118+Loans!CD161+Loans!CD200</f>
        <v>0</v>
      </c>
      <c r="CF70" s="28">
        <f ca="1">Loans!CE8+Loans!CE46+Loans!CE85+Loans!CE118+Loans!CE161+Loans!CE200</f>
        <v>0</v>
      </c>
      <c r="CG70" s="28">
        <f ca="1">Loans!CF8+Loans!CF46+Loans!CF85+Loans!CF118+Loans!CF161+Loans!CF200</f>
        <v>0</v>
      </c>
      <c r="CH70" s="28">
        <f ca="1">Loans!CG8+Loans!CG46+Loans!CG85+Loans!CG118+Loans!CG161+Loans!CG200</f>
        <v>0</v>
      </c>
      <c r="CI70" s="28">
        <f ca="1">Loans!CH8+Loans!CH46+Loans!CH85+Loans!CH118+Loans!CH161+Loans!CH200</f>
        <v>0</v>
      </c>
      <c r="CJ70" s="28">
        <f ca="1">Loans!CI8+Loans!CI46+Loans!CI85+Loans!CI118+Loans!CI161+Loans!CI200</f>
        <v>0</v>
      </c>
      <c r="CK70" s="28">
        <f ca="1">Loans!CJ8+Loans!CJ46+Loans!CJ85+Loans!CJ118+Loans!CJ161+Loans!CJ200</f>
        <v>0</v>
      </c>
      <c r="CL70" s="28">
        <f ca="1">Loans!CK8+Loans!CK46+Loans!CK85+Loans!CK118+Loans!CK161+Loans!CK200</f>
        <v>0</v>
      </c>
      <c r="CM70" s="28">
        <f ca="1">Loans!CL8+Loans!CL46+Loans!CL85+Loans!CL118+Loans!CL161+Loans!CL200</f>
        <v>0</v>
      </c>
      <c r="CN70" s="28">
        <f ca="1">Loans!CM8+Loans!CM46+Loans!CM85+Loans!CM118+Loans!CM161+Loans!CM200</f>
        <v>0</v>
      </c>
      <c r="CO70" s="28">
        <f ca="1">Loans!CN8+Loans!CN46+Loans!CN85+Loans!CN118+Loans!CN161+Loans!CN200</f>
        <v>0</v>
      </c>
      <c r="CP70" s="28">
        <f ca="1">Loans!CO8+Loans!CO46+Loans!CO85+Loans!CO118+Loans!CO161+Loans!CO200</f>
        <v>0</v>
      </c>
      <c r="CQ70" s="28">
        <f ca="1">Loans!CP8+Loans!CP46+Loans!CP85+Loans!CP118+Loans!CP161+Loans!CP200</f>
        <v>0</v>
      </c>
      <c r="CR70" s="28">
        <f ca="1">Loans!CQ8+Loans!CQ46+Loans!CQ85+Loans!CQ118+Loans!CQ161+Loans!CQ200</f>
        <v>0</v>
      </c>
      <c r="CS70" s="28">
        <f ca="1">Loans!CR8+Loans!CR46+Loans!CR85+Loans!CR118+Loans!CR161+Loans!CR200</f>
        <v>0</v>
      </c>
      <c r="CT70" s="28">
        <f ca="1">Loans!CS8+Loans!CS46+Loans!CS85+Loans!CS118+Loans!CS161+Loans!CS200</f>
        <v>0</v>
      </c>
      <c r="CU70" s="28">
        <f ca="1">Loans!CT8+Loans!CT46+Loans!CT85+Loans!CT118+Loans!CT161+Loans!CT200</f>
        <v>0</v>
      </c>
      <c r="CV70" s="28">
        <f ca="1">Loans!CU8+Loans!CU46+Loans!CU85+Loans!CU118+Loans!CU161+Loans!CU200</f>
        <v>0</v>
      </c>
      <c r="CW70" s="28">
        <f ca="1">Loans!CV8+Loans!CV46+Loans!CV85+Loans!CV118+Loans!CV161+Loans!CV200</f>
        <v>0</v>
      </c>
      <c r="CX70" s="28">
        <f ca="1">Loans!CW8+Loans!CW46+Loans!CW85+Loans!CW118+Loans!CW161+Loans!CW200</f>
        <v>0</v>
      </c>
      <c r="CY70" s="28">
        <f ca="1">Loans!CX8+Loans!CX46+Loans!CX85+Loans!CX118+Loans!CX161+Loans!CX200</f>
        <v>0</v>
      </c>
      <c r="CZ70" s="28">
        <f ca="1">Loans!CY8+Loans!CY46+Loans!CY85+Loans!CY118+Loans!CY161+Loans!CY200</f>
        <v>0</v>
      </c>
      <c r="DA70" s="28">
        <f ca="1">Loans!CZ8+Loans!CZ46+Loans!CZ85+Loans!CZ118+Loans!CZ161+Loans!CZ200</f>
        <v>0</v>
      </c>
      <c r="DB70" s="28">
        <f ca="1">Loans!DA8+Loans!DA46+Loans!DA85+Loans!DA118+Loans!DA161+Loans!DA200</f>
        <v>0</v>
      </c>
      <c r="DC70" s="28">
        <f ca="1">Loans!DB8+Loans!DB46+Loans!DB85+Loans!DB118+Loans!DB161+Loans!DB200</f>
        <v>0</v>
      </c>
      <c r="DD70" s="28">
        <f ca="1">Loans!DC8+Loans!DC46+Loans!DC85+Loans!DC118+Loans!DC161+Loans!DC200</f>
        <v>0</v>
      </c>
      <c r="DE70" s="28">
        <f ca="1">Loans!DD8+Loans!DD46+Loans!DD85+Loans!DD118+Loans!DD161+Loans!DD200</f>
        <v>0</v>
      </c>
      <c r="DF70" s="28">
        <f ca="1">Loans!DE8+Loans!DE46+Loans!DE85+Loans!DE118+Loans!DE161+Loans!DE200</f>
        <v>0</v>
      </c>
      <c r="DG70" s="28">
        <f ca="1">Loans!DF8+Loans!DF46+Loans!DF85+Loans!DF118+Loans!DF161+Loans!DF200</f>
        <v>0</v>
      </c>
      <c r="DH70" s="28">
        <f ca="1">Loans!DG8+Loans!DG46+Loans!DG85+Loans!DG118+Loans!DG161+Loans!DG200</f>
        <v>0</v>
      </c>
      <c r="DI70" s="28">
        <f ca="1">Loans!DH8+Loans!DH46+Loans!DH85+Loans!DH118+Loans!DH161+Loans!DH200</f>
        <v>0</v>
      </c>
      <c r="DJ70" s="28">
        <f ca="1">Loans!DI8+Loans!DI46+Loans!DI85+Loans!DI118+Loans!DI161+Loans!DI200</f>
        <v>0</v>
      </c>
      <c r="DK70" s="28">
        <f ca="1">Loans!DJ8+Loans!DJ46+Loans!DJ85+Loans!DJ118+Loans!DJ161+Loans!DJ200</f>
        <v>0</v>
      </c>
      <c r="DL70" s="28">
        <f ca="1">Loans!DK8+Loans!DK46+Loans!DK85+Loans!DK118+Loans!DK161+Loans!DK200</f>
        <v>0</v>
      </c>
      <c r="DM70" s="28">
        <f ca="1">Loans!DL8+Loans!DL46+Loans!DL85+Loans!DL118+Loans!DL161+Loans!DL200</f>
        <v>0</v>
      </c>
      <c r="DN70" s="28">
        <f ca="1">Loans!DM8+Loans!DM46+Loans!DM85+Loans!DM118+Loans!DM161+Loans!DM200</f>
        <v>0</v>
      </c>
      <c r="DO70" s="28">
        <f ca="1">Loans!DN8+Loans!DN46+Loans!DN85+Loans!DN118+Loans!DN161+Loans!DN200</f>
        <v>0</v>
      </c>
      <c r="DP70" s="28">
        <f ca="1">Loans!DO8+Loans!DO46+Loans!DO85+Loans!DO118+Loans!DO161+Loans!DO200</f>
        <v>0</v>
      </c>
      <c r="DQ70" s="28">
        <f ca="1">Loans!DP8+Loans!DP46+Loans!DP85+Loans!DP118+Loans!DP161+Loans!DP200</f>
        <v>0</v>
      </c>
      <c r="DR70" s="28">
        <f ca="1">Loans!DQ8+Loans!DQ46+Loans!DQ85+Loans!DQ118+Loans!DQ161+Loans!DQ200</f>
        <v>0</v>
      </c>
      <c r="DS70" s="28">
        <f ca="1">Loans!DR8+Loans!DR46+Loans!DR85+Loans!DR118+Loans!DR161+Loans!DR200</f>
        <v>0</v>
      </c>
      <c r="DT70" s="28">
        <f ca="1">Loans!DS8+Loans!DS46+Loans!DS85+Loans!DS118+Loans!DS161+Loans!DS200</f>
        <v>0</v>
      </c>
    </row>
    <row r="71" spans="1:124" x14ac:dyDescent="0.25">
      <c r="C71" s="9" t="s">
        <v>309</v>
      </c>
      <c r="D71" s="28">
        <f ca="1">Loans!C11+Loans!C49+Loans!C88+Loans!C121+Loans!C164+Loans!C203</f>
        <v>0</v>
      </c>
      <c r="E71" s="28">
        <f ca="1">Loans!D11+Loans!D49+Loans!D88+Loans!D121+Loans!D164+Loans!D203</f>
        <v>0</v>
      </c>
      <c r="F71" s="28">
        <f ca="1">Loans!E11+Loans!E49+Loans!E88+Loans!E121+Loans!E164+Loans!E203</f>
        <v>0</v>
      </c>
      <c r="G71" s="28">
        <f ca="1">Loans!F11+Loans!F49+Loans!F88+Loans!F121+Loans!F164+Loans!F203</f>
        <v>0</v>
      </c>
      <c r="H71" s="28">
        <f ca="1">Loans!G11+Loans!G49+Loans!G88+Loans!G121+Loans!G164+Loans!G203</f>
        <v>0</v>
      </c>
      <c r="I71" s="28">
        <f ca="1">Loans!H11+Loans!H49+Loans!H88+Loans!H121+Loans!H164+Loans!H203</f>
        <v>0</v>
      </c>
      <c r="J71" s="28">
        <f ca="1">Loans!I11+Loans!I49+Loans!I88+Loans!I121+Loans!I164+Loans!I203</f>
        <v>0</v>
      </c>
      <c r="K71" s="28">
        <f ca="1">Loans!J11+Loans!J49+Loans!J88+Loans!J121+Loans!J164+Loans!J203</f>
        <v>11487.622080679406</v>
      </c>
      <c r="L71" s="28">
        <f ca="1">Loans!K11+Loans!K49+Loans!K88+Loans!K121+Loans!K164+Loans!K203</f>
        <v>11487.622080679406</v>
      </c>
      <c r="M71" s="28">
        <f ca="1">Loans!L11+Loans!L49+Loans!L88+Loans!L121+Loans!L164+Loans!L203</f>
        <v>11487.622080679406</v>
      </c>
      <c r="N71" s="28">
        <f ca="1">Loans!M11+Loans!M49+Loans!M88+Loans!M121+Loans!M164+Loans!M203</f>
        <v>11487.622080679406</v>
      </c>
      <c r="O71" s="28">
        <f ca="1">Loans!N11+Loans!N49+Loans!N88+Loans!N121+Loans!N164+Loans!N203</f>
        <v>11487.622080679406</v>
      </c>
      <c r="P71" s="28">
        <f ca="1">Loans!O11+Loans!O49+Loans!O88+Loans!O121+Loans!O164+Loans!O203</f>
        <v>11487.622080679406</v>
      </c>
      <c r="Q71" s="28">
        <f ca="1">Loans!P11+Loans!P49+Loans!P88+Loans!P121+Loans!P164+Loans!P203</f>
        <v>11487.622080679406</v>
      </c>
      <c r="R71" s="28">
        <f ca="1">Loans!Q11+Loans!Q49+Loans!Q88+Loans!Q121+Loans!Q164+Loans!Q203</f>
        <v>11487.622080679406</v>
      </c>
      <c r="S71" s="28">
        <f ca="1">Loans!R11+Loans!R49+Loans!R88+Loans!R121+Loans!R164+Loans!R203</f>
        <v>11487.622080679406</v>
      </c>
      <c r="T71" s="28">
        <f ca="1">Loans!S11+Loans!S49+Loans!S88+Loans!S121+Loans!S164+Loans!S203</f>
        <v>21235.292633656201</v>
      </c>
      <c r="U71" s="28">
        <f ca="1">Loans!T11+Loans!T49+Loans!T88+Loans!T121+Loans!T164+Loans!T203</f>
        <v>22375.952803656204</v>
      </c>
      <c r="V71" s="28">
        <f ca="1">Loans!U11+Loans!U49+Loans!U88+Loans!U121+Loans!U164+Loans!U203</f>
        <v>22375.952803656204</v>
      </c>
      <c r="W71" s="28">
        <f ca="1">Loans!V11+Loans!V49+Loans!V88+Loans!V121+Loans!V164+Loans!V203</f>
        <v>22375.952803656204</v>
      </c>
      <c r="X71" s="28">
        <f ca="1">Loans!W11+Loans!W49+Loans!W88+Loans!W121+Loans!W164+Loans!W203</f>
        <v>22375.952803656204</v>
      </c>
      <c r="Y71" s="28">
        <f ca="1">Loans!X11+Loans!X49+Loans!X88+Loans!X121+Loans!X164+Loans!X203</f>
        <v>17880.560803656204</v>
      </c>
      <c r="Z71" s="28">
        <f ca="1">Loans!Y11+Loans!Y49+Loans!Y88+Loans!Y121+Loans!Y164+Loans!Y203</f>
        <v>17880.560803656204</v>
      </c>
      <c r="AA71" s="28">
        <f ca="1">Loans!Z11+Loans!Z49+Loans!Z88+Loans!Z121+Loans!Z164+Loans!Z203</f>
        <v>17880.560803656204</v>
      </c>
      <c r="AB71" s="28">
        <f ca="1">Loans!AA11+Loans!AA49+Loans!AA88+Loans!AA121+Loans!AA164+Loans!AA203</f>
        <v>17880.560803656204</v>
      </c>
      <c r="AC71" s="28">
        <f ca="1">Loans!AB11+Loans!AB49+Loans!AB88+Loans!AB121+Loans!AB164+Loans!AB203</f>
        <v>49008.731907735259</v>
      </c>
      <c r="AD71" s="28">
        <f ca="1">Loans!AC11+Loans!AC49+Loans!AC88+Loans!AC121+Loans!AC164+Loans!AC203</f>
        <v>51229.329507931485</v>
      </c>
      <c r="AE71" s="28">
        <f ca="1">Loans!AD11+Loans!AD49+Loans!AD88+Loans!AD121+Loans!AD164+Loans!AD203</f>
        <v>52002.694024978337</v>
      </c>
      <c r="AF71" s="28">
        <f ca="1">Loans!AE11+Loans!AE49+Loans!AE88+Loans!AE121+Loans!AE164+Loans!AE203</f>
        <v>66449.129731952475</v>
      </c>
      <c r="AG71" s="28">
        <f ca="1">Loans!AF11+Loans!AF49+Loans!AF88+Loans!AF121+Loans!AF164+Loans!AF203</f>
        <v>68941.500936982557</v>
      </c>
      <c r="AH71" s="28">
        <f ca="1">Loans!AG11+Loans!AG49+Loans!AG88+Loans!AG121+Loans!AG164+Loans!AG203</f>
        <v>71123.750767052072</v>
      </c>
      <c r="AI71" s="28">
        <f ca="1">Loans!AH11+Loans!AH49+Loans!AH88+Loans!AH121+Loans!AH164+Loans!AH203</f>
        <v>73521.474439652869</v>
      </c>
      <c r="AJ71" s="28">
        <f ca="1">Loans!AI11+Loans!AI49+Loans!AI88+Loans!AI121+Loans!AI164+Loans!AI203</f>
        <v>75919.198112253653</v>
      </c>
      <c r="AK71" s="28">
        <f ca="1">Loans!AJ11+Loans!AJ49+Loans!AJ88+Loans!AJ121+Loans!AJ164+Loans!AJ203</f>
        <v>78228.886633027112</v>
      </c>
      <c r="AL71" s="28">
        <f ca="1">Loans!AK11+Loans!AK49+Loans!AK88+Loans!AK121+Loans!AK164+Loans!AK203</f>
        <v>80538.575153800572</v>
      </c>
      <c r="AM71" s="28">
        <f ca="1">Loans!AL11+Loans!AL49+Loans!AL88+Loans!AL121+Loans!AL164+Loans!AL203</f>
        <v>82275.287696943429</v>
      </c>
      <c r="AN71" s="28">
        <f ca="1">Loans!AM11+Loans!AM49+Loans!AM88+Loans!AM121+Loans!AM164+Loans!AM203</f>
        <v>83868.756245678611</v>
      </c>
      <c r="AO71" s="28">
        <f ca="1">Loans!AN11+Loans!AN49+Loans!AN88+Loans!AN121+Loans!AN164+Loans!AN203</f>
        <v>169430.15423019268</v>
      </c>
      <c r="AP71" s="28">
        <f ca="1">Loans!AO11+Loans!AO49+Loans!AO88+Loans!AO121+Loans!AO164+Loans!AO203</f>
        <v>170502.73552653642</v>
      </c>
      <c r="AQ71" s="28">
        <f ca="1">Loans!AP11+Loans!AP49+Loans!AP88+Loans!AP121+Loans!AP164+Loans!AP203</f>
        <v>171478.54462518575</v>
      </c>
      <c r="AR71" s="28">
        <f ca="1">Loans!AQ11+Loans!AQ49+Loans!AQ88+Loans!AQ121+Loans!AQ164+Loans!AQ203</f>
        <v>172428.30936121554</v>
      </c>
      <c r="AS71" s="28">
        <f ca="1">Loans!AR11+Loans!AR49+Loans!AR88+Loans!AR121+Loans!AR164+Loans!AR203</f>
        <v>172844.95101654876</v>
      </c>
      <c r="AT71" s="28">
        <f ca="1">Loans!AS11+Loans!AS49+Loans!AS88+Loans!AS121+Loans!AS164+Loans!AS203</f>
        <v>172600.36444325911</v>
      </c>
      <c r="AU71" s="28">
        <f ca="1">Loans!AT11+Loans!AT49+Loans!AT88+Loans!AT121+Loans!AT164+Loans!AT203</f>
        <v>172051.63667721569</v>
      </c>
      <c r="AV71" s="28">
        <f ca="1">Loans!AU11+Loans!AU49+Loans!AU88+Loans!AU121+Loans!AU164+Loans!AU203</f>
        <v>171502.90891117227</v>
      </c>
      <c r="AW71" s="28">
        <f ca="1">Loans!AV11+Loans!AV49+Loans!AV88+Loans!AV121+Loans!AV164+Loans!AV203</f>
        <v>169736.59447453779</v>
      </c>
      <c r="AX71" s="28">
        <f ca="1">Loans!AW11+Loans!AW49+Loans!AW88+Loans!AW121+Loans!AW164+Loans!AW203</f>
        <v>298694.43498283735</v>
      </c>
      <c r="AY71" s="28">
        <f ca="1">Loans!AX11+Loans!AX49+Loans!AX88+Loans!AX121+Loans!AX164+Loans!AX203</f>
        <v>296872.82214752043</v>
      </c>
      <c r="AZ71" s="28">
        <f ca="1">Loans!AY11+Loans!AY49+Loans!AY88+Loans!AY121+Loans!AY164+Loans!AY203</f>
        <v>295051.20931220334</v>
      </c>
      <c r="BA71" s="28">
        <f ca="1">Loans!AZ11+Loans!AZ49+Loans!AZ88+Loans!AZ121+Loans!AZ164+Loans!AZ203</f>
        <v>293229.59647688631</v>
      </c>
      <c r="BB71" s="28">
        <f ca="1">Loans!BA11+Loans!BA49+Loans!BA88+Loans!BA121+Loans!BA164+Loans!BA203</f>
        <v>291277.50840978121</v>
      </c>
      <c r="BC71" s="28">
        <f ca="1">Loans!BB11+Loans!BB49+Loans!BB88+Loans!BB121+Loans!BB164+Loans!BB203</f>
        <v>289301.54634360818</v>
      </c>
      <c r="BD71" s="28">
        <f ca="1">Loans!BC11+Loans!BC49+Loans!BC88+Loans!BC121+Loans!BC164+Loans!BC203</f>
        <v>287221.72913184483</v>
      </c>
      <c r="BE71" s="28">
        <f ca="1">Loans!BD11+Loans!BD49+Loans!BD88+Loans!BD121+Loans!BD164+Loans!BD203</f>
        <v>285141.91192008153</v>
      </c>
      <c r="BF71" s="28">
        <f ca="1">Loans!BE11+Loans!BE49+Loans!BE88+Loans!BE121+Loans!BE164+Loans!BE203</f>
        <v>284273.77629603492</v>
      </c>
      <c r="BG71" s="28">
        <f ca="1">Loans!BF11+Loans!BF49+Loans!BF88+Loans!BF121+Loans!BF164+Loans!BF203</f>
        <v>596972.32220422919</v>
      </c>
      <c r="BH71" s="28">
        <f ca="1">Loans!BG11+Loans!BG49+Loans!BG88+Loans!BG121+Loans!BG164+Loans!BG203</f>
        <v>596259.47320438642</v>
      </c>
      <c r="BI71" s="28">
        <f ca="1">Loans!BH11+Loans!BH49+Loans!BH88+Loans!BH121+Loans!BH164+Loans!BH203</f>
        <v>595546.62420454365</v>
      </c>
      <c r="BJ71" s="28">
        <f ca="1">Loans!BI11+Loans!BI49+Loans!BI88+Loans!BI121+Loans!BI164+Loans!BI203</f>
        <v>776424.35521009029</v>
      </c>
      <c r="BK71" s="28">
        <f ca="1">Loans!BJ11+Loans!BJ49+Loans!BJ88+Loans!BJ121+Loans!BJ164+Loans!BJ203</f>
        <v>776424.35521009029</v>
      </c>
      <c r="BL71" s="28">
        <f ca="1">Loans!BK11+Loans!BK49+Loans!BK88+Loans!BK121+Loans!BK164+Loans!BK203</f>
        <v>776424.35521009029</v>
      </c>
      <c r="BM71" s="28">
        <f ca="1">Loans!BL11+Loans!BL49+Loans!BL88+Loans!BL121+Loans!BL164+Loans!BL203</f>
        <v>776424.35521009029</v>
      </c>
      <c r="BN71" s="28">
        <f ca="1">Loans!BM11+Loans!BM49+Loans!BM88+Loans!BM121+Loans!BM164+Loans!BM203</f>
        <v>776424.35521009029</v>
      </c>
      <c r="BO71" s="28">
        <f ca="1">Loans!BN11+Loans!BN49+Loans!BN88+Loans!BN121+Loans!BN164+Loans!BN203</f>
        <v>776424.35521009029</v>
      </c>
      <c r="BP71" s="28">
        <f ca="1">Loans!BO11+Loans!BO49+Loans!BO88+Loans!BO121+Loans!BO164+Loans!BO203</f>
        <v>776424.35521009029</v>
      </c>
      <c r="BQ71" s="28">
        <f ca="1">Loans!BP11+Loans!BP49+Loans!BP88+Loans!BP121+Loans!BP164+Loans!BP203</f>
        <v>634780.80401080102</v>
      </c>
      <c r="BR71" s="28">
        <f ca="1">Loans!BQ11+Loans!BQ49+Loans!BQ88+Loans!BQ121+Loans!BQ164+Loans!BQ203</f>
        <v>634780.80401080102</v>
      </c>
      <c r="BS71" s="28">
        <f ca="1">Loans!BR11+Loans!BR49+Loans!BR88+Loans!BR121+Loans!BR164+Loans!BR203</f>
        <v>634780.80401080102</v>
      </c>
      <c r="BT71" s="28">
        <f ca="1">Loans!BS11+Loans!BS49+Loans!BS88+Loans!BS121+Loans!BS164+Loans!BS203</f>
        <v>634780.80401080102</v>
      </c>
      <c r="BU71" s="28">
        <f ca="1">Loans!BT11+Loans!BT49+Loans!BT88+Loans!BT121+Loans!BT164+Loans!BT203</f>
        <v>583902.44048129069</v>
      </c>
      <c r="BV71" s="28">
        <f ca="1">Loans!BU11+Loans!BU49+Loans!BU88+Loans!BU121+Loans!BU164+Loans!BU203</f>
        <v>583902.44048129069</v>
      </c>
      <c r="BW71" s="28">
        <f ca="1">Loans!BV11+Loans!BV49+Loans!BV88+Loans!BV121+Loans!BV164+Loans!BV203</f>
        <v>583902.44048129069</v>
      </c>
      <c r="BX71" s="28">
        <f ca="1">Loans!BW11+Loans!BW49+Loans!BW88+Loans!BW121+Loans!BW164+Loans!BW203</f>
        <v>583902.44048129069</v>
      </c>
      <c r="BY71" s="28">
        <f ca="1">Loans!BX11+Loans!BX49+Loans!BX88+Loans!BX121+Loans!BX164+Loans!BX203</f>
        <v>583902.44048129069</v>
      </c>
      <c r="BZ71" s="28">
        <f ca="1">Loans!BY11+Loans!BY49+Loans!BY88+Loans!BY121+Loans!BY164+Loans!BY203</f>
        <v>583902.44048129069</v>
      </c>
      <c r="CA71" s="28">
        <f ca="1">Loans!BZ11+Loans!BZ49+Loans!BZ88+Loans!BZ121+Loans!BZ164+Loans!BZ203</f>
        <v>583902.44048129069</v>
      </c>
      <c r="CB71" s="28">
        <f ca="1">Loans!CA11+Loans!CA49+Loans!CA88+Loans!CA121+Loans!CA164+Loans!CA203</f>
        <v>583902.44048129069</v>
      </c>
      <c r="CC71" s="28">
        <f ca="1">Loans!CB11+Loans!CB49+Loans!CB88+Loans!CB121+Loans!CB164+Loans!CB203</f>
        <v>583902.44048129069</v>
      </c>
      <c r="CD71" s="28">
        <f ca="1">Loans!CC11+Loans!CC49+Loans!CC88+Loans!CC121+Loans!CC164+Loans!CC203</f>
        <v>583902.44048129069</v>
      </c>
      <c r="CE71" s="28">
        <f ca="1">Loans!CD11+Loans!CD49+Loans!CD88+Loans!CD121+Loans!CD164+Loans!CD203</f>
        <v>583902.44048129069</v>
      </c>
      <c r="CF71" s="28">
        <f ca="1">Loans!CE11+Loans!CE49+Loans!CE88+Loans!CE121+Loans!CE164+Loans!CE203</f>
        <v>583902.44048129069</v>
      </c>
      <c r="CG71" s="28">
        <f ca="1">Loans!CF11+Loans!CF49+Loans!CF88+Loans!CF121+Loans!CF164+Loans!CF203</f>
        <v>583902.44048129069</v>
      </c>
      <c r="CH71" s="28">
        <f ca="1">Loans!CG11+Loans!CG49+Loans!CG88+Loans!CG121+Loans!CG164+Loans!CG203</f>
        <v>583902.44048129069</v>
      </c>
      <c r="CI71" s="28">
        <f ca="1">Loans!CH11+Loans!CH49+Loans!CH88+Loans!CH121+Loans!CH164+Loans!CH203</f>
        <v>583902.44048129069</v>
      </c>
      <c r="CJ71" s="28">
        <f ca="1">Loans!CI11+Loans!CI49+Loans!CI88+Loans!CI121+Loans!CI164+Loans!CI203</f>
        <v>583902.44048129069</v>
      </c>
      <c r="CK71" s="28">
        <f ca="1">Loans!CJ11+Loans!CJ49+Loans!CJ88+Loans!CJ121+Loans!CJ164+Loans!CJ203</f>
        <v>583902.44048129069</v>
      </c>
      <c r="CL71" s="28">
        <f ca="1">Loans!CK11+Loans!CK49+Loans!CK88+Loans!CK121+Loans!CK164+Loans!CK203</f>
        <v>583902.44048129069</v>
      </c>
      <c r="CM71" s="28">
        <f ca="1">Loans!CL11+Loans!CL49+Loans!CL88+Loans!CL121+Loans!CL164+Loans!CL203</f>
        <v>583902.44048129069</v>
      </c>
      <c r="CN71" s="28">
        <f ca="1">Loans!CM11+Loans!CM49+Loans!CM88+Loans!CM121+Loans!CM164+Loans!CM203</f>
        <v>583902.44048129069</v>
      </c>
      <c r="CO71" s="28">
        <f ca="1">Loans!CN11+Loans!CN49+Loans!CN88+Loans!CN121+Loans!CN164+Loans!CN203</f>
        <v>583902.44048129069</v>
      </c>
      <c r="CP71" s="28">
        <f ca="1">Loans!CO11+Loans!CO49+Loans!CO88+Loans!CO121+Loans!CO164+Loans!CO203</f>
        <v>583902.44048129069</v>
      </c>
      <c r="CQ71" s="28">
        <f ca="1">Loans!CP11+Loans!CP49+Loans!CP88+Loans!CP121+Loans!CP164+Loans!CP203</f>
        <v>583902.44048129069</v>
      </c>
      <c r="CR71" s="28">
        <f ca="1">Loans!CQ11+Loans!CQ49+Loans!CQ88+Loans!CQ121+Loans!CQ164+Loans!CQ203</f>
        <v>583902.44048129069</v>
      </c>
      <c r="CS71" s="28">
        <f ca="1">Loans!CR11+Loans!CR49+Loans!CR88+Loans!CR121+Loans!CR164+Loans!CR203</f>
        <v>583902.44048129069</v>
      </c>
      <c r="CT71" s="28">
        <f ca="1">Loans!CS11+Loans!CS49+Loans!CS88+Loans!CS121+Loans!CS164+Loans!CS203</f>
        <v>583902.44048129069</v>
      </c>
      <c r="CU71" s="28">
        <f ca="1">Loans!CT11+Loans!CT49+Loans!CT88+Loans!CT121+Loans!CT164+Loans!CT203</f>
        <v>583902.44048129069</v>
      </c>
      <c r="CV71" s="28">
        <f ca="1">Loans!CU11+Loans!CU49+Loans!CU88+Loans!CU121+Loans!CU164+Loans!CU203</f>
        <v>583902.44048129069</v>
      </c>
      <c r="CW71" s="28">
        <f ca="1">Loans!CV11+Loans!CV49+Loans!CV88+Loans!CV121+Loans!CV164+Loans!CV203</f>
        <v>583902.44048129069</v>
      </c>
      <c r="CX71" s="28">
        <f ca="1">Loans!CW11+Loans!CW49+Loans!CW88+Loans!CW121+Loans!CW164+Loans!CW203</f>
        <v>583902.44048129069</v>
      </c>
      <c r="CY71" s="28">
        <f ca="1">Loans!CX11+Loans!CX49+Loans!CX88+Loans!CX121+Loans!CX164+Loans!CX203</f>
        <v>583902.44048129069</v>
      </c>
      <c r="CZ71" s="28">
        <f ca="1">Loans!CY11+Loans!CY49+Loans!CY88+Loans!CY121+Loans!CY164+Loans!CY203</f>
        <v>583902.44048129069</v>
      </c>
      <c r="DA71" s="28">
        <f ca="1">Loans!CZ11+Loans!CZ49+Loans!CZ88+Loans!CZ121+Loans!CZ164+Loans!CZ203</f>
        <v>583902.44048129069</v>
      </c>
      <c r="DB71" s="28">
        <f ca="1">Loans!DA11+Loans!DA49+Loans!DA88+Loans!DA121+Loans!DA164+Loans!DA203</f>
        <v>583902.44048129069</v>
      </c>
      <c r="DC71" s="28">
        <f ca="1">Loans!DB11+Loans!DB49+Loans!DB88+Loans!DB121+Loans!DB164+Loans!DB203</f>
        <v>583902.44048129069</v>
      </c>
      <c r="DD71" s="28">
        <f ca="1">Loans!DC11+Loans!DC49+Loans!DC88+Loans!DC121+Loans!DC164+Loans!DC203</f>
        <v>583902.44048129069</v>
      </c>
      <c r="DE71" s="28">
        <f ca="1">Loans!DD11+Loans!DD49+Loans!DD88+Loans!DD121+Loans!DD164+Loans!DD203</f>
        <v>583902.44048129069</v>
      </c>
      <c r="DF71" s="28">
        <f ca="1">Loans!DE11+Loans!DE49+Loans!DE88+Loans!DE121+Loans!DE164+Loans!DE203</f>
        <v>583902.44048129069</v>
      </c>
      <c r="DG71" s="28">
        <f ca="1">Loans!DF11+Loans!DF49+Loans!DF88+Loans!DF121+Loans!DF164+Loans!DF203</f>
        <v>583902.44048129069</v>
      </c>
      <c r="DH71" s="28">
        <f ca="1">Loans!DG11+Loans!DG49+Loans!DG88+Loans!DG121+Loans!DG164+Loans!DG203</f>
        <v>583902.44048129069</v>
      </c>
      <c r="DI71" s="28">
        <f ca="1">Loans!DH11+Loans!DH49+Loans!DH88+Loans!DH121+Loans!DH164+Loans!DH203</f>
        <v>583902.44048129069</v>
      </c>
      <c r="DJ71" s="28">
        <f ca="1">Loans!DI11+Loans!DI49+Loans!DI88+Loans!DI121+Loans!DI164+Loans!DI203</f>
        <v>583902.44048129069</v>
      </c>
      <c r="DK71" s="28">
        <f ca="1">Loans!DJ11+Loans!DJ49+Loans!DJ88+Loans!DJ121+Loans!DJ164+Loans!DJ203</f>
        <v>583902.44048129069</v>
      </c>
      <c r="DL71" s="28">
        <f ca="1">Loans!DK11+Loans!DK49+Loans!DK88+Loans!DK121+Loans!DK164+Loans!DK203</f>
        <v>583902.44048129069</v>
      </c>
      <c r="DM71" s="28">
        <f ca="1">Loans!DL11+Loans!DL49+Loans!DL88+Loans!DL121+Loans!DL164+Loans!DL203</f>
        <v>583902.44048129069</v>
      </c>
      <c r="DN71" s="28">
        <f ca="1">Loans!DM11+Loans!DM49+Loans!DM88+Loans!DM121+Loans!DM164+Loans!DM203</f>
        <v>583902.44048129069</v>
      </c>
      <c r="DO71" s="28">
        <f ca="1">Loans!DN11+Loans!DN49+Loans!DN88+Loans!DN121+Loans!DN164+Loans!DN203</f>
        <v>583902.44048129069</v>
      </c>
      <c r="DP71" s="28">
        <f ca="1">Loans!DO11+Loans!DO49+Loans!DO88+Loans!DO121+Loans!DO164+Loans!DO203</f>
        <v>583902.44048129069</v>
      </c>
      <c r="DQ71" s="28">
        <f ca="1">Loans!DP11+Loans!DP49+Loans!DP88+Loans!DP121+Loans!DP164+Loans!DP203</f>
        <v>583902.44048129069</v>
      </c>
      <c r="DR71" s="28">
        <f ca="1">Loans!DQ11+Loans!DQ49+Loans!DQ88+Loans!DQ121+Loans!DQ164+Loans!DQ203</f>
        <v>583902.44048129069</v>
      </c>
      <c r="DS71" s="28">
        <f ca="1">Loans!DR11+Loans!DR49+Loans!DR88+Loans!DR121+Loans!DR164+Loans!DR203</f>
        <v>583902.44048129069</v>
      </c>
      <c r="DT71" s="28">
        <f ca="1">Loans!DS11+Loans!DS49+Loans!DS88+Loans!DS121+Loans!DS164+Loans!DS203</f>
        <v>583902.44048129069</v>
      </c>
    </row>
    <row r="72" spans="1:124" x14ac:dyDescent="0.25">
      <c r="C72" s="9" t="s">
        <v>41</v>
      </c>
      <c r="D72" s="28">
        <f ca="1">Loans!C12+Loans!C50+Loans!C89+Loans!C122+Loans!C165+Loans!C204</f>
        <v>0</v>
      </c>
      <c r="E72" s="28">
        <f ca="1">Loans!D12+Loans!D50+Loans!D89+Loans!D122+Loans!D165+Loans!D204</f>
        <v>0</v>
      </c>
      <c r="F72" s="28">
        <f ca="1">Loans!E12+Loans!E50+Loans!E89+Loans!E122+Loans!E165+Loans!E204</f>
        <v>0</v>
      </c>
      <c r="G72" s="28">
        <f ca="1">Loans!F12+Loans!F50+Loans!F89+Loans!F122+Loans!F165+Loans!F204</f>
        <v>0</v>
      </c>
      <c r="H72" s="28">
        <f ca="1">Loans!G12+Loans!G50+Loans!G89+Loans!G122+Loans!G165+Loans!G204</f>
        <v>0</v>
      </c>
      <c r="I72" s="28">
        <f ca="1">Loans!H12+Loans!H50+Loans!H89+Loans!H122+Loans!H165+Loans!H204</f>
        <v>0</v>
      </c>
      <c r="J72" s="28">
        <f ca="1">Loans!I12+Loans!I50+Loans!I89+Loans!I122+Loans!I165+Loans!I204</f>
        <v>0</v>
      </c>
      <c r="K72" s="28">
        <f ca="1">Loans!J12+Loans!J50+Loans!J89+Loans!J122+Loans!J165+Loans!J204</f>
        <v>11487.622080679406</v>
      </c>
      <c r="L72" s="28">
        <f ca="1">Loans!K12+Loans!K50+Loans!K89+Loans!K122+Loans!K165+Loans!K204</f>
        <v>11487.622080679406</v>
      </c>
      <c r="M72" s="28">
        <f ca="1">Loans!L12+Loans!L50+Loans!L89+Loans!L122+Loans!L165+Loans!L204</f>
        <v>11487.622080679406</v>
      </c>
      <c r="N72" s="28">
        <f ca="1">Loans!M12+Loans!M50+Loans!M89+Loans!M122+Loans!M165+Loans!M204</f>
        <v>11487.622080679406</v>
      </c>
      <c r="O72" s="28">
        <f ca="1">Loans!N12+Loans!N50+Loans!N89+Loans!N122+Loans!N165+Loans!N204</f>
        <v>11487.622080679406</v>
      </c>
      <c r="P72" s="28">
        <f ca="1">Loans!O12+Loans!O50+Loans!O89+Loans!O122+Loans!O165+Loans!O204</f>
        <v>11487.622080679406</v>
      </c>
      <c r="Q72" s="28">
        <f ca="1">Loans!P12+Loans!P50+Loans!P89+Loans!P122+Loans!P165+Loans!P204</f>
        <v>11487.622080679406</v>
      </c>
      <c r="R72" s="28">
        <f ca="1">Loans!Q12+Loans!Q50+Loans!Q89+Loans!Q122+Loans!Q165+Loans!Q204</f>
        <v>11487.622080679406</v>
      </c>
      <c r="S72" s="28">
        <f ca="1">Loans!R12+Loans!R50+Loans!R89+Loans!R122+Loans!R165+Loans!R204</f>
        <v>11487.622080679406</v>
      </c>
      <c r="T72" s="28">
        <f ca="1">Loans!S12+Loans!S50+Loans!S89+Loans!S122+Loans!S165+Loans!S204</f>
        <v>21235.292633656201</v>
      </c>
      <c r="U72" s="28">
        <f ca="1">Loans!T12+Loans!T50+Loans!T89+Loans!T122+Loans!T165+Loans!T204</f>
        <v>22375.952803656204</v>
      </c>
      <c r="V72" s="28">
        <f ca="1">Loans!U12+Loans!U50+Loans!U89+Loans!U122+Loans!U165+Loans!U204</f>
        <v>22375.952803656204</v>
      </c>
      <c r="W72" s="28">
        <f ca="1">Loans!V12+Loans!V50+Loans!V89+Loans!V122+Loans!V165+Loans!V204</f>
        <v>22375.952803656204</v>
      </c>
      <c r="X72" s="28">
        <f ca="1">Loans!W12+Loans!W50+Loans!W89+Loans!W122+Loans!W165+Loans!W204</f>
        <v>22375.952803656204</v>
      </c>
      <c r="Y72" s="28">
        <f ca="1">Loans!X12+Loans!X50+Loans!X89+Loans!X122+Loans!X165+Loans!X204</f>
        <v>17880.560803656204</v>
      </c>
      <c r="Z72" s="28">
        <f ca="1">Loans!Y12+Loans!Y50+Loans!Y89+Loans!Y122+Loans!Y165+Loans!Y204</f>
        <v>17880.560803656204</v>
      </c>
      <c r="AA72" s="28">
        <f ca="1">Loans!Z12+Loans!Z50+Loans!Z89+Loans!Z122+Loans!Z165+Loans!Z204</f>
        <v>17880.560803656204</v>
      </c>
      <c r="AB72" s="28">
        <f ca="1">Loans!AA12+Loans!AA50+Loans!AA89+Loans!AA122+Loans!AA165+Loans!AA204</f>
        <v>17880.560803656204</v>
      </c>
      <c r="AC72" s="28">
        <f ca="1">Loans!AB12+Loans!AB50+Loans!AB89+Loans!AB122+Loans!AB165+Loans!AB204</f>
        <v>49008.731907735259</v>
      </c>
      <c r="AD72" s="28">
        <f ca="1">Loans!AC12+Loans!AC50+Loans!AC89+Loans!AC122+Loans!AC165+Loans!AC204</f>
        <v>51229.329507931485</v>
      </c>
      <c r="AE72" s="28">
        <f ca="1">Loans!AD12+Loans!AD50+Loans!AD89+Loans!AD122+Loans!AD165+Loans!AD204</f>
        <v>52002.694024978337</v>
      </c>
      <c r="AF72" s="28">
        <f ca="1">Loans!AE12+Loans!AE50+Loans!AE89+Loans!AE122+Loans!AE165+Loans!AE204</f>
        <v>66449.129731952475</v>
      </c>
      <c r="AG72" s="28">
        <f ca="1">Loans!AF12+Loans!AF50+Loans!AF89+Loans!AF122+Loans!AF165+Loans!AF204</f>
        <v>68941.500936982557</v>
      </c>
      <c r="AH72" s="28">
        <f ca="1">Loans!AG12+Loans!AG50+Loans!AG89+Loans!AG122+Loans!AG165+Loans!AG204</f>
        <v>71123.750767052072</v>
      </c>
      <c r="AI72" s="28">
        <f ca="1">Loans!AH12+Loans!AH50+Loans!AH89+Loans!AH122+Loans!AH165+Loans!AH204</f>
        <v>73521.474439652869</v>
      </c>
      <c r="AJ72" s="28">
        <f ca="1">Loans!AI12+Loans!AI50+Loans!AI89+Loans!AI122+Loans!AI165+Loans!AI204</f>
        <v>75919.198112253653</v>
      </c>
      <c r="AK72" s="28">
        <f ca="1">Loans!AJ12+Loans!AJ50+Loans!AJ89+Loans!AJ122+Loans!AJ165+Loans!AJ204</f>
        <v>78228.886633027112</v>
      </c>
      <c r="AL72" s="28">
        <f ca="1">Loans!AK12+Loans!AK50+Loans!AK89+Loans!AK122+Loans!AK165+Loans!AK204</f>
        <v>80538.575153800572</v>
      </c>
      <c r="AM72" s="28">
        <f ca="1">Loans!AL12+Loans!AL50+Loans!AL89+Loans!AL122+Loans!AL165+Loans!AL204</f>
        <v>82275.287696943429</v>
      </c>
      <c r="AN72" s="28">
        <f ca="1">Loans!AM12+Loans!AM50+Loans!AM89+Loans!AM122+Loans!AM165+Loans!AM204</f>
        <v>83868.756245678611</v>
      </c>
      <c r="AO72" s="28">
        <f ca="1">Loans!AN12+Loans!AN50+Loans!AN89+Loans!AN122+Loans!AN165+Loans!AN204</f>
        <v>85462.224794413836</v>
      </c>
      <c r="AP72" s="28">
        <f ca="1">Loans!AO12+Loans!AO50+Loans!AO89+Loans!AO122+Loans!AO165+Loans!AO204</f>
        <v>86506.816780945635</v>
      </c>
      <c r="AQ72" s="28">
        <f ca="1">Loans!AP12+Loans!AP50+Loans!AP89+Loans!AP122+Loans!AP165+Loans!AP204</f>
        <v>87454.627240013127</v>
      </c>
      <c r="AR72" s="28">
        <f ca="1">Loans!AQ12+Loans!AQ50+Loans!AQ89+Loans!AQ122+Loans!AQ165+Loans!AQ204</f>
        <v>88376.384003581174</v>
      </c>
      <c r="AS72" s="28">
        <f ca="1">Loans!AR12+Loans!AR50+Loans!AR89+Loans!AR122+Loans!AR165+Loans!AR204</f>
        <v>88765.008350461823</v>
      </c>
      <c r="AT72" s="28">
        <f ca="1">Loans!AS12+Loans!AS50+Loans!AS89+Loans!AS122+Loans!AS165+Loans!AS204</f>
        <v>88492.395129616823</v>
      </c>
      <c r="AU72" s="28">
        <f ca="1">Loans!AT12+Loans!AT50+Loans!AT89+Loans!AT122+Loans!AT165+Loans!AT204</f>
        <v>87915.6313738022</v>
      </c>
      <c r="AV72" s="28">
        <f ca="1">Loans!AU12+Loans!AU50+Loans!AU89+Loans!AU122+Loans!AU165+Loans!AU204</f>
        <v>87338.858272657657</v>
      </c>
      <c r="AW72" s="28">
        <f ca="1">Loans!AV12+Loans!AV50+Loans!AV89+Loans!AV122+Loans!AV165+Loans!AV204</f>
        <v>85544.489152476948</v>
      </c>
      <c r="AX72" s="28">
        <f ca="1">Loans!AW12+Loans!AW50+Loans!AW89+Loans!AW122+Loans!AW165+Loans!AW204</f>
        <v>83719.045149356956</v>
      </c>
      <c r="AY72" s="28">
        <f ca="1">Loans!AX12+Loans!AX50+Loans!AX89+Loans!AX122+Loans!AX165+Loans!AX204</f>
        <v>81825.773850762096</v>
      </c>
      <c r="AZ72" s="28">
        <f ca="1">Loans!AY12+Loans!AY50+Loans!AY89+Loans!AY122+Loans!AY165+Loans!AY204</f>
        <v>79932.478666012816</v>
      </c>
      <c r="BA72" s="28">
        <f ca="1">Loans!AZ12+Loans!AZ50+Loans!AZ89+Loans!AZ122+Loans!AZ165+Loans!AZ204</f>
        <v>78039.159587147049</v>
      </c>
      <c r="BB72" s="28">
        <f ca="1">Loans!BA12+Loans!BA50+Loans!BA89+Loans!BA122+Loans!BA165+Loans!BA204</f>
        <v>76015.341374412019</v>
      </c>
      <c r="BC72" s="28">
        <f ca="1">Loans!BB12+Loans!BB50+Loans!BB89+Loans!BB122+Loans!BB165+Loans!BB204</f>
        <v>73967.625252560509</v>
      </c>
      <c r="BD72" s="28">
        <f ca="1">Loans!BC12+Loans!BC50+Loans!BC89+Loans!BC122+Loans!BC165+Loans!BC204</f>
        <v>71816.03006710019</v>
      </c>
      <c r="BE72" s="28">
        <f ca="1">Loans!BD12+Loans!BD50+Loans!BD89+Loans!BD122+Loans!BD165+Loans!BD204</f>
        <v>69664.410955648651</v>
      </c>
      <c r="BF72" s="28">
        <f ca="1">Loans!BE12+Loans!BE50+Loans!BE89+Loans!BE122+Loans!BE165+Loans!BE204</f>
        <v>67484.736122151066</v>
      </c>
      <c r="BG72" s="28">
        <f ca="1">Loans!BF12+Loans!BF50+Loans!BF89+Loans!BF122+Loans!BF165+Loans!BF204</f>
        <v>65304.624108917</v>
      </c>
      <c r="BH72" s="28">
        <f ca="1">Loans!BG12+Loans!BG50+Loans!BG89+Loans!BG122+Loans!BG165+Loans!BG204</f>
        <v>63019.552543042468</v>
      </c>
      <c r="BI72" s="28">
        <f ca="1">Loans!BH12+Loans!BH50+Loans!BH89+Loans!BH122+Loans!BH165+Loans!BH204</f>
        <v>60733.956902979247</v>
      </c>
      <c r="BJ72" s="28">
        <f ca="1">Loans!BI12+Loans!BI50+Loans!BI89+Loans!BI122+Loans!BI165+Loans!BI204</f>
        <v>58447.837014035955</v>
      </c>
      <c r="BK72" s="28">
        <f ca="1">Loans!BJ12+Loans!BJ50+Loans!BJ89+Loans!BJ122+Loans!BJ165+Loans!BJ204</f>
        <v>56100.662508127833</v>
      </c>
      <c r="BL72" s="28">
        <f ca="1">Loans!BK12+Loans!BK50+Loans!BK89+Loans!BK122+Loans!BK165+Loans!BK204</f>
        <v>53752.705610717749</v>
      </c>
      <c r="BM72" s="28">
        <f ca="1">Loans!BL12+Loans!BL50+Loans!BL89+Loans!BL122+Loans!BL165+Loans!BL204</f>
        <v>51403.966061008512</v>
      </c>
      <c r="BN72" s="28">
        <f ca="1">Loans!BM12+Loans!BM50+Loans!BM89+Loans!BM122+Loans!BM165+Loans!BM204</f>
        <v>49054.443598116042</v>
      </c>
      <c r="BO72" s="28">
        <f ca="1">Loans!BN12+Loans!BN50+Loans!BN89+Loans!BN122+Loans!BN165+Loans!BN204</f>
        <v>46704.137961069282</v>
      </c>
      <c r="BP72" s="28">
        <f ca="1">Loans!BO12+Loans!BO50+Loans!BO89+Loans!BO122+Loans!BO165+Loans!BO204</f>
        <v>44353.048888810168</v>
      </c>
      <c r="BQ72" s="28">
        <f ca="1">Loans!BP12+Loans!BP50+Loans!BP89+Loans!BP122+Loans!BP165+Loans!BP204</f>
        <v>42001.176120193646</v>
      </c>
      <c r="BR72" s="28">
        <f ca="1">Loans!BQ12+Loans!BQ50+Loans!BQ89+Loans!BQ122+Loans!BQ165+Loans!BQ204</f>
        <v>41090.733911054005</v>
      </c>
      <c r="BS72" s="28">
        <f ca="1">Loans!BR12+Loans!BR50+Loans!BR89+Loans!BR122+Loans!BR165+Loans!BR204</f>
        <v>40179.988221177984</v>
      </c>
      <c r="BT72" s="28">
        <f ca="1">Loans!BS12+Loans!BS50+Loans!BS89+Loans!BS122+Loans!BS165+Loans!BS204</f>
        <v>39268.938949405339</v>
      </c>
      <c r="BU72" s="28">
        <f ca="1">Loans!BT12+Loans!BT50+Loans!BT89+Loans!BT122+Loans!BT165+Loans!BT204</f>
        <v>38335.372532846421</v>
      </c>
      <c r="BV72" s="28">
        <f ca="1">Loans!BU12+Loans!BU50+Loans!BU89+Loans!BU122+Loans!BU165+Loans!BU204</f>
        <v>37418.454381991811</v>
      </c>
      <c r="BW72" s="28">
        <f ca="1">Loans!BV12+Loans!BV50+Loans!BV89+Loans!BV122+Loans!BV165+Loans!BV204</f>
        <v>36501.230591753578</v>
      </c>
      <c r="BX72" s="28">
        <f ca="1">Loans!BW12+Loans!BW50+Loans!BW89+Loans!BW122+Loans!BW165+Loans!BW204</f>
        <v>35583.701060251944</v>
      </c>
      <c r="BY72" s="28">
        <f ca="1">Loans!BX12+Loans!BX50+Loans!BX89+Loans!BX122+Loans!BX165+Loans!BX204</f>
        <v>34665.865685573139</v>
      </c>
      <c r="BZ72" s="28">
        <f ca="1">Loans!BY12+Loans!BY50+Loans!BY89+Loans!BY122+Loans!BY165+Loans!BY204</f>
        <v>33747.724365769434</v>
      </c>
      <c r="CA72" s="28">
        <f ca="1">Loans!BZ12+Loans!BZ50+Loans!BZ89+Loans!BZ122+Loans!BZ165+Loans!BZ204</f>
        <v>33564.33946039759</v>
      </c>
      <c r="CB72" s="28">
        <f ca="1">Loans!CA12+Loans!CA50+Loans!CA89+Loans!CA122+Loans!CA165+Loans!CA204</f>
        <v>33380.89342672396</v>
      </c>
      <c r="CC72" s="28">
        <f ca="1">Loans!CB12+Loans!CB50+Loans!CB89+Loans!CB122+Loans!CB165+Loans!CB204</f>
        <v>33197.386244372436</v>
      </c>
      <c r="CD72" s="28">
        <f ca="1">Loans!CC12+Loans!CC50+Loans!CC89+Loans!CC122+Loans!CC165+Loans!CC204</f>
        <v>33013.817892960127</v>
      </c>
      <c r="CE72" s="28">
        <f ca="1">Loans!CD12+Loans!CD50+Loans!CD89+Loans!CD122+Loans!CD165+Loans!CD204</f>
        <v>32830.18835209735</v>
      </c>
      <c r="CF72" s="28">
        <f ca="1">Loans!CE12+Loans!CE50+Loans!CE89+Loans!CE122+Loans!CE165+Loans!CE204</f>
        <v>32646.497601387622</v>
      </c>
      <c r="CG72" s="28">
        <f ca="1">Loans!CF12+Loans!CF50+Loans!CF89+Loans!CF122+Loans!CF165+Loans!CF204</f>
        <v>32462.745620427653</v>
      </c>
      <c r="CH72" s="28">
        <f ca="1">Loans!CG12+Loans!CG50+Loans!CG89+Loans!CG122+Loans!CG165+Loans!CG204</f>
        <v>32278.932388807363</v>
      </c>
      <c r="CI72" s="28">
        <f ca="1">Loans!CH12+Loans!CH50+Loans!CH89+Loans!CH122+Loans!CH165+Loans!CH204</f>
        <v>32095.057886109869</v>
      </c>
      <c r="CJ72" s="28">
        <f ca="1">Loans!CI12+Loans!CI50+Loans!CI89+Loans!CI122+Loans!CI165+Loans!CI204</f>
        <v>31911.122091911478</v>
      </c>
      <c r="CK72" s="28">
        <f ca="1">Loans!CJ12+Loans!CJ50+Loans!CJ89+Loans!CJ122+Loans!CJ165+Loans!CJ204</f>
        <v>31727.124985781684</v>
      </c>
      <c r="CL72" s="28">
        <f ca="1">Loans!CK12+Loans!CK50+Loans!CK89+Loans!CK122+Loans!CK165+Loans!CK204</f>
        <v>31543.066547283182</v>
      </c>
      <c r="CM72" s="28">
        <f ca="1">Loans!CL12+Loans!CL50+Loans!CL89+Loans!CL122+Loans!CL165+Loans!CL204</f>
        <v>31358.946755971847</v>
      </c>
      <c r="CN72" s="28">
        <f ca="1">Loans!CM12+Loans!CM50+Loans!CM89+Loans!CM122+Loans!CM165+Loans!CM204</f>
        <v>31174.765591396739</v>
      </c>
      <c r="CO72" s="28">
        <f ca="1">Loans!CN12+Loans!CN50+Loans!CN89+Loans!CN122+Loans!CN165+Loans!CN204</f>
        <v>30990.523033100108</v>
      </c>
      <c r="CP72" s="28">
        <f ca="1">Loans!CO12+Loans!CO50+Loans!CO89+Loans!CO122+Loans!CO165+Loans!CO204</f>
        <v>30806.219060617375</v>
      </c>
      <c r="CQ72" s="28">
        <f ca="1">Loans!CP12+Loans!CP50+Loans!CP89+Loans!CP122+Loans!CP165+Loans!CP204</f>
        <v>30621.853653477152</v>
      </c>
      <c r="CR72" s="28">
        <f ca="1">Loans!CQ12+Loans!CQ50+Loans!CQ89+Loans!CQ122+Loans!CQ165+Loans!CQ204</f>
        <v>30437.426791201215</v>
      </c>
      <c r="CS72" s="28">
        <f ca="1">Loans!CR12+Loans!CR50+Loans!CR89+Loans!CR122+Loans!CR165+Loans!CR204</f>
        <v>30252.938453304519</v>
      </c>
      <c r="CT72" s="28">
        <f ca="1">Loans!CS12+Loans!CS50+Loans!CS89+Loans!CS122+Loans!CS165+Loans!CS204</f>
        <v>30068.38861929519</v>
      </c>
      <c r="CU72" s="28">
        <f ca="1">Loans!CT12+Loans!CT50+Loans!CT89+Loans!CT122+Loans!CT165+Loans!CT204</f>
        <v>29883.777268674527</v>
      </c>
      <c r="CV72" s="28">
        <f ca="1">Loans!CU12+Loans!CU50+Loans!CU89+Loans!CU122+Loans!CU165+Loans!CU204</f>
        <v>29699.104380936988</v>
      </c>
      <c r="CW72" s="28">
        <f ca="1">Loans!CV12+Loans!CV50+Loans!CV89+Loans!CV122+Loans!CV165+Loans!CV204</f>
        <v>29514.369935570201</v>
      </c>
      <c r="CX72" s="28">
        <f ca="1">Loans!CW12+Loans!CW50+Loans!CW89+Loans!CW122+Loans!CW165+Loans!CW204</f>
        <v>29329.573912054962</v>
      </c>
      <c r="CY72" s="28">
        <f ca="1">Loans!CX12+Loans!CX50+Loans!CX89+Loans!CX122+Loans!CX165+Loans!CX204</f>
        <v>29144.716289865213</v>
      </c>
      <c r="CZ72" s="28">
        <f ca="1">Loans!CY12+Loans!CY50+Loans!CY89+Loans!CY122+Loans!CY165+Loans!CY204</f>
        <v>28959.79704846807</v>
      </c>
      <c r="DA72" s="28">
        <f ca="1">Loans!CZ12+Loans!CZ50+Loans!CZ89+Loans!CZ122+Loans!CZ165+Loans!CZ204</f>
        <v>28774.816167323796</v>
      </c>
      <c r="DB72" s="28">
        <f ca="1">Loans!DA12+Loans!DA50+Loans!DA89+Loans!DA122+Loans!DA165+Loans!DA204</f>
        <v>28589.773625885806</v>
      </c>
      <c r="DC72" s="28">
        <f ca="1">Loans!DB12+Loans!DB50+Loans!DB89+Loans!DB122+Loans!DB165+Loans!DB204</f>
        <v>28404.669403600674</v>
      </c>
      <c r="DD72" s="28">
        <f ca="1">Loans!DC12+Loans!DC50+Loans!DC89+Loans!DC122+Loans!DC165+Loans!DC204</f>
        <v>28219.503479908108</v>
      </c>
      <c r="DE72" s="28">
        <f ca="1">Loans!DD12+Loans!DD50+Loans!DD89+Loans!DD122+Loans!DD165+Loans!DD204</f>
        <v>28034.27583424098</v>
      </c>
      <c r="DF72" s="28">
        <f ca="1">Loans!DE12+Loans!DE50+Loans!DE89+Loans!DE122+Loans!DE165+Loans!DE204</f>
        <v>27848.986446025301</v>
      </c>
      <c r="DG72" s="28">
        <f ca="1">Loans!DF12+Loans!DF50+Loans!DF89+Loans!DF122+Loans!DF165+Loans!DF204</f>
        <v>27663.635294680207</v>
      </c>
      <c r="DH72" s="28">
        <f ca="1">Loans!DG12+Loans!DG50+Loans!DG89+Loans!DG122+Loans!DG165+Loans!DG204</f>
        <v>27478.222359618005</v>
      </c>
      <c r="DI72" s="28">
        <f ca="1">Loans!DH12+Loans!DH50+Loans!DH89+Loans!DH122+Loans!DH165+Loans!DH204</f>
        <v>27292.747620244114</v>
      </c>
      <c r="DJ72" s="28">
        <f ca="1">Loans!DI12+Loans!DI50+Loans!DI89+Loans!DI122+Loans!DI165+Loans!DI204</f>
        <v>27107.211055957097</v>
      </c>
      <c r="DK72" s="28">
        <f ca="1">Loans!DJ12+Loans!DJ50+Loans!DJ89+Loans!DJ122+Loans!DJ165+Loans!DJ204</f>
        <v>26921.612646148653</v>
      </c>
      <c r="DL72" s="28">
        <f ca="1">Loans!DK12+Loans!DK50+Loans!DK89+Loans!DK122+Loans!DK165+Loans!DK204</f>
        <v>26735.952370203606</v>
      </c>
      <c r="DM72" s="28">
        <f ca="1">Loans!DL12+Loans!DL50+Loans!DL89+Loans!DL122+Loans!DL165+Loans!DL204</f>
        <v>26550.230207499913</v>
      </c>
      <c r="DN72" s="28">
        <f ca="1">Loans!DM12+Loans!DM50+Loans!DM89+Loans!DM122+Loans!DM165+Loans!DM204</f>
        <v>26364.446137408646</v>
      </c>
      <c r="DO72" s="28">
        <f ca="1">Loans!DN12+Loans!DN50+Loans!DN89+Loans!DN122+Loans!DN165+Loans!DN204</f>
        <v>26178.60013929402</v>
      </c>
      <c r="DP72" s="28">
        <f ca="1">Loans!DO12+Loans!DO50+Loans!DO89+Loans!DO122+Loans!DO165+Loans!DO204</f>
        <v>25992.692192513357</v>
      </c>
      <c r="DQ72" s="28">
        <f ca="1">Loans!DP12+Loans!DP50+Loans!DP89+Loans!DP122+Loans!DP165+Loans!DP204</f>
        <v>25806.722276417098</v>
      </c>
      <c r="DR72" s="28">
        <f ca="1">Loans!DQ12+Loans!DQ50+Loans!DQ89+Loans!DQ122+Loans!DQ165+Loans!DQ204</f>
        <v>25620.690370348806</v>
      </c>
      <c r="DS72" s="28">
        <f ca="1">Loans!DR12+Loans!DR50+Loans!DR89+Loans!DR122+Loans!DR165+Loans!DR204</f>
        <v>25434.596453645157</v>
      </c>
      <c r="DT72" s="28">
        <f ca="1">Loans!DS12+Loans!DS50+Loans!DS89+Loans!DS122+Loans!DS165+Loans!DS204</f>
        <v>25248.440505635943</v>
      </c>
    </row>
    <row r="73" spans="1:124" x14ac:dyDescent="0.25">
      <c r="C73" s="9" t="s">
        <v>42</v>
      </c>
      <c r="D73" s="28">
        <f ca="1">Loans!C13+Loans!C51+Loans!C90+Loans!C123+Loans!C166+Loans!C205</f>
        <v>0</v>
      </c>
      <c r="E73" s="28">
        <f ca="1">Loans!D13+Loans!D51+Loans!D90+Loans!D123+Loans!D166+Loans!D205</f>
        <v>0</v>
      </c>
      <c r="F73" s="28">
        <f ca="1">Loans!E13+Loans!E51+Loans!E90+Loans!E123+Loans!E166+Loans!E205</f>
        <v>0</v>
      </c>
      <c r="G73" s="28">
        <f ca="1">Loans!F13+Loans!F51+Loans!F90+Loans!F123+Loans!F166+Loans!F205</f>
        <v>0</v>
      </c>
      <c r="H73" s="28">
        <f ca="1">Loans!G13+Loans!G51+Loans!G90+Loans!G123+Loans!G166+Loans!G205</f>
        <v>0</v>
      </c>
      <c r="I73" s="28">
        <f ca="1">Loans!H13+Loans!H51+Loans!H90+Loans!H123+Loans!H166+Loans!H205</f>
        <v>0</v>
      </c>
      <c r="J73" s="28">
        <f ca="1">Loans!I13+Loans!I51+Loans!I90+Loans!I123+Loans!I166+Loans!I205</f>
        <v>0</v>
      </c>
      <c r="K73" s="28">
        <f ca="1">Loans!J13+Loans!J51+Loans!J90+Loans!J123+Loans!J166+Loans!J205</f>
        <v>0</v>
      </c>
      <c r="L73" s="28">
        <f ca="1">Loans!K13+Loans!K51+Loans!K90+Loans!K123+Loans!K166+Loans!K205</f>
        <v>0</v>
      </c>
      <c r="M73" s="28">
        <f ca="1">Loans!L13+Loans!L51+Loans!L90+Loans!L123+Loans!L166+Loans!L205</f>
        <v>0</v>
      </c>
      <c r="N73" s="28">
        <f ca="1">Loans!M13+Loans!M51+Loans!M90+Loans!M123+Loans!M166+Loans!M205</f>
        <v>0</v>
      </c>
      <c r="O73" s="28">
        <f ca="1">Loans!N13+Loans!N51+Loans!N90+Loans!N123+Loans!N166+Loans!N205</f>
        <v>0</v>
      </c>
      <c r="P73" s="28">
        <f ca="1">Loans!O13+Loans!O51+Loans!O90+Loans!O123+Loans!O166+Loans!O205</f>
        <v>0</v>
      </c>
      <c r="Q73" s="28">
        <f ca="1">Loans!P13+Loans!P51+Loans!P90+Loans!P123+Loans!P166+Loans!P205</f>
        <v>0</v>
      </c>
      <c r="R73" s="28">
        <f ca="1">Loans!Q13+Loans!Q51+Loans!Q90+Loans!Q123+Loans!Q166+Loans!Q205</f>
        <v>0</v>
      </c>
      <c r="S73" s="28">
        <f ca="1">Loans!R13+Loans!R51+Loans!R90+Loans!R123+Loans!R166+Loans!R205</f>
        <v>0</v>
      </c>
      <c r="T73" s="28">
        <f ca="1">Loans!S13+Loans!S51+Loans!S90+Loans!S123+Loans!S166+Loans!S205</f>
        <v>0</v>
      </c>
      <c r="U73" s="28">
        <f ca="1">Loans!T13+Loans!T51+Loans!T90+Loans!T123+Loans!T166+Loans!T205</f>
        <v>0</v>
      </c>
      <c r="V73" s="28">
        <f ca="1">Loans!U13+Loans!U51+Loans!U90+Loans!U123+Loans!U166+Loans!U205</f>
        <v>0</v>
      </c>
      <c r="W73" s="28">
        <f ca="1">Loans!V13+Loans!V51+Loans!V90+Loans!V123+Loans!V166+Loans!V205</f>
        <v>0</v>
      </c>
      <c r="X73" s="28">
        <f ca="1">Loans!W13+Loans!W51+Loans!W90+Loans!W123+Loans!W166+Loans!W205</f>
        <v>0</v>
      </c>
      <c r="Y73" s="28">
        <f ca="1">Loans!X13+Loans!X51+Loans!X90+Loans!X123+Loans!X166+Loans!X205</f>
        <v>0</v>
      </c>
      <c r="Z73" s="28">
        <f ca="1">Loans!Y13+Loans!Y51+Loans!Y90+Loans!Y123+Loans!Y166+Loans!Y205</f>
        <v>0</v>
      </c>
      <c r="AA73" s="28">
        <f ca="1">Loans!Z13+Loans!Z51+Loans!Z90+Loans!Z123+Loans!Z166+Loans!Z205</f>
        <v>0</v>
      </c>
      <c r="AB73" s="28">
        <f ca="1">Loans!AA13+Loans!AA51+Loans!AA90+Loans!AA123+Loans!AA166+Loans!AA205</f>
        <v>0</v>
      </c>
      <c r="AC73" s="28">
        <f ca="1">Loans!AB13+Loans!AB51+Loans!AB90+Loans!AB123+Loans!AB166+Loans!AB205</f>
        <v>0</v>
      </c>
      <c r="AD73" s="28">
        <f ca="1">Loans!AC13+Loans!AC51+Loans!AC90+Loans!AC123+Loans!AC166+Loans!AC205</f>
        <v>0</v>
      </c>
      <c r="AE73" s="28">
        <f ca="1">Loans!AD13+Loans!AD51+Loans!AD90+Loans!AD123+Loans!AD166+Loans!AD205</f>
        <v>0</v>
      </c>
      <c r="AF73" s="28">
        <f ca="1">Loans!AE13+Loans!AE51+Loans!AE90+Loans!AE123+Loans!AE166+Loans!AE205</f>
        <v>0</v>
      </c>
      <c r="AG73" s="28">
        <f ca="1">Loans!AF13+Loans!AF51+Loans!AF90+Loans!AF123+Loans!AF166+Loans!AF205</f>
        <v>0</v>
      </c>
      <c r="AH73" s="28">
        <f ca="1">Loans!AG13+Loans!AG51+Loans!AG90+Loans!AG123+Loans!AG166+Loans!AG205</f>
        <v>0</v>
      </c>
      <c r="AI73" s="28">
        <f ca="1">Loans!AH13+Loans!AH51+Loans!AH90+Loans!AH123+Loans!AH166+Loans!AH205</f>
        <v>0</v>
      </c>
      <c r="AJ73" s="28">
        <f ca="1">Loans!AI13+Loans!AI51+Loans!AI90+Loans!AI123+Loans!AI166+Loans!AI205</f>
        <v>0</v>
      </c>
      <c r="AK73" s="28">
        <f ca="1">Loans!AJ13+Loans!AJ51+Loans!AJ90+Loans!AJ123+Loans!AJ166+Loans!AJ205</f>
        <v>0</v>
      </c>
      <c r="AL73" s="28">
        <f ca="1">Loans!AK13+Loans!AK51+Loans!AK90+Loans!AK123+Loans!AK166+Loans!AK205</f>
        <v>0</v>
      </c>
      <c r="AM73" s="28">
        <f ca="1">Loans!AL13+Loans!AL51+Loans!AL90+Loans!AL123+Loans!AL166+Loans!AL205</f>
        <v>0</v>
      </c>
      <c r="AN73" s="28">
        <f ca="1">Loans!AM13+Loans!AM51+Loans!AM90+Loans!AM123+Loans!AM166+Loans!AM205</f>
        <v>0</v>
      </c>
      <c r="AO73" s="28">
        <f ca="1">Loans!AN13+Loans!AN51+Loans!AN90+Loans!AN123+Loans!AN166+Loans!AN205</f>
        <v>83967.92943577886</v>
      </c>
      <c r="AP73" s="28">
        <f ca="1">Loans!AO13+Loans!AO51+Loans!AO90+Loans!AO123+Loans!AO166+Loans!AO205</f>
        <v>83995.918745590781</v>
      </c>
      <c r="AQ73" s="28">
        <f ca="1">Loans!AP13+Loans!AP51+Loans!AP90+Loans!AP123+Loans!AP166+Loans!AP205</f>
        <v>84023.917385172652</v>
      </c>
      <c r="AR73" s="28">
        <f ca="1">Loans!AQ13+Loans!AQ51+Loans!AQ90+Loans!AQ123+Loans!AQ166+Loans!AQ205</f>
        <v>84051.925357634376</v>
      </c>
      <c r="AS73" s="28">
        <f ca="1">Loans!AR13+Loans!AR51+Loans!AR90+Loans!AR123+Loans!AR166+Loans!AR205</f>
        <v>84079.942666086921</v>
      </c>
      <c r="AT73" s="28">
        <f ca="1">Loans!AS13+Loans!AS51+Loans!AS90+Loans!AS123+Loans!AS166+Loans!AS205</f>
        <v>84107.969313642287</v>
      </c>
      <c r="AU73" s="28">
        <f ca="1">Loans!AT13+Loans!AT51+Loans!AT90+Loans!AT123+Loans!AT166+Loans!AT205</f>
        <v>84136.005303413505</v>
      </c>
      <c r="AV73" s="28">
        <f ca="1">Loans!AU13+Loans!AU51+Loans!AU90+Loans!AU123+Loans!AU166+Loans!AU205</f>
        <v>84164.050638514629</v>
      </c>
      <c r="AW73" s="28">
        <f ca="1">Loans!AV13+Loans!AV51+Loans!AV90+Loans!AV123+Loans!AV166+Loans!AV205</f>
        <v>84192.105322060816</v>
      </c>
      <c r="AX73" s="28">
        <f ca="1">Loans!AW13+Loans!AW51+Loans!AW90+Loans!AW123+Loans!AW166+Loans!AW205</f>
        <v>214975.38983348047</v>
      </c>
      <c r="AY73" s="28">
        <f ca="1">Loans!AX13+Loans!AX51+Loans!AX90+Loans!AX123+Loans!AX166+Loans!AX205</f>
        <v>215047.04829675829</v>
      </c>
      <c r="AZ73" s="28">
        <f ca="1">Loans!AY13+Loans!AY51+Loans!AY90+Loans!AY123+Loans!AY166+Loans!AY205</f>
        <v>215118.73064619052</v>
      </c>
      <c r="BA73" s="28">
        <f ca="1">Loans!AZ13+Loans!AZ51+Loans!AZ90+Loans!AZ123+Loans!AZ166+Loans!AZ205</f>
        <v>215190.43688973927</v>
      </c>
      <c r="BB73" s="28">
        <f ca="1">Loans!BA13+Loans!BA51+Loans!BA90+Loans!BA123+Loans!BA166+Loans!BA205</f>
        <v>215262.1670353692</v>
      </c>
      <c r="BC73" s="28">
        <f ca="1">Loans!BB13+Loans!BB51+Loans!BB90+Loans!BB123+Loans!BB166+Loans!BB205</f>
        <v>215333.92109104764</v>
      </c>
      <c r="BD73" s="28">
        <f ca="1">Loans!BC13+Loans!BC51+Loans!BC90+Loans!BC123+Loans!BC166+Loans!BC205</f>
        <v>215405.69906474464</v>
      </c>
      <c r="BE73" s="28">
        <f ca="1">Loans!BD13+Loans!BD51+Loans!BD90+Loans!BD123+Loans!BD166+Loans!BD205</f>
        <v>215477.5009644329</v>
      </c>
      <c r="BF73" s="28">
        <f ca="1">Loans!BE13+Loans!BE51+Loans!BE90+Loans!BE123+Loans!BE166+Loans!BE205</f>
        <v>216789.0401738839</v>
      </c>
      <c r="BG73" s="28">
        <f ca="1">Loans!BF13+Loans!BF51+Loans!BF90+Loans!BF123+Loans!BF166+Loans!BF205</f>
        <v>531667.69809531211</v>
      </c>
      <c r="BH73" s="28">
        <f ca="1">Loans!BG13+Loans!BG51+Loans!BG90+Loans!BG123+Loans!BG166+Loans!BG205</f>
        <v>533239.92066134396</v>
      </c>
      <c r="BI73" s="28">
        <f ca="1">Loans!BH13+Loans!BH51+Loans!BH90+Loans!BH123+Loans!BH166+Loans!BH205</f>
        <v>534812.66730156436</v>
      </c>
      <c r="BJ73" s="28">
        <f ca="1">Loans!BI13+Loans!BI51+Loans!BI90+Loans!BI123+Loans!BI166+Loans!BI205</f>
        <v>717976.51819605427</v>
      </c>
      <c r="BK73" s="28">
        <f ca="1">Loans!BJ13+Loans!BJ51+Loans!BJ90+Loans!BJ123+Loans!BJ166+Loans!BJ205</f>
        <v>720323.69270196243</v>
      </c>
      <c r="BL73" s="28">
        <f ca="1">Loans!BK13+Loans!BK51+Loans!BK90+Loans!BK123+Loans!BK166+Loans!BK205</f>
        <v>722671.64959937241</v>
      </c>
      <c r="BM73" s="28">
        <f ca="1">Loans!BL13+Loans!BL51+Loans!BL90+Loans!BL123+Loans!BL166+Loans!BL205</f>
        <v>725020.38914908178</v>
      </c>
      <c r="BN73" s="28">
        <f ca="1">Loans!BM13+Loans!BM51+Loans!BM90+Loans!BM123+Loans!BM166+Loans!BM205</f>
        <v>727369.91161197412</v>
      </c>
      <c r="BO73" s="28">
        <f ca="1">Loans!BN13+Loans!BN51+Loans!BN90+Loans!BN123+Loans!BN166+Loans!BN205</f>
        <v>729720.21724902093</v>
      </c>
      <c r="BP73" s="28">
        <f ca="1">Loans!BO13+Loans!BO51+Loans!BO90+Loans!BO123+Loans!BO166+Loans!BO205</f>
        <v>732071.30632128008</v>
      </c>
      <c r="BQ73" s="28">
        <f ca="1">Loans!BP13+Loans!BP51+Loans!BP90+Loans!BP123+Loans!BP166+Loans!BP205</f>
        <v>592779.62789060746</v>
      </c>
      <c r="BR73" s="28">
        <f ca="1">Loans!BQ13+Loans!BQ51+Loans!BQ90+Loans!BQ123+Loans!BQ166+Loans!BQ205</f>
        <v>593690.07009974716</v>
      </c>
      <c r="BS73" s="28">
        <f ca="1">Loans!BR13+Loans!BR51+Loans!BR90+Loans!BR123+Loans!BR166+Loans!BR205</f>
        <v>594600.81578962319</v>
      </c>
      <c r="BT73" s="28">
        <f ca="1">Loans!BS13+Loans!BS51+Loans!BS90+Loans!BS123+Loans!BS166+Loans!BS205</f>
        <v>595511.8650613958</v>
      </c>
      <c r="BU73" s="28">
        <f ca="1">Loans!BT13+Loans!BT51+Loans!BT90+Loans!BT123+Loans!BT166+Loans!BT205</f>
        <v>545567.06794844428</v>
      </c>
      <c r="BV73" s="28">
        <f ca="1">Loans!BU13+Loans!BU51+Loans!BU90+Loans!BU123+Loans!BU166+Loans!BU205</f>
        <v>546483.98609929893</v>
      </c>
      <c r="BW73" s="28">
        <f ca="1">Loans!BV13+Loans!BV51+Loans!BV90+Loans!BV123+Loans!BV166+Loans!BV205</f>
        <v>547401.20988953719</v>
      </c>
      <c r="BX73" s="28">
        <f ca="1">Loans!BW13+Loans!BW51+Loans!BW90+Loans!BW123+Loans!BW166+Loans!BW205</f>
        <v>548318.73942103877</v>
      </c>
      <c r="BY73" s="28">
        <f ca="1">Loans!BX13+Loans!BX51+Loans!BX90+Loans!BX123+Loans!BX166+Loans!BX205</f>
        <v>549236.57479571761</v>
      </c>
      <c r="BZ73" s="28">
        <f ca="1">Loans!BY13+Loans!BY51+Loans!BY90+Loans!BY123+Loans!BY166+Loans!BY205</f>
        <v>550154.71611552127</v>
      </c>
      <c r="CA73" s="28">
        <f ca="1">Loans!BZ13+Loans!BZ51+Loans!BZ90+Loans!BZ123+Loans!BZ166+Loans!BZ205</f>
        <v>550338.1010208932</v>
      </c>
      <c r="CB73" s="28">
        <f ca="1">Loans!CA13+Loans!CA51+Loans!CA90+Loans!CA123+Loans!CA166+Loans!CA205</f>
        <v>550521.54705456679</v>
      </c>
      <c r="CC73" s="28">
        <f ca="1">Loans!CB13+Loans!CB51+Loans!CB90+Loans!CB123+Loans!CB166+Loans!CB205</f>
        <v>550705.05423691822</v>
      </c>
      <c r="CD73" s="28">
        <f ca="1">Loans!CC13+Loans!CC51+Loans!CC90+Loans!CC123+Loans!CC166+Loans!CC205</f>
        <v>550888.62258833065</v>
      </c>
      <c r="CE73" s="28">
        <f ca="1">Loans!CD13+Loans!CD51+Loans!CD90+Loans!CD123+Loans!CD166+Loans!CD205</f>
        <v>551072.2521291934</v>
      </c>
      <c r="CF73" s="28">
        <f ca="1">Loans!CE13+Loans!CE51+Loans!CE90+Loans!CE123+Loans!CE166+Loans!CE205</f>
        <v>551255.94287990313</v>
      </c>
      <c r="CG73" s="28">
        <f ca="1">Loans!CF13+Loans!CF51+Loans!CF90+Loans!CF123+Loans!CF166+Loans!CF205</f>
        <v>551439.69486086315</v>
      </c>
      <c r="CH73" s="28">
        <f ca="1">Loans!CG13+Loans!CG51+Loans!CG90+Loans!CG123+Loans!CG166+Loans!CG205</f>
        <v>551623.50809248339</v>
      </c>
      <c r="CI73" s="28">
        <f ca="1">Loans!CH13+Loans!CH51+Loans!CH90+Loans!CH123+Loans!CH166+Loans!CH205</f>
        <v>551807.38259518088</v>
      </c>
      <c r="CJ73" s="28">
        <f ca="1">Loans!CI13+Loans!CI51+Loans!CI90+Loans!CI123+Loans!CI166+Loans!CI205</f>
        <v>551991.31838937919</v>
      </c>
      <c r="CK73" s="28">
        <f ca="1">Loans!CJ13+Loans!CJ51+Loans!CJ90+Loans!CJ123+Loans!CJ166+Loans!CJ205</f>
        <v>552175.31549550907</v>
      </c>
      <c r="CL73" s="28">
        <f ca="1">Loans!CK13+Loans!CK51+Loans!CK90+Loans!CK123+Loans!CK166+Loans!CK205</f>
        <v>552359.3739340076</v>
      </c>
      <c r="CM73" s="28">
        <f ca="1">Loans!CL13+Loans!CL51+Loans!CL90+Loans!CL123+Loans!CL166+Loans!CL205</f>
        <v>552543.49372531893</v>
      </c>
      <c r="CN73" s="28">
        <f ca="1">Loans!CM13+Loans!CM51+Loans!CM90+Loans!CM123+Loans!CM166+Loans!CM205</f>
        <v>552727.67488989397</v>
      </c>
      <c r="CO73" s="28">
        <f ca="1">Loans!CN13+Loans!CN51+Loans!CN90+Loans!CN123+Loans!CN166+Loans!CN205</f>
        <v>552911.91744819062</v>
      </c>
      <c r="CP73" s="28">
        <f ca="1">Loans!CO13+Loans!CO51+Loans!CO90+Loans!CO123+Loans!CO166+Loans!CO205</f>
        <v>553096.22142067342</v>
      </c>
      <c r="CQ73" s="28">
        <f ca="1">Loans!CP13+Loans!CP51+Loans!CP90+Loans!CP123+Loans!CP166+Loans!CP205</f>
        <v>553280.58682781365</v>
      </c>
      <c r="CR73" s="28">
        <f ca="1">Loans!CQ13+Loans!CQ51+Loans!CQ90+Loans!CQ123+Loans!CQ166+Loans!CQ205</f>
        <v>553465.01369008957</v>
      </c>
      <c r="CS73" s="28">
        <f ca="1">Loans!CR13+Loans!CR51+Loans!CR90+Loans!CR123+Loans!CR166+Loans!CR205</f>
        <v>553649.50202798622</v>
      </c>
      <c r="CT73" s="28">
        <f ca="1">Loans!CS13+Loans!CS51+Loans!CS90+Loans!CS123+Loans!CS166+Loans!CS205</f>
        <v>553834.0518619956</v>
      </c>
      <c r="CU73" s="28">
        <f ca="1">Loans!CT13+Loans!CT51+Loans!CT90+Loans!CT123+Loans!CT166+Loans!CT205</f>
        <v>554018.66321261623</v>
      </c>
      <c r="CV73" s="28">
        <f ca="1">Loans!CU13+Loans!CU51+Loans!CU90+Loans!CU123+Loans!CU166+Loans!CU205</f>
        <v>554203.33610035374</v>
      </c>
      <c r="CW73" s="28">
        <f ca="1">Loans!CV13+Loans!CV51+Loans!CV90+Loans!CV123+Loans!CV166+Loans!CV205</f>
        <v>554388.07054572052</v>
      </c>
      <c r="CX73" s="28">
        <f ca="1">Loans!CW13+Loans!CW51+Loans!CW90+Loans!CW123+Loans!CW166+Loans!CW205</f>
        <v>554572.8665692358</v>
      </c>
      <c r="CY73" s="28">
        <f ca="1">Loans!CX13+Loans!CX51+Loans!CX90+Loans!CX123+Loans!CX166+Loans!CX205</f>
        <v>554757.72419142548</v>
      </c>
      <c r="CZ73" s="28">
        <f ca="1">Loans!CY13+Loans!CY51+Loans!CY90+Loans!CY123+Loans!CY166+Loans!CY205</f>
        <v>554942.64343282266</v>
      </c>
      <c r="DA73" s="28">
        <f ca="1">Loans!CZ13+Loans!CZ51+Loans!CZ90+Loans!CZ123+Loans!CZ166+Loans!CZ205</f>
        <v>555127.62431396695</v>
      </c>
      <c r="DB73" s="28">
        <f ca="1">Loans!DA13+Loans!DA51+Loans!DA90+Loans!DA123+Loans!DA166+Loans!DA205</f>
        <v>555312.66685540497</v>
      </c>
      <c r="DC73" s="28">
        <f ca="1">Loans!DB13+Loans!DB51+Loans!DB90+Loans!DB123+Loans!DB166+Loans!DB205</f>
        <v>555497.77107769006</v>
      </c>
      <c r="DD73" s="28">
        <f ca="1">Loans!DC13+Loans!DC51+Loans!DC90+Loans!DC123+Loans!DC166+Loans!DC205</f>
        <v>555682.9370013827</v>
      </c>
      <c r="DE73" s="28">
        <f ca="1">Loans!DD13+Loans!DD51+Loans!DD90+Loans!DD123+Loans!DD166+Loans!DD205</f>
        <v>555868.16464704974</v>
      </c>
      <c r="DF73" s="28">
        <f ca="1">Loans!DE13+Loans!DE51+Loans!DE90+Loans!DE123+Loans!DE166+Loans!DE205</f>
        <v>556053.45403526549</v>
      </c>
      <c r="DG73" s="28">
        <f ca="1">Loans!DF13+Loans!DF51+Loans!DF90+Loans!DF123+Loans!DF166+Loans!DF205</f>
        <v>556238.80518661055</v>
      </c>
      <c r="DH73" s="28">
        <f ca="1">Loans!DG13+Loans!DG51+Loans!DG90+Loans!DG123+Loans!DG166+Loans!DG205</f>
        <v>556424.21812167275</v>
      </c>
      <c r="DI73" s="28">
        <f ca="1">Loans!DH13+Loans!DH51+Loans!DH90+Loans!DH123+Loans!DH166+Loans!DH205</f>
        <v>556609.69286104664</v>
      </c>
      <c r="DJ73" s="28">
        <f ca="1">Loans!DI13+Loans!DI51+Loans!DI90+Loans!DI123+Loans!DI166+Loans!DI205</f>
        <v>556795.22942533367</v>
      </c>
      <c r="DK73" s="28">
        <f ca="1">Loans!DJ13+Loans!DJ51+Loans!DJ90+Loans!DJ123+Loans!DJ166+Loans!DJ205</f>
        <v>556980.82783514203</v>
      </c>
      <c r="DL73" s="28">
        <f ca="1">Loans!DK13+Loans!DK51+Loans!DK90+Loans!DK123+Loans!DK166+Loans!DK205</f>
        <v>557166.48811108712</v>
      </c>
      <c r="DM73" s="28">
        <f ca="1">Loans!DL13+Loans!DL51+Loans!DL90+Loans!DL123+Loans!DL166+Loans!DL205</f>
        <v>557352.21027379087</v>
      </c>
      <c r="DN73" s="28">
        <f ca="1">Loans!DM13+Loans!DM51+Loans!DM90+Loans!DM123+Loans!DM166+Loans!DM205</f>
        <v>557537.99434388208</v>
      </c>
      <c r="DO73" s="28">
        <f ca="1">Loans!DN13+Loans!DN51+Loans!DN90+Loans!DN123+Loans!DN166+Loans!DN205</f>
        <v>557723.84034199675</v>
      </c>
      <c r="DP73" s="28">
        <f ca="1">Loans!DO13+Loans!DO51+Loans!DO90+Loans!DO123+Loans!DO166+Loans!DO205</f>
        <v>557909.74828877742</v>
      </c>
      <c r="DQ73" s="28">
        <f ca="1">Loans!DP13+Loans!DP51+Loans!DP90+Loans!DP123+Loans!DP166+Loans!DP205</f>
        <v>558095.71820487361</v>
      </c>
      <c r="DR73" s="28">
        <f ca="1">Loans!DQ13+Loans!DQ51+Loans!DQ90+Loans!DQ123+Loans!DQ166+Loans!DQ205</f>
        <v>558281.75011094194</v>
      </c>
      <c r="DS73" s="28">
        <f ca="1">Loans!DR13+Loans!DR51+Loans!DR90+Loans!DR123+Loans!DR166+Loans!DR205</f>
        <v>558467.84402764554</v>
      </c>
      <c r="DT73" s="28">
        <f ca="1">Loans!DS13+Loans!DS51+Loans!DS90+Loans!DS123+Loans!DS166+Loans!DS205</f>
        <v>558653.99997565476</v>
      </c>
    </row>
    <row r="74" spans="1:124" x14ac:dyDescent="0.25">
      <c r="C74" s="9" t="s">
        <v>474</v>
      </c>
    </row>
    <row r="75" spans="1:124" x14ac:dyDescent="0.25">
      <c r="C75" s="36" t="s">
        <v>35</v>
      </c>
      <c r="D75" s="28">
        <f ca="1">Loans!C22+Loans!C56+Loans!C91+Loans!C128+Loans!C171+Loans!C210</f>
        <v>34462866.24203822</v>
      </c>
      <c r="E75" s="28">
        <f ca="1">Loans!D22+Loans!D56+Loans!D91+Loans!D128+Loans!D171+Loans!D210</f>
        <v>34462866.24203822</v>
      </c>
      <c r="F75" s="28">
        <f ca="1">Loans!E22+Loans!E56+Loans!E91+Loans!E128+Loans!E171+Loans!E210</f>
        <v>34462866.24203822</v>
      </c>
      <c r="G75" s="28">
        <f ca="1">Loans!F22+Loans!F56+Loans!F91+Loans!F128+Loans!F171+Loans!F210</f>
        <v>34462866.24203822</v>
      </c>
      <c r="H75" s="28">
        <f ca="1">Loans!G22+Loans!G56+Loans!G91+Loans!G128+Loans!G171+Loans!G210</f>
        <v>34462866.24203822</v>
      </c>
      <c r="I75" s="28">
        <f ca="1">Loans!H22+Loans!H56+Loans!H91+Loans!H128+Loans!H171+Loans!H210</f>
        <v>34462866.24203822</v>
      </c>
      <c r="J75" s="28">
        <f ca="1">Loans!I22+Loans!I56+Loans!I91+Loans!I128+Loans!I171+Loans!I210</f>
        <v>34462866.24203822</v>
      </c>
      <c r="K75" s="28">
        <f ca="1">Loans!J22+Loans!J56+Loans!J91+Loans!J128+Loans!J171+Loans!J210</f>
        <v>34462866.24203822</v>
      </c>
      <c r="L75" s="28">
        <f ca="1">Loans!K22+Loans!K56+Loans!K91+Loans!K128+Loans!K171+Loans!K210</f>
        <v>34462866.24203822</v>
      </c>
      <c r="M75" s="28">
        <f ca="1">Loans!L22+Loans!L56+Loans!L91+Loans!L128+Loans!L171+Loans!L210</f>
        <v>39766341.820968613</v>
      </c>
      <c r="N75" s="28">
        <f ca="1">Loans!M22+Loans!M56+Loans!M91+Loans!M128+Loans!M171+Loans!M210</f>
        <v>43188313.850968614</v>
      </c>
      <c r="O75" s="28">
        <f ca="1">Loans!N22+Loans!N56+Loans!N91+Loans!N128+Loans!N171+Loans!N210</f>
        <v>46610285.880968608</v>
      </c>
      <c r="P75" s="28">
        <f ca="1">Loans!O22+Loans!O56+Loans!O91+Loans!O128+Loans!O171+Loans!O210</f>
        <v>50033216.680968612</v>
      </c>
      <c r="Q75" s="28">
        <f ca="1">Loans!P22+Loans!P56+Loans!P91+Loans!P128+Loans!P171+Loans!P210</f>
        <v>53455157.44096861</v>
      </c>
      <c r="R75" s="28">
        <f ca="1">Loans!Q22+Loans!Q56+Loans!Q91+Loans!Q128+Loans!Q171+Loans!Q210</f>
        <v>56860223.000968605</v>
      </c>
      <c r="S75" s="28">
        <f ca="1">Loans!R22+Loans!R56+Loans!R91+Loans!R128+Loans!R171+Loans!R210</f>
        <v>60283897.390968606</v>
      </c>
      <c r="T75" s="28">
        <f ca="1">Loans!S22+Loans!S56+Loans!S91+Loans!S128+Loans!S171+Loans!S210</f>
        <v>63705877.900968611</v>
      </c>
      <c r="U75" s="28">
        <f ca="1">Loans!T22+Loans!T56+Loans!T91+Loans!T128+Loans!T171+Loans!T210</f>
        <v>67127858.410968602</v>
      </c>
      <c r="V75" s="28">
        <f ca="1">Loans!U22+Loans!U56+Loans!U91+Loans!U128+Loans!U171+Loans!U210</f>
        <v>79035465.708278835</v>
      </c>
      <c r="W75" s="28">
        <f ca="1">Loans!V22+Loans!V56+Loans!V91+Loans!V128+Loans!V171+Loans!V210</f>
        <v>84354327.606733575</v>
      </c>
      <c r="X75" s="28">
        <f ca="1">Loans!W22+Loans!W56+Loans!W91+Loans!W128+Loans!W171+Loans!W210</f>
        <v>77380980.798786551</v>
      </c>
      <c r="Y75" s="28">
        <f ca="1">Loans!X22+Loans!X56+Loans!X91+Loans!X128+Loans!X171+Loans!X210</f>
        <v>98342569.999788865</v>
      </c>
      <c r="Z75" s="28">
        <f ca="1">Loans!Y22+Loans!Y56+Loans!Y91+Loans!Y128+Loans!Y171+Loans!Y210</f>
        <v>112325140.56379601</v>
      </c>
      <c r="AA75" s="28">
        <f ca="1">Loans!Z22+Loans!Z56+Loans!Z91+Loans!Z128+Loans!Z171+Loans!Z210</f>
        <v>130556372.4276665</v>
      </c>
      <c r="AB75" s="28">
        <f ca="1">Loans!AA22+Loans!AA56+Loans!AA91+Loans!AA128+Loans!AA171+Loans!AA210</f>
        <v>150900364.02205315</v>
      </c>
      <c r="AC75" s="28">
        <f ca="1">Loans!AB22+Loans!AB56+Loans!AB91+Loans!AB128+Loans!AB171+Loans!AB210</f>
        <v>163167951.04206783</v>
      </c>
      <c r="AD75" s="28">
        <f ca="1">Loans!AC22+Loans!AC56+Loans!AC91+Loans!AC128+Loans!AC171+Loans!AC210</f>
        <v>175804232.52565876</v>
      </c>
      <c r="AE75" s="28">
        <f ca="1">Loans!AD22+Loans!AD56+Loans!AD91+Loans!AD128+Loans!AD171+Loans!AD210</f>
        <v>185552786.79806495</v>
      </c>
      <c r="AF75" s="28">
        <f ca="1">Loans!AE22+Loans!AE56+Loans!AE91+Loans!AE128+Loans!AE171+Loans!AE210</f>
        <v>192957201.81124204</v>
      </c>
      <c r="AG75" s="28">
        <f ca="1">Loans!AF22+Loans!AF56+Loans!AF91+Loans!AF128+Loans!AF171+Loans!AF210</f>
        <v>200434315.42633229</v>
      </c>
      <c r="AH75" s="28">
        <f ca="1">Loans!AG22+Loans!AG56+Loans!AG91+Loans!AG128+Loans!AG171+Loans!AG210</f>
        <v>206981064.91654086</v>
      </c>
      <c r="AI75" s="28">
        <f ca="1">Loans!AH22+Loans!AH56+Loans!AH91+Loans!AH128+Loans!AH171+Loans!AH210</f>
        <v>214174235.93434322</v>
      </c>
      <c r="AJ75" s="28">
        <f ca="1">Loans!AI22+Loans!AI56+Loans!AI91+Loans!AI128+Loans!AI171+Loans!AI210</f>
        <v>221367406.95214555</v>
      </c>
      <c r="AK75" s="28">
        <f ca="1">Loans!AJ22+Loans!AJ56+Loans!AJ91+Loans!AJ128+Loans!AJ171+Loans!AJ210</f>
        <v>228296472.51446596</v>
      </c>
      <c r="AL75" s="28">
        <f ca="1">Loans!AK22+Loans!AK56+Loans!AK91+Loans!AK128+Loans!AK171+Loans!AK210</f>
        <v>235225538.07678637</v>
      </c>
      <c r="AM75" s="28">
        <f ca="1">Loans!AL22+Loans!AL56+Loans!AL91+Loans!AL128+Loans!AL171+Loans!AL210</f>
        <v>240435675.70621487</v>
      </c>
      <c r="AN75" s="28">
        <f ca="1">Loans!AM22+Loans!AM56+Loans!AM91+Loans!AM128+Loans!AM171+Loans!AM210</f>
        <v>245216081.35242051</v>
      </c>
      <c r="AO75" s="28">
        <f ca="1">Loans!AN22+Loans!AN56+Loans!AN91+Loans!AN128+Loans!AN171+Loans!AN210</f>
        <v>249912519.06919032</v>
      </c>
      <c r="AP75" s="28">
        <f ca="1">Loans!AO22+Loans!AO56+Loans!AO91+Loans!AO128+Loans!AO171+Loans!AO210</f>
        <v>253046267.03947595</v>
      </c>
      <c r="AQ75" s="28">
        <f ca="1">Loans!AP22+Loans!AP56+Loans!AP91+Loans!AP128+Loans!AP171+Loans!AP210</f>
        <v>255889670.41803885</v>
      </c>
      <c r="AR75" s="28">
        <f ca="1">Loans!AQ22+Loans!AQ56+Loans!AQ91+Loans!AQ128+Loans!AQ171+Loans!AQ210</f>
        <v>258654912.7007705</v>
      </c>
      <c r="AS75" s="28">
        <f ca="1">Loans!AR22+Loans!AR56+Loans!AR91+Loans!AR128+Loans!AR171+Loans!AR210</f>
        <v>259820757.72410399</v>
      </c>
      <c r="AT75" s="28">
        <f ca="1">Loans!AS22+Loans!AS56+Loans!AS91+Loans!AS128+Loans!AS171+Loans!AS210</f>
        <v>259002890.03492141</v>
      </c>
      <c r="AU75" s="28">
        <f ca="1">Loans!AT22+Loans!AT56+Loans!AT91+Loans!AT128+Loans!AT171+Loans!AT210</f>
        <v>257272570.73148781</v>
      </c>
      <c r="AV75" s="28">
        <f ca="1">Loans!AU22+Loans!AU56+Loans!AU91+Loans!AU128+Loans!AU171+Loans!AU210</f>
        <v>255542223.38271907</v>
      </c>
      <c r="AW75" s="28">
        <f ca="1">Loans!AV22+Loans!AV56+Loans!AV91+Loans!AV128+Loans!AV171+Loans!AV210</f>
        <v>250159087.96749341</v>
      </c>
      <c r="AX75" s="28">
        <f ca="1">Loans!AW22+Loans!AW56+Loans!AW91+Loans!AW128+Loans!AW171+Loans!AW210</f>
        <v>244551972.67362201</v>
      </c>
      <c r="AY75" s="28">
        <f ca="1">Loans!AX22+Loans!AX56+Loans!AX91+Loans!AX128+Loans!AX171+Loans!AX210</f>
        <v>238872087.11937416</v>
      </c>
      <c r="AZ75" s="28">
        <f ca="1">Loans!AY22+Loans!AY56+Loans!AY91+Loans!AY128+Loans!AY171+Loans!AY210</f>
        <v>233192129.88277686</v>
      </c>
      <c r="BA75" s="28">
        <f ca="1">Loans!AZ22+Loans!AZ56+Loans!AZ91+Loans!AZ128+Loans!AZ171+Loans!AZ210</f>
        <v>227512100.93993604</v>
      </c>
      <c r="BB75" s="28">
        <f ca="1">Loans!BA22+Loans!BA56+Loans!BA91+Loans!BA128+Loans!BA171+Loans!BA210</f>
        <v>221440574.57158533</v>
      </c>
      <c r="BC75" s="28">
        <f ca="1">Loans!BB22+Loans!BB56+Loans!BB91+Loans!BB128+Loans!BB171+Loans!BB210</f>
        <v>215297354.45197511</v>
      </c>
      <c r="BD75" s="28">
        <f ca="1">Loans!BC22+Loans!BC56+Loans!BC91+Loans!BC128+Loans!BC171+Loans!BC210</f>
        <v>208842497.11762044</v>
      </c>
      <c r="BE75" s="28">
        <f ca="1">Loans!BD22+Loans!BD56+Loans!BD91+Loans!BD128+Loans!BD171+Loans!BD210</f>
        <v>202387567.98136616</v>
      </c>
      <c r="BF75" s="28">
        <f ca="1">Loans!BE22+Loans!BE56+Loans!BE91+Loans!BE128+Loans!BE171+Loans!BE210</f>
        <v>195847231.94166395</v>
      </c>
      <c r="BG75" s="28">
        <f ca="1">Loans!BF22+Loans!BF56+Loans!BF91+Loans!BF128+Loans!BF171+Loans!BF210</f>
        <v>188992017.24404031</v>
      </c>
      <c r="BH75" s="28">
        <f ca="1">Loans!BG22+Loans!BG56+Loans!BG91+Loans!BG128+Loans!BG171+Loans!BG210</f>
        <v>182135230.32385066</v>
      </c>
      <c r="BI75" s="28">
        <f ca="1">Loans!BH22+Loans!BH56+Loans!BH91+Loans!BH128+Loans!BH171+Loans!BH210</f>
        <v>175276870.65702081</v>
      </c>
      <c r="BJ75" s="28">
        <f ca="1">Loans!BI22+Loans!BI56+Loans!BI91+Loans!BI128+Loans!BI171+Loans!BI210</f>
        <v>168235347.13929644</v>
      </c>
      <c r="BK75" s="28">
        <f ca="1">Loans!BJ22+Loans!BJ56+Loans!BJ91+Loans!BJ128+Loans!BJ171+Loans!BJ210</f>
        <v>161191476.44706616</v>
      </c>
      <c r="BL75" s="28">
        <f ca="1">Loans!BK22+Loans!BK56+Loans!BK91+Loans!BK128+Loans!BK171+Loans!BK210</f>
        <v>154145257.79793847</v>
      </c>
      <c r="BM75" s="28">
        <f ca="1">Loans!BL22+Loans!BL56+Loans!BL91+Loans!BL128+Loans!BL171+Loans!BL210</f>
        <v>147096690.40926108</v>
      </c>
      <c r="BN75" s="28">
        <f ca="1">Loans!BM22+Loans!BM56+Loans!BM91+Loans!BM128+Loans!BM171+Loans!BM210</f>
        <v>140045773.49812078</v>
      </c>
      <c r="BO75" s="28">
        <f ca="1">Loans!BN22+Loans!BN56+Loans!BN91+Loans!BN128+Loans!BN171+Loans!BN210</f>
        <v>132992506.28134346</v>
      </c>
      <c r="BP75" s="28">
        <f ca="1">Loans!BO22+Loans!BO56+Loans!BO91+Loans!BO128+Loans!BO171+Loans!BO210</f>
        <v>125936887.97549386</v>
      </c>
      <c r="BQ75" s="28">
        <f ca="1">Loans!BP22+Loans!BP56+Loans!BP91+Loans!BP128+Loans!BP171+Loans!BP210</f>
        <v>123205561.34807494</v>
      </c>
      <c r="BR75" s="28">
        <f ca="1">Loans!BQ22+Loans!BQ56+Loans!BQ91+Loans!BQ128+Loans!BQ171+Loans!BQ210</f>
        <v>120473324.27844688</v>
      </c>
      <c r="BS75" s="28">
        <f ca="1">Loans!BR22+Loans!BR56+Loans!BR91+Loans!BR128+Loans!BR171+Loans!BR210</f>
        <v>117740176.46312895</v>
      </c>
      <c r="BT75" s="28">
        <f ca="1">Loans!BS22+Loans!BS56+Loans!BS91+Loans!BS128+Loans!BS171+Loans!BS210</f>
        <v>115006117.59853926</v>
      </c>
      <c r="BU75" s="28">
        <f ca="1">Loans!BT22+Loans!BT56+Loans!BT91+Loans!BT128+Loans!BT171+Loans!BT210</f>
        <v>112255363.14597544</v>
      </c>
      <c r="BV75" s="28">
        <f ca="1">Loans!BU22+Loans!BU56+Loans!BU91+Loans!BU128+Loans!BU171+Loans!BU210</f>
        <v>109503691.77526075</v>
      </c>
      <c r="BW75" s="28">
        <f ca="1">Loans!BV22+Loans!BV56+Loans!BV91+Loans!BV128+Loans!BV171+Loans!BV210</f>
        <v>106751103.18075582</v>
      </c>
      <c r="BX75" s="28">
        <f ca="1">Loans!BW22+Loans!BW56+Loans!BW91+Loans!BW128+Loans!BW171+Loans!BW210</f>
        <v>103997597.05671941</v>
      </c>
      <c r="BY75" s="28">
        <f ca="1">Loans!BX22+Loans!BX56+Loans!BX91+Loans!BX128+Loans!BX171+Loans!BX210</f>
        <v>101243173.09730831</v>
      </c>
      <c r="BZ75" s="28">
        <f ca="1">Loans!BY22+Loans!BY56+Loans!BY91+Loans!BY128+Loans!BY171+Loans!BY210</f>
        <v>100693018.38119277</v>
      </c>
      <c r="CA75" s="28">
        <f ca="1">Loans!BZ22+Loans!BZ56+Loans!BZ91+Loans!BZ128+Loans!BZ171+Loans!BZ210</f>
        <v>100142680.28017187</v>
      </c>
      <c r="CB75" s="28">
        <f ca="1">Loans!CA22+Loans!CA56+Loans!CA91+Loans!CA128+Loans!CA171+Loans!CA210</f>
        <v>99592158.733117312</v>
      </c>
      <c r="CC75" s="28">
        <f ca="1">Loans!CB22+Loans!CB56+Loans!CB91+Loans!CB128+Loans!CB171+Loans!CB210</f>
        <v>99041453.678880394</v>
      </c>
      <c r="CD75" s="28">
        <f ca="1">Loans!CC22+Loans!CC56+Loans!CC91+Loans!CC128+Loans!CC171+Loans!CC210</f>
        <v>98490565.056292057</v>
      </c>
      <c r="CE75" s="28">
        <f ca="1">Loans!CD22+Loans!CD56+Loans!CD91+Loans!CD128+Loans!CD171+Loans!CD210</f>
        <v>97939492.80416286</v>
      </c>
      <c r="CF75" s="28">
        <f ca="1">Loans!CE22+Loans!CE56+Loans!CE91+Loans!CE128+Loans!CE171+Loans!CE210</f>
        <v>97388236.86128296</v>
      </c>
      <c r="CG75" s="28">
        <f ca="1">Loans!CF22+Loans!CF56+Loans!CF91+Loans!CF128+Loans!CF171+Loans!CF210</f>
        <v>96836797.166422099</v>
      </c>
      <c r="CH75" s="28">
        <f ca="1">Loans!CG22+Loans!CG56+Loans!CG91+Loans!CG128+Loans!CG171+Loans!CG210</f>
        <v>96285173.658329606</v>
      </c>
      <c r="CI75" s="28">
        <f ca="1">Loans!CH22+Loans!CH56+Loans!CH91+Loans!CH128+Loans!CH171+Loans!CH210</f>
        <v>95733366.275734425</v>
      </c>
      <c r="CJ75" s="28">
        <f ca="1">Loans!CI22+Loans!CI56+Loans!CI91+Loans!CI128+Loans!CI171+Loans!CI210</f>
        <v>95181374.957345054</v>
      </c>
      <c r="CK75" s="28">
        <f ca="1">Loans!CJ22+Loans!CJ56+Loans!CJ91+Loans!CJ128+Loans!CJ171+Loans!CJ210</f>
        <v>94629199.641849548</v>
      </c>
      <c r="CL75" s="28">
        <f ca="1">Loans!CK22+Loans!CK56+Loans!CK91+Loans!CK128+Loans!CK171+Loans!CK210</f>
        <v>94076840.267915547</v>
      </c>
      <c r="CM75" s="28">
        <f ca="1">Loans!CL22+Loans!CL56+Loans!CL91+Loans!CL128+Loans!CL171+Loans!CL210</f>
        <v>93524296.774190232</v>
      </c>
      <c r="CN75" s="28">
        <f ca="1">Loans!CM22+Loans!CM56+Loans!CM91+Loans!CM128+Loans!CM171+Loans!CM210</f>
        <v>92971569.099300325</v>
      </c>
      <c r="CO75" s="28">
        <f ca="1">Loans!CN22+Loans!CN56+Loans!CN91+Loans!CN128+Loans!CN171+Loans!CN210</f>
        <v>92418657.181852132</v>
      </c>
      <c r="CP75" s="28">
        <f ca="1">Loans!CO22+Loans!CO56+Loans!CO91+Loans!CO128+Loans!CO171+Loans!CO210</f>
        <v>91865560.960431457</v>
      </c>
      <c r="CQ75" s="28">
        <f ca="1">Loans!CP22+Loans!CP56+Loans!CP91+Loans!CP128+Loans!CP171+Loans!CP210</f>
        <v>91312280.373603642</v>
      </c>
      <c r="CR75" s="28">
        <f ca="1">Loans!CQ22+Loans!CQ56+Loans!CQ91+Loans!CQ128+Loans!CQ171+Loans!CQ210</f>
        <v>90758815.359913558</v>
      </c>
      <c r="CS75" s="28">
        <f ca="1">Loans!CR22+Loans!CR56+Loans!CR91+Loans!CR128+Loans!CR171+Loans!CR210</f>
        <v>90205165.857885569</v>
      </c>
      <c r="CT75" s="28">
        <f ca="1">Loans!CS22+Loans!CS56+Loans!CS91+Loans!CS128+Loans!CS171+Loans!CS210</f>
        <v>89651331.806023583</v>
      </c>
      <c r="CU75" s="28">
        <f ca="1">Loans!CT22+Loans!CT56+Loans!CT91+Loans!CT128+Loans!CT171+Loans!CT210</f>
        <v>89097313.142810971</v>
      </c>
      <c r="CV75" s="28">
        <f ca="1">Loans!CU22+Loans!CU56+Loans!CU91+Loans!CU128+Loans!CU171+Loans!CU210</f>
        <v>88543109.806710601</v>
      </c>
      <c r="CW75" s="28">
        <f ca="1">Loans!CV22+Loans!CV56+Loans!CV91+Loans!CV128+Loans!CV171+Loans!CV210</f>
        <v>87988721.736164883</v>
      </c>
      <c r="CX75" s="28">
        <f ca="1">Loans!CW22+Loans!CW56+Loans!CW91+Loans!CW128+Loans!CW171+Loans!CW210</f>
        <v>87434148.869595647</v>
      </c>
      <c r="CY75" s="28">
        <f ca="1">Loans!CX22+Loans!CX56+Loans!CX91+Loans!CX128+Loans!CX171+Loans!CX210</f>
        <v>86879391.14540422</v>
      </c>
      <c r="CZ75" s="28">
        <f ca="1">Loans!CY22+Loans!CY56+Loans!CY91+Loans!CY128+Loans!CY171+Loans!CY210</f>
        <v>86324448.501971394</v>
      </c>
      <c r="DA75" s="28">
        <f ca="1">Loans!CZ22+Loans!CZ56+Loans!CZ91+Loans!CZ128+Loans!CZ171+Loans!CZ210</f>
        <v>85769320.877657428</v>
      </c>
      <c r="DB75" s="28">
        <f ca="1">Loans!DA22+Loans!DA56+Loans!DA91+Loans!DA128+Loans!DA171+Loans!DA210</f>
        <v>85214008.210802019</v>
      </c>
      <c r="DC75" s="28">
        <f ca="1">Loans!DB22+Loans!DB56+Loans!DB91+Loans!DB128+Loans!DB171+Loans!DB210</f>
        <v>84658510.439724326</v>
      </c>
      <c r="DD75" s="28">
        <f ca="1">Loans!DC22+Loans!DC56+Loans!DC91+Loans!DC128+Loans!DC171+Loans!DC210</f>
        <v>84102827.502722949</v>
      </c>
      <c r="DE75" s="28">
        <f ca="1">Loans!DD22+Loans!DD56+Loans!DD91+Loans!DD128+Loans!DD171+Loans!DD210</f>
        <v>83546959.338075906</v>
      </c>
      <c r="DF75" s="28">
        <f ca="1">Loans!DE22+Loans!DE56+Loans!DE91+Loans!DE128+Loans!DE171+Loans!DE210</f>
        <v>82990905.884040624</v>
      </c>
      <c r="DG75" s="28">
        <f ca="1">Loans!DF22+Loans!DF56+Loans!DF91+Loans!DF128+Loans!DF171+Loans!DF210</f>
        <v>82434667.078854024</v>
      </c>
      <c r="DH75" s="28">
        <f ca="1">Loans!DG22+Loans!DG56+Loans!DG91+Loans!DG128+Loans!DG171+Loans!DG210</f>
        <v>81878242.860732347</v>
      </c>
      <c r="DI75" s="28">
        <f ca="1">Loans!DH22+Loans!DH56+Loans!DH91+Loans!DH128+Loans!DH171+Loans!DH210</f>
        <v>81321633.167871296</v>
      </c>
      <c r="DJ75" s="28">
        <f ca="1">Loans!DI22+Loans!DI56+Loans!DI91+Loans!DI128+Loans!DI171+Loans!DI210</f>
        <v>80764837.938445956</v>
      </c>
      <c r="DK75" s="28">
        <f ca="1">Loans!DJ22+Loans!DJ56+Loans!DJ91+Loans!DJ128+Loans!DJ171+Loans!DJ210</f>
        <v>80207857.110610828</v>
      </c>
      <c r="DL75" s="28">
        <f ca="1">Loans!DK22+Loans!DK56+Loans!DK91+Loans!DK128+Loans!DK171+Loans!DK210</f>
        <v>79650690.622499734</v>
      </c>
      <c r="DM75" s="28">
        <f ca="1">Loans!DL22+Loans!DL56+Loans!DL91+Loans!DL128+Loans!DL171+Loans!DL210</f>
        <v>79093338.412225947</v>
      </c>
      <c r="DN75" s="28">
        <f ca="1">Loans!DM22+Loans!DM56+Loans!DM91+Loans!DM128+Loans!DM171+Loans!DM210</f>
        <v>78535800.41788207</v>
      </c>
      <c r="DO75" s="28">
        <f ca="1">Loans!DN22+Loans!DN56+Loans!DN91+Loans!DN128+Loans!DN171+Loans!DN210</f>
        <v>77978076.57754007</v>
      </c>
      <c r="DP75" s="28">
        <f ca="1">Loans!DO22+Loans!DO56+Loans!DO91+Loans!DO128+Loans!DO171+Loans!DO210</f>
        <v>77420166.829251289</v>
      </c>
      <c r="DQ75" s="28">
        <f ca="1">Loans!DP22+Loans!DP56+Loans!DP91+Loans!DP128+Loans!DP171+Loans!DP210</f>
        <v>76862071.111046419</v>
      </c>
      <c r="DR75" s="28">
        <f ca="1">Loans!DQ22+Loans!DQ56+Loans!DQ91+Loans!DQ128+Loans!DQ171+Loans!DQ210</f>
        <v>76303789.360935479</v>
      </c>
      <c r="DS75" s="28">
        <f ca="1">Loans!DR22+Loans!DR56+Loans!DR91+Loans!DR128+Loans!DR171+Loans!DR210</f>
        <v>75745321.516907841</v>
      </c>
      <c r="DT75" s="28">
        <f ca="1">Loans!DS22+Loans!DS56+Loans!DS91+Loans!DS128+Loans!DS171+Loans!DS210</f>
        <v>75186667.516932175</v>
      </c>
    </row>
    <row r="76" spans="1:124" x14ac:dyDescent="0.25">
      <c r="C76" s="9"/>
      <c r="D76" s="31"/>
      <c r="E76" s="31">
        <f>HPF!E66</f>
        <v>0</v>
      </c>
      <c r="F76" s="31">
        <f>HPF!F66</f>
        <v>0</v>
      </c>
      <c r="G76" s="31">
        <f>HPF!G66</f>
        <v>0</v>
      </c>
      <c r="H76" s="31">
        <f>HPF!H66</f>
        <v>0</v>
      </c>
      <c r="I76" s="31">
        <f>HPF!I66</f>
        <v>0</v>
      </c>
      <c r="J76" s="31">
        <f>HPF!J66</f>
        <v>0</v>
      </c>
      <c r="K76" s="31">
        <f>HPF!K66</f>
        <v>0</v>
      </c>
      <c r="L76" s="31">
        <f>HPF!L66</f>
        <v>0</v>
      </c>
      <c r="M76" s="31">
        <f>HPF!M66</f>
        <v>0</v>
      </c>
      <c r="N76" s="31">
        <f>HPF!N66</f>
        <v>0</v>
      </c>
      <c r="O76" s="31">
        <f>HPF!O66</f>
        <v>0</v>
      </c>
      <c r="P76" s="31">
        <f>HPF!P66</f>
        <v>0</v>
      </c>
      <c r="Q76" s="31">
        <f>HPF!Q66</f>
        <v>0</v>
      </c>
      <c r="R76" s="31">
        <f>HPF!R66</f>
        <v>0</v>
      </c>
      <c r="S76" s="31">
        <f>HPF!S66</f>
        <v>0</v>
      </c>
      <c r="T76" s="31">
        <f>HPF!T66</f>
        <v>0</v>
      </c>
      <c r="U76" s="31">
        <f>HPF!U66</f>
        <v>0</v>
      </c>
      <c r="V76" s="31">
        <f>HPF!V66</f>
        <v>0</v>
      </c>
      <c r="W76" s="31">
        <f>HPF!W66</f>
        <v>0</v>
      </c>
      <c r="X76" s="31">
        <f>HPF!X66</f>
        <v>0</v>
      </c>
      <c r="Y76" s="31">
        <f>HPF!Y66</f>
        <v>0</v>
      </c>
      <c r="Z76" s="31">
        <f>HPF!Z66</f>
        <v>0</v>
      </c>
      <c r="AA76" s="31">
        <f>HPF!AA66</f>
        <v>0</v>
      </c>
      <c r="AB76" s="31">
        <f>HPF!AB66</f>
        <v>0</v>
      </c>
      <c r="AC76" s="31">
        <f>HPF!AC66</f>
        <v>4185000</v>
      </c>
      <c r="AD76" s="31">
        <f>HPF!AD66</f>
        <v>4185000</v>
      </c>
      <c r="AE76" s="31">
        <f>HPF!AE66</f>
        <v>4185000</v>
      </c>
      <c r="AF76" s="31">
        <f>HPF!AF66</f>
        <v>4185000</v>
      </c>
      <c r="AG76" s="31">
        <f>HPF!AG66</f>
        <v>4185000</v>
      </c>
      <c r="AH76" s="31">
        <f>HPF!AH66</f>
        <v>4185000</v>
      </c>
      <c r="AI76" s="31">
        <f>HPF!AI66</f>
        <v>4185000</v>
      </c>
      <c r="AJ76" s="31">
        <f>HPF!AJ66</f>
        <v>4185000</v>
      </c>
      <c r="AK76" s="31">
        <f>HPF!AK66</f>
        <v>4185000</v>
      </c>
      <c r="AL76" s="31">
        <f>HPF!AL66</f>
        <v>4185000</v>
      </c>
      <c r="AM76" s="31">
        <f>HPF!AM66</f>
        <v>4185000</v>
      </c>
      <c r="AN76" s="31">
        <f>HPF!AN66</f>
        <v>4185000</v>
      </c>
      <c r="AO76" s="31">
        <f>HPF!AO66</f>
        <v>4185000</v>
      </c>
      <c r="AP76" s="31">
        <f>HPF!AP66</f>
        <v>4185000</v>
      </c>
      <c r="AQ76" s="31">
        <f>HPF!AQ66</f>
        <v>4185000</v>
      </c>
      <c r="AR76" s="31">
        <f>HPF!AR66</f>
        <v>4185000</v>
      </c>
      <c r="AS76" s="31">
        <f>HPF!AS66</f>
        <v>4185000</v>
      </c>
      <c r="AT76" s="31">
        <f>HPF!AT66</f>
        <v>4185000</v>
      </c>
      <c r="AU76" s="31">
        <f>HPF!AU66</f>
        <v>4185000</v>
      </c>
      <c r="AV76" s="31">
        <f>HPF!AV66</f>
        <v>4185000</v>
      </c>
      <c r="AW76" s="31">
        <f>HPF!AW66</f>
        <v>4185000</v>
      </c>
      <c r="AX76" s="31">
        <f>HPF!AX66</f>
        <v>4185000</v>
      </c>
      <c r="AY76" s="31">
        <f>HPF!AY66</f>
        <v>4185000</v>
      </c>
      <c r="AZ76" s="31">
        <f>HPF!AZ66</f>
        <v>4185000</v>
      </c>
      <c r="BA76" s="31">
        <f>HPF!BA66</f>
        <v>4185000</v>
      </c>
      <c r="BB76" s="31">
        <f>HPF!BB66</f>
        <v>4185000</v>
      </c>
      <c r="BC76" s="31">
        <f>HPF!BC66</f>
        <v>4185000</v>
      </c>
      <c r="BD76" s="31">
        <f>HPF!BD66</f>
        <v>4185000</v>
      </c>
      <c r="BE76" s="31">
        <f>HPF!BE66</f>
        <v>4185000</v>
      </c>
      <c r="BF76" s="31">
        <f>HPF!BF66</f>
        <v>4185000</v>
      </c>
      <c r="BG76" s="31">
        <f>HPF!BG66</f>
        <v>4185000</v>
      </c>
      <c r="BH76" s="31">
        <f>HPF!BH66</f>
        <v>4185000</v>
      </c>
      <c r="BI76" s="31">
        <f>HPF!BI66</f>
        <v>4185000</v>
      </c>
      <c r="BJ76" s="31">
        <f>HPF!BJ66</f>
        <v>4185000</v>
      </c>
      <c r="BK76" s="31">
        <f>HPF!BK66</f>
        <v>4185000</v>
      </c>
      <c r="BL76" s="31">
        <f>HPF!BL66</f>
        <v>4185000</v>
      </c>
      <c r="BM76" s="31">
        <f>HPF!BM66</f>
        <v>4185000</v>
      </c>
      <c r="BN76" s="31">
        <f>HPF!BN66</f>
        <v>4185000</v>
      </c>
      <c r="BO76" s="31">
        <f>HPF!BO66</f>
        <v>4185000</v>
      </c>
      <c r="BP76" s="31">
        <f>HPF!BP66</f>
        <v>4185000</v>
      </c>
      <c r="BQ76" s="31">
        <f>HPF!BQ66</f>
        <v>0</v>
      </c>
      <c r="BR76" s="31">
        <f>HPF!BR66</f>
        <v>0</v>
      </c>
      <c r="BS76" s="31">
        <f>HPF!BS66</f>
        <v>0</v>
      </c>
      <c r="BT76" s="31">
        <f>HPF!BT66</f>
        <v>0</v>
      </c>
      <c r="BU76" s="31">
        <f>HPF!BU66</f>
        <v>0</v>
      </c>
      <c r="BV76" s="31">
        <f>HPF!BV66</f>
        <v>0</v>
      </c>
      <c r="BW76" s="31">
        <f>HPF!BW66</f>
        <v>0</v>
      </c>
      <c r="BX76" s="31">
        <f>HPF!BX66</f>
        <v>0</v>
      </c>
      <c r="BY76" s="31">
        <f>HPF!BY66</f>
        <v>0</v>
      </c>
      <c r="BZ76" s="31">
        <f>HPF!BZ66</f>
        <v>0</v>
      </c>
      <c r="CA76" s="31">
        <f>HPF!CA66</f>
        <v>0</v>
      </c>
      <c r="CB76" s="31">
        <f>HPF!CB66</f>
        <v>0</v>
      </c>
      <c r="CC76" s="31">
        <f>HPF!CC66</f>
        <v>0</v>
      </c>
      <c r="CD76" s="31">
        <f>HPF!CD66</f>
        <v>0</v>
      </c>
      <c r="CE76" s="31">
        <f>HPF!CE66</f>
        <v>0</v>
      </c>
      <c r="CF76" s="31">
        <f>HPF!CF66</f>
        <v>0</v>
      </c>
      <c r="CG76" s="31">
        <f>HPF!CG66</f>
        <v>0</v>
      </c>
      <c r="CH76" s="31">
        <f>HPF!CH66</f>
        <v>0</v>
      </c>
      <c r="CI76" s="31">
        <f>HPF!CI66</f>
        <v>0</v>
      </c>
      <c r="CJ76" s="31">
        <f>HPF!CJ66</f>
        <v>0</v>
      </c>
      <c r="CK76" s="31">
        <f>HPF!CK66</f>
        <v>0</v>
      </c>
      <c r="CL76" s="31">
        <f>HPF!CL66</f>
        <v>0</v>
      </c>
      <c r="CM76" s="31">
        <f>HPF!CM66</f>
        <v>0</v>
      </c>
      <c r="CN76" s="31">
        <f>HPF!CN66</f>
        <v>0</v>
      </c>
      <c r="CO76" s="31">
        <f>HPF!CO66</f>
        <v>0</v>
      </c>
      <c r="CP76" s="31">
        <f>HPF!CP66</f>
        <v>0</v>
      </c>
      <c r="CQ76" s="31">
        <f>HPF!CQ66</f>
        <v>0</v>
      </c>
      <c r="CR76" s="31">
        <f>HPF!CR66</f>
        <v>0</v>
      </c>
      <c r="CS76" s="31">
        <f>HPF!CS66</f>
        <v>0</v>
      </c>
      <c r="CT76" s="31">
        <f>HPF!CT66</f>
        <v>0</v>
      </c>
      <c r="CU76" s="31">
        <f>HPF!CU66</f>
        <v>0</v>
      </c>
      <c r="CV76" s="31">
        <f>HPF!CV66</f>
        <v>0</v>
      </c>
      <c r="CW76" s="31">
        <f>HPF!CW66</f>
        <v>0</v>
      </c>
      <c r="CX76" s="31">
        <f>HPF!CX66</f>
        <v>0</v>
      </c>
      <c r="CY76" s="31">
        <f>HPF!CY66</f>
        <v>0</v>
      </c>
      <c r="CZ76" s="31">
        <f>HPF!CZ66</f>
        <v>0</v>
      </c>
      <c r="DA76" s="31">
        <f>HPF!DA66</f>
        <v>0</v>
      </c>
      <c r="DB76" s="31">
        <f>HPF!DB66</f>
        <v>0</v>
      </c>
      <c r="DC76" s="31">
        <f>HPF!DC66</f>
        <v>0</v>
      </c>
      <c r="DD76" s="31">
        <f>HPF!DD66</f>
        <v>0</v>
      </c>
      <c r="DE76" s="31">
        <f>HPF!DE66</f>
        <v>0</v>
      </c>
      <c r="DF76" s="31">
        <f>HPF!DF66</f>
        <v>0</v>
      </c>
      <c r="DG76" s="31">
        <f>HPF!DG66</f>
        <v>0</v>
      </c>
      <c r="DH76" s="31">
        <f>HPF!DH66</f>
        <v>0</v>
      </c>
      <c r="DI76" s="31">
        <f>HPF!DI66</f>
        <v>0</v>
      </c>
      <c r="DJ76" s="31">
        <f>HPF!DJ66</f>
        <v>0</v>
      </c>
      <c r="DK76" s="31">
        <f>HPF!DK66</f>
        <v>0</v>
      </c>
      <c r="DL76" s="31">
        <f>HPF!DL66</f>
        <v>0</v>
      </c>
      <c r="DM76" s="31">
        <f>HPF!DM66</f>
        <v>0</v>
      </c>
      <c r="DN76" s="31">
        <f>HPF!DN66</f>
        <v>0</v>
      </c>
      <c r="DO76" s="31">
        <f>HPF!DO66</f>
        <v>0</v>
      </c>
      <c r="DP76" s="31">
        <f>HPF!DP66</f>
        <v>0</v>
      </c>
      <c r="DQ76" s="31">
        <f>HPF!DQ66</f>
        <v>0</v>
      </c>
      <c r="DR76" s="31">
        <f>HPF!DR66</f>
        <v>0</v>
      </c>
      <c r="DS76" s="31">
        <f>HPF!DS66</f>
        <v>0</v>
      </c>
      <c r="DT76" s="31">
        <f>HPF!DT66</f>
        <v>0</v>
      </c>
    </row>
    <row r="77" spans="1:124" x14ac:dyDescent="0.25">
      <c r="C77" s="9"/>
      <c r="E77" s="31">
        <f>Land!E66</f>
        <v>0</v>
      </c>
      <c r="F77" s="31">
        <f>Land!F66</f>
        <v>0</v>
      </c>
      <c r="G77" s="31">
        <f>Land!G66</f>
        <v>0</v>
      </c>
      <c r="H77" s="31">
        <f>Land!H66</f>
        <v>0</v>
      </c>
      <c r="I77" s="31">
        <f>Land!I66</f>
        <v>0</v>
      </c>
      <c r="J77" s="31">
        <f>Land!J66</f>
        <v>0</v>
      </c>
      <c r="K77" s="31">
        <f>Land!K66</f>
        <v>0</v>
      </c>
      <c r="L77" s="31">
        <f>Land!L66</f>
        <v>0</v>
      </c>
      <c r="M77" s="31">
        <f>Land!M66</f>
        <v>0</v>
      </c>
      <c r="N77" s="31">
        <f>Land!N66</f>
        <v>0</v>
      </c>
      <c r="O77" s="31">
        <f>Land!O66</f>
        <v>0</v>
      </c>
      <c r="P77" s="31">
        <f>Land!P66</f>
        <v>0</v>
      </c>
      <c r="Q77" s="31">
        <f>Land!Q66</f>
        <v>0</v>
      </c>
      <c r="R77" s="31">
        <f>Land!R66</f>
        <v>0</v>
      </c>
      <c r="S77" s="31">
        <f>Land!S66</f>
        <v>0</v>
      </c>
      <c r="T77" s="31">
        <f>Land!T66</f>
        <v>0</v>
      </c>
      <c r="U77" s="31">
        <f>Land!U66</f>
        <v>0</v>
      </c>
      <c r="V77" s="31">
        <f>Land!V66</f>
        <v>0</v>
      </c>
      <c r="W77" s="31">
        <f>Land!W66</f>
        <v>0</v>
      </c>
      <c r="X77" s="31">
        <f>Land!X66</f>
        <v>13486176</v>
      </c>
      <c r="Y77" s="31">
        <f>Land!Y66</f>
        <v>0</v>
      </c>
      <c r="Z77" s="31">
        <f>Land!Z66</f>
        <v>0</v>
      </c>
      <c r="AA77" s="31">
        <f>Land!AA66</f>
        <v>0</v>
      </c>
      <c r="AB77" s="31">
        <f>Land!AB66</f>
        <v>0</v>
      </c>
      <c r="AC77" s="31">
        <f>Land!AC66</f>
        <v>0</v>
      </c>
      <c r="AD77" s="31">
        <f>Land!AD66</f>
        <v>0</v>
      </c>
      <c r="AE77" s="31">
        <f>Land!AE66</f>
        <v>0</v>
      </c>
      <c r="AF77" s="31">
        <f>Land!AF66</f>
        <v>0</v>
      </c>
      <c r="AG77" s="31">
        <f>Land!AG66</f>
        <v>0</v>
      </c>
      <c r="AH77" s="31">
        <f>Land!AH66</f>
        <v>0</v>
      </c>
      <c r="AI77" s="31">
        <f>Land!AI66</f>
        <v>0</v>
      </c>
      <c r="AJ77" s="31">
        <f>Land!AJ66</f>
        <v>0</v>
      </c>
      <c r="AK77" s="31">
        <f>Land!AK66</f>
        <v>0</v>
      </c>
      <c r="AL77" s="31">
        <f>Land!AL66</f>
        <v>0</v>
      </c>
      <c r="AM77" s="31">
        <f>Land!AM66</f>
        <v>0</v>
      </c>
      <c r="AN77" s="31">
        <f>Land!AN66</f>
        <v>0</v>
      </c>
      <c r="AO77" s="31">
        <f>Land!AO66</f>
        <v>0</v>
      </c>
      <c r="AP77" s="31">
        <f>Land!AP66</f>
        <v>0</v>
      </c>
      <c r="AQ77" s="31">
        <f>Land!AQ66</f>
        <v>0</v>
      </c>
      <c r="AR77" s="31">
        <f>Land!AR66</f>
        <v>0</v>
      </c>
      <c r="AS77" s="31">
        <f>Land!AS66</f>
        <v>0</v>
      </c>
      <c r="AT77" s="31">
        <f>Land!AT66</f>
        <v>0</v>
      </c>
      <c r="AU77" s="31">
        <f>Land!AU66</f>
        <v>0</v>
      </c>
      <c r="AV77" s="31">
        <f>Land!AV66</f>
        <v>0</v>
      </c>
      <c r="AW77" s="31">
        <f>Land!AW66</f>
        <v>0</v>
      </c>
      <c r="AX77" s="31">
        <f>Land!AX66</f>
        <v>0</v>
      </c>
      <c r="AY77" s="31">
        <f>Land!AY66</f>
        <v>0</v>
      </c>
      <c r="AZ77" s="31">
        <f>Land!AZ66</f>
        <v>0</v>
      </c>
      <c r="BA77" s="31">
        <f>Land!BA66</f>
        <v>0</v>
      </c>
      <c r="BB77" s="31">
        <f>Land!BB66</f>
        <v>0</v>
      </c>
      <c r="BC77" s="31">
        <f>Land!BC66</f>
        <v>0</v>
      </c>
      <c r="BD77" s="31">
        <f>Land!BD66</f>
        <v>0</v>
      </c>
      <c r="BE77" s="31">
        <f>Land!BE66</f>
        <v>0</v>
      </c>
      <c r="BF77" s="31">
        <f>Land!BF66</f>
        <v>0</v>
      </c>
      <c r="BG77" s="31">
        <f>Land!BG66</f>
        <v>0</v>
      </c>
      <c r="BH77" s="31">
        <f>Land!BH66</f>
        <v>0</v>
      </c>
      <c r="BI77" s="31">
        <f>Land!BI66</f>
        <v>0</v>
      </c>
      <c r="BJ77" s="31">
        <f>Land!BJ66</f>
        <v>0</v>
      </c>
      <c r="BK77" s="31">
        <f>Land!BK66</f>
        <v>0</v>
      </c>
      <c r="BL77" s="31">
        <f>Land!BL66</f>
        <v>0</v>
      </c>
      <c r="BM77" s="31">
        <f>Land!BM66</f>
        <v>0</v>
      </c>
      <c r="BN77" s="31">
        <f>Land!BN66</f>
        <v>0</v>
      </c>
      <c r="BO77" s="31">
        <f>Land!BO66</f>
        <v>0</v>
      </c>
      <c r="BP77" s="31">
        <f>Land!BP66</f>
        <v>0</v>
      </c>
      <c r="BQ77" s="31">
        <f>Land!BQ66</f>
        <v>0</v>
      </c>
      <c r="BR77" s="31">
        <f>Land!BR66</f>
        <v>0</v>
      </c>
      <c r="BS77" s="31">
        <f>Land!BS66</f>
        <v>0</v>
      </c>
      <c r="BT77" s="31">
        <f>Land!BT66</f>
        <v>0</v>
      </c>
      <c r="BU77" s="31">
        <f>Land!BU66</f>
        <v>0</v>
      </c>
      <c r="BV77" s="31">
        <f>Land!BV66</f>
        <v>0</v>
      </c>
      <c r="BW77" s="31">
        <f>Land!BW66</f>
        <v>0</v>
      </c>
      <c r="BX77" s="31">
        <f>Land!BX66</f>
        <v>0</v>
      </c>
      <c r="BY77" s="31">
        <f>Land!BY66</f>
        <v>0</v>
      </c>
      <c r="BZ77" s="31">
        <f>Land!BZ66</f>
        <v>0</v>
      </c>
      <c r="CA77" s="31">
        <f>Land!CA66</f>
        <v>0</v>
      </c>
      <c r="CB77" s="31">
        <f>Land!CB66</f>
        <v>0</v>
      </c>
      <c r="CC77" s="31">
        <f>Land!CC66</f>
        <v>0</v>
      </c>
      <c r="CD77" s="31">
        <f>Land!CD66</f>
        <v>0</v>
      </c>
      <c r="CE77" s="31">
        <f>Land!CE66</f>
        <v>0</v>
      </c>
      <c r="CF77" s="31">
        <f>Land!CF66</f>
        <v>0</v>
      </c>
      <c r="CG77" s="31">
        <f>Land!CG66</f>
        <v>0</v>
      </c>
      <c r="CH77" s="31">
        <f>Land!CH66</f>
        <v>0</v>
      </c>
      <c r="CI77" s="31">
        <f>Land!CI66</f>
        <v>0</v>
      </c>
      <c r="CJ77" s="31">
        <f>Land!CJ66</f>
        <v>0</v>
      </c>
      <c r="CK77" s="31">
        <f>Land!CK66</f>
        <v>0</v>
      </c>
      <c r="CL77" s="31">
        <f>Land!CL66</f>
        <v>0</v>
      </c>
      <c r="CM77" s="31">
        <f>Land!CM66</f>
        <v>0</v>
      </c>
      <c r="CN77" s="31">
        <f>Land!CN66</f>
        <v>0</v>
      </c>
      <c r="CO77" s="31">
        <f>Land!CO66</f>
        <v>0</v>
      </c>
      <c r="CP77" s="31">
        <f>Land!CP66</f>
        <v>0</v>
      </c>
      <c r="CQ77" s="31">
        <f>Land!CQ66</f>
        <v>0</v>
      </c>
      <c r="CR77" s="31">
        <f>Land!CR66</f>
        <v>0</v>
      </c>
      <c r="CS77" s="31">
        <f>Land!CS66</f>
        <v>0</v>
      </c>
      <c r="CT77" s="31">
        <f>Land!CT66</f>
        <v>0</v>
      </c>
      <c r="CU77" s="31">
        <f>Land!CU66</f>
        <v>0</v>
      </c>
      <c r="CV77" s="31">
        <f>Land!CV66</f>
        <v>0</v>
      </c>
      <c r="CW77" s="31">
        <f>Land!CW66</f>
        <v>0</v>
      </c>
      <c r="CX77" s="31">
        <f>Land!CX66</f>
        <v>0</v>
      </c>
      <c r="CY77" s="31">
        <f>Land!CY66</f>
        <v>0</v>
      </c>
      <c r="CZ77" s="31">
        <f>Land!CZ66</f>
        <v>0</v>
      </c>
      <c r="DA77" s="31">
        <f>Land!DA66</f>
        <v>0</v>
      </c>
      <c r="DB77" s="31">
        <f>Land!DB66</f>
        <v>0</v>
      </c>
      <c r="DC77" s="31">
        <f>Land!DC66</f>
        <v>0</v>
      </c>
      <c r="DD77" s="31">
        <f>Land!DD66</f>
        <v>0</v>
      </c>
      <c r="DE77" s="31">
        <f>Land!DE66</f>
        <v>0</v>
      </c>
      <c r="DF77" s="31">
        <f>Land!DF66</f>
        <v>0</v>
      </c>
      <c r="DG77" s="31">
        <f>Land!DG66</f>
        <v>0</v>
      </c>
      <c r="DH77" s="31">
        <f>Land!DH66</f>
        <v>0</v>
      </c>
      <c r="DI77" s="31">
        <f>Land!DI66</f>
        <v>0</v>
      </c>
      <c r="DJ77" s="31">
        <f>Land!DJ66</f>
        <v>0</v>
      </c>
      <c r="DK77" s="31">
        <f>Land!DK66</f>
        <v>0</v>
      </c>
      <c r="DL77" s="31">
        <f>Land!DL66</f>
        <v>0</v>
      </c>
      <c r="DM77" s="31">
        <f>Land!DM66</f>
        <v>0</v>
      </c>
      <c r="DN77" s="31">
        <f>Land!DN66</f>
        <v>0</v>
      </c>
      <c r="DO77" s="31">
        <f>Land!DO66</f>
        <v>0</v>
      </c>
      <c r="DP77" s="31">
        <f>Land!DP66</f>
        <v>0</v>
      </c>
      <c r="DQ77" s="31">
        <f>Land!DQ66</f>
        <v>0</v>
      </c>
      <c r="DR77" s="31">
        <f>Land!DR66</f>
        <v>0</v>
      </c>
      <c r="DS77" s="31">
        <f>Land!DS66</f>
        <v>0</v>
      </c>
      <c r="DT77" s="31">
        <f>Land!DT66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1D87D-C837-49B0-BE8C-7A7D7A81737F}">
  <sheetPr>
    <tabColor rgb="FF00B050"/>
  </sheetPr>
  <dimension ref="B1:BV42"/>
  <sheetViews>
    <sheetView workbookViewId="0">
      <selection activeCell="C18" sqref="C18"/>
    </sheetView>
  </sheetViews>
  <sheetFormatPr defaultRowHeight="13.2" x14ac:dyDescent="0.25"/>
  <cols>
    <col min="2" max="2" width="22.88671875" customWidth="1"/>
    <col min="3" max="11" width="13.5546875" bestFit="1" customWidth="1"/>
    <col min="12" max="24" width="12.44140625" bestFit="1" customWidth="1"/>
    <col min="25" max="74" width="13.5546875" bestFit="1" customWidth="1"/>
  </cols>
  <sheetData>
    <row r="1" spans="2:74" x14ac:dyDescent="0.25">
      <c r="B1" s="91" t="s">
        <v>419</v>
      </c>
      <c r="C1" s="72">
        <v>1</v>
      </c>
      <c r="L1" s="72">
        <v>2</v>
      </c>
      <c r="U1" s="72">
        <v>3</v>
      </c>
    </row>
    <row r="2" spans="2:74" x14ac:dyDescent="0.25">
      <c r="B2" t="s">
        <v>1</v>
      </c>
      <c r="C2">
        <f>ROUNDUP(C3/12,0)</f>
        <v>0</v>
      </c>
      <c r="D2">
        <f t="shared" ref="D2:BO2" si="0">ROUNDUP(D3/12,0)</f>
        <v>1</v>
      </c>
      <c r="E2">
        <f t="shared" si="0"/>
        <v>1</v>
      </c>
      <c r="F2">
        <f t="shared" si="0"/>
        <v>1</v>
      </c>
      <c r="G2">
        <f t="shared" si="0"/>
        <v>1</v>
      </c>
      <c r="H2">
        <f t="shared" si="0"/>
        <v>1</v>
      </c>
      <c r="I2">
        <f t="shared" si="0"/>
        <v>1</v>
      </c>
      <c r="J2">
        <f t="shared" si="0"/>
        <v>1</v>
      </c>
      <c r="K2">
        <f t="shared" si="0"/>
        <v>1</v>
      </c>
      <c r="L2">
        <f t="shared" si="0"/>
        <v>1</v>
      </c>
      <c r="M2">
        <f t="shared" si="0"/>
        <v>1</v>
      </c>
      <c r="N2">
        <f t="shared" si="0"/>
        <v>1</v>
      </c>
      <c r="O2">
        <f t="shared" si="0"/>
        <v>1</v>
      </c>
      <c r="P2">
        <f t="shared" si="0"/>
        <v>2</v>
      </c>
      <c r="Q2">
        <f t="shared" si="0"/>
        <v>2</v>
      </c>
      <c r="R2">
        <f t="shared" si="0"/>
        <v>2</v>
      </c>
      <c r="S2">
        <f t="shared" si="0"/>
        <v>2</v>
      </c>
      <c r="T2">
        <f t="shared" si="0"/>
        <v>2</v>
      </c>
      <c r="U2">
        <f t="shared" si="0"/>
        <v>2</v>
      </c>
      <c r="V2">
        <f t="shared" si="0"/>
        <v>2</v>
      </c>
      <c r="W2">
        <f t="shared" si="0"/>
        <v>2</v>
      </c>
      <c r="X2">
        <f t="shared" si="0"/>
        <v>2</v>
      </c>
      <c r="Y2">
        <f t="shared" si="0"/>
        <v>2</v>
      </c>
      <c r="Z2">
        <f t="shared" si="0"/>
        <v>2</v>
      </c>
      <c r="AA2">
        <f t="shared" si="0"/>
        <v>2</v>
      </c>
      <c r="AB2">
        <f t="shared" si="0"/>
        <v>3</v>
      </c>
      <c r="AC2">
        <f t="shared" si="0"/>
        <v>3</v>
      </c>
      <c r="AD2">
        <f t="shared" si="0"/>
        <v>3</v>
      </c>
      <c r="AE2">
        <f t="shared" si="0"/>
        <v>3</v>
      </c>
      <c r="AF2">
        <f t="shared" si="0"/>
        <v>3</v>
      </c>
      <c r="AG2">
        <f t="shared" si="0"/>
        <v>3</v>
      </c>
      <c r="AH2">
        <f t="shared" si="0"/>
        <v>3</v>
      </c>
      <c r="AI2">
        <f t="shared" si="0"/>
        <v>3</v>
      </c>
      <c r="AJ2">
        <f t="shared" si="0"/>
        <v>3</v>
      </c>
      <c r="AK2">
        <f t="shared" si="0"/>
        <v>3</v>
      </c>
      <c r="AL2">
        <f t="shared" si="0"/>
        <v>3</v>
      </c>
      <c r="AM2">
        <f t="shared" si="0"/>
        <v>3</v>
      </c>
      <c r="AN2">
        <f t="shared" si="0"/>
        <v>4</v>
      </c>
      <c r="AO2">
        <f t="shared" si="0"/>
        <v>4</v>
      </c>
      <c r="AP2">
        <f t="shared" si="0"/>
        <v>4</v>
      </c>
      <c r="AQ2">
        <f t="shared" si="0"/>
        <v>4</v>
      </c>
      <c r="AR2">
        <f t="shared" si="0"/>
        <v>4</v>
      </c>
      <c r="AS2">
        <f t="shared" si="0"/>
        <v>4</v>
      </c>
      <c r="AT2">
        <f t="shared" si="0"/>
        <v>4</v>
      </c>
      <c r="AU2">
        <f t="shared" si="0"/>
        <v>4</v>
      </c>
      <c r="AV2">
        <f t="shared" si="0"/>
        <v>4</v>
      </c>
      <c r="AW2">
        <f t="shared" si="0"/>
        <v>4</v>
      </c>
      <c r="AX2">
        <f t="shared" si="0"/>
        <v>4</v>
      </c>
      <c r="AY2">
        <f t="shared" si="0"/>
        <v>4</v>
      </c>
      <c r="AZ2">
        <f t="shared" si="0"/>
        <v>5</v>
      </c>
      <c r="BA2">
        <f t="shared" si="0"/>
        <v>5</v>
      </c>
      <c r="BB2">
        <f t="shared" si="0"/>
        <v>5</v>
      </c>
      <c r="BC2">
        <f t="shared" si="0"/>
        <v>5</v>
      </c>
      <c r="BD2">
        <f t="shared" si="0"/>
        <v>5</v>
      </c>
      <c r="BE2">
        <f t="shared" si="0"/>
        <v>5</v>
      </c>
      <c r="BF2">
        <f t="shared" si="0"/>
        <v>5</v>
      </c>
      <c r="BG2">
        <f t="shared" si="0"/>
        <v>5</v>
      </c>
      <c r="BH2">
        <f t="shared" si="0"/>
        <v>5</v>
      </c>
      <c r="BI2">
        <f t="shared" si="0"/>
        <v>5</v>
      </c>
      <c r="BJ2">
        <f t="shared" si="0"/>
        <v>5</v>
      </c>
      <c r="BK2">
        <f t="shared" si="0"/>
        <v>5</v>
      </c>
      <c r="BL2">
        <f t="shared" si="0"/>
        <v>6</v>
      </c>
      <c r="BM2">
        <f t="shared" si="0"/>
        <v>6</v>
      </c>
      <c r="BN2">
        <f t="shared" si="0"/>
        <v>6</v>
      </c>
      <c r="BO2">
        <f t="shared" si="0"/>
        <v>6</v>
      </c>
      <c r="BP2">
        <f t="shared" ref="BP2:BV2" si="1">ROUNDUP(BP3/12,0)</f>
        <v>6</v>
      </c>
      <c r="BQ2">
        <f t="shared" si="1"/>
        <v>6</v>
      </c>
      <c r="BR2">
        <f t="shared" si="1"/>
        <v>6</v>
      </c>
      <c r="BS2">
        <f t="shared" si="1"/>
        <v>6</v>
      </c>
      <c r="BT2">
        <f t="shared" si="1"/>
        <v>6</v>
      </c>
      <c r="BU2">
        <f t="shared" si="1"/>
        <v>6</v>
      </c>
      <c r="BV2">
        <f t="shared" si="1"/>
        <v>6</v>
      </c>
    </row>
    <row r="3" spans="2:74" x14ac:dyDescent="0.25">
      <c r="B3" s="2" t="s">
        <v>33</v>
      </c>
      <c r="C3" s="72">
        <v>0</v>
      </c>
      <c r="D3">
        <f>C3+1</f>
        <v>1</v>
      </c>
      <c r="E3">
        <f t="shared" ref="E3:BP3" si="2">D3+1</f>
        <v>2</v>
      </c>
      <c r="F3">
        <f t="shared" si="2"/>
        <v>3</v>
      </c>
      <c r="G3">
        <f t="shared" si="2"/>
        <v>4</v>
      </c>
      <c r="H3">
        <f t="shared" si="2"/>
        <v>5</v>
      </c>
      <c r="I3">
        <f t="shared" si="2"/>
        <v>6</v>
      </c>
      <c r="J3">
        <f t="shared" si="2"/>
        <v>7</v>
      </c>
      <c r="K3">
        <f t="shared" si="2"/>
        <v>8</v>
      </c>
      <c r="L3">
        <f t="shared" si="2"/>
        <v>9</v>
      </c>
      <c r="M3">
        <f t="shared" si="2"/>
        <v>10</v>
      </c>
      <c r="N3">
        <f t="shared" si="2"/>
        <v>11</v>
      </c>
      <c r="O3">
        <f t="shared" si="2"/>
        <v>12</v>
      </c>
      <c r="P3">
        <f t="shared" si="2"/>
        <v>13</v>
      </c>
      <c r="Q3">
        <f t="shared" si="2"/>
        <v>14</v>
      </c>
      <c r="R3">
        <f t="shared" si="2"/>
        <v>15</v>
      </c>
      <c r="S3">
        <f t="shared" si="2"/>
        <v>16</v>
      </c>
      <c r="T3">
        <f t="shared" si="2"/>
        <v>17</v>
      </c>
      <c r="U3">
        <f t="shared" si="2"/>
        <v>18</v>
      </c>
      <c r="V3">
        <f t="shared" si="2"/>
        <v>19</v>
      </c>
      <c r="W3">
        <f t="shared" si="2"/>
        <v>20</v>
      </c>
      <c r="X3">
        <f t="shared" si="2"/>
        <v>21</v>
      </c>
      <c r="Y3">
        <f t="shared" si="2"/>
        <v>22</v>
      </c>
      <c r="Z3">
        <f t="shared" si="2"/>
        <v>23</v>
      </c>
      <c r="AA3">
        <f t="shared" si="2"/>
        <v>24</v>
      </c>
      <c r="AB3">
        <f t="shared" si="2"/>
        <v>25</v>
      </c>
      <c r="AC3">
        <f t="shared" si="2"/>
        <v>26</v>
      </c>
      <c r="AD3">
        <f t="shared" si="2"/>
        <v>27</v>
      </c>
      <c r="AE3">
        <f t="shared" si="2"/>
        <v>28</v>
      </c>
      <c r="AF3">
        <f t="shared" si="2"/>
        <v>29</v>
      </c>
      <c r="AG3">
        <f t="shared" si="2"/>
        <v>30</v>
      </c>
      <c r="AH3">
        <f t="shared" si="2"/>
        <v>31</v>
      </c>
      <c r="AI3">
        <f t="shared" si="2"/>
        <v>32</v>
      </c>
      <c r="AJ3">
        <f t="shared" si="2"/>
        <v>33</v>
      </c>
      <c r="AK3">
        <f t="shared" si="2"/>
        <v>34</v>
      </c>
      <c r="AL3">
        <f t="shared" si="2"/>
        <v>35</v>
      </c>
      <c r="AM3">
        <f t="shared" si="2"/>
        <v>36</v>
      </c>
      <c r="AN3">
        <f t="shared" si="2"/>
        <v>37</v>
      </c>
      <c r="AO3">
        <f t="shared" si="2"/>
        <v>38</v>
      </c>
      <c r="AP3">
        <f t="shared" si="2"/>
        <v>39</v>
      </c>
      <c r="AQ3">
        <f t="shared" si="2"/>
        <v>40</v>
      </c>
      <c r="AR3">
        <f t="shared" si="2"/>
        <v>41</v>
      </c>
      <c r="AS3">
        <f t="shared" si="2"/>
        <v>42</v>
      </c>
      <c r="AT3">
        <f t="shared" si="2"/>
        <v>43</v>
      </c>
      <c r="AU3">
        <f t="shared" si="2"/>
        <v>44</v>
      </c>
      <c r="AV3">
        <f t="shared" si="2"/>
        <v>45</v>
      </c>
      <c r="AW3">
        <f t="shared" si="2"/>
        <v>46</v>
      </c>
      <c r="AX3">
        <f t="shared" si="2"/>
        <v>47</v>
      </c>
      <c r="AY3">
        <f t="shared" si="2"/>
        <v>48</v>
      </c>
      <c r="AZ3">
        <f t="shared" si="2"/>
        <v>49</v>
      </c>
      <c r="BA3">
        <f t="shared" si="2"/>
        <v>50</v>
      </c>
      <c r="BB3">
        <f t="shared" si="2"/>
        <v>51</v>
      </c>
      <c r="BC3">
        <f t="shared" si="2"/>
        <v>52</v>
      </c>
      <c r="BD3">
        <f t="shared" si="2"/>
        <v>53</v>
      </c>
      <c r="BE3">
        <f t="shared" si="2"/>
        <v>54</v>
      </c>
      <c r="BF3">
        <f t="shared" si="2"/>
        <v>55</v>
      </c>
      <c r="BG3">
        <f t="shared" si="2"/>
        <v>56</v>
      </c>
      <c r="BH3">
        <f t="shared" si="2"/>
        <v>57</v>
      </c>
      <c r="BI3">
        <f t="shared" si="2"/>
        <v>58</v>
      </c>
      <c r="BJ3">
        <f t="shared" si="2"/>
        <v>59</v>
      </c>
      <c r="BK3">
        <f t="shared" si="2"/>
        <v>60</v>
      </c>
      <c r="BL3">
        <f t="shared" si="2"/>
        <v>61</v>
      </c>
      <c r="BM3">
        <f t="shared" si="2"/>
        <v>62</v>
      </c>
      <c r="BN3">
        <f t="shared" si="2"/>
        <v>63</v>
      </c>
      <c r="BO3">
        <f t="shared" si="2"/>
        <v>64</v>
      </c>
      <c r="BP3">
        <f t="shared" si="2"/>
        <v>65</v>
      </c>
      <c r="BQ3">
        <f t="shared" ref="BQ3:BV3" si="3">BP3+1</f>
        <v>66</v>
      </c>
      <c r="BR3">
        <f t="shared" si="3"/>
        <v>67</v>
      </c>
      <c r="BS3">
        <f t="shared" si="3"/>
        <v>68</v>
      </c>
      <c r="BT3">
        <f t="shared" si="3"/>
        <v>69</v>
      </c>
      <c r="BU3">
        <f t="shared" si="3"/>
        <v>70</v>
      </c>
      <c r="BV3">
        <f t="shared" si="3"/>
        <v>71</v>
      </c>
    </row>
    <row r="4" spans="2:74" ht="15" thickBot="1" x14ac:dyDescent="0.3">
      <c r="B4" s="122" t="s">
        <v>136</v>
      </c>
      <c r="C4" s="123">
        <f>LPP!D4</f>
        <v>44408</v>
      </c>
      <c r="D4" s="123">
        <f>EOMONTH(C4,1)</f>
        <v>44439</v>
      </c>
      <c r="E4" s="123">
        <f t="shared" ref="E4:BP4" si="4">EOMONTH(D4,1)</f>
        <v>44469</v>
      </c>
      <c r="F4" s="123">
        <f t="shared" si="4"/>
        <v>44500</v>
      </c>
      <c r="G4" s="123">
        <f t="shared" si="4"/>
        <v>44530</v>
      </c>
      <c r="H4" s="123">
        <f t="shared" si="4"/>
        <v>44561</v>
      </c>
      <c r="I4" s="123">
        <f t="shared" si="4"/>
        <v>44592</v>
      </c>
      <c r="J4" s="123">
        <f t="shared" si="4"/>
        <v>44620</v>
      </c>
      <c r="K4" s="123">
        <f t="shared" si="4"/>
        <v>44651</v>
      </c>
      <c r="L4" s="123">
        <f t="shared" si="4"/>
        <v>44681</v>
      </c>
      <c r="M4" s="123">
        <f t="shared" si="4"/>
        <v>44712</v>
      </c>
      <c r="N4" s="123">
        <f t="shared" si="4"/>
        <v>44742</v>
      </c>
      <c r="O4" s="123">
        <f t="shared" si="4"/>
        <v>44773</v>
      </c>
      <c r="P4" s="123">
        <f t="shared" si="4"/>
        <v>44804</v>
      </c>
      <c r="Q4" s="123">
        <f t="shared" si="4"/>
        <v>44834</v>
      </c>
      <c r="R4" s="123">
        <f t="shared" si="4"/>
        <v>44865</v>
      </c>
      <c r="S4" s="123">
        <f t="shared" si="4"/>
        <v>44895</v>
      </c>
      <c r="T4" s="123">
        <f t="shared" si="4"/>
        <v>44926</v>
      </c>
      <c r="U4" s="123">
        <f t="shared" si="4"/>
        <v>44957</v>
      </c>
      <c r="V4" s="123">
        <f t="shared" si="4"/>
        <v>44985</v>
      </c>
      <c r="W4" s="123">
        <f t="shared" si="4"/>
        <v>45016</v>
      </c>
      <c r="X4" s="123">
        <f t="shared" si="4"/>
        <v>45046</v>
      </c>
      <c r="Y4" s="123">
        <f t="shared" si="4"/>
        <v>45077</v>
      </c>
      <c r="Z4" s="123">
        <f t="shared" si="4"/>
        <v>45107</v>
      </c>
      <c r="AA4" s="123">
        <f t="shared" si="4"/>
        <v>45138</v>
      </c>
      <c r="AB4" s="123">
        <f t="shared" si="4"/>
        <v>45169</v>
      </c>
      <c r="AC4" s="123">
        <f t="shared" si="4"/>
        <v>45199</v>
      </c>
      <c r="AD4" s="123">
        <f t="shared" si="4"/>
        <v>45230</v>
      </c>
      <c r="AE4" s="123">
        <f t="shared" si="4"/>
        <v>45260</v>
      </c>
      <c r="AF4" s="123">
        <f t="shared" si="4"/>
        <v>45291</v>
      </c>
      <c r="AG4" s="123">
        <f t="shared" si="4"/>
        <v>45322</v>
      </c>
      <c r="AH4" s="123">
        <f t="shared" si="4"/>
        <v>45351</v>
      </c>
      <c r="AI4" s="123">
        <f t="shared" si="4"/>
        <v>45382</v>
      </c>
      <c r="AJ4" s="123">
        <f t="shared" si="4"/>
        <v>45412</v>
      </c>
      <c r="AK4" s="123">
        <f t="shared" si="4"/>
        <v>45443</v>
      </c>
      <c r="AL4" s="123">
        <f t="shared" si="4"/>
        <v>45473</v>
      </c>
      <c r="AM4" s="123">
        <f t="shared" si="4"/>
        <v>45504</v>
      </c>
      <c r="AN4" s="123">
        <f t="shared" si="4"/>
        <v>45535</v>
      </c>
      <c r="AO4" s="123">
        <f t="shared" si="4"/>
        <v>45565</v>
      </c>
      <c r="AP4" s="123">
        <f t="shared" si="4"/>
        <v>45596</v>
      </c>
      <c r="AQ4" s="123">
        <f t="shared" si="4"/>
        <v>45626</v>
      </c>
      <c r="AR4" s="123">
        <f t="shared" si="4"/>
        <v>45657</v>
      </c>
      <c r="AS4" s="123">
        <f t="shared" si="4"/>
        <v>45688</v>
      </c>
      <c r="AT4" s="123">
        <f t="shared" si="4"/>
        <v>45716</v>
      </c>
      <c r="AU4" s="123">
        <f t="shared" si="4"/>
        <v>45747</v>
      </c>
      <c r="AV4" s="123">
        <f t="shared" si="4"/>
        <v>45777</v>
      </c>
      <c r="AW4" s="123">
        <f t="shared" si="4"/>
        <v>45808</v>
      </c>
      <c r="AX4" s="123">
        <f t="shared" si="4"/>
        <v>45838</v>
      </c>
      <c r="AY4" s="123">
        <f t="shared" si="4"/>
        <v>45869</v>
      </c>
      <c r="AZ4" s="123">
        <f t="shared" si="4"/>
        <v>45900</v>
      </c>
      <c r="BA4" s="123">
        <f t="shared" si="4"/>
        <v>45930</v>
      </c>
      <c r="BB4" s="123">
        <f t="shared" si="4"/>
        <v>45961</v>
      </c>
      <c r="BC4" s="123">
        <f t="shared" si="4"/>
        <v>45991</v>
      </c>
      <c r="BD4" s="123">
        <f t="shared" si="4"/>
        <v>46022</v>
      </c>
      <c r="BE4" s="123">
        <f t="shared" si="4"/>
        <v>46053</v>
      </c>
      <c r="BF4" s="123">
        <f t="shared" si="4"/>
        <v>46081</v>
      </c>
      <c r="BG4" s="123">
        <f t="shared" si="4"/>
        <v>46112</v>
      </c>
      <c r="BH4" s="123">
        <f t="shared" si="4"/>
        <v>46142</v>
      </c>
      <c r="BI4" s="123">
        <f t="shared" si="4"/>
        <v>46173</v>
      </c>
      <c r="BJ4" s="123">
        <f t="shared" si="4"/>
        <v>46203</v>
      </c>
      <c r="BK4" s="123">
        <f t="shared" si="4"/>
        <v>46234</v>
      </c>
      <c r="BL4" s="123">
        <f t="shared" si="4"/>
        <v>46265</v>
      </c>
      <c r="BM4" s="123">
        <f t="shared" si="4"/>
        <v>46295</v>
      </c>
      <c r="BN4" s="123">
        <f t="shared" si="4"/>
        <v>46326</v>
      </c>
      <c r="BO4" s="123">
        <f t="shared" si="4"/>
        <v>46356</v>
      </c>
      <c r="BP4" s="123">
        <f t="shared" si="4"/>
        <v>46387</v>
      </c>
      <c r="BQ4" s="123">
        <f t="shared" ref="BQ4:BV4" si="5">EOMONTH(BP4,1)</f>
        <v>46418</v>
      </c>
      <c r="BR4" s="123">
        <f t="shared" si="5"/>
        <v>46446</v>
      </c>
      <c r="BS4" s="123">
        <f t="shared" si="5"/>
        <v>46477</v>
      </c>
      <c r="BT4" s="123">
        <f t="shared" si="5"/>
        <v>46507</v>
      </c>
      <c r="BU4" s="123">
        <f t="shared" si="5"/>
        <v>46538</v>
      </c>
      <c r="BV4" s="123">
        <f t="shared" si="5"/>
        <v>46568</v>
      </c>
    </row>
    <row r="5" spans="2:74" ht="13.8" x14ac:dyDescent="0.3">
      <c r="B5" s="57" t="s">
        <v>120</v>
      </c>
      <c r="C5" s="116">
        <f>SUM(APTDS:LandDS!C5)</f>
        <v>27619250</v>
      </c>
      <c r="D5" s="116">
        <f>SUM(APTDS:LandDS!D5)</f>
        <v>0</v>
      </c>
      <c r="E5" s="116">
        <f>SUM(APTDS:LandDS!E5)</f>
        <v>0</v>
      </c>
      <c r="F5" s="116">
        <f>SUM(APTDS:LandDS!F5)</f>
        <v>0</v>
      </c>
      <c r="G5" s="116">
        <f>SUM(APTDS:LandDS!G5)</f>
        <v>0</v>
      </c>
      <c r="H5" s="116">
        <f>SUM(APTDS:LandDS!H5)</f>
        <v>0</v>
      </c>
      <c r="I5" s="116">
        <f>SUM(APTDS:LandDS!I5)</f>
        <v>0</v>
      </c>
      <c r="J5" s="116">
        <f>SUM(APTDS:LandDS!J5)</f>
        <v>0</v>
      </c>
      <c r="K5" s="116">
        <f>SUM(APTDS:LandDS!K5)</f>
        <v>0</v>
      </c>
      <c r="L5" s="116">
        <f>SUM(APTDS:LandDS!L5)</f>
        <v>0</v>
      </c>
      <c r="M5" s="116">
        <f>SUM(APTDS:LandDS!M5)</f>
        <v>0</v>
      </c>
      <c r="N5" s="116">
        <f>SUM(APTDS:LandDS!N5)</f>
        <v>0</v>
      </c>
      <c r="O5" s="116">
        <f>SUM(APTDS:LandDS!O5)</f>
        <v>0</v>
      </c>
      <c r="P5" s="116">
        <f>SUM(APTDS:LandDS!P5)</f>
        <v>0</v>
      </c>
      <c r="Q5" s="116">
        <f>SUM(APTDS:LandDS!Q5)</f>
        <v>0</v>
      </c>
      <c r="R5" s="116">
        <f>SUM(APTDS:LandDS!R5)</f>
        <v>0</v>
      </c>
      <c r="S5" s="116">
        <f>SUM(APTDS:LandDS!S5)</f>
        <v>0</v>
      </c>
      <c r="T5" s="116">
        <f>SUM(APTDS:LandDS!T5)</f>
        <v>0</v>
      </c>
      <c r="U5" s="116">
        <f>SUM(APTDS:LandDS!U5)</f>
        <v>0</v>
      </c>
      <c r="V5" s="116">
        <f>SUM(APTDS:LandDS!V5)</f>
        <v>0</v>
      </c>
      <c r="W5" s="116">
        <f>SUM(APTDS:LandDS!W5)</f>
        <v>0</v>
      </c>
      <c r="X5" s="116">
        <f>SUM(APTDS:LandDS!X5)</f>
        <v>0</v>
      </c>
      <c r="Y5" s="116">
        <f>SUM(APTDS:LandDS!Y5)</f>
        <v>0</v>
      </c>
      <c r="Z5" s="116">
        <f>SUM(APTDS:LandDS!Z5)</f>
        <v>0</v>
      </c>
      <c r="AA5" s="116">
        <f>SUM(APTDS:LandDS!AA5)</f>
        <v>0</v>
      </c>
      <c r="AB5" s="116">
        <f>SUM(APTDS:LandDS!AB5)</f>
        <v>0</v>
      </c>
      <c r="AC5" s="116">
        <f>SUM(APTDS:LandDS!AC5)</f>
        <v>0</v>
      </c>
      <c r="AD5" s="116">
        <f>SUM(APTDS:LandDS!AD5)</f>
        <v>0</v>
      </c>
      <c r="AE5" s="116">
        <f>SUM(APTDS:LandDS!AE5)</f>
        <v>0</v>
      </c>
      <c r="AF5" s="116">
        <f>SUM(APTDS:LandDS!AF5)</f>
        <v>0</v>
      </c>
      <c r="AG5" s="116">
        <f>SUM(APTDS:LandDS!AG5)</f>
        <v>0</v>
      </c>
      <c r="AH5" s="116">
        <f>SUM(APTDS:LandDS!AH5)</f>
        <v>0</v>
      </c>
      <c r="AI5" s="116">
        <f>SUM(APTDS:LandDS!AI5)</f>
        <v>0</v>
      </c>
      <c r="AJ5" s="116">
        <f>SUM(APTDS:LandDS!AJ5)</f>
        <v>0</v>
      </c>
      <c r="AK5" s="116">
        <f>SUM(APTDS:LandDS!AK5)</f>
        <v>0</v>
      </c>
      <c r="AL5" s="116">
        <f>SUM(APTDS:LandDS!AL5)</f>
        <v>0</v>
      </c>
      <c r="AM5" s="116">
        <f>SUM(APTDS:LandDS!AM5)</f>
        <v>0</v>
      </c>
      <c r="AN5" s="116">
        <f>SUM(APTDS:LandDS!AN5)</f>
        <v>0</v>
      </c>
      <c r="AO5" s="116">
        <f>SUM(APTDS:LandDS!AO5)</f>
        <v>0</v>
      </c>
      <c r="AP5" s="116">
        <f>SUM(APTDS:LandDS!AP5)</f>
        <v>0</v>
      </c>
      <c r="AQ5" s="116">
        <f>SUM(APTDS:LandDS!AQ5)</f>
        <v>0</v>
      </c>
      <c r="AR5" s="116">
        <f>SUM(APTDS:LandDS!AR5)</f>
        <v>0</v>
      </c>
      <c r="AS5" s="116">
        <f>SUM(APTDS:LandDS!AS5)</f>
        <v>0</v>
      </c>
      <c r="AT5" s="116">
        <f>SUM(APTDS:LandDS!AT5)</f>
        <v>0</v>
      </c>
      <c r="AU5" s="116">
        <f>SUM(APTDS:LandDS!AU5)</f>
        <v>0</v>
      </c>
      <c r="AV5" s="116">
        <f>SUM(APTDS:LandDS!AV5)</f>
        <v>0</v>
      </c>
      <c r="AW5" s="116">
        <f>SUM(APTDS:LandDS!AW5)</f>
        <v>0</v>
      </c>
      <c r="AX5" s="116">
        <f>SUM(APTDS:LandDS!AX5)</f>
        <v>0</v>
      </c>
      <c r="AY5" s="116">
        <f>SUM(APTDS:LandDS!AY5)</f>
        <v>0</v>
      </c>
      <c r="AZ5" s="116">
        <f>SUM(APTDS:LandDS!AZ5)</f>
        <v>0</v>
      </c>
      <c r="BA5" s="116">
        <f>SUM(APTDS:LandDS!BA5)</f>
        <v>0</v>
      </c>
      <c r="BB5" s="116">
        <f>SUM(APTDS:LandDS!BB5)</f>
        <v>0</v>
      </c>
      <c r="BC5" s="116">
        <f>SUM(APTDS:LandDS!BC5)</f>
        <v>0</v>
      </c>
      <c r="BD5" s="116">
        <f>SUM(APTDS:LandDS!BD5)</f>
        <v>0</v>
      </c>
      <c r="BE5" s="116">
        <f>SUM(APTDS:LandDS!BE5)</f>
        <v>0</v>
      </c>
      <c r="BF5" s="116">
        <f>SUM(APTDS:LandDS!BF5)</f>
        <v>0</v>
      </c>
      <c r="BG5" s="116">
        <f>SUM(APTDS:LandDS!BG5)</f>
        <v>0</v>
      </c>
      <c r="BH5" s="116">
        <f>SUM(APTDS:LandDS!BH5)</f>
        <v>0</v>
      </c>
      <c r="BI5" s="116">
        <f>SUM(APTDS:LandDS!BI5)</f>
        <v>0</v>
      </c>
      <c r="BJ5" s="116">
        <f>SUM(APTDS:LandDS!BJ5)</f>
        <v>0</v>
      </c>
      <c r="BK5" s="116">
        <f>SUM(APTDS:LandDS!BK5)</f>
        <v>0</v>
      </c>
      <c r="BL5" s="116">
        <f>SUM(APTDS:LandDS!BL5)</f>
        <v>0</v>
      </c>
      <c r="BM5" s="116">
        <f>SUM(APTDS:LandDS!BM5)</f>
        <v>0</v>
      </c>
      <c r="BN5" s="116">
        <f>SUM(APTDS:LandDS!BN5)</f>
        <v>0</v>
      </c>
      <c r="BO5" s="116">
        <f>SUM(APTDS:LandDS!BO5)</f>
        <v>0</v>
      </c>
      <c r="BP5" s="116">
        <f>SUM(APTDS:LandDS!BP5)</f>
        <v>0</v>
      </c>
      <c r="BQ5" s="116">
        <f>SUM(APTDS:LandDS!BQ5)</f>
        <v>0</v>
      </c>
      <c r="BR5" s="116">
        <f>SUM(APTDS:LandDS!BR5)</f>
        <v>0</v>
      </c>
      <c r="BS5" s="116">
        <f>SUM(APTDS:LandDS!BS5)</f>
        <v>0</v>
      </c>
      <c r="BT5" s="116">
        <f>SUM(APTDS:LandDS!BT5)</f>
        <v>0</v>
      </c>
      <c r="BU5" s="116">
        <f>SUM(APTDS:LandDS!BU5)</f>
        <v>0</v>
      </c>
      <c r="BV5" s="116">
        <f>SUM(APTDS:LandDS!BV5)</f>
        <v>0</v>
      </c>
    </row>
    <row r="6" spans="2:74" ht="13.8" x14ac:dyDescent="0.3">
      <c r="B6" s="57" t="s">
        <v>121</v>
      </c>
      <c r="C6" s="116">
        <f>SUM(APTDS:LandDS!C6)</f>
        <v>0</v>
      </c>
      <c r="D6" s="116">
        <f>SUM(APTDS:LandDS!D6)</f>
        <v>0</v>
      </c>
      <c r="E6" s="116">
        <f>SUM(APTDS:LandDS!E6)</f>
        <v>0</v>
      </c>
      <c r="F6" s="116">
        <f>SUM(APTDS:LandDS!F6)</f>
        <v>0</v>
      </c>
      <c r="G6" s="116">
        <f>SUM(APTDS:LandDS!G6)</f>
        <v>0</v>
      </c>
      <c r="H6" s="116">
        <f>SUM(APTDS:LandDS!H6)</f>
        <v>0</v>
      </c>
      <c r="I6" s="116">
        <f>SUM(APTDS:LandDS!I6)</f>
        <v>0</v>
      </c>
      <c r="J6" s="116">
        <f>SUM(APTDS:LandDS!J6)</f>
        <v>0</v>
      </c>
      <c r="K6" s="116">
        <f>SUM(APTDS:LandDS!K6)</f>
        <v>0</v>
      </c>
      <c r="L6" s="116">
        <f>SUM(APTDS:LandDS!L6)</f>
        <v>1998380</v>
      </c>
      <c r="M6" s="116">
        <f>SUM(APTDS:LandDS!M6)</f>
        <v>1989380</v>
      </c>
      <c r="N6" s="116">
        <f>SUM(APTDS:LandDS!N6)</f>
        <v>1855880</v>
      </c>
      <c r="O6" s="116">
        <f>SUM(APTDS:LandDS!O6)</f>
        <v>1850880</v>
      </c>
      <c r="P6" s="116">
        <f>SUM(APTDS:LandDS!P6)</f>
        <v>1831880</v>
      </c>
      <c r="Q6" s="116">
        <f>SUM(APTDS:LandDS!Q6)</f>
        <v>1711880</v>
      </c>
      <c r="R6" s="116">
        <f>SUM(APTDS:LandDS!R6)</f>
        <v>1720881.5</v>
      </c>
      <c r="S6" s="116">
        <f>SUM(APTDS:LandDS!S6)</f>
        <v>2098380</v>
      </c>
      <c r="T6" s="116">
        <f>SUM(APTDS:LandDS!T6)</f>
        <v>2098380</v>
      </c>
      <c r="U6" s="116">
        <f>SUM(APTDS:LandDS!U6)</f>
        <v>0</v>
      </c>
      <c r="V6" s="116">
        <f>SUM(APTDS:LandDS!V6)</f>
        <v>0</v>
      </c>
      <c r="W6" s="116">
        <f>SUM(APTDS:LandDS!W6)</f>
        <v>0</v>
      </c>
      <c r="X6" s="116">
        <f>SUM(APTDS:LandDS!X6)</f>
        <v>0</v>
      </c>
      <c r="Y6" s="116">
        <f>SUM(APTDS:LandDS!Y6)</f>
        <v>0</v>
      </c>
      <c r="Z6" s="116">
        <f>SUM(APTDS:LandDS!Z6)</f>
        <v>0</v>
      </c>
      <c r="AA6" s="116">
        <f>SUM(APTDS:LandDS!AA6)</f>
        <v>0</v>
      </c>
      <c r="AB6" s="116">
        <f>SUM(APTDS:LandDS!AB6)</f>
        <v>0</v>
      </c>
      <c r="AC6" s="116">
        <f>SUM(APTDS:LandDS!AC6)</f>
        <v>0</v>
      </c>
      <c r="AD6" s="116">
        <f>SUM(APTDS:LandDS!AD6)</f>
        <v>0</v>
      </c>
      <c r="AE6" s="116">
        <f>SUM(APTDS:LandDS!AE6)</f>
        <v>0</v>
      </c>
      <c r="AF6" s="116">
        <f>SUM(APTDS:LandDS!AF6)</f>
        <v>0</v>
      </c>
      <c r="AG6" s="116">
        <f>SUM(APTDS:LandDS!AG6)</f>
        <v>0</v>
      </c>
      <c r="AH6" s="116">
        <f>SUM(APTDS:LandDS!AH6)</f>
        <v>0</v>
      </c>
      <c r="AI6" s="116">
        <f>SUM(APTDS:LandDS!AI6)</f>
        <v>0</v>
      </c>
      <c r="AJ6" s="116">
        <f>SUM(APTDS:LandDS!AJ6)</f>
        <v>0</v>
      </c>
      <c r="AK6" s="116">
        <f>SUM(APTDS:LandDS!AK6)</f>
        <v>0</v>
      </c>
      <c r="AL6" s="116">
        <f>SUM(APTDS:LandDS!AL6)</f>
        <v>0</v>
      </c>
      <c r="AM6" s="116">
        <f>SUM(APTDS:LandDS!AM6)</f>
        <v>0</v>
      </c>
      <c r="AN6" s="116">
        <f>SUM(APTDS:LandDS!AN6)</f>
        <v>0</v>
      </c>
      <c r="AO6" s="116">
        <f>SUM(APTDS:LandDS!AO6)</f>
        <v>0</v>
      </c>
      <c r="AP6" s="116">
        <f>SUM(APTDS:LandDS!AP6)</f>
        <v>0</v>
      </c>
      <c r="AQ6" s="116">
        <f>SUM(APTDS:LandDS!AQ6)</f>
        <v>0</v>
      </c>
      <c r="AR6" s="116">
        <f>SUM(APTDS:LandDS!AR6)</f>
        <v>0</v>
      </c>
      <c r="AS6" s="116">
        <f>SUM(APTDS:LandDS!AS6)</f>
        <v>0</v>
      </c>
      <c r="AT6" s="116">
        <f>SUM(APTDS:LandDS!AT6)</f>
        <v>0</v>
      </c>
      <c r="AU6" s="116">
        <f>SUM(APTDS:LandDS!AU6)</f>
        <v>0</v>
      </c>
      <c r="AV6" s="116">
        <f>SUM(APTDS:LandDS!AV6)</f>
        <v>0</v>
      </c>
      <c r="AW6" s="116">
        <f>SUM(APTDS:LandDS!AW6)</f>
        <v>0</v>
      </c>
      <c r="AX6" s="116">
        <f>SUM(APTDS:LandDS!AX6)</f>
        <v>0</v>
      </c>
      <c r="AY6" s="116">
        <f>SUM(APTDS:LandDS!AY6)</f>
        <v>0</v>
      </c>
      <c r="AZ6" s="116">
        <f>SUM(APTDS:LandDS!AZ6)</f>
        <v>0</v>
      </c>
      <c r="BA6" s="116">
        <f>SUM(APTDS:LandDS!BA6)</f>
        <v>0</v>
      </c>
      <c r="BB6" s="116">
        <f>SUM(APTDS:LandDS!BB6)</f>
        <v>0</v>
      </c>
      <c r="BC6" s="116">
        <f>SUM(APTDS:LandDS!BC6)</f>
        <v>0</v>
      </c>
      <c r="BD6" s="116">
        <f>SUM(APTDS:LandDS!BD6)</f>
        <v>0</v>
      </c>
      <c r="BE6" s="116">
        <f>SUM(APTDS:LandDS!BE6)</f>
        <v>0</v>
      </c>
      <c r="BF6" s="116">
        <f>SUM(APTDS:LandDS!BF6)</f>
        <v>0</v>
      </c>
      <c r="BG6" s="116">
        <f>SUM(APTDS:LandDS!BG6)</f>
        <v>0</v>
      </c>
      <c r="BH6" s="116">
        <f>SUM(APTDS:LandDS!BH6)</f>
        <v>0</v>
      </c>
      <c r="BI6" s="116">
        <f>SUM(APTDS:LandDS!BI6)</f>
        <v>0</v>
      </c>
      <c r="BJ6" s="116">
        <f>SUM(APTDS:LandDS!BJ6)</f>
        <v>0</v>
      </c>
      <c r="BK6" s="116">
        <f>SUM(APTDS:LandDS!BK6)</f>
        <v>0</v>
      </c>
      <c r="BL6" s="116">
        <f>SUM(APTDS:LandDS!BL6)</f>
        <v>0</v>
      </c>
      <c r="BM6" s="116">
        <f>SUM(APTDS:LandDS!BM6)</f>
        <v>0</v>
      </c>
      <c r="BN6" s="116">
        <f>SUM(APTDS:LandDS!BN6)</f>
        <v>0</v>
      </c>
      <c r="BO6" s="116">
        <f>SUM(APTDS:LandDS!BO6)</f>
        <v>0</v>
      </c>
      <c r="BP6" s="116">
        <f>SUM(APTDS:LandDS!BP6)</f>
        <v>0</v>
      </c>
      <c r="BQ6" s="116">
        <f>SUM(APTDS:LandDS!BQ6)</f>
        <v>0</v>
      </c>
      <c r="BR6" s="116">
        <f>SUM(APTDS:LandDS!BR6)</f>
        <v>0</v>
      </c>
      <c r="BS6" s="116">
        <f>SUM(APTDS:LandDS!BS6)</f>
        <v>0</v>
      </c>
      <c r="BT6" s="116">
        <f>SUM(APTDS:LandDS!BT6)</f>
        <v>0</v>
      </c>
      <c r="BU6" s="116">
        <f>SUM(APTDS:LandDS!BU6)</f>
        <v>0</v>
      </c>
      <c r="BV6" s="116">
        <f>SUM(APTDS:LandDS!BV6)</f>
        <v>0</v>
      </c>
    </row>
    <row r="7" spans="2:74" ht="13.8" x14ac:dyDescent="0.3">
      <c r="B7" s="57" t="s">
        <v>122</v>
      </c>
      <c r="C7" s="116">
        <f>SUM(APTDS:LandDS!C7)</f>
        <v>0</v>
      </c>
      <c r="D7" s="116">
        <f>SUM(APTDS:LandDS!D7)</f>
        <v>0</v>
      </c>
      <c r="E7" s="116">
        <f>SUM(APTDS:LandDS!E7)</f>
        <v>0</v>
      </c>
      <c r="F7" s="116">
        <f>SUM(APTDS:LandDS!F7)</f>
        <v>0</v>
      </c>
      <c r="G7" s="116">
        <f>SUM(APTDS:LandDS!G7)</f>
        <v>0</v>
      </c>
      <c r="H7" s="116">
        <f>SUM(APTDS:LandDS!H7)</f>
        <v>0</v>
      </c>
      <c r="I7" s="116">
        <f>SUM(APTDS:LandDS!I7)</f>
        <v>0</v>
      </c>
      <c r="J7" s="116">
        <f>SUM(APTDS:LandDS!J7)</f>
        <v>0</v>
      </c>
      <c r="K7" s="116">
        <f>SUM(APTDS:LandDS!K7)</f>
        <v>0</v>
      </c>
      <c r="L7" s="116">
        <f>SUM(APTDS:LandDS!L7)</f>
        <v>907070</v>
      </c>
      <c r="M7" s="116">
        <f>SUM(APTDS:LandDS!M7)</f>
        <v>896070</v>
      </c>
      <c r="N7" s="116">
        <f>SUM(APTDS:LandDS!N7)</f>
        <v>929570</v>
      </c>
      <c r="O7" s="116">
        <f>SUM(APTDS:LandDS!O7)</f>
        <v>900570</v>
      </c>
      <c r="P7" s="116">
        <f>SUM(APTDS:LandDS!P7)</f>
        <v>929636</v>
      </c>
      <c r="Q7" s="116">
        <f>SUM(APTDS:LandDS!Q7)</f>
        <v>907073</v>
      </c>
      <c r="R7" s="116">
        <f>SUM(APTDS:LandDS!R7)</f>
        <v>918173</v>
      </c>
      <c r="S7" s="116">
        <f>SUM(APTDS:LandDS!S7)</f>
        <v>807070</v>
      </c>
      <c r="T7" s="116">
        <f>SUM(APTDS:LandDS!T7)</f>
        <v>807070</v>
      </c>
      <c r="U7" s="116">
        <f>SUM(APTDS:LandDS!U7)</f>
        <v>0</v>
      </c>
      <c r="V7" s="116">
        <f>SUM(APTDS:LandDS!V7)</f>
        <v>0</v>
      </c>
      <c r="W7" s="116">
        <f>SUM(APTDS:LandDS!W7)</f>
        <v>0</v>
      </c>
      <c r="X7" s="116">
        <f>SUM(APTDS:LandDS!X7)</f>
        <v>0</v>
      </c>
      <c r="Y7" s="116">
        <f>SUM(APTDS:LandDS!Y7)</f>
        <v>0</v>
      </c>
      <c r="Z7" s="116">
        <f>SUM(APTDS:LandDS!Z7)</f>
        <v>0</v>
      </c>
      <c r="AA7" s="116">
        <f>SUM(APTDS:LandDS!AA7)</f>
        <v>0</v>
      </c>
      <c r="AB7" s="116">
        <f>SUM(APTDS:LandDS!AB7)</f>
        <v>0</v>
      </c>
      <c r="AC7" s="116">
        <f>SUM(APTDS:LandDS!AC7)</f>
        <v>0</v>
      </c>
      <c r="AD7" s="116">
        <f>SUM(APTDS:LandDS!AD7)</f>
        <v>0</v>
      </c>
      <c r="AE7" s="116">
        <f>SUM(APTDS:LandDS!AE7)</f>
        <v>0</v>
      </c>
      <c r="AF7" s="116">
        <f>SUM(APTDS:LandDS!AF7)</f>
        <v>0</v>
      </c>
      <c r="AG7" s="116">
        <f>SUM(APTDS:LandDS!AG7)</f>
        <v>0</v>
      </c>
      <c r="AH7" s="116">
        <f>SUM(APTDS:LandDS!AH7)</f>
        <v>0</v>
      </c>
      <c r="AI7" s="116">
        <f>SUM(APTDS:LandDS!AI7)</f>
        <v>0</v>
      </c>
      <c r="AJ7" s="116">
        <f>SUM(APTDS:LandDS!AJ7)</f>
        <v>0</v>
      </c>
      <c r="AK7" s="116">
        <f>SUM(APTDS:LandDS!AK7)</f>
        <v>0</v>
      </c>
      <c r="AL7" s="116">
        <f>SUM(APTDS:LandDS!AL7)</f>
        <v>0</v>
      </c>
      <c r="AM7" s="116">
        <f>SUM(APTDS:LandDS!AM7)</f>
        <v>0</v>
      </c>
      <c r="AN7" s="116">
        <f>SUM(APTDS:LandDS!AN7)</f>
        <v>0</v>
      </c>
      <c r="AO7" s="116">
        <f>SUM(APTDS:LandDS!AO7)</f>
        <v>0</v>
      </c>
      <c r="AP7" s="116">
        <f>SUM(APTDS:LandDS!AP7)</f>
        <v>0</v>
      </c>
      <c r="AQ7" s="116">
        <f>SUM(APTDS:LandDS!AQ7)</f>
        <v>0</v>
      </c>
      <c r="AR7" s="116">
        <f>SUM(APTDS:LandDS!AR7)</f>
        <v>0</v>
      </c>
      <c r="AS7" s="116">
        <f>SUM(APTDS:LandDS!AS7)</f>
        <v>0</v>
      </c>
      <c r="AT7" s="116">
        <f>SUM(APTDS:LandDS!AT7)</f>
        <v>0</v>
      </c>
      <c r="AU7" s="116">
        <f>SUM(APTDS:LandDS!AU7)</f>
        <v>0</v>
      </c>
      <c r="AV7" s="116">
        <f>SUM(APTDS:LandDS!AV7)</f>
        <v>0</v>
      </c>
      <c r="AW7" s="116">
        <f>SUM(APTDS:LandDS!AW7)</f>
        <v>0</v>
      </c>
      <c r="AX7" s="116">
        <f>SUM(APTDS:LandDS!AX7)</f>
        <v>0</v>
      </c>
      <c r="AY7" s="116">
        <f>SUM(APTDS:LandDS!AY7)</f>
        <v>0</v>
      </c>
      <c r="AZ7" s="116">
        <f>SUM(APTDS:LandDS!AZ7)</f>
        <v>0</v>
      </c>
      <c r="BA7" s="116">
        <f>SUM(APTDS:LandDS!BA7)</f>
        <v>0</v>
      </c>
      <c r="BB7" s="116">
        <f>SUM(APTDS:LandDS!BB7)</f>
        <v>0</v>
      </c>
      <c r="BC7" s="116">
        <f>SUM(APTDS:LandDS!BC7)</f>
        <v>0</v>
      </c>
      <c r="BD7" s="116">
        <f>SUM(APTDS:LandDS!BD7)</f>
        <v>0</v>
      </c>
      <c r="BE7" s="116">
        <f>SUM(APTDS:LandDS!BE7)</f>
        <v>0</v>
      </c>
      <c r="BF7" s="116">
        <f>SUM(APTDS:LandDS!BF7)</f>
        <v>0</v>
      </c>
      <c r="BG7" s="116">
        <f>SUM(APTDS:LandDS!BG7)</f>
        <v>0</v>
      </c>
      <c r="BH7" s="116">
        <f>SUM(APTDS:LandDS!BH7)</f>
        <v>0</v>
      </c>
      <c r="BI7" s="116">
        <f>SUM(APTDS:LandDS!BI7)</f>
        <v>0</v>
      </c>
      <c r="BJ7" s="116">
        <f>SUM(APTDS:LandDS!BJ7)</f>
        <v>0</v>
      </c>
      <c r="BK7" s="116">
        <f>SUM(APTDS:LandDS!BK7)</f>
        <v>0</v>
      </c>
      <c r="BL7" s="116">
        <f>SUM(APTDS:LandDS!BL7)</f>
        <v>0</v>
      </c>
      <c r="BM7" s="116">
        <f>SUM(APTDS:LandDS!BM7)</f>
        <v>0</v>
      </c>
      <c r="BN7" s="116">
        <f>SUM(APTDS:LandDS!BN7)</f>
        <v>0</v>
      </c>
      <c r="BO7" s="116">
        <f>SUM(APTDS:LandDS!BO7)</f>
        <v>0</v>
      </c>
      <c r="BP7" s="116">
        <f>SUM(APTDS:LandDS!BP7)</f>
        <v>0</v>
      </c>
      <c r="BQ7" s="116">
        <f>SUM(APTDS:LandDS!BQ7)</f>
        <v>0</v>
      </c>
      <c r="BR7" s="116">
        <f>SUM(APTDS:LandDS!BR7)</f>
        <v>0</v>
      </c>
      <c r="BS7" s="116">
        <f>SUM(APTDS:LandDS!BS7)</f>
        <v>0</v>
      </c>
      <c r="BT7" s="116">
        <f>SUM(APTDS:LandDS!BT7)</f>
        <v>0</v>
      </c>
      <c r="BU7" s="116">
        <f>SUM(APTDS:LandDS!BU7)</f>
        <v>0</v>
      </c>
      <c r="BV7" s="116">
        <f>SUM(APTDS:LandDS!BV7)</f>
        <v>0</v>
      </c>
    </row>
    <row r="8" spans="2:74" ht="13.8" x14ac:dyDescent="0.3">
      <c r="B8" s="57" t="s">
        <v>123</v>
      </c>
      <c r="C8" s="116">
        <f>SUM(APTDS:LandDS!C8)</f>
        <v>0</v>
      </c>
      <c r="D8" s="116">
        <f>SUM(APTDS:LandDS!D8)</f>
        <v>0</v>
      </c>
      <c r="E8" s="116">
        <f>SUM(APTDS:LandDS!E8)</f>
        <v>0</v>
      </c>
      <c r="F8" s="116">
        <f>SUM(APTDS:LandDS!F8)</f>
        <v>0</v>
      </c>
      <c r="G8" s="116">
        <f>SUM(APTDS:LandDS!G8)</f>
        <v>0</v>
      </c>
      <c r="H8" s="116">
        <f>SUM(APTDS:LandDS!H8)</f>
        <v>0</v>
      </c>
      <c r="I8" s="116">
        <f>SUM(APTDS:LandDS!I8)</f>
        <v>0</v>
      </c>
      <c r="J8" s="116">
        <f>SUM(APTDS:LandDS!J8)</f>
        <v>0</v>
      </c>
      <c r="K8" s="116">
        <f>SUM(APTDS:LandDS!K8)</f>
        <v>0</v>
      </c>
      <c r="L8" s="116">
        <f>SUM(APTDS:LandDS!L8)</f>
        <v>322825.5</v>
      </c>
      <c r="M8" s="116">
        <f>SUM(APTDS:LandDS!M8)</f>
        <v>342825.5</v>
      </c>
      <c r="N8" s="116">
        <f>SUM(APTDS:LandDS!N8)</f>
        <v>442825.5</v>
      </c>
      <c r="O8" s="116">
        <f>SUM(APTDS:LandDS!O8)</f>
        <v>477730</v>
      </c>
      <c r="P8" s="116">
        <f>SUM(APTDS:LandDS!P8)</f>
        <v>466730</v>
      </c>
      <c r="Q8" s="116">
        <f>SUM(APTDS:LandDS!Q8)</f>
        <v>593373</v>
      </c>
      <c r="R8" s="116">
        <f>SUM(APTDS:LandDS!R8)</f>
        <v>590827</v>
      </c>
      <c r="S8" s="116">
        <f>SUM(APTDS:LandDS!S8)</f>
        <v>322833.5</v>
      </c>
      <c r="T8" s="116">
        <f>SUM(APTDS:LandDS!T8)</f>
        <v>322833.5</v>
      </c>
      <c r="U8" s="116">
        <f>SUM(APTDS:LandDS!U8)</f>
        <v>0</v>
      </c>
      <c r="V8" s="116">
        <f>SUM(APTDS:LandDS!V8)</f>
        <v>0</v>
      </c>
      <c r="W8" s="116">
        <f>SUM(APTDS:LandDS!W8)</f>
        <v>0</v>
      </c>
      <c r="X8" s="116">
        <f>SUM(APTDS:LandDS!X8)</f>
        <v>0</v>
      </c>
      <c r="Y8" s="116">
        <f>SUM(APTDS:LandDS!Y8)</f>
        <v>0</v>
      </c>
      <c r="Z8" s="116">
        <f>SUM(APTDS:LandDS!Z8)</f>
        <v>0</v>
      </c>
      <c r="AA8" s="116">
        <f>SUM(APTDS:LandDS!AA8)</f>
        <v>0</v>
      </c>
      <c r="AB8" s="116">
        <f>SUM(APTDS:LandDS!AB8)</f>
        <v>0</v>
      </c>
      <c r="AC8" s="116">
        <f>SUM(APTDS:LandDS!AC8)</f>
        <v>0</v>
      </c>
      <c r="AD8" s="116">
        <f>SUM(APTDS:LandDS!AD8)</f>
        <v>0</v>
      </c>
      <c r="AE8" s="116">
        <f>SUM(APTDS:LandDS!AE8)</f>
        <v>0</v>
      </c>
      <c r="AF8" s="116">
        <f>SUM(APTDS:LandDS!AF8)</f>
        <v>0</v>
      </c>
      <c r="AG8" s="116">
        <f>SUM(APTDS:LandDS!AG8)</f>
        <v>0</v>
      </c>
      <c r="AH8" s="116">
        <f>SUM(APTDS:LandDS!AH8)</f>
        <v>0</v>
      </c>
      <c r="AI8" s="116">
        <f>SUM(APTDS:LandDS!AI8)</f>
        <v>0</v>
      </c>
      <c r="AJ8" s="116">
        <f>SUM(APTDS:LandDS!AJ8)</f>
        <v>0</v>
      </c>
      <c r="AK8" s="116">
        <f>SUM(APTDS:LandDS!AK8)</f>
        <v>0</v>
      </c>
      <c r="AL8" s="116">
        <f>SUM(APTDS:LandDS!AL8)</f>
        <v>0</v>
      </c>
      <c r="AM8" s="116">
        <f>SUM(APTDS:LandDS!AM8)</f>
        <v>0</v>
      </c>
      <c r="AN8" s="116">
        <f>SUM(APTDS:LandDS!AN8)</f>
        <v>0</v>
      </c>
      <c r="AO8" s="116">
        <f>SUM(APTDS:LandDS!AO8)</f>
        <v>0</v>
      </c>
      <c r="AP8" s="116">
        <f>SUM(APTDS:LandDS!AP8)</f>
        <v>0</v>
      </c>
      <c r="AQ8" s="116">
        <f>SUM(APTDS:LandDS!AQ8)</f>
        <v>0</v>
      </c>
      <c r="AR8" s="116">
        <f>SUM(APTDS:LandDS!AR8)</f>
        <v>0</v>
      </c>
      <c r="AS8" s="116">
        <f>SUM(APTDS:LandDS!AS8)</f>
        <v>0</v>
      </c>
      <c r="AT8" s="116">
        <f>SUM(APTDS:LandDS!AT8)</f>
        <v>0</v>
      </c>
      <c r="AU8" s="116">
        <f>SUM(APTDS:LandDS!AU8)</f>
        <v>0</v>
      </c>
      <c r="AV8" s="116">
        <f>SUM(APTDS:LandDS!AV8)</f>
        <v>0</v>
      </c>
      <c r="AW8" s="116">
        <f>SUM(APTDS:LandDS!AW8)</f>
        <v>0</v>
      </c>
      <c r="AX8" s="116">
        <f>SUM(APTDS:LandDS!AX8)</f>
        <v>0</v>
      </c>
      <c r="AY8" s="116">
        <f>SUM(APTDS:LandDS!AY8)</f>
        <v>0</v>
      </c>
      <c r="AZ8" s="116">
        <f>SUM(APTDS:LandDS!AZ8)</f>
        <v>0</v>
      </c>
      <c r="BA8" s="116">
        <f>SUM(APTDS:LandDS!BA8)</f>
        <v>0</v>
      </c>
      <c r="BB8" s="116">
        <f>SUM(APTDS:LandDS!BB8)</f>
        <v>0</v>
      </c>
      <c r="BC8" s="116">
        <f>SUM(APTDS:LandDS!BC8)</f>
        <v>0</v>
      </c>
      <c r="BD8" s="116">
        <f>SUM(APTDS:LandDS!BD8)</f>
        <v>0</v>
      </c>
      <c r="BE8" s="116">
        <f>SUM(APTDS:LandDS!BE8)</f>
        <v>0</v>
      </c>
      <c r="BF8" s="116">
        <f>SUM(APTDS:LandDS!BF8)</f>
        <v>0</v>
      </c>
      <c r="BG8" s="116">
        <f>SUM(APTDS:LandDS!BG8)</f>
        <v>0</v>
      </c>
      <c r="BH8" s="116">
        <f>SUM(APTDS:LandDS!BH8)</f>
        <v>0</v>
      </c>
      <c r="BI8" s="116">
        <f>SUM(APTDS:LandDS!BI8)</f>
        <v>0</v>
      </c>
      <c r="BJ8" s="116">
        <f>SUM(APTDS:LandDS!BJ8)</f>
        <v>0</v>
      </c>
      <c r="BK8" s="116">
        <f>SUM(APTDS:LandDS!BK8)</f>
        <v>0</v>
      </c>
      <c r="BL8" s="116">
        <f>SUM(APTDS:LandDS!BL8)</f>
        <v>0</v>
      </c>
      <c r="BM8" s="116">
        <f>SUM(APTDS:LandDS!BM8)</f>
        <v>0</v>
      </c>
      <c r="BN8" s="116">
        <f>SUM(APTDS:LandDS!BN8)</f>
        <v>0</v>
      </c>
      <c r="BO8" s="116">
        <f>SUM(APTDS:LandDS!BO8)</f>
        <v>0</v>
      </c>
      <c r="BP8" s="116">
        <f>SUM(APTDS:LandDS!BP8)</f>
        <v>0</v>
      </c>
      <c r="BQ8" s="116">
        <f>SUM(APTDS:LandDS!BQ8)</f>
        <v>0</v>
      </c>
      <c r="BR8" s="116">
        <f>SUM(APTDS:LandDS!BR8)</f>
        <v>0</v>
      </c>
      <c r="BS8" s="116">
        <f>SUM(APTDS:LandDS!BS8)</f>
        <v>0</v>
      </c>
      <c r="BT8" s="116">
        <f>SUM(APTDS:LandDS!BT8)</f>
        <v>0</v>
      </c>
      <c r="BU8" s="116">
        <f>SUM(APTDS:LandDS!BU8)</f>
        <v>0</v>
      </c>
      <c r="BV8" s="116">
        <f>SUM(APTDS:LandDS!BV8)</f>
        <v>0</v>
      </c>
    </row>
    <row r="9" spans="2:74" ht="13.8" x14ac:dyDescent="0.3">
      <c r="B9" s="57" t="s">
        <v>124</v>
      </c>
      <c r="C9" s="116">
        <f>SUM(APTDS:LandDS!C9)</f>
        <v>0</v>
      </c>
      <c r="D9" s="116">
        <f>SUM(APTDS:LandDS!D9)</f>
        <v>0</v>
      </c>
      <c r="E9" s="116">
        <f>SUM(APTDS:LandDS!E9)</f>
        <v>0</v>
      </c>
      <c r="F9" s="116">
        <f>SUM(APTDS:LandDS!F9)</f>
        <v>0</v>
      </c>
      <c r="G9" s="116">
        <f>SUM(APTDS:LandDS!G9)</f>
        <v>0</v>
      </c>
      <c r="H9" s="116">
        <f>SUM(APTDS:LandDS!H9)</f>
        <v>0</v>
      </c>
      <c r="I9" s="116">
        <f>SUM(APTDS:LandDS!I9)</f>
        <v>0</v>
      </c>
      <c r="J9" s="116">
        <f>SUM(APTDS:LandDS!J9)</f>
        <v>0</v>
      </c>
      <c r="K9" s="116">
        <f>SUM(APTDS:LandDS!K9)</f>
        <v>0</v>
      </c>
      <c r="L9" s="116">
        <f>SUM(APTDS:LandDS!L9)</f>
        <v>0</v>
      </c>
      <c r="M9" s="116">
        <f>SUM(APTDS:LandDS!M9)</f>
        <v>0</v>
      </c>
      <c r="N9" s="116">
        <f>SUM(APTDS:LandDS!N9)</f>
        <v>0</v>
      </c>
      <c r="O9" s="116">
        <f>SUM(APTDS:LandDS!O9)</f>
        <v>0</v>
      </c>
      <c r="P9" s="116">
        <f>SUM(APTDS:LandDS!P9)</f>
        <v>0</v>
      </c>
      <c r="Q9" s="116">
        <f>SUM(APTDS:LandDS!Q9)</f>
        <v>0</v>
      </c>
      <c r="R9" s="116">
        <f>SUM(APTDS:LandDS!R9)</f>
        <v>0</v>
      </c>
      <c r="S9" s="116">
        <f>SUM(APTDS:LandDS!S9)</f>
        <v>0</v>
      </c>
      <c r="T9" s="116">
        <f>SUM(APTDS:LandDS!T9)</f>
        <v>0</v>
      </c>
      <c r="U9" s="116">
        <f>SUM(APTDS:LandDS!U9)</f>
        <v>489182.63428991905</v>
      </c>
      <c r="V9" s="116">
        <f>SUM(APTDS:LandDS!V9)</f>
        <v>489182.63428991905</v>
      </c>
      <c r="W9" s="116">
        <f>SUM(APTDS:LandDS!W9)</f>
        <v>489182.63428991905</v>
      </c>
      <c r="X9" s="116">
        <f>SUM(APTDS:LandDS!X9)</f>
        <v>726980.34338974743</v>
      </c>
      <c r="Y9" s="116">
        <f>SUM(APTDS:LandDS!Y9)</f>
        <v>726980.34338974743</v>
      </c>
      <c r="Z9" s="116">
        <f>SUM(APTDS:LandDS!Z9)</f>
        <v>726980.34338974743</v>
      </c>
      <c r="AA9" s="116">
        <f>SUM(APTDS:LandDS!AA9)</f>
        <v>384729.27642874664</v>
      </c>
      <c r="AB9" s="116">
        <f>SUM(APTDS:LandDS!AB9)</f>
        <v>384729.27642874664</v>
      </c>
      <c r="AC9" s="116">
        <f>SUM(APTDS:LandDS!AC9)</f>
        <v>384729.27642874664</v>
      </c>
      <c r="AD9" s="116">
        <f>SUM(APTDS:LandDS!AD9)</f>
        <v>384729.27642874664</v>
      </c>
      <c r="AE9" s="116">
        <f>SUM(APTDS:LandDS!AE9)</f>
        <v>384729.27642874664</v>
      </c>
      <c r="AF9" s="116">
        <f>SUM(APTDS:LandDS!AF9)</f>
        <v>384729.27642874664</v>
      </c>
      <c r="AG9" s="116">
        <f>SUM(APTDS:LandDS!AG9)</f>
        <v>384729.27642874664</v>
      </c>
      <c r="AH9" s="116">
        <f>SUM(APTDS:LandDS!AH9)</f>
        <v>384729.27642874664</v>
      </c>
      <c r="AI9" s="116">
        <f>SUM(APTDS:LandDS!AI9)</f>
        <v>384729.27642874664</v>
      </c>
      <c r="AJ9" s="116">
        <f>SUM(APTDS:LandDS!AJ9)</f>
        <v>261546.48025508953</v>
      </c>
      <c r="AK9" s="116">
        <f>SUM(APTDS:LandDS!AK9)</f>
        <v>261546.48025508953</v>
      </c>
      <c r="AL9" s="116">
        <f>SUM(APTDS:LandDS!AL9)</f>
        <v>261546.48025508953</v>
      </c>
      <c r="AM9" s="116">
        <f>SUM(APTDS:LandDS!AM9)</f>
        <v>261546.48025508953</v>
      </c>
      <c r="AN9" s="116">
        <f>SUM(APTDS:LandDS!AN9)</f>
        <v>261546.48025508953</v>
      </c>
      <c r="AO9" s="116">
        <f>SUM(APTDS:LandDS!AO9)</f>
        <v>261546.48025508953</v>
      </c>
      <c r="AP9" s="116">
        <f>SUM(APTDS:LandDS!AP9)</f>
        <v>0</v>
      </c>
      <c r="AQ9" s="116">
        <f>SUM(APTDS:LandDS!AQ9)</f>
        <v>0</v>
      </c>
      <c r="AR9" s="116">
        <f>SUM(APTDS:LandDS!AR9)</f>
        <v>0</v>
      </c>
      <c r="AS9" s="116">
        <f>SUM(APTDS:LandDS!AS9)</f>
        <v>0</v>
      </c>
      <c r="AT9" s="116">
        <f>SUM(APTDS:LandDS!AT9)</f>
        <v>0</v>
      </c>
      <c r="AU9" s="116">
        <f>SUM(APTDS:LandDS!AU9)</f>
        <v>0</v>
      </c>
      <c r="AV9" s="116">
        <f>SUM(APTDS:LandDS!AV9)</f>
        <v>0</v>
      </c>
      <c r="AW9" s="116">
        <f>SUM(APTDS:LandDS!AW9)</f>
        <v>0</v>
      </c>
      <c r="AX9" s="116">
        <f>SUM(APTDS:LandDS!AX9)</f>
        <v>0</v>
      </c>
      <c r="AY9" s="116">
        <f>SUM(APTDS:LandDS!AY9)</f>
        <v>0</v>
      </c>
      <c r="AZ9" s="116">
        <f>SUM(APTDS:LandDS!AZ9)</f>
        <v>0</v>
      </c>
      <c r="BA9" s="116">
        <f>SUM(APTDS:LandDS!BA9)</f>
        <v>0</v>
      </c>
      <c r="BB9" s="116">
        <f>SUM(APTDS:LandDS!BB9)</f>
        <v>0</v>
      </c>
      <c r="BC9" s="116">
        <f>SUM(APTDS:LandDS!BC9)</f>
        <v>0</v>
      </c>
      <c r="BD9" s="116">
        <f>SUM(APTDS:LandDS!BD9)</f>
        <v>0</v>
      </c>
      <c r="BE9" s="116">
        <f>SUM(APTDS:LandDS!BE9)</f>
        <v>0</v>
      </c>
      <c r="BF9" s="116">
        <f>SUM(APTDS:LandDS!BF9)</f>
        <v>0</v>
      </c>
      <c r="BG9" s="116">
        <f>SUM(APTDS:LandDS!BG9)</f>
        <v>0</v>
      </c>
      <c r="BH9" s="116">
        <f>SUM(APTDS:LandDS!BH9)</f>
        <v>0</v>
      </c>
      <c r="BI9" s="116">
        <f>SUM(APTDS:LandDS!BI9)</f>
        <v>0</v>
      </c>
      <c r="BJ9" s="116">
        <f>SUM(APTDS:LandDS!BJ9)</f>
        <v>0</v>
      </c>
      <c r="BK9" s="116">
        <f>SUM(APTDS:LandDS!BK9)</f>
        <v>0</v>
      </c>
      <c r="BL9" s="116">
        <f>SUM(APTDS:LandDS!BL9)</f>
        <v>0</v>
      </c>
      <c r="BM9" s="116">
        <f>SUM(APTDS:LandDS!BM9)</f>
        <v>0</v>
      </c>
      <c r="BN9" s="116">
        <f>SUM(APTDS:LandDS!BN9)</f>
        <v>0</v>
      </c>
      <c r="BO9" s="116">
        <f>SUM(APTDS:LandDS!BO9)</f>
        <v>0</v>
      </c>
      <c r="BP9" s="116">
        <f>SUM(APTDS:LandDS!BP9)</f>
        <v>0</v>
      </c>
      <c r="BQ9" s="116">
        <f>SUM(APTDS:LandDS!BQ9)</f>
        <v>0</v>
      </c>
      <c r="BR9" s="116">
        <f>SUM(APTDS:LandDS!BR9)</f>
        <v>0</v>
      </c>
      <c r="BS9" s="116">
        <f>SUM(APTDS:LandDS!BS9)</f>
        <v>0</v>
      </c>
      <c r="BT9" s="116">
        <f>SUM(APTDS:LandDS!BT9)</f>
        <v>0</v>
      </c>
      <c r="BU9" s="116">
        <f>SUM(APTDS:LandDS!BU9)</f>
        <v>0</v>
      </c>
      <c r="BV9" s="116">
        <f>SUM(APTDS:LandDS!BV9)</f>
        <v>0</v>
      </c>
    </row>
    <row r="10" spans="2:74" ht="13.8" x14ac:dyDescent="0.3">
      <c r="B10" s="57" t="s">
        <v>125</v>
      </c>
      <c r="C10" s="116">
        <f>SUM(APTDS:LandDS!C10)</f>
        <v>0</v>
      </c>
      <c r="D10" s="116">
        <f>SUM(APTDS:LandDS!D10)</f>
        <v>0</v>
      </c>
      <c r="E10" s="116">
        <f>SUM(APTDS:LandDS!E10)</f>
        <v>0</v>
      </c>
      <c r="F10" s="116">
        <f>SUM(APTDS:LandDS!F10)</f>
        <v>0</v>
      </c>
      <c r="G10" s="116">
        <f>SUM(APTDS:LandDS!G10)</f>
        <v>0</v>
      </c>
      <c r="H10" s="116">
        <f>SUM(APTDS:LandDS!H10)</f>
        <v>0</v>
      </c>
      <c r="I10" s="116">
        <f>SUM(APTDS:LandDS!I10)</f>
        <v>0</v>
      </c>
      <c r="J10" s="116">
        <f>SUM(APTDS:LandDS!J10)</f>
        <v>0</v>
      </c>
      <c r="K10" s="116">
        <f>SUM(APTDS:LandDS!K10)</f>
        <v>0</v>
      </c>
      <c r="L10" s="116">
        <f>SUM(APTDS:LandDS!L10)</f>
        <v>0</v>
      </c>
      <c r="M10" s="116">
        <f>SUM(APTDS:LandDS!M10)</f>
        <v>0</v>
      </c>
      <c r="N10" s="116">
        <f>SUM(APTDS:LandDS!N10)</f>
        <v>0</v>
      </c>
      <c r="O10" s="116">
        <f>SUM(APTDS:LandDS!O10)</f>
        <v>0</v>
      </c>
      <c r="P10" s="116">
        <f>SUM(APTDS:LandDS!P10)</f>
        <v>0</v>
      </c>
      <c r="Q10" s="116">
        <f>SUM(APTDS:LandDS!Q10)</f>
        <v>0</v>
      </c>
      <c r="R10" s="116">
        <f>SUM(APTDS:LandDS!R10)</f>
        <v>0</v>
      </c>
      <c r="S10" s="116">
        <f>SUM(APTDS:LandDS!S10)</f>
        <v>0</v>
      </c>
      <c r="T10" s="116">
        <f>SUM(APTDS:LandDS!T10)</f>
        <v>0</v>
      </c>
      <c r="U10" s="116">
        <f>SUM(APTDS:LandDS!U10)</f>
        <v>0</v>
      </c>
      <c r="V10" s="116">
        <f>SUM(APTDS:LandDS!V10)</f>
        <v>4302584.841795438</v>
      </c>
      <c r="W10" s="116">
        <f>SUM(APTDS:LandDS!W10)</f>
        <v>4302584.841795438</v>
      </c>
      <c r="X10" s="116">
        <f>SUM(APTDS:LandDS!X10)</f>
        <v>6149724.5453589829</v>
      </c>
      <c r="Y10" s="116">
        <f>SUM(APTDS:LandDS!Y10)</f>
        <v>6149724.5453589829</v>
      </c>
      <c r="Z10" s="116">
        <f>SUM(APTDS:LandDS!Z10)</f>
        <v>9139181.4597568251</v>
      </c>
      <c r="AA10" s="116">
        <f>SUM(APTDS:LandDS!AA10)</f>
        <v>9139181.4597568251</v>
      </c>
      <c r="AB10" s="116">
        <f>SUM(APTDS:LandDS!AB10)</f>
        <v>4836596.6179613862</v>
      </c>
      <c r="AC10" s="116">
        <f>SUM(APTDS:LandDS!AC10)</f>
        <v>4836596.6179613862</v>
      </c>
      <c r="AD10" s="116">
        <f>SUM(APTDS:LandDS!AD10)</f>
        <v>4836596.6179613862</v>
      </c>
      <c r="AE10" s="116">
        <f>SUM(APTDS:LandDS!AE10)</f>
        <v>4836596.6179613862</v>
      </c>
      <c r="AF10" s="116">
        <f>SUM(APTDS:LandDS!AF10)</f>
        <v>4836596.6179613862</v>
      </c>
      <c r="AG10" s="116">
        <f>SUM(APTDS:LandDS!AG10)</f>
        <v>4836596.6179613862</v>
      </c>
      <c r="AH10" s="116">
        <f>SUM(APTDS:LandDS!AH10)</f>
        <v>4836596.6179613862</v>
      </c>
      <c r="AI10" s="116">
        <f>SUM(APTDS:LandDS!AI10)</f>
        <v>4836596.6179613862</v>
      </c>
      <c r="AJ10" s="116">
        <f>SUM(APTDS:LandDS!AJ10)</f>
        <v>4836596.6179613862</v>
      </c>
      <c r="AK10" s="116">
        <f>SUM(APTDS:LandDS!AK10)</f>
        <v>4836596.6179613862</v>
      </c>
      <c r="AL10" s="116">
        <f>SUM(APTDS:LandDS!AL10)</f>
        <v>3288012.894635411</v>
      </c>
      <c r="AM10" s="116">
        <f>SUM(APTDS:LandDS!AM10)</f>
        <v>3288012.894635411</v>
      </c>
      <c r="AN10" s="116">
        <f>SUM(APTDS:LandDS!AN10)</f>
        <v>3288012.894635411</v>
      </c>
      <c r="AO10" s="116">
        <f>SUM(APTDS:LandDS!AO10)</f>
        <v>3288012.894635411</v>
      </c>
      <c r="AP10" s="116">
        <f>SUM(APTDS:LandDS!AP10)</f>
        <v>3288012.894635411</v>
      </c>
      <c r="AQ10" s="116">
        <f>SUM(APTDS:LandDS!AQ10)</f>
        <v>3288012.894635411</v>
      </c>
      <c r="AR10" s="116">
        <f>SUM(APTDS:LandDS!AR10)</f>
        <v>1847139.7035635447</v>
      </c>
      <c r="AS10" s="116">
        <f>SUM(APTDS:LandDS!AS10)</f>
        <v>0</v>
      </c>
      <c r="AT10" s="116">
        <f>SUM(APTDS:LandDS!AT10)</f>
        <v>0</v>
      </c>
      <c r="AU10" s="116">
        <f>SUM(APTDS:LandDS!AU10)</f>
        <v>0</v>
      </c>
      <c r="AV10" s="116">
        <f>SUM(APTDS:LandDS!AV10)</f>
        <v>0</v>
      </c>
      <c r="AW10" s="116">
        <f>SUM(APTDS:LandDS!AW10)</f>
        <v>0</v>
      </c>
      <c r="AX10" s="116">
        <f>SUM(APTDS:LandDS!AX10)</f>
        <v>0</v>
      </c>
      <c r="AY10" s="116">
        <f>SUM(APTDS:LandDS!AY10)</f>
        <v>0</v>
      </c>
      <c r="AZ10" s="116">
        <f>SUM(APTDS:LandDS!AZ10)</f>
        <v>0</v>
      </c>
      <c r="BA10" s="116">
        <f>SUM(APTDS:LandDS!BA10)</f>
        <v>0</v>
      </c>
      <c r="BB10" s="116">
        <f>SUM(APTDS:LandDS!BB10)</f>
        <v>0</v>
      </c>
      <c r="BC10" s="116">
        <f>SUM(APTDS:LandDS!BC10)</f>
        <v>0</v>
      </c>
      <c r="BD10" s="116">
        <f>SUM(APTDS:LandDS!BD10)</f>
        <v>0</v>
      </c>
      <c r="BE10" s="116">
        <f>SUM(APTDS:LandDS!BE10)</f>
        <v>0</v>
      </c>
      <c r="BF10" s="116">
        <f>SUM(APTDS:LandDS!BF10)</f>
        <v>0</v>
      </c>
      <c r="BG10" s="116">
        <f>SUM(APTDS:LandDS!BG10)</f>
        <v>0</v>
      </c>
      <c r="BH10" s="116">
        <f>SUM(APTDS:LandDS!BH10)</f>
        <v>0</v>
      </c>
      <c r="BI10" s="116">
        <f>SUM(APTDS:LandDS!BI10)</f>
        <v>0</v>
      </c>
      <c r="BJ10" s="116">
        <f>SUM(APTDS:LandDS!BJ10)</f>
        <v>0</v>
      </c>
      <c r="BK10" s="116">
        <f>SUM(APTDS:LandDS!BK10)</f>
        <v>0</v>
      </c>
      <c r="BL10" s="116">
        <f>SUM(APTDS:LandDS!BL10)</f>
        <v>0</v>
      </c>
      <c r="BM10" s="116">
        <f>SUM(APTDS:LandDS!BM10)</f>
        <v>0</v>
      </c>
      <c r="BN10" s="116">
        <f>SUM(APTDS:LandDS!BN10)</f>
        <v>0</v>
      </c>
      <c r="BO10" s="116">
        <f>SUM(APTDS:LandDS!BO10)</f>
        <v>0</v>
      </c>
      <c r="BP10" s="116">
        <f>SUM(APTDS:LandDS!BP10)</f>
        <v>0</v>
      </c>
      <c r="BQ10" s="116">
        <f>SUM(APTDS:LandDS!BQ10)</f>
        <v>0</v>
      </c>
      <c r="BR10" s="116">
        <f>SUM(APTDS:LandDS!BR10)</f>
        <v>0</v>
      </c>
      <c r="BS10" s="116">
        <f>SUM(APTDS:LandDS!BS10)</f>
        <v>0</v>
      </c>
      <c r="BT10" s="116">
        <f>SUM(APTDS:LandDS!BT10)</f>
        <v>0</v>
      </c>
      <c r="BU10" s="116">
        <f>SUM(APTDS:LandDS!BU10)</f>
        <v>0</v>
      </c>
      <c r="BV10" s="116">
        <f>SUM(APTDS:LandDS!BV10)</f>
        <v>0</v>
      </c>
    </row>
    <row r="11" spans="2:74" ht="13.8" x14ac:dyDescent="0.3">
      <c r="B11" s="57" t="s">
        <v>126</v>
      </c>
      <c r="C11" s="116">
        <f>SUM(APTDS:LandDS!C11)</f>
        <v>0</v>
      </c>
      <c r="D11" s="116">
        <f>SUM(APTDS:LandDS!D11)</f>
        <v>0</v>
      </c>
      <c r="E11" s="116">
        <f>SUM(APTDS:LandDS!E11)</f>
        <v>0</v>
      </c>
      <c r="F11" s="116">
        <f>SUM(APTDS:LandDS!F11)</f>
        <v>0</v>
      </c>
      <c r="G11" s="116">
        <f>SUM(APTDS:LandDS!G11)</f>
        <v>0</v>
      </c>
      <c r="H11" s="116">
        <f>SUM(APTDS:LandDS!H11)</f>
        <v>0</v>
      </c>
      <c r="I11" s="116">
        <f>SUM(APTDS:LandDS!I11)</f>
        <v>0</v>
      </c>
      <c r="J11" s="116">
        <f>SUM(APTDS:LandDS!J11)</f>
        <v>0</v>
      </c>
      <c r="K11" s="116">
        <f>SUM(APTDS:LandDS!K11)</f>
        <v>0</v>
      </c>
      <c r="L11" s="116">
        <f>SUM(APTDS:LandDS!L11)</f>
        <v>0</v>
      </c>
      <c r="M11" s="116">
        <f>SUM(APTDS:LandDS!M11)</f>
        <v>0</v>
      </c>
      <c r="N11" s="116">
        <f>SUM(APTDS:LandDS!N11)</f>
        <v>0</v>
      </c>
      <c r="O11" s="116">
        <f>SUM(APTDS:LandDS!O11)</f>
        <v>0</v>
      </c>
      <c r="P11" s="116">
        <f>SUM(APTDS:LandDS!P11)</f>
        <v>0</v>
      </c>
      <c r="Q11" s="116">
        <f>SUM(APTDS:LandDS!Q11)</f>
        <v>0</v>
      </c>
      <c r="R11" s="116">
        <f>SUM(APTDS:LandDS!R11)</f>
        <v>0</v>
      </c>
      <c r="S11" s="116">
        <f>SUM(APTDS:LandDS!S11)</f>
        <v>0</v>
      </c>
      <c r="T11" s="116">
        <f>SUM(APTDS:LandDS!T11)</f>
        <v>0</v>
      </c>
      <c r="U11" s="116">
        <f>SUM(APTDS:LandDS!U11)</f>
        <v>0</v>
      </c>
      <c r="V11" s="116">
        <f>SUM(APTDS:LandDS!V11)</f>
        <v>0</v>
      </c>
      <c r="W11" s="116">
        <f>SUM(APTDS:LandDS!W11)</f>
        <v>1075646.2104488595</v>
      </c>
      <c r="X11" s="116">
        <f>SUM(APTDS:LandDS!X11)</f>
        <v>1075646.2104488595</v>
      </c>
      <c r="Y11" s="116">
        <f>SUM(APTDS:LandDS!Y11)</f>
        <v>1537431.1363397457</v>
      </c>
      <c r="Z11" s="116">
        <f>SUM(APTDS:LandDS!Z11)</f>
        <v>1537431.1363397457</v>
      </c>
      <c r="AA11" s="116">
        <f>SUM(APTDS:LandDS!AA11)</f>
        <v>1924577.0671712395</v>
      </c>
      <c r="AB11" s="116">
        <f>SUM(APTDS:LandDS!AB11)</f>
        <v>2284795.3649392063</v>
      </c>
      <c r="AC11" s="116">
        <f>SUM(APTDS:LandDS!AC11)</f>
        <v>1209149.1544903466</v>
      </c>
      <c r="AD11" s="116">
        <f>SUM(APTDS:LandDS!AD11)</f>
        <v>1209149.1544903466</v>
      </c>
      <c r="AE11" s="116">
        <f>SUM(APTDS:LandDS!AE11)</f>
        <v>1209149.1544903466</v>
      </c>
      <c r="AF11" s="116">
        <f>SUM(APTDS:LandDS!AF11)</f>
        <v>1209149.1544903466</v>
      </c>
      <c r="AG11" s="116">
        <f>SUM(APTDS:LandDS!AG11)</f>
        <v>1209149.1544903466</v>
      </c>
      <c r="AH11" s="116">
        <f>SUM(APTDS:LandDS!AH11)</f>
        <v>1209149.1544903466</v>
      </c>
      <c r="AI11" s="116">
        <f>SUM(APTDS:LandDS!AI11)</f>
        <v>1209149.1544903466</v>
      </c>
      <c r="AJ11" s="116">
        <f>SUM(APTDS:LandDS!AJ11)</f>
        <v>1209149.1544903466</v>
      </c>
      <c r="AK11" s="116">
        <f>SUM(APTDS:LandDS!AK11)</f>
        <v>1209149.1544903466</v>
      </c>
      <c r="AL11" s="116">
        <f>SUM(APTDS:LandDS!AL11)</f>
        <v>1209149.1544903466</v>
      </c>
      <c r="AM11" s="116">
        <f>SUM(APTDS:LandDS!AM11)</f>
        <v>822003.22365885274</v>
      </c>
      <c r="AN11" s="116">
        <f>SUM(APTDS:LandDS!AN11)</f>
        <v>822003.22365885274</v>
      </c>
      <c r="AO11" s="116">
        <f>SUM(APTDS:LandDS!AO11)</f>
        <v>822003.22365885274</v>
      </c>
      <c r="AP11" s="116">
        <f>SUM(APTDS:LandDS!AP11)</f>
        <v>822003.22365885274</v>
      </c>
      <c r="AQ11" s="116">
        <f>SUM(APTDS:LandDS!AQ11)</f>
        <v>822003.22365885274</v>
      </c>
      <c r="AR11" s="116">
        <f>SUM(APTDS:LandDS!AR11)</f>
        <v>822003.22365885274</v>
      </c>
      <c r="AS11" s="116">
        <f>SUM(APTDS:LandDS!AS11)</f>
        <v>822003.22365885274</v>
      </c>
      <c r="AT11" s="116">
        <f>SUM(APTDS:LandDS!AT11)</f>
        <v>0</v>
      </c>
      <c r="AU11" s="116">
        <f>SUM(APTDS:LandDS!AU11)</f>
        <v>0</v>
      </c>
      <c r="AV11" s="116">
        <f>SUM(APTDS:LandDS!AV11)</f>
        <v>0</v>
      </c>
      <c r="AW11" s="116">
        <f>SUM(APTDS:LandDS!AW11)</f>
        <v>0</v>
      </c>
      <c r="AX11" s="116">
        <f>SUM(APTDS:LandDS!AX11)</f>
        <v>0</v>
      </c>
      <c r="AY11" s="116">
        <f>SUM(APTDS:LandDS!AY11)</f>
        <v>0</v>
      </c>
      <c r="AZ11" s="116">
        <f>SUM(APTDS:LandDS!AZ11)</f>
        <v>0</v>
      </c>
      <c r="BA11" s="116">
        <f>SUM(APTDS:LandDS!BA11)</f>
        <v>0</v>
      </c>
      <c r="BB11" s="116">
        <f>SUM(APTDS:LandDS!BB11)</f>
        <v>0</v>
      </c>
      <c r="BC11" s="116">
        <f>SUM(APTDS:LandDS!BC11)</f>
        <v>0</v>
      </c>
      <c r="BD11" s="116">
        <f>SUM(APTDS:LandDS!BD11)</f>
        <v>0</v>
      </c>
      <c r="BE11" s="116">
        <f>SUM(APTDS:LandDS!BE11)</f>
        <v>0</v>
      </c>
      <c r="BF11" s="116">
        <f>SUM(APTDS:LandDS!BF11)</f>
        <v>0</v>
      </c>
      <c r="BG11" s="116">
        <f>SUM(APTDS:LandDS!BG11)</f>
        <v>0</v>
      </c>
      <c r="BH11" s="116">
        <f>SUM(APTDS:LandDS!BH11)</f>
        <v>0</v>
      </c>
      <c r="BI11" s="116">
        <f>SUM(APTDS:LandDS!BI11)</f>
        <v>0</v>
      </c>
      <c r="BJ11" s="116">
        <f>SUM(APTDS:LandDS!BJ11)</f>
        <v>0</v>
      </c>
      <c r="BK11" s="116">
        <f>SUM(APTDS:LandDS!BK11)</f>
        <v>0</v>
      </c>
      <c r="BL11" s="116">
        <f>SUM(APTDS:LandDS!BL11)</f>
        <v>0</v>
      </c>
      <c r="BM11" s="116">
        <f>SUM(APTDS:LandDS!BM11)</f>
        <v>0</v>
      </c>
      <c r="BN11" s="116">
        <f>SUM(APTDS:LandDS!BN11)</f>
        <v>0</v>
      </c>
      <c r="BO11" s="116">
        <f>SUM(APTDS:LandDS!BO11)</f>
        <v>0</v>
      </c>
      <c r="BP11" s="116">
        <f>SUM(APTDS:LandDS!BP11)</f>
        <v>0</v>
      </c>
      <c r="BQ11" s="116">
        <f>SUM(APTDS:LandDS!BQ11)</f>
        <v>0</v>
      </c>
      <c r="BR11" s="116">
        <f>SUM(APTDS:LandDS!BR11)</f>
        <v>0</v>
      </c>
      <c r="BS11" s="116">
        <f>SUM(APTDS:LandDS!BS11)</f>
        <v>0</v>
      </c>
      <c r="BT11" s="116">
        <f>SUM(APTDS:LandDS!BT11)</f>
        <v>0</v>
      </c>
      <c r="BU11" s="116">
        <f>SUM(APTDS:LandDS!BU11)</f>
        <v>0</v>
      </c>
      <c r="BV11" s="116">
        <f>SUM(APTDS:LandDS!BV11)</f>
        <v>0</v>
      </c>
    </row>
    <row r="12" spans="2:74" ht="13.8" x14ac:dyDescent="0.3">
      <c r="B12" s="57" t="s">
        <v>127</v>
      </c>
      <c r="C12" s="116">
        <f>SUM(APTDS:LandDS!C12)</f>
        <v>0</v>
      </c>
      <c r="D12" s="116">
        <f>SUM(APTDS:LandDS!D12)</f>
        <v>0</v>
      </c>
      <c r="E12" s="116">
        <f>SUM(APTDS:LandDS!E12)</f>
        <v>0</v>
      </c>
      <c r="F12" s="116">
        <f>SUM(APTDS:LandDS!F12)</f>
        <v>0</v>
      </c>
      <c r="G12" s="116">
        <f>SUM(APTDS:LandDS!G12)</f>
        <v>0</v>
      </c>
      <c r="H12" s="116">
        <f>SUM(APTDS:LandDS!H12)</f>
        <v>0</v>
      </c>
      <c r="I12" s="116">
        <f>SUM(APTDS:LandDS!I12)</f>
        <v>0</v>
      </c>
      <c r="J12" s="116">
        <f>SUM(APTDS:LandDS!J12)</f>
        <v>0</v>
      </c>
      <c r="K12" s="116">
        <f>SUM(APTDS:LandDS!K12)</f>
        <v>0</v>
      </c>
      <c r="L12" s="116">
        <f>SUM(APTDS:LandDS!L12)</f>
        <v>0</v>
      </c>
      <c r="M12" s="116">
        <f>SUM(APTDS:LandDS!M12)</f>
        <v>0</v>
      </c>
      <c r="N12" s="116">
        <f>SUM(APTDS:LandDS!N12)</f>
        <v>0</v>
      </c>
      <c r="O12" s="116">
        <f>SUM(APTDS:LandDS!O12)</f>
        <v>0</v>
      </c>
      <c r="P12" s="116">
        <f>SUM(APTDS:LandDS!P12)</f>
        <v>0</v>
      </c>
      <c r="Q12" s="116">
        <f>SUM(APTDS:LandDS!Q12)</f>
        <v>0</v>
      </c>
      <c r="R12" s="116">
        <f>SUM(APTDS:LandDS!R12)</f>
        <v>0</v>
      </c>
      <c r="S12" s="116">
        <f>SUM(APTDS:LandDS!S12)</f>
        <v>0</v>
      </c>
      <c r="T12" s="116">
        <f>SUM(APTDS:LandDS!T12)</f>
        <v>0</v>
      </c>
      <c r="U12" s="116">
        <f>SUM(APTDS:LandDS!U12)</f>
        <v>0</v>
      </c>
      <c r="V12" s="116">
        <f>SUM(APTDS:LandDS!V12)</f>
        <v>0</v>
      </c>
      <c r="W12" s="116">
        <f>SUM(APTDS:LandDS!W12)</f>
        <v>0</v>
      </c>
      <c r="X12" s="116">
        <f>SUM(APTDS:LandDS!X12)</f>
        <v>3911440.7652685805</v>
      </c>
      <c r="Y12" s="116">
        <f>SUM(APTDS:LandDS!Y12)</f>
        <v>3911440.7652685805</v>
      </c>
      <c r="Z12" s="116">
        <f>SUM(APTDS:LandDS!Z12)</f>
        <v>3911440.7652685805</v>
      </c>
      <c r="AA12" s="116">
        <f>SUM(APTDS:LandDS!AA12)</f>
        <v>5590658.6775990762</v>
      </c>
      <c r="AB12" s="116">
        <f>SUM(APTDS:LandDS!AB12)</f>
        <v>5590658.6775990762</v>
      </c>
      <c r="AC12" s="116">
        <f>SUM(APTDS:LandDS!AC12)</f>
        <v>6998462.0624408713</v>
      </c>
      <c r="AD12" s="116">
        <f>SUM(APTDS:LandDS!AD12)</f>
        <v>4396906.0163285341</v>
      </c>
      <c r="AE12" s="116">
        <f>SUM(APTDS:LandDS!AE12)</f>
        <v>4396906.0163285341</v>
      </c>
      <c r="AF12" s="116">
        <f>SUM(APTDS:LandDS!AF12)</f>
        <v>4396906.0163285341</v>
      </c>
      <c r="AG12" s="116">
        <f>SUM(APTDS:LandDS!AG12)</f>
        <v>4396906.0163285341</v>
      </c>
      <c r="AH12" s="116">
        <f>SUM(APTDS:LandDS!AH12)</f>
        <v>4396906.0163285341</v>
      </c>
      <c r="AI12" s="116">
        <f>SUM(APTDS:LandDS!AI12)</f>
        <v>4396906.0163285341</v>
      </c>
      <c r="AJ12" s="116">
        <f>SUM(APTDS:LandDS!AJ12)</f>
        <v>4396906.0163285341</v>
      </c>
      <c r="AK12" s="116">
        <f>SUM(APTDS:LandDS!AK12)</f>
        <v>4396906.0163285341</v>
      </c>
      <c r="AL12" s="116">
        <f>SUM(APTDS:LandDS!AL12)</f>
        <v>4396906.0163285341</v>
      </c>
      <c r="AM12" s="116">
        <f>SUM(APTDS:LandDS!AM12)</f>
        <v>4396906.0163285341</v>
      </c>
      <c r="AN12" s="116">
        <f>SUM(APTDS:LandDS!AN12)</f>
        <v>4396906.0163285341</v>
      </c>
      <c r="AO12" s="116">
        <f>SUM(APTDS:LandDS!AO12)</f>
        <v>2989102.6314867376</v>
      </c>
      <c r="AP12" s="116">
        <f>SUM(APTDS:LandDS!AP12)</f>
        <v>2989102.6314867376</v>
      </c>
      <c r="AQ12" s="116">
        <f>SUM(APTDS:LandDS!AQ12)</f>
        <v>2989102.6314867376</v>
      </c>
      <c r="AR12" s="116">
        <f>SUM(APTDS:LandDS!AR12)</f>
        <v>2989102.6314867376</v>
      </c>
      <c r="AS12" s="116">
        <f>SUM(APTDS:LandDS!AS12)</f>
        <v>2989102.6314867376</v>
      </c>
      <c r="AT12" s="116">
        <f>SUM(APTDS:LandDS!AT12)</f>
        <v>2989102.6314867376</v>
      </c>
      <c r="AU12" s="116">
        <f>SUM(APTDS:LandDS!AU12)</f>
        <v>2989102.6314867376</v>
      </c>
      <c r="AV12" s="116">
        <f>SUM(APTDS:LandDS!AV12)</f>
        <v>0</v>
      </c>
      <c r="AW12" s="116">
        <f>SUM(APTDS:LandDS!AW12)</f>
        <v>0</v>
      </c>
      <c r="AX12" s="116">
        <f>SUM(APTDS:LandDS!AX12)</f>
        <v>0</v>
      </c>
      <c r="AY12" s="116">
        <f>SUM(APTDS:LandDS!AY12)</f>
        <v>0</v>
      </c>
      <c r="AZ12" s="116">
        <f>SUM(APTDS:LandDS!AZ12)</f>
        <v>0</v>
      </c>
      <c r="BA12" s="116">
        <f>SUM(APTDS:LandDS!BA12)</f>
        <v>0</v>
      </c>
      <c r="BB12" s="116">
        <f>SUM(APTDS:LandDS!BB12)</f>
        <v>0</v>
      </c>
      <c r="BC12" s="116">
        <f>SUM(APTDS:LandDS!BC12)</f>
        <v>0</v>
      </c>
      <c r="BD12" s="116">
        <f>SUM(APTDS:LandDS!BD12)</f>
        <v>0</v>
      </c>
      <c r="BE12" s="116">
        <f>SUM(APTDS:LandDS!BE12)</f>
        <v>0</v>
      </c>
      <c r="BF12" s="116">
        <f>SUM(APTDS:LandDS!BF12)</f>
        <v>0</v>
      </c>
      <c r="BG12" s="116">
        <f>SUM(APTDS:LandDS!BG12)</f>
        <v>0</v>
      </c>
      <c r="BH12" s="116">
        <f>SUM(APTDS:LandDS!BH12)</f>
        <v>0</v>
      </c>
      <c r="BI12" s="116">
        <f>SUM(APTDS:LandDS!BI12)</f>
        <v>0</v>
      </c>
      <c r="BJ12" s="116">
        <f>SUM(APTDS:LandDS!BJ12)</f>
        <v>0</v>
      </c>
      <c r="BK12" s="116">
        <f>SUM(APTDS:LandDS!BK12)</f>
        <v>0</v>
      </c>
      <c r="BL12" s="116">
        <f>SUM(APTDS:LandDS!BL12)</f>
        <v>0</v>
      </c>
      <c r="BM12" s="116">
        <f>SUM(APTDS:LandDS!BM12)</f>
        <v>0</v>
      </c>
      <c r="BN12" s="116">
        <f>SUM(APTDS:LandDS!BN12)</f>
        <v>0</v>
      </c>
      <c r="BO12" s="116">
        <f>SUM(APTDS:LandDS!BO12)</f>
        <v>0</v>
      </c>
      <c r="BP12" s="116">
        <f>SUM(APTDS:LandDS!BP12)</f>
        <v>0</v>
      </c>
      <c r="BQ12" s="116">
        <f>SUM(APTDS:LandDS!BQ12)</f>
        <v>0</v>
      </c>
      <c r="BR12" s="116">
        <f>SUM(APTDS:LandDS!BR12)</f>
        <v>0</v>
      </c>
      <c r="BS12" s="116">
        <f>SUM(APTDS:LandDS!BS12)</f>
        <v>0</v>
      </c>
      <c r="BT12" s="116">
        <f>SUM(APTDS:LandDS!BT12)</f>
        <v>0</v>
      </c>
      <c r="BU12" s="116">
        <f>SUM(APTDS:LandDS!BU12)</f>
        <v>0</v>
      </c>
      <c r="BV12" s="116">
        <f>SUM(APTDS:LandDS!BV12)</f>
        <v>0</v>
      </c>
    </row>
    <row r="13" spans="2:74" ht="13.8" x14ac:dyDescent="0.3">
      <c r="B13" s="57" t="s">
        <v>128</v>
      </c>
      <c r="C13" s="116">
        <f>SUM(APTDS:LandDS!C13)</f>
        <v>0</v>
      </c>
      <c r="D13" s="116">
        <f>SUM(APTDS:LandDS!D13)</f>
        <v>0</v>
      </c>
      <c r="E13" s="116">
        <f>SUM(APTDS:LandDS!E13)</f>
        <v>0</v>
      </c>
      <c r="F13" s="116">
        <f>SUM(APTDS:LandDS!F13)</f>
        <v>0</v>
      </c>
      <c r="G13" s="116">
        <f>SUM(APTDS:LandDS!G13)</f>
        <v>0</v>
      </c>
      <c r="H13" s="116">
        <f>SUM(APTDS:LandDS!H13)</f>
        <v>0</v>
      </c>
      <c r="I13" s="116">
        <f>SUM(APTDS:LandDS!I13)</f>
        <v>0</v>
      </c>
      <c r="J13" s="116">
        <f>SUM(APTDS:LandDS!J13)</f>
        <v>0</v>
      </c>
      <c r="K13" s="116">
        <f>SUM(APTDS:LandDS!K13)</f>
        <v>0</v>
      </c>
      <c r="L13" s="116">
        <f>SUM(APTDS:LandDS!L13)</f>
        <v>0</v>
      </c>
      <c r="M13" s="116">
        <f>SUM(APTDS:LandDS!M13)</f>
        <v>0</v>
      </c>
      <c r="N13" s="116">
        <f>SUM(APTDS:LandDS!N13)</f>
        <v>0</v>
      </c>
      <c r="O13" s="116">
        <f>SUM(APTDS:LandDS!O13)</f>
        <v>0</v>
      </c>
      <c r="P13" s="116">
        <f>SUM(APTDS:LandDS!P13)</f>
        <v>0</v>
      </c>
      <c r="Q13" s="116">
        <f>SUM(APTDS:LandDS!Q13)</f>
        <v>0</v>
      </c>
      <c r="R13" s="116">
        <f>SUM(APTDS:LandDS!R13)</f>
        <v>0</v>
      </c>
      <c r="S13" s="116">
        <f>SUM(APTDS:LandDS!S13)</f>
        <v>0</v>
      </c>
      <c r="T13" s="116">
        <f>SUM(APTDS:LandDS!T13)</f>
        <v>0</v>
      </c>
      <c r="U13" s="116">
        <f>SUM(APTDS:LandDS!U13)</f>
        <v>0</v>
      </c>
      <c r="V13" s="116">
        <f>SUM(APTDS:LandDS!V13)</f>
        <v>0</v>
      </c>
      <c r="W13" s="116">
        <f>SUM(APTDS:LandDS!W13)</f>
        <v>0</v>
      </c>
      <c r="X13" s="116">
        <f>SUM(APTDS:LandDS!X13)</f>
        <v>0</v>
      </c>
      <c r="Y13" s="116">
        <f>SUM(APTDS:LandDS!Y13)</f>
        <v>195572.03826342904</v>
      </c>
      <c r="Z13" s="116">
        <f>SUM(APTDS:LandDS!Z13)</f>
        <v>195572.03826342904</v>
      </c>
      <c r="AA13" s="116">
        <f>SUM(APTDS:LandDS!AA13)</f>
        <v>195572.03826342904</v>
      </c>
      <c r="AB13" s="116">
        <f>SUM(APTDS:LandDS!AB13)</f>
        <v>279532.93387995381</v>
      </c>
      <c r="AC13" s="116">
        <f>SUM(APTDS:LandDS!AC13)</f>
        <v>279532.93387995381</v>
      </c>
      <c r="AD13" s="116">
        <f>SUM(APTDS:LandDS!AD13)</f>
        <v>279532.93387995381</v>
      </c>
      <c r="AE13" s="116">
        <f>SUM(APTDS:LandDS!AE13)</f>
        <v>154351.06485861453</v>
      </c>
      <c r="AF13" s="116">
        <f>SUM(APTDS:LandDS!AF13)</f>
        <v>219845.30081642664</v>
      </c>
      <c r="AG13" s="116">
        <f>SUM(APTDS:LandDS!AG13)</f>
        <v>219845.30081642664</v>
      </c>
      <c r="AH13" s="116">
        <f>SUM(APTDS:LandDS!AH13)</f>
        <v>219845.30081642664</v>
      </c>
      <c r="AI13" s="116">
        <f>SUM(APTDS:LandDS!AI13)</f>
        <v>219845.30081642664</v>
      </c>
      <c r="AJ13" s="116">
        <f>SUM(APTDS:LandDS!AJ13)</f>
        <v>219845.30081642664</v>
      </c>
      <c r="AK13" s="116">
        <f>SUM(APTDS:LandDS!AK13)</f>
        <v>219845.30081642664</v>
      </c>
      <c r="AL13" s="116">
        <f>SUM(APTDS:LandDS!AL13)</f>
        <v>219845.30081642664</v>
      </c>
      <c r="AM13" s="116">
        <f>SUM(APTDS:LandDS!AM13)</f>
        <v>219845.30081642664</v>
      </c>
      <c r="AN13" s="116">
        <f>SUM(APTDS:LandDS!AN13)</f>
        <v>219845.30081642664</v>
      </c>
      <c r="AO13" s="116">
        <f>SUM(APTDS:LandDS!AO13)</f>
        <v>219845.30081642664</v>
      </c>
      <c r="AP13" s="116">
        <f>SUM(APTDS:LandDS!AP13)</f>
        <v>219845.30081642664</v>
      </c>
      <c r="AQ13" s="116">
        <f>SUM(APTDS:LandDS!AQ13)</f>
        <v>149455.13157433688</v>
      </c>
      <c r="AR13" s="116">
        <f>SUM(APTDS:LandDS!AR13)</f>
        <v>149455.13157433688</v>
      </c>
      <c r="AS13" s="116">
        <f>SUM(APTDS:LandDS!AS13)</f>
        <v>149455.13157433688</v>
      </c>
      <c r="AT13" s="116">
        <f>SUM(APTDS:LandDS!AT13)</f>
        <v>149455.13157433688</v>
      </c>
      <c r="AU13" s="116">
        <f>SUM(APTDS:LandDS!AU13)</f>
        <v>149455.13157433688</v>
      </c>
      <c r="AV13" s="116">
        <f>SUM(APTDS:LandDS!AV13)</f>
        <v>149455.13157433688</v>
      </c>
      <c r="AW13" s="116">
        <f>SUM(APTDS:LandDS!AW13)</f>
        <v>65494.235957812118</v>
      </c>
      <c r="AX13" s="116">
        <f>SUM(APTDS:LandDS!AX13)</f>
        <v>0</v>
      </c>
      <c r="AY13" s="116">
        <f>SUM(APTDS:LandDS!AY13)</f>
        <v>0</v>
      </c>
      <c r="AZ13" s="116">
        <f>SUM(APTDS:LandDS!AZ13)</f>
        <v>0</v>
      </c>
      <c r="BA13" s="116">
        <f>SUM(APTDS:LandDS!BA13)</f>
        <v>0</v>
      </c>
      <c r="BB13" s="116">
        <f>SUM(APTDS:LandDS!BB13)</f>
        <v>0</v>
      </c>
      <c r="BC13" s="116">
        <f>SUM(APTDS:LandDS!BC13)</f>
        <v>0</v>
      </c>
      <c r="BD13" s="116">
        <f>SUM(APTDS:LandDS!BD13)</f>
        <v>0</v>
      </c>
      <c r="BE13" s="116">
        <f>SUM(APTDS:LandDS!BE13)</f>
        <v>0</v>
      </c>
      <c r="BF13" s="116">
        <f>SUM(APTDS:LandDS!BF13)</f>
        <v>0</v>
      </c>
      <c r="BG13" s="116">
        <f>SUM(APTDS:LandDS!BG13)</f>
        <v>0</v>
      </c>
      <c r="BH13" s="116">
        <f>SUM(APTDS:LandDS!BH13)</f>
        <v>0</v>
      </c>
      <c r="BI13" s="116">
        <f>SUM(APTDS:LandDS!BI13)</f>
        <v>0</v>
      </c>
      <c r="BJ13" s="116">
        <f>SUM(APTDS:LandDS!BJ13)</f>
        <v>0</v>
      </c>
      <c r="BK13" s="116">
        <f>SUM(APTDS:LandDS!BK13)</f>
        <v>0</v>
      </c>
      <c r="BL13" s="116">
        <f>SUM(APTDS:LandDS!BL13)</f>
        <v>0</v>
      </c>
      <c r="BM13" s="116">
        <f>SUM(APTDS:LandDS!BM13)</f>
        <v>0</v>
      </c>
      <c r="BN13" s="116">
        <f>SUM(APTDS:LandDS!BN13)</f>
        <v>0</v>
      </c>
      <c r="BO13" s="116">
        <f>SUM(APTDS:LandDS!BO13)</f>
        <v>0</v>
      </c>
      <c r="BP13" s="116">
        <f>SUM(APTDS:LandDS!BP13)</f>
        <v>0</v>
      </c>
      <c r="BQ13" s="116">
        <f>SUM(APTDS:LandDS!BQ13)</f>
        <v>0</v>
      </c>
      <c r="BR13" s="116">
        <f>SUM(APTDS:LandDS!BR13)</f>
        <v>0</v>
      </c>
      <c r="BS13" s="116">
        <f>SUM(APTDS:LandDS!BS13)</f>
        <v>0</v>
      </c>
      <c r="BT13" s="116">
        <f>SUM(APTDS:LandDS!BT13)</f>
        <v>0</v>
      </c>
      <c r="BU13" s="116">
        <f>SUM(APTDS:LandDS!BU13)</f>
        <v>0</v>
      </c>
      <c r="BV13" s="116">
        <f>SUM(APTDS:LandDS!BV13)</f>
        <v>0</v>
      </c>
    </row>
    <row r="14" spans="2:74" ht="13.8" x14ac:dyDescent="0.3">
      <c r="B14" s="57" t="s">
        <v>129</v>
      </c>
      <c r="C14" s="116">
        <f>SUM(APTDS:LandDS!C14)</f>
        <v>0</v>
      </c>
      <c r="D14" s="116">
        <f>SUM(APTDS:LandDS!D14)</f>
        <v>0</v>
      </c>
      <c r="E14" s="116">
        <f>SUM(APTDS:LandDS!E14)</f>
        <v>0</v>
      </c>
      <c r="F14" s="116">
        <f>SUM(APTDS:LandDS!F14)</f>
        <v>0</v>
      </c>
      <c r="G14" s="116">
        <f>SUM(APTDS:LandDS!G14)</f>
        <v>0</v>
      </c>
      <c r="H14" s="116">
        <f>SUM(APTDS:LandDS!H14)</f>
        <v>0</v>
      </c>
      <c r="I14" s="116">
        <f>SUM(APTDS:LandDS!I14)</f>
        <v>0</v>
      </c>
      <c r="J14" s="116">
        <f>SUM(APTDS:LandDS!J14)</f>
        <v>0</v>
      </c>
      <c r="K14" s="116">
        <f>SUM(APTDS:LandDS!K14)</f>
        <v>0</v>
      </c>
      <c r="L14" s="116">
        <f>SUM(APTDS:LandDS!L14)</f>
        <v>0</v>
      </c>
      <c r="M14" s="116">
        <f>SUM(APTDS:LandDS!M14)</f>
        <v>0</v>
      </c>
      <c r="N14" s="116">
        <f>SUM(APTDS:LandDS!N14)</f>
        <v>0</v>
      </c>
      <c r="O14" s="116">
        <f>SUM(APTDS:LandDS!O14)</f>
        <v>0</v>
      </c>
      <c r="P14" s="116">
        <f>SUM(APTDS:LandDS!P14)</f>
        <v>0</v>
      </c>
      <c r="Q14" s="116">
        <f>SUM(APTDS:LandDS!Q14)</f>
        <v>0</v>
      </c>
      <c r="R14" s="116">
        <f>SUM(APTDS:LandDS!R14)</f>
        <v>0</v>
      </c>
      <c r="S14" s="116">
        <f>SUM(APTDS:LandDS!S14)</f>
        <v>0</v>
      </c>
      <c r="T14" s="116">
        <f>SUM(APTDS:LandDS!T14)</f>
        <v>0</v>
      </c>
      <c r="U14" s="116">
        <f>SUM(APTDS:LandDS!U14)</f>
        <v>0</v>
      </c>
      <c r="V14" s="116">
        <f>SUM(APTDS:LandDS!V14)</f>
        <v>0</v>
      </c>
      <c r="W14" s="116">
        <f>SUM(APTDS:LandDS!W14)</f>
        <v>0</v>
      </c>
      <c r="X14" s="116">
        <f>SUM(APTDS:LandDS!X14)</f>
        <v>0</v>
      </c>
      <c r="Y14" s="116">
        <f>SUM(APTDS:LandDS!Y14)</f>
        <v>0</v>
      </c>
      <c r="Z14" s="116">
        <f>SUM(APTDS:LandDS!Z14)</f>
        <v>838165.87827183865</v>
      </c>
      <c r="AA14" s="116">
        <f>SUM(APTDS:LandDS!AA14)</f>
        <v>838165.87827183865</v>
      </c>
      <c r="AB14" s="116">
        <f>SUM(APTDS:LandDS!AB14)</f>
        <v>1190801.6398612426</v>
      </c>
      <c r="AC14" s="116">
        <f>SUM(APTDS:LandDS!AC14)</f>
        <v>1190801.6398612426</v>
      </c>
      <c r="AD14" s="116">
        <f>SUM(APTDS:LandDS!AD14)</f>
        <v>1190801.6398612426</v>
      </c>
      <c r="AE14" s="116">
        <f>SUM(APTDS:LandDS!AE14)</f>
        <v>1190801.6398612426</v>
      </c>
      <c r="AF14" s="116">
        <f>SUM(APTDS:LandDS!AF14)</f>
        <v>1190801.6398612426</v>
      </c>
      <c r="AG14" s="116">
        <f>SUM(APTDS:LandDS!AG14)</f>
        <v>352635.76158940396</v>
      </c>
      <c r="AH14" s="116">
        <f>SUM(APTDS:LandDS!AH14)</f>
        <v>934997.49816041219</v>
      </c>
      <c r="AI14" s="116">
        <f>SUM(APTDS:LandDS!AI14)</f>
        <v>934997.49816041219</v>
      </c>
      <c r="AJ14" s="116">
        <f>SUM(APTDS:LandDS!AJ14)</f>
        <v>934997.49816041219</v>
      </c>
      <c r="AK14" s="116">
        <f>SUM(APTDS:LandDS!AK14)</f>
        <v>934997.49816041219</v>
      </c>
      <c r="AL14" s="116">
        <f>SUM(APTDS:LandDS!AL14)</f>
        <v>934997.49816041219</v>
      </c>
      <c r="AM14" s="116">
        <f>SUM(APTDS:LandDS!AM14)</f>
        <v>934997.49816041219</v>
      </c>
      <c r="AN14" s="116">
        <f>SUM(APTDS:LandDS!AN14)</f>
        <v>934997.49816041219</v>
      </c>
      <c r="AO14" s="116">
        <f>SUM(APTDS:LandDS!AO14)</f>
        <v>934997.49816041219</v>
      </c>
      <c r="AP14" s="116">
        <f>SUM(APTDS:LandDS!AP14)</f>
        <v>934997.49816041219</v>
      </c>
      <c r="AQ14" s="116">
        <f>SUM(APTDS:LandDS!AQ14)</f>
        <v>934997.49816041219</v>
      </c>
      <c r="AR14" s="116">
        <f>SUM(APTDS:LandDS!AR14)</f>
        <v>934997.49816041219</v>
      </c>
      <c r="AS14" s="116">
        <f>SUM(APTDS:LandDS!AS14)</f>
        <v>934997.49816041219</v>
      </c>
      <c r="AT14" s="116">
        <f>SUM(APTDS:LandDS!AT14)</f>
        <v>934997.49816041219</v>
      </c>
      <c r="AU14" s="116">
        <f>SUM(APTDS:LandDS!AU14)</f>
        <v>934997.49816041219</v>
      </c>
      <c r="AV14" s="116">
        <f>SUM(APTDS:LandDS!AV14)</f>
        <v>633325.34426574165</v>
      </c>
      <c r="AW14" s="116">
        <f>SUM(APTDS:LandDS!AW14)</f>
        <v>633325.34426574165</v>
      </c>
      <c r="AX14" s="116">
        <f>SUM(APTDS:LandDS!AX14)</f>
        <v>633325.34426574165</v>
      </c>
      <c r="AY14" s="116">
        <f>SUM(APTDS:LandDS!AY14)</f>
        <v>633325.34426574165</v>
      </c>
      <c r="AZ14" s="116">
        <f>SUM(APTDS:LandDS!AZ14)</f>
        <v>633325.34426574165</v>
      </c>
      <c r="BA14" s="116">
        <f>SUM(APTDS:LandDS!BA14)</f>
        <v>280689.58267633768</v>
      </c>
      <c r="BB14" s="116">
        <f>SUM(APTDS:LandDS!BB14)</f>
        <v>280689.58267633768</v>
      </c>
      <c r="BC14" s="116">
        <f>SUM(APTDS:LandDS!BC14)</f>
        <v>0</v>
      </c>
      <c r="BD14" s="116">
        <f>SUM(APTDS:LandDS!BD14)</f>
        <v>0</v>
      </c>
      <c r="BE14" s="116">
        <f>SUM(APTDS:LandDS!BE14)</f>
        <v>0</v>
      </c>
      <c r="BF14" s="116">
        <f>SUM(APTDS:LandDS!BF14)</f>
        <v>0</v>
      </c>
      <c r="BG14" s="116">
        <f>SUM(APTDS:LandDS!BG14)</f>
        <v>0</v>
      </c>
      <c r="BH14" s="116">
        <f>SUM(APTDS:LandDS!BH14)</f>
        <v>0</v>
      </c>
      <c r="BI14" s="116">
        <f>SUM(APTDS:LandDS!BI14)</f>
        <v>0</v>
      </c>
      <c r="BJ14" s="116">
        <f>SUM(APTDS:LandDS!BJ14)</f>
        <v>0</v>
      </c>
      <c r="BK14" s="116">
        <f>SUM(APTDS:LandDS!BK14)</f>
        <v>0</v>
      </c>
      <c r="BL14" s="116">
        <f>SUM(APTDS:LandDS!BL14)</f>
        <v>0</v>
      </c>
      <c r="BM14" s="116">
        <f>SUM(APTDS:LandDS!BM14)</f>
        <v>0</v>
      </c>
      <c r="BN14" s="116">
        <f>SUM(APTDS:LandDS!BN14)</f>
        <v>0</v>
      </c>
      <c r="BO14" s="116">
        <f>SUM(APTDS:LandDS!BO14)</f>
        <v>0</v>
      </c>
      <c r="BP14" s="116">
        <f>SUM(APTDS:LandDS!BP14)</f>
        <v>0</v>
      </c>
      <c r="BQ14" s="116">
        <f>SUM(APTDS:LandDS!BQ14)</f>
        <v>0</v>
      </c>
      <c r="BR14" s="116">
        <f>SUM(APTDS:LandDS!BR14)</f>
        <v>0</v>
      </c>
      <c r="BS14" s="116">
        <f>SUM(APTDS:LandDS!BS14)</f>
        <v>0</v>
      </c>
      <c r="BT14" s="116">
        <f>SUM(APTDS:LandDS!BT14)</f>
        <v>0</v>
      </c>
      <c r="BU14" s="116">
        <f>SUM(APTDS:LandDS!BU14)</f>
        <v>0</v>
      </c>
      <c r="BV14" s="116">
        <f>SUM(APTDS:LandDS!BV14)</f>
        <v>0</v>
      </c>
    </row>
    <row r="15" spans="2:74" ht="13.8" x14ac:dyDescent="0.3">
      <c r="B15" s="57" t="s">
        <v>130</v>
      </c>
      <c r="C15" s="116">
        <f>SUM(APTDS:LandDS!C15)</f>
        <v>0</v>
      </c>
      <c r="D15" s="116">
        <f>SUM(APTDS:LandDS!D15)</f>
        <v>0</v>
      </c>
      <c r="E15" s="116">
        <f>SUM(APTDS:LandDS!E15)</f>
        <v>0</v>
      </c>
      <c r="F15" s="116">
        <f>SUM(APTDS:LandDS!F15)</f>
        <v>0</v>
      </c>
      <c r="G15" s="116">
        <f>SUM(APTDS:LandDS!G15)</f>
        <v>0</v>
      </c>
      <c r="H15" s="116">
        <f>SUM(APTDS:LandDS!H15)</f>
        <v>0</v>
      </c>
      <c r="I15" s="116">
        <f>SUM(APTDS:LandDS!I15)</f>
        <v>0</v>
      </c>
      <c r="J15" s="116">
        <f>SUM(APTDS:LandDS!J15)</f>
        <v>0</v>
      </c>
      <c r="K15" s="116">
        <f>SUM(APTDS:LandDS!K15)</f>
        <v>0</v>
      </c>
      <c r="L15" s="116">
        <f>SUM(APTDS:LandDS!L15)</f>
        <v>0</v>
      </c>
      <c r="M15" s="116">
        <f>SUM(APTDS:LandDS!M15)</f>
        <v>0</v>
      </c>
      <c r="N15" s="116">
        <f>SUM(APTDS:LandDS!N15)</f>
        <v>0</v>
      </c>
      <c r="O15" s="116">
        <f>SUM(APTDS:LandDS!O15)</f>
        <v>0</v>
      </c>
      <c r="P15" s="116">
        <f>SUM(APTDS:LandDS!P15)</f>
        <v>0</v>
      </c>
      <c r="Q15" s="116">
        <f>SUM(APTDS:LandDS!Q15)</f>
        <v>0</v>
      </c>
      <c r="R15" s="116">
        <f>SUM(APTDS:LandDS!R15)</f>
        <v>0</v>
      </c>
      <c r="S15" s="116">
        <f>SUM(APTDS:LandDS!S15)</f>
        <v>0</v>
      </c>
      <c r="T15" s="116">
        <f>SUM(APTDS:LandDS!T15)</f>
        <v>0</v>
      </c>
      <c r="U15" s="116">
        <f>SUM(APTDS:LandDS!U15)</f>
        <v>0</v>
      </c>
      <c r="V15" s="116">
        <f>SUM(APTDS:LandDS!V15)</f>
        <v>0</v>
      </c>
      <c r="W15" s="116">
        <f>SUM(APTDS:LandDS!W15)</f>
        <v>0</v>
      </c>
      <c r="X15" s="116">
        <f>SUM(APTDS:LandDS!X15)</f>
        <v>0</v>
      </c>
      <c r="Y15" s="116">
        <f>SUM(APTDS:LandDS!Y15)</f>
        <v>75761.589403973514</v>
      </c>
      <c r="Z15" s="116">
        <f>SUM(APTDS:LandDS!Z15)</f>
        <v>75761.589403973514</v>
      </c>
      <c r="AA15" s="116">
        <f>SUM(APTDS:LandDS!AA15)</f>
        <v>255035.95781211674</v>
      </c>
      <c r="AB15" s="116">
        <f>SUM(APTDS:LandDS!AB15)</f>
        <v>255035.95781211674</v>
      </c>
      <c r="AC15" s="116">
        <f>SUM(APTDS:LandDS!AC15)</f>
        <v>255035.95781211674</v>
      </c>
      <c r="AD15" s="116">
        <f>SUM(APTDS:LandDS!AD15)</f>
        <v>255035.95781211674</v>
      </c>
      <c r="AE15" s="116">
        <f>SUM(APTDS:LandDS!AE15)</f>
        <v>255035.95781211674</v>
      </c>
      <c r="AF15" s="116">
        <f>SUM(APTDS:LandDS!AF15)</f>
        <v>255035.95781211674</v>
      </c>
      <c r="AG15" s="116">
        <f>SUM(APTDS:LandDS!AG15)</f>
        <v>255035.95781211674</v>
      </c>
      <c r="AH15" s="116">
        <f>SUM(APTDS:LandDS!AH15)</f>
        <v>255035.95781211674</v>
      </c>
      <c r="AI15" s="116">
        <f>SUM(APTDS:LandDS!AI15)</f>
        <v>255035.95781211674</v>
      </c>
      <c r="AJ15" s="116">
        <f>SUM(APTDS:LandDS!AJ15)</f>
        <v>140285.91120922245</v>
      </c>
      <c r="AK15" s="116">
        <f>SUM(APTDS:LandDS!AK15)</f>
        <v>140285.91120922245</v>
      </c>
      <c r="AL15" s="116">
        <f>SUM(APTDS:LandDS!AL15)</f>
        <v>140285.91120922245</v>
      </c>
      <c r="AM15" s="116">
        <f>SUM(APTDS:LandDS!AM15)</f>
        <v>140285.91120922245</v>
      </c>
      <c r="AN15" s="116">
        <f>SUM(APTDS:LandDS!AN15)</f>
        <v>140285.91120922245</v>
      </c>
      <c r="AO15" s="116">
        <f>SUM(APTDS:LandDS!AO15)</f>
        <v>140285.91120922245</v>
      </c>
      <c r="AP15" s="116">
        <f>SUM(APTDS:LandDS!AP15)</f>
        <v>140285.91120922245</v>
      </c>
      <c r="AQ15" s="116">
        <f>SUM(APTDS:LandDS!AQ15)</f>
        <v>140285.91120922245</v>
      </c>
      <c r="AR15" s="116">
        <f>SUM(APTDS:LandDS!AR15)</f>
        <v>140285.91120922245</v>
      </c>
      <c r="AS15" s="116">
        <f>SUM(APTDS:LandDS!AS15)</f>
        <v>200322.29417055022</v>
      </c>
      <c r="AT15" s="116">
        <f>SUM(APTDS:LandDS!AT15)</f>
        <v>200322.29417055022</v>
      </c>
      <c r="AU15" s="116">
        <f>SUM(APTDS:LandDS!AU15)</f>
        <v>200322.29417055022</v>
      </c>
      <c r="AV15" s="116">
        <f>SUM(APTDS:LandDS!AV15)</f>
        <v>200322.29417055022</v>
      </c>
      <c r="AW15" s="116">
        <f>SUM(APTDS:LandDS!AW15)</f>
        <v>200322.29417055022</v>
      </c>
      <c r="AX15" s="116">
        <f>SUM(APTDS:LandDS!AX15)</f>
        <v>200322.29417055022</v>
      </c>
      <c r="AY15" s="116">
        <f>SUM(APTDS:LandDS!AY15)</f>
        <v>200322.29417055022</v>
      </c>
      <c r="AZ15" s="116">
        <f>SUM(APTDS:LandDS!AZ15)</f>
        <v>200322.29417055022</v>
      </c>
      <c r="BA15" s="116">
        <f>SUM(APTDS:LandDS!BA15)</f>
        <v>200322.29417055022</v>
      </c>
      <c r="BB15" s="116">
        <f>SUM(APTDS:LandDS!BB15)</f>
        <v>135797.97236530128</v>
      </c>
      <c r="BC15" s="116">
        <f>SUM(APTDS:LandDS!BC15)</f>
        <v>135797.97236530128</v>
      </c>
      <c r="BD15" s="116">
        <f>SUM(APTDS:LandDS!BD15)</f>
        <v>135797.97236530128</v>
      </c>
      <c r="BE15" s="116">
        <f>SUM(APTDS:LandDS!BE15)</f>
        <v>60036.38296132777</v>
      </c>
      <c r="BF15" s="116">
        <f>SUM(APTDS:LandDS!BF15)</f>
        <v>60036.38296132777</v>
      </c>
      <c r="BG15" s="116">
        <f>SUM(APTDS:LandDS!BG15)</f>
        <v>60036.38296132777</v>
      </c>
      <c r="BH15" s="116">
        <f>SUM(APTDS:LandDS!BH15)</f>
        <v>60036.38296132777</v>
      </c>
      <c r="BI15" s="116">
        <f>SUM(APTDS:LandDS!BI15)</f>
        <v>60036.38296132777</v>
      </c>
      <c r="BJ15" s="116">
        <f>SUM(APTDS:LandDS!BJ15)</f>
        <v>60036.38296132777</v>
      </c>
      <c r="BK15" s="116">
        <f>SUM(APTDS:LandDS!BK15)</f>
        <v>60036.38296132777</v>
      </c>
      <c r="BL15" s="116">
        <f>SUM(APTDS:LandDS!BL15)</f>
        <v>60036.38296132777</v>
      </c>
      <c r="BM15" s="116">
        <f>SUM(APTDS:LandDS!BM15)</f>
        <v>60036.38296132777</v>
      </c>
      <c r="BN15" s="116">
        <f>SUM(APTDS:LandDS!BN15)</f>
        <v>60036.38296132777</v>
      </c>
      <c r="BO15" s="116">
        <f>SUM(APTDS:LandDS!BO15)</f>
        <v>60036.38296132777</v>
      </c>
      <c r="BP15" s="116">
        <f>SUM(APTDS:LandDS!BP15)</f>
        <v>60036.38296132777</v>
      </c>
      <c r="BQ15" s="116">
        <f>SUM(APTDS:LandDS!BQ15)</f>
        <v>60036.38296132777</v>
      </c>
      <c r="BR15" s="116">
        <f>SUM(APTDS:LandDS!BR15)</f>
        <v>60036.38296132777</v>
      </c>
      <c r="BS15" s="116">
        <f>SUM(APTDS:LandDS!BS15)</f>
        <v>60036.38296132777</v>
      </c>
      <c r="BT15" s="116">
        <f>SUM(APTDS:LandDS!BT15)</f>
        <v>0</v>
      </c>
      <c r="BU15" s="116">
        <f>SUM(APTDS:LandDS!BU15)</f>
        <v>0</v>
      </c>
      <c r="BV15" s="116">
        <f>SUM(APTDS:LandDS!BV15)</f>
        <v>0</v>
      </c>
    </row>
    <row r="16" spans="2:74" ht="13.8" x14ac:dyDescent="0.3">
      <c r="B16" s="57" t="s">
        <v>416</v>
      </c>
      <c r="C16" s="116">
        <f>SUM(APTDS:LandDS!C16)</f>
        <v>1104770</v>
      </c>
      <c r="D16" s="116">
        <f>SUM(APTDS:LandDS!D16)</f>
        <v>0</v>
      </c>
      <c r="E16" s="116">
        <f>SUM(APTDS:LandDS!E16)</f>
        <v>0</v>
      </c>
      <c r="F16" s="116">
        <f>SUM(APTDS:LandDS!F16)</f>
        <v>0</v>
      </c>
      <c r="G16" s="116">
        <f>SUM(APTDS:LandDS!G16)</f>
        <v>0</v>
      </c>
      <c r="H16" s="116">
        <f>SUM(APTDS:LandDS!H16)</f>
        <v>0</v>
      </c>
      <c r="I16" s="116">
        <f>SUM(APTDS:LandDS!I16)</f>
        <v>0</v>
      </c>
      <c r="J16" s="116">
        <f>SUM(APTDS:LandDS!J16)</f>
        <v>0</v>
      </c>
      <c r="K16" s="116">
        <f>SUM(APTDS:LandDS!K16)</f>
        <v>0</v>
      </c>
      <c r="L16" s="116">
        <f>SUM(APTDS:LandDS!L16)</f>
        <v>193696.53</v>
      </c>
      <c r="M16" s="116">
        <f>SUM(APTDS:LandDS!M16)</f>
        <v>193696.53</v>
      </c>
      <c r="N16" s="116">
        <f>SUM(APTDS:LandDS!N16)</f>
        <v>193696.53</v>
      </c>
      <c r="O16" s="116">
        <f>SUM(APTDS:LandDS!O16)</f>
        <v>193750.8</v>
      </c>
      <c r="P16" s="116">
        <f>SUM(APTDS:LandDS!P16)</f>
        <v>193694.76</v>
      </c>
      <c r="Q16" s="116">
        <f>SUM(APTDS:LandDS!Q16)</f>
        <v>192739.56</v>
      </c>
      <c r="R16" s="116">
        <f>SUM(APTDS:LandDS!R16)</f>
        <v>193792.88999999998</v>
      </c>
      <c r="S16" s="116">
        <f>SUM(APTDS:LandDS!S16)</f>
        <v>193697.00999999998</v>
      </c>
      <c r="T16" s="116">
        <f>SUM(APTDS:LandDS!T16)</f>
        <v>193697.00999999998</v>
      </c>
      <c r="U16" s="116">
        <f>SUM(APTDS:LandDS!U16)</f>
        <v>53810.0897718911</v>
      </c>
      <c r="V16" s="116">
        <f>SUM(APTDS:LandDS!V16)</f>
        <v>527094.42236938921</v>
      </c>
      <c r="W16" s="116">
        <f>SUM(APTDS:LandDS!W16)</f>
        <v>645415.50551876379</v>
      </c>
      <c r="X16" s="116">
        <f>SUM(APTDS:LandDS!X16)</f>
        <v>1305017.1050912784</v>
      </c>
      <c r="Y16" s="116">
        <f>SUM(APTDS:LandDS!Y16)</f>
        <v>1385660.1459826904</v>
      </c>
      <c r="Z16" s="116">
        <f>SUM(APTDS:LandDS!Z16)</f>
        <v>1806698.6531763554</v>
      </c>
      <c r="AA16" s="116">
        <f>SUM(APTDS:LandDS!AA16)</f>
        <v>2016071.2390833597</v>
      </c>
      <c r="AB16" s="116">
        <f>SUM(APTDS:LandDS!AB16)</f>
        <v>1630436.5515329901</v>
      </c>
      <c r="AC16" s="116">
        <f>SUM(APTDS:LandDS!AC16)</f>
        <v>1666973.8407162132</v>
      </c>
      <c r="AD16" s="116">
        <f>SUM(APTDS:LandDS!AD16)</f>
        <v>1380802.6756438559</v>
      </c>
      <c r="AE16" s="116">
        <f>SUM(APTDS:LandDS!AE16)</f>
        <v>1367032.6700515086</v>
      </c>
      <c r="AF16" s="116">
        <f>SUM(APTDS:LandDS!AF16)</f>
        <v>1374237.0360068679</v>
      </c>
      <c r="AG16" s="116">
        <f>SUM(APTDS:LandDS!AG16)</f>
        <v>1282038.7893969656</v>
      </c>
      <c r="AH16" s="116">
        <f>SUM(APTDS:LandDS!AH16)</f>
        <v>1346098.5804197765</v>
      </c>
      <c r="AI16" s="116">
        <f>SUM(APTDS:LandDS!AI16)</f>
        <v>1346098.5804197765</v>
      </c>
      <c r="AJ16" s="116">
        <f>SUM(APTDS:LandDS!AJ16)</f>
        <v>1319925.9677143558</v>
      </c>
      <c r="AK16" s="116">
        <f>SUM(APTDS:LandDS!AK16)</f>
        <v>1319925.9677143558</v>
      </c>
      <c r="AL16" s="116">
        <f>SUM(APTDS:LandDS!AL16)</f>
        <v>1149581.7581484986</v>
      </c>
      <c r="AM16" s="116">
        <f>SUM(APTDS:LandDS!AM16)</f>
        <v>1106995.7057570345</v>
      </c>
      <c r="AN16" s="116">
        <f>SUM(APTDS:LandDS!AN16)</f>
        <v>1106995.7057570345</v>
      </c>
      <c r="AO16" s="116">
        <f>SUM(APTDS:LandDS!AO16)</f>
        <v>952137.33342443686</v>
      </c>
      <c r="AP16" s="116">
        <f>SUM(APTDS:LandDS!AP16)</f>
        <v>923367.22059637704</v>
      </c>
      <c r="AQ16" s="116">
        <f>SUM(APTDS:LandDS!AQ16)</f>
        <v>915624.30197974714</v>
      </c>
      <c r="AR16" s="116">
        <f>SUM(APTDS:LandDS!AR16)</f>
        <v>757128.25096184178</v>
      </c>
      <c r="AS16" s="116">
        <f>SUM(APTDS:LandDS!AS16)</f>
        <v>560546.88569559786</v>
      </c>
      <c r="AT16" s="116">
        <f>SUM(APTDS:LandDS!AT16)</f>
        <v>470126.53109312413</v>
      </c>
      <c r="AU16" s="116">
        <f>SUM(APTDS:LandDS!AU16)</f>
        <v>470126.53109312413</v>
      </c>
      <c r="AV16" s="116">
        <f>SUM(APTDS:LandDS!AV16)</f>
        <v>108141.30470116917</v>
      </c>
      <c r="AW16" s="116">
        <f>SUM(APTDS:LandDS!AW16)</f>
        <v>98905.606183351454</v>
      </c>
      <c r="AX16" s="116">
        <f>SUM(APTDS:LandDS!AX16)</f>
        <v>91701.240227992123</v>
      </c>
      <c r="AY16" s="116">
        <f>SUM(APTDS:LandDS!AY16)</f>
        <v>91701.240227992123</v>
      </c>
      <c r="AZ16" s="116">
        <f>SUM(APTDS:LandDS!AZ16)</f>
        <v>91701.240227992123</v>
      </c>
      <c r="BA16" s="116">
        <f>SUM(APTDS:LandDS!BA16)</f>
        <v>52911.306453157682</v>
      </c>
      <c r="BB16" s="116">
        <f>SUM(APTDS:LandDS!BB16)</f>
        <v>45813.631054580292</v>
      </c>
      <c r="BC16" s="116">
        <f>SUM(APTDS:LandDS!BC16)</f>
        <v>14937.776960183142</v>
      </c>
      <c r="BD16" s="116">
        <f>SUM(APTDS:LandDS!BD16)</f>
        <v>14937.776960183142</v>
      </c>
      <c r="BE16" s="116">
        <f>SUM(APTDS:LandDS!BE16)</f>
        <v>6604.0021257460558</v>
      </c>
      <c r="BF16" s="116">
        <f>SUM(APTDS:LandDS!BF16)</f>
        <v>6604.0021257460558</v>
      </c>
      <c r="BG16" s="116">
        <f>SUM(APTDS:LandDS!BG16)</f>
        <v>6604.0021257460558</v>
      </c>
      <c r="BH16" s="116">
        <f>SUM(APTDS:LandDS!BH16)</f>
        <v>6604.0021257460558</v>
      </c>
      <c r="BI16" s="116">
        <f>SUM(APTDS:LandDS!BI16)</f>
        <v>6604.0021257460558</v>
      </c>
      <c r="BJ16" s="116">
        <f>SUM(APTDS:LandDS!BJ16)</f>
        <v>6604.0021257460558</v>
      </c>
      <c r="BK16" s="116">
        <f>SUM(APTDS:LandDS!BK16)</f>
        <v>6604.0021257460558</v>
      </c>
      <c r="BL16" s="116">
        <f>SUM(APTDS:LandDS!BL16)</f>
        <v>6604.0021257460558</v>
      </c>
      <c r="BM16" s="116">
        <f>SUM(APTDS:LandDS!BM16)</f>
        <v>6604.0021257460558</v>
      </c>
      <c r="BN16" s="116">
        <f>SUM(APTDS:LandDS!BN16)</f>
        <v>6604.0021257460558</v>
      </c>
      <c r="BO16" s="116">
        <f>SUM(APTDS:LandDS!BO16)</f>
        <v>6604.0021257460558</v>
      </c>
      <c r="BP16" s="116">
        <f>SUM(APTDS:LandDS!BP16)</f>
        <v>6604.0021257460558</v>
      </c>
      <c r="BQ16" s="116">
        <f>SUM(APTDS:LandDS!BQ16)</f>
        <v>6604.0021257460558</v>
      </c>
      <c r="BR16" s="116">
        <f>SUM(APTDS:LandDS!BR16)</f>
        <v>6604.0021257460558</v>
      </c>
      <c r="BS16" s="116">
        <f>SUM(APTDS:LandDS!BS16)</f>
        <v>6604.0021257460558</v>
      </c>
      <c r="BT16" s="116">
        <f>SUM(APTDS:LandDS!BT16)</f>
        <v>0</v>
      </c>
      <c r="BU16" s="116">
        <f>SUM(APTDS:LandDS!BU16)</f>
        <v>0</v>
      </c>
      <c r="BV16" s="116">
        <f>SUM(APTDS:LandDS!BV16)</f>
        <v>0</v>
      </c>
    </row>
    <row r="17" spans="2:74" ht="13.8" x14ac:dyDescent="0.3">
      <c r="B17" s="57" t="s">
        <v>133</v>
      </c>
      <c r="C17" s="116">
        <f ca="1">SUM(APTDS:LandDS!C17)</f>
        <v>1723143.3121019111</v>
      </c>
      <c r="D17" s="116">
        <f>SUM(APTDS:LandDS!D17)</f>
        <v>0</v>
      </c>
      <c r="E17" s="116">
        <f>SUM(APTDS:LandDS!E17)</f>
        <v>0</v>
      </c>
      <c r="F17" s="116">
        <f>SUM(APTDS:LandDS!F17)</f>
        <v>0</v>
      </c>
      <c r="G17" s="116">
        <f>SUM(APTDS:LandDS!G17)</f>
        <v>0</v>
      </c>
      <c r="H17" s="116">
        <f>SUM(APTDS:LandDS!H17)</f>
        <v>0</v>
      </c>
      <c r="I17" s="116">
        <f>SUM(APTDS:LandDS!I17)</f>
        <v>0</v>
      </c>
      <c r="J17" s="116">
        <f>SUM(APTDS:LandDS!J17)</f>
        <v>0</v>
      </c>
      <c r="K17" s="116">
        <f>SUM(APTDS:LandDS!K17)</f>
        <v>0</v>
      </c>
      <c r="L17" s="116">
        <f ca="1">SUM(APTDS:LandDS!L17)</f>
        <v>1620183.6115789481</v>
      </c>
      <c r="M17" s="116">
        <f>SUM(APTDS:LandDS!M17)</f>
        <v>0</v>
      </c>
      <c r="N17" s="116">
        <f>SUM(APTDS:LandDS!N17)</f>
        <v>0</v>
      </c>
      <c r="O17" s="116">
        <f>SUM(APTDS:LandDS!O17)</f>
        <v>0</v>
      </c>
      <c r="P17" s="116">
        <f>SUM(APTDS:LandDS!P17)</f>
        <v>0</v>
      </c>
      <c r="Q17" s="116">
        <f>SUM(APTDS:LandDS!Q17)</f>
        <v>0</v>
      </c>
      <c r="R17" s="116">
        <f>SUM(APTDS:LandDS!R17)</f>
        <v>0</v>
      </c>
      <c r="S17" s="116">
        <f>SUM(APTDS:LandDS!S17)</f>
        <v>0</v>
      </c>
      <c r="T17" s="116">
        <f>SUM(APTDS:LandDS!T17)</f>
        <v>0</v>
      </c>
      <c r="U17" s="116">
        <f ca="1">SUM(APTDS:LandDS!U17)</f>
        <v>3881821.8947368432</v>
      </c>
      <c r="V17" s="116">
        <f ca="1">SUM(APTDS:LandDS!V17)</f>
        <v>5832757.8947368423</v>
      </c>
      <c r="W17" s="116">
        <f>SUM(APTDS:LandDS!W17)</f>
        <v>0</v>
      </c>
      <c r="X17" s="116">
        <f ca="1">SUM(APTDS:LandDS!X17)</f>
        <v>6694183.3263157867</v>
      </c>
      <c r="Y17" s="116">
        <f>SUM(APTDS:LandDS!Y17)</f>
        <v>0</v>
      </c>
      <c r="Z17" s="116">
        <f>SUM(APTDS:LandDS!Z17)</f>
        <v>0</v>
      </c>
      <c r="AA17" s="116">
        <f>SUM(APTDS:LandDS!AA17)</f>
        <v>0</v>
      </c>
      <c r="AB17" s="116">
        <f>SUM(APTDS:LandDS!AB17)</f>
        <v>0</v>
      </c>
      <c r="AC17" s="116">
        <f>SUM(APTDS:LandDS!AC17)</f>
        <v>0</v>
      </c>
      <c r="AD17" s="116">
        <f>SUM(APTDS:LandDS!AD17)</f>
        <v>0</v>
      </c>
      <c r="AE17" s="116">
        <f>SUM(APTDS:LandDS!AE17)</f>
        <v>0</v>
      </c>
      <c r="AF17" s="116">
        <f>SUM(APTDS:LandDS!AF17)</f>
        <v>0</v>
      </c>
      <c r="AG17" s="116">
        <f>SUM(APTDS:LandDS!AG17)</f>
        <v>0</v>
      </c>
      <c r="AH17" s="116">
        <f>SUM(APTDS:LandDS!AH17)</f>
        <v>0</v>
      </c>
      <c r="AI17" s="116">
        <f>SUM(APTDS:LandDS!AI17)</f>
        <v>0</v>
      </c>
      <c r="AJ17" s="116">
        <f>SUM(APTDS:LandDS!AJ17)</f>
        <v>0</v>
      </c>
      <c r="AK17" s="116">
        <f>SUM(APTDS:LandDS!AK17)</f>
        <v>0</v>
      </c>
      <c r="AL17" s="116">
        <f>SUM(APTDS:LandDS!AL17)</f>
        <v>0</v>
      </c>
      <c r="AM17" s="116">
        <f>SUM(APTDS:LandDS!AM17)</f>
        <v>0</v>
      </c>
      <c r="AN17" s="116">
        <f>SUM(APTDS:LandDS!AN17)</f>
        <v>0</v>
      </c>
      <c r="AO17" s="116">
        <f>SUM(APTDS:LandDS!AO17)</f>
        <v>0</v>
      </c>
      <c r="AP17" s="116">
        <f>SUM(APTDS:LandDS!AP17)</f>
        <v>0</v>
      </c>
      <c r="AQ17" s="116">
        <f>SUM(APTDS:LandDS!AQ17)</f>
        <v>0</v>
      </c>
      <c r="AR17" s="116">
        <f>SUM(APTDS:LandDS!AR17)</f>
        <v>0</v>
      </c>
      <c r="AS17" s="116">
        <f>SUM(APTDS:LandDS!AS17)</f>
        <v>0</v>
      </c>
      <c r="AT17" s="116">
        <f>SUM(APTDS:LandDS!AT17)</f>
        <v>0</v>
      </c>
      <c r="AU17" s="116">
        <f>SUM(APTDS:LandDS!AU17)</f>
        <v>0</v>
      </c>
      <c r="AV17" s="116">
        <f>SUM(APTDS:LandDS!AV17)</f>
        <v>0</v>
      </c>
      <c r="AW17" s="116">
        <f>SUM(APTDS:LandDS!AW17)</f>
        <v>0</v>
      </c>
      <c r="AX17" s="116">
        <f>SUM(APTDS:LandDS!AX17)</f>
        <v>0</v>
      </c>
      <c r="AY17" s="116">
        <f>SUM(APTDS:LandDS!AY17)</f>
        <v>0</v>
      </c>
      <c r="AZ17" s="116">
        <f>SUM(APTDS:LandDS!AZ17)</f>
        <v>0</v>
      </c>
      <c r="BA17" s="116">
        <f>SUM(APTDS:LandDS!BA17)</f>
        <v>0</v>
      </c>
      <c r="BB17" s="116">
        <f>SUM(APTDS:LandDS!BB17)</f>
        <v>0</v>
      </c>
      <c r="BC17" s="116">
        <f>SUM(APTDS:LandDS!BC17)</f>
        <v>0</v>
      </c>
      <c r="BD17" s="116">
        <f>SUM(APTDS:LandDS!BD17)</f>
        <v>0</v>
      </c>
      <c r="BE17" s="116">
        <f>SUM(APTDS:LandDS!BE17)</f>
        <v>0</v>
      </c>
      <c r="BF17" s="116">
        <f>SUM(APTDS:LandDS!BF17)</f>
        <v>0</v>
      </c>
      <c r="BG17" s="116">
        <f>SUM(APTDS:LandDS!BG17)</f>
        <v>0</v>
      </c>
      <c r="BH17" s="116">
        <f>SUM(APTDS:LandDS!BH17)</f>
        <v>0</v>
      </c>
      <c r="BI17" s="116">
        <f>SUM(APTDS:LandDS!BI17)</f>
        <v>0</v>
      </c>
      <c r="BJ17" s="116">
        <f>SUM(APTDS:LandDS!BJ17)</f>
        <v>0</v>
      </c>
      <c r="BK17" s="116">
        <f>SUM(APTDS:LandDS!BK17)</f>
        <v>0</v>
      </c>
      <c r="BL17" s="116">
        <f>SUM(APTDS:LandDS!BL17)</f>
        <v>0</v>
      </c>
      <c r="BM17" s="116">
        <f>SUM(APTDS:LandDS!BM17)</f>
        <v>0</v>
      </c>
      <c r="BN17" s="116">
        <f>SUM(APTDS:LandDS!BN17)</f>
        <v>0</v>
      </c>
      <c r="BO17" s="116">
        <f>SUM(APTDS:LandDS!BO17)</f>
        <v>0</v>
      </c>
      <c r="BP17" s="116">
        <f>SUM(APTDS:LandDS!BP17)</f>
        <v>0</v>
      </c>
      <c r="BQ17" s="116">
        <f>SUM(APTDS:LandDS!BQ17)</f>
        <v>0</v>
      </c>
      <c r="BR17" s="116">
        <f>SUM(APTDS:LandDS!BR17)</f>
        <v>0</v>
      </c>
      <c r="BS17" s="116">
        <f>SUM(APTDS:LandDS!BS17)</f>
        <v>0</v>
      </c>
      <c r="BT17" s="116">
        <f>SUM(APTDS:LandDS!BT17)</f>
        <v>0</v>
      </c>
      <c r="BU17" s="116">
        <f>SUM(APTDS:LandDS!BU17)</f>
        <v>0</v>
      </c>
      <c r="BV17" s="116">
        <f>SUM(APTDS:LandDS!BV17)</f>
        <v>0</v>
      </c>
    </row>
    <row r="18" spans="2:74" ht="13.8" x14ac:dyDescent="0.3">
      <c r="B18" s="57" t="s">
        <v>134</v>
      </c>
      <c r="C18" s="116">
        <f>SUM(APTDS:LandDS!C18)</f>
        <v>3740000</v>
      </c>
      <c r="D18" s="116">
        <f>SUM(APTDS:LandDS!D18)</f>
        <v>0</v>
      </c>
      <c r="E18" s="116">
        <f>SUM(APTDS:LandDS!E18)</f>
        <v>0</v>
      </c>
      <c r="F18" s="116">
        <f>SUM(APTDS:LandDS!F18)</f>
        <v>0</v>
      </c>
      <c r="G18" s="116">
        <f>SUM(APTDS:LandDS!G18)</f>
        <v>0</v>
      </c>
      <c r="H18" s="116">
        <f>SUM(APTDS:LandDS!H18)</f>
        <v>0</v>
      </c>
      <c r="I18" s="116">
        <f>SUM(APTDS:LandDS!I18)</f>
        <v>0</v>
      </c>
      <c r="J18" s="116">
        <f>SUM(APTDS:LandDS!J18)</f>
        <v>0</v>
      </c>
      <c r="K18" s="116">
        <f>SUM(APTDS:LandDS!K18)</f>
        <v>0</v>
      </c>
      <c r="L18" s="116">
        <f>SUM(APTDS:LandDS!L18)</f>
        <v>0</v>
      </c>
      <c r="M18" s="116">
        <f>SUM(APTDS:LandDS!M18)</f>
        <v>0</v>
      </c>
      <c r="N18" s="116">
        <f>SUM(APTDS:LandDS!N18)</f>
        <v>0</v>
      </c>
      <c r="O18" s="116">
        <f>SUM(APTDS:LandDS!O18)</f>
        <v>0</v>
      </c>
      <c r="P18" s="116">
        <f>SUM(APTDS:LandDS!P18)</f>
        <v>0</v>
      </c>
      <c r="Q18" s="116">
        <f>SUM(APTDS:LandDS!Q18)</f>
        <v>0</v>
      </c>
      <c r="R18" s="116">
        <f>SUM(APTDS:LandDS!R18)</f>
        <v>0</v>
      </c>
      <c r="S18" s="116">
        <f>SUM(APTDS:LandDS!S18)</f>
        <v>0</v>
      </c>
      <c r="T18" s="116">
        <f>SUM(APTDS:LandDS!T18)</f>
        <v>0</v>
      </c>
      <c r="U18" s="116">
        <f>SUM(APTDS:LandDS!U18)</f>
        <v>0</v>
      </c>
      <c r="V18" s="116">
        <f>SUM(APTDS:LandDS!V18)</f>
        <v>0</v>
      </c>
      <c r="W18" s="116">
        <f>SUM(APTDS:LandDS!W18)</f>
        <v>0</v>
      </c>
      <c r="X18" s="116">
        <f>SUM(APTDS:LandDS!X18)</f>
        <v>0</v>
      </c>
      <c r="Y18" s="116">
        <f>SUM(APTDS:LandDS!Y18)</f>
        <v>0</v>
      </c>
      <c r="Z18" s="116">
        <f>SUM(APTDS:LandDS!Z18)</f>
        <v>0</v>
      </c>
      <c r="AA18" s="116">
        <f>SUM(APTDS:LandDS!AA18)</f>
        <v>0</v>
      </c>
      <c r="AB18" s="116">
        <f>SUM(APTDS:LandDS!AB18)</f>
        <v>0</v>
      </c>
      <c r="AC18" s="116">
        <f>SUM(APTDS:LandDS!AC18)</f>
        <v>0</v>
      </c>
      <c r="AD18" s="116">
        <f>SUM(APTDS:LandDS!AD18)</f>
        <v>0</v>
      </c>
      <c r="AE18" s="116">
        <f>SUM(APTDS:LandDS!AE18)</f>
        <v>0</v>
      </c>
      <c r="AF18" s="116">
        <f>SUM(APTDS:LandDS!AF18)</f>
        <v>0</v>
      </c>
      <c r="AG18" s="116">
        <f>SUM(APTDS:LandDS!AG18)</f>
        <v>0</v>
      </c>
      <c r="AH18" s="116">
        <f>SUM(APTDS:LandDS!AH18)</f>
        <v>0</v>
      </c>
      <c r="AI18" s="116">
        <f>SUM(APTDS:LandDS!AI18)</f>
        <v>0</v>
      </c>
      <c r="AJ18" s="116">
        <f>SUM(APTDS:LandDS!AJ18)</f>
        <v>0</v>
      </c>
      <c r="AK18" s="116">
        <f>SUM(APTDS:LandDS!AK18)</f>
        <v>0</v>
      </c>
      <c r="AL18" s="116">
        <f>SUM(APTDS:LandDS!AL18)</f>
        <v>0</v>
      </c>
      <c r="AM18" s="116">
        <f>SUM(APTDS:LandDS!AM18)</f>
        <v>0</v>
      </c>
      <c r="AN18" s="116">
        <f>SUM(APTDS:LandDS!AN18)</f>
        <v>0</v>
      </c>
      <c r="AO18" s="116">
        <f>SUM(APTDS:LandDS!AO18)</f>
        <v>0</v>
      </c>
      <c r="AP18" s="116">
        <f>SUM(APTDS:LandDS!AP18)</f>
        <v>0</v>
      </c>
      <c r="AQ18" s="116">
        <f>SUM(APTDS:LandDS!AQ18)</f>
        <v>0</v>
      </c>
      <c r="AR18" s="116">
        <f>SUM(APTDS:LandDS!AR18)</f>
        <v>0</v>
      </c>
      <c r="AS18" s="116">
        <f>SUM(APTDS:LandDS!AS18)</f>
        <v>0</v>
      </c>
      <c r="AT18" s="116">
        <f>SUM(APTDS:LandDS!AT18)</f>
        <v>0</v>
      </c>
      <c r="AU18" s="116">
        <f>SUM(APTDS:LandDS!AU18)</f>
        <v>0</v>
      </c>
      <c r="AV18" s="116">
        <f>SUM(APTDS:LandDS!AV18)</f>
        <v>0</v>
      </c>
      <c r="AW18" s="116">
        <f>SUM(APTDS:LandDS!AW18)</f>
        <v>0</v>
      </c>
      <c r="AX18" s="116">
        <f>SUM(APTDS:LandDS!AX18)</f>
        <v>0</v>
      </c>
      <c r="AY18" s="116">
        <f>SUM(APTDS:LandDS!AY18)</f>
        <v>0</v>
      </c>
      <c r="AZ18" s="116">
        <f>SUM(APTDS:LandDS!AZ18)</f>
        <v>0</v>
      </c>
      <c r="BA18" s="116">
        <f>SUM(APTDS:LandDS!BA18)</f>
        <v>0</v>
      </c>
      <c r="BB18" s="116">
        <f>SUM(APTDS:LandDS!BB18)</f>
        <v>0</v>
      </c>
      <c r="BC18" s="116">
        <f>SUM(APTDS:LandDS!BC18)</f>
        <v>0</v>
      </c>
      <c r="BD18" s="116">
        <f>SUM(APTDS:LandDS!BD18)</f>
        <v>0</v>
      </c>
      <c r="BE18" s="116">
        <f>SUM(APTDS:LandDS!BE18)</f>
        <v>0</v>
      </c>
      <c r="BF18" s="116">
        <f>SUM(APTDS:LandDS!BF18)</f>
        <v>0</v>
      </c>
      <c r="BG18" s="116">
        <f>SUM(APTDS:LandDS!BG18)</f>
        <v>0</v>
      </c>
      <c r="BH18" s="116">
        <f>SUM(APTDS:LandDS!BH18)</f>
        <v>0</v>
      </c>
      <c r="BI18" s="116">
        <f>SUM(APTDS:LandDS!BI18)</f>
        <v>0</v>
      </c>
      <c r="BJ18" s="116">
        <f>SUM(APTDS:LandDS!BJ18)</f>
        <v>0</v>
      </c>
      <c r="BK18" s="116">
        <f>SUM(APTDS:LandDS!BK18)</f>
        <v>0</v>
      </c>
      <c r="BL18" s="116">
        <f>SUM(APTDS:LandDS!BL18)</f>
        <v>0</v>
      </c>
      <c r="BM18" s="116">
        <f>SUM(APTDS:LandDS!BM18)</f>
        <v>0</v>
      </c>
      <c r="BN18" s="116">
        <f>SUM(APTDS:LandDS!BN18)</f>
        <v>0</v>
      </c>
      <c r="BO18" s="116">
        <f>SUM(APTDS:LandDS!BO18)</f>
        <v>0</v>
      </c>
      <c r="BP18" s="116">
        <f>SUM(APTDS:LandDS!BP18)</f>
        <v>0</v>
      </c>
      <c r="BQ18" s="116">
        <f>SUM(APTDS:LandDS!BQ18)</f>
        <v>0</v>
      </c>
      <c r="BR18" s="116">
        <f>SUM(APTDS:LandDS!BR18)</f>
        <v>0</v>
      </c>
      <c r="BS18" s="116">
        <f>SUM(APTDS:LandDS!BS18)</f>
        <v>0</v>
      </c>
      <c r="BT18" s="116">
        <f>SUM(APTDS:LandDS!BT18)</f>
        <v>0</v>
      </c>
      <c r="BU18" s="116">
        <f>SUM(APTDS:LandDS!BU18)</f>
        <v>0</v>
      </c>
      <c r="BV18" s="116">
        <f>SUM(APTDS:LandDS!BV18)</f>
        <v>0</v>
      </c>
    </row>
    <row r="19" spans="2:74" ht="13.8" x14ac:dyDescent="0.3">
      <c r="B19" s="63" t="s">
        <v>14</v>
      </c>
      <c r="C19" s="116">
        <f ca="1">SUM(APTDS:LandDS!C19)</f>
        <v>275702.92993630579</v>
      </c>
      <c r="D19" s="116">
        <f>SUM(APTDS:LandDS!D19)</f>
        <v>0</v>
      </c>
      <c r="E19" s="116">
        <f>SUM(APTDS:LandDS!E19)</f>
        <v>0</v>
      </c>
      <c r="F19" s="116">
        <f>SUM(APTDS:LandDS!F19)</f>
        <v>0</v>
      </c>
      <c r="G19" s="116">
        <f>SUM(APTDS:LandDS!G19)</f>
        <v>0</v>
      </c>
      <c r="H19" s="116">
        <f>SUM(APTDS:LandDS!H19)</f>
        <v>0</v>
      </c>
      <c r="I19" s="116">
        <f>SUM(APTDS:LandDS!I19)</f>
        <v>0</v>
      </c>
      <c r="J19" s="116">
        <f>SUM(APTDS:LandDS!J19)</f>
        <v>0</v>
      </c>
      <c r="K19" s="116">
        <f>SUM(APTDS:LandDS!K19)</f>
        <v>0</v>
      </c>
      <c r="L19" s="116">
        <f>SUM(APTDS:LandDS!L19)</f>
        <v>0</v>
      </c>
      <c r="M19" s="116">
        <f>SUM(APTDS:LandDS!M19)</f>
        <v>0</v>
      </c>
      <c r="N19" s="116">
        <f>SUM(APTDS:LandDS!N19)</f>
        <v>0</v>
      </c>
      <c r="O19" s="116">
        <f>SUM(APTDS:LandDS!O19)</f>
        <v>0</v>
      </c>
      <c r="P19" s="116">
        <f>SUM(APTDS:LandDS!P19)</f>
        <v>0</v>
      </c>
      <c r="Q19" s="116">
        <f>SUM(APTDS:LandDS!Q19)</f>
        <v>0</v>
      </c>
      <c r="R19" s="116">
        <f>SUM(APTDS:LandDS!R19)</f>
        <v>0</v>
      </c>
      <c r="S19" s="116">
        <f>SUM(APTDS:LandDS!S19)</f>
        <v>0</v>
      </c>
      <c r="T19" s="116">
        <f>SUM(APTDS:LandDS!T19)</f>
        <v>0</v>
      </c>
      <c r="U19" s="116">
        <f>SUM(APTDS:LandDS!U19)</f>
        <v>0</v>
      </c>
      <c r="V19" s="116">
        <f>SUM(APTDS:LandDS!V19)</f>
        <v>0</v>
      </c>
      <c r="W19" s="116">
        <f>SUM(APTDS:LandDS!W19)</f>
        <v>0</v>
      </c>
      <c r="X19" s="116">
        <f>SUM(APTDS:LandDS!X19)</f>
        <v>0</v>
      </c>
      <c r="Y19" s="116">
        <f>SUM(APTDS:LandDS!Y19)</f>
        <v>0</v>
      </c>
      <c r="Z19" s="116">
        <f>SUM(APTDS:LandDS!Z19)</f>
        <v>0</v>
      </c>
      <c r="AA19" s="116">
        <f>SUM(APTDS:LandDS!AA19)</f>
        <v>0</v>
      </c>
      <c r="AB19" s="116">
        <f>SUM(APTDS:LandDS!AB19)</f>
        <v>0</v>
      </c>
      <c r="AC19" s="116">
        <f>SUM(APTDS:LandDS!AC19)</f>
        <v>0</v>
      </c>
      <c r="AD19" s="116">
        <f>SUM(APTDS:LandDS!AD19)</f>
        <v>0</v>
      </c>
      <c r="AE19" s="116">
        <f>SUM(APTDS:LandDS!AE19)</f>
        <v>0</v>
      </c>
      <c r="AF19" s="116">
        <f>SUM(APTDS:LandDS!AF19)</f>
        <v>0</v>
      </c>
      <c r="AG19" s="116">
        <f>SUM(APTDS:LandDS!AG19)</f>
        <v>0</v>
      </c>
      <c r="AH19" s="116">
        <f>SUM(APTDS:LandDS!AH19)</f>
        <v>0</v>
      </c>
      <c r="AI19" s="116">
        <f>SUM(APTDS:LandDS!AI19)</f>
        <v>0</v>
      </c>
      <c r="AJ19" s="116">
        <f>SUM(APTDS:LandDS!AJ19)</f>
        <v>0</v>
      </c>
      <c r="AK19" s="116">
        <f>SUM(APTDS:LandDS!AK19)</f>
        <v>0</v>
      </c>
      <c r="AL19" s="116">
        <f>SUM(APTDS:LandDS!AL19)</f>
        <v>0</v>
      </c>
      <c r="AM19" s="116">
        <f>SUM(APTDS:LandDS!AM19)</f>
        <v>0</v>
      </c>
      <c r="AN19" s="116">
        <f>SUM(APTDS:LandDS!AN19)</f>
        <v>0</v>
      </c>
      <c r="AO19" s="116">
        <f>SUM(APTDS:LandDS!AO19)</f>
        <v>0</v>
      </c>
      <c r="AP19" s="116">
        <f>SUM(APTDS:LandDS!AP19)</f>
        <v>0</v>
      </c>
      <c r="AQ19" s="116">
        <f>SUM(APTDS:LandDS!AQ19)</f>
        <v>0</v>
      </c>
      <c r="AR19" s="116">
        <f>SUM(APTDS:LandDS!AR19)</f>
        <v>0</v>
      </c>
      <c r="AS19" s="116">
        <f>SUM(APTDS:LandDS!AS19)</f>
        <v>0</v>
      </c>
      <c r="AT19" s="116">
        <f>SUM(APTDS:LandDS!AT19)</f>
        <v>0</v>
      </c>
      <c r="AU19" s="116">
        <f>SUM(APTDS:LandDS!AU19)</f>
        <v>0</v>
      </c>
      <c r="AV19" s="116">
        <f>SUM(APTDS:LandDS!AV19)</f>
        <v>0</v>
      </c>
      <c r="AW19" s="116">
        <f>SUM(APTDS:LandDS!AW19)</f>
        <v>0</v>
      </c>
      <c r="AX19" s="116">
        <f>SUM(APTDS:LandDS!AX19)</f>
        <v>0</v>
      </c>
      <c r="AY19" s="116">
        <f>SUM(APTDS:LandDS!AY19)</f>
        <v>0</v>
      </c>
      <c r="AZ19" s="116">
        <f>SUM(APTDS:LandDS!AZ19)</f>
        <v>0</v>
      </c>
      <c r="BA19" s="116">
        <f>SUM(APTDS:LandDS!BA19)</f>
        <v>0</v>
      </c>
      <c r="BB19" s="116">
        <f>SUM(APTDS:LandDS!BB19)</f>
        <v>0</v>
      </c>
      <c r="BC19" s="116">
        <f>SUM(APTDS:LandDS!BC19)</f>
        <v>0</v>
      </c>
      <c r="BD19" s="116">
        <f>SUM(APTDS:LandDS!BD19)</f>
        <v>0</v>
      </c>
      <c r="BE19" s="116">
        <f>SUM(APTDS:LandDS!BE19)</f>
        <v>0</v>
      </c>
      <c r="BF19" s="116">
        <f>SUM(APTDS:LandDS!BF19)</f>
        <v>0</v>
      </c>
      <c r="BG19" s="116">
        <f>SUM(APTDS:LandDS!BG19)</f>
        <v>0</v>
      </c>
      <c r="BH19" s="116">
        <f>SUM(APTDS:LandDS!BH19)</f>
        <v>0</v>
      </c>
      <c r="BI19" s="116">
        <f>SUM(APTDS:LandDS!BI19)</f>
        <v>0</v>
      </c>
      <c r="BJ19" s="116">
        <f>SUM(APTDS:LandDS!BJ19)</f>
        <v>0</v>
      </c>
      <c r="BK19" s="116">
        <f>SUM(APTDS:LandDS!BK19)</f>
        <v>0</v>
      </c>
      <c r="BL19" s="116">
        <f>SUM(APTDS:LandDS!BL19)</f>
        <v>0</v>
      </c>
      <c r="BM19" s="116">
        <f>SUM(APTDS:LandDS!BM19)</f>
        <v>0</v>
      </c>
      <c r="BN19" s="116">
        <f>SUM(APTDS:LandDS!BN19)</f>
        <v>0</v>
      </c>
      <c r="BO19" s="116">
        <f>SUM(APTDS:LandDS!BO19)</f>
        <v>0</v>
      </c>
      <c r="BP19" s="116">
        <f>SUM(APTDS:LandDS!BP19)</f>
        <v>0</v>
      </c>
      <c r="BQ19" s="116">
        <f>SUM(APTDS:LandDS!BQ19)</f>
        <v>0</v>
      </c>
      <c r="BR19" s="116">
        <f>SUM(APTDS:LandDS!BR19)</f>
        <v>0</v>
      </c>
      <c r="BS19" s="116">
        <f>SUM(APTDS:LandDS!BS19)</f>
        <v>0</v>
      </c>
      <c r="BT19" s="116">
        <f>SUM(APTDS:LandDS!BT19)</f>
        <v>0</v>
      </c>
      <c r="BU19" s="116">
        <f>SUM(APTDS:LandDS!BU19)</f>
        <v>0</v>
      </c>
      <c r="BV19" s="116">
        <f>SUM(APTDS:LandDS!BV19)</f>
        <v>0</v>
      </c>
    </row>
    <row r="20" spans="2:74" ht="13.8" x14ac:dyDescent="0.3">
      <c r="B20" s="58" t="s">
        <v>131</v>
      </c>
      <c r="C20" s="60">
        <f ca="1">SUM(C5:C19)</f>
        <v>34462866.24203822</v>
      </c>
      <c r="D20" s="60">
        <f t="shared" ref="D20:BO20" si="6">SUM(D5:D19)</f>
        <v>0</v>
      </c>
      <c r="E20" s="60">
        <f t="shared" si="6"/>
        <v>0</v>
      </c>
      <c r="F20" s="60">
        <f t="shared" si="6"/>
        <v>0</v>
      </c>
      <c r="G20" s="60">
        <f t="shared" si="6"/>
        <v>0</v>
      </c>
      <c r="H20" s="60">
        <f t="shared" si="6"/>
        <v>0</v>
      </c>
      <c r="I20" s="60">
        <f t="shared" si="6"/>
        <v>0</v>
      </c>
      <c r="J20" s="60">
        <f t="shared" si="6"/>
        <v>0</v>
      </c>
      <c r="K20" s="60">
        <f t="shared" si="6"/>
        <v>0</v>
      </c>
      <c r="L20" s="60">
        <f t="shared" ca="1" si="6"/>
        <v>5042155.6415789481</v>
      </c>
      <c r="M20" s="60">
        <f t="shared" si="6"/>
        <v>3421972.03</v>
      </c>
      <c r="N20" s="60">
        <f t="shared" si="6"/>
        <v>3421972.03</v>
      </c>
      <c r="O20" s="60">
        <f t="shared" si="6"/>
        <v>3422930.8</v>
      </c>
      <c r="P20" s="60">
        <f t="shared" si="6"/>
        <v>3421940.76</v>
      </c>
      <c r="Q20" s="60">
        <f t="shared" si="6"/>
        <v>3405065.56</v>
      </c>
      <c r="R20" s="60">
        <f t="shared" si="6"/>
        <v>3423674.39</v>
      </c>
      <c r="S20" s="60">
        <f t="shared" si="6"/>
        <v>3421980.51</v>
      </c>
      <c r="T20" s="60">
        <f t="shared" si="6"/>
        <v>3421980.51</v>
      </c>
      <c r="U20" s="60">
        <f t="shared" ca="1" si="6"/>
        <v>4424814.6187986536</v>
      </c>
      <c r="V20" s="60">
        <f t="shared" ca="1" si="6"/>
        <v>11151619.793191589</v>
      </c>
      <c r="W20" s="60">
        <f t="shared" si="6"/>
        <v>6512829.1920529809</v>
      </c>
      <c r="X20" s="60">
        <f t="shared" ca="1" si="6"/>
        <v>19862992.295873236</v>
      </c>
      <c r="Y20" s="60">
        <f t="shared" si="6"/>
        <v>13982570.56400715</v>
      </c>
      <c r="Z20" s="60">
        <f t="shared" si="6"/>
        <v>18231231.863870498</v>
      </c>
      <c r="AA20" s="60">
        <f t="shared" si="6"/>
        <v>20343991.594386633</v>
      </c>
      <c r="AB20" s="60">
        <f t="shared" si="6"/>
        <v>16452587.02001472</v>
      </c>
      <c r="AC20" s="60">
        <f t="shared" si="6"/>
        <v>16821281.483590879</v>
      </c>
      <c r="AD20" s="60">
        <f t="shared" si="6"/>
        <v>13933554.272406185</v>
      </c>
      <c r="AE20" s="60">
        <f t="shared" si="6"/>
        <v>13794602.3977925</v>
      </c>
      <c r="AF20" s="60">
        <f t="shared" si="6"/>
        <v>13867300.999705669</v>
      </c>
      <c r="AG20" s="60">
        <f t="shared" si="6"/>
        <v>12936936.874823928</v>
      </c>
      <c r="AH20" s="60">
        <f t="shared" si="6"/>
        <v>13583358.402417747</v>
      </c>
      <c r="AI20" s="60">
        <f t="shared" si="6"/>
        <v>13583358.402417747</v>
      </c>
      <c r="AJ20" s="60">
        <f t="shared" si="6"/>
        <v>13319252.946935773</v>
      </c>
      <c r="AK20" s="60">
        <f t="shared" si="6"/>
        <v>13319252.946935773</v>
      </c>
      <c r="AL20" s="60">
        <f t="shared" si="6"/>
        <v>11600325.01404394</v>
      </c>
      <c r="AM20" s="60">
        <f t="shared" si="6"/>
        <v>11170593.030820983</v>
      </c>
      <c r="AN20" s="60">
        <f t="shared" si="6"/>
        <v>11170593.030820983</v>
      </c>
      <c r="AO20" s="60">
        <f t="shared" si="6"/>
        <v>9607931.2736465894</v>
      </c>
      <c r="AP20" s="60">
        <f t="shared" si="6"/>
        <v>9317614.6805634405</v>
      </c>
      <c r="AQ20" s="60">
        <f t="shared" si="6"/>
        <v>9239481.5927047208</v>
      </c>
      <c r="AR20" s="60">
        <f t="shared" si="6"/>
        <v>7640112.3506149491</v>
      </c>
      <c r="AS20" s="60">
        <f t="shared" si="6"/>
        <v>5656427.6647464875</v>
      </c>
      <c r="AT20" s="60">
        <f t="shared" si="6"/>
        <v>4744004.0864851614</v>
      </c>
      <c r="AU20" s="60">
        <f t="shared" si="6"/>
        <v>4744004.0864851614</v>
      </c>
      <c r="AV20" s="60">
        <f t="shared" si="6"/>
        <v>1091244.074711798</v>
      </c>
      <c r="AW20" s="60">
        <f t="shared" si="6"/>
        <v>998047.48057745548</v>
      </c>
      <c r="AX20" s="60">
        <f t="shared" si="6"/>
        <v>925348.87866428401</v>
      </c>
      <c r="AY20" s="60">
        <f t="shared" si="6"/>
        <v>925348.87866428401</v>
      </c>
      <c r="AZ20" s="60">
        <f t="shared" si="6"/>
        <v>925348.87866428401</v>
      </c>
      <c r="BA20" s="60">
        <f t="shared" si="6"/>
        <v>533923.18330004555</v>
      </c>
      <c r="BB20" s="60">
        <f t="shared" si="6"/>
        <v>462301.18609621923</v>
      </c>
      <c r="BC20" s="60">
        <f t="shared" si="6"/>
        <v>150735.74932548442</v>
      </c>
      <c r="BD20" s="60">
        <f t="shared" si="6"/>
        <v>150735.74932548442</v>
      </c>
      <c r="BE20" s="60">
        <f t="shared" si="6"/>
        <v>66640.385087073824</v>
      </c>
      <c r="BF20" s="60">
        <f t="shared" si="6"/>
        <v>66640.385087073824</v>
      </c>
      <c r="BG20" s="60">
        <f t="shared" si="6"/>
        <v>66640.385087073824</v>
      </c>
      <c r="BH20" s="60">
        <f t="shared" si="6"/>
        <v>66640.385087073824</v>
      </c>
      <c r="BI20" s="60">
        <f t="shared" si="6"/>
        <v>66640.385087073824</v>
      </c>
      <c r="BJ20" s="60">
        <f t="shared" si="6"/>
        <v>66640.385087073824</v>
      </c>
      <c r="BK20" s="60">
        <f t="shared" si="6"/>
        <v>66640.385087073824</v>
      </c>
      <c r="BL20" s="60">
        <f t="shared" si="6"/>
        <v>66640.385087073824</v>
      </c>
      <c r="BM20" s="60">
        <f t="shared" si="6"/>
        <v>66640.385087073824</v>
      </c>
      <c r="BN20" s="60">
        <f t="shared" si="6"/>
        <v>66640.385087073824</v>
      </c>
      <c r="BO20" s="60">
        <f t="shared" si="6"/>
        <v>66640.385087073824</v>
      </c>
      <c r="BP20" s="60">
        <f t="shared" ref="BP20:BV20" si="7">SUM(BP5:BP19)</f>
        <v>66640.385087073824</v>
      </c>
      <c r="BQ20" s="60">
        <f t="shared" si="7"/>
        <v>66640.385087073824</v>
      </c>
      <c r="BR20" s="60">
        <f t="shared" si="7"/>
        <v>66640.385087073824</v>
      </c>
      <c r="BS20" s="60">
        <f t="shared" si="7"/>
        <v>66640.385087073824</v>
      </c>
      <c r="BT20" s="60">
        <f t="shared" si="7"/>
        <v>0</v>
      </c>
      <c r="BU20" s="60">
        <f t="shared" si="7"/>
        <v>0</v>
      </c>
      <c r="BV20" s="60">
        <f t="shared" si="7"/>
        <v>0</v>
      </c>
    </row>
    <row r="22" spans="2:74" x14ac:dyDescent="0.25">
      <c r="B22" s="59" t="s">
        <v>132</v>
      </c>
      <c r="C22" s="61">
        <f ca="1">SUM($C$20:C20)</f>
        <v>34462866.24203822</v>
      </c>
      <c r="D22" s="61">
        <f ca="1">SUM($C$20:D20)</f>
        <v>34462866.24203822</v>
      </c>
      <c r="E22" s="61">
        <f ca="1">SUM($C$20:E20)</f>
        <v>34462866.24203822</v>
      </c>
      <c r="F22" s="61">
        <f ca="1">SUM($C$20:F20)</f>
        <v>34462866.24203822</v>
      </c>
      <c r="G22" s="61">
        <f ca="1">SUM($C$20:G20)</f>
        <v>34462866.24203822</v>
      </c>
      <c r="H22" s="61">
        <f ca="1">SUM($C$20:H20)</f>
        <v>34462866.24203822</v>
      </c>
      <c r="I22" s="61">
        <f ca="1">SUM($C$20:I20)</f>
        <v>34462866.24203822</v>
      </c>
      <c r="J22" s="61">
        <f ca="1">SUM($C$20:J20)</f>
        <v>34462866.24203822</v>
      </c>
      <c r="K22" s="61">
        <f ca="1">SUM($C$20:K20)</f>
        <v>34462866.24203822</v>
      </c>
      <c r="L22" s="61">
        <f ca="1">SUM($C$20:L20)</f>
        <v>39505021.88361717</v>
      </c>
      <c r="M22" s="61">
        <f ca="1">SUM($C$20:M20)</f>
        <v>42926993.913617171</v>
      </c>
      <c r="N22" s="61">
        <f ca="1">SUM($C$20:N20)</f>
        <v>46348965.943617173</v>
      </c>
      <c r="O22" s="61">
        <f ca="1">SUM($C$20:O20)</f>
        <v>49771896.74361717</v>
      </c>
      <c r="P22" s="61">
        <f ca="1">SUM($C$20:P20)</f>
        <v>53193837.503617167</v>
      </c>
      <c r="Q22" s="61">
        <f ca="1">SUM($C$20:Q20)</f>
        <v>56598903.06361717</v>
      </c>
      <c r="R22" s="61">
        <f ca="1">SUM($C$20:R20)</f>
        <v>60022577.45361717</v>
      </c>
      <c r="S22" s="61">
        <f ca="1">SUM($C$20:S20)</f>
        <v>63444557.963617168</v>
      </c>
      <c r="T22" s="61">
        <f ca="1">SUM($C$20:T20)</f>
        <v>66866538.473617166</v>
      </c>
      <c r="U22" s="61">
        <f ca="1">SUM($C$20:U20)</f>
        <v>71291353.092415825</v>
      </c>
      <c r="V22" s="61">
        <f ca="1">SUM($C$20:V20)</f>
        <v>82442972.885607421</v>
      </c>
      <c r="W22" s="61">
        <f ca="1">SUM($C$20:W20)</f>
        <v>88955802.077660397</v>
      </c>
      <c r="X22" s="61">
        <f ca="1">SUM($C$20:X20)</f>
        <v>108818794.37353364</v>
      </c>
      <c r="Y22" s="61">
        <f ca="1">SUM($C$20:Y20)</f>
        <v>122801364.93754078</v>
      </c>
      <c r="Z22" s="61">
        <f ca="1">SUM($C$20:Z20)</f>
        <v>141032596.80141127</v>
      </c>
      <c r="AA22" s="61">
        <f ca="1">SUM($C$20:AA20)</f>
        <v>161376588.39579791</v>
      </c>
      <c r="AB22" s="61">
        <f ca="1">SUM($C$20:AB20)</f>
        <v>177829175.41581264</v>
      </c>
      <c r="AC22" s="61">
        <f ca="1">SUM($C$20:AC20)</f>
        <v>194650456.89940351</v>
      </c>
      <c r="AD22" s="61">
        <f ca="1">SUM($C$20:AD20)</f>
        <v>208584011.1718097</v>
      </c>
      <c r="AE22" s="61">
        <f ca="1">SUM($C$20:AE20)</f>
        <v>222378613.56960219</v>
      </c>
      <c r="AF22" s="61">
        <f ca="1">SUM($C$20:AF20)</f>
        <v>236245914.56930786</v>
      </c>
      <c r="AG22" s="61">
        <f ca="1">SUM($C$20:AG20)</f>
        <v>249182851.44413179</v>
      </c>
      <c r="AH22" s="61">
        <f ca="1">SUM($C$20:AH20)</f>
        <v>262766209.84654954</v>
      </c>
      <c r="AI22" s="61">
        <f ca="1">SUM($C$20:AI20)</f>
        <v>276349568.24896729</v>
      </c>
      <c r="AJ22" s="61">
        <f ca="1">SUM($C$20:AJ20)</f>
        <v>289668821.19590306</v>
      </c>
      <c r="AK22" s="61">
        <f ca="1">SUM($C$20:AK20)</f>
        <v>302988074.14283884</v>
      </c>
      <c r="AL22" s="61">
        <f ca="1">SUM($C$20:AL20)</f>
        <v>314588399.15688276</v>
      </c>
      <c r="AM22" s="61">
        <f ca="1">SUM($C$20:AM20)</f>
        <v>325758992.18770373</v>
      </c>
      <c r="AN22" s="61">
        <f ca="1">SUM($C$20:AN20)</f>
        <v>336929585.21852469</v>
      </c>
      <c r="AO22" s="61">
        <f ca="1">SUM($C$20:AO20)</f>
        <v>346537516.49217129</v>
      </c>
      <c r="AP22" s="61">
        <f ca="1">SUM($C$20:AP20)</f>
        <v>355855131.17273474</v>
      </c>
      <c r="AQ22" s="61">
        <f ca="1">SUM($C$20:AQ20)</f>
        <v>365094612.76543945</v>
      </c>
      <c r="AR22" s="61">
        <f ca="1">SUM($C$20:AR20)</f>
        <v>372734725.11605442</v>
      </c>
      <c r="AS22" s="61">
        <f ca="1">SUM($C$20:AS20)</f>
        <v>378391152.78080088</v>
      </c>
      <c r="AT22" s="61">
        <f ca="1">SUM($C$20:AT20)</f>
        <v>383135156.86728603</v>
      </c>
      <c r="AU22" s="61">
        <f ca="1">SUM($C$20:AU20)</f>
        <v>387879160.95377117</v>
      </c>
      <c r="AV22" s="61">
        <f ca="1">SUM($C$20:AV20)</f>
        <v>388970405.02848297</v>
      </c>
      <c r="AW22" s="61">
        <f ca="1">SUM($C$20:AW20)</f>
        <v>389968452.50906044</v>
      </c>
      <c r="AX22" s="61">
        <f ca="1">SUM($C$20:AX20)</f>
        <v>390893801.3877247</v>
      </c>
      <c r="AY22" s="61">
        <f ca="1">SUM($C$20:AY20)</f>
        <v>391819150.26638895</v>
      </c>
      <c r="AZ22" s="61">
        <f ca="1">SUM($C$20:AZ20)</f>
        <v>392744499.14505321</v>
      </c>
      <c r="BA22" s="61">
        <f ca="1">SUM($C$20:BA20)</f>
        <v>393278422.32835323</v>
      </c>
      <c r="BB22" s="61">
        <f ca="1">SUM($C$20:BB20)</f>
        <v>393740723.51444942</v>
      </c>
      <c r="BC22" s="61">
        <f ca="1">SUM($C$20:BC20)</f>
        <v>393891459.26377493</v>
      </c>
      <c r="BD22" s="61">
        <f ca="1">SUM($C$20:BD20)</f>
        <v>394042195.01310045</v>
      </c>
      <c r="BE22" s="61">
        <f ca="1">SUM($C$20:BE20)</f>
        <v>394108835.39818752</v>
      </c>
      <c r="BF22" s="61">
        <f ca="1">SUM($C$20:BF20)</f>
        <v>394175475.78327459</v>
      </c>
      <c r="BG22" s="61">
        <f ca="1">SUM($C$20:BG20)</f>
        <v>394242116.16836166</v>
      </c>
      <c r="BH22" s="61">
        <f ca="1">SUM($C$20:BH20)</f>
        <v>394308756.55344874</v>
      </c>
      <c r="BI22" s="61">
        <f ca="1">SUM($C$20:BI20)</f>
        <v>394375396.93853581</v>
      </c>
      <c r="BJ22" s="61">
        <f ca="1">SUM($C$20:BJ20)</f>
        <v>394442037.32362288</v>
      </c>
      <c r="BK22" s="61">
        <f ca="1">SUM($C$20:BK20)</f>
        <v>394508677.70870996</v>
      </c>
      <c r="BL22" s="61">
        <f ca="1">SUM($C$20:BL20)</f>
        <v>394575318.09379703</v>
      </c>
      <c r="BM22" s="61">
        <f ca="1">SUM($C$20:BM20)</f>
        <v>394641958.4788841</v>
      </c>
      <c r="BN22" s="61">
        <f ca="1">SUM($C$20:BN20)</f>
        <v>394708598.86397117</v>
      </c>
      <c r="BO22" s="61">
        <f ca="1">SUM($C$20:BO20)</f>
        <v>394775239.24905825</v>
      </c>
      <c r="BP22" s="61">
        <f ca="1">SUM($C$20:BP20)</f>
        <v>394841879.63414532</v>
      </c>
      <c r="BQ22" s="61">
        <f ca="1">SUM($C$20:BQ20)</f>
        <v>394908520.01923239</v>
      </c>
      <c r="BR22" s="61">
        <f ca="1">SUM($C$20:BR20)</f>
        <v>394975160.40431947</v>
      </c>
      <c r="BS22" s="61">
        <f ca="1">SUM($C$20:BS20)</f>
        <v>395041800.78940654</v>
      </c>
      <c r="BT22" s="61">
        <f ca="1">SUM($C$20:BT20)</f>
        <v>395041800.78940654</v>
      </c>
      <c r="BU22" s="61">
        <f ca="1">SUM($C$20:BU20)</f>
        <v>395041800.78940654</v>
      </c>
      <c r="BV22" s="61">
        <f ca="1">SUM($C$20:BV20)</f>
        <v>395041800.78940654</v>
      </c>
    </row>
    <row r="25" spans="2:74" ht="13.8" x14ac:dyDescent="0.3">
      <c r="B25" t="s">
        <v>41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2">
        <f ca="1">I22*(LPP!$I$47/12)</f>
        <v>11487.622080679406</v>
      </c>
      <c r="J25" s="62">
        <f ca="1">J22*(LPP!$I$47/12)</f>
        <v>11487.622080679406</v>
      </c>
      <c r="K25" s="62">
        <f ca="1">K22*(LPP!$I$47/12)</f>
        <v>11487.622080679406</v>
      </c>
      <c r="L25" s="62">
        <f ca="1">L22*(LPP!$I$47/12)</f>
        <v>13168.340627872389</v>
      </c>
      <c r="M25" s="62">
        <f ca="1">M22*(LPP!$I$47/12)</f>
        <v>14308.997971205723</v>
      </c>
      <c r="N25" s="62">
        <f ca="1">N22*(LPP!$I$47/12)</f>
        <v>15449.655314539057</v>
      </c>
      <c r="O25" s="62">
        <f ca="1">O22*(LPP!$I$47/12)</f>
        <v>16590.632247872389</v>
      </c>
      <c r="P25" s="62">
        <f ca="1">P22*(LPP!$I$47/12)</f>
        <v>17731.279167872388</v>
      </c>
      <c r="Q25" s="62">
        <f ca="1">Q22*(LPP!$I$47/12)</f>
        <v>18866.301021205723</v>
      </c>
      <c r="R25" s="62">
        <f ca="1">R22*(LPP!$I$47/12)</f>
        <v>20007.525817872389</v>
      </c>
      <c r="S25" s="62">
        <f ca="1">S22*(LPP!$I$47/12)</f>
        <v>21148.185987872388</v>
      </c>
      <c r="T25" s="62">
        <f ca="1">T22*(LPP!$I$47/12)</f>
        <v>22288.846157872387</v>
      </c>
      <c r="U25" s="62">
        <f ca="1">U22*(LPP!$I$47/12)</f>
        <v>23763.784364138606</v>
      </c>
      <c r="V25" s="62">
        <f ca="1">V22*(LPP!$I$47/12)</f>
        <v>27480.990961869138</v>
      </c>
      <c r="W25" s="62">
        <f ca="1">W22*(LPP!$I$47/12)</f>
        <v>29651.9340258868</v>
      </c>
      <c r="X25" s="62">
        <f ca="1">X22*(LPP!$I$47/12)</f>
        <v>36272.931457844541</v>
      </c>
      <c r="Y25" s="62">
        <f ca="1">Y22*(LPP!$I$47/12)</f>
        <v>40933.788312513592</v>
      </c>
      <c r="Z25" s="62">
        <f ca="1">Z22*(LPP!$I$47/12)</f>
        <v>47010.865600470424</v>
      </c>
      <c r="AA25" s="62">
        <f ca="1">AA22*(LPP!$I$47/12)</f>
        <v>53792.196131932636</v>
      </c>
      <c r="AB25" s="62">
        <f ca="1">AB22*(LPP!$I$47/12)</f>
        <v>59276.391805270876</v>
      </c>
      <c r="AC25" s="62">
        <f ca="1">AC22*(LPP!$I$47/12)</f>
        <v>64883.4856331345</v>
      </c>
      <c r="AD25" s="62">
        <f ca="1">AD22*(LPP!$I$47/12)</f>
        <v>69528.003723936563</v>
      </c>
      <c r="AE25" s="62">
        <f ca="1">AE22*(LPP!$I$47/12)</f>
        <v>74126.204523200722</v>
      </c>
      <c r="AF25" s="62">
        <f ca="1">AF22*(LPP!$I$47/12)</f>
        <v>78748.638189769292</v>
      </c>
      <c r="AG25" s="62">
        <f ca="1">AG22*(LPP!$I$47/12)</f>
        <v>83060.950481377266</v>
      </c>
      <c r="AH25" s="62">
        <f ca="1">AH22*(LPP!$I$47/12)</f>
        <v>87588.736615516507</v>
      </c>
      <c r="AI25" s="62">
        <f ca="1">AI22*(LPP!$I$47/12)</f>
        <v>92116.522749655764</v>
      </c>
      <c r="AJ25" s="62">
        <f ca="1">AJ22*(LPP!$I$47/12)</f>
        <v>96556.273731967682</v>
      </c>
      <c r="AK25" s="62">
        <f ca="1">AK22*(LPP!$I$47/12)</f>
        <v>100996.02471427961</v>
      </c>
      <c r="AL25" s="62">
        <f ca="1">AL22*(LPP!$I$47/12)</f>
        <v>104862.79971896092</v>
      </c>
      <c r="AM25" s="62">
        <f ca="1">AM22*(LPP!$I$47/12)</f>
        <v>108586.33072923457</v>
      </c>
      <c r="AN25" s="62">
        <f ca="1">AN22*(LPP!$I$47/12)</f>
        <v>112309.86173950823</v>
      </c>
      <c r="AO25" s="62">
        <f ca="1">AO22*(LPP!$I$47/12)</f>
        <v>115512.50549739042</v>
      </c>
      <c r="AP25" s="62">
        <f ca="1">AP22*(LPP!$I$47/12)</f>
        <v>118618.37705757824</v>
      </c>
      <c r="AQ25" s="62">
        <f ca="1">AQ22*(LPP!$I$47/12)</f>
        <v>121698.20425514648</v>
      </c>
      <c r="AR25" s="62">
        <f ca="1">AR22*(LPP!$I$47/12)</f>
        <v>124244.90837201814</v>
      </c>
      <c r="AS25" s="62">
        <f ca="1">AS22*(LPP!$I$47/12)</f>
        <v>126130.38426026696</v>
      </c>
      <c r="AT25" s="62">
        <f ca="1">AT22*(LPP!$I$47/12)</f>
        <v>127711.718955762</v>
      </c>
      <c r="AU25" s="62">
        <f ca="1">AU22*(LPP!$I$47/12)</f>
        <v>129293.05365125705</v>
      </c>
      <c r="AV25" s="62">
        <f ca="1">AV22*(LPP!$I$47/12)</f>
        <v>129656.80167616099</v>
      </c>
      <c r="AW25" s="62">
        <f ca="1">AW22*(LPP!$I$47/12)</f>
        <v>129989.48416968681</v>
      </c>
      <c r="AX25" s="62">
        <f ca="1">AX22*(LPP!$I$47/12)</f>
        <v>130297.93379590823</v>
      </c>
      <c r="AY25" s="62">
        <f ca="1">AY22*(LPP!$I$47/12)</f>
        <v>130606.38342212964</v>
      </c>
      <c r="AZ25" s="62">
        <f ca="1">AZ22*(LPP!$I$47/12)</f>
        <v>130914.83304835107</v>
      </c>
      <c r="BA25" s="62">
        <f ca="1">BA22*(LPP!$I$47/12)</f>
        <v>131092.8074427844</v>
      </c>
      <c r="BB25" s="62">
        <f ca="1">BB22*(LPP!$I$47/12)</f>
        <v>131246.90783814981</v>
      </c>
      <c r="BC25" s="62">
        <f ca="1">BC22*(LPP!$I$47/12)</f>
        <v>131297.15308792496</v>
      </c>
      <c r="BD25" s="62">
        <f ca="1">BD22*(LPP!$I$47/12)</f>
        <v>131347.39833770014</v>
      </c>
      <c r="BE25" s="62">
        <f ca="1">BE22*(LPP!$I$47/12)</f>
        <v>131369.61179939585</v>
      </c>
      <c r="BF25" s="62">
        <f ca="1">BF22*(LPP!$I$47/12)</f>
        <v>131391.82526109152</v>
      </c>
      <c r="BG25" s="62">
        <f ca="1">BG22*(LPP!$I$47/12)</f>
        <v>131414.03872278723</v>
      </c>
      <c r="BH25" s="62">
        <f ca="1">BH22*(LPP!$I$47/12)</f>
        <v>131436.2521844829</v>
      </c>
      <c r="BI25" s="62">
        <f ca="1">BI22*(LPP!$I$47/12)</f>
        <v>131458.46564617861</v>
      </c>
      <c r="BJ25" s="62">
        <f ca="1">BJ22*(LPP!$I$47/12)</f>
        <v>131480.67910787428</v>
      </c>
      <c r="BK25" s="62">
        <f ca="1">BK22*(LPP!$I$47/12)</f>
        <v>131502.89256956999</v>
      </c>
      <c r="BL25" s="62">
        <f ca="1">BL22*(LPP!$I$47/12)</f>
        <v>131525.10603126566</v>
      </c>
      <c r="BM25" s="62">
        <f ca="1">BM22*(LPP!$I$47/12)</f>
        <v>131547.31949296137</v>
      </c>
      <c r="BN25" s="62">
        <f ca="1">BN22*(LPP!$I$47/12)</f>
        <v>131569.53295465704</v>
      </c>
      <c r="BO25" s="62">
        <f ca="1">BO22*(LPP!$I$47/12)</f>
        <v>131591.74641635275</v>
      </c>
      <c r="BP25" s="62">
        <f ca="1">BP22*(LPP!$I$47/12)</f>
        <v>131613.95987804842</v>
      </c>
      <c r="BQ25" s="62">
        <f ca="1">BQ22*(LPP!$I$47/12)</f>
        <v>131636.17333974413</v>
      </c>
      <c r="BR25" s="62">
        <f ca="1">BR22*(LPP!$I$47/12)</f>
        <v>131658.3868014398</v>
      </c>
      <c r="BS25" s="62">
        <f ca="1">BS22*(LPP!$I$47/12)</f>
        <v>131680.60026313551</v>
      </c>
      <c r="BT25" s="62">
        <f ca="1">BT22*(LPP!$I$47/12)</f>
        <v>131680.60026313551</v>
      </c>
      <c r="BU25" s="62">
        <f ca="1">BU22*(LPP!$I$47/12)</f>
        <v>131680.60026313551</v>
      </c>
      <c r="BV25" s="62">
        <f ca="1">BV22*(LPP!$I$47/12)</f>
        <v>131680.60026313551</v>
      </c>
    </row>
    <row r="26" spans="2:74" x14ac:dyDescent="0.25">
      <c r="B26" s="36" t="s">
        <v>420</v>
      </c>
      <c r="C26" s="62">
        <f ca="1">K22-0</f>
        <v>34462866.24203822</v>
      </c>
      <c r="I26" s="62"/>
      <c r="L26" s="62">
        <f ca="1">T22-K22</f>
        <v>32403672.231578946</v>
      </c>
    </row>
    <row r="28" spans="2:74" x14ac:dyDescent="0.25">
      <c r="B28" s="119" t="str">
        <f>B5</f>
        <v>Land</v>
      </c>
      <c r="C28" s="55">
        <f>SUM(C5:BV5)</f>
        <v>27619250</v>
      </c>
    </row>
    <row r="29" spans="2:74" x14ac:dyDescent="0.25">
      <c r="B29" s="119" t="str">
        <f t="shared" ref="B29:B42" si="8">B6</f>
        <v>Sitework</v>
      </c>
      <c r="C29" s="55">
        <f t="shared" ref="C29:C39" si="9">SUM(C6:BV6)</f>
        <v>17155921.5</v>
      </c>
    </row>
    <row r="30" spans="2:74" x14ac:dyDescent="0.25">
      <c r="B30" s="119" t="str">
        <f t="shared" si="8"/>
        <v>Excavation</v>
      </c>
      <c r="C30" s="55">
        <f t="shared" si="9"/>
        <v>8002302</v>
      </c>
    </row>
    <row r="31" spans="2:74" x14ac:dyDescent="0.25">
      <c r="B31" s="119" t="str">
        <f t="shared" si="8"/>
        <v>Concrete</v>
      </c>
      <c r="C31" s="55">
        <f t="shared" si="9"/>
        <v>3882803.5</v>
      </c>
      <c r="D31" s="56"/>
      <c r="E31" s="69"/>
    </row>
    <row r="32" spans="2:74" x14ac:dyDescent="0.25">
      <c r="B32" s="119" t="str">
        <f t="shared" si="8"/>
        <v>Plumbing</v>
      </c>
      <c r="C32" s="55">
        <f t="shared" si="9"/>
        <v>8680331.3024282604</v>
      </c>
    </row>
    <row r="33" spans="2:3" x14ac:dyDescent="0.25">
      <c r="B33" s="119" t="str">
        <f t="shared" si="8"/>
        <v>Lumber Pack</v>
      </c>
      <c r="C33" s="55">
        <f t="shared" si="9"/>
        <v>109124164.94481236</v>
      </c>
    </row>
    <row r="34" spans="2:3" x14ac:dyDescent="0.25">
      <c r="B34" s="119" t="str">
        <f t="shared" si="8"/>
        <v>Framing</v>
      </c>
      <c r="C34" s="55">
        <f t="shared" si="9"/>
        <v>27281041.236203089</v>
      </c>
    </row>
    <row r="35" spans="2:3" x14ac:dyDescent="0.25">
      <c r="B35" s="119" t="str">
        <f t="shared" si="8"/>
        <v>MEPS</v>
      </c>
      <c r="C35" s="55">
        <f t="shared" si="9"/>
        <v>99203786.313465849</v>
      </c>
    </row>
    <row r="36" spans="2:3" x14ac:dyDescent="0.25">
      <c r="B36" s="119" t="str">
        <f t="shared" si="8"/>
        <v>Insulation</v>
      </c>
      <c r="C36" s="55">
        <f t="shared" si="9"/>
        <v>4960189.315673287</v>
      </c>
    </row>
    <row r="37" spans="2:3" x14ac:dyDescent="0.25">
      <c r="B37" s="119" t="str">
        <f t="shared" si="8"/>
        <v>Drywall</v>
      </c>
      <c r="C37" s="55">
        <f t="shared" si="9"/>
        <v>24800946.578366436</v>
      </c>
    </row>
    <row r="38" spans="2:3" x14ac:dyDescent="0.25">
      <c r="B38" s="119" t="str">
        <f t="shared" si="8"/>
        <v>Finishes</v>
      </c>
      <c r="C38" s="55">
        <f t="shared" si="9"/>
        <v>6820260.3090507761</v>
      </c>
    </row>
    <row r="39" spans="2:3" x14ac:dyDescent="0.25">
      <c r="B39" s="119" t="str">
        <f t="shared" si="8"/>
        <v>Dev Fees &amp; Contingency</v>
      </c>
      <c r="C39" s="55">
        <f t="shared" si="9"/>
        <v>33743010.820000023</v>
      </c>
    </row>
    <row r="40" spans="2:3" x14ac:dyDescent="0.25">
      <c r="B40" s="119" t="str">
        <f t="shared" si="8"/>
        <v>Acq Fee</v>
      </c>
      <c r="C40" s="55">
        <f ca="1">SUM(C17:BV17)</f>
        <v>19752090.03947033</v>
      </c>
    </row>
    <row r="41" spans="2:3" x14ac:dyDescent="0.25">
      <c r="B41" s="119" t="str">
        <f t="shared" si="8"/>
        <v>Closing Costs/Reserves</v>
      </c>
      <c r="C41" s="55">
        <f>SUM(C18:BV18)</f>
        <v>3740000</v>
      </c>
    </row>
    <row r="42" spans="2:3" x14ac:dyDescent="0.25">
      <c r="B42" s="119" t="str">
        <f t="shared" si="8"/>
        <v>Loan Points</v>
      </c>
      <c r="C42" s="55">
        <f ca="1">SUM(C19:BV19)</f>
        <v>275702.92993630579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BFB11-C2D8-474D-AA59-A20B4F8D4E15}">
  <sheetPr>
    <tabColor rgb="FF00B050"/>
  </sheetPr>
  <dimension ref="B1:BV44"/>
  <sheetViews>
    <sheetView workbookViewId="0">
      <selection activeCell="A9" sqref="A9"/>
    </sheetView>
  </sheetViews>
  <sheetFormatPr defaultRowHeight="13.2" x14ac:dyDescent="0.25"/>
  <cols>
    <col min="1" max="1" width="8.88671875" style="36"/>
    <col min="2" max="2" width="22.88671875" style="36" customWidth="1"/>
    <col min="3" max="3" width="15.44140625" style="36" bestFit="1" customWidth="1"/>
    <col min="4" max="4" width="13.88671875" style="36" bestFit="1" customWidth="1"/>
    <col min="5" max="5" width="15.33203125" style="36" customWidth="1"/>
    <col min="6" max="13" width="13.88671875" style="36" bestFit="1" customWidth="1"/>
    <col min="14" max="19" width="12.77734375" style="36" bestFit="1" customWidth="1"/>
    <col min="20" max="20" width="19.5546875" style="36" bestFit="1" customWidth="1"/>
    <col min="21" max="21" width="12.6640625" style="36" bestFit="1" customWidth="1"/>
    <col min="22" max="29" width="14.33203125" style="36" bestFit="1" customWidth="1"/>
    <col min="30" max="31" width="12.6640625" style="36" bestFit="1" customWidth="1"/>
    <col min="32" max="35" width="12.5546875" style="36" bestFit="1" customWidth="1"/>
    <col min="36" max="74" width="12.44140625" style="36" bestFit="1" customWidth="1"/>
    <col min="75" max="16384" width="8.88671875" style="36"/>
  </cols>
  <sheetData>
    <row r="1" spans="2:74" x14ac:dyDescent="0.25">
      <c r="B1" s="36" t="s">
        <v>419</v>
      </c>
      <c r="C1" s="72">
        <v>1</v>
      </c>
      <c r="D1" s="153"/>
      <c r="E1" s="153"/>
      <c r="F1" s="153"/>
      <c r="G1" s="153"/>
      <c r="H1" s="153"/>
      <c r="I1" s="153"/>
      <c r="J1" s="153"/>
      <c r="K1" s="153"/>
      <c r="L1" s="72">
        <v>2</v>
      </c>
      <c r="M1" s="153"/>
      <c r="N1" s="153"/>
      <c r="O1" s="153"/>
      <c r="P1" s="153"/>
      <c r="Q1" s="153"/>
      <c r="R1" s="153"/>
      <c r="S1" s="153"/>
      <c r="T1" s="153"/>
      <c r="U1" s="72">
        <v>3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</row>
    <row r="2" spans="2:74" x14ac:dyDescent="0.25">
      <c r="B2" s="36" t="s">
        <v>1</v>
      </c>
      <c r="C2" s="36">
        <f>ROUNDUP(C3/12,0)</f>
        <v>0</v>
      </c>
      <c r="D2" s="36">
        <f t="shared" ref="D2:BO2" si="0">ROUNDUP(D3/12,0)</f>
        <v>1</v>
      </c>
      <c r="E2" s="36">
        <f t="shared" si="0"/>
        <v>1</v>
      </c>
      <c r="F2" s="36">
        <f t="shared" si="0"/>
        <v>1</v>
      </c>
      <c r="G2" s="36">
        <f t="shared" si="0"/>
        <v>1</v>
      </c>
      <c r="H2" s="36">
        <f t="shared" si="0"/>
        <v>1</v>
      </c>
      <c r="I2" s="36">
        <f t="shared" si="0"/>
        <v>1</v>
      </c>
      <c r="J2" s="36">
        <f t="shared" si="0"/>
        <v>1</v>
      </c>
      <c r="K2" s="36">
        <f t="shared" si="0"/>
        <v>1</v>
      </c>
      <c r="L2" s="36">
        <f t="shared" si="0"/>
        <v>1</v>
      </c>
      <c r="M2" s="36">
        <f t="shared" si="0"/>
        <v>1</v>
      </c>
      <c r="N2" s="36">
        <f t="shared" si="0"/>
        <v>1</v>
      </c>
      <c r="O2" s="36">
        <f t="shared" si="0"/>
        <v>1</v>
      </c>
      <c r="P2" s="36">
        <f t="shared" si="0"/>
        <v>2</v>
      </c>
      <c r="Q2" s="36">
        <f t="shared" si="0"/>
        <v>2</v>
      </c>
      <c r="R2" s="36">
        <f t="shared" si="0"/>
        <v>2</v>
      </c>
      <c r="S2" s="36">
        <f t="shared" si="0"/>
        <v>2</v>
      </c>
      <c r="T2" s="36">
        <f t="shared" si="0"/>
        <v>2</v>
      </c>
      <c r="U2" s="36">
        <f t="shared" si="0"/>
        <v>2</v>
      </c>
      <c r="V2" s="36">
        <f t="shared" si="0"/>
        <v>2</v>
      </c>
      <c r="W2" s="36">
        <f t="shared" si="0"/>
        <v>2</v>
      </c>
      <c r="X2" s="36">
        <f t="shared" si="0"/>
        <v>2</v>
      </c>
      <c r="Y2" s="36">
        <f t="shared" si="0"/>
        <v>2</v>
      </c>
      <c r="Z2" s="36">
        <f t="shared" si="0"/>
        <v>2</v>
      </c>
      <c r="AA2" s="36">
        <f t="shared" si="0"/>
        <v>2</v>
      </c>
      <c r="AB2" s="36">
        <f t="shared" si="0"/>
        <v>3</v>
      </c>
      <c r="AC2" s="36">
        <f t="shared" si="0"/>
        <v>3</v>
      </c>
      <c r="AD2" s="36">
        <f t="shared" si="0"/>
        <v>3</v>
      </c>
      <c r="AE2" s="36">
        <f t="shared" si="0"/>
        <v>3</v>
      </c>
      <c r="AF2" s="36">
        <f t="shared" si="0"/>
        <v>3</v>
      </c>
      <c r="AG2" s="36">
        <f t="shared" si="0"/>
        <v>3</v>
      </c>
      <c r="AH2" s="36">
        <f t="shared" si="0"/>
        <v>3</v>
      </c>
      <c r="AI2" s="36">
        <f t="shared" si="0"/>
        <v>3</v>
      </c>
      <c r="AJ2" s="36">
        <f t="shared" si="0"/>
        <v>3</v>
      </c>
      <c r="AK2" s="36">
        <f t="shared" si="0"/>
        <v>3</v>
      </c>
      <c r="AL2" s="36">
        <f t="shared" si="0"/>
        <v>3</v>
      </c>
      <c r="AM2" s="36">
        <f t="shared" si="0"/>
        <v>3</v>
      </c>
      <c r="AN2" s="36">
        <f t="shared" si="0"/>
        <v>4</v>
      </c>
      <c r="AO2" s="36">
        <f t="shared" si="0"/>
        <v>4</v>
      </c>
      <c r="AP2" s="36">
        <f t="shared" si="0"/>
        <v>4</v>
      </c>
      <c r="AQ2" s="36">
        <f t="shared" si="0"/>
        <v>4</v>
      </c>
      <c r="AR2" s="36">
        <f t="shared" si="0"/>
        <v>4</v>
      </c>
      <c r="AS2" s="36">
        <f t="shared" si="0"/>
        <v>4</v>
      </c>
      <c r="AT2" s="36">
        <f t="shared" si="0"/>
        <v>4</v>
      </c>
      <c r="AU2" s="36">
        <f t="shared" si="0"/>
        <v>4</v>
      </c>
      <c r="AV2" s="36">
        <f t="shared" si="0"/>
        <v>4</v>
      </c>
      <c r="AW2" s="36">
        <f t="shared" si="0"/>
        <v>4</v>
      </c>
      <c r="AX2" s="36">
        <f t="shared" si="0"/>
        <v>4</v>
      </c>
      <c r="AY2" s="36">
        <f t="shared" si="0"/>
        <v>4</v>
      </c>
      <c r="AZ2" s="36">
        <f t="shared" si="0"/>
        <v>5</v>
      </c>
      <c r="BA2" s="36">
        <f t="shared" si="0"/>
        <v>5</v>
      </c>
      <c r="BB2" s="36">
        <f t="shared" si="0"/>
        <v>5</v>
      </c>
      <c r="BC2" s="36">
        <f t="shared" si="0"/>
        <v>5</v>
      </c>
      <c r="BD2" s="36">
        <f t="shared" si="0"/>
        <v>5</v>
      </c>
      <c r="BE2" s="36">
        <f t="shared" si="0"/>
        <v>5</v>
      </c>
      <c r="BF2" s="36">
        <f t="shared" si="0"/>
        <v>5</v>
      </c>
      <c r="BG2" s="36">
        <f t="shared" si="0"/>
        <v>5</v>
      </c>
      <c r="BH2" s="36">
        <f t="shared" si="0"/>
        <v>5</v>
      </c>
      <c r="BI2" s="36">
        <f t="shared" si="0"/>
        <v>5</v>
      </c>
      <c r="BJ2" s="36">
        <f t="shared" si="0"/>
        <v>5</v>
      </c>
      <c r="BK2" s="36">
        <f t="shared" si="0"/>
        <v>5</v>
      </c>
      <c r="BL2" s="36">
        <f t="shared" si="0"/>
        <v>6</v>
      </c>
      <c r="BM2" s="36">
        <f t="shared" si="0"/>
        <v>6</v>
      </c>
      <c r="BN2" s="36">
        <f t="shared" si="0"/>
        <v>6</v>
      </c>
      <c r="BO2" s="36">
        <f t="shared" si="0"/>
        <v>6</v>
      </c>
      <c r="BP2" s="36">
        <f t="shared" ref="BP2:BV2" si="1">ROUNDUP(BP3/12,0)</f>
        <v>6</v>
      </c>
      <c r="BQ2" s="36">
        <f t="shared" si="1"/>
        <v>6</v>
      </c>
      <c r="BR2" s="36">
        <f t="shared" si="1"/>
        <v>6</v>
      </c>
      <c r="BS2" s="36">
        <f t="shared" si="1"/>
        <v>6</v>
      </c>
      <c r="BT2" s="36">
        <f t="shared" si="1"/>
        <v>6</v>
      </c>
      <c r="BU2" s="36">
        <f t="shared" si="1"/>
        <v>6</v>
      </c>
      <c r="BV2" s="36">
        <f t="shared" si="1"/>
        <v>6</v>
      </c>
    </row>
    <row r="3" spans="2:74" x14ac:dyDescent="0.25">
      <c r="B3" s="14" t="s">
        <v>33</v>
      </c>
      <c r="C3" s="72">
        <v>0</v>
      </c>
      <c r="D3" s="36">
        <f>C3+1</f>
        <v>1</v>
      </c>
      <c r="E3" s="36">
        <f t="shared" ref="E3:S3" si="2">D3+1</f>
        <v>2</v>
      </c>
      <c r="F3" s="36">
        <f t="shared" si="2"/>
        <v>3</v>
      </c>
      <c r="G3" s="36">
        <f t="shared" si="2"/>
        <v>4</v>
      </c>
      <c r="H3" s="36">
        <f t="shared" si="2"/>
        <v>5</v>
      </c>
      <c r="I3" s="36">
        <f t="shared" si="2"/>
        <v>6</v>
      </c>
      <c r="J3" s="36">
        <f t="shared" si="2"/>
        <v>7</v>
      </c>
      <c r="K3" s="36">
        <f t="shared" si="2"/>
        <v>8</v>
      </c>
      <c r="L3" s="36">
        <f t="shared" si="2"/>
        <v>9</v>
      </c>
      <c r="M3" s="36">
        <f t="shared" si="2"/>
        <v>10</v>
      </c>
      <c r="N3" s="36">
        <f t="shared" si="2"/>
        <v>11</v>
      </c>
      <c r="O3" s="36">
        <f t="shared" si="2"/>
        <v>12</v>
      </c>
      <c r="P3" s="36">
        <f t="shared" si="2"/>
        <v>13</v>
      </c>
      <c r="Q3" s="36">
        <f t="shared" si="2"/>
        <v>14</v>
      </c>
      <c r="R3" s="36">
        <f t="shared" si="2"/>
        <v>15</v>
      </c>
      <c r="S3" s="36">
        <f t="shared" si="2"/>
        <v>16</v>
      </c>
      <c r="T3" s="36">
        <f t="shared" ref="T3:AY3" si="3">S3+1</f>
        <v>17</v>
      </c>
      <c r="U3" s="36">
        <f t="shared" si="3"/>
        <v>18</v>
      </c>
      <c r="V3" s="36">
        <f t="shared" si="3"/>
        <v>19</v>
      </c>
      <c r="W3" s="36">
        <f t="shared" si="3"/>
        <v>20</v>
      </c>
      <c r="X3" s="36">
        <f t="shared" si="3"/>
        <v>21</v>
      </c>
      <c r="Y3" s="36">
        <f t="shared" si="3"/>
        <v>22</v>
      </c>
      <c r="Z3" s="36">
        <f t="shared" si="3"/>
        <v>23</v>
      </c>
      <c r="AA3" s="36">
        <f t="shared" si="3"/>
        <v>24</v>
      </c>
      <c r="AB3" s="36">
        <f t="shared" si="3"/>
        <v>25</v>
      </c>
      <c r="AC3" s="36">
        <f t="shared" si="3"/>
        <v>26</v>
      </c>
      <c r="AD3" s="36">
        <f t="shared" si="3"/>
        <v>27</v>
      </c>
      <c r="AE3" s="36">
        <f t="shared" si="3"/>
        <v>28</v>
      </c>
      <c r="AF3" s="36">
        <f t="shared" si="3"/>
        <v>29</v>
      </c>
      <c r="AG3" s="36">
        <f t="shared" si="3"/>
        <v>30</v>
      </c>
      <c r="AH3" s="36">
        <f t="shared" si="3"/>
        <v>31</v>
      </c>
      <c r="AI3" s="36">
        <f t="shared" si="3"/>
        <v>32</v>
      </c>
      <c r="AJ3" s="36">
        <f t="shared" si="3"/>
        <v>33</v>
      </c>
      <c r="AK3" s="36">
        <f t="shared" si="3"/>
        <v>34</v>
      </c>
      <c r="AL3" s="36">
        <f t="shared" si="3"/>
        <v>35</v>
      </c>
      <c r="AM3" s="36">
        <f t="shared" si="3"/>
        <v>36</v>
      </c>
      <c r="AN3" s="36">
        <f t="shared" si="3"/>
        <v>37</v>
      </c>
      <c r="AO3" s="36">
        <f t="shared" si="3"/>
        <v>38</v>
      </c>
      <c r="AP3" s="36">
        <f t="shared" si="3"/>
        <v>39</v>
      </c>
      <c r="AQ3" s="36">
        <f t="shared" si="3"/>
        <v>40</v>
      </c>
      <c r="AR3" s="36">
        <f t="shared" si="3"/>
        <v>41</v>
      </c>
      <c r="AS3" s="36">
        <f t="shared" si="3"/>
        <v>42</v>
      </c>
      <c r="AT3" s="36">
        <f t="shared" si="3"/>
        <v>43</v>
      </c>
      <c r="AU3" s="36">
        <f t="shared" si="3"/>
        <v>44</v>
      </c>
      <c r="AV3" s="36">
        <f t="shared" si="3"/>
        <v>45</v>
      </c>
      <c r="AW3" s="36">
        <f t="shared" si="3"/>
        <v>46</v>
      </c>
      <c r="AX3" s="36">
        <f t="shared" si="3"/>
        <v>47</v>
      </c>
      <c r="AY3" s="36">
        <f t="shared" si="3"/>
        <v>48</v>
      </c>
      <c r="AZ3" s="36">
        <f t="shared" ref="AZ3:BV3" si="4">AY3+1</f>
        <v>49</v>
      </c>
      <c r="BA3" s="36">
        <f t="shared" si="4"/>
        <v>50</v>
      </c>
      <c r="BB3" s="36">
        <f t="shared" si="4"/>
        <v>51</v>
      </c>
      <c r="BC3" s="36">
        <f t="shared" si="4"/>
        <v>52</v>
      </c>
      <c r="BD3" s="36">
        <f t="shared" si="4"/>
        <v>53</v>
      </c>
      <c r="BE3" s="36">
        <f t="shared" si="4"/>
        <v>54</v>
      </c>
      <c r="BF3" s="36">
        <f t="shared" si="4"/>
        <v>55</v>
      </c>
      <c r="BG3" s="36">
        <f t="shared" si="4"/>
        <v>56</v>
      </c>
      <c r="BH3" s="36">
        <f t="shared" si="4"/>
        <v>57</v>
      </c>
      <c r="BI3" s="36">
        <f t="shared" si="4"/>
        <v>58</v>
      </c>
      <c r="BJ3" s="36">
        <f t="shared" si="4"/>
        <v>59</v>
      </c>
      <c r="BK3" s="36">
        <f t="shared" si="4"/>
        <v>60</v>
      </c>
      <c r="BL3" s="36">
        <f t="shared" si="4"/>
        <v>61</v>
      </c>
      <c r="BM3" s="36">
        <f t="shared" si="4"/>
        <v>62</v>
      </c>
      <c r="BN3" s="36">
        <f t="shared" si="4"/>
        <v>63</v>
      </c>
      <c r="BO3" s="36">
        <f t="shared" si="4"/>
        <v>64</v>
      </c>
      <c r="BP3" s="36">
        <f t="shared" si="4"/>
        <v>65</v>
      </c>
      <c r="BQ3" s="36">
        <f t="shared" si="4"/>
        <v>66</v>
      </c>
      <c r="BR3" s="36">
        <f t="shared" si="4"/>
        <v>67</v>
      </c>
      <c r="BS3" s="36">
        <f t="shared" si="4"/>
        <v>68</v>
      </c>
      <c r="BT3" s="36">
        <f t="shared" si="4"/>
        <v>69</v>
      </c>
      <c r="BU3" s="36">
        <f t="shared" si="4"/>
        <v>70</v>
      </c>
      <c r="BV3" s="36">
        <f t="shared" si="4"/>
        <v>71</v>
      </c>
    </row>
    <row r="4" spans="2:74" ht="14.4" thickBot="1" x14ac:dyDescent="0.3">
      <c r="B4" s="154" t="s">
        <v>136</v>
      </c>
      <c r="C4" s="155">
        <f>LPP!D4</f>
        <v>44408</v>
      </c>
      <c r="D4" s="155">
        <f>EOMONTH(C4,1)</f>
        <v>44439</v>
      </c>
      <c r="E4" s="155">
        <f t="shared" ref="E4:S4" si="5">EOMONTH(D4,1)</f>
        <v>44469</v>
      </c>
      <c r="F4" s="155">
        <f t="shared" si="5"/>
        <v>44500</v>
      </c>
      <c r="G4" s="155">
        <f t="shared" si="5"/>
        <v>44530</v>
      </c>
      <c r="H4" s="155">
        <f t="shared" si="5"/>
        <v>44561</v>
      </c>
      <c r="I4" s="155">
        <f t="shared" si="5"/>
        <v>44592</v>
      </c>
      <c r="J4" s="155">
        <f t="shared" si="5"/>
        <v>44620</v>
      </c>
      <c r="K4" s="155">
        <f t="shared" si="5"/>
        <v>44651</v>
      </c>
      <c r="L4" s="155">
        <f t="shared" si="5"/>
        <v>44681</v>
      </c>
      <c r="M4" s="155">
        <f t="shared" si="5"/>
        <v>44712</v>
      </c>
      <c r="N4" s="155">
        <f t="shared" si="5"/>
        <v>44742</v>
      </c>
      <c r="O4" s="155">
        <f t="shared" si="5"/>
        <v>44773</v>
      </c>
      <c r="P4" s="155">
        <f t="shared" si="5"/>
        <v>44804</v>
      </c>
      <c r="Q4" s="155">
        <f t="shared" si="5"/>
        <v>44834</v>
      </c>
      <c r="R4" s="155">
        <f t="shared" si="5"/>
        <v>44865</v>
      </c>
      <c r="S4" s="155">
        <f t="shared" si="5"/>
        <v>44895</v>
      </c>
      <c r="T4" s="155">
        <f t="shared" ref="T4:AY4" si="6">EOMONTH(S4,1)</f>
        <v>44926</v>
      </c>
      <c r="U4" s="155">
        <f t="shared" si="6"/>
        <v>44957</v>
      </c>
      <c r="V4" s="155">
        <f t="shared" si="6"/>
        <v>44985</v>
      </c>
      <c r="W4" s="155">
        <f t="shared" si="6"/>
        <v>45016</v>
      </c>
      <c r="X4" s="155">
        <f t="shared" si="6"/>
        <v>45046</v>
      </c>
      <c r="Y4" s="155">
        <f t="shared" si="6"/>
        <v>45077</v>
      </c>
      <c r="Z4" s="155">
        <f t="shared" si="6"/>
        <v>45107</v>
      </c>
      <c r="AA4" s="155">
        <f t="shared" si="6"/>
        <v>45138</v>
      </c>
      <c r="AB4" s="155">
        <f t="shared" si="6"/>
        <v>45169</v>
      </c>
      <c r="AC4" s="155">
        <f t="shared" si="6"/>
        <v>45199</v>
      </c>
      <c r="AD4" s="155">
        <f t="shared" si="6"/>
        <v>45230</v>
      </c>
      <c r="AE4" s="155">
        <f t="shared" si="6"/>
        <v>45260</v>
      </c>
      <c r="AF4" s="155">
        <f t="shared" si="6"/>
        <v>45291</v>
      </c>
      <c r="AG4" s="155">
        <f t="shared" si="6"/>
        <v>45322</v>
      </c>
      <c r="AH4" s="155">
        <f t="shared" si="6"/>
        <v>45351</v>
      </c>
      <c r="AI4" s="155">
        <f t="shared" si="6"/>
        <v>45382</v>
      </c>
      <c r="AJ4" s="155">
        <f t="shared" si="6"/>
        <v>45412</v>
      </c>
      <c r="AK4" s="155">
        <f t="shared" si="6"/>
        <v>45443</v>
      </c>
      <c r="AL4" s="155">
        <f t="shared" si="6"/>
        <v>45473</v>
      </c>
      <c r="AM4" s="155">
        <f t="shared" si="6"/>
        <v>45504</v>
      </c>
      <c r="AN4" s="155">
        <f t="shared" si="6"/>
        <v>45535</v>
      </c>
      <c r="AO4" s="155">
        <f t="shared" si="6"/>
        <v>45565</v>
      </c>
      <c r="AP4" s="155">
        <f t="shared" si="6"/>
        <v>45596</v>
      </c>
      <c r="AQ4" s="155">
        <f t="shared" si="6"/>
        <v>45626</v>
      </c>
      <c r="AR4" s="155">
        <f t="shared" si="6"/>
        <v>45657</v>
      </c>
      <c r="AS4" s="155">
        <f t="shared" si="6"/>
        <v>45688</v>
      </c>
      <c r="AT4" s="155">
        <f t="shared" si="6"/>
        <v>45716</v>
      </c>
      <c r="AU4" s="155">
        <f t="shared" si="6"/>
        <v>45747</v>
      </c>
      <c r="AV4" s="155">
        <f t="shared" si="6"/>
        <v>45777</v>
      </c>
      <c r="AW4" s="155">
        <f t="shared" si="6"/>
        <v>45808</v>
      </c>
      <c r="AX4" s="155">
        <f t="shared" si="6"/>
        <v>45838</v>
      </c>
      <c r="AY4" s="155">
        <f t="shared" si="6"/>
        <v>45869</v>
      </c>
      <c r="AZ4" s="155">
        <f t="shared" ref="AZ4:BV4" si="7">EOMONTH(AY4,1)</f>
        <v>45900</v>
      </c>
      <c r="BA4" s="155">
        <f t="shared" si="7"/>
        <v>45930</v>
      </c>
      <c r="BB4" s="155">
        <f t="shared" si="7"/>
        <v>45961</v>
      </c>
      <c r="BC4" s="155">
        <f t="shared" si="7"/>
        <v>45991</v>
      </c>
      <c r="BD4" s="155">
        <f t="shared" si="7"/>
        <v>46022</v>
      </c>
      <c r="BE4" s="155">
        <f t="shared" si="7"/>
        <v>46053</v>
      </c>
      <c r="BF4" s="155">
        <f t="shared" si="7"/>
        <v>46081</v>
      </c>
      <c r="BG4" s="155">
        <f t="shared" si="7"/>
        <v>46112</v>
      </c>
      <c r="BH4" s="155">
        <f t="shared" si="7"/>
        <v>46142</v>
      </c>
      <c r="BI4" s="155">
        <f t="shared" si="7"/>
        <v>46173</v>
      </c>
      <c r="BJ4" s="155">
        <f t="shared" si="7"/>
        <v>46203</v>
      </c>
      <c r="BK4" s="155">
        <f t="shared" si="7"/>
        <v>46234</v>
      </c>
      <c r="BL4" s="155">
        <f t="shared" si="7"/>
        <v>46265</v>
      </c>
      <c r="BM4" s="155">
        <f t="shared" si="7"/>
        <v>46295</v>
      </c>
      <c r="BN4" s="155">
        <f t="shared" si="7"/>
        <v>46326</v>
      </c>
      <c r="BO4" s="155">
        <f t="shared" si="7"/>
        <v>46356</v>
      </c>
      <c r="BP4" s="155">
        <f t="shared" si="7"/>
        <v>46387</v>
      </c>
      <c r="BQ4" s="155">
        <f t="shared" si="7"/>
        <v>46418</v>
      </c>
      <c r="BR4" s="155">
        <f t="shared" si="7"/>
        <v>46446</v>
      </c>
      <c r="BS4" s="155">
        <f t="shared" si="7"/>
        <v>46477</v>
      </c>
      <c r="BT4" s="155">
        <f t="shared" si="7"/>
        <v>46507</v>
      </c>
      <c r="BU4" s="155">
        <f t="shared" si="7"/>
        <v>46538</v>
      </c>
      <c r="BV4" s="155">
        <f t="shared" si="7"/>
        <v>46568</v>
      </c>
    </row>
    <row r="5" spans="2:74" x14ac:dyDescent="0.25">
      <c r="B5" s="156" t="s">
        <v>120</v>
      </c>
      <c r="C5" s="149">
        <f>LPP!I15</f>
        <v>2761925</v>
      </c>
      <c r="D5" s="150">
        <v>0</v>
      </c>
      <c r="E5" s="150">
        <v>0</v>
      </c>
      <c r="F5" s="150">
        <v>0</v>
      </c>
      <c r="G5" s="150">
        <v>0</v>
      </c>
      <c r="H5" s="150">
        <v>0</v>
      </c>
      <c r="I5" s="150">
        <v>0</v>
      </c>
      <c r="J5" s="150">
        <v>0</v>
      </c>
      <c r="K5" s="150">
        <v>0</v>
      </c>
      <c r="L5" s="150">
        <v>0</v>
      </c>
      <c r="M5" s="150">
        <v>0</v>
      </c>
      <c r="N5" s="150">
        <v>0</v>
      </c>
      <c r="O5" s="150">
        <v>0</v>
      </c>
      <c r="P5" s="150">
        <v>0</v>
      </c>
      <c r="Q5" s="150">
        <v>0</v>
      </c>
      <c r="R5" s="150">
        <v>0</v>
      </c>
      <c r="S5" s="150">
        <v>0</v>
      </c>
      <c r="T5" s="150">
        <v>0</v>
      </c>
      <c r="U5" s="150">
        <v>0</v>
      </c>
      <c r="V5" s="150">
        <v>0</v>
      </c>
      <c r="W5" s="150">
        <v>0</v>
      </c>
      <c r="X5" s="150">
        <v>0</v>
      </c>
      <c r="Y5" s="150">
        <v>0</v>
      </c>
      <c r="Z5" s="150">
        <v>0</v>
      </c>
      <c r="AA5" s="150">
        <v>0</v>
      </c>
      <c r="AB5" s="150">
        <v>0</v>
      </c>
      <c r="AC5" s="150">
        <v>0</v>
      </c>
      <c r="AD5" s="150">
        <v>0</v>
      </c>
      <c r="AE5" s="150">
        <v>0</v>
      </c>
      <c r="AF5" s="150">
        <v>0</v>
      </c>
      <c r="AG5" s="150">
        <v>0</v>
      </c>
      <c r="AH5" s="150">
        <v>0</v>
      </c>
      <c r="AI5" s="150">
        <v>0</v>
      </c>
      <c r="AJ5" s="150">
        <v>0</v>
      </c>
      <c r="AK5" s="150">
        <v>0</v>
      </c>
      <c r="AL5" s="150">
        <v>0</v>
      </c>
      <c r="AM5" s="150">
        <v>0</v>
      </c>
      <c r="AN5" s="150">
        <v>0</v>
      </c>
      <c r="AO5" s="150">
        <v>0</v>
      </c>
      <c r="AP5" s="150">
        <v>0</v>
      </c>
      <c r="AQ5" s="150">
        <v>0</v>
      </c>
      <c r="AR5" s="150">
        <v>0</v>
      </c>
      <c r="AS5" s="150">
        <v>0</v>
      </c>
      <c r="AT5" s="150">
        <v>0</v>
      </c>
      <c r="AU5" s="150">
        <v>0</v>
      </c>
      <c r="AV5" s="150">
        <v>0</v>
      </c>
      <c r="AW5" s="150">
        <v>0</v>
      </c>
      <c r="AX5" s="150">
        <v>0</v>
      </c>
      <c r="AY5" s="150">
        <v>0</v>
      </c>
      <c r="AZ5" s="150">
        <v>0</v>
      </c>
      <c r="BA5" s="150">
        <v>0</v>
      </c>
      <c r="BB5" s="150">
        <v>0</v>
      </c>
      <c r="BC5" s="150">
        <v>0</v>
      </c>
      <c r="BD5" s="150">
        <v>0</v>
      </c>
      <c r="BE5" s="150">
        <v>0</v>
      </c>
      <c r="BF5" s="150">
        <v>0</v>
      </c>
      <c r="BG5" s="150">
        <v>0</v>
      </c>
      <c r="BH5" s="150">
        <v>0</v>
      </c>
      <c r="BI5" s="150">
        <v>0</v>
      </c>
      <c r="BJ5" s="150">
        <v>0</v>
      </c>
      <c r="BK5" s="150">
        <v>0</v>
      </c>
      <c r="BL5" s="150">
        <v>0</v>
      </c>
      <c r="BM5" s="150">
        <v>0</v>
      </c>
      <c r="BN5" s="150">
        <v>0</v>
      </c>
      <c r="BO5" s="150">
        <v>0</v>
      </c>
      <c r="BP5" s="150">
        <v>0</v>
      </c>
      <c r="BQ5" s="150">
        <v>0</v>
      </c>
      <c r="BR5" s="150">
        <v>0</v>
      </c>
      <c r="BS5" s="150">
        <v>0</v>
      </c>
      <c r="BT5" s="150">
        <v>0</v>
      </c>
      <c r="BU5" s="150">
        <v>0</v>
      </c>
      <c r="BV5" s="150">
        <v>0</v>
      </c>
    </row>
    <row r="6" spans="2:74" x14ac:dyDescent="0.25">
      <c r="B6" s="156" t="s">
        <v>121</v>
      </c>
      <c r="C6" s="150">
        <v>0</v>
      </c>
      <c r="D6" s="150">
        <v>0</v>
      </c>
      <c r="E6" s="150">
        <v>0</v>
      </c>
      <c r="F6" s="150">
        <v>0</v>
      </c>
      <c r="G6" s="150">
        <v>0</v>
      </c>
      <c r="H6" s="150">
        <v>0</v>
      </c>
      <c r="I6" s="150">
        <v>0</v>
      </c>
      <c r="J6" s="150">
        <v>0</v>
      </c>
      <c r="K6" s="150">
        <v>0</v>
      </c>
      <c r="L6" s="150">
        <v>209838</v>
      </c>
      <c r="M6" s="150">
        <v>209838</v>
      </c>
      <c r="N6" s="150">
        <v>200838</v>
      </c>
      <c r="O6" s="150">
        <v>190838</v>
      </c>
      <c r="P6" s="150">
        <v>190838</v>
      </c>
      <c r="Q6" s="150">
        <v>185838</v>
      </c>
      <c r="R6" s="150">
        <v>209838</v>
      </c>
      <c r="S6" s="150">
        <v>209838</v>
      </c>
      <c r="T6" s="150">
        <v>209838</v>
      </c>
      <c r="U6" s="150">
        <v>0</v>
      </c>
      <c r="V6" s="150">
        <v>0</v>
      </c>
      <c r="W6" s="150">
        <v>0</v>
      </c>
      <c r="X6" s="150">
        <v>0</v>
      </c>
      <c r="Y6" s="150">
        <v>0</v>
      </c>
      <c r="Z6" s="150">
        <v>0</v>
      </c>
      <c r="AA6" s="150">
        <v>0</v>
      </c>
      <c r="AB6" s="150">
        <v>0</v>
      </c>
      <c r="AC6" s="150">
        <v>0</v>
      </c>
      <c r="AD6" s="150">
        <v>0</v>
      </c>
      <c r="AE6" s="150">
        <v>0</v>
      </c>
      <c r="AF6" s="150">
        <v>0</v>
      </c>
      <c r="AG6" s="150">
        <v>0</v>
      </c>
      <c r="AH6" s="150">
        <v>0</v>
      </c>
      <c r="AI6" s="150">
        <v>0</v>
      </c>
      <c r="AJ6" s="150">
        <v>0</v>
      </c>
      <c r="AK6" s="150">
        <v>0</v>
      </c>
      <c r="AL6" s="150">
        <v>0</v>
      </c>
      <c r="AM6" s="150">
        <v>0</v>
      </c>
      <c r="AN6" s="150">
        <v>0</v>
      </c>
      <c r="AO6" s="150">
        <v>0</v>
      </c>
      <c r="AP6" s="150">
        <v>0</v>
      </c>
      <c r="AQ6" s="150">
        <v>0</v>
      </c>
      <c r="AR6" s="150">
        <v>0</v>
      </c>
      <c r="AS6" s="150">
        <v>0</v>
      </c>
      <c r="AT6" s="150">
        <v>0</v>
      </c>
      <c r="AU6" s="150">
        <v>0</v>
      </c>
      <c r="AV6" s="150">
        <v>0</v>
      </c>
      <c r="AW6" s="150">
        <v>0</v>
      </c>
      <c r="AX6" s="150">
        <v>0</v>
      </c>
      <c r="AY6" s="150">
        <v>0</v>
      </c>
      <c r="AZ6" s="150">
        <v>0</v>
      </c>
      <c r="BA6" s="150">
        <v>0</v>
      </c>
      <c r="BB6" s="150">
        <v>0</v>
      </c>
      <c r="BC6" s="150">
        <v>0</v>
      </c>
      <c r="BD6" s="150">
        <v>0</v>
      </c>
      <c r="BE6" s="150">
        <v>0</v>
      </c>
      <c r="BF6" s="150">
        <v>0</v>
      </c>
      <c r="BG6" s="150">
        <v>0</v>
      </c>
      <c r="BH6" s="150">
        <v>0</v>
      </c>
      <c r="BI6" s="150">
        <v>0</v>
      </c>
      <c r="BJ6" s="150">
        <v>0</v>
      </c>
      <c r="BK6" s="150">
        <v>0</v>
      </c>
      <c r="BL6" s="150">
        <v>0</v>
      </c>
      <c r="BM6" s="150">
        <v>0</v>
      </c>
      <c r="BN6" s="150">
        <v>0</v>
      </c>
      <c r="BO6" s="150">
        <v>0</v>
      </c>
      <c r="BP6" s="150">
        <v>0</v>
      </c>
      <c r="BQ6" s="150">
        <v>0</v>
      </c>
      <c r="BR6" s="150">
        <v>0</v>
      </c>
      <c r="BS6" s="150">
        <v>0</v>
      </c>
      <c r="BT6" s="150">
        <v>0</v>
      </c>
      <c r="BU6" s="150">
        <v>0</v>
      </c>
      <c r="BV6" s="150">
        <v>0</v>
      </c>
    </row>
    <row r="7" spans="2:74" x14ac:dyDescent="0.25">
      <c r="B7" s="156" t="s">
        <v>122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151">
        <v>0</v>
      </c>
      <c r="J7" s="151">
        <v>0</v>
      </c>
      <c r="K7" s="151">
        <v>0</v>
      </c>
      <c r="L7" s="151">
        <v>80707</v>
      </c>
      <c r="M7" s="151">
        <v>70707</v>
      </c>
      <c r="N7" s="151">
        <v>89707</v>
      </c>
      <c r="O7" s="151">
        <v>80707</v>
      </c>
      <c r="P7" s="151">
        <v>89770</v>
      </c>
      <c r="Q7" s="151">
        <v>80707</v>
      </c>
      <c r="R7" s="151">
        <v>80307</v>
      </c>
      <c r="S7" s="151">
        <v>80707</v>
      </c>
      <c r="T7" s="151">
        <v>80707</v>
      </c>
      <c r="U7" s="151">
        <v>0</v>
      </c>
      <c r="V7" s="151">
        <v>0</v>
      </c>
      <c r="W7" s="151">
        <v>0</v>
      </c>
      <c r="X7" s="151">
        <v>0</v>
      </c>
      <c r="Y7" s="151">
        <v>0</v>
      </c>
      <c r="Z7" s="151">
        <v>0</v>
      </c>
      <c r="AA7" s="151">
        <v>0</v>
      </c>
      <c r="AB7" s="151">
        <v>0</v>
      </c>
      <c r="AC7" s="151">
        <v>0</v>
      </c>
      <c r="AD7" s="151">
        <v>0</v>
      </c>
      <c r="AE7" s="151">
        <v>0</v>
      </c>
      <c r="AF7" s="151">
        <v>0</v>
      </c>
      <c r="AG7" s="151">
        <v>0</v>
      </c>
      <c r="AH7" s="151">
        <v>0</v>
      </c>
      <c r="AI7" s="151">
        <v>0</v>
      </c>
      <c r="AJ7" s="151">
        <v>0</v>
      </c>
      <c r="AK7" s="151">
        <v>0</v>
      </c>
      <c r="AL7" s="151">
        <v>0</v>
      </c>
      <c r="AM7" s="151">
        <v>0</v>
      </c>
      <c r="AN7" s="151">
        <v>0</v>
      </c>
      <c r="AO7" s="151">
        <v>0</v>
      </c>
      <c r="AP7" s="151">
        <v>0</v>
      </c>
      <c r="AQ7" s="151">
        <v>0</v>
      </c>
      <c r="AR7" s="151">
        <v>0</v>
      </c>
      <c r="AS7" s="151">
        <v>0</v>
      </c>
      <c r="AT7" s="151">
        <v>0</v>
      </c>
      <c r="AU7" s="151">
        <v>0</v>
      </c>
      <c r="AV7" s="151">
        <v>0</v>
      </c>
      <c r="AW7" s="151">
        <v>0</v>
      </c>
      <c r="AX7" s="151">
        <v>0</v>
      </c>
      <c r="AY7" s="151">
        <v>0</v>
      </c>
      <c r="AZ7" s="151">
        <v>0</v>
      </c>
      <c r="BA7" s="151">
        <v>0</v>
      </c>
      <c r="BB7" s="151">
        <v>0</v>
      </c>
      <c r="BC7" s="151">
        <v>0</v>
      </c>
      <c r="BD7" s="151">
        <v>0</v>
      </c>
      <c r="BE7" s="151">
        <v>0</v>
      </c>
      <c r="BF7" s="151">
        <v>0</v>
      </c>
      <c r="BG7" s="151">
        <v>0</v>
      </c>
      <c r="BH7" s="151">
        <v>0</v>
      </c>
      <c r="BI7" s="151">
        <v>0</v>
      </c>
      <c r="BJ7" s="151">
        <v>0</v>
      </c>
      <c r="BK7" s="151">
        <v>0</v>
      </c>
      <c r="BL7" s="151">
        <v>0</v>
      </c>
      <c r="BM7" s="151">
        <v>0</v>
      </c>
      <c r="BN7" s="151">
        <v>0</v>
      </c>
      <c r="BO7" s="151">
        <v>0</v>
      </c>
      <c r="BP7" s="151">
        <v>0</v>
      </c>
      <c r="BQ7" s="151">
        <v>0</v>
      </c>
      <c r="BR7" s="151">
        <v>0</v>
      </c>
      <c r="BS7" s="151">
        <v>0</v>
      </c>
      <c r="BT7" s="151">
        <v>0</v>
      </c>
      <c r="BU7" s="151">
        <v>0</v>
      </c>
      <c r="BV7" s="151">
        <v>0</v>
      </c>
    </row>
    <row r="8" spans="2:74" x14ac:dyDescent="0.25">
      <c r="B8" s="156" t="s">
        <v>123</v>
      </c>
      <c r="C8" s="151">
        <v>0</v>
      </c>
      <c r="D8" s="151">
        <v>0</v>
      </c>
      <c r="E8" s="151">
        <v>0</v>
      </c>
      <c r="F8" s="151">
        <v>0</v>
      </c>
      <c r="G8" s="151">
        <v>0</v>
      </c>
      <c r="H8" s="151">
        <v>0</v>
      </c>
      <c r="I8" s="151">
        <v>0</v>
      </c>
      <c r="J8" s="151">
        <v>0</v>
      </c>
      <c r="K8" s="151">
        <v>0</v>
      </c>
      <c r="L8" s="151">
        <v>32282</v>
      </c>
      <c r="M8" s="151">
        <v>42282</v>
      </c>
      <c r="N8" s="151">
        <v>32282</v>
      </c>
      <c r="O8" s="151">
        <v>52182</v>
      </c>
      <c r="P8" s="151">
        <v>42182</v>
      </c>
      <c r="Q8" s="151">
        <v>52828</v>
      </c>
      <c r="R8" s="151">
        <v>35282</v>
      </c>
      <c r="S8" s="151">
        <v>32282</v>
      </c>
      <c r="T8" s="151">
        <v>32282</v>
      </c>
      <c r="U8" s="151">
        <v>0</v>
      </c>
      <c r="V8" s="151">
        <v>0</v>
      </c>
      <c r="W8" s="151">
        <v>0</v>
      </c>
      <c r="X8" s="151">
        <v>0</v>
      </c>
      <c r="Y8" s="151">
        <v>0</v>
      </c>
      <c r="Z8" s="151">
        <v>0</v>
      </c>
      <c r="AA8" s="151">
        <v>0</v>
      </c>
      <c r="AB8" s="151">
        <v>0</v>
      </c>
      <c r="AC8" s="151">
        <v>0</v>
      </c>
      <c r="AD8" s="151">
        <v>0</v>
      </c>
      <c r="AE8" s="151">
        <v>0</v>
      </c>
      <c r="AF8" s="151">
        <v>0</v>
      </c>
      <c r="AG8" s="151">
        <v>0</v>
      </c>
      <c r="AH8" s="151">
        <v>0</v>
      </c>
      <c r="AI8" s="151">
        <v>0</v>
      </c>
      <c r="AJ8" s="151">
        <v>0</v>
      </c>
      <c r="AK8" s="151">
        <v>0</v>
      </c>
      <c r="AL8" s="151">
        <v>0</v>
      </c>
      <c r="AM8" s="151">
        <v>0</v>
      </c>
      <c r="AN8" s="151">
        <v>0</v>
      </c>
      <c r="AO8" s="151">
        <v>0</v>
      </c>
      <c r="AP8" s="151">
        <v>0</v>
      </c>
      <c r="AQ8" s="151">
        <v>0</v>
      </c>
      <c r="AR8" s="151">
        <v>0</v>
      </c>
      <c r="AS8" s="151">
        <v>0</v>
      </c>
      <c r="AT8" s="151">
        <v>0</v>
      </c>
      <c r="AU8" s="151">
        <v>0</v>
      </c>
      <c r="AV8" s="151">
        <v>0</v>
      </c>
      <c r="AW8" s="151">
        <v>0</v>
      </c>
      <c r="AX8" s="151">
        <v>0</v>
      </c>
      <c r="AY8" s="151">
        <v>0</v>
      </c>
      <c r="AZ8" s="151">
        <v>0</v>
      </c>
      <c r="BA8" s="151">
        <v>0</v>
      </c>
      <c r="BB8" s="151">
        <v>0</v>
      </c>
      <c r="BC8" s="151">
        <v>0</v>
      </c>
      <c r="BD8" s="151">
        <v>0</v>
      </c>
      <c r="BE8" s="151">
        <v>0</v>
      </c>
      <c r="BF8" s="151">
        <v>0</v>
      </c>
      <c r="BG8" s="151">
        <v>0</v>
      </c>
      <c r="BH8" s="151">
        <v>0</v>
      </c>
      <c r="BI8" s="151">
        <v>0</v>
      </c>
      <c r="BJ8" s="151">
        <v>0</v>
      </c>
      <c r="BK8" s="151">
        <v>0</v>
      </c>
      <c r="BL8" s="151">
        <v>0</v>
      </c>
      <c r="BM8" s="151">
        <v>0</v>
      </c>
      <c r="BN8" s="151">
        <v>0</v>
      </c>
      <c r="BO8" s="151">
        <v>0</v>
      </c>
      <c r="BP8" s="151">
        <v>0</v>
      </c>
      <c r="BQ8" s="151">
        <v>0</v>
      </c>
      <c r="BR8" s="151">
        <v>0</v>
      </c>
      <c r="BS8" s="151">
        <v>0</v>
      </c>
      <c r="BT8" s="151">
        <v>0</v>
      </c>
      <c r="BU8" s="151">
        <v>0</v>
      </c>
      <c r="BV8" s="151">
        <v>0</v>
      </c>
    </row>
    <row r="9" spans="2:74" x14ac:dyDescent="0.25">
      <c r="B9" s="156" t="s">
        <v>124</v>
      </c>
      <c r="C9" s="151">
        <v>0</v>
      </c>
      <c r="D9" s="151">
        <v>0</v>
      </c>
      <c r="E9" s="151">
        <v>0</v>
      </c>
      <c r="F9" s="151">
        <v>0</v>
      </c>
      <c r="G9" s="151">
        <v>0</v>
      </c>
      <c r="H9" s="151">
        <v>0</v>
      </c>
      <c r="I9" s="151">
        <v>0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151">
        <v>0</v>
      </c>
      <c r="P9" s="151">
        <v>0</v>
      </c>
      <c r="Q9" s="151">
        <v>0</v>
      </c>
      <c r="R9" s="151">
        <v>0</v>
      </c>
      <c r="S9" s="151">
        <v>0</v>
      </c>
      <c r="T9" s="151">
        <v>0</v>
      </c>
      <c r="U9" s="164">
        <v>342251.06696100073</v>
      </c>
      <c r="V9" s="164">
        <v>342251.06696100073</v>
      </c>
      <c r="W9" s="164">
        <v>342251.06696100073</v>
      </c>
      <c r="X9" s="164">
        <v>342251.06696100073</v>
      </c>
      <c r="Y9" s="164">
        <v>342251.06696100073</v>
      </c>
      <c r="Z9" s="164">
        <v>342251.06696100073</v>
      </c>
      <c r="AA9" s="151">
        <v>0</v>
      </c>
      <c r="AB9" s="151">
        <v>0</v>
      </c>
      <c r="AC9" s="151">
        <v>0</v>
      </c>
      <c r="AD9" s="151">
        <v>0</v>
      </c>
      <c r="AE9" s="151">
        <v>0</v>
      </c>
      <c r="AF9" s="151">
        <v>0</v>
      </c>
      <c r="AG9" s="151">
        <v>0</v>
      </c>
      <c r="AH9" s="151">
        <v>0</v>
      </c>
      <c r="AI9" s="151">
        <v>0</v>
      </c>
      <c r="AJ9" s="151">
        <v>0</v>
      </c>
      <c r="AK9" s="151">
        <v>0</v>
      </c>
      <c r="AL9" s="151">
        <v>0</v>
      </c>
      <c r="AM9" s="151">
        <v>0</v>
      </c>
      <c r="AN9" s="151">
        <v>0</v>
      </c>
      <c r="AO9" s="151">
        <v>0</v>
      </c>
      <c r="AP9" s="151">
        <v>0</v>
      </c>
      <c r="AQ9" s="151">
        <v>0</v>
      </c>
      <c r="AR9" s="151">
        <v>0</v>
      </c>
      <c r="AS9" s="151">
        <v>0</v>
      </c>
      <c r="AT9" s="151">
        <v>0</v>
      </c>
      <c r="AU9" s="151">
        <v>0</v>
      </c>
      <c r="AV9" s="151">
        <v>0</v>
      </c>
      <c r="AW9" s="151">
        <v>0</v>
      </c>
      <c r="AX9" s="151">
        <v>0</v>
      </c>
      <c r="AY9" s="151">
        <v>0</v>
      </c>
      <c r="AZ9" s="151">
        <v>0</v>
      </c>
      <c r="BA9" s="151">
        <v>0</v>
      </c>
      <c r="BB9" s="151">
        <v>0</v>
      </c>
      <c r="BC9" s="151">
        <v>0</v>
      </c>
      <c r="BD9" s="151">
        <v>0</v>
      </c>
      <c r="BE9" s="151">
        <v>0</v>
      </c>
      <c r="BF9" s="151">
        <v>0</v>
      </c>
      <c r="BG9" s="151">
        <v>0</v>
      </c>
      <c r="BH9" s="151">
        <v>0</v>
      </c>
      <c r="BI9" s="151">
        <v>0</v>
      </c>
      <c r="BJ9" s="151">
        <v>0</v>
      </c>
      <c r="BK9" s="151">
        <v>0</v>
      </c>
      <c r="BL9" s="151">
        <v>0</v>
      </c>
      <c r="BM9" s="151">
        <v>0</v>
      </c>
      <c r="BN9" s="151">
        <v>0</v>
      </c>
      <c r="BO9" s="151">
        <v>0</v>
      </c>
      <c r="BP9" s="151">
        <v>0</v>
      </c>
      <c r="BQ9" s="151">
        <v>0</v>
      </c>
      <c r="BR9" s="151">
        <v>0</v>
      </c>
      <c r="BS9" s="151">
        <v>0</v>
      </c>
      <c r="BT9" s="151">
        <v>0</v>
      </c>
      <c r="BU9" s="151">
        <v>0</v>
      </c>
      <c r="BV9" s="151">
        <v>0</v>
      </c>
    </row>
    <row r="10" spans="2:74" x14ac:dyDescent="0.25">
      <c r="B10" s="156" t="s">
        <v>125</v>
      </c>
      <c r="C10" s="151">
        <v>0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64">
        <v>4302584.841795438</v>
      </c>
      <c r="W10" s="164">
        <v>4302584.841795438</v>
      </c>
      <c r="X10" s="164">
        <v>4302584.841795438</v>
      </c>
      <c r="Y10" s="164">
        <v>4302584.841795438</v>
      </c>
      <c r="Z10" s="164">
        <v>4302584.841795438</v>
      </c>
      <c r="AA10" s="164">
        <v>4302584.841795438</v>
      </c>
      <c r="AB10" s="151">
        <v>0</v>
      </c>
      <c r="AC10" s="151">
        <v>0</v>
      </c>
      <c r="AD10" s="151">
        <v>0</v>
      </c>
      <c r="AE10" s="151">
        <v>0</v>
      </c>
      <c r="AF10" s="151">
        <v>0</v>
      </c>
      <c r="AG10" s="151">
        <v>0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0</v>
      </c>
      <c r="AN10" s="151">
        <v>0</v>
      </c>
      <c r="AO10" s="151">
        <v>0</v>
      </c>
      <c r="AP10" s="151">
        <v>0</v>
      </c>
      <c r="AQ10" s="151">
        <v>0</v>
      </c>
      <c r="AR10" s="151">
        <v>0</v>
      </c>
      <c r="AS10" s="151">
        <v>0</v>
      </c>
      <c r="AT10" s="151">
        <v>0</v>
      </c>
      <c r="AU10" s="151">
        <v>0</v>
      </c>
      <c r="AV10" s="151">
        <v>0</v>
      </c>
      <c r="AW10" s="151">
        <v>0</v>
      </c>
      <c r="AX10" s="151">
        <v>0</v>
      </c>
      <c r="AY10" s="151">
        <v>0</v>
      </c>
      <c r="AZ10" s="151">
        <v>0</v>
      </c>
      <c r="BA10" s="151">
        <v>0</v>
      </c>
      <c r="BB10" s="151">
        <v>0</v>
      </c>
      <c r="BC10" s="151">
        <v>0</v>
      </c>
      <c r="BD10" s="151">
        <v>0</v>
      </c>
      <c r="BE10" s="151">
        <v>0</v>
      </c>
      <c r="BF10" s="151">
        <v>0</v>
      </c>
      <c r="BG10" s="151">
        <v>0</v>
      </c>
      <c r="BH10" s="151">
        <v>0</v>
      </c>
      <c r="BI10" s="151">
        <v>0</v>
      </c>
      <c r="BJ10" s="151">
        <v>0</v>
      </c>
      <c r="BK10" s="151">
        <v>0</v>
      </c>
      <c r="BL10" s="151">
        <v>0</v>
      </c>
      <c r="BM10" s="151">
        <v>0</v>
      </c>
      <c r="BN10" s="151">
        <v>0</v>
      </c>
      <c r="BO10" s="151">
        <v>0</v>
      </c>
      <c r="BP10" s="151">
        <v>0</v>
      </c>
      <c r="BQ10" s="151">
        <v>0</v>
      </c>
      <c r="BR10" s="151">
        <v>0</v>
      </c>
      <c r="BS10" s="151">
        <v>0</v>
      </c>
      <c r="BT10" s="151">
        <v>0</v>
      </c>
      <c r="BU10" s="151">
        <v>0</v>
      </c>
      <c r="BV10" s="151">
        <v>0</v>
      </c>
    </row>
    <row r="11" spans="2:74" x14ac:dyDescent="0.25">
      <c r="B11" s="156" t="s">
        <v>126</v>
      </c>
      <c r="C11" s="151">
        <v>0</v>
      </c>
      <c r="D11" s="151">
        <v>0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64">
        <v>1075646.2104488595</v>
      </c>
      <c r="X11" s="164">
        <v>1075646.2104488595</v>
      </c>
      <c r="Y11" s="164">
        <v>1075646.2104488595</v>
      </c>
      <c r="Z11" s="164">
        <v>1075646.2104488595</v>
      </c>
      <c r="AA11" s="164">
        <v>1075646.2104488595</v>
      </c>
      <c r="AB11" s="164">
        <v>1075646.2104488595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  <c r="AW11" s="151">
        <v>0</v>
      </c>
      <c r="AX11" s="151">
        <v>0</v>
      </c>
      <c r="AY11" s="151">
        <v>0</v>
      </c>
      <c r="AZ11" s="151">
        <v>0</v>
      </c>
      <c r="BA11" s="151">
        <v>0</v>
      </c>
      <c r="BB11" s="151">
        <v>0</v>
      </c>
      <c r="BC11" s="151">
        <v>0</v>
      </c>
      <c r="BD11" s="151">
        <v>0</v>
      </c>
      <c r="BE11" s="151">
        <v>0</v>
      </c>
      <c r="BF11" s="151">
        <v>0</v>
      </c>
      <c r="BG11" s="151">
        <v>0</v>
      </c>
      <c r="BH11" s="151">
        <v>0</v>
      </c>
      <c r="BI11" s="151">
        <v>0</v>
      </c>
      <c r="BJ11" s="151">
        <v>0</v>
      </c>
      <c r="BK11" s="151">
        <v>0</v>
      </c>
      <c r="BL11" s="151">
        <v>0</v>
      </c>
      <c r="BM11" s="151">
        <v>0</v>
      </c>
      <c r="BN11" s="151">
        <v>0</v>
      </c>
      <c r="BO11" s="151">
        <v>0</v>
      </c>
      <c r="BP11" s="151">
        <v>0</v>
      </c>
      <c r="BQ11" s="151">
        <v>0</v>
      </c>
      <c r="BR11" s="151">
        <v>0</v>
      </c>
      <c r="BS11" s="151">
        <v>0</v>
      </c>
      <c r="BT11" s="151">
        <v>0</v>
      </c>
      <c r="BU11" s="151">
        <v>0</v>
      </c>
      <c r="BV11" s="151">
        <v>0</v>
      </c>
    </row>
    <row r="12" spans="2:74" x14ac:dyDescent="0.25">
      <c r="B12" s="156" t="s">
        <v>127</v>
      </c>
      <c r="C12" s="151">
        <v>0</v>
      </c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64">
        <v>3911440.7652685805</v>
      </c>
      <c r="Y12" s="164">
        <v>3911440.7652685805</v>
      </c>
      <c r="Z12" s="164">
        <v>3911440.7652685805</v>
      </c>
      <c r="AA12" s="164">
        <v>3911440.7652685805</v>
      </c>
      <c r="AB12" s="164">
        <v>3911440.7652685805</v>
      </c>
      <c r="AC12" s="164">
        <v>3911440.7652685805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51">
        <v>0</v>
      </c>
      <c r="AZ12" s="151">
        <v>0</v>
      </c>
      <c r="BA12" s="151">
        <v>0</v>
      </c>
      <c r="BB12" s="151">
        <v>0</v>
      </c>
      <c r="BC12" s="151">
        <v>0</v>
      </c>
      <c r="BD12" s="151">
        <v>0</v>
      </c>
      <c r="BE12" s="151">
        <v>0</v>
      </c>
      <c r="BF12" s="151">
        <v>0</v>
      </c>
      <c r="BG12" s="151">
        <v>0</v>
      </c>
      <c r="BH12" s="151">
        <v>0</v>
      </c>
      <c r="BI12" s="151">
        <v>0</v>
      </c>
      <c r="BJ12" s="151">
        <v>0</v>
      </c>
      <c r="BK12" s="151">
        <v>0</v>
      </c>
      <c r="BL12" s="151">
        <v>0</v>
      </c>
      <c r="BM12" s="151">
        <v>0</v>
      </c>
      <c r="BN12" s="151">
        <v>0</v>
      </c>
      <c r="BO12" s="151">
        <v>0</v>
      </c>
      <c r="BP12" s="151">
        <v>0</v>
      </c>
      <c r="BQ12" s="151">
        <v>0</v>
      </c>
      <c r="BR12" s="151">
        <v>0</v>
      </c>
      <c r="BS12" s="151">
        <v>0</v>
      </c>
      <c r="BT12" s="151">
        <v>0</v>
      </c>
      <c r="BU12" s="151">
        <v>0</v>
      </c>
      <c r="BV12" s="151">
        <v>0</v>
      </c>
    </row>
    <row r="13" spans="2:74" x14ac:dyDescent="0.25">
      <c r="B13" s="156" t="s">
        <v>128</v>
      </c>
      <c r="C13" s="151">
        <v>0</v>
      </c>
      <c r="D13" s="151">
        <v>0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64">
        <v>195572.03826342904</v>
      </c>
      <c r="Z13" s="164">
        <v>195572.03826342904</v>
      </c>
      <c r="AA13" s="164">
        <v>195572.03826342904</v>
      </c>
      <c r="AB13" s="164">
        <v>195572.03826342904</v>
      </c>
      <c r="AC13" s="164">
        <v>195572.03826342904</v>
      </c>
      <c r="AD13" s="164">
        <v>195572.03826342904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  <c r="AX13" s="151">
        <v>0</v>
      </c>
      <c r="AY13" s="151">
        <v>0</v>
      </c>
      <c r="AZ13" s="151">
        <v>0</v>
      </c>
      <c r="BA13" s="151">
        <v>0</v>
      </c>
      <c r="BB13" s="151">
        <v>0</v>
      </c>
      <c r="BC13" s="151">
        <v>0</v>
      </c>
      <c r="BD13" s="151">
        <v>0</v>
      </c>
      <c r="BE13" s="151">
        <v>0</v>
      </c>
      <c r="BF13" s="151">
        <v>0</v>
      </c>
      <c r="BG13" s="151">
        <v>0</v>
      </c>
      <c r="BH13" s="151">
        <v>0</v>
      </c>
      <c r="BI13" s="151">
        <v>0</v>
      </c>
      <c r="BJ13" s="151">
        <v>0</v>
      </c>
      <c r="BK13" s="151">
        <v>0</v>
      </c>
      <c r="BL13" s="151">
        <v>0</v>
      </c>
      <c r="BM13" s="151">
        <v>0</v>
      </c>
      <c r="BN13" s="151">
        <v>0</v>
      </c>
      <c r="BO13" s="151">
        <v>0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51">
        <v>0</v>
      </c>
      <c r="BV13" s="151">
        <v>0</v>
      </c>
    </row>
    <row r="14" spans="2:74" x14ac:dyDescent="0.25">
      <c r="B14" s="156" t="s">
        <v>129</v>
      </c>
      <c r="C14" s="151">
        <v>0</v>
      </c>
      <c r="D14" s="151">
        <v>0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0</v>
      </c>
      <c r="K14" s="151">
        <v>0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  <c r="S14" s="151">
        <v>0</v>
      </c>
      <c r="T14" s="151">
        <v>0</v>
      </c>
      <c r="U14" s="151">
        <v>0</v>
      </c>
      <c r="V14" s="151">
        <v>0</v>
      </c>
      <c r="W14" s="151">
        <v>0</v>
      </c>
      <c r="X14" s="151">
        <v>0</v>
      </c>
      <c r="Y14" s="151">
        <v>0</v>
      </c>
      <c r="Z14" s="164">
        <v>838165.87827183865</v>
      </c>
      <c r="AA14" s="164">
        <v>838165.87827183865</v>
      </c>
      <c r="AB14" s="164">
        <v>838165.87827183865</v>
      </c>
      <c r="AC14" s="164">
        <v>838165.87827183865</v>
      </c>
      <c r="AD14" s="164">
        <v>838165.87827183865</v>
      </c>
      <c r="AE14" s="164">
        <v>838165.87827183865</v>
      </c>
      <c r="AF14" s="164">
        <v>838165.87827183865</v>
      </c>
      <c r="AG14" s="151">
        <v>0</v>
      </c>
      <c r="AH14" s="151">
        <v>0</v>
      </c>
      <c r="AI14" s="151">
        <v>0</v>
      </c>
      <c r="AJ14" s="151">
        <v>0</v>
      </c>
      <c r="AK14" s="151">
        <v>0</v>
      </c>
      <c r="AL14" s="151">
        <v>0</v>
      </c>
      <c r="AM14" s="151">
        <v>0</v>
      </c>
      <c r="AN14" s="151">
        <v>0</v>
      </c>
      <c r="AO14" s="151">
        <v>0</v>
      </c>
      <c r="AP14" s="151">
        <v>0</v>
      </c>
      <c r="AQ14" s="151">
        <v>0</v>
      </c>
      <c r="AR14" s="151">
        <v>0</v>
      </c>
      <c r="AS14" s="151">
        <v>0</v>
      </c>
      <c r="AT14" s="151">
        <v>0</v>
      </c>
      <c r="AU14" s="151">
        <v>0</v>
      </c>
      <c r="AV14" s="151">
        <v>0</v>
      </c>
      <c r="AW14" s="151">
        <v>0</v>
      </c>
      <c r="AX14" s="151">
        <v>0</v>
      </c>
      <c r="AY14" s="151">
        <v>0</v>
      </c>
      <c r="AZ14" s="151">
        <v>0</v>
      </c>
      <c r="BA14" s="151">
        <v>0</v>
      </c>
      <c r="BB14" s="151">
        <v>0</v>
      </c>
      <c r="BC14" s="151">
        <v>0</v>
      </c>
      <c r="BD14" s="151">
        <v>0</v>
      </c>
      <c r="BE14" s="151">
        <v>0</v>
      </c>
      <c r="BF14" s="151">
        <v>0</v>
      </c>
      <c r="BG14" s="151">
        <v>0</v>
      </c>
      <c r="BH14" s="151">
        <v>0</v>
      </c>
      <c r="BI14" s="151">
        <v>0</v>
      </c>
      <c r="BJ14" s="151">
        <v>0</v>
      </c>
      <c r="BK14" s="151">
        <v>0</v>
      </c>
      <c r="BL14" s="151">
        <v>0</v>
      </c>
      <c r="BM14" s="151">
        <v>0</v>
      </c>
      <c r="BN14" s="151">
        <v>0</v>
      </c>
      <c r="BO14" s="151">
        <v>0</v>
      </c>
      <c r="BP14" s="151">
        <v>0</v>
      </c>
      <c r="BQ14" s="151">
        <v>0</v>
      </c>
      <c r="BR14" s="151">
        <v>0</v>
      </c>
      <c r="BS14" s="151">
        <v>0</v>
      </c>
      <c r="BT14" s="151">
        <v>0</v>
      </c>
      <c r="BU14" s="151">
        <v>0</v>
      </c>
      <c r="BV14" s="151">
        <v>0</v>
      </c>
    </row>
    <row r="15" spans="2:74" x14ac:dyDescent="0.25">
      <c r="B15" s="156" t="s">
        <v>130</v>
      </c>
      <c r="C15" s="151">
        <v>0</v>
      </c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64">
        <v>179274.36840814323</v>
      </c>
      <c r="AB15" s="164">
        <v>179274.36840814323</v>
      </c>
      <c r="AC15" s="164">
        <v>179274.36840814323</v>
      </c>
      <c r="AD15" s="164">
        <v>179274.36840814323</v>
      </c>
      <c r="AE15" s="164">
        <v>179274.36840814323</v>
      </c>
      <c r="AF15" s="164">
        <v>179274.36840814323</v>
      </c>
      <c r="AG15" s="164">
        <v>179274.36840814323</v>
      </c>
      <c r="AH15" s="164">
        <v>179274.36840814323</v>
      </c>
      <c r="AI15" s="164">
        <v>179274.36840814323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51">
        <v>0</v>
      </c>
      <c r="AZ15" s="151">
        <v>0</v>
      </c>
      <c r="BA15" s="151">
        <v>0</v>
      </c>
      <c r="BB15" s="151">
        <v>0</v>
      </c>
      <c r="BC15" s="151">
        <v>0</v>
      </c>
      <c r="BD15" s="151">
        <v>0</v>
      </c>
      <c r="BE15" s="151">
        <v>0</v>
      </c>
      <c r="BF15" s="151">
        <v>0</v>
      </c>
      <c r="BG15" s="151">
        <v>0</v>
      </c>
      <c r="BH15" s="151">
        <v>0</v>
      </c>
      <c r="BI15" s="151">
        <v>0</v>
      </c>
      <c r="BJ15" s="151">
        <v>0</v>
      </c>
      <c r="BK15" s="151">
        <v>0</v>
      </c>
      <c r="BL15" s="151">
        <v>0</v>
      </c>
      <c r="BM15" s="151">
        <v>0</v>
      </c>
      <c r="BN15" s="151">
        <v>0</v>
      </c>
      <c r="BO15" s="151">
        <v>0</v>
      </c>
      <c r="BP15" s="151">
        <v>0</v>
      </c>
      <c r="BQ15" s="151">
        <v>0</v>
      </c>
      <c r="BR15" s="151">
        <v>0</v>
      </c>
      <c r="BS15" s="151">
        <v>0</v>
      </c>
      <c r="BT15" s="151">
        <v>0</v>
      </c>
      <c r="BU15" s="151">
        <v>0</v>
      </c>
      <c r="BV15" s="151">
        <v>0</v>
      </c>
    </row>
    <row r="16" spans="2:74" x14ac:dyDescent="0.25">
      <c r="B16" s="156" t="s">
        <v>416</v>
      </c>
      <c r="C16" s="152">
        <f t="shared" ref="C16:AH16" si="8">($F$31*SUM(C5:C15))+($F$30*SUM(C6:C15))+($F$29*SUM(C9:C15))</f>
        <v>110477</v>
      </c>
      <c r="D16" s="152">
        <f t="shared" si="8"/>
        <v>0</v>
      </c>
      <c r="E16" s="152">
        <f t="shared" si="8"/>
        <v>0</v>
      </c>
      <c r="F16" s="152">
        <f t="shared" si="8"/>
        <v>0</v>
      </c>
      <c r="G16" s="152">
        <f t="shared" si="8"/>
        <v>0</v>
      </c>
      <c r="H16" s="152">
        <f t="shared" si="8"/>
        <v>0</v>
      </c>
      <c r="I16" s="152">
        <f t="shared" si="8"/>
        <v>0</v>
      </c>
      <c r="J16" s="152">
        <f t="shared" si="8"/>
        <v>0</v>
      </c>
      <c r="K16" s="152">
        <f t="shared" si="8"/>
        <v>0</v>
      </c>
      <c r="L16" s="152">
        <f t="shared" si="8"/>
        <v>19369.62</v>
      </c>
      <c r="M16" s="152">
        <f t="shared" si="8"/>
        <v>19369.62</v>
      </c>
      <c r="N16" s="152">
        <f t="shared" si="8"/>
        <v>19369.62</v>
      </c>
      <c r="O16" s="152">
        <f t="shared" si="8"/>
        <v>19423.62</v>
      </c>
      <c r="P16" s="152">
        <f t="shared" si="8"/>
        <v>19367.400000000001</v>
      </c>
      <c r="Q16" s="152">
        <f t="shared" si="8"/>
        <v>19162.38</v>
      </c>
      <c r="R16" s="152">
        <f t="shared" si="8"/>
        <v>19525.62</v>
      </c>
      <c r="S16" s="152">
        <f t="shared" si="8"/>
        <v>19369.62</v>
      </c>
      <c r="T16" s="152">
        <f t="shared" si="8"/>
        <v>19369.62</v>
      </c>
      <c r="U16" s="152">
        <f t="shared" si="8"/>
        <v>37647.617365710081</v>
      </c>
      <c r="V16" s="152">
        <f t="shared" si="8"/>
        <v>510931.94996320823</v>
      </c>
      <c r="W16" s="152">
        <f t="shared" si="8"/>
        <v>629253.03311258275</v>
      </c>
      <c r="X16" s="152">
        <f t="shared" si="8"/>
        <v>1059511.5172921265</v>
      </c>
      <c r="Y16" s="152">
        <f t="shared" si="8"/>
        <v>1081024.4415011038</v>
      </c>
      <c r="Z16" s="152">
        <f t="shared" si="8"/>
        <v>1173222.6881110063</v>
      </c>
      <c r="AA16" s="152">
        <f t="shared" si="8"/>
        <v>1155295.2512701917</v>
      </c>
      <c r="AB16" s="152">
        <f t="shared" si="8"/>
        <v>682010.91867269366</v>
      </c>
      <c r="AC16" s="152">
        <f t="shared" si="8"/>
        <v>563689.8355233192</v>
      </c>
      <c r="AD16" s="152">
        <f t="shared" si="8"/>
        <v>133431.3513437752</v>
      </c>
      <c r="AE16" s="152">
        <f t="shared" si="8"/>
        <v>111918.42713479802</v>
      </c>
      <c r="AF16" s="152">
        <f t="shared" si="8"/>
        <v>111918.42713479802</v>
      </c>
      <c r="AG16" s="152">
        <f t="shared" si="8"/>
        <v>19720.180524895753</v>
      </c>
      <c r="AH16" s="152">
        <f t="shared" si="8"/>
        <v>19720.180524895753</v>
      </c>
      <c r="AI16" s="152">
        <f t="shared" ref="AI16:BN16" si="9">($F$31*SUM(AI5:AI15))+($F$30*SUM(AI6:AI15))+($F$29*SUM(AI9:AI15))</f>
        <v>19720.180524895753</v>
      </c>
      <c r="AJ16" s="152">
        <f t="shared" si="9"/>
        <v>0</v>
      </c>
      <c r="AK16" s="152">
        <f t="shared" si="9"/>
        <v>0</v>
      </c>
      <c r="AL16" s="152">
        <f t="shared" si="9"/>
        <v>0</v>
      </c>
      <c r="AM16" s="152">
        <f t="shared" si="9"/>
        <v>0</v>
      </c>
      <c r="AN16" s="152">
        <f t="shared" si="9"/>
        <v>0</v>
      </c>
      <c r="AO16" s="152">
        <f t="shared" si="9"/>
        <v>0</v>
      </c>
      <c r="AP16" s="152">
        <f t="shared" si="9"/>
        <v>0</v>
      </c>
      <c r="AQ16" s="152">
        <f t="shared" si="9"/>
        <v>0</v>
      </c>
      <c r="AR16" s="152">
        <f t="shared" si="9"/>
        <v>0</v>
      </c>
      <c r="AS16" s="152">
        <f t="shared" si="9"/>
        <v>0</v>
      </c>
      <c r="AT16" s="152">
        <f t="shared" si="9"/>
        <v>0</v>
      </c>
      <c r="AU16" s="152">
        <f t="shared" si="9"/>
        <v>0</v>
      </c>
      <c r="AV16" s="152">
        <f t="shared" si="9"/>
        <v>0</v>
      </c>
      <c r="AW16" s="152">
        <f t="shared" si="9"/>
        <v>0</v>
      </c>
      <c r="AX16" s="152">
        <f t="shared" si="9"/>
        <v>0</v>
      </c>
      <c r="AY16" s="152">
        <f t="shared" si="9"/>
        <v>0</v>
      </c>
      <c r="AZ16" s="152">
        <f t="shared" si="9"/>
        <v>0</v>
      </c>
      <c r="BA16" s="152">
        <f t="shared" si="9"/>
        <v>0</v>
      </c>
      <c r="BB16" s="152">
        <f t="shared" si="9"/>
        <v>0</v>
      </c>
      <c r="BC16" s="152">
        <f t="shared" si="9"/>
        <v>0</v>
      </c>
      <c r="BD16" s="152">
        <f t="shared" si="9"/>
        <v>0</v>
      </c>
      <c r="BE16" s="152">
        <f t="shared" si="9"/>
        <v>0</v>
      </c>
      <c r="BF16" s="152">
        <f t="shared" si="9"/>
        <v>0</v>
      </c>
      <c r="BG16" s="152">
        <f t="shared" si="9"/>
        <v>0</v>
      </c>
      <c r="BH16" s="152">
        <f t="shared" si="9"/>
        <v>0</v>
      </c>
      <c r="BI16" s="152">
        <f t="shared" si="9"/>
        <v>0</v>
      </c>
      <c r="BJ16" s="152">
        <f t="shared" si="9"/>
        <v>0</v>
      </c>
      <c r="BK16" s="152">
        <f t="shared" si="9"/>
        <v>0</v>
      </c>
      <c r="BL16" s="152">
        <f t="shared" si="9"/>
        <v>0</v>
      </c>
      <c r="BM16" s="152">
        <f t="shared" si="9"/>
        <v>0</v>
      </c>
      <c r="BN16" s="152">
        <f t="shared" si="9"/>
        <v>0</v>
      </c>
      <c r="BO16" s="152">
        <f t="shared" ref="BO16:BV16" si="10">($F$31*SUM(BO5:BO15))+($F$30*SUM(BO6:BO15))+($F$29*SUM(BO9:BO15))</f>
        <v>0</v>
      </c>
      <c r="BP16" s="152">
        <f t="shared" si="10"/>
        <v>0</v>
      </c>
      <c r="BQ16" s="152">
        <f t="shared" si="10"/>
        <v>0</v>
      </c>
      <c r="BR16" s="152">
        <f t="shared" si="10"/>
        <v>0</v>
      </c>
      <c r="BS16" s="152">
        <f t="shared" si="10"/>
        <v>0</v>
      </c>
      <c r="BT16" s="152">
        <f t="shared" si="10"/>
        <v>0</v>
      </c>
      <c r="BU16" s="152">
        <f t="shared" si="10"/>
        <v>0</v>
      </c>
      <c r="BV16" s="152">
        <f t="shared" si="10"/>
        <v>0</v>
      </c>
    </row>
    <row r="17" spans="2:74" x14ac:dyDescent="0.25">
      <c r="B17" s="156" t="s">
        <v>133</v>
      </c>
      <c r="C17" s="152">
        <f ca="1">LPP!$D$6*C23</f>
        <v>172314.3312101911</v>
      </c>
      <c r="D17" s="152">
        <f>LPP!$D$6*D23</f>
        <v>0</v>
      </c>
      <c r="E17" s="152">
        <f>LPP!$D$6*E23</f>
        <v>0</v>
      </c>
      <c r="F17" s="152">
        <f>LPP!$D$6*F23</f>
        <v>0</v>
      </c>
      <c r="G17" s="152">
        <f>LPP!$D$6*G23</f>
        <v>0</v>
      </c>
      <c r="H17" s="152">
        <f>LPP!$D$6*H23</f>
        <v>0</v>
      </c>
      <c r="I17" s="152">
        <f>LPP!$D$6*I23</f>
        <v>0</v>
      </c>
      <c r="J17" s="152">
        <f>LPP!$D$6*J23</f>
        <v>0</v>
      </c>
      <c r="K17" s="152">
        <f>LPP!$D$6*K23</f>
        <v>0</v>
      </c>
      <c r="L17" s="152">
        <f ca="1">LPP!$D$6*L23</f>
        <v>162093.63789473689</v>
      </c>
      <c r="M17" s="152">
        <f>LPP!$D$6*M23</f>
        <v>0</v>
      </c>
      <c r="N17" s="152">
        <f>LPP!$D$6*N23</f>
        <v>0</v>
      </c>
      <c r="O17" s="152">
        <f>LPP!$D$6*O23</f>
        <v>0</v>
      </c>
      <c r="P17" s="152">
        <f>LPP!$D$6*P23</f>
        <v>0</v>
      </c>
      <c r="Q17" s="152">
        <f>LPP!$D$6*Q23</f>
        <v>0</v>
      </c>
      <c r="R17" s="152">
        <f>LPP!$D$6*R23</f>
        <v>0</v>
      </c>
      <c r="S17" s="152">
        <f>LPP!$D$6*S23</f>
        <v>0</v>
      </c>
      <c r="T17" s="152">
        <f>LPP!$D$6*T23</f>
        <v>0</v>
      </c>
      <c r="U17" s="152">
        <f ca="1">LPP!$D$6*U23</f>
        <v>3881821.8947368432</v>
      </c>
      <c r="V17" s="152">
        <f>LPP!$D$6*V23</f>
        <v>0</v>
      </c>
      <c r="W17" s="152">
        <f>LPP!$D$6*W23</f>
        <v>0</v>
      </c>
      <c r="X17" s="152">
        <f>LPP!$D$6*X23</f>
        <v>0</v>
      </c>
      <c r="Y17" s="152">
        <f>LPP!$D$6*Y23</f>
        <v>0</v>
      </c>
      <c r="Z17" s="152">
        <f>LPP!$D$6*Z23</f>
        <v>0</v>
      </c>
      <c r="AA17" s="152">
        <f>LPP!$D$6*AA23</f>
        <v>0</v>
      </c>
      <c r="AB17" s="152">
        <f>LPP!$D$6*AB23</f>
        <v>0</v>
      </c>
      <c r="AC17" s="152">
        <f>LPP!$D$6*AC23</f>
        <v>0</v>
      </c>
      <c r="AD17" s="152">
        <f>LPP!$D$6*AD23</f>
        <v>0</v>
      </c>
      <c r="AE17" s="152">
        <f>LPP!$D$6*AE23</f>
        <v>0</v>
      </c>
      <c r="AF17" s="152">
        <f>LPP!$D$6*AF23</f>
        <v>0</v>
      </c>
      <c r="AG17" s="152">
        <f>LPP!$D$6*AG23</f>
        <v>0</v>
      </c>
      <c r="AH17" s="152">
        <f>LPP!$D$6*AH23</f>
        <v>0</v>
      </c>
      <c r="AI17" s="152">
        <f>LPP!$D$6*AI23</f>
        <v>0</v>
      </c>
      <c r="AJ17" s="152">
        <f>LPP!$D$6*AJ23</f>
        <v>0</v>
      </c>
      <c r="AK17" s="152">
        <f>LPP!$D$6*AK23</f>
        <v>0</v>
      </c>
      <c r="AL17" s="152">
        <f>LPP!$D$6*AL23</f>
        <v>0</v>
      </c>
      <c r="AM17" s="152">
        <f>LPP!$D$6*AM23</f>
        <v>0</v>
      </c>
      <c r="AN17" s="152">
        <f>LPP!$D$6*AN23</f>
        <v>0</v>
      </c>
      <c r="AO17" s="152">
        <f>LPP!$D$6*AO23</f>
        <v>0</v>
      </c>
      <c r="AP17" s="152">
        <f>LPP!$D$6*AP23</f>
        <v>0</v>
      </c>
      <c r="AQ17" s="152">
        <f>LPP!$D$6*AQ23</f>
        <v>0</v>
      </c>
      <c r="AR17" s="152">
        <f>LPP!$D$6*AR23</f>
        <v>0</v>
      </c>
      <c r="AS17" s="152">
        <f>LPP!$D$6*AS23</f>
        <v>0</v>
      </c>
      <c r="AT17" s="152">
        <f>LPP!$D$6*AT23</f>
        <v>0</v>
      </c>
      <c r="AU17" s="152">
        <f>LPP!$D$6*AU23</f>
        <v>0</v>
      </c>
      <c r="AV17" s="152">
        <f>LPP!$D$6*AV23</f>
        <v>0</v>
      </c>
      <c r="AW17" s="152">
        <f>LPP!$D$6*AW23</f>
        <v>0</v>
      </c>
      <c r="AX17" s="152">
        <f>LPP!$D$6*AX23</f>
        <v>0</v>
      </c>
      <c r="AY17" s="152">
        <f>LPP!$D$6*AY23</f>
        <v>0</v>
      </c>
      <c r="AZ17" s="152">
        <f>LPP!$D$6*AZ23</f>
        <v>0</v>
      </c>
      <c r="BA17" s="152">
        <f>LPP!$D$6*BA23</f>
        <v>0</v>
      </c>
      <c r="BB17" s="152">
        <f>LPP!$D$6*BB23</f>
        <v>0</v>
      </c>
      <c r="BC17" s="152">
        <f>LPP!$D$6*BC23</f>
        <v>0</v>
      </c>
      <c r="BD17" s="152">
        <f>LPP!$D$6*BD23</f>
        <v>0</v>
      </c>
      <c r="BE17" s="152">
        <f>LPP!$D$6*BE23</f>
        <v>0</v>
      </c>
      <c r="BF17" s="152">
        <f>LPP!$D$6*BF23</f>
        <v>0</v>
      </c>
      <c r="BG17" s="152">
        <f>LPP!$D$6*BG23</f>
        <v>0</v>
      </c>
      <c r="BH17" s="152">
        <f>LPP!$D$6*BH23</f>
        <v>0</v>
      </c>
      <c r="BI17" s="152">
        <f>LPP!$D$6*BI23</f>
        <v>0</v>
      </c>
      <c r="BJ17" s="152">
        <f>LPP!$D$6*BJ23</f>
        <v>0</v>
      </c>
      <c r="BK17" s="152">
        <f>LPP!$D$6*BK23</f>
        <v>0</v>
      </c>
      <c r="BL17" s="152">
        <f>LPP!$D$6*BL23</f>
        <v>0</v>
      </c>
      <c r="BM17" s="152">
        <f>LPP!$D$6*BM23</f>
        <v>0</v>
      </c>
      <c r="BN17" s="152">
        <f>LPP!$D$6*BN23</f>
        <v>0</v>
      </c>
      <c r="BO17" s="152">
        <f>LPP!$D$6*BO23</f>
        <v>0</v>
      </c>
      <c r="BP17" s="152">
        <f>LPP!$D$6*BP23</f>
        <v>0</v>
      </c>
      <c r="BQ17" s="152">
        <f>LPP!$D$6*BQ23</f>
        <v>0</v>
      </c>
      <c r="BR17" s="152">
        <f>LPP!$D$6*BR23</f>
        <v>0</v>
      </c>
      <c r="BS17" s="152">
        <f>LPP!$D$6*BS23</f>
        <v>0</v>
      </c>
      <c r="BT17" s="152">
        <f>LPP!$D$6*BT23</f>
        <v>0</v>
      </c>
      <c r="BU17" s="152">
        <f>LPP!$D$6*BU23</f>
        <v>0</v>
      </c>
      <c r="BV17" s="152">
        <f>LPP!$D$6*BV23</f>
        <v>0</v>
      </c>
    </row>
    <row r="18" spans="2:74" x14ac:dyDescent="0.25">
      <c r="B18" s="156" t="s">
        <v>134</v>
      </c>
      <c r="C18" s="152">
        <f>F28*(LPP!$Q$16+LPP!$Q$17)</f>
        <v>374000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51">
        <v>0</v>
      </c>
      <c r="AZ18" s="151">
        <v>0</v>
      </c>
      <c r="BA18" s="151">
        <v>0</v>
      </c>
      <c r="BB18" s="151">
        <v>0</v>
      </c>
      <c r="BC18" s="151">
        <v>0</v>
      </c>
      <c r="BD18" s="151">
        <v>0</v>
      </c>
      <c r="BE18" s="151">
        <v>0</v>
      </c>
      <c r="BF18" s="151">
        <v>0</v>
      </c>
      <c r="BG18" s="151">
        <v>0</v>
      </c>
      <c r="BH18" s="151">
        <v>0</v>
      </c>
      <c r="BI18" s="151">
        <v>0</v>
      </c>
      <c r="BJ18" s="151">
        <v>0</v>
      </c>
      <c r="BK18" s="151">
        <v>0</v>
      </c>
      <c r="BL18" s="151">
        <v>0</v>
      </c>
      <c r="BM18" s="151">
        <v>0</v>
      </c>
      <c r="BN18" s="151">
        <v>0</v>
      </c>
      <c r="BO18" s="151">
        <v>0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151">
        <v>0</v>
      </c>
      <c r="BV18" s="151">
        <v>0</v>
      </c>
    </row>
    <row r="19" spans="2:74" x14ac:dyDescent="0.25">
      <c r="B19" s="157" t="s">
        <v>14</v>
      </c>
      <c r="C19" s="152">
        <f ca="1">F28*(LPP!$I$23*LPP!$D$47)</f>
        <v>27570.292993630581</v>
      </c>
      <c r="D19" s="151">
        <v>0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  <c r="AX19" s="151">
        <v>0</v>
      </c>
      <c r="AY19" s="151">
        <v>0</v>
      </c>
      <c r="AZ19" s="151">
        <v>0</v>
      </c>
      <c r="BA19" s="151">
        <v>0</v>
      </c>
      <c r="BB19" s="151">
        <v>0</v>
      </c>
      <c r="BC19" s="151">
        <v>0</v>
      </c>
      <c r="BD19" s="151">
        <v>0</v>
      </c>
      <c r="BE19" s="151">
        <v>0</v>
      </c>
      <c r="BF19" s="151">
        <v>0</v>
      </c>
      <c r="BG19" s="151">
        <v>0</v>
      </c>
      <c r="BH19" s="151">
        <v>0</v>
      </c>
      <c r="BI19" s="151">
        <v>0</v>
      </c>
      <c r="BJ19" s="151">
        <v>0</v>
      </c>
      <c r="BK19" s="151">
        <v>0</v>
      </c>
      <c r="BL19" s="151">
        <v>0</v>
      </c>
      <c r="BM19" s="151">
        <v>0</v>
      </c>
      <c r="BN19" s="151">
        <v>0</v>
      </c>
      <c r="BO19" s="151">
        <v>0</v>
      </c>
      <c r="BP19" s="151">
        <v>0</v>
      </c>
      <c r="BQ19" s="151">
        <v>0</v>
      </c>
      <c r="BR19" s="151">
        <v>0</v>
      </c>
      <c r="BS19" s="151">
        <v>0</v>
      </c>
      <c r="BT19" s="151">
        <v>0</v>
      </c>
      <c r="BU19" s="151">
        <v>0</v>
      </c>
      <c r="BV19" s="151">
        <v>0</v>
      </c>
    </row>
    <row r="20" spans="2:74" x14ac:dyDescent="0.25">
      <c r="B20" s="158" t="s">
        <v>131</v>
      </c>
      <c r="C20" s="159">
        <f ca="1">SUM(C5:C19)</f>
        <v>3446286.6242038216</v>
      </c>
      <c r="D20" s="159">
        <f t="shared" ref="D20:S20" si="11">SUM(D5:D19)</f>
        <v>0</v>
      </c>
      <c r="E20" s="159">
        <f t="shared" si="11"/>
        <v>0</v>
      </c>
      <c r="F20" s="159">
        <f t="shared" si="11"/>
        <v>0</v>
      </c>
      <c r="G20" s="159">
        <f t="shared" si="11"/>
        <v>0</v>
      </c>
      <c r="H20" s="159">
        <f t="shared" si="11"/>
        <v>0</v>
      </c>
      <c r="I20" s="159">
        <f t="shared" si="11"/>
        <v>0</v>
      </c>
      <c r="J20" s="159">
        <f t="shared" si="11"/>
        <v>0</v>
      </c>
      <c r="K20" s="159">
        <f t="shared" si="11"/>
        <v>0</v>
      </c>
      <c r="L20" s="159">
        <f t="shared" ca="1" si="11"/>
        <v>504290.25789473689</v>
      </c>
      <c r="M20" s="159">
        <f t="shared" si="11"/>
        <v>342196.62</v>
      </c>
      <c r="N20" s="159">
        <f t="shared" si="11"/>
        <v>342196.62</v>
      </c>
      <c r="O20" s="159">
        <f t="shared" si="11"/>
        <v>343150.62</v>
      </c>
      <c r="P20" s="159">
        <f t="shared" si="11"/>
        <v>342157.4</v>
      </c>
      <c r="Q20" s="159">
        <f t="shared" si="11"/>
        <v>338535.38</v>
      </c>
      <c r="R20" s="159">
        <f t="shared" si="11"/>
        <v>344952.62</v>
      </c>
      <c r="S20" s="159">
        <f t="shared" si="11"/>
        <v>342196.62</v>
      </c>
      <c r="T20" s="159">
        <f t="shared" ref="T20:BU20" si="12">SUM(T5:T19)</f>
        <v>342196.62</v>
      </c>
      <c r="U20" s="159">
        <f t="shared" ca="1" si="12"/>
        <v>4261720.5790635543</v>
      </c>
      <c r="V20" s="159">
        <f t="shared" si="12"/>
        <v>5155767.8587196469</v>
      </c>
      <c r="W20" s="159">
        <f t="shared" si="12"/>
        <v>6349735.1523178807</v>
      </c>
      <c r="X20" s="159">
        <f t="shared" si="12"/>
        <v>10691434.401766006</v>
      </c>
      <c r="Y20" s="159">
        <f t="shared" si="12"/>
        <v>10908519.364238411</v>
      </c>
      <c r="Z20" s="159">
        <f t="shared" si="12"/>
        <v>11838883.489120152</v>
      </c>
      <c r="AA20" s="159">
        <f t="shared" si="12"/>
        <v>11657979.35372648</v>
      </c>
      <c r="AB20" s="159">
        <f t="shared" si="12"/>
        <v>6882110.1793335453</v>
      </c>
      <c r="AC20" s="159">
        <f t="shared" si="12"/>
        <v>5688142.8857353115</v>
      </c>
      <c r="AD20" s="159">
        <f t="shared" si="12"/>
        <v>1346443.6362871861</v>
      </c>
      <c r="AE20" s="159">
        <f t="shared" si="12"/>
        <v>1129358.6738147801</v>
      </c>
      <c r="AF20" s="159">
        <f t="shared" si="12"/>
        <v>1129358.6738147801</v>
      </c>
      <c r="AG20" s="159">
        <f t="shared" si="12"/>
        <v>198994.54893303898</v>
      </c>
      <c r="AH20" s="159">
        <f t="shared" si="12"/>
        <v>198994.54893303898</v>
      </c>
      <c r="AI20" s="159">
        <f t="shared" si="12"/>
        <v>198994.54893303898</v>
      </c>
      <c r="AJ20" s="159">
        <f t="shared" si="12"/>
        <v>0</v>
      </c>
      <c r="AK20" s="159">
        <f t="shared" si="12"/>
        <v>0</v>
      </c>
      <c r="AL20" s="159">
        <f t="shared" si="12"/>
        <v>0</v>
      </c>
      <c r="AM20" s="159">
        <f t="shared" si="12"/>
        <v>0</v>
      </c>
      <c r="AN20" s="159">
        <f t="shared" si="12"/>
        <v>0</v>
      </c>
      <c r="AO20" s="159">
        <f t="shared" si="12"/>
        <v>0</v>
      </c>
      <c r="AP20" s="159">
        <f t="shared" si="12"/>
        <v>0</v>
      </c>
      <c r="AQ20" s="159">
        <f t="shared" si="12"/>
        <v>0</v>
      </c>
      <c r="AR20" s="159">
        <f t="shared" si="12"/>
        <v>0</v>
      </c>
      <c r="AS20" s="159">
        <f t="shared" si="12"/>
        <v>0</v>
      </c>
      <c r="AT20" s="159">
        <f t="shared" si="12"/>
        <v>0</v>
      </c>
      <c r="AU20" s="159">
        <f t="shared" si="12"/>
        <v>0</v>
      </c>
      <c r="AV20" s="159">
        <f t="shared" si="12"/>
        <v>0</v>
      </c>
      <c r="AW20" s="159">
        <f t="shared" si="12"/>
        <v>0</v>
      </c>
      <c r="AX20" s="159">
        <f t="shared" si="12"/>
        <v>0</v>
      </c>
      <c r="AY20" s="159">
        <f t="shared" si="12"/>
        <v>0</v>
      </c>
      <c r="AZ20" s="159">
        <f t="shared" si="12"/>
        <v>0</v>
      </c>
      <c r="BA20" s="159">
        <f t="shared" si="12"/>
        <v>0</v>
      </c>
      <c r="BB20" s="159">
        <f t="shared" si="12"/>
        <v>0</v>
      </c>
      <c r="BC20" s="159">
        <f t="shared" si="12"/>
        <v>0</v>
      </c>
      <c r="BD20" s="159">
        <f t="shared" si="12"/>
        <v>0</v>
      </c>
      <c r="BE20" s="159">
        <f t="shared" si="12"/>
        <v>0</v>
      </c>
      <c r="BF20" s="159">
        <f t="shared" si="12"/>
        <v>0</v>
      </c>
      <c r="BG20" s="159">
        <f t="shared" si="12"/>
        <v>0</v>
      </c>
      <c r="BH20" s="159">
        <f t="shared" si="12"/>
        <v>0</v>
      </c>
      <c r="BI20" s="159">
        <f t="shared" si="12"/>
        <v>0</v>
      </c>
      <c r="BJ20" s="159">
        <f t="shared" si="12"/>
        <v>0</v>
      </c>
      <c r="BK20" s="159">
        <f t="shared" si="12"/>
        <v>0</v>
      </c>
      <c r="BL20" s="159">
        <f t="shared" si="12"/>
        <v>0</v>
      </c>
      <c r="BM20" s="159">
        <f t="shared" si="12"/>
        <v>0</v>
      </c>
      <c r="BN20" s="159">
        <f t="shared" si="12"/>
        <v>0</v>
      </c>
      <c r="BO20" s="159">
        <f t="shared" si="12"/>
        <v>0</v>
      </c>
      <c r="BP20" s="159">
        <f t="shared" si="12"/>
        <v>0</v>
      </c>
      <c r="BQ20" s="159">
        <f t="shared" si="12"/>
        <v>0</v>
      </c>
      <c r="BR20" s="159">
        <f t="shared" si="12"/>
        <v>0</v>
      </c>
      <c r="BS20" s="159">
        <f t="shared" si="12"/>
        <v>0</v>
      </c>
      <c r="BT20" s="159">
        <f t="shared" si="12"/>
        <v>0</v>
      </c>
      <c r="BU20" s="159">
        <f t="shared" si="12"/>
        <v>0</v>
      </c>
      <c r="BV20" s="159">
        <f>SUM(BV5:BV19)</f>
        <v>0</v>
      </c>
    </row>
    <row r="22" spans="2:74" x14ac:dyDescent="0.25">
      <c r="B22" s="59" t="s">
        <v>132</v>
      </c>
      <c r="C22" s="61">
        <f ca="1">SUM($C$20:C20)</f>
        <v>3446286.6242038216</v>
      </c>
      <c r="D22" s="61">
        <f ca="1">SUM($C$20:D20)</f>
        <v>3446286.6242038216</v>
      </c>
      <c r="E22" s="61">
        <f ca="1">SUM($C$20:E20)</f>
        <v>3446286.6242038216</v>
      </c>
      <c r="F22" s="61">
        <f ca="1">SUM($C$20:F20)</f>
        <v>3446286.6242038216</v>
      </c>
      <c r="G22" s="61">
        <f ca="1">SUM($C$20:G20)</f>
        <v>3446286.6242038216</v>
      </c>
      <c r="H22" s="61">
        <f ca="1">SUM($C$20:H20)</f>
        <v>3446286.6242038216</v>
      </c>
      <c r="I22" s="61">
        <f ca="1">SUM($C$20:I20)</f>
        <v>3446286.6242038216</v>
      </c>
      <c r="J22" s="61">
        <f ca="1">SUM($C$20:J20)</f>
        <v>3446286.6242038216</v>
      </c>
      <c r="K22" s="61">
        <f ca="1">SUM($C$20:K20)</f>
        <v>3446286.6242038216</v>
      </c>
      <c r="L22" s="61">
        <f ca="1">SUM($C$20:L20)</f>
        <v>3950576.8820985584</v>
      </c>
      <c r="M22" s="61">
        <f ca="1">SUM($C$20:M20)</f>
        <v>4292773.5020985585</v>
      </c>
      <c r="N22" s="61">
        <f ca="1">SUM($C$20:N20)</f>
        <v>4634970.1220985586</v>
      </c>
      <c r="O22" s="61">
        <f ca="1">SUM($C$20:O20)</f>
        <v>4978120.7420985587</v>
      </c>
      <c r="P22" s="61">
        <f ca="1">SUM($C$20:P20)</f>
        <v>5320278.1420985591</v>
      </c>
      <c r="Q22" s="61">
        <f ca="1">SUM($C$20:Q20)</f>
        <v>5658813.522098559</v>
      </c>
      <c r="R22" s="61">
        <f ca="1">SUM($C$20:R20)</f>
        <v>6003766.1420985591</v>
      </c>
      <c r="S22" s="61">
        <f ca="1">SUM($C$20:S20)</f>
        <v>6345962.7620985592</v>
      </c>
      <c r="T22" s="61">
        <f ca="1">SUM($C$20:T20)</f>
        <v>6688159.3820985593</v>
      </c>
      <c r="U22" s="61">
        <f ca="1">SUM($C$20:U20)</f>
        <v>10949879.961162113</v>
      </c>
      <c r="V22" s="61">
        <f ca="1">SUM($C$20:V20)</f>
        <v>16105647.81988176</v>
      </c>
      <c r="W22" s="61">
        <f ca="1">SUM($C$20:W20)</f>
        <v>22455382.972199641</v>
      </c>
      <c r="X22" s="61">
        <f ca="1">SUM($C$20:X20)</f>
        <v>33146817.373965647</v>
      </c>
      <c r="Y22" s="61">
        <f ca="1">SUM($C$20:Y20)</f>
        <v>44055336.738204062</v>
      </c>
      <c r="Z22" s="61">
        <f ca="1">SUM($C$20:Z20)</f>
        <v>55894220.227324218</v>
      </c>
      <c r="AA22" s="61">
        <f ca="1">SUM($C$20:AA20)</f>
        <v>67552199.581050694</v>
      </c>
      <c r="AB22" s="61">
        <f ca="1">SUM($C$20:AB20)</f>
        <v>74434309.760384232</v>
      </c>
      <c r="AC22" s="61">
        <f ca="1">SUM($C$20:AC20)</f>
        <v>80122452.64611955</v>
      </c>
      <c r="AD22" s="61">
        <f ca="1">SUM($C$20:AD20)</f>
        <v>81468896.282406732</v>
      </c>
      <c r="AE22" s="61">
        <f ca="1">SUM($C$20:AE20)</f>
        <v>82598254.956221506</v>
      </c>
      <c r="AF22" s="61">
        <f ca="1">SUM($C$20:AF20)</f>
        <v>83727613.63003628</v>
      </c>
      <c r="AG22" s="61">
        <f ca="1">SUM($C$20:AG20)</f>
        <v>83926608.178969324</v>
      </c>
      <c r="AH22" s="61">
        <f ca="1">SUM($C$20:AH20)</f>
        <v>84125602.727902368</v>
      </c>
      <c r="AI22" s="61">
        <f ca="1">SUM($C$20:AI20)</f>
        <v>84324597.276835412</v>
      </c>
      <c r="AJ22" s="61">
        <f ca="1">SUM($C$20:AJ20)</f>
        <v>84324597.276835412</v>
      </c>
      <c r="AK22" s="61">
        <f ca="1">SUM($C$20:AK20)</f>
        <v>84324597.276835412</v>
      </c>
      <c r="AL22" s="61">
        <f ca="1">SUM($C$20:AL20)</f>
        <v>84324597.276835412</v>
      </c>
      <c r="AM22" s="61">
        <f ca="1">SUM($C$20:AM20)</f>
        <v>84324597.276835412</v>
      </c>
      <c r="AN22" s="61">
        <f ca="1">SUM($C$20:AN20)</f>
        <v>84324597.276835412</v>
      </c>
      <c r="AO22" s="61">
        <f ca="1">SUM($C$20:AO20)</f>
        <v>84324597.276835412</v>
      </c>
      <c r="AP22" s="61">
        <f ca="1">SUM($C$20:AP20)</f>
        <v>84324597.276835412</v>
      </c>
      <c r="AQ22" s="61">
        <f ca="1">SUM($C$20:AQ20)</f>
        <v>84324597.276835412</v>
      </c>
      <c r="AR22" s="61">
        <f ca="1">SUM($C$20:AR20)</f>
        <v>84324597.276835412</v>
      </c>
      <c r="AS22" s="61">
        <f ca="1">SUM($C$20:AS20)</f>
        <v>84324597.276835412</v>
      </c>
      <c r="AT22" s="61">
        <f ca="1">SUM($C$20:AT20)</f>
        <v>84324597.276835412</v>
      </c>
      <c r="AU22" s="61">
        <f ca="1">SUM($C$20:AU20)</f>
        <v>84324597.276835412</v>
      </c>
      <c r="AV22" s="61">
        <f ca="1">SUM($C$20:AV20)</f>
        <v>84324597.276835412</v>
      </c>
      <c r="AW22" s="61">
        <f ca="1">SUM($C$20:AW20)</f>
        <v>84324597.276835412</v>
      </c>
      <c r="AX22" s="61">
        <f ca="1">SUM($C$20:AX20)</f>
        <v>84324597.276835412</v>
      </c>
      <c r="AY22" s="61">
        <f ca="1">SUM($C$20:AY20)</f>
        <v>84324597.276835412</v>
      </c>
      <c r="AZ22" s="61">
        <f ca="1">SUM($C$20:AZ20)</f>
        <v>84324597.276835412</v>
      </c>
      <c r="BA22" s="61">
        <f ca="1">SUM($C$20:BA20)</f>
        <v>84324597.276835412</v>
      </c>
      <c r="BB22" s="61">
        <f ca="1">SUM($C$20:BB20)</f>
        <v>84324597.276835412</v>
      </c>
      <c r="BC22" s="61">
        <f ca="1">SUM($C$20:BC20)</f>
        <v>84324597.276835412</v>
      </c>
      <c r="BD22" s="61">
        <f ca="1">SUM($C$20:BD20)</f>
        <v>84324597.276835412</v>
      </c>
      <c r="BE22" s="61">
        <f ca="1">SUM($C$20:BE20)</f>
        <v>84324597.276835412</v>
      </c>
      <c r="BF22" s="61">
        <f ca="1">SUM($C$20:BF20)</f>
        <v>84324597.276835412</v>
      </c>
      <c r="BG22" s="61">
        <f ca="1">SUM($C$20:BG20)</f>
        <v>84324597.276835412</v>
      </c>
      <c r="BH22" s="61">
        <f ca="1">SUM($C$20:BH20)</f>
        <v>84324597.276835412</v>
      </c>
      <c r="BI22" s="61">
        <f ca="1">SUM($C$20:BI20)</f>
        <v>84324597.276835412</v>
      </c>
      <c r="BJ22" s="61">
        <f ca="1">SUM($C$20:BJ20)</f>
        <v>84324597.276835412</v>
      </c>
      <c r="BK22" s="61">
        <f ca="1">SUM($C$20:BK20)</f>
        <v>84324597.276835412</v>
      </c>
      <c r="BL22" s="61">
        <f ca="1">SUM($C$20:BL20)</f>
        <v>84324597.276835412</v>
      </c>
      <c r="BM22" s="61">
        <f ca="1">SUM($C$20:BM20)</f>
        <v>84324597.276835412</v>
      </c>
      <c r="BN22" s="61">
        <f ca="1">SUM($C$20:BN20)</f>
        <v>84324597.276835412</v>
      </c>
      <c r="BO22" s="61">
        <f ca="1">SUM($C$20:BO20)</f>
        <v>84324597.276835412</v>
      </c>
      <c r="BP22" s="61">
        <f ca="1">SUM($C$20:BP20)</f>
        <v>84324597.276835412</v>
      </c>
      <c r="BQ22" s="61">
        <f ca="1">SUM($C$20:BQ20)</f>
        <v>84324597.276835412</v>
      </c>
      <c r="BR22" s="61">
        <f ca="1">SUM($C$20:BR20)</f>
        <v>84324597.276835412</v>
      </c>
      <c r="BS22" s="61">
        <f ca="1">SUM($C$20:BS20)</f>
        <v>84324597.276835412</v>
      </c>
      <c r="BT22" s="61">
        <f ca="1">SUM($C$20:BT20)</f>
        <v>84324597.276835412</v>
      </c>
      <c r="BU22" s="61">
        <f ca="1">SUM($C$20:BU20)</f>
        <v>84324597.276835412</v>
      </c>
      <c r="BV22" s="61">
        <f ca="1">SUM($C$20:BV20)</f>
        <v>84324597.276835412</v>
      </c>
    </row>
    <row r="23" spans="2:74" x14ac:dyDescent="0.25">
      <c r="B23" s="36" t="s">
        <v>420</v>
      </c>
      <c r="C23" s="160">
        <f ca="1">C22</f>
        <v>3446286.6242038216</v>
      </c>
      <c r="L23" s="160">
        <f ca="1">T22-K22</f>
        <v>3241872.7578947376</v>
      </c>
      <c r="U23" s="160">
        <f ca="1">AI22-T22</f>
        <v>77636437.894736856</v>
      </c>
    </row>
    <row r="24" spans="2:74" x14ac:dyDescent="0.25">
      <c r="C24" s="160"/>
      <c r="L24" s="160"/>
    </row>
    <row r="25" spans="2:74" x14ac:dyDescent="0.25">
      <c r="B25" s="36" t="s">
        <v>41</v>
      </c>
      <c r="C25" s="151">
        <v>0</v>
      </c>
      <c r="D25" s="151">
        <v>0</v>
      </c>
      <c r="E25" s="151">
        <v>0</v>
      </c>
      <c r="F25" s="151">
        <v>0</v>
      </c>
      <c r="G25" s="151">
        <v>0</v>
      </c>
      <c r="H25" s="151">
        <v>0</v>
      </c>
      <c r="I25" s="160">
        <f ca="1">I22*(LPP!$I$47/12)</f>
        <v>1148.7622080679405</v>
      </c>
      <c r="J25" s="160">
        <f ca="1">J22*(LPP!$I$47/12)</f>
        <v>1148.7622080679405</v>
      </c>
      <c r="K25" s="160">
        <f ca="1">K22*(LPP!$I$47/12)</f>
        <v>1148.7622080679405</v>
      </c>
      <c r="L25" s="160">
        <f ca="1">L22*(LPP!$I$47/12)</f>
        <v>1316.8589606995195</v>
      </c>
      <c r="M25" s="160">
        <f ca="1">M22*(LPP!$I$47/12)</f>
        <v>1430.9245006995195</v>
      </c>
      <c r="N25" s="160">
        <f ca="1">N22*(LPP!$I$47/12)</f>
        <v>1544.9900406995196</v>
      </c>
      <c r="O25" s="160">
        <f ca="1">O22*(LPP!$I$47/12)</f>
        <v>1659.3735806995196</v>
      </c>
      <c r="P25" s="160">
        <f ca="1">P22*(LPP!$I$47/12)</f>
        <v>1773.4260473661864</v>
      </c>
      <c r="Q25" s="160">
        <f ca="1">Q22*(LPP!$I$47/12)</f>
        <v>1886.271174032853</v>
      </c>
      <c r="R25" s="160">
        <f ca="1">R22*(LPP!$I$47/12)</f>
        <v>2001.2553806995197</v>
      </c>
      <c r="S25" s="160">
        <f ca="1">S22*(LPP!$I$47/12)</f>
        <v>2115.3209206995198</v>
      </c>
      <c r="T25" s="160">
        <f ca="1">T22*(LPP!$I$47/12)</f>
        <v>2229.3864606995198</v>
      </c>
      <c r="U25" s="160">
        <f ca="1">U22*(LPP!$I$47/12)</f>
        <v>3649.9599870540374</v>
      </c>
      <c r="V25" s="160">
        <f ca="1">V22*(LPP!$I$47/12)</f>
        <v>5368.5492732939201</v>
      </c>
      <c r="W25" s="160">
        <f ca="1">W22*(LPP!$I$47/12)</f>
        <v>7485.1276573998803</v>
      </c>
      <c r="X25" s="160">
        <f ca="1">X22*(LPP!$I$47/12)</f>
        <v>11048.939124655215</v>
      </c>
      <c r="Y25" s="160">
        <f ca="1">Y22*(LPP!$I$47/12)</f>
        <v>14685.11224606802</v>
      </c>
      <c r="Z25" s="160">
        <f ca="1">Z22*(LPP!$I$47/12)</f>
        <v>18631.406742441406</v>
      </c>
      <c r="AA25" s="160">
        <f ca="1">AA22*(LPP!$I$47/12)</f>
        <v>22517.39986035023</v>
      </c>
      <c r="AB25" s="160">
        <f ca="1">AB22*(LPP!$I$47/12)</f>
        <v>24811.436586794742</v>
      </c>
      <c r="AC25" s="160">
        <f ca="1">AC22*(LPP!$I$47/12)</f>
        <v>26707.484215373181</v>
      </c>
      <c r="AD25" s="160">
        <f ca="1">AD22*(LPP!$I$47/12)</f>
        <v>27156.298760802245</v>
      </c>
      <c r="AE25" s="160">
        <f ca="1">AE22*(LPP!$I$47/12)</f>
        <v>27532.751652073835</v>
      </c>
      <c r="AF25" s="160">
        <f ca="1">AF22*(LPP!$I$47/12)</f>
        <v>27909.204543345426</v>
      </c>
      <c r="AG25" s="160">
        <f ca="1">AG22*(LPP!$I$47/12)</f>
        <v>27975.536059656439</v>
      </c>
      <c r="AH25" s="160">
        <f ca="1">AH22*(LPP!$I$47/12)</f>
        <v>28041.867575967455</v>
      </c>
      <c r="AI25" s="160">
        <f ca="1">AI22*(LPP!$I$47/12)</f>
        <v>28108.199092278468</v>
      </c>
      <c r="AJ25" s="160">
        <f ca="1">AJ22*(LPP!$I$47/12)</f>
        <v>28108.199092278468</v>
      </c>
      <c r="AK25" s="160">
        <f ca="1">AK22*(LPP!$I$47/12)</f>
        <v>28108.199092278468</v>
      </c>
      <c r="AL25" s="160">
        <f ca="1">AL22*(LPP!$I$47/12)</f>
        <v>28108.199092278468</v>
      </c>
      <c r="AM25" s="160">
        <f ca="1">AM22*(LPP!$I$47/12)</f>
        <v>28108.199092278468</v>
      </c>
      <c r="AN25" s="160">
        <f ca="1">AN22*(LPP!$I$47/12)</f>
        <v>28108.199092278468</v>
      </c>
      <c r="AO25" s="160">
        <f ca="1">AO22*(LPP!$I$47/12)</f>
        <v>28108.199092278468</v>
      </c>
      <c r="AP25" s="160">
        <f ca="1">AP22*(LPP!$I$47/12)</f>
        <v>28108.199092278468</v>
      </c>
      <c r="AQ25" s="160">
        <f ca="1">AQ22*(LPP!$I$47/12)</f>
        <v>28108.199092278468</v>
      </c>
      <c r="AR25" s="160">
        <f ca="1">AR22*(LPP!$I$47/12)</f>
        <v>28108.199092278468</v>
      </c>
      <c r="AS25" s="160">
        <f ca="1">AS22*(LPP!$I$47/12)</f>
        <v>28108.199092278468</v>
      </c>
      <c r="AT25" s="160">
        <f ca="1">AT22*(LPP!$I$47/12)</f>
        <v>28108.199092278468</v>
      </c>
      <c r="AU25" s="160">
        <f ca="1">AU22*(LPP!$I$47/12)</f>
        <v>28108.199092278468</v>
      </c>
      <c r="AV25" s="160">
        <f ca="1">AV22*(LPP!$I$47/12)</f>
        <v>28108.199092278468</v>
      </c>
      <c r="AW25" s="160">
        <f ca="1">AW22*(LPP!$I$47/12)</f>
        <v>28108.199092278468</v>
      </c>
      <c r="AX25" s="160">
        <f ca="1">AX22*(LPP!$I$47/12)</f>
        <v>28108.199092278468</v>
      </c>
      <c r="AY25" s="160">
        <f ca="1">AY22*(LPP!$I$47/12)</f>
        <v>28108.199092278468</v>
      </c>
      <c r="AZ25" s="160">
        <f ca="1">AZ22*(LPP!$I$47/12)</f>
        <v>28108.199092278468</v>
      </c>
      <c r="BA25" s="160">
        <f ca="1">BA22*(LPP!$I$47/12)</f>
        <v>28108.199092278468</v>
      </c>
      <c r="BB25" s="160">
        <f ca="1">BB22*(LPP!$I$47/12)</f>
        <v>28108.199092278468</v>
      </c>
      <c r="BC25" s="160">
        <f ca="1">BC22*(LPP!$I$47/12)</f>
        <v>28108.199092278468</v>
      </c>
      <c r="BD25" s="160">
        <f ca="1">BD22*(LPP!$I$47/12)</f>
        <v>28108.199092278468</v>
      </c>
      <c r="BE25" s="160">
        <f ca="1">BE22*(LPP!$I$47/12)</f>
        <v>28108.199092278468</v>
      </c>
      <c r="BF25" s="160">
        <f ca="1">BF22*(LPP!$I$47/12)</f>
        <v>28108.199092278468</v>
      </c>
      <c r="BG25" s="160">
        <f ca="1">BG22*(LPP!$I$47/12)</f>
        <v>28108.199092278468</v>
      </c>
      <c r="BH25" s="160">
        <f ca="1">BH22*(LPP!$I$47/12)</f>
        <v>28108.199092278468</v>
      </c>
      <c r="BI25" s="160">
        <f ca="1">BI22*(LPP!$I$47/12)</f>
        <v>28108.199092278468</v>
      </c>
      <c r="BJ25" s="160">
        <f ca="1">BJ22*(LPP!$I$47/12)</f>
        <v>28108.199092278468</v>
      </c>
      <c r="BK25" s="160">
        <f ca="1">BK22*(LPP!$I$47/12)</f>
        <v>28108.199092278468</v>
      </c>
      <c r="BL25" s="160">
        <f ca="1">BL22*(LPP!$I$47/12)</f>
        <v>28108.199092278468</v>
      </c>
      <c r="BM25" s="160">
        <f ca="1">BM22*(LPP!$I$47/12)</f>
        <v>28108.199092278468</v>
      </c>
      <c r="BN25" s="160">
        <f ca="1">BN22*(LPP!$I$47/12)</f>
        <v>28108.199092278468</v>
      </c>
      <c r="BO25" s="160">
        <f ca="1">BO22*(LPP!$I$47/12)</f>
        <v>28108.199092278468</v>
      </c>
      <c r="BP25" s="160">
        <f ca="1">BP22*(LPP!$I$47/12)</f>
        <v>28108.199092278468</v>
      </c>
      <c r="BQ25" s="160">
        <f ca="1">BQ22*(LPP!$I$47/12)</f>
        <v>28108.199092278468</v>
      </c>
      <c r="BR25" s="160">
        <f ca="1">BR22*(LPP!$I$47/12)</f>
        <v>28108.199092278468</v>
      </c>
      <c r="BS25" s="160">
        <f ca="1">BS22*(LPP!$I$47/12)</f>
        <v>28108.199092278468</v>
      </c>
      <c r="BT25" s="160">
        <f ca="1">BT22*(LPP!$I$47/12)</f>
        <v>28108.199092278468</v>
      </c>
      <c r="BU25" s="160">
        <f ca="1">BU22*(LPP!$I$47/12)</f>
        <v>28108.199092278468</v>
      </c>
      <c r="BV25" s="160">
        <f ca="1">BV22*(LPP!$I$47/12)</f>
        <v>28108.199092278468</v>
      </c>
    </row>
    <row r="26" spans="2:74" x14ac:dyDescent="0.25">
      <c r="I26" s="160"/>
    </row>
    <row r="27" spans="2:74" x14ac:dyDescent="0.25">
      <c r="B27" s="81" t="s">
        <v>421</v>
      </c>
      <c r="C27" s="161"/>
      <c r="E27" s="125" t="s">
        <v>408</v>
      </c>
      <c r="F27" s="124"/>
    </row>
    <row r="28" spans="2:74" x14ac:dyDescent="0.25">
      <c r="B28" s="162" t="str">
        <f>B5</f>
        <v>Land</v>
      </c>
      <c r="C28" s="160">
        <f>SUM(C5:BV5)</f>
        <v>2761925</v>
      </c>
      <c r="E28" s="67" t="str">
        <f>LPP!F15</f>
        <v>Apartments</v>
      </c>
      <c r="F28" s="101">
        <f>LPP!H15</f>
        <v>0.1</v>
      </c>
    </row>
    <row r="29" spans="2:74" x14ac:dyDescent="0.25">
      <c r="B29" s="162" t="str">
        <f t="shared" ref="B29:B42" si="13">B6</f>
        <v>Sitework</v>
      </c>
      <c r="C29" s="160">
        <f t="shared" ref="C29:C41" si="14">SUM(C6:BV6)</f>
        <v>1817542</v>
      </c>
      <c r="E29" s="67" t="str">
        <f>LPP!O11</f>
        <v>GC Fee</v>
      </c>
      <c r="F29" s="68">
        <f>LPP!P11</f>
        <v>0.05</v>
      </c>
    </row>
    <row r="30" spans="2:74" x14ac:dyDescent="0.25">
      <c r="B30" s="162" t="str">
        <f t="shared" si="13"/>
        <v>Excavation</v>
      </c>
      <c r="C30" s="160">
        <f t="shared" si="14"/>
        <v>734026</v>
      </c>
      <c r="E30" s="67" t="str">
        <f>LPP!O12</f>
        <v>Developer Fee</v>
      </c>
      <c r="F30" s="68">
        <f>LPP!P12</f>
        <v>0.02</v>
      </c>
    </row>
    <row r="31" spans="2:74" x14ac:dyDescent="0.25">
      <c r="B31" s="162" t="str">
        <f t="shared" si="13"/>
        <v>Concrete</v>
      </c>
      <c r="C31" s="160">
        <f t="shared" si="14"/>
        <v>353884</v>
      </c>
      <c r="E31" s="67" t="str">
        <f>LPP!O13</f>
        <v>Contingency</v>
      </c>
      <c r="F31" s="68">
        <f>LPP!P13</f>
        <v>0.04</v>
      </c>
    </row>
    <row r="32" spans="2:74" x14ac:dyDescent="0.25">
      <c r="B32" s="162" t="str">
        <f t="shared" si="13"/>
        <v>Plumbing</v>
      </c>
      <c r="C32" s="160">
        <f t="shared" si="14"/>
        <v>2053506.4017660043</v>
      </c>
    </row>
    <row r="33" spans="2:6" x14ac:dyDescent="0.25">
      <c r="B33" s="162" t="str">
        <f t="shared" si="13"/>
        <v>Lumber Pack</v>
      </c>
      <c r="C33" s="160">
        <f t="shared" si="14"/>
        <v>25815509.050772626</v>
      </c>
      <c r="E33" s="125" t="s">
        <v>422</v>
      </c>
      <c r="F33" s="124"/>
    </row>
    <row r="34" spans="2:6" x14ac:dyDescent="0.25">
      <c r="B34" s="162" t="str">
        <f t="shared" si="13"/>
        <v>Framing</v>
      </c>
      <c r="C34" s="160">
        <f t="shared" si="14"/>
        <v>6453877.2626931565</v>
      </c>
      <c r="E34" s="26">
        <v>1</v>
      </c>
      <c r="F34" s="163">
        <f ca="1">HLOOKUP(E34,$C$1:$BV$24,23,FALSE)</f>
        <v>3446286.6242038216</v>
      </c>
    </row>
    <row r="35" spans="2:6" x14ac:dyDescent="0.25">
      <c r="B35" s="162" t="str">
        <f t="shared" si="13"/>
        <v>MEPS</v>
      </c>
      <c r="C35" s="160">
        <f t="shared" si="14"/>
        <v>23468644.591611482</v>
      </c>
      <c r="E35" s="26">
        <v>2</v>
      </c>
      <c r="F35" s="163">
        <f ca="1">HLOOKUP(E35,$C$1:$BV$24,23,FALSE)</f>
        <v>3241872.7578947376</v>
      </c>
    </row>
    <row r="36" spans="2:6" ht="13.8" thickBot="1" x14ac:dyDescent="0.3">
      <c r="B36" s="162" t="str">
        <f t="shared" si="13"/>
        <v>Insulation</v>
      </c>
      <c r="C36" s="160">
        <f t="shared" si="14"/>
        <v>1173432.2295805742</v>
      </c>
      <c r="E36" s="42" t="s">
        <v>86</v>
      </c>
      <c r="F36" s="133">
        <f ca="1">SUM(F34:F35)</f>
        <v>6688159.3820985593</v>
      </c>
    </row>
    <row r="37" spans="2:6" ht="13.8" thickTop="1" x14ac:dyDescent="0.25">
      <c r="B37" s="162" t="str">
        <f t="shared" si="13"/>
        <v>Drywall</v>
      </c>
      <c r="C37" s="160">
        <f t="shared" si="14"/>
        <v>5867161.1479028706</v>
      </c>
    </row>
    <row r="38" spans="2:6" x14ac:dyDescent="0.25">
      <c r="B38" s="162" t="str">
        <f t="shared" si="13"/>
        <v>Finishes</v>
      </c>
      <c r="C38" s="160">
        <f t="shared" si="14"/>
        <v>1613469.3156732894</v>
      </c>
      <c r="E38" s="125" t="s">
        <v>423</v>
      </c>
      <c r="F38" s="124"/>
    </row>
    <row r="39" spans="2:6" x14ac:dyDescent="0.25">
      <c r="B39" s="162" t="str">
        <f t="shared" si="13"/>
        <v>Dev Fees &amp; Contingency</v>
      </c>
      <c r="C39" s="160">
        <f t="shared" si="14"/>
        <v>7593820.120000001</v>
      </c>
      <c r="E39" s="26">
        <v>3</v>
      </c>
      <c r="F39" s="160">
        <f ca="1">C43-F36</f>
        <v>77636437.894736871</v>
      </c>
    </row>
    <row r="40" spans="2:6" ht="13.8" thickBot="1" x14ac:dyDescent="0.3">
      <c r="B40" s="162" t="str">
        <f t="shared" si="13"/>
        <v>Acq Fee</v>
      </c>
      <c r="C40" s="160">
        <f t="shared" ca="1" si="14"/>
        <v>4216229.8638417711</v>
      </c>
      <c r="E40" s="42" t="s">
        <v>86</v>
      </c>
      <c r="F40" s="133">
        <f ca="1">F39+F36</f>
        <v>84324597.276835427</v>
      </c>
    </row>
    <row r="41" spans="2:6" ht="13.8" thickTop="1" x14ac:dyDescent="0.25">
      <c r="B41" s="162" t="str">
        <f t="shared" si="13"/>
        <v>Closing Costs/Reserves</v>
      </c>
      <c r="C41" s="160">
        <f t="shared" si="14"/>
        <v>374000</v>
      </c>
    </row>
    <row r="42" spans="2:6" x14ac:dyDescent="0.25">
      <c r="B42" s="162" t="str">
        <f t="shared" si="13"/>
        <v>Loan Points</v>
      </c>
      <c r="C42" s="160">
        <f ca="1">SUM(C19:BV19)</f>
        <v>27570.292993630581</v>
      </c>
    </row>
    <row r="43" spans="2:6" ht="13.8" thickBot="1" x14ac:dyDescent="0.3">
      <c r="B43" s="134" t="s">
        <v>86</v>
      </c>
      <c r="C43" s="135">
        <f ca="1">SUM(C28:C42)</f>
        <v>84324597.276835427</v>
      </c>
    </row>
    <row r="44" spans="2:6" ht="13.8" thickTop="1" x14ac:dyDescent="0.2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D7F6A-F95D-44D0-A17C-0C0947174280}">
  <sheetPr>
    <tabColor rgb="FF00B050"/>
  </sheetPr>
  <dimension ref="B1:BV44"/>
  <sheetViews>
    <sheetView workbookViewId="0">
      <selection activeCell="C19" sqref="C19"/>
    </sheetView>
  </sheetViews>
  <sheetFormatPr defaultRowHeight="13.2" x14ac:dyDescent="0.25"/>
  <cols>
    <col min="2" max="2" width="22.88671875" customWidth="1"/>
    <col min="3" max="5" width="15.21875" bestFit="1" customWidth="1"/>
    <col min="6" max="13" width="13.6640625" bestFit="1" customWidth="1"/>
    <col min="14" max="19" width="12.5546875" bestFit="1" customWidth="1"/>
    <col min="20" max="20" width="19.33203125" bestFit="1" customWidth="1"/>
    <col min="21" max="21" width="12.44140625" bestFit="1" customWidth="1"/>
    <col min="22" max="22" width="12.5546875" bestFit="1" customWidth="1"/>
    <col min="23" max="23" width="9" bestFit="1" customWidth="1"/>
    <col min="24" max="24" width="12.44140625" bestFit="1" customWidth="1"/>
    <col min="25" max="25" width="9.21875" bestFit="1" customWidth="1"/>
    <col min="26" max="36" width="9" bestFit="1" customWidth="1"/>
    <col min="37" max="37" width="9.21875" bestFit="1" customWidth="1"/>
    <col min="38" max="48" width="9" bestFit="1" customWidth="1"/>
    <col min="49" max="49" width="9.21875" bestFit="1" customWidth="1"/>
    <col min="50" max="60" width="9" bestFit="1" customWidth="1"/>
    <col min="61" max="61" width="9.21875" bestFit="1" customWidth="1"/>
    <col min="62" max="72" width="9" bestFit="1" customWidth="1"/>
    <col min="73" max="73" width="9.21875" bestFit="1" customWidth="1"/>
    <col min="74" max="74" width="9" bestFit="1" customWidth="1"/>
  </cols>
  <sheetData>
    <row r="1" spans="2:74" x14ac:dyDescent="0.25">
      <c r="B1" t="s">
        <v>419</v>
      </c>
      <c r="C1" s="72">
        <v>1</v>
      </c>
      <c r="D1" s="55"/>
      <c r="E1" s="55"/>
      <c r="F1" s="55"/>
      <c r="G1" s="55"/>
      <c r="H1" s="55"/>
      <c r="I1" s="55"/>
      <c r="J1" s="55"/>
      <c r="K1" s="55"/>
      <c r="L1" s="72">
        <v>2</v>
      </c>
      <c r="M1" s="55"/>
      <c r="N1" s="55"/>
      <c r="O1" s="55"/>
      <c r="P1" s="55"/>
      <c r="Q1" s="55"/>
      <c r="R1" s="55"/>
      <c r="S1" s="55"/>
      <c r="T1" s="55"/>
      <c r="U1" s="72"/>
      <c r="V1" s="55"/>
      <c r="W1" s="55"/>
      <c r="X1" s="72">
        <v>3</v>
      </c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</row>
    <row r="2" spans="2:74" x14ac:dyDescent="0.25">
      <c r="B2" t="s">
        <v>1</v>
      </c>
      <c r="C2">
        <f>ROUNDUP(C3/12,0)</f>
        <v>0</v>
      </c>
      <c r="D2">
        <f t="shared" ref="D2:BO2" si="0">ROUNDUP(D3/12,0)</f>
        <v>1</v>
      </c>
      <c r="E2">
        <f t="shared" si="0"/>
        <v>1</v>
      </c>
      <c r="F2">
        <f t="shared" si="0"/>
        <v>1</v>
      </c>
      <c r="G2">
        <f t="shared" si="0"/>
        <v>1</v>
      </c>
      <c r="H2">
        <f t="shared" si="0"/>
        <v>1</v>
      </c>
      <c r="I2">
        <f t="shared" si="0"/>
        <v>1</v>
      </c>
      <c r="J2">
        <f t="shared" si="0"/>
        <v>1</v>
      </c>
      <c r="K2">
        <f t="shared" si="0"/>
        <v>1</v>
      </c>
      <c r="L2">
        <f t="shared" si="0"/>
        <v>1</v>
      </c>
      <c r="M2">
        <f t="shared" si="0"/>
        <v>1</v>
      </c>
      <c r="N2">
        <f t="shared" si="0"/>
        <v>1</v>
      </c>
      <c r="O2">
        <f t="shared" si="0"/>
        <v>1</v>
      </c>
      <c r="P2">
        <f t="shared" si="0"/>
        <v>2</v>
      </c>
      <c r="Q2">
        <f t="shared" si="0"/>
        <v>2</v>
      </c>
      <c r="R2">
        <f t="shared" si="0"/>
        <v>2</v>
      </c>
      <c r="S2">
        <f t="shared" si="0"/>
        <v>2</v>
      </c>
      <c r="T2">
        <f t="shared" si="0"/>
        <v>2</v>
      </c>
      <c r="U2">
        <f t="shared" si="0"/>
        <v>2</v>
      </c>
      <c r="V2">
        <f t="shared" si="0"/>
        <v>2</v>
      </c>
      <c r="W2">
        <f t="shared" si="0"/>
        <v>2</v>
      </c>
      <c r="X2">
        <f t="shared" si="0"/>
        <v>2</v>
      </c>
      <c r="Y2">
        <f t="shared" si="0"/>
        <v>2</v>
      </c>
      <c r="Z2">
        <f t="shared" si="0"/>
        <v>2</v>
      </c>
      <c r="AA2">
        <f t="shared" si="0"/>
        <v>2</v>
      </c>
      <c r="AB2">
        <f t="shared" si="0"/>
        <v>3</v>
      </c>
      <c r="AC2">
        <f t="shared" si="0"/>
        <v>3</v>
      </c>
      <c r="AD2">
        <f t="shared" si="0"/>
        <v>3</v>
      </c>
      <c r="AE2">
        <f t="shared" si="0"/>
        <v>3</v>
      </c>
      <c r="AF2">
        <f t="shared" si="0"/>
        <v>3</v>
      </c>
      <c r="AG2">
        <f t="shared" si="0"/>
        <v>3</v>
      </c>
      <c r="AH2">
        <f t="shared" si="0"/>
        <v>3</v>
      </c>
      <c r="AI2">
        <f t="shared" si="0"/>
        <v>3</v>
      </c>
      <c r="AJ2">
        <f t="shared" si="0"/>
        <v>3</v>
      </c>
      <c r="AK2">
        <f t="shared" si="0"/>
        <v>3</v>
      </c>
      <c r="AL2">
        <f t="shared" si="0"/>
        <v>3</v>
      </c>
      <c r="AM2">
        <f t="shared" si="0"/>
        <v>3</v>
      </c>
      <c r="AN2">
        <f t="shared" si="0"/>
        <v>4</v>
      </c>
      <c r="AO2">
        <f t="shared" si="0"/>
        <v>4</v>
      </c>
      <c r="AP2">
        <f t="shared" si="0"/>
        <v>4</v>
      </c>
      <c r="AQ2">
        <f t="shared" si="0"/>
        <v>4</v>
      </c>
      <c r="AR2">
        <f t="shared" si="0"/>
        <v>4</v>
      </c>
      <c r="AS2">
        <f t="shared" si="0"/>
        <v>4</v>
      </c>
      <c r="AT2">
        <f t="shared" si="0"/>
        <v>4</v>
      </c>
      <c r="AU2">
        <f t="shared" si="0"/>
        <v>4</v>
      </c>
      <c r="AV2">
        <f t="shared" si="0"/>
        <v>4</v>
      </c>
      <c r="AW2">
        <f t="shared" si="0"/>
        <v>4</v>
      </c>
      <c r="AX2">
        <f t="shared" si="0"/>
        <v>4</v>
      </c>
      <c r="AY2">
        <f t="shared" si="0"/>
        <v>4</v>
      </c>
      <c r="AZ2">
        <f t="shared" si="0"/>
        <v>5</v>
      </c>
      <c r="BA2">
        <f t="shared" si="0"/>
        <v>5</v>
      </c>
      <c r="BB2">
        <f t="shared" si="0"/>
        <v>5</v>
      </c>
      <c r="BC2">
        <f t="shared" si="0"/>
        <v>5</v>
      </c>
      <c r="BD2">
        <f t="shared" si="0"/>
        <v>5</v>
      </c>
      <c r="BE2">
        <f t="shared" si="0"/>
        <v>5</v>
      </c>
      <c r="BF2">
        <f t="shared" si="0"/>
        <v>5</v>
      </c>
      <c r="BG2">
        <f t="shared" si="0"/>
        <v>5</v>
      </c>
      <c r="BH2">
        <f t="shared" si="0"/>
        <v>5</v>
      </c>
      <c r="BI2">
        <f t="shared" si="0"/>
        <v>5</v>
      </c>
      <c r="BJ2">
        <f t="shared" si="0"/>
        <v>5</v>
      </c>
      <c r="BK2">
        <f t="shared" si="0"/>
        <v>5</v>
      </c>
      <c r="BL2">
        <f t="shared" si="0"/>
        <v>6</v>
      </c>
      <c r="BM2">
        <f t="shared" si="0"/>
        <v>6</v>
      </c>
      <c r="BN2">
        <f t="shared" si="0"/>
        <v>6</v>
      </c>
      <c r="BO2">
        <f t="shared" si="0"/>
        <v>6</v>
      </c>
      <c r="BP2">
        <f t="shared" ref="BP2:BV2" si="1">ROUNDUP(BP3/12,0)</f>
        <v>6</v>
      </c>
      <c r="BQ2">
        <f t="shared" si="1"/>
        <v>6</v>
      </c>
      <c r="BR2">
        <f t="shared" si="1"/>
        <v>6</v>
      </c>
      <c r="BS2">
        <f t="shared" si="1"/>
        <v>6</v>
      </c>
      <c r="BT2">
        <f t="shared" si="1"/>
        <v>6</v>
      </c>
      <c r="BU2">
        <f t="shared" si="1"/>
        <v>6</v>
      </c>
      <c r="BV2">
        <f t="shared" si="1"/>
        <v>6</v>
      </c>
    </row>
    <row r="3" spans="2:74" x14ac:dyDescent="0.25">
      <c r="B3" s="2" t="s">
        <v>33</v>
      </c>
      <c r="C3" s="72">
        <v>0</v>
      </c>
      <c r="D3">
        <f>C3+1</f>
        <v>1</v>
      </c>
      <c r="E3">
        <f t="shared" ref="E3:BP3" si="2">D3+1</f>
        <v>2</v>
      </c>
      <c r="F3">
        <f t="shared" si="2"/>
        <v>3</v>
      </c>
      <c r="G3">
        <f t="shared" si="2"/>
        <v>4</v>
      </c>
      <c r="H3">
        <f t="shared" si="2"/>
        <v>5</v>
      </c>
      <c r="I3">
        <f t="shared" si="2"/>
        <v>6</v>
      </c>
      <c r="J3">
        <f t="shared" si="2"/>
        <v>7</v>
      </c>
      <c r="K3">
        <f t="shared" si="2"/>
        <v>8</v>
      </c>
      <c r="L3">
        <f t="shared" si="2"/>
        <v>9</v>
      </c>
      <c r="M3">
        <f t="shared" si="2"/>
        <v>10</v>
      </c>
      <c r="N3">
        <f t="shared" si="2"/>
        <v>11</v>
      </c>
      <c r="O3">
        <f t="shared" si="2"/>
        <v>12</v>
      </c>
      <c r="P3">
        <f t="shared" si="2"/>
        <v>13</v>
      </c>
      <c r="Q3">
        <f t="shared" si="2"/>
        <v>14</v>
      </c>
      <c r="R3">
        <f t="shared" si="2"/>
        <v>15</v>
      </c>
      <c r="S3">
        <f t="shared" si="2"/>
        <v>16</v>
      </c>
      <c r="T3">
        <f t="shared" si="2"/>
        <v>17</v>
      </c>
      <c r="U3">
        <f t="shared" si="2"/>
        <v>18</v>
      </c>
      <c r="V3">
        <f t="shared" si="2"/>
        <v>19</v>
      </c>
      <c r="W3">
        <f t="shared" si="2"/>
        <v>20</v>
      </c>
      <c r="X3">
        <f t="shared" si="2"/>
        <v>21</v>
      </c>
      <c r="Y3">
        <f t="shared" si="2"/>
        <v>22</v>
      </c>
      <c r="Z3">
        <f t="shared" si="2"/>
        <v>23</v>
      </c>
      <c r="AA3">
        <f t="shared" si="2"/>
        <v>24</v>
      </c>
      <c r="AB3">
        <f t="shared" si="2"/>
        <v>25</v>
      </c>
      <c r="AC3">
        <f t="shared" si="2"/>
        <v>26</v>
      </c>
      <c r="AD3">
        <f t="shared" si="2"/>
        <v>27</v>
      </c>
      <c r="AE3">
        <f t="shared" si="2"/>
        <v>28</v>
      </c>
      <c r="AF3">
        <f t="shared" si="2"/>
        <v>29</v>
      </c>
      <c r="AG3">
        <f t="shared" si="2"/>
        <v>30</v>
      </c>
      <c r="AH3">
        <f t="shared" si="2"/>
        <v>31</v>
      </c>
      <c r="AI3">
        <f t="shared" si="2"/>
        <v>32</v>
      </c>
      <c r="AJ3">
        <f t="shared" si="2"/>
        <v>33</v>
      </c>
      <c r="AK3">
        <f t="shared" si="2"/>
        <v>34</v>
      </c>
      <c r="AL3">
        <f t="shared" si="2"/>
        <v>35</v>
      </c>
      <c r="AM3">
        <f t="shared" si="2"/>
        <v>36</v>
      </c>
      <c r="AN3">
        <f t="shared" si="2"/>
        <v>37</v>
      </c>
      <c r="AO3">
        <f t="shared" si="2"/>
        <v>38</v>
      </c>
      <c r="AP3">
        <f t="shared" si="2"/>
        <v>39</v>
      </c>
      <c r="AQ3">
        <f t="shared" si="2"/>
        <v>40</v>
      </c>
      <c r="AR3">
        <f t="shared" si="2"/>
        <v>41</v>
      </c>
      <c r="AS3">
        <f t="shared" si="2"/>
        <v>42</v>
      </c>
      <c r="AT3">
        <f t="shared" si="2"/>
        <v>43</v>
      </c>
      <c r="AU3">
        <f t="shared" si="2"/>
        <v>44</v>
      </c>
      <c r="AV3">
        <f t="shared" si="2"/>
        <v>45</v>
      </c>
      <c r="AW3">
        <f t="shared" si="2"/>
        <v>46</v>
      </c>
      <c r="AX3">
        <f t="shared" si="2"/>
        <v>47</v>
      </c>
      <c r="AY3">
        <f t="shared" si="2"/>
        <v>48</v>
      </c>
      <c r="AZ3">
        <f t="shared" si="2"/>
        <v>49</v>
      </c>
      <c r="BA3">
        <f t="shared" si="2"/>
        <v>50</v>
      </c>
      <c r="BB3">
        <f t="shared" si="2"/>
        <v>51</v>
      </c>
      <c r="BC3">
        <f t="shared" si="2"/>
        <v>52</v>
      </c>
      <c r="BD3">
        <f t="shared" si="2"/>
        <v>53</v>
      </c>
      <c r="BE3">
        <f t="shared" si="2"/>
        <v>54</v>
      </c>
      <c r="BF3">
        <f t="shared" si="2"/>
        <v>55</v>
      </c>
      <c r="BG3">
        <f t="shared" si="2"/>
        <v>56</v>
      </c>
      <c r="BH3">
        <f t="shared" si="2"/>
        <v>57</v>
      </c>
      <c r="BI3">
        <f t="shared" si="2"/>
        <v>58</v>
      </c>
      <c r="BJ3">
        <f t="shared" si="2"/>
        <v>59</v>
      </c>
      <c r="BK3">
        <f t="shared" si="2"/>
        <v>60</v>
      </c>
      <c r="BL3">
        <f t="shared" si="2"/>
        <v>61</v>
      </c>
      <c r="BM3">
        <f t="shared" si="2"/>
        <v>62</v>
      </c>
      <c r="BN3">
        <f t="shared" si="2"/>
        <v>63</v>
      </c>
      <c r="BO3">
        <f t="shared" si="2"/>
        <v>64</v>
      </c>
      <c r="BP3">
        <f t="shared" si="2"/>
        <v>65</v>
      </c>
      <c r="BQ3">
        <f t="shared" ref="BQ3:BV3" si="3">BP3+1</f>
        <v>66</v>
      </c>
      <c r="BR3">
        <f t="shared" si="3"/>
        <v>67</v>
      </c>
      <c r="BS3">
        <f t="shared" si="3"/>
        <v>68</v>
      </c>
      <c r="BT3">
        <f t="shared" si="3"/>
        <v>69</v>
      </c>
      <c r="BU3">
        <f t="shared" si="3"/>
        <v>70</v>
      </c>
      <c r="BV3">
        <f t="shared" si="3"/>
        <v>71</v>
      </c>
    </row>
    <row r="4" spans="2:74" ht="15" thickBot="1" x14ac:dyDescent="0.3">
      <c r="B4" s="122" t="s">
        <v>136</v>
      </c>
      <c r="C4" s="123">
        <f>LPP!D4</f>
        <v>44408</v>
      </c>
      <c r="D4" s="123">
        <f>EOMONTH(C4,1)</f>
        <v>44439</v>
      </c>
      <c r="E4" s="123">
        <f t="shared" ref="E4:BP4" si="4">EOMONTH(D4,1)</f>
        <v>44469</v>
      </c>
      <c r="F4" s="123">
        <f t="shared" si="4"/>
        <v>44500</v>
      </c>
      <c r="G4" s="123">
        <f t="shared" si="4"/>
        <v>44530</v>
      </c>
      <c r="H4" s="123">
        <f t="shared" si="4"/>
        <v>44561</v>
      </c>
      <c r="I4" s="123">
        <f t="shared" si="4"/>
        <v>44592</v>
      </c>
      <c r="J4" s="123">
        <f t="shared" si="4"/>
        <v>44620</v>
      </c>
      <c r="K4" s="123">
        <f t="shared" si="4"/>
        <v>44651</v>
      </c>
      <c r="L4" s="123">
        <f t="shared" si="4"/>
        <v>44681</v>
      </c>
      <c r="M4" s="123">
        <f t="shared" si="4"/>
        <v>44712</v>
      </c>
      <c r="N4" s="123">
        <f t="shared" si="4"/>
        <v>44742</v>
      </c>
      <c r="O4" s="123">
        <f t="shared" si="4"/>
        <v>44773</v>
      </c>
      <c r="P4" s="123">
        <f t="shared" si="4"/>
        <v>44804</v>
      </c>
      <c r="Q4" s="123">
        <f t="shared" si="4"/>
        <v>44834</v>
      </c>
      <c r="R4" s="123">
        <f t="shared" si="4"/>
        <v>44865</v>
      </c>
      <c r="S4" s="123">
        <f t="shared" si="4"/>
        <v>44895</v>
      </c>
      <c r="T4" s="123">
        <f t="shared" si="4"/>
        <v>44926</v>
      </c>
      <c r="U4" s="123">
        <f t="shared" si="4"/>
        <v>44957</v>
      </c>
      <c r="V4" s="123">
        <f t="shared" si="4"/>
        <v>44985</v>
      </c>
      <c r="W4" s="123">
        <f t="shared" si="4"/>
        <v>45016</v>
      </c>
      <c r="X4" s="123">
        <f t="shared" si="4"/>
        <v>45046</v>
      </c>
      <c r="Y4" s="123">
        <f t="shared" si="4"/>
        <v>45077</v>
      </c>
      <c r="Z4" s="123">
        <f t="shared" si="4"/>
        <v>45107</v>
      </c>
      <c r="AA4" s="123">
        <f t="shared" si="4"/>
        <v>45138</v>
      </c>
      <c r="AB4" s="123">
        <f t="shared" si="4"/>
        <v>45169</v>
      </c>
      <c r="AC4" s="123">
        <f t="shared" si="4"/>
        <v>45199</v>
      </c>
      <c r="AD4" s="123">
        <f t="shared" si="4"/>
        <v>45230</v>
      </c>
      <c r="AE4" s="123">
        <f t="shared" si="4"/>
        <v>45260</v>
      </c>
      <c r="AF4" s="123">
        <f t="shared" si="4"/>
        <v>45291</v>
      </c>
      <c r="AG4" s="123">
        <f t="shared" si="4"/>
        <v>45322</v>
      </c>
      <c r="AH4" s="123">
        <f t="shared" si="4"/>
        <v>45351</v>
      </c>
      <c r="AI4" s="123">
        <f t="shared" si="4"/>
        <v>45382</v>
      </c>
      <c r="AJ4" s="123">
        <f t="shared" si="4"/>
        <v>45412</v>
      </c>
      <c r="AK4" s="123">
        <f t="shared" si="4"/>
        <v>45443</v>
      </c>
      <c r="AL4" s="123">
        <f t="shared" si="4"/>
        <v>45473</v>
      </c>
      <c r="AM4" s="123">
        <f t="shared" si="4"/>
        <v>45504</v>
      </c>
      <c r="AN4" s="123">
        <f t="shared" si="4"/>
        <v>45535</v>
      </c>
      <c r="AO4" s="123">
        <f t="shared" si="4"/>
        <v>45565</v>
      </c>
      <c r="AP4" s="123">
        <f t="shared" si="4"/>
        <v>45596</v>
      </c>
      <c r="AQ4" s="123">
        <f t="shared" si="4"/>
        <v>45626</v>
      </c>
      <c r="AR4" s="123">
        <f t="shared" si="4"/>
        <v>45657</v>
      </c>
      <c r="AS4" s="123">
        <f t="shared" si="4"/>
        <v>45688</v>
      </c>
      <c r="AT4" s="123">
        <f t="shared" si="4"/>
        <v>45716</v>
      </c>
      <c r="AU4" s="123">
        <f t="shared" si="4"/>
        <v>45747</v>
      </c>
      <c r="AV4" s="123">
        <f t="shared" si="4"/>
        <v>45777</v>
      </c>
      <c r="AW4" s="123">
        <f t="shared" si="4"/>
        <v>45808</v>
      </c>
      <c r="AX4" s="123">
        <f t="shared" si="4"/>
        <v>45838</v>
      </c>
      <c r="AY4" s="123">
        <f t="shared" si="4"/>
        <v>45869</v>
      </c>
      <c r="AZ4" s="123">
        <f t="shared" si="4"/>
        <v>45900</v>
      </c>
      <c r="BA4" s="123">
        <f t="shared" si="4"/>
        <v>45930</v>
      </c>
      <c r="BB4" s="123">
        <f t="shared" si="4"/>
        <v>45961</v>
      </c>
      <c r="BC4" s="123">
        <f t="shared" si="4"/>
        <v>45991</v>
      </c>
      <c r="BD4" s="123">
        <f t="shared" si="4"/>
        <v>46022</v>
      </c>
      <c r="BE4" s="123">
        <f t="shared" si="4"/>
        <v>46053</v>
      </c>
      <c r="BF4" s="123">
        <f t="shared" si="4"/>
        <v>46081</v>
      </c>
      <c r="BG4" s="123">
        <f t="shared" si="4"/>
        <v>46112</v>
      </c>
      <c r="BH4" s="123">
        <f t="shared" si="4"/>
        <v>46142</v>
      </c>
      <c r="BI4" s="123">
        <f t="shared" si="4"/>
        <v>46173</v>
      </c>
      <c r="BJ4" s="123">
        <f t="shared" si="4"/>
        <v>46203</v>
      </c>
      <c r="BK4" s="123">
        <f t="shared" si="4"/>
        <v>46234</v>
      </c>
      <c r="BL4" s="123">
        <f t="shared" si="4"/>
        <v>46265</v>
      </c>
      <c r="BM4" s="123">
        <f t="shared" si="4"/>
        <v>46295</v>
      </c>
      <c r="BN4" s="123">
        <f t="shared" si="4"/>
        <v>46326</v>
      </c>
      <c r="BO4" s="123">
        <f t="shared" si="4"/>
        <v>46356</v>
      </c>
      <c r="BP4" s="123">
        <f t="shared" si="4"/>
        <v>46387</v>
      </c>
      <c r="BQ4" s="123">
        <f t="shared" ref="BQ4:BV4" si="5">EOMONTH(BP4,1)</f>
        <v>46418</v>
      </c>
      <c r="BR4" s="123">
        <f t="shared" si="5"/>
        <v>46446</v>
      </c>
      <c r="BS4" s="123">
        <f t="shared" si="5"/>
        <v>46477</v>
      </c>
      <c r="BT4" s="123">
        <f t="shared" si="5"/>
        <v>46507</v>
      </c>
      <c r="BU4" s="123">
        <f t="shared" si="5"/>
        <v>46538</v>
      </c>
      <c r="BV4" s="123">
        <f t="shared" si="5"/>
        <v>46568</v>
      </c>
    </row>
    <row r="5" spans="2:74" ht="13.8" x14ac:dyDescent="0.3">
      <c r="B5" s="57" t="s">
        <v>120</v>
      </c>
      <c r="C5" s="115">
        <f>LPP!I16</f>
        <v>5523850</v>
      </c>
      <c r="D5" s="65">
        <v>0</v>
      </c>
      <c r="E5" s="65">
        <v>0</v>
      </c>
      <c r="F5" s="65">
        <v>0</v>
      </c>
      <c r="G5" s="65">
        <v>0</v>
      </c>
      <c r="H5" s="65">
        <v>0</v>
      </c>
      <c r="I5" s="65">
        <v>0</v>
      </c>
      <c r="J5" s="65">
        <v>0</v>
      </c>
      <c r="K5" s="65">
        <v>0</v>
      </c>
      <c r="L5" s="65">
        <v>0</v>
      </c>
      <c r="M5" s="65">
        <v>0</v>
      </c>
      <c r="N5" s="65">
        <v>0</v>
      </c>
      <c r="O5" s="65">
        <v>0</v>
      </c>
      <c r="P5" s="65">
        <v>0</v>
      </c>
      <c r="Q5" s="65">
        <v>0</v>
      </c>
      <c r="R5" s="65">
        <v>0</v>
      </c>
      <c r="S5" s="65">
        <v>0</v>
      </c>
      <c r="T5" s="65">
        <v>0</v>
      </c>
      <c r="U5" s="65">
        <v>0</v>
      </c>
      <c r="V5" s="65">
        <v>0</v>
      </c>
      <c r="W5" s="65">
        <v>0</v>
      </c>
      <c r="X5" s="65">
        <v>0</v>
      </c>
      <c r="Y5" s="65">
        <v>0</v>
      </c>
      <c r="Z5" s="65">
        <v>0</v>
      </c>
      <c r="AA5" s="65">
        <v>0</v>
      </c>
      <c r="AB5" s="65">
        <v>0</v>
      </c>
      <c r="AC5" s="65">
        <v>0</v>
      </c>
      <c r="AD5" s="65">
        <v>0</v>
      </c>
      <c r="AE5" s="65">
        <v>0</v>
      </c>
      <c r="AF5" s="65">
        <v>0</v>
      </c>
      <c r="AG5" s="65">
        <v>0</v>
      </c>
      <c r="AH5" s="65">
        <v>0</v>
      </c>
      <c r="AI5" s="65">
        <v>0</v>
      </c>
      <c r="AJ5" s="65">
        <v>0</v>
      </c>
      <c r="AK5" s="65">
        <v>0</v>
      </c>
      <c r="AL5" s="65">
        <v>0</v>
      </c>
      <c r="AM5" s="65">
        <v>0</v>
      </c>
      <c r="AN5" s="65">
        <v>0</v>
      </c>
      <c r="AO5" s="65">
        <v>0</v>
      </c>
      <c r="AP5" s="65">
        <v>0</v>
      </c>
      <c r="AQ5" s="65">
        <v>0</v>
      </c>
      <c r="AR5" s="65">
        <v>0</v>
      </c>
      <c r="AS5" s="65">
        <v>0</v>
      </c>
      <c r="AT5" s="65">
        <v>0</v>
      </c>
      <c r="AU5" s="65">
        <v>0</v>
      </c>
      <c r="AV5" s="65">
        <v>0</v>
      </c>
      <c r="AW5" s="65">
        <v>0</v>
      </c>
      <c r="AX5" s="65">
        <v>0</v>
      </c>
      <c r="AY5" s="65">
        <v>0</v>
      </c>
      <c r="AZ5" s="65">
        <v>0</v>
      </c>
      <c r="BA5" s="65">
        <v>0</v>
      </c>
      <c r="BB5" s="65">
        <v>0</v>
      </c>
      <c r="BC5" s="65">
        <v>0</v>
      </c>
      <c r="BD5" s="65">
        <v>0</v>
      </c>
      <c r="BE5" s="65">
        <v>0</v>
      </c>
      <c r="BF5" s="65">
        <v>0</v>
      </c>
      <c r="BG5" s="65">
        <v>0</v>
      </c>
      <c r="BH5" s="65">
        <v>0</v>
      </c>
      <c r="BI5" s="65">
        <v>0</v>
      </c>
      <c r="BJ5" s="65">
        <v>0</v>
      </c>
      <c r="BK5" s="65">
        <v>0</v>
      </c>
      <c r="BL5" s="65">
        <v>0</v>
      </c>
      <c r="BM5" s="65">
        <v>0</v>
      </c>
      <c r="BN5" s="65">
        <v>0</v>
      </c>
      <c r="BO5" s="65">
        <v>0</v>
      </c>
      <c r="BP5" s="65">
        <v>0</v>
      </c>
      <c r="BQ5" s="65">
        <v>0</v>
      </c>
      <c r="BR5" s="65">
        <v>0</v>
      </c>
      <c r="BS5" s="65">
        <v>0</v>
      </c>
      <c r="BT5" s="65">
        <v>0</v>
      </c>
      <c r="BU5" s="65">
        <v>0</v>
      </c>
      <c r="BV5" s="65">
        <v>0</v>
      </c>
    </row>
    <row r="6" spans="2:74" ht="13.8" x14ac:dyDescent="0.3">
      <c r="B6" s="57" t="s">
        <v>121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419676</v>
      </c>
      <c r="M6" s="65">
        <v>413676</v>
      </c>
      <c r="N6" s="65">
        <v>400676</v>
      </c>
      <c r="O6" s="65">
        <v>400676</v>
      </c>
      <c r="P6" s="65">
        <v>400676</v>
      </c>
      <c r="Q6" s="65">
        <v>390676</v>
      </c>
      <c r="R6" s="65">
        <v>380677</v>
      </c>
      <c r="S6" s="65">
        <v>419676</v>
      </c>
      <c r="T6" s="65">
        <v>419676</v>
      </c>
      <c r="U6" s="65">
        <v>0</v>
      </c>
      <c r="V6" s="65">
        <v>0</v>
      </c>
      <c r="W6" s="65">
        <v>0</v>
      </c>
      <c r="X6" s="65">
        <v>0</v>
      </c>
      <c r="Y6" s="65">
        <v>0</v>
      </c>
      <c r="Z6" s="65">
        <v>0</v>
      </c>
      <c r="AA6" s="65">
        <v>0</v>
      </c>
      <c r="AB6" s="65">
        <v>0</v>
      </c>
      <c r="AC6" s="65">
        <v>0</v>
      </c>
      <c r="AD6" s="65">
        <v>0</v>
      </c>
      <c r="AE6" s="65">
        <v>0</v>
      </c>
      <c r="AF6" s="65">
        <v>0</v>
      </c>
      <c r="AG6" s="65">
        <v>0</v>
      </c>
      <c r="AH6" s="65">
        <v>0</v>
      </c>
      <c r="AI6" s="65">
        <v>0</v>
      </c>
      <c r="AJ6" s="65">
        <v>0</v>
      </c>
      <c r="AK6" s="65">
        <v>0</v>
      </c>
      <c r="AL6" s="65">
        <v>0</v>
      </c>
      <c r="AM6" s="65">
        <v>0</v>
      </c>
      <c r="AN6" s="65">
        <v>0</v>
      </c>
      <c r="AO6" s="65">
        <v>0</v>
      </c>
      <c r="AP6" s="65">
        <v>0</v>
      </c>
      <c r="AQ6" s="65">
        <v>0</v>
      </c>
      <c r="AR6" s="65">
        <v>0</v>
      </c>
      <c r="AS6" s="65">
        <v>0</v>
      </c>
      <c r="AT6" s="65">
        <v>0</v>
      </c>
      <c r="AU6" s="65">
        <v>0</v>
      </c>
      <c r="AV6" s="65">
        <v>0</v>
      </c>
      <c r="AW6" s="65">
        <v>0</v>
      </c>
      <c r="AX6" s="65">
        <v>0</v>
      </c>
      <c r="AY6" s="65">
        <v>0</v>
      </c>
      <c r="AZ6" s="65">
        <v>0</v>
      </c>
      <c r="BA6" s="65">
        <v>0</v>
      </c>
      <c r="BB6" s="65">
        <v>0</v>
      </c>
      <c r="BC6" s="65">
        <v>0</v>
      </c>
      <c r="BD6" s="65">
        <v>0</v>
      </c>
      <c r="BE6" s="65">
        <v>0</v>
      </c>
      <c r="BF6" s="65">
        <v>0</v>
      </c>
      <c r="BG6" s="65">
        <v>0</v>
      </c>
      <c r="BH6" s="65">
        <v>0</v>
      </c>
      <c r="BI6" s="65">
        <v>0</v>
      </c>
      <c r="BJ6" s="65">
        <v>0</v>
      </c>
      <c r="BK6" s="65">
        <v>0</v>
      </c>
      <c r="BL6" s="65">
        <v>0</v>
      </c>
      <c r="BM6" s="65">
        <v>0</v>
      </c>
      <c r="BN6" s="65">
        <v>0</v>
      </c>
      <c r="BO6" s="65">
        <v>0</v>
      </c>
      <c r="BP6" s="65">
        <v>0</v>
      </c>
      <c r="BQ6" s="65">
        <v>0</v>
      </c>
      <c r="BR6" s="65">
        <v>0</v>
      </c>
      <c r="BS6" s="65">
        <v>0</v>
      </c>
      <c r="BT6" s="65">
        <v>0</v>
      </c>
      <c r="BU6" s="65">
        <v>0</v>
      </c>
      <c r="BV6" s="65">
        <v>0</v>
      </c>
    </row>
    <row r="7" spans="2:74" ht="13.8" x14ac:dyDescent="0.3">
      <c r="B7" s="57" t="s">
        <v>122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161414</v>
      </c>
      <c r="M7" s="66">
        <v>167414</v>
      </c>
      <c r="N7" s="66">
        <v>170414</v>
      </c>
      <c r="O7" s="66">
        <v>170414</v>
      </c>
      <c r="P7" s="66">
        <v>170414</v>
      </c>
      <c r="Q7" s="66">
        <v>161414</v>
      </c>
      <c r="R7" s="66">
        <v>170414</v>
      </c>
      <c r="S7" s="66">
        <v>161414</v>
      </c>
      <c r="T7" s="66">
        <v>161414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6">
        <v>0</v>
      </c>
      <c r="AN7" s="66">
        <v>0</v>
      </c>
      <c r="AO7" s="66">
        <v>0</v>
      </c>
      <c r="AP7" s="66">
        <v>0</v>
      </c>
      <c r="AQ7" s="66">
        <v>0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66">
        <v>0</v>
      </c>
      <c r="BB7" s="66">
        <v>0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0</v>
      </c>
      <c r="BJ7" s="66">
        <v>0</v>
      </c>
      <c r="BK7" s="66">
        <v>0</v>
      </c>
      <c r="BL7" s="66">
        <v>0</v>
      </c>
      <c r="BM7" s="66">
        <v>0</v>
      </c>
      <c r="BN7" s="66">
        <v>0</v>
      </c>
      <c r="BO7" s="66">
        <v>0</v>
      </c>
      <c r="BP7" s="66">
        <v>0</v>
      </c>
      <c r="BQ7" s="66">
        <v>0</v>
      </c>
      <c r="BR7" s="66">
        <v>0</v>
      </c>
      <c r="BS7" s="66">
        <v>0</v>
      </c>
      <c r="BT7" s="66">
        <v>0</v>
      </c>
      <c r="BU7" s="66">
        <v>0</v>
      </c>
      <c r="BV7" s="66">
        <v>0</v>
      </c>
    </row>
    <row r="8" spans="2:74" ht="13.8" x14ac:dyDescent="0.3">
      <c r="B8" s="57" t="s">
        <v>123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64565</v>
      </c>
      <c r="M8" s="66">
        <v>64565</v>
      </c>
      <c r="N8" s="66">
        <v>74565</v>
      </c>
      <c r="O8" s="66">
        <v>74568</v>
      </c>
      <c r="P8" s="66">
        <v>74568</v>
      </c>
      <c r="Q8" s="66">
        <v>84566</v>
      </c>
      <c r="R8" s="66">
        <v>94566</v>
      </c>
      <c r="S8" s="66">
        <v>64565</v>
      </c>
      <c r="T8" s="66">
        <v>64565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6"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66">
        <v>0</v>
      </c>
      <c r="BV8" s="66">
        <v>0</v>
      </c>
    </row>
    <row r="9" spans="2:74" ht="13.8" x14ac:dyDescent="0.3">
      <c r="B9" s="57" t="s">
        <v>124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121">
        <v>123182.79617365712</v>
      </c>
      <c r="Y9" s="121">
        <v>123182.79617365712</v>
      </c>
      <c r="Z9" s="121">
        <v>123182.79617365712</v>
      </c>
      <c r="AA9" s="121">
        <v>123182.79617365712</v>
      </c>
      <c r="AB9" s="121">
        <v>123182.79617365712</v>
      </c>
      <c r="AC9" s="121">
        <v>123182.79617365712</v>
      </c>
      <c r="AD9" s="121">
        <v>123182.79617365712</v>
      </c>
      <c r="AE9" s="121">
        <v>123182.79617365712</v>
      </c>
      <c r="AF9" s="121">
        <v>123182.79617365712</v>
      </c>
      <c r="AG9" s="121">
        <v>123182.79617365712</v>
      </c>
      <c r="AH9" s="121">
        <v>123182.79617365712</v>
      </c>
      <c r="AI9" s="121">
        <v>123182.79617365712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6">
        <v>0</v>
      </c>
      <c r="BV9" s="66">
        <v>0</v>
      </c>
    </row>
    <row r="10" spans="2:74" ht="13.8" x14ac:dyDescent="0.3">
      <c r="B10" s="57" t="s">
        <v>125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121">
        <v>1548583.723325975</v>
      </c>
      <c r="AA10" s="121">
        <v>1548583.723325975</v>
      </c>
      <c r="AB10" s="121">
        <v>1548583.723325975</v>
      </c>
      <c r="AC10" s="121">
        <v>1548583.723325975</v>
      </c>
      <c r="AD10" s="121">
        <v>1548583.723325975</v>
      </c>
      <c r="AE10" s="121">
        <v>1548583.723325975</v>
      </c>
      <c r="AF10" s="121">
        <v>1548583.723325975</v>
      </c>
      <c r="AG10" s="121">
        <v>1548583.723325975</v>
      </c>
      <c r="AH10" s="121">
        <v>1548583.723325975</v>
      </c>
      <c r="AI10" s="121">
        <v>1548583.723325975</v>
      </c>
      <c r="AJ10" s="121">
        <v>1548583.723325975</v>
      </c>
      <c r="AK10" s="121">
        <v>1548583.723325975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>
        <v>0</v>
      </c>
      <c r="AW10" s="66">
        <v>0</v>
      </c>
      <c r="AX10" s="66">
        <v>0</v>
      </c>
      <c r="AY10" s="66">
        <v>0</v>
      </c>
      <c r="AZ10" s="66">
        <v>0</v>
      </c>
      <c r="BA10" s="66">
        <v>0</v>
      </c>
      <c r="BB10" s="66">
        <v>0</v>
      </c>
      <c r="BC10" s="66">
        <v>0</v>
      </c>
      <c r="BD10" s="66">
        <v>0</v>
      </c>
      <c r="BE10" s="66">
        <v>0</v>
      </c>
      <c r="BF10" s="66">
        <v>0</v>
      </c>
      <c r="BG10" s="66">
        <v>0</v>
      </c>
      <c r="BH10" s="66">
        <v>0</v>
      </c>
      <c r="BI10" s="66">
        <v>0</v>
      </c>
      <c r="BJ10" s="66">
        <v>0</v>
      </c>
      <c r="BK10" s="66">
        <v>0</v>
      </c>
      <c r="BL10" s="66">
        <v>0</v>
      </c>
      <c r="BM10" s="66">
        <v>0</v>
      </c>
      <c r="BN10" s="66">
        <v>0</v>
      </c>
      <c r="BO10" s="66">
        <v>0</v>
      </c>
      <c r="BP10" s="66">
        <v>0</v>
      </c>
      <c r="BQ10" s="66">
        <v>0</v>
      </c>
      <c r="BR10" s="66">
        <v>0</v>
      </c>
      <c r="BS10" s="66">
        <v>0</v>
      </c>
      <c r="BT10" s="66">
        <v>0</v>
      </c>
      <c r="BU10" s="66">
        <v>0</v>
      </c>
      <c r="BV10" s="66">
        <v>0</v>
      </c>
    </row>
    <row r="11" spans="2:74" ht="13.8" x14ac:dyDescent="0.3">
      <c r="B11" s="57" t="s">
        <v>126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121">
        <v>387145.93083149375</v>
      </c>
      <c r="AB11" s="121">
        <v>387145.93083149375</v>
      </c>
      <c r="AC11" s="121">
        <v>387145.93083149375</v>
      </c>
      <c r="AD11" s="121">
        <v>387145.93083149375</v>
      </c>
      <c r="AE11" s="121">
        <v>387145.93083149375</v>
      </c>
      <c r="AF11" s="121">
        <v>387145.93083149375</v>
      </c>
      <c r="AG11" s="121">
        <v>387145.93083149375</v>
      </c>
      <c r="AH11" s="121">
        <v>387145.93083149375</v>
      </c>
      <c r="AI11" s="121">
        <v>387145.93083149375</v>
      </c>
      <c r="AJ11" s="121">
        <v>387145.93083149375</v>
      </c>
      <c r="AK11" s="121">
        <v>387145.93083149375</v>
      </c>
      <c r="AL11" s="121">
        <v>387145.93083149375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6">
        <v>0</v>
      </c>
      <c r="BO11" s="66">
        <v>0</v>
      </c>
      <c r="BP11" s="66">
        <v>0</v>
      </c>
      <c r="BQ11" s="66">
        <v>0</v>
      </c>
      <c r="BR11" s="66">
        <v>0</v>
      </c>
      <c r="BS11" s="66">
        <v>0</v>
      </c>
      <c r="BT11" s="66">
        <v>0</v>
      </c>
      <c r="BU11" s="66">
        <v>0</v>
      </c>
      <c r="BV11" s="66">
        <v>0</v>
      </c>
    </row>
    <row r="12" spans="2:74" ht="13.8" x14ac:dyDescent="0.3">
      <c r="B12" s="57" t="s">
        <v>127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121">
        <v>1407803.3848417958</v>
      </c>
      <c r="AD12" s="121">
        <v>1407803.3848417958</v>
      </c>
      <c r="AE12" s="121">
        <v>1407803.3848417958</v>
      </c>
      <c r="AF12" s="121">
        <v>1407803.3848417958</v>
      </c>
      <c r="AG12" s="121">
        <v>1407803.3848417958</v>
      </c>
      <c r="AH12" s="121">
        <v>1407803.3848417958</v>
      </c>
      <c r="AI12" s="121">
        <v>1407803.3848417958</v>
      </c>
      <c r="AJ12" s="121">
        <v>1407803.3848417958</v>
      </c>
      <c r="AK12" s="121">
        <v>1407803.3848417958</v>
      </c>
      <c r="AL12" s="121">
        <v>1407803.3848417958</v>
      </c>
      <c r="AM12" s="121">
        <v>1407803.3848417958</v>
      </c>
      <c r="AN12" s="121">
        <v>1407803.3848417958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0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6">
        <v>0</v>
      </c>
      <c r="BV12" s="66">
        <v>0</v>
      </c>
    </row>
    <row r="13" spans="2:74" ht="13.8" x14ac:dyDescent="0.3">
      <c r="B13" s="57" t="s">
        <v>128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121">
        <v>70390.169242089774</v>
      </c>
      <c r="AF13" s="121">
        <v>70390.169242089774</v>
      </c>
      <c r="AG13" s="121">
        <v>70390.169242089774</v>
      </c>
      <c r="AH13" s="121">
        <v>70390.169242089774</v>
      </c>
      <c r="AI13" s="121">
        <v>70390.169242089774</v>
      </c>
      <c r="AJ13" s="121">
        <v>70390.169242089774</v>
      </c>
      <c r="AK13" s="121">
        <v>70390.169242089774</v>
      </c>
      <c r="AL13" s="121">
        <v>70390.169242089774</v>
      </c>
      <c r="AM13" s="121">
        <v>70390.169242089774</v>
      </c>
      <c r="AN13" s="121">
        <v>70390.169242089774</v>
      </c>
      <c r="AO13" s="121">
        <v>70390.169242089774</v>
      </c>
      <c r="AP13" s="121">
        <v>70390.169242089774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66">
        <v>0</v>
      </c>
      <c r="BN13" s="66">
        <v>0</v>
      </c>
      <c r="BO13" s="66">
        <v>0</v>
      </c>
      <c r="BP13" s="66">
        <v>0</v>
      </c>
      <c r="BQ13" s="66">
        <v>0</v>
      </c>
      <c r="BR13" s="66">
        <v>0</v>
      </c>
      <c r="BS13" s="66">
        <v>0</v>
      </c>
      <c r="BT13" s="66">
        <v>0</v>
      </c>
      <c r="BU13" s="66">
        <v>0</v>
      </c>
      <c r="BV13" s="66">
        <v>0</v>
      </c>
    </row>
    <row r="14" spans="2:74" ht="13.8" x14ac:dyDescent="0.3">
      <c r="B14" s="57" t="s">
        <v>129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121">
        <v>301672.15389467048</v>
      </c>
      <c r="AI14" s="121">
        <v>301672.15389467048</v>
      </c>
      <c r="AJ14" s="121">
        <v>301672.15389467048</v>
      </c>
      <c r="AK14" s="121">
        <v>301672.15389467048</v>
      </c>
      <c r="AL14" s="121">
        <v>301672.15389467048</v>
      </c>
      <c r="AM14" s="121">
        <v>301672.15389467048</v>
      </c>
      <c r="AN14" s="121">
        <v>301672.15389467048</v>
      </c>
      <c r="AO14" s="121">
        <v>301672.15389467048</v>
      </c>
      <c r="AP14" s="121">
        <v>301672.15389467048</v>
      </c>
      <c r="AQ14" s="121">
        <v>301672.15389467048</v>
      </c>
      <c r="AR14" s="121">
        <v>301672.15389467048</v>
      </c>
      <c r="AS14" s="121">
        <v>301672.15389467048</v>
      </c>
      <c r="AT14" s="121">
        <v>301672.15389467048</v>
      </c>
      <c r="AU14" s="121">
        <v>301672.15389467048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>
        <v>0</v>
      </c>
      <c r="BV14" s="66">
        <v>0</v>
      </c>
    </row>
    <row r="15" spans="2:74" ht="13.8" x14ac:dyDescent="0.3">
      <c r="B15" s="57" t="s">
        <v>130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121">
        <v>64524.321805248954</v>
      </c>
      <c r="AK15" s="121">
        <v>64524.321805248954</v>
      </c>
      <c r="AL15" s="121">
        <v>64524.321805248954</v>
      </c>
      <c r="AM15" s="121">
        <v>64524.321805248954</v>
      </c>
      <c r="AN15" s="121">
        <v>64524.321805248954</v>
      </c>
      <c r="AO15" s="121">
        <v>64524.321805248954</v>
      </c>
      <c r="AP15" s="121">
        <v>64524.321805248954</v>
      </c>
      <c r="AQ15" s="121">
        <v>64524.321805248954</v>
      </c>
      <c r="AR15" s="121">
        <v>64524.321805248954</v>
      </c>
      <c r="AS15" s="121">
        <v>64524.321805248954</v>
      </c>
      <c r="AT15" s="121">
        <v>64524.321805248954</v>
      </c>
      <c r="AU15" s="121">
        <v>64524.321805248954</v>
      </c>
      <c r="AV15" s="121">
        <v>64524.321805248954</v>
      </c>
      <c r="AW15" s="121">
        <v>64524.321805248954</v>
      </c>
      <c r="AX15" s="121">
        <v>64524.321805248954</v>
      </c>
      <c r="AY15" s="121">
        <v>64524.321805248954</v>
      </c>
      <c r="AZ15" s="121">
        <v>64524.321805248954</v>
      </c>
      <c r="BA15" s="121">
        <v>64524.321805248954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6">
        <v>0</v>
      </c>
      <c r="BO15" s="66">
        <v>0</v>
      </c>
      <c r="BP15" s="66">
        <v>0</v>
      </c>
      <c r="BQ15" s="66">
        <v>0</v>
      </c>
      <c r="BR15" s="66">
        <v>0</v>
      </c>
      <c r="BS15" s="66">
        <v>0</v>
      </c>
      <c r="BT15" s="66">
        <v>0</v>
      </c>
      <c r="BU15" s="66">
        <v>0</v>
      </c>
      <c r="BV15" s="66">
        <v>0</v>
      </c>
    </row>
    <row r="16" spans="2:74" ht="13.8" x14ac:dyDescent="0.3">
      <c r="B16" s="57" t="s">
        <v>416</v>
      </c>
      <c r="C16" s="117">
        <f t="shared" ref="C16:AH16" si="6">($F$31*SUM(C5:C15))+($F$30*SUM(C6:C15))+($F$29*SUM(C9:C15))</f>
        <v>220954</v>
      </c>
      <c r="D16" s="117">
        <f t="shared" si="6"/>
        <v>0</v>
      </c>
      <c r="E16" s="117">
        <f t="shared" si="6"/>
        <v>0</v>
      </c>
      <c r="F16" s="117">
        <f t="shared" si="6"/>
        <v>0</v>
      </c>
      <c r="G16" s="117">
        <f t="shared" si="6"/>
        <v>0</v>
      </c>
      <c r="H16" s="117">
        <f t="shared" si="6"/>
        <v>0</v>
      </c>
      <c r="I16" s="117">
        <f t="shared" si="6"/>
        <v>0</v>
      </c>
      <c r="J16" s="117">
        <f t="shared" si="6"/>
        <v>0</v>
      </c>
      <c r="K16" s="117">
        <f t="shared" si="6"/>
        <v>0</v>
      </c>
      <c r="L16" s="117">
        <f t="shared" si="6"/>
        <v>38739.300000000003</v>
      </c>
      <c r="M16" s="117">
        <f t="shared" si="6"/>
        <v>38739.300000000003</v>
      </c>
      <c r="N16" s="117">
        <f t="shared" si="6"/>
        <v>38739.300000000003</v>
      </c>
      <c r="O16" s="117">
        <f t="shared" si="6"/>
        <v>38739.479999999996</v>
      </c>
      <c r="P16" s="117">
        <f t="shared" si="6"/>
        <v>38739.479999999996</v>
      </c>
      <c r="Q16" s="117">
        <f t="shared" si="6"/>
        <v>38199.360000000001</v>
      </c>
      <c r="R16" s="117">
        <f t="shared" si="6"/>
        <v>38739.42</v>
      </c>
      <c r="S16" s="117">
        <f t="shared" si="6"/>
        <v>38739.300000000003</v>
      </c>
      <c r="T16" s="117">
        <f t="shared" si="6"/>
        <v>38739.300000000003</v>
      </c>
      <c r="U16" s="117">
        <f t="shared" si="6"/>
        <v>0</v>
      </c>
      <c r="V16" s="117">
        <f t="shared" si="6"/>
        <v>0</v>
      </c>
      <c r="W16" s="117">
        <f t="shared" si="6"/>
        <v>0</v>
      </c>
      <c r="X16" s="117">
        <f t="shared" si="6"/>
        <v>13550.107579102283</v>
      </c>
      <c r="Y16" s="117">
        <f t="shared" si="6"/>
        <v>13550.107579102283</v>
      </c>
      <c r="Z16" s="117">
        <f t="shared" si="6"/>
        <v>183894.31714495952</v>
      </c>
      <c r="AA16" s="117">
        <f t="shared" si="6"/>
        <v>226480.36953642385</v>
      </c>
      <c r="AB16" s="117">
        <f t="shared" si="6"/>
        <v>226480.36953642385</v>
      </c>
      <c r="AC16" s="117">
        <f t="shared" si="6"/>
        <v>381338.74186902138</v>
      </c>
      <c r="AD16" s="117">
        <f t="shared" si="6"/>
        <v>381338.74186902138</v>
      </c>
      <c r="AE16" s="117">
        <f t="shared" si="6"/>
        <v>389081.66048565123</v>
      </c>
      <c r="AF16" s="117">
        <f t="shared" si="6"/>
        <v>389081.66048565123</v>
      </c>
      <c r="AG16" s="117">
        <f t="shared" si="6"/>
        <v>389081.66048565123</v>
      </c>
      <c r="AH16" s="117">
        <f t="shared" si="6"/>
        <v>422265.59741406498</v>
      </c>
      <c r="AI16" s="117">
        <f t="shared" ref="AI16:BN16" si="7">($F$31*SUM(AI5:AI15))+($F$30*SUM(AI6:AI15))+($F$29*SUM(AI9:AI15))</f>
        <v>422265.59741406498</v>
      </c>
      <c r="AJ16" s="117">
        <f t="shared" si="7"/>
        <v>415813.16523354012</v>
      </c>
      <c r="AK16" s="117">
        <f t="shared" si="7"/>
        <v>415813.16523354012</v>
      </c>
      <c r="AL16" s="117">
        <f t="shared" si="7"/>
        <v>245468.95566768287</v>
      </c>
      <c r="AM16" s="117">
        <f t="shared" si="7"/>
        <v>202882.90327621857</v>
      </c>
      <c r="AN16" s="117">
        <f t="shared" si="7"/>
        <v>202882.90327621857</v>
      </c>
      <c r="AO16" s="117">
        <f t="shared" si="7"/>
        <v>48024.530943621015</v>
      </c>
      <c r="AP16" s="117">
        <f t="shared" si="7"/>
        <v>48024.530943621015</v>
      </c>
      <c r="AQ16" s="117">
        <f t="shared" si="7"/>
        <v>40281.61232699114</v>
      </c>
      <c r="AR16" s="117">
        <f t="shared" si="7"/>
        <v>40281.61232699114</v>
      </c>
      <c r="AS16" s="117">
        <f t="shared" si="7"/>
        <v>40281.61232699114</v>
      </c>
      <c r="AT16" s="117">
        <f t="shared" si="7"/>
        <v>40281.61232699114</v>
      </c>
      <c r="AU16" s="117">
        <f t="shared" si="7"/>
        <v>40281.61232699114</v>
      </c>
      <c r="AV16" s="117">
        <f t="shared" si="7"/>
        <v>7097.6753985773848</v>
      </c>
      <c r="AW16" s="117">
        <f t="shared" si="7"/>
        <v>7097.6753985773848</v>
      </c>
      <c r="AX16" s="117">
        <f t="shared" si="7"/>
        <v>7097.6753985773848</v>
      </c>
      <c r="AY16" s="117">
        <f t="shared" si="7"/>
        <v>7097.6753985773848</v>
      </c>
      <c r="AZ16" s="117">
        <f t="shared" si="7"/>
        <v>7097.6753985773848</v>
      </c>
      <c r="BA16" s="117">
        <f t="shared" si="7"/>
        <v>7097.6753985773848</v>
      </c>
      <c r="BB16" s="117">
        <f t="shared" si="7"/>
        <v>0</v>
      </c>
      <c r="BC16" s="117">
        <f t="shared" si="7"/>
        <v>0</v>
      </c>
      <c r="BD16" s="117">
        <f t="shared" si="7"/>
        <v>0</v>
      </c>
      <c r="BE16" s="117">
        <f t="shared" si="7"/>
        <v>0</v>
      </c>
      <c r="BF16" s="117">
        <f t="shared" si="7"/>
        <v>0</v>
      </c>
      <c r="BG16" s="117">
        <f t="shared" si="7"/>
        <v>0</v>
      </c>
      <c r="BH16" s="117">
        <f t="shared" si="7"/>
        <v>0</v>
      </c>
      <c r="BI16" s="117">
        <f t="shared" si="7"/>
        <v>0</v>
      </c>
      <c r="BJ16" s="117">
        <f t="shared" si="7"/>
        <v>0</v>
      </c>
      <c r="BK16" s="117">
        <f t="shared" si="7"/>
        <v>0</v>
      </c>
      <c r="BL16" s="117">
        <f t="shared" si="7"/>
        <v>0</v>
      </c>
      <c r="BM16" s="117">
        <f t="shared" si="7"/>
        <v>0</v>
      </c>
      <c r="BN16" s="117">
        <f t="shared" si="7"/>
        <v>0</v>
      </c>
      <c r="BO16" s="117">
        <f t="shared" ref="BO16:BV16" si="8">($F$31*SUM(BO5:BO15))+($F$30*SUM(BO6:BO15))+($F$29*SUM(BO9:BO15))</f>
        <v>0</v>
      </c>
      <c r="BP16" s="117">
        <f t="shared" si="8"/>
        <v>0</v>
      </c>
      <c r="BQ16" s="117">
        <f t="shared" si="8"/>
        <v>0</v>
      </c>
      <c r="BR16" s="117">
        <f t="shared" si="8"/>
        <v>0</v>
      </c>
      <c r="BS16" s="117">
        <f t="shared" si="8"/>
        <v>0</v>
      </c>
      <c r="BT16" s="117">
        <f t="shared" si="8"/>
        <v>0</v>
      </c>
      <c r="BU16" s="117">
        <f t="shared" si="8"/>
        <v>0</v>
      </c>
      <c r="BV16" s="117">
        <f t="shared" si="8"/>
        <v>0</v>
      </c>
    </row>
    <row r="17" spans="2:74" ht="13.8" x14ac:dyDescent="0.3">
      <c r="B17" s="57" t="s">
        <v>133</v>
      </c>
      <c r="C17" s="117">
        <f ca="1">LPP!$D$6*C23</f>
        <v>344628.6624203822</v>
      </c>
      <c r="D17" s="117">
        <f>LPP!$D$6*D23</f>
        <v>0</v>
      </c>
      <c r="E17" s="117">
        <f>LPP!$D$6*E23</f>
        <v>0</v>
      </c>
      <c r="F17" s="117">
        <f>LPP!$D$6*F23</f>
        <v>0</v>
      </c>
      <c r="G17" s="117">
        <f>LPP!$D$6*G23</f>
        <v>0</v>
      </c>
      <c r="H17" s="117">
        <f>LPP!$D$6*H23</f>
        <v>0</v>
      </c>
      <c r="I17" s="117">
        <f>LPP!$D$6*I23</f>
        <v>0</v>
      </c>
      <c r="J17" s="117">
        <f>LPP!$D$6*J23</f>
        <v>0</v>
      </c>
      <c r="K17" s="117">
        <f>LPP!$D$6*K23</f>
        <v>0</v>
      </c>
      <c r="L17" s="117">
        <f ca="1">LPP!$D$6*L23</f>
        <v>323685.17052631592</v>
      </c>
      <c r="M17" s="117">
        <f>LPP!$D$6*M23</f>
        <v>0</v>
      </c>
      <c r="N17" s="117">
        <f>LPP!$D$6*N23</f>
        <v>0</v>
      </c>
      <c r="O17" s="117">
        <f>LPP!$D$6*O23</f>
        <v>0</v>
      </c>
      <c r="P17" s="117">
        <f>LPP!$D$6*P23</f>
        <v>0</v>
      </c>
      <c r="Q17" s="117">
        <f>LPP!$D$6*Q23</f>
        <v>0</v>
      </c>
      <c r="R17" s="117">
        <f>LPP!$D$6*R23</f>
        <v>0</v>
      </c>
      <c r="S17" s="117">
        <f>LPP!$D$6*S23</f>
        <v>0</v>
      </c>
      <c r="T17" s="117">
        <f>LPP!$D$6*T23</f>
        <v>0</v>
      </c>
      <c r="U17" s="117">
        <f>LPP!$D$6*U23</f>
        <v>0</v>
      </c>
      <c r="V17" s="117">
        <f>LPP!$D$6*V23</f>
        <v>0</v>
      </c>
      <c r="W17" s="117">
        <f>LPP!$D$6*W23</f>
        <v>0</v>
      </c>
      <c r="X17" s="117">
        <f ca="1">LPP!$D$6*X23</f>
        <v>2794285.9578947369</v>
      </c>
      <c r="Y17" s="117">
        <f>LPP!$D$6*Y23</f>
        <v>0</v>
      </c>
      <c r="Z17" s="117">
        <f>LPP!$D$6*Z23</f>
        <v>0</v>
      </c>
      <c r="AA17" s="117">
        <f>LPP!$D$6*AA23</f>
        <v>0</v>
      </c>
      <c r="AB17" s="117">
        <f>LPP!$D$6*AB23</f>
        <v>0</v>
      </c>
      <c r="AC17" s="117">
        <f>LPP!$D$6*AC23</f>
        <v>0</v>
      </c>
      <c r="AD17" s="117">
        <f>LPP!$D$6*AD23</f>
        <v>0</v>
      </c>
      <c r="AE17" s="117">
        <f>LPP!$D$6*AE23</f>
        <v>0</v>
      </c>
      <c r="AF17" s="117">
        <f>LPP!$D$6*AF23</f>
        <v>0</v>
      </c>
      <c r="AG17" s="117">
        <f>LPP!$D$6*AG23</f>
        <v>0</v>
      </c>
      <c r="AH17" s="117">
        <f>LPP!$D$6*AH23</f>
        <v>0</v>
      </c>
      <c r="AI17" s="117">
        <f>LPP!$D$6*AI23</f>
        <v>0</v>
      </c>
      <c r="AJ17" s="117">
        <f>LPP!$D$6*AJ23</f>
        <v>0</v>
      </c>
      <c r="AK17" s="117">
        <f>LPP!$D$6*AK23</f>
        <v>0</v>
      </c>
      <c r="AL17" s="117">
        <f>LPP!$D$6*AL23</f>
        <v>0</v>
      </c>
      <c r="AM17" s="117">
        <f>LPP!$D$6*AM23</f>
        <v>0</v>
      </c>
      <c r="AN17" s="117">
        <f>LPP!$D$6*AN23</f>
        <v>0</v>
      </c>
      <c r="AO17" s="117">
        <f>LPP!$D$6*AO23</f>
        <v>0</v>
      </c>
      <c r="AP17" s="117">
        <f>LPP!$D$6*AP23</f>
        <v>0</v>
      </c>
      <c r="AQ17" s="117">
        <f>LPP!$D$6*AQ23</f>
        <v>0</v>
      </c>
      <c r="AR17" s="117">
        <f>LPP!$D$6*AR23</f>
        <v>0</v>
      </c>
      <c r="AS17" s="117">
        <f>LPP!$D$6*AS23</f>
        <v>0</v>
      </c>
      <c r="AT17" s="117">
        <f>LPP!$D$6*AT23</f>
        <v>0</v>
      </c>
      <c r="AU17" s="117">
        <f>LPP!$D$6*AU23</f>
        <v>0</v>
      </c>
      <c r="AV17" s="117">
        <f>LPP!$D$6*AV23</f>
        <v>0</v>
      </c>
      <c r="AW17" s="117">
        <f>LPP!$D$6*AW23</f>
        <v>0</v>
      </c>
      <c r="AX17" s="117">
        <f>LPP!$D$6*AX23</f>
        <v>0</v>
      </c>
      <c r="AY17" s="117">
        <f>LPP!$D$6*AY23</f>
        <v>0</v>
      </c>
      <c r="AZ17" s="117">
        <f>LPP!$D$6*AZ23</f>
        <v>0</v>
      </c>
      <c r="BA17" s="117">
        <f>LPP!$D$6*BA23</f>
        <v>0</v>
      </c>
      <c r="BB17" s="117">
        <f>LPP!$D$6*BB23</f>
        <v>0</v>
      </c>
      <c r="BC17" s="117">
        <f>LPP!$D$6*BC23</f>
        <v>0</v>
      </c>
      <c r="BD17" s="117">
        <f>LPP!$D$6*BD23</f>
        <v>0</v>
      </c>
      <c r="BE17" s="117">
        <f>LPP!$D$6*BE23</f>
        <v>0</v>
      </c>
      <c r="BF17" s="117">
        <f>LPP!$D$6*BF23</f>
        <v>0</v>
      </c>
      <c r="BG17" s="117">
        <f>LPP!$D$6*BG23</f>
        <v>0</v>
      </c>
      <c r="BH17" s="117">
        <f>LPP!$D$6*BH23</f>
        <v>0</v>
      </c>
      <c r="BI17" s="117">
        <f>LPP!$D$6*BI23</f>
        <v>0</v>
      </c>
      <c r="BJ17" s="117">
        <f>LPP!$D$6*BJ23</f>
        <v>0</v>
      </c>
      <c r="BK17" s="117">
        <f>LPP!$D$6*BK23</f>
        <v>0</v>
      </c>
      <c r="BL17" s="117">
        <f>LPP!$D$6*BL23</f>
        <v>0</v>
      </c>
      <c r="BM17" s="117">
        <f>LPP!$D$6*BM23</f>
        <v>0</v>
      </c>
      <c r="BN17" s="117">
        <f>LPP!$D$6*BN23</f>
        <v>0</v>
      </c>
      <c r="BO17" s="117">
        <f>LPP!$D$6*BO23</f>
        <v>0</v>
      </c>
      <c r="BP17" s="117">
        <f>LPP!$D$6*BP23</f>
        <v>0</v>
      </c>
      <c r="BQ17" s="117">
        <f>LPP!$D$6*BQ23</f>
        <v>0</v>
      </c>
      <c r="BR17" s="117">
        <f>LPP!$D$6*BR23</f>
        <v>0</v>
      </c>
      <c r="BS17" s="117">
        <f>LPP!$D$6*BS23</f>
        <v>0</v>
      </c>
      <c r="BT17" s="117">
        <f>LPP!$D$6*BT23</f>
        <v>0</v>
      </c>
      <c r="BU17" s="117">
        <f>LPP!$D$6*BU23</f>
        <v>0</v>
      </c>
      <c r="BV17" s="117">
        <f>LPP!$D$6*BV23</f>
        <v>0</v>
      </c>
    </row>
    <row r="18" spans="2:74" ht="13.8" x14ac:dyDescent="0.3">
      <c r="B18" s="57" t="s">
        <v>134</v>
      </c>
      <c r="C18" s="117">
        <f>F28*(LPP!$Q$16+LPP!$Q$17)</f>
        <v>748000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6">
        <v>0</v>
      </c>
      <c r="BT18" s="66">
        <v>0</v>
      </c>
      <c r="BU18" s="66">
        <v>0</v>
      </c>
      <c r="BV18" s="66">
        <v>0</v>
      </c>
    </row>
    <row r="19" spans="2:74" ht="13.8" x14ac:dyDescent="0.3">
      <c r="B19" s="63" t="s">
        <v>14</v>
      </c>
      <c r="C19" s="117">
        <f ca="1">F28*(LPP!$I$23*LPP!$D$47)</f>
        <v>55140.585987261162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6">
        <v>0</v>
      </c>
      <c r="BN19" s="66">
        <v>0</v>
      </c>
      <c r="BO19" s="66">
        <v>0</v>
      </c>
      <c r="BP19" s="66">
        <v>0</v>
      </c>
      <c r="BQ19" s="66">
        <v>0</v>
      </c>
      <c r="BR19" s="66">
        <v>0</v>
      </c>
      <c r="BS19" s="66">
        <v>0</v>
      </c>
      <c r="BT19" s="66">
        <v>0</v>
      </c>
      <c r="BU19" s="66">
        <v>0</v>
      </c>
      <c r="BV19" s="66">
        <v>0</v>
      </c>
    </row>
    <row r="20" spans="2:74" ht="13.8" x14ac:dyDescent="0.3">
      <c r="B20" s="58" t="s">
        <v>131</v>
      </c>
      <c r="C20" s="60">
        <f ca="1">SUM(C5:C19)</f>
        <v>6892573.2484076433</v>
      </c>
      <c r="D20" s="60">
        <f t="shared" ref="D20:BO20" si="9">SUM(D5:D19)</f>
        <v>0</v>
      </c>
      <c r="E20" s="60">
        <f t="shared" si="9"/>
        <v>0</v>
      </c>
      <c r="F20" s="60">
        <f t="shared" si="9"/>
        <v>0</v>
      </c>
      <c r="G20" s="60">
        <f t="shared" si="9"/>
        <v>0</v>
      </c>
      <c r="H20" s="60">
        <f t="shared" si="9"/>
        <v>0</v>
      </c>
      <c r="I20" s="60">
        <f t="shared" si="9"/>
        <v>0</v>
      </c>
      <c r="J20" s="60">
        <f t="shared" si="9"/>
        <v>0</v>
      </c>
      <c r="K20" s="60">
        <f t="shared" si="9"/>
        <v>0</v>
      </c>
      <c r="L20" s="60">
        <f t="shared" ca="1" si="9"/>
        <v>1008079.470526316</v>
      </c>
      <c r="M20" s="60">
        <f t="shared" si="9"/>
        <v>684394.3</v>
      </c>
      <c r="N20" s="60">
        <f t="shared" si="9"/>
        <v>684394.3</v>
      </c>
      <c r="O20" s="60">
        <f t="shared" si="9"/>
        <v>684397.48</v>
      </c>
      <c r="P20" s="60">
        <f t="shared" si="9"/>
        <v>684397.48</v>
      </c>
      <c r="Q20" s="60">
        <f t="shared" si="9"/>
        <v>674855.36</v>
      </c>
      <c r="R20" s="60">
        <f t="shared" si="9"/>
        <v>684396.42</v>
      </c>
      <c r="S20" s="60">
        <f t="shared" si="9"/>
        <v>684394.3</v>
      </c>
      <c r="T20" s="60">
        <f t="shared" si="9"/>
        <v>684394.3</v>
      </c>
      <c r="U20" s="60">
        <f t="shared" si="9"/>
        <v>0</v>
      </c>
      <c r="V20" s="60">
        <f t="shared" si="9"/>
        <v>0</v>
      </c>
      <c r="W20" s="60">
        <f t="shared" si="9"/>
        <v>0</v>
      </c>
      <c r="X20" s="60">
        <f t="shared" ca="1" si="9"/>
        <v>2931018.8616474965</v>
      </c>
      <c r="Y20" s="60">
        <f t="shared" si="9"/>
        <v>136732.90375275939</v>
      </c>
      <c r="Z20" s="60">
        <f t="shared" si="9"/>
        <v>1855660.8366445915</v>
      </c>
      <c r="AA20" s="60">
        <f t="shared" si="9"/>
        <v>2285392.8198675499</v>
      </c>
      <c r="AB20" s="60">
        <f t="shared" si="9"/>
        <v>2285392.8198675499</v>
      </c>
      <c r="AC20" s="60">
        <f t="shared" si="9"/>
        <v>3848054.5770419426</v>
      </c>
      <c r="AD20" s="60">
        <f t="shared" si="9"/>
        <v>3848054.5770419426</v>
      </c>
      <c r="AE20" s="60">
        <f t="shared" si="9"/>
        <v>3926187.6649006624</v>
      </c>
      <c r="AF20" s="60">
        <f t="shared" si="9"/>
        <v>3926187.6649006624</v>
      </c>
      <c r="AG20" s="60">
        <f t="shared" si="9"/>
        <v>3926187.6649006624</v>
      </c>
      <c r="AH20" s="60">
        <f t="shared" si="9"/>
        <v>4261043.7557237465</v>
      </c>
      <c r="AI20" s="60">
        <f t="shared" si="9"/>
        <v>4261043.7557237465</v>
      </c>
      <c r="AJ20" s="60">
        <f t="shared" si="9"/>
        <v>4195932.8491748134</v>
      </c>
      <c r="AK20" s="60">
        <f t="shared" si="9"/>
        <v>4195932.8491748134</v>
      </c>
      <c r="AL20" s="60">
        <f t="shared" si="9"/>
        <v>2477004.9162829816</v>
      </c>
      <c r="AM20" s="60">
        <f t="shared" si="9"/>
        <v>2047272.9330600237</v>
      </c>
      <c r="AN20" s="60">
        <f t="shared" si="9"/>
        <v>2047272.9330600237</v>
      </c>
      <c r="AO20" s="60">
        <f t="shared" si="9"/>
        <v>484611.17588563025</v>
      </c>
      <c r="AP20" s="60">
        <f t="shared" si="9"/>
        <v>484611.17588563025</v>
      </c>
      <c r="AQ20" s="60">
        <f t="shared" si="9"/>
        <v>406478.08802691061</v>
      </c>
      <c r="AR20" s="60">
        <f t="shared" si="9"/>
        <v>406478.08802691061</v>
      </c>
      <c r="AS20" s="60">
        <f t="shared" si="9"/>
        <v>406478.08802691061</v>
      </c>
      <c r="AT20" s="60">
        <f t="shared" si="9"/>
        <v>406478.08802691061</v>
      </c>
      <c r="AU20" s="60">
        <f t="shared" si="9"/>
        <v>406478.08802691061</v>
      </c>
      <c r="AV20" s="60">
        <f t="shared" si="9"/>
        <v>71621.997203826337</v>
      </c>
      <c r="AW20" s="60">
        <f t="shared" si="9"/>
        <v>71621.997203826337</v>
      </c>
      <c r="AX20" s="60">
        <f t="shared" si="9"/>
        <v>71621.997203826337</v>
      </c>
      <c r="AY20" s="60">
        <f t="shared" si="9"/>
        <v>71621.997203826337</v>
      </c>
      <c r="AZ20" s="60">
        <f t="shared" si="9"/>
        <v>71621.997203826337</v>
      </c>
      <c r="BA20" s="60">
        <f t="shared" si="9"/>
        <v>71621.997203826337</v>
      </c>
      <c r="BB20" s="60">
        <f t="shared" si="9"/>
        <v>0</v>
      </c>
      <c r="BC20" s="60">
        <f t="shared" si="9"/>
        <v>0</v>
      </c>
      <c r="BD20" s="60">
        <f t="shared" si="9"/>
        <v>0</v>
      </c>
      <c r="BE20" s="60">
        <f t="shared" si="9"/>
        <v>0</v>
      </c>
      <c r="BF20" s="60">
        <f t="shared" si="9"/>
        <v>0</v>
      </c>
      <c r="BG20" s="60">
        <f t="shared" si="9"/>
        <v>0</v>
      </c>
      <c r="BH20" s="60">
        <f t="shared" si="9"/>
        <v>0</v>
      </c>
      <c r="BI20" s="60">
        <f t="shared" si="9"/>
        <v>0</v>
      </c>
      <c r="BJ20" s="60">
        <f t="shared" si="9"/>
        <v>0</v>
      </c>
      <c r="BK20" s="60">
        <f t="shared" si="9"/>
        <v>0</v>
      </c>
      <c r="BL20" s="60">
        <f t="shared" si="9"/>
        <v>0</v>
      </c>
      <c r="BM20" s="60">
        <f t="shared" si="9"/>
        <v>0</v>
      </c>
      <c r="BN20" s="60">
        <f t="shared" si="9"/>
        <v>0</v>
      </c>
      <c r="BO20" s="60">
        <f t="shared" si="9"/>
        <v>0</v>
      </c>
      <c r="BP20" s="60">
        <f t="shared" ref="BP20:BU20" si="10">SUM(BP5:BP19)</f>
        <v>0</v>
      </c>
      <c r="BQ20" s="60">
        <f t="shared" si="10"/>
        <v>0</v>
      </c>
      <c r="BR20" s="60">
        <f t="shared" si="10"/>
        <v>0</v>
      </c>
      <c r="BS20" s="60">
        <f t="shared" si="10"/>
        <v>0</v>
      </c>
      <c r="BT20" s="60">
        <f t="shared" si="10"/>
        <v>0</v>
      </c>
      <c r="BU20" s="60">
        <f t="shared" si="10"/>
        <v>0</v>
      </c>
      <c r="BV20" s="60">
        <f>SUM(BV5:BV19)</f>
        <v>0</v>
      </c>
    </row>
    <row r="22" spans="2:74" x14ac:dyDescent="0.25">
      <c r="B22" s="59" t="s">
        <v>132</v>
      </c>
      <c r="C22" s="61">
        <f ca="1">SUM($C$20:C20)</f>
        <v>6892573.2484076433</v>
      </c>
      <c r="D22" s="61">
        <f ca="1">SUM($C$20:D20)</f>
        <v>6892573.2484076433</v>
      </c>
      <c r="E22" s="61">
        <f ca="1">SUM($C$20:E20)</f>
        <v>6892573.2484076433</v>
      </c>
      <c r="F22" s="61">
        <f ca="1">SUM($C$20:F20)</f>
        <v>6892573.2484076433</v>
      </c>
      <c r="G22" s="61">
        <f ca="1">SUM($C$20:G20)</f>
        <v>6892573.2484076433</v>
      </c>
      <c r="H22" s="61">
        <f ca="1">SUM($C$20:H20)</f>
        <v>6892573.2484076433</v>
      </c>
      <c r="I22" s="61">
        <f ca="1">SUM($C$20:I20)</f>
        <v>6892573.2484076433</v>
      </c>
      <c r="J22" s="61">
        <f ca="1">SUM($C$20:J20)</f>
        <v>6892573.2484076433</v>
      </c>
      <c r="K22" s="61">
        <f ca="1">SUM($C$20:K20)</f>
        <v>6892573.2484076433</v>
      </c>
      <c r="L22" s="61">
        <f ca="1">SUM($C$20:L20)</f>
        <v>7900652.7189339595</v>
      </c>
      <c r="M22" s="61">
        <f ca="1">SUM($C$20:M20)</f>
        <v>8585047.0189339593</v>
      </c>
      <c r="N22" s="61">
        <f ca="1">SUM($C$20:N20)</f>
        <v>9269441.3189339601</v>
      </c>
      <c r="O22" s="61">
        <f ca="1">SUM($C$20:O20)</f>
        <v>9953838.7989339605</v>
      </c>
      <c r="P22" s="61">
        <f ca="1">SUM($C$20:P20)</f>
        <v>10638236.278933961</v>
      </c>
      <c r="Q22" s="61">
        <f ca="1">SUM($C$20:Q20)</f>
        <v>11313091.63893396</v>
      </c>
      <c r="R22" s="61">
        <f ca="1">SUM($C$20:R20)</f>
        <v>11997488.05893396</v>
      </c>
      <c r="S22" s="61">
        <f ca="1">SUM($C$20:S20)</f>
        <v>12681882.358933961</v>
      </c>
      <c r="T22" s="61">
        <f ca="1">SUM($C$20:T20)</f>
        <v>13366276.658933962</v>
      </c>
      <c r="U22" s="61">
        <f ca="1">SUM($C$20:U20)</f>
        <v>13366276.658933962</v>
      </c>
      <c r="V22" s="61">
        <f ca="1">SUM($C$20:V20)</f>
        <v>13366276.658933962</v>
      </c>
      <c r="W22" s="61">
        <f ca="1">SUM($C$20:W20)</f>
        <v>13366276.658933962</v>
      </c>
      <c r="X22" s="61">
        <f ca="1">SUM($C$20:X20)</f>
        <v>16297295.520581458</v>
      </c>
      <c r="Y22" s="61">
        <f ca="1">SUM($C$20:Y20)</f>
        <v>16434028.424334217</v>
      </c>
      <c r="Z22" s="61">
        <f ca="1">SUM($C$20:Z20)</f>
        <v>18289689.260978807</v>
      </c>
      <c r="AA22" s="61">
        <f ca="1">SUM($C$20:AA20)</f>
        <v>20575082.080846358</v>
      </c>
      <c r="AB22" s="61">
        <f ca="1">SUM($C$20:AB20)</f>
        <v>22860474.900713909</v>
      </c>
      <c r="AC22" s="61">
        <f ca="1">SUM($C$20:AC20)</f>
        <v>26708529.477755852</v>
      </c>
      <c r="AD22" s="61">
        <f ca="1">SUM($C$20:AD20)</f>
        <v>30556584.054797795</v>
      </c>
      <c r="AE22" s="61">
        <f ca="1">SUM($C$20:AE20)</f>
        <v>34482771.719698459</v>
      </c>
      <c r="AF22" s="61">
        <f ca="1">SUM($C$20:AF20)</f>
        <v>38408959.384599119</v>
      </c>
      <c r="AG22" s="61">
        <f ca="1">SUM($C$20:AG20)</f>
        <v>42335147.04949978</v>
      </c>
      <c r="AH22" s="61">
        <f ca="1">SUM($C$20:AH20)</f>
        <v>46596190.805223525</v>
      </c>
      <c r="AI22" s="61">
        <f ca="1">SUM($C$20:AI20)</f>
        <v>50857234.560947269</v>
      </c>
      <c r="AJ22" s="61">
        <f ca="1">SUM($C$20:AJ20)</f>
        <v>55053167.410122082</v>
      </c>
      <c r="AK22" s="61">
        <f ca="1">SUM($C$20:AK20)</f>
        <v>59249100.259296894</v>
      </c>
      <c r="AL22" s="61">
        <f ca="1">SUM($C$20:AL20)</f>
        <v>61726105.175579876</v>
      </c>
      <c r="AM22" s="61">
        <f ca="1">SUM($C$20:AM20)</f>
        <v>63773378.108639896</v>
      </c>
      <c r="AN22" s="61">
        <f ca="1">SUM($C$20:AN20)</f>
        <v>65820651.041699916</v>
      </c>
      <c r="AO22" s="61">
        <f ca="1">SUM($C$20:AO20)</f>
        <v>66305262.217585549</v>
      </c>
      <c r="AP22" s="61">
        <f ca="1">SUM($C$20:AP20)</f>
        <v>66789873.393471181</v>
      </c>
      <c r="AQ22" s="61">
        <f ca="1">SUM($C$20:AQ20)</f>
        <v>67196351.481498092</v>
      </c>
      <c r="AR22" s="61">
        <f ca="1">SUM($C$20:AR20)</f>
        <v>67602829.569525003</v>
      </c>
      <c r="AS22" s="61">
        <f ca="1">SUM($C$20:AS20)</f>
        <v>68009307.657551914</v>
      </c>
      <c r="AT22" s="61">
        <f ca="1">SUM($C$20:AT20)</f>
        <v>68415785.745578825</v>
      </c>
      <c r="AU22" s="61">
        <f ca="1">SUM($C$20:AU20)</f>
        <v>68822263.833605736</v>
      </c>
      <c r="AV22" s="61">
        <f ca="1">SUM($C$20:AV20)</f>
        <v>68893885.830809563</v>
      </c>
      <c r="AW22" s="61">
        <f ca="1">SUM($C$20:AW20)</f>
        <v>68965507.82801339</v>
      </c>
      <c r="AX22" s="61">
        <f ca="1">SUM($C$20:AX20)</f>
        <v>69037129.825217217</v>
      </c>
      <c r="AY22" s="61">
        <f ca="1">SUM($C$20:AY20)</f>
        <v>69108751.822421044</v>
      </c>
      <c r="AZ22" s="61">
        <f ca="1">SUM($C$20:AZ20)</f>
        <v>69180373.819624871</v>
      </c>
      <c r="BA22" s="61">
        <f ca="1">SUM($C$20:BA20)</f>
        <v>69251995.816828698</v>
      </c>
      <c r="BB22" s="61">
        <f ca="1">SUM($C$20:BB20)</f>
        <v>69251995.816828698</v>
      </c>
      <c r="BC22" s="61">
        <f ca="1">SUM($C$20:BC20)</f>
        <v>69251995.816828698</v>
      </c>
      <c r="BD22" s="61">
        <f ca="1">SUM($C$20:BD20)</f>
        <v>69251995.816828698</v>
      </c>
      <c r="BE22" s="61">
        <f ca="1">SUM($C$20:BE20)</f>
        <v>69251995.816828698</v>
      </c>
      <c r="BF22" s="61">
        <f ca="1">SUM($C$20:BF20)</f>
        <v>69251995.816828698</v>
      </c>
      <c r="BG22" s="61">
        <f ca="1">SUM($C$20:BG20)</f>
        <v>69251995.816828698</v>
      </c>
      <c r="BH22" s="61">
        <f ca="1">SUM($C$20:BH20)</f>
        <v>69251995.816828698</v>
      </c>
      <c r="BI22" s="61">
        <f ca="1">SUM($C$20:BI20)</f>
        <v>69251995.816828698</v>
      </c>
      <c r="BJ22" s="61">
        <f ca="1">SUM($C$20:BJ20)</f>
        <v>69251995.816828698</v>
      </c>
      <c r="BK22" s="61">
        <f ca="1">SUM($C$20:BK20)</f>
        <v>69251995.816828698</v>
      </c>
      <c r="BL22" s="61">
        <f ca="1">SUM($C$20:BL20)</f>
        <v>69251995.816828698</v>
      </c>
      <c r="BM22" s="61">
        <f ca="1">SUM($C$20:BM20)</f>
        <v>69251995.816828698</v>
      </c>
      <c r="BN22" s="61">
        <f ca="1">SUM($C$20:BN20)</f>
        <v>69251995.816828698</v>
      </c>
      <c r="BO22" s="61">
        <f ca="1">SUM($C$20:BO20)</f>
        <v>69251995.816828698</v>
      </c>
      <c r="BP22" s="61">
        <f ca="1">SUM($C$20:BP20)</f>
        <v>69251995.816828698</v>
      </c>
      <c r="BQ22" s="61">
        <f ca="1">SUM($C$20:BQ20)</f>
        <v>69251995.816828698</v>
      </c>
      <c r="BR22" s="61">
        <f ca="1">SUM($C$20:BR20)</f>
        <v>69251995.816828698</v>
      </c>
      <c r="BS22" s="61">
        <f ca="1">SUM($C$20:BS20)</f>
        <v>69251995.816828698</v>
      </c>
      <c r="BT22" s="61">
        <f ca="1">SUM($C$20:BT20)</f>
        <v>69251995.816828698</v>
      </c>
      <c r="BU22" s="61">
        <f ca="1">SUM($C$20:BU20)</f>
        <v>69251995.816828698</v>
      </c>
      <c r="BV22" s="61">
        <f ca="1">SUM($C$20:BV20)</f>
        <v>69251995.816828698</v>
      </c>
    </row>
    <row r="23" spans="2:74" x14ac:dyDescent="0.25">
      <c r="B23" t="s">
        <v>420</v>
      </c>
      <c r="C23" s="62">
        <f ca="1">C22</f>
        <v>6892573.2484076433</v>
      </c>
      <c r="L23" s="62">
        <f ca="1">T22-K22</f>
        <v>6473703.4105263185</v>
      </c>
      <c r="U23" s="62"/>
      <c r="X23" s="62">
        <f ca="1">BV22-W22</f>
        <v>55885719.157894738</v>
      </c>
    </row>
    <row r="24" spans="2:74" x14ac:dyDescent="0.25">
      <c r="C24" s="62"/>
      <c r="L24" s="62"/>
    </row>
    <row r="25" spans="2:74" ht="13.8" x14ac:dyDescent="0.3">
      <c r="B25" t="s">
        <v>41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2">
        <f ca="1">I22*(LPP!$I$47/12)</f>
        <v>2297.524416135881</v>
      </c>
      <c r="J25" s="62">
        <f ca="1">J22*(LPP!$I$47/12)</f>
        <v>2297.524416135881</v>
      </c>
      <c r="K25" s="62">
        <f ca="1">K22*(LPP!$I$47/12)</f>
        <v>2297.524416135881</v>
      </c>
      <c r="L25" s="62">
        <f ca="1">L22*(LPP!$I$47/12)</f>
        <v>2633.5509063113195</v>
      </c>
      <c r="M25" s="62">
        <f ca="1">M22*(LPP!$I$47/12)</f>
        <v>2861.682339644653</v>
      </c>
      <c r="N25" s="62">
        <f ca="1">N22*(LPP!$I$47/12)</f>
        <v>3089.8137729779864</v>
      </c>
      <c r="O25" s="62">
        <f ca="1">O22*(LPP!$I$47/12)</f>
        <v>3317.94626631132</v>
      </c>
      <c r="P25" s="62">
        <f ca="1">P22*(LPP!$I$47/12)</f>
        <v>3546.0787596446535</v>
      </c>
      <c r="Q25" s="62">
        <f ca="1">Q22*(LPP!$I$47/12)</f>
        <v>3771.03054631132</v>
      </c>
      <c r="R25" s="62">
        <f ca="1">R22*(LPP!$I$47/12)</f>
        <v>3999.1626863113202</v>
      </c>
      <c r="S25" s="62">
        <f ca="1">S22*(LPP!$I$47/12)</f>
        <v>4227.2941196446536</v>
      </c>
      <c r="T25" s="62">
        <f ca="1">T22*(LPP!$I$47/12)</f>
        <v>4455.4255529779875</v>
      </c>
      <c r="U25" s="62">
        <f ca="1">U22*(LPP!$I$47/12)</f>
        <v>4455.4255529779875</v>
      </c>
      <c r="V25" s="62">
        <f ca="1">V22*(LPP!$I$47/12)</f>
        <v>4455.4255529779875</v>
      </c>
      <c r="W25" s="62">
        <f ca="1">W22*(LPP!$I$47/12)</f>
        <v>4455.4255529779875</v>
      </c>
      <c r="X25" s="62">
        <f ca="1">X22*(LPP!$I$47/12)</f>
        <v>5432.431840193819</v>
      </c>
      <c r="Y25" s="62">
        <f ca="1">Y22*(LPP!$I$47/12)</f>
        <v>5478.0094747780722</v>
      </c>
      <c r="Z25" s="62">
        <f ca="1">Z22*(LPP!$I$47/12)</f>
        <v>6096.5630869929355</v>
      </c>
      <c r="AA25" s="62">
        <f ca="1">AA22*(LPP!$I$47/12)</f>
        <v>6858.3606936154529</v>
      </c>
      <c r="AB25" s="62">
        <f ca="1">AB22*(LPP!$I$47/12)</f>
        <v>7620.1583002379693</v>
      </c>
      <c r="AC25" s="62">
        <f ca="1">AC22*(LPP!$I$47/12)</f>
        <v>8902.8431592519501</v>
      </c>
      <c r="AD25" s="62">
        <f ca="1">AD22*(LPP!$I$47/12)</f>
        <v>10185.528018265932</v>
      </c>
      <c r="AE25" s="62">
        <f ca="1">AE22*(LPP!$I$47/12)</f>
        <v>11494.257239899485</v>
      </c>
      <c r="AF25" s="62">
        <f ca="1">AF22*(LPP!$I$47/12)</f>
        <v>12802.986461533039</v>
      </c>
      <c r="AG25" s="62">
        <f ca="1">AG22*(LPP!$I$47/12)</f>
        <v>14111.715683166592</v>
      </c>
      <c r="AH25" s="62">
        <f ca="1">AH22*(LPP!$I$47/12)</f>
        <v>15532.063601741174</v>
      </c>
      <c r="AI25" s="62">
        <f ca="1">AI22*(LPP!$I$47/12)</f>
        <v>16952.411520315756</v>
      </c>
      <c r="AJ25" s="62">
        <f ca="1">AJ22*(LPP!$I$47/12)</f>
        <v>18351.055803374027</v>
      </c>
      <c r="AK25" s="62">
        <f ca="1">AK22*(LPP!$I$47/12)</f>
        <v>19749.700086432298</v>
      </c>
      <c r="AL25" s="62">
        <f ca="1">AL22*(LPP!$I$47/12)</f>
        <v>20575.368391859956</v>
      </c>
      <c r="AM25" s="62">
        <f ca="1">AM22*(LPP!$I$47/12)</f>
        <v>21257.792702879964</v>
      </c>
      <c r="AN25" s="62">
        <f ca="1">AN22*(LPP!$I$47/12)</f>
        <v>21940.217013899972</v>
      </c>
      <c r="AO25" s="62">
        <f ca="1">AO22*(LPP!$I$47/12)</f>
        <v>22101.754072528514</v>
      </c>
      <c r="AP25" s="62">
        <f ca="1">AP22*(LPP!$I$47/12)</f>
        <v>22263.291131157061</v>
      </c>
      <c r="AQ25" s="62">
        <f ca="1">AQ22*(LPP!$I$47/12)</f>
        <v>22398.783827166029</v>
      </c>
      <c r="AR25" s="62">
        <f ca="1">AR22*(LPP!$I$47/12)</f>
        <v>22534.276523175002</v>
      </c>
      <c r="AS25" s="62">
        <f ca="1">AS22*(LPP!$I$47/12)</f>
        <v>22669.769219183971</v>
      </c>
      <c r="AT25" s="62">
        <f ca="1">AT22*(LPP!$I$47/12)</f>
        <v>22805.261915192939</v>
      </c>
      <c r="AU25" s="62">
        <f ca="1">AU22*(LPP!$I$47/12)</f>
        <v>22940.754611201912</v>
      </c>
      <c r="AV25" s="62">
        <f ca="1">AV22*(LPP!$I$47/12)</f>
        <v>22964.628610269854</v>
      </c>
      <c r="AW25" s="62">
        <f ca="1">AW22*(LPP!$I$47/12)</f>
        <v>22988.502609337796</v>
      </c>
      <c r="AX25" s="62">
        <f ca="1">AX22*(LPP!$I$47/12)</f>
        <v>23012.376608405739</v>
      </c>
      <c r="AY25" s="62">
        <f ca="1">AY22*(LPP!$I$47/12)</f>
        <v>23036.250607473681</v>
      </c>
      <c r="AZ25" s="62">
        <f ca="1">AZ22*(LPP!$I$47/12)</f>
        <v>23060.124606541624</v>
      </c>
      <c r="BA25" s="62">
        <f ca="1">BA22*(LPP!$I$47/12)</f>
        <v>23083.998605609566</v>
      </c>
      <c r="BB25" s="62">
        <f ca="1">BB22*(LPP!$I$47/12)</f>
        <v>23083.998605609566</v>
      </c>
      <c r="BC25" s="62">
        <f ca="1">BC22*(LPP!$I$47/12)</f>
        <v>23083.998605609566</v>
      </c>
      <c r="BD25" s="62">
        <f ca="1">BD22*(LPP!$I$47/12)</f>
        <v>23083.998605609566</v>
      </c>
      <c r="BE25" s="62">
        <f ca="1">BE22*(LPP!$I$47/12)</f>
        <v>23083.998605609566</v>
      </c>
      <c r="BF25" s="62">
        <f ca="1">BF22*(LPP!$I$47/12)</f>
        <v>23083.998605609566</v>
      </c>
      <c r="BG25" s="62">
        <f ca="1">BG22*(LPP!$I$47/12)</f>
        <v>23083.998605609566</v>
      </c>
      <c r="BH25" s="62">
        <f ca="1">BH22*(LPP!$I$47/12)</f>
        <v>23083.998605609566</v>
      </c>
      <c r="BI25" s="62">
        <f ca="1">BI22*(LPP!$I$47/12)</f>
        <v>23083.998605609566</v>
      </c>
      <c r="BJ25" s="62">
        <f ca="1">BJ22*(LPP!$I$47/12)</f>
        <v>23083.998605609566</v>
      </c>
      <c r="BK25" s="62">
        <f ca="1">BK22*(LPP!$I$47/12)</f>
        <v>23083.998605609566</v>
      </c>
      <c r="BL25" s="62">
        <f ca="1">BL22*(LPP!$I$47/12)</f>
        <v>23083.998605609566</v>
      </c>
      <c r="BM25" s="62">
        <f ca="1">BM22*(LPP!$I$47/12)</f>
        <v>23083.998605609566</v>
      </c>
      <c r="BN25" s="62">
        <f ca="1">BN22*(LPP!$I$47/12)</f>
        <v>23083.998605609566</v>
      </c>
      <c r="BO25" s="62">
        <f ca="1">BO22*(LPP!$I$47/12)</f>
        <v>23083.998605609566</v>
      </c>
      <c r="BP25" s="62">
        <f ca="1">BP22*(LPP!$I$47/12)</f>
        <v>23083.998605609566</v>
      </c>
      <c r="BQ25" s="62">
        <f ca="1">BQ22*(LPP!$I$47/12)</f>
        <v>23083.998605609566</v>
      </c>
      <c r="BR25" s="62">
        <f ca="1">BR22*(LPP!$I$47/12)</f>
        <v>23083.998605609566</v>
      </c>
      <c r="BS25" s="62">
        <f ca="1">BS22*(LPP!$I$47/12)</f>
        <v>23083.998605609566</v>
      </c>
      <c r="BT25" s="62">
        <f ca="1">BT22*(LPP!$I$47/12)</f>
        <v>23083.998605609566</v>
      </c>
      <c r="BU25" s="62">
        <f ca="1">BU22*(LPP!$I$47/12)</f>
        <v>23083.998605609566</v>
      </c>
      <c r="BV25" s="62">
        <f ca="1">BV22*(LPP!$I$47/12)</f>
        <v>23083.998605609566</v>
      </c>
    </row>
    <row r="26" spans="2:74" x14ac:dyDescent="0.25">
      <c r="I26" s="62"/>
    </row>
    <row r="27" spans="2:74" x14ac:dyDescent="0.25">
      <c r="B27" s="128" t="s">
        <v>421</v>
      </c>
      <c r="C27" s="89"/>
      <c r="E27" s="126" t="s">
        <v>408</v>
      </c>
      <c r="F27" s="124"/>
    </row>
    <row r="28" spans="2:74" x14ac:dyDescent="0.25">
      <c r="B28" s="119" t="str">
        <f>B5</f>
        <v>Land</v>
      </c>
      <c r="C28" s="62">
        <f>SUM(C5:BV5)</f>
        <v>5523850</v>
      </c>
      <c r="E28" s="67" t="str">
        <f>LPP!F16</f>
        <v>Townhomes</v>
      </c>
      <c r="F28" s="101">
        <f>LPP!H16</f>
        <v>0.2</v>
      </c>
    </row>
    <row r="29" spans="2:74" x14ac:dyDescent="0.25">
      <c r="B29" s="119" t="str">
        <f t="shared" ref="B29:B42" si="11">B6</f>
        <v>Sitework</v>
      </c>
      <c r="C29" s="62">
        <f t="shared" ref="C29:C42" si="12">SUM(C6:BV6)</f>
        <v>3646085</v>
      </c>
      <c r="E29" s="67" t="str">
        <f>LPP!O11</f>
        <v>GC Fee</v>
      </c>
      <c r="F29" s="68">
        <f>LPP!P11</f>
        <v>0.05</v>
      </c>
    </row>
    <row r="30" spans="2:74" x14ac:dyDescent="0.25">
      <c r="B30" s="119" t="str">
        <f t="shared" si="11"/>
        <v>Excavation</v>
      </c>
      <c r="C30" s="62">
        <f t="shared" si="12"/>
        <v>1494726</v>
      </c>
      <c r="E30" s="67" t="str">
        <f>LPP!O12</f>
        <v>Developer Fee</v>
      </c>
      <c r="F30" s="68">
        <f>LPP!P12</f>
        <v>0.02</v>
      </c>
    </row>
    <row r="31" spans="2:74" x14ac:dyDescent="0.25">
      <c r="B31" s="119" t="str">
        <f t="shared" si="11"/>
        <v>Concrete</v>
      </c>
      <c r="C31" s="62">
        <f t="shared" si="12"/>
        <v>661093</v>
      </c>
      <c r="E31" s="67" t="str">
        <f>LPP!O13</f>
        <v>Contingency</v>
      </c>
      <c r="F31" s="68">
        <f>LPP!P13</f>
        <v>0.04</v>
      </c>
    </row>
    <row r="32" spans="2:74" x14ac:dyDescent="0.25">
      <c r="B32" s="119" t="str">
        <f t="shared" si="11"/>
        <v>Plumbing</v>
      </c>
      <c r="C32" s="62">
        <f t="shared" si="12"/>
        <v>1478193.5540838849</v>
      </c>
      <c r="E32" t="s">
        <v>133</v>
      </c>
      <c r="F32" s="62">
        <f ca="1">C40</f>
        <v>3462599.7908414351</v>
      </c>
    </row>
    <row r="33" spans="2:6" x14ac:dyDescent="0.25">
      <c r="B33" s="119" t="str">
        <f t="shared" si="11"/>
        <v>Lumber Pack</v>
      </c>
      <c r="C33" s="62">
        <f t="shared" si="12"/>
        <v>18583004.679911699</v>
      </c>
      <c r="E33" s="126" t="s">
        <v>422</v>
      </c>
      <c r="F33" s="124"/>
    </row>
    <row r="34" spans="2:6" x14ac:dyDescent="0.25">
      <c r="B34" s="119" t="str">
        <f t="shared" si="11"/>
        <v>Framing</v>
      </c>
      <c r="C34" s="62">
        <f t="shared" si="12"/>
        <v>4645751.1699779248</v>
      </c>
      <c r="E34" s="129">
        <v>1</v>
      </c>
      <c r="F34" s="120">
        <f ca="1">HLOOKUP(E34,$C$1:$BV$24,23,FALSE)</f>
        <v>6892573.2484076433</v>
      </c>
    </row>
    <row r="35" spans="2:6" x14ac:dyDescent="0.25">
      <c r="B35" s="119" t="str">
        <f t="shared" si="11"/>
        <v>MEPS</v>
      </c>
      <c r="C35" s="62">
        <f t="shared" si="12"/>
        <v>16893640.618101548</v>
      </c>
      <c r="E35" s="129">
        <v>2</v>
      </c>
      <c r="F35" s="120">
        <f ca="1">HLOOKUP(E35,$C$1:$BV$24,23,FALSE)</f>
        <v>6473703.4105263185</v>
      </c>
    </row>
    <row r="36" spans="2:6" ht="13.8" thickBot="1" x14ac:dyDescent="0.3">
      <c r="B36" s="119" t="str">
        <f t="shared" si="11"/>
        <v>Insulation</v>
      </c>
      <c r="C36" s="62">
        <f t="shared" si="12"/>
        <v>844682.03090507712</v>
      </c>
      <c r="E36" s="134" t="s">
        <v>86</v>
      </c>
      <c r="F36" s="135">
        <f ca="1">SUM(F34:F35)</f>
        <v>13366276.658933962</v>
      </c>
    </row>
    <row r="37" spans="2:6" ht="13.8" thickTop="1" x14ac:dyDescent="0.25">
      <c r="B37" s="119" t="str">
        <f t="shared" si="11"/>
        <v>Drywall</v>
      </c>
      <c r="C37" s="62">
        <f t="shared" si="12"/>
        <v>4223410.1545253862</v>
      </c>
    </row>
    <row r="38" spans="2:6" x14ac:dyDescent="0.25">
      <c r="B38" s="119" t="str">
        <f t="shared" si="11"/>
        <v>Finishes</v>
      </c>
      <c r="C38" s="62">
        <f t="shared" si="12"/>
        <v>1161437.7924944812</v>
      </c>
      <c r="E38" s="126" t="s">
        <v>423</v>
      </c>
      <c r="F38" s="124"/>
    </row>
    <row r="39" spans="2:6" x14ac:dyDescent="0.25">
      <c r="B39" s="119" t="str">
        <f t="shared" si="11"/>
        <v>Dev Fees &amp; Contingency</v>
      </c>
      <c r="C39" s="62">
        <f t="shared" si="12"/>
        <v>5830381.4399999976</v>
      </c>
      <c r="E39" s="129">
        <v>3</v>
      </c>
      <c r="F39" s="62">
        <f ca="1">C43-F36</f>
        <v>55885719.157894723</v>
      </c>
    </row>
    <row r="40" spans="2:6" ht="13.8" thickBot="1" x14ac:dyDescent="0.3">
      <c r="B40" s="119" t="str">
        <f t="shared" si="11"/>
        <v>Acq Fee</v>
      </c>
      <c r="C40" s="62">
        <f t="shared" ca="1" si="12"/>
        <v>3462599.7908414351</v>
      </c>
      <c r="E40" s="134" t="s">
        <v>86</v>
      </c>
      <c r="F40" s="135">
        <f ca="1">F39+F36</f>
        <v>69251995.816828683</v>
      </c>
    </row>
    <row r="41" spans="2:6" ht="13.8" thickTop="1" x14ac:dyDescent="0.25">
      <c r="B41" s="119" t="str">
        <f t="shared" si="11"/>
        <v>Closing Costs/Reserves</v>
      </c>
      <c r="C41" s="62">
        <f t="shared" si="12"/>
        <v>748000</v>
      </c>
    </row>
    <row r="42" spans="2:6" x14ac:dyDescent="0.25">
      <c r="B42" s="119" t="str">
        <f t="shared" si="11"/>
        <v>Loan Points</v>
      </c>
      <c r="C42" s="62">
        <f t="shared" ca="1" si="12"/>
        <v>55140.585987261162</v>
      </c>
    </row>
    <row r="43" spans="2:6" ht="13.8" thickBot="1" x14ac:dyDescent="0.3">
      <c r="B43" s="134" t="s">
        <v>86</v>
      </c>
      <c r="C43" s="135">
        <f ca="1">SUM(C28:C42)</f>
        <v>69251995.816828683</v>
      </c>
    </row>
    <row r="44" spans="2:6" ht="13.8" thickTop="1" x14ac:dyDescent="0.2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82CE-7CAC-4637-BAB9-35DD7871F9B9}">
  <sheetPr>
    <tabColor rgb="FF00B050"/>
  </sheetPr>
  <dimension ref="B1:BV44"/>
  <sheetViews>
    <sheetView workbookViewId="0">
      <selection activeCell="C19" sqref="C19"/>
    </sheetView>
  </sheetViews>
  <sheetFormatPr defaultRowHeight="13.2" x14ac:dyDescent="0.25"/>
  <cols>
    <col min="2" max="2" width="22.88671875" customWidth="1"/>
    <col min="3" max="4" width="13.6640625" bestFit="1" customWidth="1"/>
    <col min="5" max="5" width="15.109375" bestFit="1" customWidth="1"/>
    <col min="6" max="13" width="13.6640625" bestFit="1" customWidth="1"/>
    <col min="14" max="19" width="12.5546875" bestFit="1" customWidth="1"/>
    <col min="20" max="20" width="19.33203125" bestFit="1" customWidth="1"/>
    <col min="21" max="21" width="12.44140625" bestFit="1" customWidth="1"/>
    <col min="22" max="22" width="13.5546875" bestFit="1" customWidth="1"/>
    <col min="23" max="24" width="9" bestFit="1" customWidth="1"/>
    <col min="25" max="25" width="9.21875" bestFit="1" customWidth="1"/>
    <col min="26" max="36" width="9" bestFit="1" customWidth="1"/>
    <col min="37" max="37" width="9.21875" bestFit="1" customWidth="1"/>
    <col min="38" max="48" width="9" bestFit="1" customWidth="1"/>
    <col min="49" max="49" width="9.21875" bestFit="1" customWidth="1"/>
    <col min="50" max="60" width="9" bestFit="1" customWidth="1"/>
    <col min="61" max="61" width="9.21875" bestFit="1" customWidth="1"/>
    <col min="62" max="72" width="9" bestFit="1" customWidth="1"/>
    <col min="73" max="73" width="9.21875" bestFit="1" customWidth="1"/>
    <col min="74" max="74" width="9" bestFit="1" customWidth="1"/>
  </cols>
  <sheetData>
    <row r="1" spans="2:74" x14ac:dyDescent="0.25">
      <c r="B1" t="s">
        <v>419</v>
      </c>
      <c r="C1" s="72">
        <v>1</v>
      </c>
      <c r="D1" s="55"/>
      <c r="E1" s="55"/>
      <c r="F1" s="55"/>
      <c r="G1" s="55"/>
      <c r="H1" s="55"/>
      <c r="I1" s="55"/>
      <c r="J1" s="55"/>
      <c r="K1" s="55"/>
      <c r="L1" s="72">
        <v>2</v>
      </c>
      <c r="M1" s="55"/>
      <c r="N1" s="55"/>
      <c r="O1" s="55"/>
      <c r="P1" s="55"/>
      <c r="Q1" s="55"/>
      <c r="R1" s="55"/>
      <c r="S1" s="55"/>
      <c r="T1" s="55"/>
      <c r="U1" s="72">
        <v>3</v>
      </c>
      <c r="V1" s="72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</row>
    <row r="2" spans="2:74" x14ac:dyDescent="0.25">
      <c r="B2" t="s">
        <v>1</v>
      </c>
      <c r="C2">
        <f>ROUNDUP(C3/12,0)</f>
        <v>0</v>
      </c>
      <c r="D2">
        <f t="shared" ref="D2:BO2" si="0">ROUNDUP(D3/12,0)</f>
        <v>1</v>
      </c>
      <c r="E2">
        <f t="shared" si="0"/>
        <v>1</v>
      </c>
      <c r="F2">
        <f t="shared" si="0"/>
        <v>1</v>
      </c>
      <c r="G2">
        <f t="shared" si="0"/>
        <v>1</v>
      </c>
      <c r="H2">
        <f t="shared" si="0"/>
        <v>1</v>
      </c>
      <c r="I2">
        <f t="shared" si="0"/>
        <v>1</v>
      </c>
      <c r="J2">
        <f t="shared" si="0"/>
        <v>1</v>
      </c>
      <c r="K2">
        <f t="shared" si="0"/>
        <v>1</v>
      </c>
      <c r="L2">
        <f t="shared" si="0"/>
        <v>1</v>
      </c>
      <c r="M2">
        <f t="shared" si="0"/>
        <v>1</v>
      </c>
      <c r="N2">
        <f t="shared" si="0"/>
        <v>1</v>
      </c>
      <c r="O2">
        <f t="shared" si="0"/>
        <v>1</v>
      </c>
      <c r="P2">
        <f t="shared" si="0"/>
        <v>2</v>
      </c>
      <c r="Q2">
        <f t="shared" si="0"/>
        <v>2</v>
      </c>
      <c r="R2">
        <f t="shared" si="0"/>
        <v>2</v>
      </c>
      <c r="S2">
        <f t="shared" si="0"/>
        <v>2</v>
      </c>
      <c r="T2">
        <f t="shared" si="0"/>
        <v>2</v>
      </c>
      <c r="U2">
        <f t="shared" si="0"/>
        <v>2</v>
      </c>
      <c r="V2">
        <f t="shared" si="0"/>
        <v>2</v>
      </c>
      <c r="W2">
        <f t="shared" si="0"/>
        <v>2</v>
      </c>
      <c r="X2">
        <f t="shared" si="0"/>
        <v>2</v>
      </c>
      <c r="Y2">
        <f t="shared" si="0"/>
        <v>2</v>
      </c>
      <c r="Z2">
        <f t="shared" si="0"/>
        <v>2</v>
      </c>
      <c r="AA2">
        <f t="shared" si="0"/>
        <v>2</v>
      </c>
      <c r="AB2">
        <f t="shared" si="0"/>
        <v>3</v>
      </c>
      <c r="AC2">
        <f t="shared" si="0"/>
        <v>3</v>
      </c>
      <c r="AD2">
        <f t="shared" si="0"/>
        <v>3</v>
      </c>
      <c r="AE2">
        <f t="shared" si="0"/>
        <v>3</v>
      </c>
      <c r="AF2">
        <f t="shared" si="0"/>
        <v>3</v>
      </c>
      <c r="AG2">
        <f t="shared" si="0"/>
        <v>3</v>
      </c>
      <c r="AH2">
        <f t="shared" si="0"/>
        <v>3</v>
      </c>
      <c r="AI2">
        <f t="shared" si="0"/>
        <v>3</v>
      </c>
      <c r="AJ2">
        <f t="shared" si="0"/>
        <v>3</v>
      </c>
      <c r="AK2">
        <f t="shared" si="0"/>
        <v>3</v>
      </c>
      <c r="AL2">
        <f t="shared" si="0"/>
        <v>3</v>
      </c>
      <c r="AM2">
        <f t="shared" si="0"/>
        <v>3</v>
      </c>
      <c r="AN2">
        <f t="shared" si="0"/>
        <v>4</v>
      </c>
      <c r="AO2">
        <f t="shared" si="0"/>
        <v>4</v>
      </c>
      <c r="AP2">
        <f t="shared" si="0"/>
        <v>4</v>
      </c>
      <c r="AQ2">
        <f t="shared" si="0"/>
        <v>4</v>
      </c>
      <c r="AR2">
        <f t="shared" si="0"/>
        <v>4</v>
      </c>
      <c r="AS2">
        <f t="shared" si="0"/>
        <v>4</v>
      </c>
      <c r="AT2">
        <f t="shared" si="0"/>
        <v>4</v>
      </c>
      <c r="AU2">
        <f t="shared" si="0"/>
        <v>4</v>
      </c>
      <c r="AV2">
        <f t="shared" si="0"/>
        <v>4</v>
      </c>
      <c r="AW2">
        <f t="shared" si="0"/>
        <v>4</v>
      </c>
      <c r="AX2">
        <f t="shared" si="0"/>
        <v>4</v>
      </c>
      <c r="AY2">
        <f t="shared" si="0"/>
        <v>4</v>
      </c>
      <c r="AZ2">
        <f t="shared" si="0"/>
        <v>5</v>
      </c>
      <c r="BA2">
        <f t="shared" si="0"/>
        <v>5</v>
      </c>
      <c r="BB2">
        <f t="shared" si="0"/>
        <v>5</v>
      </c>
      <c r="BC2">
        <f t="shared" si="0"/>
        <v>5</v>
      </c>
      <c r="BD2">
        <f t="shared" si="0"/>
        <v>5</v>
      </c>
      <c r="BE2">
        <f t="shared" si="0"/>
        <v>5</v>
      </c>
      <c r="BF2">
        <f t="shared" si="0"/>
        <v>5</v>
      </c>
      <c r="BG2">
        <f t="shared" si="0"/>
        <v>5</v>
      </c>
      <c r="BH2">
        <f t="shared" si="0"/>
        <v>5</v>
      </c>
      <c r="BI2">
        <f t="shared" si="0"/>
        <v>5</v>
      </c>
      <c r="BJ2">
        <f t="shared" si="0"/>
        <v>5</v>
      </c>
      <c r="BK2">
        <f t="shared" si="0"/>
        <v>5</v>
      </c>
      <c r="BL2">
        <f t="shared" si="0"/>
        <v>6</v>
      </c>
      <c r="BM2">
        <f t="shared" si="0"/>
        <v>6</v>
      </c>
      <c r="BN2">
        <f t="shared" si="0"/>
        <v>6</v>
      </c>
      <c r="BO2">
        <f t="shared" si="0"/>
        <v>6</v>
      </c>
      <c r="BP2">
        <f t="shared" ref="BP2:BV2" si="1">ROUNDUP(BP3/12,0)</f>
        <v>6</v>
      </c>
      <c r="BQ2">
        <f t="shared" si="1"/>
        <v>6</v>
      </c>
      <c r="BR2">
        <f t="shared" si="1"/>
        <v>6</v>
      </c>
      <c r="BS2">
        <f t="shared" si="1"/>
        <v>6</v>
      </c>
      <c r="BT2">
        <f t="shared" si="1"/>
        <v>6</v>
      </c>
      <c r="BU2">
        <f t="shared" si="1"/>
        <v>6</v>
      </c>
      <c r="BV2">
        <f t="shared" si="1"/>
        <v>6</v>
      </c>
    </row>
    <row r="3" spans="2:74" x14ac:dyDescent="0.25">
      <c r="B3" s="2" t="s">
        <v>33</v>
      </c>
      <c r="C3" s="72">
        <v>0</v>
      </c>
      <c r="D3">
        <f>C3+1</f>
        <v>1</v>
      </c>
      <c r="E3">
        <f t="shared" ref="E3:BP3" si="2">D3+1</f>
        <v>2</v>
      </c>
      <c r="F3">
        <f t="shared" si="2"/>
        <v>3</v>
      </c>
      <c r="G3">
        <f t="shared" si="2"/>
        <v>4</v>
      </c>
      <c r="H3">
        <f t="shared" si="2"/>
        <v>5</v>
      </c>
      <c r="I3">
        <f t="shared" si="2"/>
        <v>6</v>
      </c>
      <c r="J3">
        <f t="shared" si="2"/>
        <v>7</v>
      </c>
      <c r="K3">
        <f t="shared" si="2"/>
        <v>8</v>
      </c>
      <c r="L3">
        <f t="shared" si="2"/>
        <v>9</v>
      </c>
      <c r="M3">
        <f t="shared" si="2"/>
        <v>10</v>
      </c>
      <c r="N3">
        <f t="shared" si="2"/>
        <v>11</v>
      </c>
      <c r="O3">
        <f t="shared" si="2"/>
        <v>12</v>
      </c>
      <c r="P3">
        <f t="shared" si="2"/>
        <v>13</v>
      </c>
      <c r="Q3">
        <f t="shared" si="2"/>
        <v>14</v>
      </c>
      <c r="R3">
        <f t="shared" si="2"/>
        <v>15</v>
      </c>
      <c r="S3">
        <f t="shared" si="2"/>
        <v>16</v>
      </c>
      <c r="T3">
        <f t="shared" si="2"/>
        <v>17</v>
      </c>
      <c r="U3">
        <f t="shared" si="2"/>
        <v>18</v>
      </c>
      <c r="V3">
        <f t="shared" si="2"/>
        <v>19</v>
      </c>
      <c r="W3">
        <f t="shared" si="2"/>
        <v>20</v>
      </c>
      <c r="X3">
        <f t="shared" si="2"/>
        <v>21</v>
      </c>
      <c r="Y3">
        <f t="shared" si="2"/>
        <v>22</v>
      </c>
      <c r="Z3">
        <f t="shared" si="2"/>
        <v>23</v>
      </c>
      <c r="AA3">
        <f t="shared" si="2"/>
        <v>24</v>
      </c>
      <c r="AB3">
        <f t="shared" si="2"/>
        <v>25</v>
      </c>
      <c r="AC3">
        <f t="shared" si="2"/>
        <v>26</v>
      </c>
      <c r="AD3">
        <f t="shared" si="2"/>
        <v>27</v>
      </c>
      <c r="AE3">
        <f t="shared" si="2"/>
        <v>28</v>
      </c>
      <c r="AF3">
        <f t="shared" si="2"/>
        <v>29</v>
      </c>
      <c r="AG3">
        <f t="shared" si="2"/>
        <v>30</v>
      </c>
      <c r="AH3">
        <f t="shared" si="2"/>
        <v>31</v>
      </c>
      <c r="AI3">
        <f t="shared" si="2"/>
        <v>32</v>
      </c>
      <c r="AJ3">
        <f t="shared" si="2"/>
        <v>33</v>
      </c>
      <c r="AK3">
        <f t="shared" si="2"/>
        <v>34</v>
      </c>
      <c r="AL3">
        <f t="shared" si="2"/>
        <v>35</v>
      </c>
      <c r="AM3">
        <f t="shared" si="2"/>
        <v>36</v>
      </c>
      <c r="AN3">
        <f t="shared" si="2"/>
        <v>37</v>
      </c>
      <c r="AO3">
        <f t="shared" si="2"/>
        <v>38</v>
      </c>
      <c r="AP3">
        <f t="shared" si="2"/>
        <v>39</v>
      </c>
      <c r="AQ3">
        <f t="shared" si="2"/>
        <v>40</v>
      </c>
      <c r="AR3">
        <f t="shared" si="2"/>
        <v>41</v>
      </c>
      <c r="AS3">
        <f t="shared" si="2"/>
        <v>42</v>
      </c>
      <c r="AT3">
        <f t="shared" si="2"/>
        <v>43</v>
      </c>
      <c r="AU3">
        <f t="shared" si="2"/>
        <v>44</v>
      </c>
      <c r="AV3">
        <f t="shared" si="2"/>
        <v>45</v>
      </c>
      <c r="AW3">
        <f t="shared" si="2"/>
        <v>46</v>
      </c>
      <c r="AX3">
        <f t="shared" si="2"/>
        <v>47</v>
      </c>
      <c r="AY3">
        <f t="shared" si="2"/>
        <v>48</v>
      </c>
      <c r="AZ3">
        <f t="shared" si="2"/>
        <v>49</v>
      </c>
      <c r="BA3">
        <f t="shared" si="2"/>
        <v>50</v>
      </c>
      <c r="BB3">
        <f t="shared" si="2"/>
        <v>51</v>
      </c>
      <c r="BC3">
        <f t="shared" si="2"/>
        <v>52</v>
      </c>
      <c r="BD3">
        <f t="shared" si="2"/>
        <v>53</v>
      </c>
      <c r="BE3">
        <f t="shared" si="2"/>
        <v>54</v>
      </c>
      <c r="BF3">
        <f t="shared" si="2"/>
        <v>55</v>
      </c>
      <c r="BG3">
        <f t="shared" si="2"/>
        <v>56</v>
      </c>
      <c r="BH3">
        <f t="shared" si="2"/>
        <v>57</v>
      </c>
      <c r="BI3">
        <f t="shared" si="2"/>
        <v>58</v>
      </c>
      <c r="BJ3">
        <f t="shared" si="2"/>
        <v>59</v>
      </c>
      <c r="BK3">
        <f t="shared" si="2"/>
        <v>60</v>
      </c>
      <c r="BL3">
        <f t="shared" si="2"/>
        <v>61</v>
      </c>
      <c r="BM3">
        <f t="shared" si="2"/>
        <v>62</v>
      </c>
      <c r="BN3">
        <f t="shared" si="2"/>
        <v>63</v>
      </c>
      <c r="BO3">
        <f t="shared" si="2"/>
        <v>64</v>
      </c>
      <c r="BP3">
        <f t="shared" si="2"/>
        <v>65</v>
      </c>
      <c r="BQ3">
        <f t="shared" ref="BQ3:BV3" si="3">BP3+1</f>
        <v>66</v>
      </c>
      <c r="BR3">
        <f t="shared" si="3"/>
        <v>67</v>
      </c>
      <c r="BS3">
        <f t="shared" si="3"/>
        <v>68</v>
      </c>
      <c r="BT3">
        <f t="shared" si="3"/>
        <v>69</v>
      </c>
      <c r="BU3">
        <f t="shared" si="3"/>
        <v>70</v>
      </c>
      <c r="BV3">
        <f t="shared" si="3"/>
        <v>71</v>
      </c>
    </row>
    <row r="4" spans="2:74" ht="15" thickBot="1" x14ac:dyDescent="0.3">
      <c r="B4" s="122" t="s">
        <v>136</v>
      </c>
      <c r="C4" s="123">
        <f>LPP!D4</f>
        <v>44408</v>
      </c>
      <c r="D4" s="123">
        <f>EOMONTH(C4,1)</f>
        <v>44439</v>
      </c>
      <c r="E4" s="123">
        <f t="shared" ref="E4:BP4" si="4">EOMONTH(D4,1)</f>
        <v>44469</v>
      </c>
      <c r="F4" s="123">
        <f t="shared" si="4"/>
        <v>44500</v>
      </c>
      <c r="G4" s="123">
        <f t="shared" si="4"/>
        <v>44530</v>
      </c>
      <c r="H4" s="123">
        <f t="shared" si="4"/>
        <v>44561</v>
      </c>
      <c r="I4" s="123">
        <f t="shared" si="4"/>
        <v>44592</v>
      </c>
      <c r="J4" s="123">
        <f t="shared" si="4"/>
        <v>44620</v>
      </c>
      <c r="K4" s="123">
        <f t="shared" si="4"/>
        <v>44651</v>
      </c>
      <c r="L4" s="123">
        <f t="shared" si="4"/>
        <v>44681</v>
      </c>
      <c r="M4" s="123">
        <f t="shared" si="4"/>
        <v>44712</v>
      </c>
      <c r="N4" s="123">
        <f t="shared" si="4"/>
        <v>44742</v>
      </c>
      <c r="O4" s="123">
        <f t="shared" si="4"/>
        <v>44773</v>
      </c>
      <c r="P4" s="123">
        <f t="shared" si="4"/>
        <v>44804</v>
      </c>
      <c r="Q4" s="123">
        <f t="shared" si="4"/>
        <v>44834</v>
      </c>
      <c r="R4" s="123">
        <f t="shared" si="4"/>
        <v>44865</v>
      </c>
      <c r="S4" s="123">
        <f t="shared" si="4"/>
        <v>44895</v>
      </c>
      <c r="T4" s="123">
        <f t="shared" si="4"/>
        <v>44926</v>
      </c>
      <c r="U4" s="123">
        <f t="shared" si="4"/>
        <v>44957</v>
      </c>
      <c r="V4" s="123">
        <f t="shared" si="4"/>
        <v>44985</v>
      </c>
      <c r="W4" s="123">
        <f t="shared" si="4"/>
        <v>45016</v>
      </c>
      <c r="X4" s="123">
        <f t="shared" si="4"/>
        <v>45046</v>
      </c>
      <c r="Y4" s="123">
        <f t="shared" si="4"/>
        <v>45077</v>
      </c>
      <c r="Z4" s="123">
        <f t="shared" si="4"/>
        <v>45107</v>
      </c>
      <c r="AA4" s="123">
        <f t="shared" si="4"/>
        <v>45138</v>
      </c>
      <c r="AB4" s="123">
        <f t="shared" si="4"/>
        <v>45169</v>
      </c>
      <c r="AC4" s="123">
        <f t="shared" si="4"/>
        <v>45199</v>
      </c>
      <c r="AD4" s="123">
        <f t="shared" si="4"/>
        <v>45230</v>
      </c>
      <c r="AE4" s="123">
        <f t="shared" si="4"/>
        <v>45260</v>
      </c>
      <c r="AF4" s="123">
        <f t="shared" si="4"/>
        <v>45291</v>
      </c>
      <c r="AG4" s="123">
        <f t="shared" si="4"/>
        <v>45322</v>
      </c>
      <c r="AH4" s="123">
        <f t="shared" si="4"/>
        <v>45351</v>
      </c>
      <c r="AI4" s="123">
        <f t="shared" si="4"/>
        <v>45382</v>
      </c>
      <c r="AJ4" s="123">
        <f t="shared" si="4"/>
        <v>45412</v>
      </c>
      <c r="AK4" s="123">
        <f t="shared" si="4"/>
        <v>45443</v>
      </c>
      <c r="AL4" s="123">
        <f t="shared" si="4"/>
        <v>45473</v>
      </c>
      <c r="AM4" s="123">
        <f t="shared" si="4"/>
        <v>45504</v>
      </c>
      <c r="AN4" s="123">
        <f t="shared" si="4"/>
        <v>45535</v>
      </c>
      <c r="AO4" s="123">
        <f t="shared" si="4"/>
        <v>45565</v>
      </c>
      <c r="AP4" s="123">
        <f t="shared" si="4"/>
        <v>45596</v>
      </c>
      <c r="AQ4" s="123">
        <f t="shared" si="4"/>
        <v>45626</v>
      </c>
      <c r="AR4" s="123">
        <f t="shared" si="4"/>
        <v>45657</v>
      </c>
      <c r="AS4" s="123">
        <f t="shared" si="4"/>
        <v>45688</v>
      </c>
      <c r="AT4" s="123">
        <f t="shared" si="4"/>
        <v>45716</v>
      </c>
      <c r="AU4" s="123">
        <f t="shared" si="4"/>
        <v>45747</v>
      </c>
      <c r="AV4" s="123">
        <f t="shared" si="4"/>
        <v>45777</v>
      </c>
      <c r="AW4" s="123">
        <f t="shared" si="4"/>
        <v>45808</v>
      </c>
      <c r="AX4" s="123">
        <f t="shared" si="4"/>
        <v>45838</v>
      </c>
      <c r="AY4" s="123">
        <f t="shared" si="4"/>
        <v>45869</v>
      </c>
      <c r="AZ4" s="123">
        <f t="shared" si="4"/>
        <v>45900</v>
      </c>
      <c r="BA4" s="123">
        <f t="shared" si="4"/>
        <v>45930</v>
      </c>
      <c r="BB4" s="123">
        <f t="shared" si="4"/>
        <v>45961</v>
      </c>
      <c r="BC4" s="123">
        <f t="shared" si="4"/>
        <v>45991</v>
      </c>
      <c r="BD4" s="123">
        <f t="shared" si="4"/>
        <v>46022</v>
      </c>
      <c r="BE4" s="123">
        <f t="shared" si="4"/>
        <v>46053</v>
      </c>
      <c r="BF4" s="123">
        <f t="shared" si="4"/>
        <v>46081</v>
      </c>
      <c r="BG4" s="123">
        <f t="shared" si="4"/>
        <v>46112</v>
      </c>
      <c r="BH4" s="123">
        <f t="shared" si="4"/>
        <v>46142</v>
      </c>
      <c r="BI4" s="123">
        <f t="shared" si="4"/>
        <v>46173</v>
      </c>
      <c r="BJ4" s="123">
        <f t="shared" si="4"/>
        <v>46203</v>
      </c>
      <c r="BK4" s="123">
        <f t="shared" si="4"/>
        <v>46234</v>
      </c>
      <c r="BL4" s="123">
        <f t="shared" si="4"/>
        <v>46265</v>
      </c>
      <c r="BM4" s="123">
        <f t="shared" si="4"/>
        <v>46295</v>
      </c>
      <c r="BN4" s="123">
        <f t="shared" si="4"/>
        <v>46326</v>
      </c>
      <c r="BO4" s="123">
        <f t="shared" si="4"/>
        <v>46356</v>
      </c>
      <c r="BP4" s="123">
        <f t="shared" si="4"/>
        <v>46387</v>
      </c>
      <c r="BQ4" s="123">
        <f t="shared" ref="BQ4:BV4" si="5">EOMONTH(BP4,1)</f>
        <v>46418</v>
      </c>
      <c r="BR4" s="123">
        <f t="shared" si="5"/>
        <v>46446</v>
      </c>
      <c r="BS4" s="123">
        <f t="shared" si="5"/>
        <v>46477</v>
      </c>
      <c r="BT4" s="123">
        <f t="shared" si="5"/>
        <v>46507</v>
      </c>
      <c r="BU4" s="123">
        <f t="shared" si="5"/>
        <v>46538</v>
      </c>
      <c r="BV4" s="123">
        <f t="shared" si="5"/>
        <v>46568</v>
      </c>
    </row>
    <row r="5" spans="2:74" ht="13.8" x14ac:dyDescent="0.3">
      <c r="B5" s="57" t="s">
        <v>120</v>
      </c>
      <c r="C5" s="115">
        <f>LPP!I17</f>
        <v>11047700</v>
      </c>
      <c r="D5" s="65">
        <v>0</v>
      </c>
      <c r="E5" s="65">
        <v>0</v>
      </c>
      <c r="F5" s="65">
        <v>0</v>
      </c>
      <c r="G5" s="65">
        <v>0</v>
      </c>
      <c r="H5" s="65">
        <v>0</v>
      </c>
      <c r="I5" s="65">
        <v>0</v>
      </c>
      <c r="J5" s="65">
        <v>0</v>
      </c>
      <c r="K5" s="65">
        <v>0</v>
      </c>
      <c r="L5" s="65">
        <v>0</v>
      </c>
      <c r="M5" s="65">
        <v>0</v>
      </c>
      <c r="N5" s="65">
        <v>0</v>
      </c>
      <c r="O5" s="65">
        <v>0</v>
      </c>
      <c r="P5" s="65">
        <v>0</v>
      </c>
      <c r="Q5" s="65">
        <v>0</v>
      </c>
      <c r="R5" s="65">
        <v>0</v>
      </c>
      <c r="S5" s="65">
        <v>0</v>
      </c>
      <c r="T5" s="65">
        <v>0</v>
      </c>
      <c r="U5" s="65">
        <v>0</v>
      </c>
      <c r="V5" s="65">
        <v>0</v>
      </c>
      <c r="W5" s="65">
        <v>0</v>
      </c>
      <c r="X5" s="65">
        <v>0</v>
      </c>
      <c r="Y5" s="65">
        <v>0</v>
      </c>
      <c r="Z5" s="65">
        <v>0</v>
      </c>
      <c r="AA5" s="65">
        <v>0</v>
      </c>
      <c r="AB5" s="65">
        <v>0</v>
      </c>
      <c r="AC5" s="65">
        <v>0</v>
      </c>
      <c r="AD5" s="65">
        <v>0</v>
      </c>
      <c r="AE5" s="65">
        <v>0</v>
      </c>
      <c r="AF5" s="65">
        <v>0</v>
      </c>
      <c r="AG5" s="65">
        <v>0</v>
      </c>
      <c r="AH5" s="65">
        <v>0</v>
      </c>
      <c r="AI5" s="65">
        <v>0</v>
      </c>
      <c r="AJ5" s="65">
        <v>0</v>
      </c>
      <c r="AK5" s="65">
        <v>0</v>
      </c>
      <c r="AL5" s="65">
        <v>0</v>
      </c>
      <c r="AM5" s="65">
        <v>0</v>
      </c>
      <c r="AN5" s="65">
        <v>0</v>
      </c>
      <c r="AO5" s="65">
        <v>0</v>
      </c>
      <c r="AP5" s="65">
        <v>0</v>
      </c>
      <c r="AQ5" s="65">
        <v>0</v>
      </c>
      <c r="AR5" s="65">
        <v>0</v>
      </c>
      <c r="AS5" s="65">
        <v>0</v>
      </c>
      <c r="AT5" s="65">
        <v>0</v>
      </c>
      <c r="AU5" s="65">
        <v>0</v>
      </c>
      <c r="AV5" s="65">
        <v>0</v>
      </c>
      <c r="AW5" s="65">
        <v>0</v>
      </c>
      <c r="AX5" s="65">
        <v>0</v>
      </c>
      <c r="AY5" s="65">
        <v>0</v>
      </c>
      <c r="AZ5" s="65">
        <v>0</v>
      </c>
      <c r="BA5" s="65">
        <v>0</v>
      </c>
      <c r="BB5" s="65">
        <v>0</v>
      </c>
      <c r="BC5" s="65">
        <v>0</v>
      </c>
      <c r="BD5" s="65">
        <v>0</v>
      </c>
      <c r="BE5" s="65">
        <v>0</v>
      </c>
      <c r="BF5" s="65">
        <v>0</v>
      </c>
      <c r="BG5" s="65">
        <v>0</v>
      </c>
      <c r="BH5" s="65">
        <v>0</v>
      </c>
      <c r="BI5" s="65">
        <v>0</v>
      </c>
      <c r="BJ5" s="65">
        <v>0</v>
      </c>
      <c r="BK5" s="65">
        <v>0</v>
      </c>
      <c r="BL5" s="65">
        <v>0</v>
      </c>
      <c r="BM5" s="65">
        <v>0</v>
      </c>
      <c r="BN5" s="65">
        <v>0</v>
      </c>
      <c r="BO5" s="65">
        <v>0</v>
      </c>
      <c r="BP5" s="65">
        <v>0</v>
      </c>
      <c r="BQ5" s="65">
        <v>0</v>
      </c>
      <c r="BR5" s="65">
        <v>0</v>
      </c>
      <c r="BS5" s="65">
        <v>0</v>
      </c>
      <c r="BT5" s="65">
        <v>0</v>
      </c>
      <c r="BU5" s="65">
        <v>0</v>
      </c>
      <c r="BV5" s="65">
        <v>0</v>
      </c>
    </row>
    <row r="6" spans="2:74" ht="13.8" x14ac:dyDescent="0.3">
      <c r="B6" s="57" t="s">
        <v>121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739352</v>
      </c>
      <c r="M6" s="65">
        <v>739352</v>
      </c>
      <c r="N6" s="65">
        <v>639352</v>
      </c>
      <c r="O6" s="65">
        <v>639352</v>
      </c>
      <c r="P6" s="65">
        <v>639352</v>
      </c>
      <c r="Q6" s="65">
        <v>539352</v>
      </c>
      <c r="R6" s="65">
        <v>539352</v>
      </c>
      <c r="S6" s="65">
        <v>839352</v>
      </c>
      <c r="T6" s="65">
        <v>839352</v>
      </c>
      <c r="U6" s="65">
        <v>0</v>
      </c>
      <c r="V6" s="65">
        <v>0</v>
      </c>
      <c r="W6" s="65">
        <v>0</v>
      </c>
      <c r="X6" s="65">
        <v>0</v>
      </c>
      <c r="Y6" s="65">
        <v>0</v>
      </c>
      <c r="Z6" s="65">
        <v>0</v>
      </c>
      <c r="AA6" s="65">
        <v>0</v>
      </c>
      <c r="AB6" s="65">
        <v>0</v>
      </c>
      <c r="AC6" s="65">
        <v>0</v>
      </c>
      <c r="AD6" s="65">
        <v>0</v>
      </c>
      <c r="AE6" s="65">
        <v>0</v>
      </c>
      <c r="AF6" s="65">
        <v>0</v>
      </c>
      <c r="AG6" s="65">
        <v>0</v>
      </c>
      <c r="AH6" s="65">
        <v>0</v>
      </c>
      <c r="AI6" s="65">
        <v>0</v>
      </c>
      <c r="AJ6" s="65">
        <v>0</v>
      </c>
      <c r="AK6" s="65">
        <v>0</v>
      </c>
      <c r="AL6" s="65">
        <v>0</v>
      </c>
      <c r="AM6" s="65">
        <v>0</v>
      </c>
      <c r="AN6" s="65">
        <v>0</v>
      </c>
      <c r="AO6" s="65">
        <v>0</v>
      </c>
      <c r="AP6" s="65">
        <v>0</v>
      </c>
      <c r="AQ6" s="65">
        <v>0</v>
      </c>
      <c r="AR6" s="65">
        <v>0</v>
      </c>
      <c r="AS6" s="65">
        <v>0</v>
      </c>
      <c r="AT6" s="65">
        <v>0</v>
      </c>
      <c r="AU6" s="65">
        <v>0</v>
      </c>
      <c r="AV6" s="65">
        <v>0</v>
      </c>
      <c r="AW6" s="65">
        <v>0</v>
      </c>
      <c r="AX6" s="65">
        <v>0</v>
      </c>
      <c r="AY6" s="65">
        <v>0</v>
      </c>
      <c r="AZ6" s="65">
        <v>0</v>
      </c>
      <c r="BA6" s="65">
        <v>0</v>
      </c>
      <c r="BB6" s="65">
        <v>0</v>
      </c>
      <c r="BC6" s="65">
        <v>0</v>
      </c>
      <c r="BD6" s="65">
        <v>0</v>
      </c>
      <c r="BE6" s="65">
        <v>0</v>
      </c>
      <c r="BF6" s="65">
        <v>0</v>
      </c>
      <c r="BG6" s="65">
        <v>0</v>
      </c>
      <c r="BH6" s="65">
        <v>0</v>
      </c>
      <c r="BI6" s="65">
        <v>0</v>
      </c>
      <c r="BJ6" s="65">
        <v>0</v>
      </c>
      <c r="BK6" s="65">
        <v>0</v>
      </c>
      <c r="BL6" s="65">
        <v>0</v>
      </c>
      <c r="BM6" s="65">
        <v>0</v>
      </c>
      <c r="BN6" s="65">
        <v>0</v>
      </c>
      <c r="BO6" s="65">
        <v>0</v>
      </c>
      <c r="BP6" s="65">
        <v>0</v>
      </c>
      <c r="BQ6" s="65">
        <v>0</v>
      </c>
      <c r="BR6" s="65">
        <v>0</v>
      </c>
      <c r="BS6" s="65">
        <v>0</v>
      </c>
      <c r="BT6" s="65">
        <v>0</v>
      </c>
      <c r="BU6" s="65">
        <v>0</v>
      </c>
      <c r="BV6" s="65">
        <v>0</v>
      </c>
    </row>
    <row r="7" spans="2:74" ht="13.8" x14ac:dyDescent="0.3">
      <c r="B7" s="57" t="s">
        <v>122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422828</v>
      </c>
      <c r="M7" s="66">
        <v>422828</v>
      </c>
      <c r="N7" s="66">
        <v>422828</v>
      </c>
      <c r="O7" s="66">
        <v>422828</v>
      </c>
      <c r="P7" s="66">
        <v>422828</v>
      </c>
      <c r="Q7" s="66">
        <v>422828</v>
      </c>
      <c r="R7" s="66">
        <v>422828</v>
      </c>
      <c r="S7" s="66">
        <v>322828</v>
      </c>
      <c r="T7" s="66">
        <v>322828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6">
        <v>0</v>
      </c>
      <c r="AN7" s="66">
        <v>0</v>
      </c>
      <c r="AO7" s="66">
        <v>0</v>
      </c>
      <c r="AP7" s="66">
        <v>0</v>
      </c>
      <c r="AQ7" s="66">
        <v>0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66">
        <v>0</v>
      </c>
      <c r="BB7" s="66">
        <v>0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0</v>
      </c>
      <c r="BJ7" s="66">
        <v>0</v>
      </c>
      <c r="BK7" s="66">
        <v>0</v>
      </c>
      <c r="BL7" s="66">
        <v>0</v>
      </c>
      <c r="BM7" s="66">
        <v>0</v>
      </c>
      <c r="BN7" s="66">
        <v>0</v>
      </c>
      <c r="BO7" s="66">
        <v>0</v>
      </c>
      <c r="BP7" s="66">
        <v>0</v>
      </c>
      <c r="BQ7" s="66">
        <v>0</v>
      </c>
      <c r="BR7" s="66">
        <v>0</v>
      </c>
      <c r="BS7" s="66">
        <v>0</v>
      </c>
      <c r="BT7" s="66">
        <v>0</v>
      </c>
      <c r="BU7" s="66">
        <v>0</v>
      </c>
      <c r="BV7" s="66">
        <v>0</v>
      </c>
    </row>
    <row r="8" spans="2:74" ht="13.8" x14ac:dyDescent="0.3">
      <c r="B8" s="57" t="s">
        <v>123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129131</v>
      </c>
      <c r="M8" s="66">
        <v>129131</v>
      </c>
      <c r="N8" s="66">
        <v>229131</v>
      </c>
      <c r="O8" s="66">
        <v>229131</v>
      </c>
      <c r="P8" s="66">
        <v>229131</v>
      </c>
      <c r="Q8" s="66">
        <v>329131</v>
      </c>
      <c r="R8" s="66">
        <v>329131</v>
      </c>
      <c r="S8" s="66">
        <v>129139</v>
      </c>
      <c r="T8" s="66">
        <v>129139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6"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66">
        <v>0</v>
      </c>
      <c r="BV8" s="66">
        <v>0</v>
      </c>
    </row>
    <row r="9" spans="2:74" ht="13.8" x14ac:dyDescent="0.3">
      <c r="B9" s="57" t="s">
        <v>124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121">
        <v>146931.56732891832</v>
      </c>
      <c r="V9" s="121">
        <v>146931.56732891832</v>
      </c>
      <c r="W9" s="121">
        <v>146931.56732891832</v>
      </c>
      <c r="X9" s="121">
        <v>146931.56732891832</v>
      </c>
      <c r="Y9" s="121">
        <v>146931.56732891832</v>
      </c>
      <c r="Z9" s="121">
        <v>146931.56732891832</v>
      </c>
      <c r="AA9" s="121">
        <v>146931.56732891832</v>
      </c>
      <c r="AB9" s="121">
        <v>146931.56732891832</v>
      </c>
      <c r="AC9" s="121">
        <v>146931.56732891832</v>
      </c>
      <c r="AD9" s="121">
        <v>146931.56732891832</v>
      </c>
      <c r="AE9" s="121">
        <v>146931.56732891832</v>
      </c>
      <c r="AF9" s="121">
        <v>146931.56732891832</v>
      </c>
      <c r="AG9" s="121">
        <v>146931.56732891832</v>
      </c>
      <c r="AH9" s="121">
        <v>146931.56732891832</v>
      </c>
      <c r="AI9" s="121">
        <v>146931.56732891832</v>
      </c>
      <c r="AJ9" s="121">
        <v>146931.56732891832</v>
      </c>
      <c r="AK9" s="121">
        <v>146931.56732891832</v>
      </c>
      <c r="AL9" s="121">
        <v>146931.56732891832</v>
      </c>
      <c r="AM9" s="121">
        <v>146931.56732891832</v>
      </c>
      <c r="AN9" s="121">
        <v>146931.56732891832</v>
      </c>
      <c r="AO9" s="121">
        <v>146931.56732891832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6">
        <v>0</v>
      </c>
      <c r="BV9" s="66">
        <v>0</v>
      </c>
    </row>
    <row r="10" spans="2:74" ht="13.8" x14ac:dyDescent="0.3">
      <c r="B10" s="57" t="s">
        <v>125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121">
        <v>1847139.7035635447</v>
      </c>
      <c r="Y10" s="121">
        <v>1847139.7035635447</v>
      </c>
      <c r="Z10" s="121">
        <v>1847139.7035635447</v>
      </c>
      <c r="AA10" s="121">
        <v>1847139.7035635447</v>
      </c>
      <c r="AB10" s="121">
        <v>1847139.7035635447</v>
      </c>
      <c r="AC10" s="121">
        <v>1847139.7035635447</v>
      </c>
      <c r="AD10" s="121">
        <v>1847139.7035635447</v>
      </c>
      <c r="AE10" s="121">
        <v>1847139.7035635447</v>
      </c>
      <c r="AF10" s="121">
        <v>1847139.7035635447</v>
      </c>
      <c r="AG10" s="121">
        <v>1847139.7035635447</v>
      </c>
      <c r="AH10" s="121">
        <v>1847139.7035635447</v>
      </c>
      <c r="AI10" s="121">
        <v>1847139.7035635447</v>
      </c>
      <c r="AJ10" s="121">
        <v>1847139.7035635447</v>
      </c>
      <c r="AK10" s="121">
        <v>1847139.7035635447</v>
      </c>
      <c r="AL10" s="121">
        <v>1847139.7035635447</v>
      </c>
      <c r="AM10" s="121">
        <v>1847139.7035635447</v>
      </c>
      <c r="AN10" s="121">
        <v>1847139.7035635447</v>
      </c>
      <c r="AO10" s="121">
        <v>1847139.7035635447</v>
      </c>
      <c r="AP10" s="121">
        <v>1847139.7035635447</v>
      </c>
      <c r="AQ10" s="121">
        <v>1847139.7035635447</v>
      </c>
      <c r="AR10" s="121">
        <v>1847139.7035635447</v>
      </c>
      <c r="AS10" s="66">
        <v>0</v>
      </c>
      <c r="AT10" s="66">
        <v>0</v>
      </c>
      <c r="AU10" s="66">
        <v>0</v>
      </c>
      <c r="AV10" s="66">
        <v>0</v>
      </c>
      <c r="AW10" s="66">
        <v>0</v>
      </c>
      <c r="AX10" s="66">
        <v>0</v>
      </c>
      <c r="AY10" s="66">
        <v>0</v>
      </c>
      <c r="AZ10" s="66">
        <v>0</v>
      </c>
      <c r="BA10" s="66">
        <v>0</v>
      </c>
      <c r="BB10" s="66">
        <v>0</v>
      </c>
      <c r="BC10" s="66">
        <v>0</v>
      </c>
      <c r="BD10" s="66">
        <v>0</v>
      </c>
      <c r="BE10" s="66">
        <v>0</v>
      </c>
      <c r="BF10" s="66">
        <v>0</v>
      </c>
      <c r="BG10" s="66">
        <v>0</v>
      </c>
      <c r="BH10" s="66">
        <v>0</v>
      </c>
      <c r="BI10" s="66">
        <v>0</v>
      </c>
      <c r="BJ10" s="66">
        <v>0</v>
      </c>
      <c r="BK10" s="66">
        <v>0</v>
      </c>
      <c r="BL10" s="66">
        <v>0</v>
      </c>
      <c r="BM10" s="66">
        <v>0</v>
      </c>
      <c r="BN10" s="66">
        <v>0</v>
      </c>
      <c r="BO10" s="66">
        <v>0</v>
      </c>
      <c r="BP10" s="66">
        <v>0</v>
      </c>
      <c r="BQ10" s="66">
        <v>0</v>
      </c>
      <c r="BR10" s="66">
        <v>0</v>
      </c>
      <c r="BS10" s="66">
        <v>0</v>
      </c>
      <c r="BT10" s="66">
        <v>0</v>
      </c>
      <c r="BU10" s="66">
        <v>0</v>
      </c>
      <c r="BV10" s="66">
        <v>0</v>
      </c>
    </row>
    <row r="11" spans="2:74" ht="13.8" x14ac:dyDescent="0.3">
      <c r="B11" s="57" t="s">
        <v>126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121">
        <v>461784.92589088617</v>
      </c>
      <c r="Z11" s="121">
        <v>461784.92589088617</v>
      </c>
      <c r="AA11" s="121">
        <v>461784.92589088617</v>
      </c>
      <c r="AB11" s="121">
        <v>461784.92589088617</v>
      </c>
      <c r="AC11" s="121">
        <v>461784.92589088617</v>
      </c>
      <c r="AD11" s="121">
        <v>461784.92589088617</v>
      </c>
      <c r="AE11" s="121">
        <v>461784.92589088617</v>
      </c>
      <c r="AF11" s="121">
        <v>461784.92589088617</v>
      </c>
      <c r="AG11" s="121">
        <v>461784.92589088617</v>
      </c>
      <c r="AH11" s="121">
        <v>461784.92589088617</v>
      </c>
      <c r="AI11" s="121">
        <v>461784.92589088617</v>
      </c>
      <c r="AJ11" s="121">
        <v>461784.92589088617</v>
      </c>
      <c r="AK11" s="121">
        <v>461784.92589088617</v>
      </c>
      <c r="AL11" s="121">
        <v>461784.92589088617</v>
      </c>
      <c r="AM11" s="121">
        <v>461784.92589088617</v>
      </c>
      <c r="AN11" s="121">
        <v>461784.92589088617</v>
      </c>
      <c r="AO11" s="121">
        <v>461784.92589088617</v>
      </c>
      <c r="AP11" s="121">
        <v>461784.92589088617</v>
      </c>
      <c r="AQ11" s="121">
        <v>461784.92589088617</v>
      </c>
      <c r="AR11" s="121">
        <v>461784.92589088617</v>
      </c>
      <c r="AS11" s="121">
        <v>461784.92589088617</v>
      </c>
      <c r="AT11" s="121"/>
      <c r="AU11" s="121"/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6">
        <v>0</v>
      </c>
      <c r="BO11" s="66">
        <v>0</v>
      </c>
      <c r="BP11" s="66">
        <v>0</v>
      </c>
      <c r="BQ11" s="66">
        <v>0</v>
      </c>
      <c r="BR11" s="66">
        <v>0</v>
      </c>
      <c r="BS11" s="66">
        <v>0</v>
      </c>
      <c r="BT11" s="66">
        <v>0</v>
      </c>
      <c r="BU11" s="66">
        <v>0</v>
      </c>
      <c r="BV11" s="66">
        <v>0</v>
      </c>
    </row>
    <row r="12" spans="2:74" ht="13.8" x14ac:dyDescent="0.3">
      <c r="B12" s="57" t="s">
        <v>127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121">
        <v>1679217.9123304952</v>
      </c>
      <c r="AB12" s="121">
        <v>1679217.9123304952</v>
      </c>
      <c r="AC12" s="121">
        <v>1679217.9123304952</v>
      </c>
      <c r="AD12" s="121">
        <v>1679217.9123304952</v>
      </c>
      <c r="AE12" s="121">
        <v>1679217.9123304952</v>
      </c>
      <c r="AF12" s="121">
        <v>1679217.9123304952</v>
      </c>
      <c r="AG12" s="121">
        <v>1679217.9123304952</v>
      </c>
      <c r="AH12" s="121">
        <v>1679217.9123304952</v>
      </c>
      <c r="AI12" s="121">
        <v>1679217.9123304952</v>
      </c>
      <c r="AJ12" s="121">
        <v>1679217.9123304952</v>
      </c>
      <c r="AK12" s="121">
        <v>1679217.9123304952</v>
      </c>
      <c r="AL12" s="121">
        <v>1679217.9123304952</v>
      </c>
      <c r="AM12" s="121">
        <v>1679217.9123304952</v>
      </c>
      <c r="AN12" s="121">
        <v>1679217.9123304952</v>
      </c>
      <c r="AO12" s="121">
        <v>1679217.9123304952</v>
      </c>
      <c r="AP12" s="121">
        <v>1679217.9123304952</v>
      </c>
      <c r="AQ12" s="121">
        <v>1679217.9123304952</v>
      </c>
      <c r="AR12" s="121">
        <v>1679217.9123304952</v>
      </c>
      <c r="AS12" s="121">
        <v>1679217.9123304952</v>
      </c>
      <c r="AT12" s="121">
        <v>1679217.9123304952</v>
      </c>
      <c r="AU12" s="121">
        <v>1679217.9123304952</v>
      </c>
      <c r="AV12" s="121"/>
      <c r="AW12" s="121"/>
      <c r="AX12" s="121"/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0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6">
        <v>0</v>
      </c>
      <c r="BV12" s="66">
        <v>0</v>
      </c>
    </row>
    <row r="13" spans="2:74" ht="13.8" x14ac:dyDescent="0.3">
      <c r="B13" s="57" t="s">
        <v>128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121">
        <v>83960.895616524751</v>
      </c>
      <c r="AC13" s="121">
        <v>83960.895616524751</v>
      </c>
      <c r="AD13" s="121">
        <v>83960.895616524751</v>
      </c>
      <c r="AE13" s="121">
        <v>83960.895616524751</v>
      </c>
      <c r="AF13" s="121">
        <v>83960.895616524751</v>
      </c>
      <c r="AG13" s="121">
        <v>83960.895616524751</v>
      </c>
      <c r="AH13" s="121">
        <v>83960.895616524751</v>
      </c>
      <c r="AI13" s="121">
        <v>83960.895616524751</v>
      </c>
      <c r="AJ13" s="121">
        <v>83960.895616524751</v>
      </c>
      <c r="AK13" s="121">
        <v>83960.895616524751</v>
      </c>
      <c r="AL13" s="121">
        <v>83960.895616524751</v>
      </c>
      <c r="AM13" s="121">
        <v>83960.895616524751</v>
      </c>
      <c r="AN13" s="121">
        <v>83960.895616524751</v>
      </c>
      <c r="AO13" s="121">
        <v>83960.895616524751</v>
      </c>
      <c r="AP13" s="121">
        <v>83960.895616524751</v>
      </c>
      <c r="AQ13" s="121">
        <v>83960.895616524751</v>
      </c>
      <c r="AR13" s="121">
        <v>83960.895616524751</v>
      </c>
      <c r="AS13" s="121">
        <v>83960.895616524751</v>
      </c>
      <c r="AT13" s="121">
        <v>83960.895616524751</v>
      </c>
      <c r="AU13" s="121">
        <v>83960.895616524751</v>
      </c>
      <c r="AV13" s="121">
        <v>83960.895616524751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66">
        <v>0</v>
      </c>
      <c r="BN13" s="66">
        <v>0</v>
      </c>
      <c r="BO13" s="66">
        <v>0</v>
      </c>
      <c r="BP13" s="66">
        <v>0</v>
      </c>
      <c r="BQ13" s="66">
        <v>0</v>
      </c>
      <c r="BR13" s="66">
        <v>0</v>
      </c>
      <c r="BS13" s="66">
        <v>0</v>
      </c>
      <c r="BT13" s="66">
        <v>0</v>
      </c>
      <c r="BU13" s="66">
        <v>0</v>
      </c>
      <c r="BV13" s="66">
        <v>0</v>
      </c>
    </row>
    <row r="14" spans="2:74" ht="13.8" x14ac:dyDescent="0.3">
      <c r="B14" s="57" t="s">
        <v>129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121">
        <v>352635.76158940396</v>
      </c>
      <c r="AC14" s="121">
        <v>352635.76158940396</v>
      </c>
      <c r="AD14" s="121">
        <v>352635.76158940396</v>
      </c>
      <c r="AE14" s="121">
        <v>352635.76158940396</v>
      </c>
      <c r="AF14" s="121">
        <v>352635.76158940396</v>
      </c>
      <c r="AG14" s="121">
        <v>352635.76158940396</v>
      </c>
      <c r="AH14" s="121">
        <v>352635.76158940396</v>
      </c>
      <c r="AI14" s="121">
        <v>352635.76158940396</v>
      </c>
      <c r="AJ14" s="121">
        <v>352635.76158940396</v>
      </c>
      <c r="AK14" s="121">
        <v>352635.76158940396</v>
      </c>
      <c r="AL14" s="121">
        <v>352635.76158940396</v>
      </c>
      <c r="AM14" s="121">
        <v>352635.76158940396</v>
      </c>
      <c r="AN14" s="121">
        <v>352635.76158940396</v>
      </c>
      <c r="AO14" s="121">
        <v>352635.76158940396</v>
      </c>
      <c r="AP14" s="121">
        <v>352635.76158940396</v>
      </c>
      <c r="AQ14" s="121">
        <v>352635.76158940396</v>
      </c>
      <c r="AR14" s="121">
        <v>352635.76158940396</v>
      </c>
      <c r="AS14" s="121">
        <v>352635.76158940396</v>
      </c>
      <c r="AT14" s="121">
        <v>352635.76158940396</v>
      </c>
      <c r="AU14" s="121">
        <v>352635.76158940396</v>
      </c>
      <c r="AV14" s="121">
        <v>352635.76158940396</v>
      </c>
      <c r="AW14" s="121">
        <v>352635.76158940396</v>
      </c>
      <c r="AX14" s="121">
        <v>352635.76158940396</v>
      </c>
      <c r="AY14" s="121">
        <v>352635.76158940396</v>
      </c>
      <c r="AZ14" s="121">
        <v>352635.76158940396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>
        <v>0</v>
      </c>
      <c r="BV14" s="66">
        <v>0</v>
      </c>
    </row>
    <row r="15" spans="2:74" ht="13.8" x14ac:dyDescent="0.3">
      <c r="B15" s="57" t="s">
        <v>130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121">
        <v>75761.589403973514</v>
      </c>
      <c r="Z15" s="121">
        <v>75761.589403973514</v>
      </c>
      <c r="AA15" s="121">
        <v>75761.589403973514</v>
      </c>
      <c r="AB15" s="121">
        <v>75761.589403973514</v>
      </c>
      <c r="AC15" s="121">
        <v>75761.589403973514</v>
      </c>
      <c r="AD15" s="121">
        <v>75761.589403973514</v>
      </c>
      <c r="AE15" s="121">
        <v>75761.589403973514</v>
      </c>
      <c r="AF15" s="121">
        <v>75761.589403973514</v>
      </c>
      <c r="AG15" s="121">
        <v>75761.589403973514</v>
      </c>
      <c r="AH15" s="121">
        <v>75761.589403973514</v>
      </c>
      <c r="AI15" s="121">
        <v>75761.589403973514</v>
      </c>
      <c r="AJ15" s="121">
        <v>75761.589403973514</v>
      </c>
      <c r="AK15" s="121">
        <v>75761.589403973514</v>
      </c>
      <c r="AL15" s="121">
        <v>75761.589403973514</v>
      </c>
      <c r="AM15" s="121">
        <v>75761.589403973514</v>
      </c>
      <c r="AN15" s="121">
        <v>75761.589403973514</v>
      </c>
      <c r="AO15" s="121">
        <v>75761.589403973514</v>
      </c>
      <c r="AP15" s="121">
        <v>75761.589403973514</v>
      </c>
      <c r="AQ15" s="121">
        <v>75761.589403973514</v>
      </c>
      <c r="AR15" s="121">
        <v>75761.589403973514</v>
      </c>
      <c r="AS15" s="121">
        <v>75761.589403973514</v>
      </c>
      <c r="AT15" s="121">
        <v>75761.589403973514</v>
      </c>
      <c r="AU15" s="121">
        <v>75761.589403973514</v>
      </c>
      <c r="AV15" s="121">
        <v>75761.589403973514</v>
      </c>
      <c r="AW15" s="121">
        <v>75761.589403973514</v>
      </c>
      <c r="AX15" s="121">
        <v>75761.589403973514</v>
      </c>
      <c r="AY15" s="121">
        <v>75761.589403973514</v>
      </c>
      <c r="AZ15" s="121">
        <v>75761.589403973514</v>
      </c>
      <c r="BA15" s="121">
        <v>75761.589403973514</v>
      </c>
      <c r="BB15" s="121">
        <v>75761.589403973514</v>
      </c>
      <c r="BC15" s="121">
        <v>75761.589403973514</v>
      </c>
      <c r="BD15" s="121">
        <v>75761.589403973514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6">
        <v>0</v>
      </c>
      <c r="BO15" s="66">
        <v>0</v>
      </c>
      <c r="BP15" s="66">
        <v>0</v>
      </c>
      <c r="BQ15" s="66">
        <v>0</v>
      </c>
      <c r="BR15" s="66">
        <v>0</v>
      </c>
      <c r="BS15" s="66">
        <v>0</v>
      </c>
      <c r="BT15" s="66">
        <v>0</v>
      </c>
      <c r="BU15" s="66">
        <v>0</v>
      </c>
      <c r="BV15" s="66">
        <v>0</v>
      </c>
    </row>
    <row r="16" spans="2:74" ht="13.8" x14ac:dyDescent="0.3">
      <c r="B16" s="57" t="s">
        <v>416</v>
      </c>
      <c r="C16" s="117">
        <f t="shared" ref="C16:AH16" si="6">($F$31*SUM(C5:C15))+($F$30*SUM(C6:C15))+($F$29*SUM(C9:C15))</f>
        <v>441908</v>
      </c>
      <c r="D16" s="117">
        <f t="shared" si="6"/>
        <v>0</v>
      </c>
      <c r="E16" s="117">
        <f t="shared" si="6"/>
        <v>0</v>
      </c>
      <c r="F16" s="117">
        <f t="shared" si="6"/>
        <v>0</v>
      </c>
      <c r="G16" s="117">
        <f t="shared" si="6"/>
        <v>0</v>
      </c>
      <c r="H16" s="117">
        <f t="shared" si="6"/>
        <v>0</v>
      </c>
      <c r="I16" s="117">
        <f t="shared" si="6"/>
        <v>0</v>
      </c>
      <c r="J16" s="117">
        <f t="shared" si="6"/>
        <v>0</v>
      </c>
      <c r="K16" s="117">
        <f t="shared" si="6"/>
        <v>0</v>
      </c>
      <c r="L16" s="117">
        <f t="shared" si="6"/>
        <v>77478.66</v>
      </c>
      <c r="M16" s="117">
        <f t="shared" si="6"/>
        <v>77478.66</v>
      </c>
      <c r="N16" s="117">
        <f t="shared" si="6"/>
        <v>77478.66</v>
      </c>
      <c r="O16" s="117">
        <f t="shared" si="6"/>
        <v>77478.66</v>
      </c>
      <c r="P16" s="117">
        <f t="shared" si="6"/>
        <v>77478.66</v>
      </c>
      <c r="Q16" s="117">
        <f t="shared" si="6"/>
        <v>77478.66</v>
      </c>
      <c r="R16" s="117">
        <f t="shared" si="6"/>
        <v>77478.66</v>
      </c>
      <c r="S16" s="117">
        <f t="shared" si="6"/>
        <v>77479.14</v>
      </c>
      <c r="T16" s="117">
        <f t="shared" si="6"/>
        <v>77479.14</v>
      </c>
      <c r="U16" s="117">
        <f t="shared" si="6"/>
        <v>16162.472406181016</v>
      </c>
      <c r="V16" s="117">
        <f t="shared" si="6"/>
        <v>16162.472406181016</v>
      </c>
      <c r="W16" s="117">
        <f t="shared" si="6"/>
        <v>16162.472406181016</v>
      </c>
      <c r="X16" s="117">
        <f t="shared" si="6"/>
        <v>219347.83979817093</v>
      </c>
      <c r="Y16" s="117">
        <f t="shared" si="6"/>
        <v>278477.95648060547</v>
      </c>
      <c r="Z16" s="117">
        <f t="shared" si="6"/>
        <v>278477.95648060547</v>
      </c>
      <c r="AA16" s="117">
        <f t="shared" si="6"/>
        <v>463191.92683696002</v>
      </c>
      <c r="AB16" s="117">
        <f t="shared" si="6"/>
        <v>511217.55912961217</v>
      </c>
      <c r="AC16" s="117">
        <f t="shared" si="6"/>
        <v>511217.55912961217</v>
      </c>
      <c r="AD16" s="117">
        <f t="shared" si="6"/>
        <v>511217.55912961217</v>
      </c>
      <c r="AE16" s="117">
        <f t="shared" si="6"/>
        <v>511217.55912961217</v>
      </c>
      <c r="AF16" s="117">
        <f t="shared" si="6"/>
        <v>511217.55912961217</v>
      </c>
      <c r="AG16" s="117">
        <f t="shared" si="6"/>
        <v>511217.55912961217</v>
      </c>
      <c r="AH16" s="117">
        <f t="shared" si="6"/>
        <v>511217.55912961217</v>
      </c>
      <c r="AI16" s="117">
        <f t="shared" ref="AI16:BN16" si="7">($F$31*SUM(AI5:AI15))+($F$30*SUM(AI6:AI15))+($F$29*SUM(AI9:AI15))</f>
        <v>511217.55912961217</v>
      </c>
      <c r="AJ16" s="117">
        <f t="shared" si="7"/>
        <v>511217.55912961217</v>
      </c>
      <c r="AK16" s="117">
        <f t="shared" si="7"/>
        <v>511217.55912961217</v>
      </c>
      <c r="AL16" s="117">
        <f t="shared" si="7"/>
        <v>511217.55912961217</v>
      </c>
      <c r="AM16" s="117">
        <f t="shared" si="7"/>
        <v>511217.55912961217</v>
      </c>
      <c r="AN16" s="117">
        <f t="shared" si="7"/>
        <v>511217.55912961217</v>
      </c>
      <c r="AO16" s="117">
        <f t="shared" si="7"/>
        <v>511217.55912961217</v>
      </c>
      <c r="AP16" s="117">
        <f t="shared" si="7"/>
        <v>495055.08672343113</v>
      </c>
      <c r="AQ16" s="117">
        <f t="shared" si="7"/>
        <v>495055.08672343113</v>
      </c>
      <c r="AR16" s="117">
        <f t="shared" si="7"/>
        <v>495055.08672343113</v>
      </c>
      <c r="AS16" s="117">
        <f t="shared" si="7"/>
        <v>291869.71933144121</v>
      </c>
      <c r="AT16" s="117">
        <f t="shared" si="7"/>
        <v>241073.37748344376</v>
      </c>
      <c r="AU16" s="117">
        <f t="shared" si="7"/>
        <v>241073.37748344376</v>
      </c>
      <c r="AV16" s="117">
        <f t="shared" si="7"/>
        <v>56359.407127089253</v>
      </c>
      <c r="AW16" s="117">
        <f t="shared" si="7"/>
        <v>47123.708609271533</v>
      </c>
      <c r="AX16" s="117">
        <f t="shared" si="7"/>
        <v>47123.708609271533</v>
      </c>
      <c r="AY16" s="117">
        <f t="shared" si="7"/>
        <v>47123.708609271533</v>
      </c>
      <c r="AZ16" s="117">
        <f t="shared" si="7"/>
        <v>47123.708609271533</v>
      </c>
      <c r="BA16" s="117">
        <f t="shared" si="7"/>
        <v>8333.7748344370866</v>
      </c>
      <c r="BB16" s="117">
        <f t="shared" si="7"/>
        <v>8333.7748344370866</v>
      </c>
      <c r="BC16" s="117">
        <f t="shared" si="7"/>
        <v>8333.7748344370866</v>
      </c>
      <c r="BD16" s="117">
        <f t="shared" si="7"/>
        <v>8333.7748344370866</v>
      </c>
      <c r="BE16" s="117">
        <f t="shared" si="7"/>
        <v>0</v>
      </c>
      <c r="BF16" s="117">
        <f t="shared" si="7"/>
        <v>0</v>
      </c>
      <c r="BG16" s="117">
        <f t="shared" si="7"/>
        <v>0</v>
      </c>
      <c r="BH16" s="117">
        <f t="shared" si="7"/>
        <v>0</v>
      </c>
      <c r="BI16" s="117">
        <f t="shared" si="7"/>
        <v>0</v>
      </c>
      <c r="BJ16" s="117">
        <f t="shared" si="7"/>
        <v>0</v>
      </c>
      <c r="BK16" s="117">
        <f t="shared" si="7"/>
        <v>0</v>
      </c>
      <c r="BL16" s="117">
        <f t="shared" si="7"/>
        <v>0</v>
      </c>
      <c r="BM16" s="117">
        <f t="shared" si="7"/>
        <v>0</v>
      </c>
      <c r="BN16" s="117">
        <f t="shared" si="7"/>
        <v>0</v>
      </c>
      <c r="BO16" s="117">
        <f t="shared" ref="BO16:BV16" si="8">($F$31*SUM(BO5:BO15))+($F$30*SUM(BO6:BO15))+($F$29*SUM(BO9:BO15))</f>
        <v>0</v>
      </c>
      <c r="BP16" s="117">
        <f t="shared" si="8"/>
        <v>0</v>
      </c>
      <c r="BQ16" s="117">
        <f t="shared" si="8"/>
        <v>0</v>
      </c>
      <c r="BR16" s="117">
        <f t="shared" si="8"/>
        <v>0</v>
      </c>
      <c r="BS16" s="117">
        <f t="shared" si="8"/>
        <v>0</v>
      </c>
      <c r="BT16" s="117">
        <f t="shared" si="8"/>
        <v>0</v>
      </c>
      <c r="BU16" s="117">
        <f t="shared" si="8"/>
        <v>0</v>
      </c>
      <c r="BV16" s="117">
        <f t="shared" si="8"/>
        <v>0</v>
      </c>
    </row>
    <row r="17" spans="2:74" ht="13.8" x14ac:dyDescent="0.3">
      <c r="B17" s="57" t="s">
        <v>133</v>
      </c>
      <c r="C17" s="117">
        <f ca="1">LPP!$D$6*C23</f>
        <v>689257.3248407644</v>
      </c>
      <c r="D17" s="117">
        <f>LPP!$D$6*D23</f>
        <v>0</v>
      </c>
      <c r="E17" s="117">
        <f>LPP!$D$6*E23</f>
        <v>0</v>
      </c>
      <c r="F17" s="117">
        <f>LPP!$D$6*F23</f>
        <v>0</v>
      </c>
      <c r="G17" s="117">
        <f>LPP!$D$6*G23</f>
        <v>0</v>
      </c>
      <c r="H17" s="117">
        <f>LPP!$D$6*H23</f>
        <v>0</v>
      </c>
      <c r="I17" s="117">
        <f>LPP!$D$6*I23</f>
        <v>0</v>
      </c>
      <c r="J17" s="117">
        <f>LPP!$D$6*J23</f>
        <v>0</v>
      </c>
      <c r="K17" s="117">
        <f>LPP!$D$6*K23</f>
        <v>0</v>
      </c>
      <c r="L17" s="117">
        <f ca="1">LPP!$D$6*L23</f>
        <v>648374.94210526336</v>
      </c>
      <c r="M17" s="117">
        <f>LPP!$D$6*M23</f>
        <v>0</v>
      </c>
      <c r="N17" s="117">
        <f>LPP!$D$6*N23</f>
        <v>0</v>
      </c>
      <c r="O17" s="117">
        <f>LPP!$D$6*O23</f>
        <v>0</v>
      </c>
      <c r="P17" s="117">
        <f>LPP!$D$6*P23</f>
        <v>0</v>
      </c>
      <c r="Q17" s="117">
        <f>LPP!$D$6*Q23</f>
        <v>0</v>
      </c>
      <c r="R17" s="117">
        <f>LPP!$D$6*R23</f>
        <v>0</v>
      </c>
      <c r="S17" s="117">
        <f>LPP!$D$6*S23</f>
        <v>0</v>
      </c>
      <c r="T17" s="117">
        <f>LPP!$D$6*T23</f>
        <v>0</v>
      </c>
      <c r="U17" s="117">
        <f>LPP!$D$6*U23</f>
        <v>0</v>
      </c>
      <c r="V17" s="117">
        <f ca="1">LPP!$D$6*V23</f>
        <v>5832757.8947368423</v>
      </c>
      <c r="W17" s="117">
        <f>LPP!$D$6*W23</f>
        <v>0</v>
      </c>
      <c r="X17" s="117">
        <f>LPP!$D$6*X23</f>
        <v>0</v>
      </c>
      <c r="Y17" s="117">
        <f>LPP!$D$6*Y23</f>
        <v>0</v>
      </c>
      <c r="Z17" s="117">
        <f>LPP!$D$6*Z23</f>
        <v>0</v>
      </c>
      <c r="AA17" s="117">
        <f>LPP!$D$6*AA23</f>
        <v>0</v>
      </c>
      <c r="AB17" s="117">
        <f>LPP!$D$6*AB23</f>
        <v>0</v>
      </c>
      <c r="AC17" s="117">
        <f>LPP!$D$6*AC23</f>
        <v>0</v>
      </c>
      <c r="AD17" s="117">
        <f>LPP!$D$6*AD23</f>
        <v>0</v>
      </c>
      <c r="AE17" s="117">
        <f>LPP!$D$6*AE23</f>
        <v>0</v>
      </c>
      <c r="AF17" s="117">
        <f>LPP!$D$6*AF23</f>
        <v>0</v>
      </c>
      <c r="AG17" s="117">
        <f>LPP!$D$6*AG23</f>
        <v>0</v>
      </c>
      <c r="AH17" s="117">
        <f>LPP!$D$6*AH23</f>
        <v>0</v>
      </c>
      <c r="AI17" s="117">
        <f>LPP!$D$6*AI23</f>
        <v>0</v>
      </c>
      <c r="AJ17" s="117">
        <f>LPP!$D$6*AJ23</f>
        <v>0</v>
      </c>
      <c r="AK17" s="117">
        <f>LPP!$D$6*AK23</f>
        <v>0</v>
      </c>
      <c r="AL17" s="117">
        <f>LPP!$D$6*AL23</f>
        <v>0</v>
      </c>
      <c r="AM17" s="117">
        <f>LPP!$D$6*AM23</f>
        <v>0</v>
      </c>
      <c r="AN17" s="117">
        <f>LPP!$D$6*AN23</f>
        <v>0</v>
      </c>
      <c r="AO17" s="117">
        <f>LPP!$D$6*AO23</f>
        <v>0</v>
      </c>
      <c r="AP17" s="117">
        <f>LPP!$D$6*AP23</f>
        <v>0</v>
      </c>
      <c r="AQ17" s="117">
        <f>LPP!$D$6*AQ23</f>
        <v>0</v>
      </c>
      <c r="AR17" s="117">
        <f>LPP!$D$6*AR23</f>
        <v>0</v>
      </c>
      <c r="AS17" s="117">
        <f>LPP!$D$6*AS23</f>
        <v>0</v>
      </c>
      <c r="AT17" s="117">
        <f>LPP!$D$6*AT23</f>
        <v>0</v>
      </c>
      <c r="AU17" s="117">
        <f>LPP!$D$6*AU23</f>
        <v>0</v>
      </c>
      <c r="AV17" s="117">
        <f>LPP!$D$6*AV23</f>
        <v>0</v>
      </c>
      <c r="AW17" s="117">
        <f>LPP!$D$6*AW23</f>
        <v>0</v>
      </c>
      <c r="AX17" s="117">
        <f>LPP!$D$6*AX23</f>
        <v>0</v>
      </c>
      <c r="AY17" s="117">
        <f>LPP!$D$6*AY23</f>
        <v>0</v>
      </c>
      <c r="AZ17" s="117">
        <f>LPP!$D$6*AZ23</f>
        <v>0</v>
      </c>
      <c r="BA17" s="117">
        <f>LPP!$D$6*BA23</f>
        <v>0</v>
      </c>
      <c r="BB17" s="117">
        <f>LPP!$D$6*BB23</f>
        <v>0</v>
      </c>
      <c r="BC17" s="117">
        <f>LPP!$D$6*BC23</f>
        <v>0</v>
      </c>
      <c r="BD17" s="117">
        <f>LPP!$D$6*BD23</f>
        <v>0</v>
      </c>
      <c r="BE17" s="117">
        <f>LPP!$D$6*BE23</f>
        <v>0</v>
      </c>
      <c r="BF17" s="117">
        <f>LPP!$D$6*BF23</f>
        <v>0</v>
      </c>
      <c r="BG17" s="117">
        <f>LPP!$D$6*BG23</f>
        <v>0</v>
      </c>
      <c r="BH17" s="117">
        <f>LPP!$D$6*BH23</f>
        <v>0</v>
      </c>
      <c r="BI17" s="117">
        <f>LPP!$D$6*BI23</f>
        <v>0</v>
      </c>
      <c r="BJ17" s="117">
        <f>LPP!$D$6*BJ23</f>
        <v>0</v>
      </c>
      <c r="BK17" s="117">
        <f>LPP!$D$6*BK23</f>
        <v>0</v>
      </c>
      <c r="BL17" s="117">
        <f>LPP!$D$6*BL23</f>
        <v>0</v>
      </c>
      <c r="BM17" s="117">
        <f>LPP!$D$6*BM23</f>
        <v>0</v>
      </c>
      <c r="BN17" s="117">
        <f>LPP!$D$6*BN23</f>
        <v>0</v>
      </c>
      <c r="BO17" s="117">
        <f>LPP!$D$6*BO23</f>
        <v>0</v>
      </c>
      <c r="BP17" s="117">
        <f>LPP!$D$6*BP23</f>
        <v>0</v>
      </c>
      <c r="BQ17" s="117">
        <f>LPP!$D$6*BQ23</f>
        <v>0</v>
      </c>
      <c r="BR17" s="117">
        <f>LPP!$D$6*BR23</f>
        <v>0</v>
      </c>
      <c r="BS17" s="117">
        <f>LPP!$D$6*BS23</f>
        <v>0</v>
      </c>
      <c r="BT17" s="117">
        <f>LPP!$D$6*BT23</f>
        <v>0</v>
      </c>
      <c r="BU17" s="117">
        <f>LPP!$D$6*BU23</f>
        <v>0</v>
      </c>
      <c r="BV17" s="117">
        <f>LPP!$D$6*BV23</f>
        <v>0</v>
      </c>
    </row>
    <row r="18" spans="2:74" ht="13.8" x14ac:dyDescent="0.3">
      <c r="B18" s="57" t="s">
        <v>134</v>
      </c>
      <c r="C18" s="117">
        <f>F28*(LPP!$Q$16+LPP!$Q$17)</f>
        <v>1496000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6">
        <v>0</v>
      </c>
      <c r="BT18" s="66">
        <v>0</v>
      </c>
      <c r="BU18" s="66">
        <v>0</v>
      </c>
      <c r="BV18" s="66">
        <v>0</v>
      </c>
    </row>
    <row r="19" spans="2:74" ht="13.8" x14ac:dyDescent="0.3">
      <c r="B19" s="63" t="s">
        <v>14</v>
      </c>
      <c r="C19" s="117">
        <f ca="1">F28*(LPP!$I$23*LPP!$D$47)</f>
        <v>110281.17197452232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6">
        <v>0</v>
      </c>
      <c r="BN19" s="66">
        <v>0</v>
      </c>
      <c r="BO19" s="66">
        <v>0</v>
      </c>
      <c r="BP19" s="66">
        <v>0</v>
      </c>
      <c r="BQ19" s="66">
        <v>0</v>
      </c>
      <c r="BR19" s="66">
        <v>0</v>
      </c>
      <c r="BS19" s="66">
        <v>0</v>
      </c>
      <c r="BT19" s="66">
        <v>0</v>
      </c>
      <c r="BU19" s="66">
        <v>0</v>
      </c>
      <c r="BV19" s="66">
        <v>0</v>
      </c>
    </row>
    <row r="20" spans="2:74" ht="13.8" x14ac:dyDescent="0.3">
      <c r="B20" s="58" t="s">
        <v>131</v>
      </c>
      <c r="C20" s="60">
        <f ca="1">SUM(C5:C19)</f>
        <v>13785146.496815287</v>
      </c>
      <c r="D20" s="60">
        <f t="shared" ref="D20:BO20" si="9">SUM(D5:D19)</f>
        <v>0</v>
      </c>
      <c r="E20" s="60">
        <f t="shared" si="9"/>
        <v>0</v>
      </c>
      <c r="F20" s="60">
        <f t="shared" si="9"/>
        <v>0</v>
      </c>
      <c r="G20" s="60">
        <f t="shared" si="9"/>
        <v>0</v>
      </c>
      <c r="H20" s="60">
        <f t="shared" si="9"/>
        <v>0</v>
      </c>
      <c r="I20" s="60">
        <f t="shared" si="9"/>
        <v>0</v>
      </c>
      <c r="J20" s="60">
        <f t="shared" si="9"/>
        <v>0</v>
      </c>
      <c r="K20" s="60">
        <f t="shared" si="9"/>
        <v>0</v>
      </c>
      <c r="L20" s="60">
        <f t="shared" ca="1" si="9"/>
        <v>2017164.6021052632</v>
      </c>
      <c r="M20" s="60">
        <f t="shared" si="9"/>
        <v>1368789.66</v>
      </c>
      <c r="N20" s="60">
        <f t="shared" si="9"/>
        <v>1368789.66</v>
      </c>
      <c r="O20" s="60">
        <f t="shared" si="9"/>
        <v>1368789.66</v>
      </c>
      <c r="P20" s="60">
        <f t="shared" si="9"/>
        <v>1368789.66</v>
      </c>
      <c r="Q20" s="60">
        <f t="shared" si="9"/>
        <v>1368789.66</v>
      </c>
      <c r="R20" s="60">
        <f t="shared" si="9"/>
        <v>1368789.66</v>
      </c>
      <c r="S20" s="60">
        <f t="shared" si="9"/>
        <v>1368798.14</v>
      </c>
      <c r="T20" s="60">
        <f t="shared" si="9"/>
        <v>1368798.14</v>
      </c>
      <c r="U20" s="60">
        <f t="shared" si="9"/>
        <v>163094.03973509933</v>
      </c>
      <c r="V20" s="60">
        <f t="shared" ca="1" si="9"/>
        <v>5995851.9344719416</v>
      </c>
      <c r="W20" s="60">
        <f t="shared" si="9"/>
        <v>163094.03973509933</v>
      </c>
      <c r="X20" s="60">
        <f t="shared" si="9"/>
        <v>2213419.1106906338</v>
      </c>
      <c r="Y20" s="60">
        <f t="shared" si="9"/>
        <v>2810095.7426679279</v>
      </c>
      <c r="Z20" s="60">
        <f t="shared" si="9"/>
        <v>2810095.7426679279</v>
      </c>
      <c r="AA20" s="60">
        <f t="shared" si="9"/>
        <v>4674027.625354778</v>
      </c>
      <c r="AB20" s="60">
        <f t="shared" si="9"/>
        <v>5158649.9148533596</v>
      </c>
      <c r="AC20" s="60">
        <f t="shared" si="9"/>
        <v>5158649.9148533596</v>
      </c>
      <c r="AD20" s="60">
        <f t="shared" si="9"/>
        <v>5158649.9148533596</v>
      </c>
      <c r="AE20" s="60">
        <f t="shared" si="9"/>
        <v>5158649.9148533596</v>
      </c>
      <c r="AF20" s="60">
        <f t="shared" si="9"/>
        <v>5158649.9148533596</v>
      </c>
      <c r="AG20" s="60">
        <f t="shared" si="9"/>
        <v>5158649.9148533596</v>
      </c>
      <c r="AH20" s="60">
        <f t="shared" si="9"/>
        <v>5158649.9148533596</v>
      </c>
      <c r="AI20" s="60">
        <f t="shared" si="9"/>
        <v>5158649.9148533596</v>
      </c>
      <c r="AJ20" s="60">
        <f t="shared" si="9"/>
        <v>5158649.9148533596</v>
      </c>
      <c r="AK20" s="60">
        <f t="shared" si="9"/>
        <v>5158649.9148533596</v>
      </c>
      <c r="AL20" s="60">
        <f t="shared" si="9"/>
        <v>5158649.9148533596</v>
      </c>
      <c r="AM20" s="60">
        <f t="shared" si="9"/>
        <v>5158649.9148533596</v>
      </c>
      <c r="AN20" s="60">
        <f t="shared" si="9"/>
        <v>5158649.9148533596</v>
      </c>
      <c r="AO20" s="60">
        <f t="shared" si="9"/>
        <v>5158649.9148533596</v>
      </c>
      <c r="AP20" s="60">
        <f t="shared" si="9"/>
        <v>4995555.8751182593</v>
      </c>
      <c r="AQ20" s="60">
        <f t="shared" si="9"/>
        <v>4995555.8751182593</v>
      </c>
      <c r="AR20" s="60">
        <f t="shared" si="9"/>
        <v>4995555.8751182593</v>
      </c>
      <c r="AS20" s="60">
        <f t="shared" si="9"/>
        <v>2945230.8041627249</v>
      </c>
      <c r="AT20" s="60">
        <f t="shared" si="9"/>
        <v>2432649.5364238415</v>
      </c>
      <c r="AU20" s="60">
        <f t="shared" si="9"/>
        <v>2432649.5364238415</v>
      </c>
      <c r="AV20" s="60">
        <f t="shared" si="9"/>
        <v>568717.65373699146</v>
      </c>
      <c r="AW20" s="60">
        <f t="shared" si="9"/>
        <v>475521.05960264907</v>
      </c>
      <c r="AX20" s="60">
        <f t="shared" si="9"/>
        <v>475521.05960264907</v>
      </c>
      <c r="AY20" s="60">
        <f t="shared" si="9"/>
        <v>475521.05960264907</v>
      </c>
      <c r="AZ20" s="60">
        <f t="shared" si="9"/>
        <v>475521.05960264907</v>
      </c>
      <c r="BA20" s="60">
        <f t="shared" si="9"/>
        <v>84095.364238410606</v>
      </c>
      <c r="BB20" s="60">
        <f t="shared" si="9"/>
        <v>84095.364238410606</v>
      </c>
      <c r="BC20" s="60">
        <f t="shared" si="9"/>
        <v>84095.364238410606</v>
      </c>
      <c r="BD20" s="60">
        <f t="shared" si="9"/>
        <v>84095.364238410606</v>
      </c>
      <c r="BE20" s="60">
        <f t="shared" si="9"/>
        <v>0</v>
      </c>
      <c r="BF20" s="60">
        <f t="shared" si="9"/>
        <v>0</v>
      </c>
      <c r="BG20" s="60">
        <f t="shared" si="9"/>
        <v>0</v>
      </c>
      <c r="BH20" s="60">
        <f t="shared" si="9"/>
        <v>0</v>
      </c>
      <c r="BI20" s="60">
        <f t="shared" si="9"/>
        <v>0</v>
      </c>
      <c r="BJ20" s="60">
        <f t="shared" si="9"/>
        <v>0</v>
      </c>
      <c r="BK20" s="60">
        <f t="shared" si="9"/>
        <v>0</v>
      </c>
      <c r="BL20" s="60">
        <f t="shared" si="9"/>
        <v>0</v>
      </c>
      <c r="BM20" s="60">
        <f t="shared" si="9"/>
        <v>0</v>
      </c>
      <c r="BN20" s="60">
        <f t="shared" si="9"/>
        <v>0</v>
      </c>
      <c r="BO20" s="60">
        <f t="shared" si="9"/>
        <v>0</v>
      </c>
      <c r="BP20" s="60">
        <f t="shared" ref="BP20:BU20" si="10">SUM(BP5:BP19)</f>
        <v>0</v>
      </c>
      <c r="BQ20" s="60">
        <f t="shared" si="10"/>
        <v>0</v>
      </c>
      <c r="BR20" s="60">
        <f t="shared" si="10"/>
        <v>0</v>
      </c>
      <c r="BS20" s="60">
        <f t="shared" si="10"/>
        <v>0</v>
      </c>
      <c r="BT20" s="60">
        <f t="shared" si="10"/>
        <v>0</v>
      </c>
      <c r="BU20" s="60">
        <f t="shared" si="10"/>
        <v>0</v>
      </c>
      <c r="BV20" s="60">
        <f>SUM(BV5:BV19)</f>
        <v>0</v>
      </c>
    </row>
    <row r="22" spans="2:74" x14ac:dyDescent="0.25">
      <c r="B22" s="59" t="s">
        <v>132</v>
      </c>
      <c r="C22" s="61">
        <f ca="1">SUM($C$20:C20)</f>
        <v>13785146.496815287</v>
      </c>
      <c r="D22" s="61">
        <f ca="1">SUM($C$20:D20)</f>
        <v>13785146.496815287</v>
      </c>
      <c r="E22" s="61">
        <f ca="1">SUM($C$20:E20)</f>
        <v>13785146.496815287</v>
      </c>
      <c r="F22" s="61">
        <f ca="1">SUM($C$20:F20)</f>
        <v>13785146.496815287</v>
      </c>
      <c r="G22" s="61">
        <f ca="1">SUM($C$20:G20)</f>
        <v>13785146.496815287</v>
      </c>
      <c r="H22" s="61">
        <f ca="1">SUM($C$20:H20)</f>
        <v>13785146.496815287</v>
      </c>
      <c r="I22" s="61">
        <f ca="1">SUM($C$20:I20)</f>
        <v>13785146.496815287</v>
      </c>
      <c r="J22" s="61">
        <f ca="1">SUM($C$20:J20)</f>
        <v>13785146.496815287</v>
      </c>
      <c r="K22" s="61">
        <f ca="1">SUM($C$20:K20)</f>
        <v>13785146.496815287</v>
      </c>
      <c r="L22" s="61">
        <f ca="1">SUM($C$20:L20)</f>
        <v>15802311.09892055</v>
      </c>
      <c r="M22" s="61">
        <f ca="1">SUM($C$20:M20)</f>
        <v>17171100.75892055</v>
      </c>
      <c r="N22" s="61">
        <f ca="1">SUM($C$20:N20)</f>
        <v>18539890.41892055</v>
      </c>
      <c r="O22" s="61">
        <f ca="1">SUM($C$20:O20)</f>
        <v>19908680.078920551</v>
      </c>
      <c r="P22" s="61">
        <f ca="1">SUM($C$20:P20)</f>
        <v>21277469.738920551</v>
      </c>
      <c r="Q22" s="61">
        <f ca="1">SUM($C$20:Q20)</f>
        <v>22646259.398920551</v>
      </c>
      <c r="R22" s="61">
        <f ca="1">SUM($C$20:R20)</f>
        <v>24015049.058920551</v>
      </c>
      <c r="S22" s="61">
        <f ca="1">SUM($C$20:S20)</f>
        <v>25383847.198920552</v>
      </c>
      <c r="T22" s="61">
        <f ca="1">SUM($C$20:T20)</f>
        <v>26752645.338920552</v>
      </c>
      <c r="U22" s="61">
        <f ca="1">SUM($C$20:U20)</f>
        <v>26915739.378655653</v>
      </c>
      <c r="V22" s="61">
        <f ca="1">SUM($C$20:V20)</f>
        <v>32911591.313127596</v>
      </c>
      <c r="W22" s="61">
        <f ca="1">SUM($C$20:W20)</f>
        <v>33074685.352862697</v>
      </c>
      <c r="X22" s="61">
        <f ca="1">SUM($C$20:X20)</f>
        <v>35288104.463553332</v>
      </c>
      <c r="Y22" s="61">
        <f ca="1">SUM($C$20:Y20)</f>
        <v>38098200.20622126</v>
      </c>
      <c r="Z22" s="61">
        <f ca="1">SUM($C$20:Z20)</f>
        <v>40908295.948889188</v>
      </c>
      <c r="AA22" s="61">
        <f ca="1">SUM($C$20:AA20)</f>
        <v>45582323.574243963</v>
      </c>
      <c r="AB22" s="61">
        <f ca="1">SUM($C$20:AB20)</f>
        <v>50740973.48909732</v>
      </c>
      <c r="AC22" s="61">
        <f ca="1">SUM($C$20:AC20)</f>
        <v>55899623.403950676</v>
      </c>
      <c r="AD22" s="61">
        <f ca="1">SUM($C$20:AD20)</f>
        <v>61058273.318804033</v>
      </c>
      <c r="AE22" s="61">
        <f ca="1">SUM($C$20:AE20)</f>
        <v>66216923.23365739</v>
      </c>
      <c r="AF22" s="61">
        <f ca="1">SUM($C$20:AF20)</f>
        <v>71375573.148510754</v>
      </c>
      <c r="AG22" s="61">
        <f ca="1">SUM($C$20:AG20)</f>
        <v>76534223.063364118</v>
      </c>
      <c r="AH22" s="61">
        <f ca="1">SUM($C$20:AH20)</f>
        <v>81692872.978217483</v>
      </c>
      <c r="AI22" s="61">
        <f ca="1">SUM($C$20:AI20)</f>
        <v>86851522.893070847</v>
      </c>
      <c r="AJ22" s="61">
        <f ca="1">SUM($C$20:AJ20)</f>
        <v>92010172.807924211</v>
      </c>
      <c r="AK22" s="61">
        <f ca="1">SUM($C$20:AK20)</f>
        <v>97168822.722777575</v>
      </c>
      <c r="AL22" s="61">
        <f ca="1">SUM($C$20:AL20)</f>
        <v>102327472.63763094</v>
      </c>
      <c r="AM22" s="61">
        <f ca="1">SUM($C$20:AM20)</f>
        <v>107486122.5524843</v>
      </c>
      <c r="AN22" s="61">
        <f ca="1">SUM($C$20:AN20)</f>
        <v>112644772.46733767</v>
      </c>
      <c r="AO22" s="61">
        <f ca="1">SUM($C$20:AO20)</f>
        <v>117803422.38219103</v>
      </c>
      <c r="AP22" s="61">
        <f ca="1">SUM($C$20:AP20)</f>
        <v>122798978.25730929</v>
      </c>
      <c r="AQ22" s="61">
        <f ca="1">SUM($C$20:AQ20)</f>
        <v>127794534.13242754</v>
      </c>
      <c r="AR22" s="61">
        <f ca="1">SUM($C$20:AR20)</f>
        <v>132790090.0075458</v>
      </c>
      <c r="AS22" s="61">
        <f ca="1">SUM($C$20:AS20)</f>
        <v>135735320.81170851</v>
      </c>
      <c r="AT22" s="61">
        <f ca="1">SUM($C$20:AT20)</f>
        <v>138167970.34813234</v>
      </c>
      <c r="AU22" s="61">
        <f ca="1">SUM($C$20:AU20)</f>
        <v>140600619.88455617</v>
      </c>
      <c r="AV22" s="61">
        <f ca="1">SUM($C$20:AV20)</f>
        <v>141169337.53829315</v>
      </c>
      <c r="AW22" s="61">
        <f ca="1">SUM($C$20:AW20)</f>
        <v>141644858.5978958</v>
      </c>
      <c r="AX22" s="61">
        <f ca="1">SUM($C$20:AX20)</f>
        <v>142120379.65749845</v>
      </c>
      <c r="AY22" s="61">
        <f ca="1">SUM($C$20:AY20)</f>
        <v>142595900.7171011</v>
      </c>
      <c r="AZ22" s="61">
        <f ca="1">SUM($C$20:AZ20)</f>
        <v>143071421.77670375</v>
      </c>
      <c r="BA22" s="61">
        <f ca="1">SUM($C$20:BA20)</f>
        <v>143155517.14094216</v>
      </c>
      <c r="BB22" s="61">
        <f ca="1">SUM($C$20:BB20)</f>
        <v>143239612.50518057</v>
      </c>
      <c r="BC22" s="61">
        <f ca="1">SUM($C$20:BC20)</f>
        <v>143323707.86941898</v>
      </c>
      <c r="BD22" s="61">
        <f ca="1">SUM($C$20:BD20)</f>
        <v>143407803.23365739</v>
      </c>
      <c r="BE22" s="61">
        <f ca="1">SUM($C$20:BE20)</f>
        <v>143407803.23365739</v>
      </c>
      <c r="BF22" s="61">
        <f ca="1">SUM($C$20:BF20)</f>
        <v>143407803.23365739</v>
      </c>
      <c r="BG22" s="61">
        <f ca="1">SUM($C$20:BG20)</f>
        <v>143407803.23365739</v>
      </c>
      <c r="BH22" s="61">
        <f ca="1">SUM($C$20:BH20)</f>
        <v>143407803.23365739</v>
      </c>
      <c r="BI22" s="61">
        <f ca="1">SUM($C$20:BI20)</f>
        <v>143407803.23365739</v>
      </c>
      <c r="BJ22" s="61">
        <f ca="1">SUM($C$20:BJ20)</f>
        <v>143407803.23365739</v>
      </c>
      <c r="BK22" s="61">
        <f ca="1">SUM($C$20:BK20)</f>
        <v>143407803.23365739</v>
      </c>
      <c r="BL22" s="61">
        <f ca="1">SUM($C$20:BL20)</f>
        <v>143407803.23365739</v>
      </c>
      <c r="BM22" s="61">
        <f ca="1">SUM($C$20:BM20)</f>
        <v>143407803.23365739</v>
      </c>
      <c r="BN22" s="61">
        <f ca="1">SUM($C$20:BN20)</f>
        <v>143407803.23365739</v>
      </c>
      <c r="BO22" s="61">
        <f ca="1">SUM($C$20:BO20)</f>
        <v>143407803.23365739</v>
      </c>
      <c r="BP22" s="61">
        <f ca="1">SUM($C$20:BP20)</f>
        <v>143407803.23365739</v>
      </c>
      <c r="BQ22" s="61">
        <f ca="1">SUM($C$20:BQ20)</f>
        <v>143407803.23365739</v>
      </c>
      <c r="BR22" s="61">
        <f ca="1">SUM($C$20:BR20)</f>
        <v>143407803.23365739</v>
      </c>
      <c r="BS22" s="61">
        <f ca="1">SUM($C$20:BS20)</f>
        <v>143407803.23365739</v>
      </c>
      <c r="BT22" s="61">
        <f ca="1">SUM($C$20:BT20)</f>
        <v>143407803.23365739</v>
      </c>
      <c r="BU22" s="61">
        <f ca="1">SUM($C$20:BU20)</f>
        <v>143407803.23365739</v>
      </c>
      <c r="BV22" s="61">
        <f ca="1">SUM($C$20:BV20)</f>
        <v>143407803.23365739</v>
      </c>
    </row>
    <row r="23" spans="2:74" x14ac:dyDescent="0.25">
      <c r="B23" t="s">
        <v>420</v>
      </c>
      <c r="C23" s="62">
        <f ca="1">C22</f>
        <v>13785146.496815287</v>
      </c>
      <c r="L23" s="62">
        <f ca="1">T22-K22</f>
        <v>12967498.842105266</v>
      </c>
      <c r="V23" s="62">
        <f ca="1">BD22-T22</f>
        <v>116655157.89473684</v>
      </c>
    </row>
    <row r="24" spans="2:74" x14ac:dyDescent="0.25">
      <c r="C24" s="62"/>
      <c r="L24" s="62"/>
    </row>
    <row r="25" spans="2:74" ht="13.8" x14ac:dyDescent="0.3">
      <c r="B25" t="s">
        <v>41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2">
        <f ca="1">I22*(LPP!$I$47/12)</f>
        <v>4595.048832271762</v>
      </c>
      <c r="J25" s="62">
        <f ca="1">J22*(LPP!$I$47/12)</f>
        <v>4595.048832271762</v>
      </c>
      <c r="K25" s="62">
        <f ca="1">K22*(LPP!$I$47/12)</f>
        <v>4595.048832271762</v>
      </c>
      <c r="L25" s="62">
        <f ca="1">L22*(LPP!$I$47/12)</f>
        <v>5267.4370329735166</v>
      </c>
      <c r="M25" s="62">
        <f ca="1">M22*(LPP!$I$47/12)</f>
        <v>5723.7002529735164</v>
      </c>
      <c r="N25" s="62">
        <f ca="1">N22*(LPP!$I$47/12)</f>
        <v>6179.9634729735162</v>
      </c>
      <c r="O25" s="62">
        <f ca="1">O22*(LPP!$I$47/12)</f>
        <v>6636.2266929735169</v>
      </c>
      <c r="P25" s="62">
        <f ca="1">P22*(LPP!$I$47/12)</f>
        <v>7092.4899129735168</v>
      </c>
      <c r="Q25" s="62">
        <f ca="1">Q22*(LPP!$I$47/12)</f>
        <v>7548.7531329735166</v>
      </c>
      <c r="R25" s="62">
        <f ca="1">R22*(LPP!$I$47/12)</f>
        <v>8005.0163529735164</v>
      </c>
      <c r="S25" s="62">
        <f ca="1">S22*(LPP!$I$47/12)</f>
        <v>8461.2823996401839</v>
      </c>
      <c r="T25" s="62">
        <f ca="1">T22*(LPP!$I$47/12)</f>
        <v>8917.5484463068497</v>
      </c>
      <c r="U25" s="62">
        <f ca="1">U22*(LPP!$I$47/12)</f>
        <v>8971.913126218551</v>
      </c>
      <c r="V25" s="62">
        <f ca="1">V22*(LPP!$I$47/12)</f>
        <v>10970.530437709198</v>
      </c>
      <c r="W25" s="62">
        <f ca="1">W22*(LPP!$I$47/12)</f>
        <v>11024.895117620899</v>
      </c>
      <c r="X25" s="62">
        <f ca="1">X22*(LPP!$I$47/12)</f>
        <v>11762.701487851111</v>
      </c>
      <c r="Y25" s="62">
        <f ca="1">Y22*(LPP!$I$47/12)</f>
        <v>12699.40006874042</v>
      </c>
      <c r="Z25" s="62">
        <f ca="1">Z22*(LPP!$I$47/12)</f>
        <v>13636.098649629728</v>
      </c>
      <c r="AA25" s="62">
        <f ca="1">AA22*(LPP!$I$47/12)</f>
        <v>15194.107858081321</v>
      </c>
      <c r="AB25" s="62">
        <f ca="1">AB22*(LPP!$I$47/12)</f>
        <v>16913.657829699107</v>
      </c>
      <c r="AC25" s="62">
        <f ca="1">AC22*(LPP!$I$47/12)</f>
        <v>18633.20780131689</v>
      </c>
      <c r="AD25" s="62">
        <f ca="1">AD22*(LPP!$I$47/12)</f>
        <v>20352.757772934678</v>
      </c>
      <c r="AE25" s="62">
        <f ca="1">AE22*(LPP!$I$47/12)</f>
        <v>22072.307744552461</v>
      </c>
      <c r="AF25" s="62">
        <f ca="1">AF22*(LPP!$I$47/12)</f>
        <v>23791.857716170252</v>
      </c>
      <c r="AG25" s="62">
        <f ca="1">AG22*(LPP!$I$47/12)</f>
        <v>25511.40768778804</v>
      </c>
      <c r="AH25" s="62">
        <f ca="1">AH22*(LPP!$I$47/12)</f>
        <v>27230.957659405827</v>
      </c>
      <c r="AI25" s="62">
        <f ca="1">AI22*(LPP!$I$47/12)</f>
        <v>28950.507631023615</v>
      </c>
      <c r="AJ25" s="62">
        <f ca="1">AJ22*(LPP!$I$47/12)</f>
        <v>30670.057602641402</v>
      </c>
      <c r="AK25" s="62">
        <f ca="1">AK22*(LPP!$I$47/12)</f>
        <v>32389.607574259189</v>
      </c>
      <c r="AL25" s="62">
        <f ca="1">AL22*(LPP!$I$47/12)</f>
        <v>34109.15754587698</v>
      </c>
      <c r="AM25" s="62">
        <f ca="1">AM22*(LPP!$I$47/12)</f>
        <v>35828.707517494768</v>
      </c>
      <c r="AN25" s="62">
        <f ca="1">AN22*(LPP!$I$47/12)</f>
        <v>37548.257489112555</v>
      </c>
      <c r="AO25" s="62">
        <f ca="1">AO22*(LPP!$I$47/12)</f>
        <v>39267.807460730342</v>
      </c>
      <c r="AP25" s="62">
        <f ca="1">AP22*(LPP!$I$47/12)</f>
        <v>40932.992752436425</v>
      </c>
      <c r="AQ25" s="62">
        <f ca="1">AQ22*(LPP!$I$47/12)</f>
        <v>42598.178044142514</v>
      </c>
      <c r="AR25" s="62">
        <f ca="1">AR22*(LPP!$I$47/12)</f>
        <v>44263.363335848597</v>
      </c>
      <c r="AS25" s="62">
        <f ca="1">AS22*(LPP!$I$47/12)</f>
        <v>45245.106937236167</v>
      </c>
      <c r="AT25" s="62">
        <f ca="1">AT22*(LPP!$I$47/12)</f>
        <v>46055.990116044115</v>
      </c>
      <c r="AU25" s="62">
        <f ca="1">AU22*(LPP!$I$47/12)</f>
        <v>46866.873294852056</v>
      </c>
      <c r="AV25" s="62">
        <f ca="1">AV22*(LPP!$I$47/12)</f>
        <v>47056.445846097718</v>
      </c>
      <c r="AW25" s="62">
        <f ca="1">AW22*(LPP!$I$47/12)</f>
        <v>47214.952865965264</v>
      </c>
      <c r="AX25" s="62">
        <f ca="1">AX22*(LPP!$I$47/12)</f>
        <v>47373.459885832817</v>
      </c>
      <c r="AY25" s="62">
        <f ca="1">AY22*(LPP!$I$47/12)</f>
        <v>47531.966905700363</v>
      </c>
      <c r="AZ25" s="62">
        <f ca="1">AZ22*(LPP!$I$47/12)</f>
        <v>47690.473925567916</v>
      </c>
      <c r="BA25" s="62">
        <f ca="1">BA22*(LPP!$I$47/12)</f>
        <v>47718.505713647384</v>
      </c>
      <c r="BB25" s="62">
        <f ca="1">BB22*(LPP!$I$47/12)</f>
        <v>47746.537501726852</v>
      </c>
      <c r="BC25" s="62">
        <f ca="1">BC22*(LPP!$I$47/12)</f>
        <v>47774.569289806328</v>
      </c>
      <c r="BD25" s="62">
        <f ca="1">BD22*(LPP!$I$47/12)</f>
        <v>47802.601077885796</v>
      </c>
      <c r="BE25" s="62">
        <f ca="1">BE22*(LPP!$I$47/12)</f>
        <v>47802.601077885796</v>
      </c>
      <c r="BF25" s="62">
        <f ca="1">BF22*(LPP!$I$47/12)</f>
        <v>47802.601077885796</v>
      </c>
      <c r="BG25" s="62">
        <f ca="1">BG22*(LPP!$I$47/12)</f>
        <v>47802.601077885796</v>
      </c>
      <c r="BH25" s="62">
        <f ca="1">BH22*(LPP!$I$47/12)</f>
        <v>47802.601077885796</v>
      </c>
      <c r="BI25" s="62">
        <f ca="1">BI22*(LPP!$I$47/12)</f>
        <v>47802.601077885796</v>
      </c>
      <c r="BJ25" s="62">
        <f ca="1">BJ22*(LPP!$I$47/12)</f>
        <v>47802.601077885796</v>
      </c>
      <c r="BK25" s="62">
        <f ca="1">BK22*(LPP!$I$47/12)</f>
        <v>47802.601077885796</v>
      </c>
      <c r="BL25" s="62">
        <f ca="1">BL22*(LPP!$I$47/12)</f>
        <v>47802.601077885796</v>
      </c>
      <c r="BM25" s="62">
        <f ca="1">BM22*(LPP!$I$47/12)</f>
        <v>47802.601077885796</v>
      </c>
      <c r="BN25" s="62">
        <f ca="1">BN22*(LPP!$I$47/12)</f>
        <v>47802.601077885796</v>
      </c>
      <c r="BO25" s="62">
        <f ca="1">BO22*(LPP!$I$47/12)</f>
        <v>47802.601077885796</v>
      </c>
      <c r="BP25" s="62">
        <f ca="1">BP22*(LPP!$I$47/12)</f>
        <v>47802.601077885796</v>
      </c>
      <c r="BQ25" s="62">
        <f ca="1">BQ22*(LPP!$I$47/12)</f>
        <v>47802.601077885796</v>
      </c>
      <c r="BR25" s="62">
        <f ca="1">BR22*(LPP!$I$47/12)</f>
        <v>47802.601077885796</v>
      </c>
      <c r="BS25" s="62">
        <f ca="1">BS22*(LPP!$I$47/12)</f>
        <v>47802.601077885796</v>
      </c>
      <c r="BT25" s="62">
        <f ca="1">BT22*(LPP!$I$47/12)</f>
        <v>47802.601077885796</v>
      </c>
      <c r="BU25" s="62">
        <f ca="1">BU22*(LPP!$I$47/12)</f>
        <v>47802.601077885796</v>
      </c>
      <c r="BV25" s="62">
        <f ca="1">BV22*(LPP!$I$47/12)</f>
        <v>47802.601077885796</v>
      </c>
    </row>
    <row r="26" spans="2:74" x14ac:dyDescent="0.25">
      <c r="I26" s="62"/>
    </row>
    <row r="27" spans="2:74" x14ac:dyDescent="0.25">
      <c r="B27" s="127" t="s">
        <v>421</v>
      </c>
      <c r="C27" s="89"/>
      <c r="E27" s="126" t="s">
        <v>408</v>
      </c>
      <c r="F27" s="124"/>
    </row>
    <row r="28" spans="2:74" x14ac:dyDescent="0.25">
      <c r="B28" s="119" t="str">
        <f>B5</f>
        <v>Land</v>
      </c>
      <c r="C28" s="62">
        <f>SUM(C5:BV5)</f>
        <v>11047700</v>
      </c>
      <c r="E28" s="67" t="str">
        <f>LPP!F17</f>
        <v>Houses</v>
      </c>
      <c r="F28" s="101">
        <f>LPP!H17</f>
        <v>0.4</v>
      </c>
    </row>
    <row r="29" spans="2:74" x14ac:dyDescent="0.25">
      <c r="B29" s="119" t="str">
        <f t="shared" ref="B29:B42" si="11">B6</f>
        <v>Sitework</v>
      </c>
      <c r="C29" s="62">
        <f t="shared" ref="C29:C42" si="12">SUM(C6:BV6)</f>
        <v>6154168</v>
      </c>
      <c r="E29" s="67" t="str">
        <f>LPP!O11</f>
        <v>GC Fee</v>
      </c>
      <c r="F29" s="68">
        <f>LPP!P11</f>
        <v>0.05</v>
      </c>
    </row>
    <row r="30" spans="2:74" x14ac:dyDescent="0.25">
      <c r="B30" s="119" t="str">
        <f t="shared" si="11"/>
        <v>Excavation</v>
      </c>
      <c r="C30" s="62">
        <f t="shared" si="12"/>
        <v>3605452</v>
      </c>
      <c r="E30" s="67" t="str">
        <f>LPP!O12</f>
        <v>Developer Fee</v>
      </c>
      <c r="F30" s="68">
        <f>LPP!P12</f>
        <v>0.02</v>
      </c>
    </row>
    <row r="31" spans="2:74" x14ac:dyDescent="0.25">
      <c r="B31" s="119" t="str">
        <f t="shared" si="11"/>
        <v>Concrete</v>
      </c>
      <c r="C31" s="62">
        <f t="shared" si="12"/>
        <v>1862195</v>
      </c>
      <c r="E31" s="67" t="str">
        <f>LPP!O13</f>
        <v>Contingency</v>
      </c>
      <c r="F31" s="68">
        <f>LPP!P13</f>
        <v>0.04</v>
      </c>
    </row>
    <row r="32" spans="2:74" x14ac:dyDescent="0.25">
      <c r="B32" s="119" t="str">
        <f t="shared" si="11"/>
        <v>Plumbing</v>
      </c>
      <c r="C32" s="62">
        <f t="shared" si="12"/>
        <v>3085562.9139072839</v>
      </c>
      <c r="E32" t="s">
        <v>133</v>
      </c>
      <c r="F32" s="62">
        <f ca="1">C40</f>
        <v>7170390.1616828702</v>
      </c>
    </row>
    <row r="33" spans="2:6" x14ac:dyDescent="0.25">
      <c r="B33" s="119" t="str">
        <f t="shared" si="11"/>
        <v>Lumber Pack</v>
      </c>
      <c r="C33" s="62">
        <f t="shared" si="12"/>
        <v>38789933.774834432</v>
      </c>
      <c r="E33" s="126" t="s">
        <v>422</v>
      </c>
      <c r="F33" s="124"/>
    </row>
    <row r="34" spans="2:6" x14ac:dyDescent="0.25">
      <c r="B34" s="119" t="str">
        <f t="shared" si="11"/>
        <v>Framing</v>
      </c>
      <c r="C34" s="62">
        <f t="shared" si="12"/>
        <v>9697483.4437086079</v>
      </c>
      <c r="E34" s="129">
        <v>1</v>
      </c>
      <c r="F34" s="120">
        <f ca="1">HLOOKUP(E34,$C$1:$BV$24,23,FALSE)</f>
        <v>13785146.496815287</v>
      </c>
    </row>
    <row r="35" spans="2:6" x14ac:dyDescent="0.25">
      <c r="B35" s="119" t="str">
        <f t="shared" si="11"/>
        <v>MEPS</v>
      </c>
      <c r="C35" s="62">
        <f t="shared" si="12"/>
        <v>35263576.158940382</v>
      </c>
      <c r="E35" s="129">
        <v>2</v>
      </c>
      <c r="F35" s="120">
        <f ca="1">HLOOKUP(E35,$C$1:$BV$24,23,FALSE)</f>
        <v>12967498.842105266</v>
      </c>
    </row>
    <row r="36" spans="2:6" ht="13.8" thickBot="1" x14ac:dyDescent="0.3">
      <c r="B36" s="119" t="str">
        <f t="shared" si="11"/>
        <v>Insulation</v>
      </c>
      <c r="C36" s="62">
        <f t="shared" si="12"/>
        <v>1763178.8079470205</v>
      </c>
      <c r="E36" s="134" t="s">
        <v>86</v>
      </c>
      <c r="F36" s="135">
        <f ca="1">SUM(F34:F35)</f>
        <v>26752645.338920552</v>
      </c>
    </row>
    <row r="37" spans="2:6" ht="13.8" thickTop="1" x14ac:dyDescent="0.25">
      <c r="B37" s="119" t="str">
        <f t="shared" si="11"/>
        <v>Drywall</v>
      </c>
      <c r="C37" s="62">
        <f t="shared" si="12"/>
        <v>8815894.039735103</v>
      </c>
    </row>
    <row r="38" spans="2:6" x14ac:dyDescent="0.25">
      <c r="B38" s="119" t="str">
        <f t="shared" si="11"/>
        <v>Finishes</v>
      </c>
      <c r="C38" s="62">
        <f t="shared" si="12"/>
        <v>2424370.8609271511</v>
      </c>
      <c r="E38" s="126" t="s">
        <v>423</v>
      </c>
      <c r="F38" s="124"/>
    </row>
    <row r="39" spans="2:6" x14ac:dyDescent="0.25">
      <c r="B39" s="119" t="str">
        <f t="shared" si="11"/>
        <v>Dev Fees &amp; Contingency</v>
      </c>
      <c r="C39" s="62">
        <f t="shared" si="12"/>
        <v>12121616.90000001</v>
      </c>
      <c r="E39" s="129">
        <v>3</v>
      </c>
      <c r="F39" s="62">
        <f ca="1">C43-F36</f>
        <v>116655157.89473684</v>
      </c>
    </row>
    <row r="40" spans="2:6" ht="13.8" thickBot="1" x14ac:dyDescent="0.3">
      <c r="B40" s="119" t="str">
        <f t="shared" si="11"/>
        <v>Acq Fee</v>
      </c>
      <c r="C40" s="62">
        <f t="shared" ca="1" si="12"/>
        <v>7170390.1616828702</v>
      </c>
      <c r="E40" s="134" t="s">
        <v>86</v>
      </c>
      <c r="F40" s="135">
        <f ca="1">F39+F36</f>
        <v>143407803.23365739</v>
      </c>
    </row>
    <row r="41" spans="2:6" ht="13.8" thickTop="1" x14ac:dyDescent="0.25">
      <c r="B41" s="119" t="str">
        <f t="shared" si="11"/>
        <v>Closing Costs/Reserves</v>
      </c>
      <c r="C41" s="62">
        <f t="shared" si="12"/>
        <v>1496000</v>
      </c>
    </row>
    <row r="42" spans="2:6" x14ac:dyDescent="0.25">
      <c r="B42" s="119" t="str">
        <f t="shared" si="11"/>
        <v>Loan Points</v>
      </c>
      <c r="C42" s="62">
        <f t="shared" ca="1" si="12"/>
        <v>110281.17197452232</v>
      </c>
    </row>
    <row r="43" spans="2:6" ht="13.8" thickBot="1" x14ac:dyDescent="0.3">
      <c r="B43" s="134" t="s">
        <v>86</v>
      </c>
      <c r="C43" s="135">
        <f ca="1">SUM(C28:C42)</f>
        <v>143407803.23365739</v>
      </c>
    </row>
    <row r="44" spans="2:6" ht="13.8" thickTop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FE1E-26D1-42AF-81AA-5D73A4876DB9}">
  <sheetPr>
    <tabColor rgb="FF00B050"/>
  </sheetPr>
  <dimension ref="B1:BV44"/>
  <sheetViews>
    <sheetView topLeftCell="S1" workbookViewId="0">
      <selection activeCell="C19" sqref="C19"/>
    </sheetView>
  </sheetViews>
  <sheetFormatPr defaultRowHeight="13.2" x14ac:dyDescent="0.25"/>
  <cols>
    <col min="2" max="2" width="22.88671875" customWidth="1"/>
    <col min="3" max="4" width="13.6640625" bestFit="1" customWidth="1"/>
    <col min="5" max="5" width="14.109375" bestFit="1" customWidth="1"/>
    <col min="6" max="13" width="13.6640625" bestFit="1" customWidth="1"/>
    <col min="14" max="19" width="12.5546875" bestFit="1" customWidth="1"/>
    <col min="20" max="20" width="19.33203125" bestFit="1" customWidth="1"/>
    <col min="21" max="21" width="12.44140625" bestFit="1" customWidth="1"/>
    <col min="22" max="23" width="11.5546875" bestFit="1" customWidth="1"/>
    <col min="24" max="24" width="12.44140625" bestFit="1" customWidth="1"/>
    <col min="25" max="72" width="11.5546875" bestFit="1" customWidth="1"/>
    <col min="73" max="73" width="9.21875" bestFit="1" customWidth="1"/>
    <col min="74" max="74" width="9" bestFit="1" customWidth="1"/>
  </cols>
  <sheetData>
    <row r="1" spans="2:74" x14ac:dyDescent="0.25">
      <c r="B1" t="s">
        <v>419</v>
      </c>
      <c r="C1" s="72">
        <v>1</v>
      </c>
      <c r="D1" s="55"/>
      <c r="E1" s="55"/>
      <c r="F1" s="55"/>
      <c r="G1" s="55"/>
      <c r="H1" s="55"/>
      <c r="I1" s="55"/>
      <c r="J1" s="55"/>
      <c r="K1" s="55"/>
      <c r="L1" s="72">
        <v>2</v>
      </c>
      <c r="M1" s="55"/>
      <c r="N1" s="55"/>
      <c r="O1" s="55"/>
      <c r="P1" s="55"/>
      <c r="Q1" s="55"/>
      <c r="R1" s="55"/>
      <c r="S1" s="55"/>
      <c r="T1" s="55"/>
      <c r="V1" s="55"/>
      <c r="W1" s="55"/>
      <c r="X1" s="72">
        <v>3</v>
      </c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</row>
    <row r="2" spans="2:74" x14ac:dyDescent="0.25">
      <c r="B2" t="s">
        <v>1</v>
      </c>
      <c r="C2">
        <f>ROUNDUP(C3/12,0)</f>
        <v>0</v>
      </c>
      <c r="D2">
        <f t="shared" ref="D2:BO2" si="0">ROUNDUP(D3/12,0)</f>
        <v>1</v>
      </c>
      <c r="E2">
        <f t="shared" si="0"/>
        <v>1</v>
      </c>
      <c r="F2">
        <f t="shared" si="0"/>
        <v>1</v>
      </c>
      <c r="G2">
        <f t="shared" si="0"/>
        <v>1</v>
      </c>
      <c r="H2">
        <f t="shared" si="0"/>
        <v>1</v>
      </c>
      <c r="I2">
        <f t="shared" si="0"/>
        <v>1</v>
      </c>
      <c r="J2">
        <f t="shared" si="0"/>
        <v>1</v>
      </c>
      <c r="K2">
        <f t="shared" si="0"/>
        <v>1</v>
      </c>
      <c r="L2">
        <f t="shared" si="0"/>
        <v>1</v>
      </c>
      <c r="M2">
        <f t="shared" si="0"/>
        <v>1</v>
      </c>
      <c r="N2">
        <f t="shared" si="0"/>
        <v>1</v>
      </c>
      <c r="O2">
        <f t="shared" si="0"/>
        <v>1</v>
      </c>
      <c r="P2">
        <f t="shared" si="0"/>
        <v>2</v>
      </c>
      <c r="Q2">
        <f t="shared" si="0"/>
        <v>2</v>
      </c>
      <c r="R2">
        <f t="shared" si="0"/>
        <v>2</v>
      </c>
      <c r="S2">
        <f t="shared" si="0"/>
        <v>2</v>
      </c>
      <c r="T2">
        <f t="shared" si="0"/>
        <v>2</v>
      </c>
      <c r="U2">
        <f t="shared" si="0"/>
        <v>2</v>
      </c>
      <c r="V2">
        <f t="shared" si="0"/>
        <v>2</v>
      </c>
      <c r="W2">
        <f t="shared" si="0"/>
        <v>2</v>
      </c>
      <c r="X2">
        <f t="shared" si="0"/>
        <v>2</v>
      </c>
      <c r="Y2">
        <f t="shared" si="0"/>
        <v>2</v>
      </c>
      <c r="Z2">
        <f t="shared" si="0"/>
        <v>2</v>
      </c>
      <c r="AA2">
        <f t="shared" si="0"/>
        <v>2</v>
      </c>
      <c r="AB2">
        <f t="shared" si="0"/>
        <v>3</v>
      </c>
      <c r="AC2">
        <f t="shared" si="0"/>
        <v>3</v>
      </c>
      <c r="AD2">
        <f t="shared" si="0"/>
        <v>3</v>
      </c>
      <c r="AE2">
        <f t="shared" si="0"/>
        <v>3</v>
      </c>
      <c r="AF2">
        <f t="shared" si="0"/>
        <v>3</v>
      </c>
      <c r="AG2">
        <f t="shared" si="0"/>
        <v>3</v>
      </c>
      <c r="AH2">
        <f t="shared" si="0"/>
        <v>3</v>
      </c>
      <c r="AI2">
        <f t="shared" si="0"/>
        <v>3</v>
      </c>
      <c r="AJ2">
        <f t="shared" si="0"/>
        <v>3</v>
      </c>
      <c r="AK2">
        <f t="shared" si="0"/>
        <v>3</v>
      </c>
      <c r="AL2">
        <f t="shared" si="0"/>
        <v>3</v>
      </c>
      <c r="AM2">
        <f t="shared" si="0"/>
        <v>3</v>
      </c>
      <c r="AN2">
        <f t="shared" si="0"/>
        <v>4</v>
      </c>
      <c r="AO2">
        <f t="shared" si="0"/>
        <v>4</v>
      </c>
      <c r="AP2">
        <f t="shared" si="0"/>
        <v>4</v>
      </c>
      <c r="AQ2">
        <f t="shared" si="0"/>
        <v>4</v>
      </c>
      <c r="AR2">
        <f t="shared" si="0"/>
        <v>4</v>
      </c>
      <c r="AS2">
        <f t="shared" si="0"/>
        <v>4</v>
      </c>
      <c r="AT2">
        <f t="shared" si="0"/>
        <v>4</v>
      </c>
      <c r="AU2">
        <f t="shared" si="0"/>
        <v>4</v>
      </c>
      <c r="AV2">
        <f t="shared" si="0"/>
        <v>4</v>
      </c>
      <c r="AW2">
        <f t="shared" si="0"/>
        <v>4</v>
      </c>
      <c r="AX2">
        <f t="shared" si="0"/>
        <v>4</v>
      </c>
      <c r="AY2">
        <f t="shared" si="0"/>
        <v>4</v>
      </c>
      <c r="AZ2">
        <f t="shared" si="0"/>
        <v>5</v>
      </c>
      <c r="BA2">
        <f t="shared" si="0"/>
        <v>5</v>
      </c>
      <c r="BB2">
        <f t="shared" si="0"/>
        <v>5</v>
      </c>
      <c r="BC2">
        <f t="shared" si="0"/>
        <v>5</v>
      </c>
      <c r="BD2">
        <f t="shared" si="0"/>
        <v>5</v>
      </c>
      <c r="BE2">
        <f t="shared" si="0"/>
        <v>5</v>
      </c>
      <c r="BF2">
        <f t="shared" si="0"/>
        <v>5</v>
      </c>
      <c r="BG2">
        <f t="shared" si="0"/>
        <v>5</v>
      </c>
      <c r="BH2">
        <f t="shared" si="0"/>
        <v>5</v>
      </c>
      <c r="BI2">
        <f t="shared" si="0"/>
        <v>5</v>
      </c>
      <c r="BJ2">
        <f t="shared" si="0"/>
        <v>5</v>
      </c>
      <c r="BK2">
        <f t="shared" si="0"/>
        <v>5</v>
      </c>
      <c r="BL2">
        <f t="shared" si="0"/>
        <v>6</v>
      </c>
      <c r="BM2">
        <f t="shared" si="0"/>
        <v>6</v>
      </c>
      <c r="BN2">
        <f t="shared" si="0"/>
        <v>6</v>
      </c>
      <c r="BO2">
        <f t="shared" si="0"/>
        <v>6</v>
      </c>
      <c r="BP2">
        <f t="shared" ref="BP2:BV2" si="1">ROUNDUP(BP3/12,0)</f>
        <v>6</v>
      </c>
      <c r="BQ2">
        <f t="shared" si="1"/>
        <v>6</v>
      </c>
      <c r="BR2">
        <f t="shared" si="1"/>
        <v>6</v>
      </c>
      <c r="BS2">
        <f t="shared" si="1"/>
        <v>6</v>
      </c>
      <c r="BT2">
        <f t="shared" si="1"/>
        <v>6</v>
      </c>
      <c r="BU2">
        <f t="shared" si="1"/>
        <v>6</v>
      </c>
      <c r="BV2">
        <f t="shared" si="1"/>
        <v>6</v>
      </c>
    </row>
    <row r="3" spans="2:74" x14ac:dyDescent="0.25">
      <c r="B3" s="2" t="s">
        <v>33</v>
      </c>
      <c r="C3" s="72">
        <v>0</v>
      </c>
      <c r="D3">
        <f>C3+1</f>
        <v>1</v>
      </c>
      <c r="E3">
        <f t="shared" ref="E3:BP3" si="2">D3+1</f>
        <v>2</v>
      </c>
      <c r="F3">
        <f t="shared" si="2"/>
        <v>3</v>
      </c>
      <c r="G3">
        <f t="shared" si="2"/>
        <v>4</v>
      </c>
      <c r="H3">
        <f t="shared" si="2"/>
        <v>5</v>
      </c>
      <c r="I3">
        <f t="shared" si="2"/>
        <v>6</v>
      </c>
      <c r="J3">
        <f t="shared" si="2"/>
        <v>7</v>
      </c>
      <c r="K3">
        <f t="shared" si="2"/>
        <v>8</v>
      </c>
      <c r="L3">
        <f t="shared" si="2"/>
        <v>9</v>
      </c>
      <c r="M3">
        <f t="shared" si="2"/>
        <v>10</v>
      </c>
      <c r="N3">
        <f t="shared" si="2"/>
        <v>11</v>
      </c>
      <c r="O3">
        <f t="shared" si="2"/>
        <v>12</v>
      </c>
      <c r="P3">
        <f t="shared" si="2"/>
        <v>13</v>
      </c>
      <c r="Q3">
        <f t="shared" si="2"/>
        <v>14</v>
      </c>
      <c r="R3">
        <f t="shared" si="2"/>
        <v>15</v>
      </c>
      <c r="S3">
        <f t="shared" si="2"/>
        <v>16</v>
      </c>
      <c r="T3">
        <f t="shared" si="2"/>
        <v>17</v>
      </c>
      <c r="U3">
        <f t="shared" si="2"/>
        <v>18</v>
      </c>
      <c r="V3">
        <f t="shared" si="2"/>
        <v>19</v>
      </c>
      <c r="W3">
        <f t="shared" si="2"/>
        <v>20</v>
      </c>
      <c r="X3">
        <f t="shared" si="2"/>
        <v>21</v>
      </c>
      <c r="Y3">
        <f t="shared" si="2"/>
        <v>22</v>
      </c>
      <c r="Z3">
        <f t="shared" si="2"/>
        <v>23</v>
      </c>
      <c r="AA3">
        <f t="shared" si="2"/>
        <v>24</v>
      </c>
      <c r="AB3">
        <f t="shared" si="2"/>
        <v>25</v>
      </c>
      <c r="AC3">
        <f t="shared" si="2"/>
        <v>26</v>
      </c>
      <c r="AD3">
        <f t="shared" si="2"/>
        <v>27</v>
      </c>
      <c r="AE3">
        <f t="shared" si="2"/>
        <v>28</v>
      </c>
      <c r="AF3">
        <f t="shared" si="2"/>
        <v>29</v>
      </c>
      <c r="AG3">
        <f t="shared" si="2"/>
        <v>30</v>
      </c>
      <c r="AH3">
        <f t="shared" si="2"/>
        <v>31</v>
      </c>
      <c r="AI3">
        <f t="shared" si="2"/>
        <v>32</v>
      </c>
      <c r="AJ3">
        <f t="shared" si="2"/>
        <v>33</v>
      </c>
      <c r="AK3">
        <f t="shared" si="2"/>
        <v>34</v>
      </c>
      <c r="AL3">
        <f t="shared" si="2"/>
        <v>35</v>
      </c>
      <c r="AM3">
        <f t="shared" si="2"/>
        <v>36</v>
      </c>
      <c r="AN3">
        <f t="shared" si="2"/>
        <v>37</v>
      </c>
      <c r="AO3">
        <f t="shared" si="2"/>
        <v>38</v>
      </c>
      <c r="AP3">
        <f t="shared" si="2"/>
        <v>39</v>
      </c>
      <c r="AQ3">
        <f t="shared" si="2"/>
        <v>40</v>
      </c>
      <c r="AR3">
        <f t="shared" si="2"/>
        <v>41</v>
      </c>
      <c r="AS3">
        <f t="shared" si="2"/>
        <v>42</v>
      </c>
      <c r="AT3">
        <f t="shared" si="2"/>
        <v>43</v>
      </c>
      <c r="AU3">
        <f t="shared" si="2"/>
        <v>44</v>
      </c>
      <c r="AV3">
        <f t="shared" si="2"/>
        <v>45</v>
      </c>
      <c r="AW3">
        <f t="shared" si="2"/>
        <v>46</v>
      </c>
      <c r="AX3">
        <f t="shared" si="2"/>
        <v>47</v>
      </c>
      <c r="AY3">
        <f t="shared" si="2"/>
        <v>48</v>
      </c>
      <c r="AZ3">
        <f t="shared" si="2"/>
        <v>49</v>
      </c>
      <c r="BA3">
        <f t="shared" si="2"/>
        <v>50</v>
      </c>
      <c r="BB3">
        <f t="shared" si="2"/>
        <v>51</v>
      </c>
      <c r="BC3">
        <f t="shared" si="2"/>
        <v>52</v>
      </c>
      <c r="BD3">
        <f t="shared" si="2"/>
        <v>53</v>
      </c>
      <c r="BE3">
        <f t="shared" si="2"/>
        <v>54</v>
      </c>
      <c r="BF3">
        <f t="shared" si="2"/>
        <v>55</v>
      </c>
      <c r="BG3">
        <f t="shared" si="2"/>
        <v>56</v>
      </c>
      <c r="BH3">
        <f t="shared" si="2"/>
        <v>57</v>
      </c>
      <c r="BI3">
        <f t="shared" si="2"/>
        <v>58</v>
      </c>
      <c r="BJ3">
        <f t="shared" si="2"/>
        <v>59</v>
      </c>
      <c r="BK3">
        <f t="shared" si="2"/>
        <v>60</v>
      </c>
      <c r="BL3">
        <f t="shared" si="2"/>
        <v>61</v>
      </c>
      <c r="BM3">
        <f t="shared" si="2"/>
        <v>62</v>
      </c>
      <c r="BN3">
        <f t="shared" si="2"/>
        <v>63</v>
      </c>
      <c r="BO3">
        <f t="shared" si="2"/>
        <v>64</v>
      </c>
      <c r="BP3">
        <f t="shared" si="2"/>
        <v>65</v>
      </c>
      <c r="BQ3">
        <f t="shared" ref="BQ3:BV3" si="3">BP3+1</f>
        <v>66</v>
      </c>
      <c r="BR3">
        <f t="shared" si="3"/>
        <v>67</v>
      </c>
      <c r="BS3">
        <f t="shared" si="3"/>
        <v>68</v>
      </c>
      <c r="BT3">
        <f t="shared" si="3"/>
        <v>69</v>
      </c>
      <c r="BU3">
        <f t="shared" si="3"/>
        <v>70</v>
      </c>
      <c r="BV3">
        <f t="shared" si="3"/>
        <v>71</v>
      </c>
    </row>
    <row r="4" spans="2:74" ht="15" thickBot="1" x14ac:dyDescent="0.3">
      <c r="B4" s="122" t="s">
        <v>136</v>
      </c>
      <c r="C4" s="123">
        <f>LPP!D4</f>
        <v>44408</v>
      </c>
      <c r="D4" s="123">
        <f>EOMONTH(C4,1)</f>
        <v>44439</v>
      </c>
      <c r="E4" s="123">
        <f t="shared" ref="E4:BP4" si="4">EOMONTH(D4,1)</f>
        <v>44469</v>
      </c>
      <c r="F4" s="123">
        <f t="shared" si="4"/>
        <v>44500</v>
      </c>
      <c r="G4" s="123">
        <f t="shared" si="4"/>
        <v>44530</v>
      </c>
      <c r="H4" s="123">
        <f t="shared" si="4"/>
        <v>44561</v>
      </c>
      <c r="I4" s="123">
        <f t="shared" si="4"/>
        <v>44592</v>
      </c>
      <c r="J4" s="123">
        <f t="shared" si="4"/>
        <v>44620</v>
      </c>
      <c r="K4" s="123">
        <f t="shared" si="4"/>
        <v>44651</v>
      </c>
      <c r="L4" s="123">
        <f t="shared" si="4"/>
        <v>44681</v>
      </c>
      <c r="M4" s="123">
        <f t="shared" si="4"/>
        <v>44712</v>
      </c>
      <c r="N4" s="123">
        <f t="shared" si="4"/>
        <v>44742</v>
      </c>
      <c r="O4" s="123">
        <f t="shared" si="4"/>
        <v>44773</v>
      </c>
      <c r="P4" s="123">
        <f t="shared" si="4"/>
        <v>44804</v>
      </c>
      <c r="Q4" s="123">
        <f t="shared" si="4"/>
        <v>44834</v>
      </c>
      <c r="R4" s="123">
        <f t="shared" si="4"/>
        <v>44865</v>
      </c>
      <c r="S4" s="123">
        <f t="shared" si="4"/>
        <v>44895</v>
      </c>
      <c r="T4" s="123">
        <f t="shared" si="4"/>
        <v>44926</v>
      </c>
      <c r="U4" s="123">
        <f t="shared" si="4"/>
        <v>44957</v>
      </c>
      <c r="V4" s="123">
        <f t="shared" si="4"/>
        <v>44985</v>
      </c>
      <c r="W4" s="123">
        <f t="shared" si="4"/>
        <v>45016</v>
      </c>
      <c r="X4" s="123">
        <f t="shared" si="4"/>
        <v>45046</v>
      </c>
      <c r="Y4" s="123">
        <f t="shared" si="4"/>
        <v>45077</v>
      </c>
      <c r="Z4" s="123">
        <f t="shared" si="4"/>
        <v>45107</v>
      </c>
      <c r="AA4" s="123">
        <f t="shared" si="4"/>
        <v>45138</v>
      </c>
      <c r="AB4" s="123">
        <f t="shared" si="4"/>
        <v>45169</v>
      </c>
      <c r="AC4" s="123">
        <f t="shared" si="4"/>
        <v>45199</v>
      </c>
      <c r="AD4" s="123">
        <f t="shared" si="4"/>
        <v>45230</v>
      </c>
      <c r="AE4" s="123">
        <f t="shared" si="4"/>
        <v>45260</v>
      </c>
      <c r="AF4" s="123">
        <f t="shared" si="4"/>
        <v>45291</v>
      </c>
      <c r="AG4" s="123">
        <f t="shared" si="4"/>
        <v>45322</v>
      </c>
      <c r="AH4" s="123">
        <f t="shared" si="4"/>
        <v>45351</v>
      </c>
      <c r="AI4" s="123">
        <f t="shared" si="4"/>
        <v>45382</v>
      </c>
      <c r="AJ4" s="123">
        <f t="shared" si="4"/>
        <v>45412</v>
      </c>
      <c r="AK4" s="123">
        <f t="shared" si="4"/>
        <v>45443</v>
      </c>
      <c r="AL4" s="123">
        <f t="shared" si="4"/>
        <v>45473</v>
      </c>
      <c r="AM4" s="123">
        <f t="shared" si="4"/>
        <v>45504</v>
      </c>
      <c r="AN4" s="123">
        <f t="shared" si="4"/>
        <v>45535</v>
      </c>
      <c r="AO4" s="123">
        <f t="shared" si="4"/>
        <v>45565</v>
      </c>
      <c r="AP4" s="123">
        <f t="shared" si="4"/>
        <v>45596</v>
      </c>
      <c r="AQ4" s="123">
        <f t="shared" si="4"/>
        <v>45626</v>
      </c>
      <c r="AR4" s="123">
        <f t="shared" si="4"/>
        <v>45657</v>
      </c>
      <c r="AS4" s="123">
        <f t="shared" si="4"/>
        <v>45688</v>
      </c>
      <c r="AT4" s="123">
        <f t="shared" si="4"/>
        <v>45716</v>
      </c>
      <c r="AU4" s="123">
        <f t="shared" si="4"/>
        <v>45747</v>
      </c>
      <c r="AV4" s="123">
        <f t="shared" si="4"/>
        <v>45777</v>
      </c>
      <c r="AW4" s="123">
        <f t="shared" si="4"/>
        <v>45808</v>
      </c>
      <c r="AX4" s="123">
        <f t="shared" si="4"/>
        <v>45838</v>
      </c>
      <c r="AY4" s="123">
        <f t="shared" si="4"/>
        <v>45869</v>
      </c>
      <c r="AZ4" s="123">
        <f t="shared" si="4"/>
        <v>45900</v>
      </c>
      <c r="BA4" s="123">
        <f t="shared" si="4"/>
        <v>45930</v>
      </c>
      <c r="BB4" s="123">
        <f t="shared" si="4"/>
        <v>45961</v>
      </c>
      <c r="BC4" s="123">
        <f t="shared" si="4"/>
        <v>45991</v>
      </c>
      <c r="BD4" s="123">
        <f t="shared" si="4"/>
        <v>46022</v>
      </c>
      <c r="BE4" s="123">
        <f t="shared" si="4"/>
        <v>46053</v>
      </c>
      <c r="BF4" s="123">
        <f t="shared" si="4"/>
        <v>46081</v>
      </c>
      <c r="BG4" s="123">
        <f t="shared" si="4"/>
        <v>46112</v>
      </c>
      <c r="BH4" s="123">
        <f t="shared" si="4"/>
        <v>46142</v>
      </c>
      <c r="BI4" s="123">
        <f t="shared" si="4"/>
        <v>46173</v>
      </c>
      <c r="BJ4" s="123">
        <f t="shared" si="4"/>
        <v>46203</v>
      </c>
      <c r="BK4" s="123">
        <f t="shared" si="4"/>
        <v>46234</v>
      </c>
      <c r="BL4" s="123">
        <f t="shared" si="4"/>
        <v>46265</v>
      </c>
      <c r="BM4" s="123">
        <f t="shared" si="4"/>
        <v>46295</v>
      </c>
      <c r="BN4" s="123">
        <f t="shared" si="4"/>
        <v>46326</v>
      </c>
      <c r="BO4" s="123">
        <f t="shared" si="4"/>
        <v>46356</v>
      </c>
      <c r="BP4" s="123">
        <f t="shared" si="4"/>
        <v>46387</v>
      </c>
      <c r="BQ4" s="123">
        <f t="shared" ref="BQ4:BV4" si="5">EOMONTH(BP4,1)</f>
        <v>46418</v>
      </c>
      <c r="BR4" s="123">
        <f t="shared" si="5"/>
        <v>46446</v>
      </c>
      <c r="BS4" s="123">
        <f t="shared" si="5"/>
        <v>46477</v>
      </c>
      <c r="BT4" s="123">
        <f t="shared" si="5"/>
        <v>46507</v>
      </c>
      <c r="BU4" s="123">
        <f t="shared" si="5"/>
        <v>46538</v>
      </c>
      <c r="BV4" s="123">
        <f t="shared" si="5"/>
        <v>46568</v>
      </c>
    </row>
    <row r="5" spans="2:74" ht="13.8" x14ac:dyDescent="0.3">
      <c r="B5" s="57" t="s">
        <v>120</v>
      </c>
      <c r="C5" s="115">
        <f>LPP!I18</f>
        <v>5523850</v>
      </c>
      <c r="D5" s="65">
        <v>0</v>
      </c>
      <c r="E5" s="65">
        <v>0</v>
      </c>
      <c r="F5" s="65">
        <v>0</v>
      </c>
      <c r="G5" s="65">
        <v>0</v>
      </c>
      <c r="H5" s="65">
        <v>0</v>
      </c>
      <c r="I5" s="65">
        <v>0</v>
      </c>
      <c r="J5" s="65">
        <v>0</v>
      </c>
      <c r="K5" s="65">
        <v>0</v>
      </c>
      <c r="L5" s="65">
        <v>0</v>
      </c>
      <c r="M5" s="65">
        <v>0</v>
      </c>
      <c r="N5" s="65">
        <v>0</v>
      </c>
      <c r="O5" s="65">
        <v>0</v>
      </c>
      <c r="P5" s="65">
        <v>0</v>
      </c>
      <c r="Q5" s="65">
        <v>0</v>
      </c>
      <c r="R5" s="65">
        <v>0</v>
      </c>
      <c r="S5" s="65">
        <v>0</v>
      </c>
      <c r="T5" s="65">
        <v>0</v>
      </c>
      <c r="U5" s="65">
        <v>0</v>
      </c>
      <c r="V5" s="65">
        <v>0</v>
      </c>
      <c r="W5" s="65">
        <v>0</v>
      </c>
      <c r="X5" s="65">
        <v>0</v>
      </c>
      <c r="Y5" s="65">
        <v>0</v>
      </c>
      <c r="Z5" s="65">
        <v>0</v>
      </c>
      <c r="AA5" s="65">
        <v>0</v>
      </c>
      <c r="AB5" s="65">
        <v>0</v>
      </c>
      <c r="AC5" s="65">
        <v>0</v>
      </c>
      <c r="AD5" s="65">
        <v>0</v>
      </c>
      <c r="AE5" s="65">
        <v>0</v>
      </c>
      <c r="AF5" s="65">
        <v>0</v>
      </c>
      <c r="AG5" s="65">
        <v>0</v>
      </c>
      <c r="AH5" s="65">
        <v>0</v>
      </c>
      <c r="AI5" s="65">
        <v>0</v>
      </c>
      <c r="AJ5" s="65">
        <v>0</v>
      </c>
      <c r="AK5" s="65">
        <v>0</v>
      </c>
      <c r="AL5" s="65">
        <v>0</v>
      </c>
      <c r="AM5" s="65">
        <v>0</v>
      </c>
      <c r="AN5" s="65">
        <v>0</v>
      </c>
      <c r="AO5" s="65">
        <v>0</v>
      </c>
      <c r="AP5" s="65">
        <v>0</v>
      </c>
      <c r="AQ5" s="65">
        <v>0</v>
      </c>
      <c r="AR5" s="65">
        <v>0</v>
      </c>
      <c r="AS5" s="65">
        <v>0</v>
      </c>
      <c r="AT5" s="65">
        <v>0</v>
      </c>
      <c r="AU5" s="65">
        <v>0</v>
      </c>
      <c r="AV5" s="65">
        <v>0</v>
      </c>
      <c r="AW5" s="65">
        <v>0</v>
      </c>
      <c r="AX5" s="65">
        <v>0</v>
      </c>
      <c r="AY5" s="65">
        <v>0</v>
      </c>
      <c r="AZ5" s="65">
        <v>0</v>
      </c>
      <c r="BA5" s="65">
        <v>0</v>
      </c>
      <c r="BB5" s="65">
        <v>0</v>
      </c>
      <c r="BC5" s="65">
        <v>0</v>
      </c>
      <c r="BD5" s="65">
        <v>0</v>
      </c>
      <c r="BE5" s="65">
        <v>0</v>
      </c>
      <c r="BF5" s="65">
        <v>0</v>
      </c>
      <c r="BG5" s="65">
        <v>0</v>
      </c>
      <c r="BH5" s="65">
        <v>0</v>
      </c>
      <c r="BI5" s="65">
        <v>0</v>
      </c>
      <c r="BJ5" s="65">
        <v>0</v>
      </c>
      <c r="BK5" s="65">
        <v>0</v>
      </c>
      <c r="BL5" s="65">
        <v>0</v>
      </c>
      <c r="BM5" s="65">
        <v>0</v>
      </c>
      <c r="BN5" s="65">
        <v>0</v>
      </c>
      <c r="BO5" s="65">
        <v>0</v>
      </c>
      <c r="BP5" s="65">
        <v>0</v>
      </c>
      <c r="BQ5" s="65">
        <v>0</v>
      </c>
      <c r="BR5" s="65">
        <v>0</v>
      </c>
      <c r="BS5" s="65">
        <v>0</v>
      </c>
      <c r="BT5" s="65">
        <v>0</v>
      </c>
      <c r="BU5" s="65">
        <v>0</v>
      </c>
      <c r="BV5" s="65">
        <v>0</v>
      </c>
    </row>
    <row r="6" spans="2:74" ht="13.8" x14ac:dyDescent="0.3">
      <c r="B6" s="57" t="s">
        <v>121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419676</v>
      </c>
      <c r="M6" s="65">
        <v>419676</v>
      </c>
      <c r="N6" s="65">
        <v>414676</v>
      </c>
      <c r="O6" s="65">
        <v>419676</v>
      </c>
      <c r="P6" s="65">
        <v>400676</v>
      </c>
      <c r="Q6" s="65">
        <v>400676</v>
      </c>
      <c r="R6" s="65">
        <v>400676</v>
      </c>
      <c r="S6" s="65">
        <v>419676</v>
      </c>
      <c r="T6" s="65">
        <v>419676</v>
      </c>
      <c r="U6" s="65">
        <v>0</v>
      </c>
      <c r="V6" s="65">
        <v>0</v>
      </c>
      <c r="W6" s="65">
        <v>0</v>
      </c>
      <c r="X6" s="65">
        <v>0</v>
      </c>
      <c r="Y6" s="65">
        <v>0</v>
      </c>
      <c r="Z6" s="65">
        <v>0</v>
      </c>
      <c r="AA6" s="65">
        <v>0</v>
      </c>
      <c r="AB6" s="65">
        <v>0</v>
      </c>
      <c r="AC6" s="65">
        <v>0</v>
      </c>
      <c r="AD6" s="65">
        <v>0</v>
      </c>
      <c r="AE6" s="65">
        <v>0</v>
      </c>
      <c r="AF6" s="65">
        <v>0</v>
      </c>
      <c r="AG6" s="65">
        <v>0</v>
      </c>
      <c r="AH6" s="65">
        <v>0</v>
      </c>
      <c r="AI6" s="65">
        <v>0</v>
      </c>
      <c r="AJ6" s="65">
        <v>0</v>
      </c>
      <c r="AK6" s="65">
        <v>0</v>
      </c>
      <c r="AL6" s="65">
        <v>0</v>
      </c>
      <c r="AM6" s="65">
        <v>0</v>
      </c>
      <c r="AN6" s="65">
        <v>0</v>
      </c>
      <c r="AO6" s="65">
        <v>0</v>
      </c>
      <c r="AP6" s="65">
        <v>0</v>
      </c>
      <c r="AQ6" s="65">
        <v>0</v>
      </c>
      <c r="AR6" s="65">
        <v>0</v>
      </c>
      <c r="AS6" s="65">
        <v>0</v>
      </c>
      <c r="AT6" s="65">
        <v>0</v>
      </c>
      <c r="AU6" s="65">
        <v>0</v>
      </c>
      <c r="AV6" s="65">
        <v>0</v>
      </c>
      <c r="AW6" s="65">
        <v>0</v>
      </c>
      <c r="AX6" s="65">
        <v>0</v>
      </c>
      <c r="AY6" s="65">
        <v>0</v>
      </c>
      <c r="AZ6" s="65">
        <v>0</v>
      </c>
      <c r="BA6" s="65">
        <v>0</v>
      </c>
      <c r="BB6" s="65">
        <v>0</v>
      </c>
      <c r="BC6" s="65">
        <v>0</v>
      </c>
      <c r="BD6" s="65">
        <v>0</v>
      </c>
      <c r="BE6" s="65">
        <v>0</v>
      </c>
      <c r="BF6" s="65">
        <v>0</v>
      </c>
      <c r="BG6" s="65">
        <v>0</v>
      </c>
      <c r="BH6" s="65">
        <v>0</v>
      </c>
      <c r="BI6" s="65">
        <v>0</v>
      </c>
      <c r="BJ6" s="65">
        <v>0</v>
      </c>
      <c r="BK6" s="65">
        <v>0</v>
      </c>
      <c r="BL6" s="65">
        <v>0</v>
      </c>
      <c r="BM6" s="65">
        <v>0</v>
      </c>
      <c r="BN6" s="65">
        <v>0</v>
      </c>
      <c r="BO6" s="65">
        <v>0</v>
      </c>
      <c r="BP6" s="65">
        <v>0</v>
      </c>
      <c r="BQ6" s="65">
        <v>0</v>
      </c>
      <c r="BR6" s="65">
        <v>0</v>
      </c>
      <c r="BS6" s="65">
        <v>0</v>
      </c>
      <c r="BT6" s="65">
        <v>0</v>
      </c>
      <c r="BU6" s="65">
        <v>0</v>
      </c>
      <c r="BV6" s="65">
        <v>0</v>
      </c>
    </row>
    <row r="7" spans="2:74" ht="13.8" x14ac:dyDescent="0.3">
      <c r="B7" s="57" t="s">
        <v>122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161414</v>
      </c>
      <c r="M7" s="66">
        <v>151414</v>
      </c>
      <c r="N7" s="66">
        <v>161414</v>
      </c>
      <c r="O7" s="66">
        <v>141414</v>
      </c>
      <c r="P7" s="66">
        <v>161417</v>
      </c>
      <c r="Q7" s="66">
        <v>161417</v>
      </c>
      <c r="R7" s="66">
        <v>159417</v>
      </c>
      <c r="S7" s="66">
        <v>161414</v>
      </c>
      <c r="T7" s="66">
        <v>161414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6">
        <v>0</v>
      </c>
      <c r="AN7" s="66">
        <v>0</v>
      </c>
      <c r="AO7" s="66">
        <v>0</v>
      </c>
      <c r="AP7" s="66">
        <v>0</v>
      </c>
      <c r="AQ7" s="66">
        <v>0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66">
        <v>0</v>
      </c>
      <c r="BB7" s="66">
        <v>0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0</v>
      </c>
      <c r="BJ7" s="66">
        <v>0</v>
      </c>
      <c r="BK7" s="66">
        <v>0</v>
      </c>
      <c r="BL7" s="66">
        <v>0</v>
      </c>
      <c r="BM7" s="66">
        <v>0</v>
      </c>
      <c r="BN7" s="66">
        <v>0</v>
      </c>
      <c r="BO7" s="66">
        <v>0</v>
      </c>
      <c r="BP7" s="66">
        <v>0</v>
      </c>
      <c r="BQ7" s="66">
        <v>0</v>
      </c>
      <c r="BR7" s="66">
        <v>0</v>
      </c>
      <c r="BS7" s="66">
        <v>0</v>
      </c>
      <c r="BT7" s="66">
        <v>0</v>
      </c>
      <c r="BU7" s="66">
        <v>0</v>
      </c>
      <c r="BV7" s="66">
        <v>0</v>
      </c>
    </row>
    <row r="8" spans="2:74" ht="13.8" x14ac:dyDescent="0.3">
      <c r="B8" s="57" t="s">
        <v>123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64565</v>
      </c>
      <c r="M8" s="66">
        <v>74565</v>
      </c>
      <c r="N8" s="66">
        <v>69565</v>
      </c>
      <c r="O8" s="66">
        <v>84565</v>
      </c>
      <c r="P8" s="66">
        <v>83565</v>
      </c>
      <c r="Q8" s="66">
        <v>84565</v>
      </c>
      <c r="R8" s="66">
        <v>84565</v>
      </c>
      <c r="S8" s="66">
        <v>64565</v>
      </c>
      <c r="T8" s="66">
        <v>64565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6"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66">
        <v>0</v>
      </c>
      <c r="BV8" s="66">
        <v>0</v>
      </c>
    </row>
    <row r="9" spans="2:74" ht="13.8" x14ac:dyDescent="0.3">
      <c r="B9" s="57" t="s">
        <v>124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121">
        <v>114614.91292617121</v>
      </c>
      <c r="Y9" s="121">
        <v>114614.91292617121</v>
      </c>
      <c r="Z9" s="121">
        <v>114614.91292617121</v>
      </c>
      <c r="AA9" s="121">
        <v>114614.91292617121</v>
      </c>
      <c r="AB9" s="121">
        <v>114614.91292617121</v>
      </c>
      <c r="AC9" s="121">
        <v>114614.91292617121</v>
      </c>
      <c r="AD9" s="121">
        <v>114614.91292617121</v>
      </c>
      <c r="AE9" s="121">
        <v>114614.91292617121</v>
      </c>
      <c r="AF9" s="121">
        <v>114614.91292617121</v>
      </c>
      <c r="AG9" s="121">
        <v>114614.91292617121</v>
      </c>
      <c r="AH9" s="121">
        <v>114614.91292617121</v>
      </c>
      <c r="AI9" s="121">
        <v>114614.91292617121</v>
      </c>
      <c r="AJ9" s="121">
        <v>114614.91292617121</v>
      </c>
      <c r="AK9" s="121">
        <v>114614.91292617121</v>
      </c>
      <c r="AL9" s="121">
        <v>114614.91292617121</v>
      </c>
      <c r="AM9" s="121">
        <v>114614.91292617121</v>
      </c>
      <c r="AN9" s="121">
        <v>114614.91292617121</v>
      </c>
      <c r="AO9" s="121">
        <v>114614.91292617121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6">
        <v>0</v>
      </c>
      <c r="BV9" s="66">
        <v>0</v>
      </c>
    </row>
    <row r="10" spans="2:74" ht="13.8" x14ac:dyDescent="0.3">
      <c r="B10" s="57" t="s">
        <v>125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121">
        <v>1440873.1910718665</v>
      </c>
      <c r="AA10" s="121">
        <v>1440873.1910718665</v>
      </c>
      <c r="AB10" s="121">
        <v>1440873.1910718665</v>
      </c>
      <c r="AC10" s="121">
        <v>1440873.1910718665</v>
      </c>
      <c r="AD10" s="121">
        <v>1440873.1910718665</v>
      </c>
      <c r="AE10" s="121">
        <v>1440873.1910718665</v>
      </c>
      <c r="AF10" s="121">
        <v>1440873.1910718665</v>
      </c>
      <c r="AG10" s="121">
        <v>1440873.1910718665</v>
      </c>
      <c r="AH10" s="121">
        <v>1440873.1910718665</v>
      </c>
      <c r="AI10" s="121">
        <v>1440873.1910718665</v>
      </c>
      <c r="AJ10" s="121">
        <v>1440873.1910718665</v>
      </c>
      <c r="AK10" s="121">
        <v>1440873.1910718665</v>
      </c>
      <c r="AL10" s="121">
        <v>1440873.1910718665</v>
      </c>
      <c r="AM10" s="121">
        <v>1440873.1910718665</v>
      </c>
      <c r="AN10" s="121">
        <v>1440873.1910718665</v>
      </c>
      <c r="AO10" s="121">
        <v>1440873.1910718665</v>
      </c>
      <c r="AP10" s="121">
        <v>1440873.1910718665</v>
      </c>
      <c r="AQ10" s="121">
        <v>1440873.1910718665</v>
      </c>
      <c r="AR10" s="66">
        <v>0</v>
      </c>
      <c r="AS10" s="66">
        <v>0</v>
      </c>
      <c r="AT10" s="66">
        <v>0</v>
      </c>
      <c r="AU10" s="66">
        <v>0</v>
      </c>
      <c r="AV10" s="66">
        <v>0</v>
      </c>
      <c r="AW10" s="66">
        <v>0</v>
      </c>
      <c r="AX10" s="66">
        <v>0</v>
      </c>
      <c r="AY10" s="66">
        <v>0</v>
      </c>
      <c r="AZ10" s="66">
        <v>0</v>
      </c>
      <c r="BA10" s="66">
        <v>0</v>
      </c>
      <c r="BB10" s="66">
        <v>0</v>
      </c>
      <c r="BC10" s="66">
        <v>0</v>
      </c>
      <c r="BD10" s="66">
        <v>0</v>
      </c>
      <c r="BE10" s="66">
        <v>0</v>
      </c>
      <c r="BF10" s="66">
        <v>0</v>
      </c>
      <c r="BG10" s="66">
        <v>0</v>
      </c>
      <c r="BH10" s="66">
        <v>0</v>
      </c>
      <c r="BI10" s="66">
        <v>0</v>
      </c>
      <c r="BJ10" s="66">
        <v>0</v>
      </c>
      <c r="BK10" s="66">
        <v>0</v>
      </c>
      <c r="BL10" s="66">
        <v>0</v>
      </c>
      <c r="BM10" s="66">
        <v>0</v>
      </c>
      <c r="BN10" s="66">
        <v>0</v>
      </c>
      <c r="BO10" s="66">
        <v>0</v>
      </c>
      <c r="BP10" s="66">
        <v>0</v>
      </c>
      <c r="BQ10" s="66">
        <v>0</v>
      </c>
      <c r="BR10" s="66">
        <v>0</v>
      </c>
      <c r="BS10" s="66">
        <v>0</v>
      </c>
      <c r="BT10" s="66">
        <v>0</v>
      </c>
      <c r="BU10" s="66">
        <v>0</v>
      </c>
      <c r="BV10" s="66">
        <v>0</v>
      </c>
    </row>
    <row r="11" spans="2:74" ht="13.8" x14ac:dyDescent="0.3">
      <c r="B11" s="57" t="s">
        <v>126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121">
        <v>360218.29776796664</v>
      </c>
      <c r="AC11" s="121">
        <v>360218.29776796664</v>
      </c>
      <c r="AD11" s="121">
        <v>360218.29776796664</v>
      </c>
      <c r="AE11" s="121">
        <v>360218.29776796664</v>
      </c>
      <c r="AF11" s="121">
        <v>360218.29776796664</v>
      </c>
      <c r="AG11" s="121">
        <v>360218.29776796664</v>
      </c>
      <c r="AH11" s="121">
        <v>360218.29776796664</v>
      </c>
      <c r="AI11" s="121">
        <v>360218.29776796664</v>
      </c>
      <c r="AJ11" s="121">
        <v>360218.29776796664</v>
      </c>
      <c r="AK11" s="121">
        <v>360218.29776796664</v>
      </c>
      <c r="AL11" s="121">
        <v>360218.29776796664</v>
      </c>
      <c r="AM11" s="121">
        <v>360218.29776796664</v>
      </c>
      <c r="AN11" s="121">
        <v>360218.29776796664</v>
      </c>
      <c r="AO11" s="121">
        <v>360218.29776796664</v>
      </c>
      <c r="AP11" s="121">
        <v>360218.29776796664</v>
      </c>
      <c r="AQ11" s="121">
        <v>360218.29776796664</v>
      </c>
      <c r="AR11" s="121">
        <v>360218.29776796664</v>
      </c>
      <c r="AS11" s="121">
        <v>360218.29776796664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6">
        <v>0</v>
      </c>
      <c r="BO11" s="66">
        <v>0</v>
      </c>
      <c r="BP11" s="66">
        <v>0</v>
      </c>
      <c r="BQ11" s="66">
        <v>0</v>
      </c>
      <c r="BR11" s="66">
        <v>0</v>
      </c>
      <c r="BS11" s="66">
        <v>0</v>
      </c>
      <c r="BT11" s="66">
        <v>0</v>
      </c>
      <c r="BU11" s="66">
        <v>0</v>
      </c>
      <c r="BV11" s="66">
        <v>0</v>
      </c>
    </row>
    <row r="12" spans="2:74" ht="13.8" x14ac:dyDescent="0.3">
      <c r="B12" s="57" t="s">
        <v>127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121">
        <v>1309884.7191562424</v>
      </c>
      <c r="AE12" s="121">
        <v>1309884.7191562424</v>
      </c>
      <c r="AF12" s="121">
        <v>1309884.7191562424</v>
      </c>
      <c r="AG12" s="121">
        <v>1309884.7191562424</v>
      </c>
      <c r="AH12" s="121">
        <v>1309884.7191562424</v>
      </c>
      <c r="AI12" s="121">
        <v>1309884.7191562424</v>
      </c>
      <c r="AJ12" s="121">
        <v>1309884.7191562424</v>
      </c>
      <c r="AK12" s="121">
        <v>1309884.7191562424</v>
      </c>
      <c r="AL12" s="121">
        <v>1309884.7191562424</v>
      </c>
      <c r="AM12" s="121">
        <v>1309884.7191562424</v>
      </c>
      <c r="AN12" s="121">
        <v>1309884.7191562424</v>
      </c>
      <c r="AO12" s="121">
        <v>1309884.7191562424</v>
      </c>
      <c r="AP12" s="121">
        <v>1309884.7191562424</v>
      </c>
      <c r="AQ12" s="121">
        <v>1309884.7191562424</v>
      </c>
      <c r="AR12" s="121">
        <v>1309884.7191562424</v>
      </c>
      <c r="AS12" s="121">
        <v>1309884.7191562424</v>
      </c>
      <c r="AT12" s="121">
        <v>1309884.7191562424</v>
      </c>
      <c r="AU12" s="121">
        <v>1309884.7191562424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0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6">
        <v>0</v>
      </c>
      <c r="BV12" s="66">
        <v>0</v>
      </c>
    </row>
    <row r="13" spans="2:74" ht="13.8" x14ac:dyDescent="0.3">
      <c r="B13" s="57" t="s">
        <v>128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121">
        <v>65494.235957812118</v>
      </c>
      <c r="AG13" s="121">
        <v>65494.235957812118</v>
      </c>
      <c r="AH13" s="121">
        <v>65494.235957812118</v>
      </c>
      <c r="AI13" s="121">
        <v>65494.235957812118</v>
      </c>
      <c r="AJ13" s="121">
        <v>65494.235957812118</v>
      </c>
      <c r="AK13" s="121">
        <v>65494.235957812118</v>
      </c>
      <c r="AL13" s="121">
        <v>65494.235957812118</v>
      </c>
      <c r="AM13" s="121">
        <v>65494.235957812118</v>
      </c>
      <c r="AN13" s="121">
        <v>65494.235957812118</v>
      </c>
      <c r="AO13" s="121">
        <v>65494.235957812118</v>
      </c>
      <c r="AP13" s="121">
        <v>65494.235957812118</v>
      </c>
      <c r="AQ13" s="121">
        <v>65494.235957812118</v>
      </c>
      <c r="AR13" s="121">
        <v>65494.235957812118</v>
      </c>
      <c r="AS13" s="121">
        <v>65494.235957812118</v>
      </c>
      <c r="AT13" s="121">
        <v>65494.235957812118</v>
      </c>
      <c r="AU13" s="121">
        <v>65494.235957812118</v>
      </c>
      <c r="AV13" s="121">
        <v>65494.235957812118</v>
      </c>
      <c r="AW13" s="121">
        <v>65494.235957812118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66">
        <v>0</v>
      </c>
      <c r="BN13" s="66">
        <v>0</v>
      </c>
      <c r="BO13" s="66">
        <v>0</v>
      </c>
      <c r="BP13" s="66">
        <v>0</v>
      </c>
      <c r="BQ13" s="66">
        <v>0</v>
      </c>
      <c r="BR13" s="66">
        <v>0</v>
      </c>
      <c r="BS13" s="66">
        <v>0</v>
      </c>
      <c r="BT13" s="66">
        <v>0</v>
      </c>
      <c r="BU13" s="66">
        <v>0</v>
      </c>
      <c r="BV13" s="66">
        <v>0</v>
      </c>
    </row>
    <row r="14" spans="2:74" ht="13.8" x14ac:dyDescent="0.3">
      <c r="B14" s="57" t="s">
        <v>129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121">
        <v>280689.58267633768</v>
      </c>
      <c r="AI14" s="121">
        <v>280689.58267633768</v>
      </c>
      <c r="AJ14" s="121">
        <v>280689.58267633768</v>
      </c>
      <c r="AK14" s="121">
        <v>280689.58267633768</v>
      </c>
      <c r="AL14" s="121">
        <v>280689.58267633768</v>
      </c>
      <c r="AM14" s="121">
        <v>280689.58267633768</v>
      </c>
      <c r="AN14" s="121">
        <v>280689.58267633768</v>
      </c>
      <c r="AO14" s="121">
        <v>280689.58267633768</v>
      </c>
      <c r="AP14" s="121">
        <v>280689.58267633768</v>
      </c>
      <c r="AQ14" s="121">
        <v>280689.58267633768</v>
      </c>
      <c r="AR14" s="121">
        <v>280689.58267633768</v>
      </c>
      <c r="AS14" s="121">
        <v>280689.58267633768</v>
      </c>
      <c r="AT14" s="121">
        <v>280689.58267633768</v>
      </c>
      <c r="AU14" s="121">
        <v>280689.58267633768</v>
      </c>
      <c r="AV14" s="121">
        <v>280689.58267633768</v>
      </c>
      <c r="AW14" s="121">
        <v>280689.58267633768</v>
      </c>
      <c r="AX14" s="121">
        <v>280689.58267633768</v>
      </c>
      <c r="AY14" s="121">
        <v>280689.58267633768</v>
      </c>
      <c r="AZ14" s="121">
        <v>280689.58267633768</v>
      </c>
      <c r="BA14" s="121">
        <v>280689.58267633768</v>
      </c>
      <c r="BB14" s="121">
        <v>280689.58267633768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>
        <v>0</v>
      </c>
      <c r="BV14" s="66">
        <v>0</v>
      </c>
    </row>
    <row r="15" spans="2:74" ht="13.8" x14ac:dyDescent="0.3">
      <c r="B15" s="57" t="s">
        <v>130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121">
        <v>60036.38296132777</v>
      </c>
      <c r="AT15" s="121">
        <v>60036.38296132777</v>
      </c>
      <c r="AU15" s="121">
        <v>60036.38296132777</v>
      </c>
      <c r="AV15" s="121">
        <v>60036.38296132777</v>
      </c>
      <c r="AW15" s="121">
        <v>60036.38296132777</v>
      </c>
      <c r="AX15" s="121">
        <v>60036.38296132777</v>
      </c>
      <c r="AY15" s="121">
        <v>60036.38296132777</v>
      </c>
      <c r="AZ15" s="121">
        <v>60036.38296132777</v>
      </c>
      <c r="BA15" s="121">
        <v>60036.38296132777</v>
      </c>
      <c r="BB15" s="121">
        <v>60036.38296132777</v>
      </c>
      <c r="BC15" s="121">
        <v>60036.38296132777</v>
      </c>
      <c r="BD15" s="121">
        <v>60036.38296132777</v>
      </c>
      <c r="BE15" s="121">
        <v>60036.38296132777</v>
      </c>
      <c r="BF15" s="121">
        <v>60036.38296132777</v>
      </c>
      <c r="BG15" s="121">
        <v>60036.38296132777</v>
      </c>
      <c r="BH15" s="121">
        <v>60036.38296132777</v>
      </c>
      <c r="BI15" s="121">
        <v>60036.38296132777</v>
      </c>
      <c r="BJ15" s="121">
        <v>60036.38296132777</v>
      </c>
      <c r="BK15" s="121">
        <v>60036.38296132777</v>
      </c>
      <c r="BL15" s="121">
        <v>60036.38296132777</v>
      </c>
      <c r="BM15" s="121">
        <v>60036.38296132777</v>
      </c>
      <c r="BN15" s="121">
        <v>60036.38296132777</v>
      </c>
      <c r="BO15" s="121">
        <v>60036.38296132777</v>
      </c>
      <c r="BP15" s="121">
        <v>60036.38296132777</v>
      </c>
      <c r="BQ15" s="121">
        <v>60036.38296132777</v>
      </c>
      <c r="BR15" s="121">
        <v>60036.38296132777</v>
      </c>
      <c r="BS15" s="121">
        <v>60036.38296132777</v>
      </c>
      <c r="BT15" s="66">
        <v>0</v>
      </c>
      <c r="BU15" s="66">
        <v>0</v>
      </c>
      <c r="BV15" s="66">
        <v>0</v>
      </c>
    </row>
    <row r="16" spans="2:74" ht="13.8" x14ac:dyDescent="0.3">
      <c r="B16" s="57" t="s">
        <v>416</v>
      </c>
      <c r="C16" s="117">
        <f t="shared" ref="C16:AH16" si="6">($F$31*SUM(C5:C15))+($F$30*SUM(C6:C15))+($F$29*SUM(C9:C15))</f>
        <v>220954</v>
      </c>
      <c r="D16" s="117">
        <f t="shared" si="6"/>
        <v>0</v>
      </c>
      <c r="E16" s="117">
        <f t="shared" si="6"/>
        <v>0</v>
      </c>
      <c r="F16" s="117">
        <f t="shared" si="6"/>
        <v>0</v>
      </c>
      <c r="G16" s="117">
        <f t="shared" si="6"/>
        <v>0</v>
      </c>
      <c r="H16" s="117">
        <f t="shared" si="6"/>
        <v>0</v>
      </c>
      <c r="I16" s="117">
        <f t="shared" si="6"/>
        <v>0</v>
      </c>
      <c r="J16" s="117">
        <f t="shared" si="6"/>
        <v>0</v>
      </c>
      <c r="K16" s="117">
        <f t="shared" si="6"/>
        <v>0</v>
      </c>
      <c r="L16" s="117">
        <f t="shared" si="6"/>
        <v>38739.300000000003</v>
      </c>
      <c r="M16" s="117">
        <f t="shared" si="6"/>
        <v>38739.300000000003</v>
      </c>
      <c r="N16" s="117">
        <f t="shared" si="6"/>
        <v>38739.300000000003</v>
      </c>
      <c r="O16" s="117">
        <f t="shared" si="6"/>
        <v>38739.300000000003</v>
      </c>
      <c r="P16" s="117">
        <f t="shared" si="6"/>
        <v>38739.479999999996</v>
      </c>
      <c r="Q16" s="117">
        <f t="shared" si="6"/>
        <v>38799.479999999996</v>
      </c>
      <c r="R16" s="117">
        <f t="shared" si="6"/>
        <v>38679.479999999996</v>
      </c>
      <c r="S16" s="117">
        <f t="shared" si="6"/>
        <v>38739.300000000003</v>
      </c>
      <c r="T16" s="117">
        <f t="shared" si="6"/>
        <v>38739.300000000003</v>
      </c>
      <c r="U16" s="117">
        <f t="shared" si="6"/>
        <v>0</v>
      </c>
      <c r="V16" s="117">
        <f t="shared" si="6"/>
        <v>0</v>
      </c>
      <c r="W16" s="117">
        <f t="shared" si="6"/>
        <v>0</v>
      </c>
      <c r="X16" s="117">
        <f t="shared" si="6"/>
        <v>12607.640421878834</v>
      </c>
      <c r="Y16" s="117">
        <f t="shared" si="6"/>
        <v>12607.640421878834</v>
      </c>
      <c r="Z16" s="117">
        <f t="shared" si="6"/>
        <v>171103.69143978413</v>
      </c>
      <c r="AA16" s="117">
        <f t="shared" si="6"/>
        <v>171103.69143978413</v>
      </c>
      <c r="AB16" s="117">
        <f t="shared" si="6"/>
        <v>210727.70419426053</v>
      </c>
      <c r="AC16" s="117">
        <f t="shared" si="6"/>
        <v>210727.70419426053</v>
      </c>
      <c r="AD16" s="117">
        <f t="shared" si="6"/>
        <v>354815.02330144716</v>
      </c>
      <c r="AE16" s="117">
        <f t="shared" si="6"/>
        <v>354815.02330144716</v>
      </c>
      <c r="AF16" s="117">
        <f t="shared" si="6"/>
        <v>362019.38925680652</v>
      </c>
      <c r="AG16" s="117">
        <f t="shared" si="6"/>
        <v>362019.38925680652</v>
      </c>
      <c r="AH16" s="117">
        <f t="shared" si="6"/>
        <v>392895.24335120362</v>
      </c>
      <c r="AI16" s="117">
        <f t="shared" ref="AI16:BN16" si="7">($F$31*SUM(AI5:AI15))+($F$30*SUM(AI6:AI15))+($F$29*SUM(AI9:AI15))</f>
        <v>392895.24335120362</v>
      </c>
      <c r="AJ16" s="117">
        <f t="shared" si="7"/>
        <v>392895.24335120362</v>
      </c>
      <c r="AK16" s="117">
        <f t="shared" si="7"/>
        <v>392895.24335120362</v>
      </c>
      <c r="AL16" s="117">
        <f t="shared" si="7"/>
        <v>392895.24335120362</v>
      </c>
      <c r="AM16" s="117">
        <f t="shared" si="7"/>
        <v>392895.24335120362</v>
      </c>
      <c r="AN16" s="117">
        <f t="shared" si="7"/>
        <v>392895.24335120362</v>
      </c>
      <c r="AO16" s="117">
        <f t="shared" si="7"/>
        <v>392895.24335120362</v>
      </c>
      <c r="AP16" s="117">
        <f t="shared" si="7"/>
        <v>380287.60292932478</v>
      </c>
      <c r="AQ16" s="117">
        <f t="shared" si="7"/>
        <v>380287.60292932478</v>
      </c>
      <c r="AR16" s="117">
        <f t="shared" si="7"/>
        <v>221791.55191141943</v>
      </c>
      <c r="AS16" s="117">
        <f t="shared" si="7"/>
        <v>228395.55403716551</v>
      </c>
      <c r="AT16" s="117">
        <f t="shared" si="7"/>
        <v>188771.5412826892</v>
      </c>
      <c r="AU16" s="117">
        <f t="shared" si="7"/>
        <v>188771.5412826892</v>
      </c>
      <c r="AV16" s="117">
        <f t="shared" si="7"/>
        <v>44684.222175502538</v>
      </c>
      <c r="AW16" s="117">
        <f t="shared" si="7"/>
        <v>44684.222175502538</v>
      </c>
      <c r="AX16" s="117">
        <f t="shared" si="7"/>
        <v>37479.856220143207</v>
      </c>
      <c r="AY16" s="117">
        <f t="shared" si="7"/>
        <v>37479.856220143207</v>
      </c>
      <c r="AZ16" s="117">
        <f t="shared" si="7"/>
        <v>37479.856220143207</v>
      </c>
      <c r="BA16" s="117">
        <f t="shared" si="7"/>
        <v>37479.856220143207</v>
      </c>
      <c r="BB16" s="117">
        <f t="shared" si="7"/>
        <v>37479.856220143207</v>
      </c>
      <c r="BC16" s="117">
        <f t="shared" si="7"/>
        <v>6604.0021257460558</v>
      </c>
      <c r="BD16" s="117">
        <f t="shared" si="7"/>
        <v>6604.0021257460558</v>
      </c>
      <c r="BE16" s="117">
        <f t="shared" si="7"/>
        <v>6604.0021257460558</v>
      </c>
      <c r="BF16" s="117">
        <f t="shared" si="7"/>
        <v>6604.0021257460558</v>
      </c>
      <c r="BG16" s="117">
        <f t="shared" si="7"/>
        <v>6604.0021257460558</v>
      </c>
      <c r="BH16" s="117">
        <f t="shared" si="7"/>
        <v>6604.0021257460558</v>
      </c>
      <c r="BI16" s="117">
        <f t="shared" si="7"/>
        <v>6604.0021257460558</v>
      </c>
      <c r="BJ16" s="117">
        <f t="shared" si="7"/>
        <v>6604.0021257460558</v>
      </c>
      <c r="BK16" s="117">
        <f t="shared" si="7"/>
        <v>6604.0021257460558</v>
      </c>
      <c r="BL16" s="117">
        <f t="shared" si="7"/>
        <v>6604.0021257460558</v>
      </c>
      <c r="BM16" s="117">
        <f t="shared" si="7"/>
        <v>6604.0021257460558</v>
      </c>
      <c r="BN16" s="117">
        <f t="shared" si="7"/>
        <v>6604.0021257460558</v>
      </c>
      <c r="BO16" s="117">
        <f t="shared" ref="BO16:BV16" si="8">($F$31*SUM(BO5:BO15))+($F$30*SUM(BO6:BO15))+($F$29*SUM(BO9:BO15))</f>
        <v>6604.0021257460558</v>
      </c>
      <c r="BP16" s="117">
        <f t="shared" si="8"/>
        <v>6604.0021257460558</v>
      </c>
      <c r="BQ16" s="117">
        <f t="shared" si="8"/>
        <v>6604.0021257460558</v>
      </c>
      <c r="BR16" s="117">
        <f t="shared" si="8"/>
        <v>6604.0021257460558</v>
      </c>
      <c r="BS16" s="117">
        <f t="shared" si="8"/>
        <v>6604.0021257460558</v>
      </c>
      <c r="BT16" s="117">
        <f t="shared" si="8"/>
        <v>0</v>
      </c>
      <c r="BU16" s="117">
        <f t="shared" si="8"/>
        <v>0</v>
      </c>
      <c r="BV16" s="117">
        <f t="shared" si="8"/>
        <v>0</v>
      </c>
    </row>
    <row r="17" spans="2:74" ht="13.8" x14ac:dyDescent="0.3">
      <c r="B17" s="57" t="s">
        <v>133</v>
      </c>
      <c r="C17" s="117">
        <f ca="1">LPP!$D$6*C23</f>
        <v>344628.6624203822</v>
      </c>
      <c r="D17" s="117">
        <f>LPP!$D$6*D23</f>
        <v>0</v>
      </c>
      <c r="E17" s="117">
        <f>LPP!$D$6*E23</f>
        <v>0</v>
      </c>
      <c r="F17" s="117">
        <f>LPP!$D$6*F23</f>
        <v>0</v>
      </c>
      <c r="G17" s="117">
        <f>LPP!$D$6*G23</f>
        <v>0</v>
      </c>
      <c r="H17" s="117">
        <f>LPP!$D$6*H23</f>
        <v>0</v>
      </c>
      <c r="I17" s="117">
        <f>LPP!$D$6*I23</f>
        <v>0</v>
      </c>
      <c r="J17" s="117">
        <f>LPP!$D$6*J23</f>
        <v>0</v>
      </c>
      <c r="K17" s="117">
        <f>LPP!$D$6*K23</f>
        <v>0</v>
      </c>
      <c r="L17" s="117">
        <f ca="1">LPP!$D$6*L23</f>
        <v>324187.27578947396</v>
      </c>
      <c r="M17" s="117">
        <f>LPP!$D$6*M23</f>
        <v>0</v>
      </c>
      <c r="N17" s="117">
        <f>LPP!$D$6*N23</f>
        <v>0</v>
      </c>
      <c r="O17" s="117">
        <f>LPP!$D$6*O23</f>
        <v>0</v>
      </c>
      <c r="P17" s="117">
        <f>LPP!$D$6*P23</f>
        <v>0</v>
      </c>
      <c r="Q17" s="117">
        <f>LPP!$D$6*Q23</f>
        <v>0</v>
      </c>
      <c r="R17" s="117">
        <f>LPP!$D$6*R23</f>
        <v>0</v>
      </c>
      <c r="S17" s="117">
        <f>LPP!$D$6*S23</f>
        <v>0</v>
      </c>
      <c r="T17" s="117">
        <f>LPP!$D$6*T23</f>
        <v>0</v>
      </c>
      <c r="U17" s="117">
        <f>LPP!$D$6*U23</f>
        <v>0</v>
      </c>
      <c r="V17" s="117">
        <f>LPP!$D$6*V23</f>
        <v>0</v>
      </c>
      <c r="W17" s="117">
        <f>LPP!$D$6*W23</f>
        <v>0</v>
      </c>
      <c r="X17" s="117">
        <f ca="1">LPP!$D$6*X23</f>
        <v>3899897.3684210503</v>
      </c>
      <c r="Y17" s="117">
        <f>LPP!$D$6*Y23</f>
        <v>0</v>
      </c>
      <c r="Z17" s="117">
        <f>LPP!$D$6*Z23</f>
        <v>0</v>
      </c>
      <c r="AA17" s="117">
        <f>LPP!$D$6*AA23</f>
        <v>0</v>
      </c>
      <c r="AB17" s="117">
        <f>LPP!$D$6*AB23</f>
        <v>0</v>
      </c>
      <c r="AC17" s="117">
        <f>LPP!$D$6*AC23</f>
        <v>0</v>
      </c>
      <c r="AD17" s="117">
        <f>LPP!$D$6*AD23</f>
        <v>0</v>
      </c>
      <c r="AE17" s="117">
        <f>LPP!$D$6*AE23</f>
        <v>0</v>
      </c>
      <c r="AF17" s="117">
        <f>LPP!$D$6*AF23</f>
        <v>0</v>
      </c>
      <c r="AG17" s="117">
        <f>LPP!$D$6*AG23</f>
        <v>0</v>
      </c>
      <c r="AH17" s="117">
        <f>LPP!$D$6*AH23</f>
        <v>0</v>
      </c>
      <c r="AI17" s="117">
        <f>LPP!$D$6*AI23</f>
        <v>0</v>
      </c>
      <c r="AJ17" s="117">
        <f>LPP!$D$6*AJ23</f>
        <v>0</v>
      </c>
      <c r="AK17" s="117">
        <f>LPP!$D$6*AK23</f>
        <v>0</v>
      </c>
      <c r="AL17" s="117">
        <f>LPP!$D$6*AL23</f>
        <v>0</v>
      </c>
      <c r="AM17" s="117">
        <f>LPP!$D$6*AM23</f>
        <v>0</v>
      </c>
      <c r="AN17" s="117">
        <f>LPP!$D$6*AN23</f>
        <v>0</v>
      </c>
      <c r="AO17" s="117">
        <f>LPP!$D$6*AO23</f>
        <v>0</v>
      </c>
      <c r="AP17" s="117">
        <f>LPP!$D$6*AP23</f>
        <v>0</v>
      </c>
      <c r="AQ17" s="117">
        <f>LPP!$D$6*AQ23</f>
        <v>0</v>
      </c>
      <c r="AR17" s="117">
        <f>LPP!$D$6*AR23</f>
        <v>0</v>
      </c>
      <c r="AS17" s="117">
        <f>LPP!$D$6*AS23</f>
        <v>0</v>
      </c>
      <c r="AT17" s="117">
        <f>LPP!$D$6*AT23</f>
        <v>0</v>
      </c>
      <c r="AU17" s="117">
        <f>LPP!$D$6*AU23</f>
        <v>0</v>
      </c>
      <c r="AV17" s="117">
        <f>LPP!$D$6*AV23</f>
        <v>0</v>
      </c>
      <c r="AW17" s="117">
        <f>LPP!$D$6*AW23</f>
        <v>0</v>
      </c>
      <c r="AX17" s="117">
        <f>LPP!$D$6*AX23</f>
        <v>0</v>
      </c>
      <c r="AY17" s="117">
        <f>LPP!$D$6*AY23</f>
        <v>0</v>
      </c>
      <c r="AZ17" s="117">
        <f>LPP!$D$6*AZ23</f>
        <v>0</v>
      </c>
      <c r="BA17" s="117">
        <f>LPP!$D$6*BA23</f>
        <v>0</v>
      </c>
      <c r="BB17" s="117">
        <f>LPP!$D$6*BB23</f>
        <v>0</v>
      </c>
      <c r="BC17" s="117">
        <f>LPP!$D$6*BC23</f>
        <v>0</v>
      </c>
      <c r="BD17" s="117">
        <f>LPP!$D$6*BD23</f>
        <v>0</v>
      </c>
      <c r="BE17" s="117">
        <f>LPP!$D$6*BE23</f>
        <v>0</v>
      </c>
      <c r="BF17" s="117">
        <f>LPP!$D$6*BF23</f>
        <v>0</v>
      </c>
      <c r="BG17" s="117">
        <f>LPP!$D$6*BG23</f>
        <v>0</v>
      </c>
      <c r="BH17" s="117">
        <f>LPP!$D$6*BH23</f>
        <v>0</v>
      </c>
      <c r="BI17" s="117">
        <f>LPP!$D$6*BI23</f>
        <v>0</v>
      </c>
      <c r="BJ17" s="117">
        <f>LPP!$D$6*BJ23</f>
        <v>0</v>
      </c>
      <c r="BK17" s="117">
        <f>LPP!$D$6*BK23</f>
        <v>0</v>
      </c>
      <c r="BL17" s="117">
        <f>LPP!$D$6*BL23</f>
        <v>0</v>
      </c>
      <c r="BM17" s="117">
        <f>LPP!$D$6*BM23</f>
        <v>0</v>
      </c>
      <c r="BN17" s="117">
        <f>LPP!$D$6*BN23</f>
        <v>0</v>
      </c>
      <c r="BO17" s="117">
        <f>LPP!$D$6*BO23</f>
        <v>0</v>
      </c>
      <c r="BP17" s="117">
        <f>LPP!$D$6*BP23</f>
        <v>0</v>
      </c>
      <c r="BQ17" s="117">
        <f>LPP!$D$6*BQ23</f>
        <v>0</v>
      </c>
      <c r="BR17" s="117">
        <f>LPP!$D$6*BR23</f>
        <v>0</v>
      </c>
      <c r="BS17" s="117">
        <f>LPP!$D$6*BS23</f>
        <v>0</v>
      </c>
      <c r="BT17" s="117">
        <f>LPP!$D$6*BT23</f>
        <v>0</v>
      </c>
      <c r="BU17" s="117">
        <f>LPP!$D$6*BU23</f>
        <v>0</v>
      </c>
      <c r="BV17" s="117">
        <f>LPP!$D$6*BV23</f>
        <v>0</v>
      </c>
    </row>
    <row r="18" spans="2:74" ht="13.8" x14ac:dyDescent="0.3">
      <c r="B18" s="57" t="s">
        <v>134</v>
      </c>
      <c r="C18" s="117">
        <f>F28*(LPP!$Q$16+LPP!$Q$17)</f>
        <v>748000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6">
        <v>0</v>
      </c>
      <c r="BT18" s="66">
        <v>0</v>
      </c>
      <c r="BU18" s="66">
        <v>0</v>
      </c>
      <c r="BV18" s="66">
        <v>0</v>
      </c>
    </row>
    <row r="19" spans="2:74" ht="13.8" x14ac:dyDescent="0.3">
      <c r="B19" s="63" t="s">
        <v>14</v>
      </c>
      <c r="C19" s="117">
        <f ca="1">F28*(LPP!$I$23*LPP!$D$47)</f>
        <v>55140.585987261162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6">
        <v>0</v>
      </c>
      <c r="BN19" s="66">
        <v>0</v>
      </c>
      <c r="BO19" s="66">
        <v>0</v>
      </c>
      <c r="BP19" s="66">
        <v>0</v>
      </c>
      <c r="BQ19" s="66">
        <v>0</v>
      </c>
      <c r="BR19" s="66">
        <v>0</v>
      </c>
      <c r="BS19" s="66">
        <v>0</v>
      </c>
      <c r="BT19" s="66">
        <v>0</v>
      </c>
      <c r="BU19" s="66">
        <v>0</v>
      </c>
      <c r="BV19" s="66">
        <v>0</v>
      </c>
    </row>
    <row r="20" spans="2:74" ht="13.8" x14ac:dyDescent="0.3">
      <c r="B20" s="58" t="s">
        <v>131</v>
      </c>
      <c r="C20" s="60">
        <f ca="1">SUM(C5:C19)</f>
        <v>6892573.2484076433</v>
      </c>
      <c r="D20" s="60">
        <f t="shared" ref="D20:BO20" si="9">SUM(D5:D19)</f>
        <v>0</v>
      </c>
      <c r="E20" s="60">
        <f t="shared" si="9"/>
        <v>0</v>
      </c>
      <c r="F20" s="60">
        <f t="shared" si="9"/>
        <v>0</v>
      </c>
      <c r="G20" s="60">
        <f t="shared" si="9"/>
        <v>0</v>
      </c>
      <c r="H20" s="60">
        <f t="shared" si="9"/>
        <v>0</v>
      </c>
      <c r="I20" s="60">
        <f t="shared" si="9"/>
        <v>0</v>
      </c>
      <c r="J20" s="60">
        <f t="shared" si="9"/>
        <v>0</v>
      </c>
      <c r="K20" s="60">
        <f t="shared" si="9"/>
        <v>0</v>
      </c>
      <c r="L20" s="60">
        <f t="shared" ca="1" si="9"/>
        <v>1008581.575789474</v>
      </c>
      <c r="M20" s="60">
        <f t="shared" si="9"/>
        <v>684394.3</v>
      </c>
      <c r="N20" s="60">
        <f t="shared" si="9"/>
        <v>684394.3</v>
      </c>
      <c r="O20" s="60">
        <f t="shared" si="9"/>
        <v>684394.3</v>
      </c>
      <c r="P20" s="60">
        <f t="shared" si="9"/>
        <v>684397.48</v>
      </c>
      <c r="Q20" s="60">
        <f t="shared" si="9"/>
        <v>685457.48</v>
      </c>
      <c r="R20" s="60">
        <f t="shared" si="9"/>
        <v>683337.48</v>
      </c>
      <c r="S20" s="60">
        <f t="shared" si="9"/>
        <v>684394.3</v>
      </c>
      <c r="T20" s="60">
        <f t="shared" si="9"/>
        <v>684394.3</v>
      </c>
      <c r="U20" s="60">
        <f t="shared" si="9"/>
        <v>0</v>
      </c>
      <c r="V20" s="60">
        <f t="shared" si="9"/>
        <v>0</v>
      </c>
      <c r="W20" s="60">
        <f t="shared" si="9"/>
        <v>0</v>
      </c>
      <c r="X20" s="60">
        <f t="shared" ca="1" si="9"/>
        <v>4027119.9217691002</v>
      </c>
      <c r="Y20" s="60">
        <f t="shared" si="9"/>
        <v>127222.55334805005</v>
      </c>
      <c r="Z20" s="60">
        <f t="shared" si="9"/>
        <v>1726591.7954378219</v>
      </c>
      <c r="AA20" s="60">
        <f t="shared" si="9"/>
        <v>1726591.7954378219</v>
      </c>
      <c r="AB20" s="60">
        <f t="shared" si="9"/>
        <v>2126434.1059602648</v>
      </c>
      <c r="AC20" s="60">
        <f t="shared" si="9"/>
        <v>2126434.1059602648</v>
      </c>
      <c r="AD20" s="60">
        <f t="shared" si="9"/>
        <v>3580406.1442236942</v>
      </c>
      <c r="AE20" s="60">
        <f t="shared" si="9"/>
        <v>3580406.1442236942</v>
      </c>
      <c r="AF20" s="60">
        <f t="shared" si="9"/>
        <v>3653104.7461368656</v>
      </c>
      <c r="AG20" s="60">
        <f t="shared" si="9"/>
        <v>3653104.7461368656</v>
      </c>
      <c r="AH20" s="60">
        <f t="shared" si="9"/>
        <v>3964670.1829076</v>
      </c>
      <c r="AI20" s="60">
        <f t="shared" si="9"/>
        <v>3964670.1829076</v>
      </c>
      <c r="AJ20" s="60">
        <f t="shared" si="9"/>
        <v>3964670.1829076</v>
      </c>
      <c r="AK20" s="60">
        <f t="shared" si="9"/>
        <v>3964670.1829076</v>
      </c>
      <c r="AL20" s="60">
        <f t="shared" si="9"/>
        <v>3964670.1829076</v>
      </c>
      <c r="AM20" s="60">
        <f t="shared" si="9"/>
        <v>3964670.1829076</v>
      </c>
      <c r="AN20" s="60">
        <f t="shared" si="9"/>
        <v>3964670.1829076</v>
      </c>
      <c r="AO20" s="60">
        <f t="shared" si="9"/>
        <v>3964670.1829076</v>
      </c>
      <c r="AP20" s="60">
        <f t="shared" si="9"/>
        <v>3837447.62955955</v>
      </c>
      <c r="AQ20" s="60">
        <f t="shared" si="9"/>
        <v>3837447.62955955</v>
      </c>
      <c r="AR20" s="60">
        <f t="shared" si="9"/>
        <v>2238078.3874697778</v>
      </c>
      <c r="AS20" s="60">
        <f t="shared" si="9"/>
        <v>2304718.7725568516</v>
      </c>
      <c r="AT20" s="60">
        <f t="shared" si="9"/>
        <v>1904876.4620344089</v>
      </c>
      <c r="AU20" s="60">
        <f t="shared" si="9"/>
        <v>1904876.4620344089</v>
      </c>
      <c r="AV20" s="60">
        <f t="shared" si="9"/>
        <v>450904.42377098009</v>
      </c>
      <c r="AW20" s="60">
        <f t="shared" si="9"/>
        <v>450904.42377098009</v>
      </c>
      <c r="AX20" s="60">
        <f t="shared" si="9"/>
        <v>378205.82185780868</v>
      </c>
      <c r="AY20" s="60">
        <f t="shared" si="9"/>
        <v>378205.82185780868</v>
      </c>
      <c r="AZ20" s="60">
        <f t="shared" si="9"/>
        <v>378205.82185780868</v>
      </c>
      <c r="BA20" s="60">
        <f t="shared" si="9"/>
        <v>378205.82185780868</v>
      </c>
      <c r="BB20" s="60">
        <f t="shared" si="9"/>
        <v>378205.82185780868</v>
      </c>
      <c r="BC20" s="60">
        <f t="shared" si="9"/>
        <v>66640.385087073824</v>
      </c>
      <c r="BD20" s="60">
        <f t="shared" si="9"/>
        <v>66640.385087073824</v>
      </c>
      <c r="BE20" s="60">
        <f t="shared" si="9"/>
        <v>66640.385087073824</v>
      </c>
      <c r="BF20" s="60">
        <f t="shared" si="9"/>
        <v>66640.385087073824</v>
      </c>
      <c r="BG20" s="60">
        <f t="shared" si="9"/>
        <v>66640.385087073824</v>
      </c>
      <c r="BH20" s="60">
        <f t="shared" si="9"/>
        <v>66640.385087073824</v>
      </c>
      <c r="BI20" s="60">
        <f t="shared" si="9"/>
        <v>66640.385087073824</v>
      </c>
      <c r="BJ20" s="60">
        <f t="shared" si="9"/>
        <v>66640.385087073824</v>
      </c>
      <c r="BK20" s="60">
        <f t="shared" si="9"/>
        <v>66640.385087073824</v>
      </c>
      <c r="BL20" s="60">
        <f t="shared" si="9"/>
        <v>66640.385087073824</v>
      </c>
      <c r="BM20" s="60">
        <f t="shared" si="9"/>
        <v>66640.385087073824</v>
      </c>
      <c r="BN20" s="60">
        <f t="shared" si="9"/>
        <v>66640.385087073824</v>
      </c>
      <c r="BO20" s="60">
        <f t="shared" si="9"/>
        <v>66640.385087073824</v>
      </c>
      <c r="BP20" s="60">
        <f t="shared" ref="BP20:BU20" si="10">SUM(BP5:BP19)</f>
        <v>66640.385087073824</v>
      </c>
      <c r="BQ20" s="60">
        <f t="shared" si="10"/>
        <v>66640.385087073824</v>
      </c>
      <c r="BR20" s="60">
        <f t="shared" si="10"/>
        <v>66640.385087073824</v>
      </c>
      <c r="BS20" s="60">
        <f t="shared" si="10"/>
        <v>66640.385087073824</v>
      </c>
      <c r="BT20" s="60">
        <f t="shared" si="10"/>
        <v>0</v>
      </c>
      <c r="BU20" s="60">
        <f t="shared" si="10"/>
        <v>0</v>
      </c>
      <c r="BV20" s="60">
        <f>SUM(BV5:BV19)</f>
        <v>0</v>
      </c>
    </row>
    <row r="22" spans="2:74" x14ac:dyDescent="0.25">
      <c r="B22" s="59" t="s">
        <v>132</v>
      </c>
      <c r="C22" s="61">
        <f ca="1">SUM($C$20:C20)</f>
        <v>6892573.2484076433</v>
      </c>
      <c r="D22" s="61">
        <f ca="1">SUM($C$20:D20)</f>
        <v>6892573.2484076433</v>
      </c>
      <c r="E22" s="61">
        <f ca="1">SUM($C$20:E20)</f>
        <v>6892573.2484076433</v>
      </c>
      <c r="F22" s="61">
        <f ca="1">SUM($C$20:F20)</f>
        <v>6892573.2484076433</v>
      </c>
      <c r="G22" s="61">
        <f ca="1">SUM($C$20:G20)</f>
        <v>6892573.2484076433</v>
      </c>
      <c r="H22" s="61">
        <f ca="1">SUM($C$20:H20)</f>
        <v>6892573.2484076433</v>
      </c>
      <c r="I22" s="61">
        <f ca="1">SUM($C$20:I20)</f>
        <v>6892573.2484076433</v>
      </c>
      <c r="J22" s="61">
        <f ca="1">SUM($C$20:J20)</f>
        <v>6892573.2484076433</v>
      </c>
      <c r="K22" s="61">
        <f ca="1">SUM($C$20:K20)</f>
        <v>6892573.2484076433</v>
      </c>
      <c r="L22" s="61">
        <f ca="1">SUM($C$20:L20)</f>
        <v>7901154.8241971172</v>
      </c>
      <c r="M22" s="61">
        <f ca="1">SUM($C$20:M20)</f>
        <v>8585549.124197118</v>
      </c>
      <c r="N22" s="61">
        <f ca="1">SUM($C$20:N20)</f>
        <v>9269943.4241971187</v>
      </c>
      <c r="O22" s="61">
        <f ca="1">SUM($C$20:O20)</f>
        <v>9954337.7241971195</v>
      </c>
      <c r="P22" s="61">
        <f ca="1">SUM($C$20:P20)</f>
        <v>10638735.20419712</v>
      </c>
      <c r="Q22" s="61">
        <f ca="1">SUM($C$20:Q20)</f>
        <v>11324192.68419712</v>
      </c>
      <c r="R22" s="61">
        <f ca="1">SUM($C$20:R20)</f>
        <v>12007530.164197121</v>
      </c>
      <c r="S22" s="61">
        <f ca="1">SUM($C$20:S20)</f>
        <v>12691924.464197122</v>
      </c>
      <c r="T22" s="61">
        <f ca="1">SUM($C$20:T20)</f>
        <v>13376318.764197122</v>
      </c>
      <c r="U22" s="61">
        <f ca="1">SUM($C$20:U20)</f>
        <v>13376318.764197122</v>
      </c>
      <c r="V22" s="61">
        <f ca="1">SUM($C$20:V20)</f>
        <v>13376318.764197122</v>
      </c>
      <c r="W22" s="61">
        <f ca="1">SUM($C$20:W20)</f>
        <v>13376318.764197122</v>
      </c>
      <c r="X22" s="61">
        <f ca="1">SUM($C$20:X20)</f>
        <v>17403438.685966223</v>
      </c>
      <c r="Y22" s="61">
        <f ca="1">SUM($C$20:Y20)</f>
        <v>17530661.239314273</v>
      </c>
      <c r="Z22" s="61">
        <f ca="1">SUM($C$20:Z20)</f>
        <v>19257253.034752093</v>
      </c>
      <c r="AA22" s="61">
        <f ca="1">SUM($C$20:AA20)</f>
        <v>20983844.830189914</v>
      </c>
      <c r="AB22" s="61">
        <f ca="1">SUM($C$20:AB20)</f>
        <v>23110278.936150178</v>
      </c>
      <c r="AC22" s="61">
        <f ca="1">SUM($C$20:AC20)</f>
        <v>25236713.042110443</v>
      </c>
      <c r="AD22" s="61">
        <f ca="1">SUM($C$20:AD20)</f>
        <v>28817119.186334137</v>
      </c>
      <c r="AE22" s="61">
        <f ca="1">SUM($C$20:AE20)</f>
        <v>32397525.330557831</v>
      </c>
      <c r="AF22" s="61">
        <f ca="1">SUM($C$20:AF20)</f>
        <v>36050630.076694697</v>
      </c>
      <c r="AG22" s="61">
        <f ca="1">SUM($C$20:AG20)</f>
        <v>39703734.822831564</v>
      </c>
      <c r="AH22" s="61">
        <f ca="1">SUM($C$20:AH20)</f>
        <v>43668405.005739167</v>
      </c>
      <c r="AI22" s="61">
        <f ca="1">SUM($C$20:AI20)</f>
        <v>47633075.188646764</v>
      </c>
      <c r="AJ22" s="61">
        <f ca="1">SUM($C$20:AJ20)</f>
        <v>51597745.37155436</v>
      </c>
      <c r="AK22" s="61">
        <f ca="1">SUM($C$20:AK20)</f>
        <v>55562415.554461956</v>
      </c>
      <c r="AL22" s="61">
        <f ca="1">SUM($C$20:AL20)</f>
        <v>59527085.737369552</v>
      </c>
      <c r="AM22" s="61">
        <f ca="1">SUM($C$20:AM20)</f>
        <v>63491755.920277148</v>
      </c>
      <c r="AN22" s="61">
        <f ca="1">SUM($C$20:AN20)</f>
        <v>67456426.103184745</v>
      </c>
      <c r="AO22" s="61">
        <f ca="1">SUM($C$20:AO20)</f>
        <v>71421096.286092341</v>
      </c>
      <c r="AP22" s="61">
        <f ca="1">SUM($C$20:AP20)</f>
        <v>75258543.915651888</v>
      </c>
      <c r="AQ22" s="61">
        <f ca="1">SUM($C$20:AQ20)</f>
        <v>79095991.545211434</v>
      </c>
      <c r="AR22" s="61">
        <f ca="1">SUM($C$20:AR20)</f>
        <v>81334069.932681218</v>
      </c>
      <c r="AS22" s="61">
        <f ca="1">SUM($C$20:AS20)</f>
        <v>83638788.705238074</v>
      </c>
      <c r="AT22" s="61">
        <f ca="1">SUM($C$20:AT20)</f>
        <v>85543665.167272478</v>
      </c>
      <c r="AU22" s="61">
        <f ca="1">SUM($C$20:AU20)</f>
        <v>87448541.629306883</v>
      </c>
      <c r="AV22" s="61">
        <f ca="1">SUM($C$20:AV20)</f>
        <v>87899446.053077862</v>
      </c>
      <c r="AW22" s="61">
        <f ca="1">SUM($C$20:AW20)</f>
        <v>88350350.476848841</v>
      </c>
      <c r="AX22" s="61">
        <f ca="1">SUM($C$20:AX20)</f>
        <v>88728556.298706651</v>
      </c>
      <c r="AY22" s="61">
        <f ca="1">SUM($C$20:AY20)</f>
        <v>89106762.120564461</v>
      </c>
      <c r="AZ22" s="61">
        <f ca="1">SUM($C$20:AZ20)</f>
        <v>89484967.942422271</v>
      </c>
      <c r="BA22" s="61">
        <f ca="1">SUM($C$20:BA20)</f>
        <v>89863173.764280081</v>
      </c>
      <c r="BB22" s="61">
        <f ca="1">SUM($C$20:BB20)</f>
        <v>90241379.586137891</v>
      </c>
      <c r="BC22" s="61">
        <f ca="1">SUM($C$20:BC20)</f>
        <v>90308019.971224964</v>
      </c>
      <c r="BD22" s="61">
        <f ca="1">SUM($C$20:BD20)</f>
        <v>90374660.356312037</v>
      </c>
      <c r="BE22" s="61">
        <f ca="1">SUM($C$20:BE20)</f>
        <v>90441300.741399109</v>
      </c>
      <c r="BF22" s="61">
        <f ca="1">SUM($C$20:BF20)</f>
        <v>90507941.126486182</v>
      </c>
      <c r="BG22" s="61">
        <f ca="1">SUM($C$20:BG20)</f>
        <v>90574581.511573255</v>
      </c>
      <c r="BH22" s="61">
        <f ca="1">SUM($C$20:BH20)</f>
        <v>90641221.896660328</v>
      </c>
      <c r="BI22" s="61">
        <f ca="1">SUM($C$20:BI20)</f>
        <v>90707862.281747401</v>
      </c>
      <c r="BJ22" s="61">
        <f ca="1">SUM($C$20:BJ20)</f>
        <v>90774502.666834474</v>
      </c>
      <c r="BK22" s="61">
        <f ca="1">SUM($C$20:BK20)</f>
        <v>90841143.051921546</v>
      </c>
      <c r="BL22" s="61">
        <f ca="1">SUM($C$20:BL20)</f>
        <v>90907783.437008619</v>
      </c>
      <c r="BM22" s="61">
        <f ca="1">SUM($C$20:BM20)</f>
        <v>90974423.822095692</v>
      </c>
      <c r="BN22" s="61">
        <f ca="1">SUM($C$20:BN20)</f>
        <v>91041064.207182765</v>
      </c>
      <c r="BO22" s="61">
        <f ca="1">SUM($C$20:BO20)</f>
        <v>91107704.592269838</v>
      </c>
      <c r="BP22" s="61">
        <f ca="1">SUM($C$20:BP20)</f>
        <v>91174344.977356911</v>
      </c>
      <c r="BQ22" s="61">
        <f ca="1">SUM($C$20:BQ20)</f>
        <v>91240985.362443984</v>
      </c>
      <c r="BR22" s="61">
        <f ca="1">SUM($C$20:BR20)</f>
        <v>91307625.747531056</v>
      </c>
      <c r="BS22" s="61">
        <f ca="1">SUM($C$20:BS20)</f>
        <v>91374266.132618129</v>
      </c>
      <c r="BT22" s="61">
        <f ca="1">SUM($C$20:BT20)</f>
        <v>91374266.132618129</v>
      </c>
      <c r="BU22" s="61">
        <f ca="1">SUM($C$20:BU20)</f>
        <v>91374266.132618129</v>
      </c>
      <c r="BV22" s="61">
        <f ca="1">SUM($C$20:BV20)</f>
        <v>91374266.132618129</v>
      </c>
    </row>
    <row r="23" spans="2:74" x14ac:dyDescent="0.25">
      <c r="B23" t="s">
        <v>420</v>
      </c>
      <c r="C23" s="62">
        <f ca="1">C22</f>
        <v>6892573.2484076433</v>
      </c>
      <c r="L23" s="62">
        <f ca="1">T22-K22</f>
        <v>6483745.515789479</v>
      </c>
      <c r="U23" s="62"/>
      <c r="X23" s="62">
        <f ca="1">BS22-W22</f>
        <v>77997947.368421003</v>
      </c>
    </row>
    <row r="24" spans="2:74" x14ac:dyDescent="0.25">
      <c r="C24" s="62"/>
      <c r="L24" s="62"/>
    </row>
    <row r="25" spans="2:74" ht="13.8" x14ac:dyDescent="0.3">
      <c r="B25" t="s">
        <v>41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2">
        <f ca="1">I22*(LPP!$I$47/12)</f>
        <v>2297.524416135881</v>
      </c>
      <c r="J25" s="62">
        <f ca="1">J22*(LPP!$I$47/12)</f>
        <v>2297.524416135881</v>
      </c>
      <c r="K25" s="62">
        <f ca="1">K22*(LPP!$I$47/12)</f>
        <v>2297.524416135881</v>
      </c>
      <c r="L25" s="62">
        <f ca="1">L22*(LPP!$I$47/12)</f>
        <v>2633.7182747323723</v>
      </c>
      <c r="M25" s="62">
        <f ca="1">M22*(LPP!$I$47/12)</f>
        <v>2861.8497080657057</v>
      </c>
      <c r="N25" s="62">
        <f ca="1">N22*(LPP!$I$47/12)</f>
        <v>3089.9811413990396</v>
      </c>
      <c r="O25" s="62">
        <f ca="1">O22*(LPP!$I$47/12)</f>
        <v>3318.1125747323731</v>
      </c>
      <c r="P25" s="62">
        <f ca="1">P22*(LPP!$I$47/12)</f>
        <v>3546.2450680657066</v>
      </c>
      <c r="Q25" s="62">
        <f ca="1">Q22*(LPP!$I$47/12)</f>
        <v>3774.7308947323731</v>
      </c>
      <c r="R25" s="62">
        <f ca="1">R22*(LPP!$I$47/12)</f>
        <v>4002.5100547323736</v>
      </c>
      <c r="S25" s="62">
        <f ca="1">S22*(LPP!$I$47/12)</f>
        <v>4230.6414880657067</v>
      </c>
      <c r="T25" s="62">
        <f ca="1">T22*(LPP!$I$47/12)</f>
        <v>4458.7729213990406</v>
      </c>
      <c r="U25" s="62">
        <f ca="1">U22*(LPP!$I$47/12)</f>
        <v>4458.7729213990406</v>
      </c>
      <c r="V25" s="62">
        <f ca="1">V22*(LPP!$I$47/12)</f>
        <v>4458.7729213990406</v>
      </c>
      <c r="W25" s="62">
        <f ca="1">W22*(LPP!$I$47/12)</f>
        <v>4458.7729213990406</v>
      </c>
      <c r="X25" s="62">
        <f ca="1">X22*(LPP!$I$47/12)</f>
        <v>5801.1462286554079</v>
      </c>
      <c r="Y25" s="62">
        <f ca="1">Y22*(LPP!$I$47/12)</f>
        <v>5843.5537464380905</v>
      </c>
      <c r="Z25" s="62">
        <f ca="1">Z22*(LPP!$I$47/12)</f>
        <v>6419.0843449173644</v>
      </c>
      <c r="AA25" s="62">
        <f ca="1">AA22*(LPP!$I$47/12)</f>
        <v>6994.6149433966375</v>
      </c>
      <c r="AB25" s="62">
        <f ca="1">AB22*(LPP!$I$47/12)</f>
        <v>7703.4263120500591</v>
      </c>
      <c r="AC25" s="62">
        <f ca="1">AC22*(LPP!$I$47/12)</f>
        <v>8412.2376807034816</v>
      </c>
      <c r="AD25" s="62">
        <f ca="1">AD22*(LPP!$I$47/12)</f>
        <v>9605.7063954447112</v>
      </c>
      <c r="AE25" s="62">
        <f ca="1">AE22*(LPP!$I$47/12)</f>
        <v>10799.175110185943</v>
      </c>
      <c r="AF25" s="62">
        <f ca="1">AF22*(LPP!$I$47/12)</f>
        <v>12016.876692231564</v>
      </c>
      <c r="AG25" s="62">
        <f ca="1">AG22*(LPP!$I$47/12)</f>
        <v>13234.578274277188</v>
      </c>
      <c r="AH25" s="62">
        <f ca="1">AH22*(LPP!$I$47/12)</f>
        <v>14556.135001913055</v>
      </c>
      <c r="AI25" s="62">
        <f ca="1">AI22*(LPP!$I$47/12)</f>
        <v>15877.69172954892</v>
      </c>
      <c r="AJ25" s="62">
        <f ca="1">AJ22*(LPP!$I$47/12)</f>
        <v>17199.248457184785</v>
      </c>
      <c r="AK25" s="62">
        <f ca="1">AK22*(LPP!$I$47/12)</f>
        <v>18520.805184820652</v>
      </c>
      <c r="AL25" s="62">
        <f ca="1">AL22*(LPP!$I$47/12)</f>
        <v>19842.361912456516</v>
      </c>
      <c r="AM25" s="62">
        <f ca="1">AM22*(LPP!$I$47/12)</f>
        <v>21163.918640092383</v>
      </c>
      <c r="AN25" s="62">
        <f ca="1">AN22*(LPP!$I$47/12)</f>
        <v>22485.475367728246</v>
      </c>
      <c r="AO25" s="62">
        <f ca="1">AO22*(LPP!$I$47/12)</f>
        <v>23807.032095364113</v>
      </c>
      <c r="AP25" s="62">
        <f ca="1">AP22*(LPP!$I$47/12)</f>
        <v>25086.181305217295</v>
      </c>
      <c r="AQ25" s="62">
        <f ca="1">AQ22*(LPP!$I$47/12)</f>
        <v>26365.330515070476</v>
      </c>
      <c r="AR25" s="62">
        <f ca="1">AR22*(LPP!$I$47/12)</f>
        <v>27111.356644227071</v>
      </c>
      <c r="AS25" s="62">
        <f ca="1">AS22*(LPP!$I$47/12)</f>
        <v>27879.596235079356</v>
      </c>
      <c r="AT25" s="62">
        <f ca="1">AT22*(LPP!$I$47/12)</f>
        <v>28514.555055757493</v>
      </c>
      <c r="AU25" s="62">
        <f ca="1">AU22*(LPP!$I$47/12)</f>
        <v>29149.513876435627</v>
      </c>
      <c r="AV25" s="62">
        <f ca="1">AV22*(LPP!$I$47/12)</f>
        <v>29299.815351025954</v>
      </c>
      <c r="AW25" s="62">
        <f ca="1">AW22*(LPP!$I$47/12)</f>
        <v>29450.116825616278</v>
      </c>
      <c r="AX25" s="62">
        <f ca="1">AX22*(LPP!$I$47/12)</f>
        <v>29576.185432902217</v>
      </c>
      <c r="AY25" s="62">
        <f ca="1">AY22*(LPP!$I$47/12)</f>
        <v>29702.254040188152</v>
      </c>
      <c r="AZ25" s="62">
        <f ca="1">AZ22*(LPP!$I$47/12)</f>
        <v>29828.322647474088</v>
      </c>
      <c r="BA25" s="62">
        <f ca="1">BA22*(LPP!$I$47/12)</f>
        <v>29954.391254760027</v>
      </c>
      <c r="BB25" s="62">
        <f ca="1">BB22*(LPP!$I$47/12)</f>
        <v>30080.459862045962</v>
      </c>
      <c r="BC25" s="62">
        <f ca="1">BC22*(LPP!$I$47/12)</f>
        <v>30102.673323741652</v>
      </c>
      <c r="BD25" s="62">
        <f ca="1">BD22*(LPP!$I$47/12)</f>
        <v>30124.886785437346</v>
      </c>
      <c r="BE25" s="62">
        <f ca="1">BE22*(LPP!$I$47/12)</f>
        <v>30147.100247133036</v>
      </c>
      <c r="BF25" s="62">
        <f ca="1">BF22*(LPP!$I$47/12)</f>
        <v>30169.313708828726</v>
      </c>
      <c r="BG25" s="62">
        <f ca="1">BG22*(LPP!$I$47/12)</f>
        <v>30191.527170524416</v>
      </c>
      <c r="BH25" s="62">
        <f ca="1">BH22*(LPP!$I$47/12)</f>
        <v>30213.74063222011</v>
      </c>
      <c r="BI25" s="62">
        <f ca="1">BI22*(LPP!$I$47/12)</f>
        <v>30235.9540939158</v>
      </c>
      <c r="BJ25" s="62">
        <f ca="1">BJ22*(LPP!$I$47/12)</f>
        <v>30258.16755561149</v>
      </c>
      <c r="BK25" s="62">
        <f ca="1">BK22*(LPP!$I$47/12)</f>
        <v>30280.38101730718</v>
      </c>
      <c r="BL25" s="62">
        <f ca="1">BL22*(LPP!$I$47/12)</f>
        <v>30302.594479002873</v>
      </c>
      <c r="BM25" s="62">
        <f ca="1">BM22*(LPP!$I$47/12)</f>
        <v>30324.807940698563</v>
      </c>
      <c r="BN25" s="62">
        <f ca="1">BN22*(LPP!$I$47/12)</f>
        <v>30347.021402394254</v>
      </c>
      <c r="BO25" s="62">
        <f ca="1">BO22*(LPP!$I$47/12)</f>
        <v>30369.234864089944</v>
      </c>
      <c r="BP25" s="62">
        <f ca="1">BP22*(LPP!$I$47/12)</f>
        <v>30391.448325785637</v>
      </c>
      <c r="BQ25" s="62">
        <f ca="1">BQ22*(LPP!$I$47/12)</f>
        <v>30413.661787481327</v>
      </c>
      <c r="BR25" s="62">
        <f ca="1">BR22*(LPP!$I$47/12)</f>
        <v>30435.875249177017</v>
      </c>
      <c r="BS25" s="62">
        <f ca="1">BS22*(LPP!$I$47/12)</f>
        <v>30458.088710872707</v>
      </c>
      <c r="BT25" s="62">
        <f ca="1">BT22*(LPP!$I$47/12)</f>
        <v>30458.088710872707</v>
      </c>
      <c r="BU25" s="62">
        <f ca="1">BU22*(LPP!$I$47/12)</f>
        <v>30458.088710872707</v>
      </c>
      <c r="BV25" s="62">
        <f ca="1">BV22*(LPP!$I$47/12)</f>
        <v>30458.088710872707</v>
      </c>
    </row>
    <row r="26" spans="2:74" x14ac:dyDescent="0.25">
      <c r="I26" s="62"/>
    </row>
    <row r="27" spans="2:74" x14ac:dyDescent="0.25">
      <c r="B27" s="127" t="s">
        <v>421</v>
      </c>
      <c r="C27" s="89"/>
      <c r="E27" s="126" t="s">
        <v>408</v>
      </c>
      <c r="F27" s="124"/>
    </row>
    <row r="28" spans="2:74" x14ac:dyDescent="0.25">
      <c r="B28" s="119" t="str">
        <f>B5</f>
        <v>Land</v>
      </c>
      <c r="C28" s="62">
        <f>SUM(C5:BV5)</f>
        <v>5523850</v>
      </c>
      <c r="E28" s="67" t="str">
        <f>LPP!F18</f>
        <v>Townhome Sales</v>
      </c>
      <c r="F28" s="101">
        <f>LPP!H18</f>
        <v>0.2</v>
      </c>
    </row>
    <row r="29" spans="2:74" x14ac:dyDescent="0.25">
      <c r="B29" s="119" t="str">
        <f t="shared" ref="B29:B42" si="11">B6</f>
        <v>Sitework</v>
      </c>
      <c r="C29" s="62">
        <f t="shared" ref="C29:C42" si="12">SUM(C6:BV6)</f>
        <v>3715084</v>
      </c>
      <c r="E29" s="67" t="str">
        <f>LPP!O11</f>
        <v>GC Fee</v>
      </c>
      <c r="F29" s="68">
        <f>LPP!P11</f>
        <v>0.05</v>
      </c>
    </row>
    <row r="30" spans="2:74" x14ac:dyDescent="0.25">
      <c r="B30" s="119" t="str">
        <f t="shared" si="11"/>
        <v>Excavation</v>
      </c>
      <c r="C30" s="62">
        <f t="shared" si="12"/>
        <v>1420735</v>
      </c>
      <c r="E30" s="67" t="str">
        <f>LPP!O12</f>
        <v>Developer Fee</v>
      </c>
      <c r="F30" s="68">
        <f>LPP!P12</f>
        <v>0.02</v>
      </c>
    </row>
    <row r="31" spans="2:74" x14ac:dyDescent="0.25">
      <c r="B31" s="119" t="str">
        <f t="shared" si="11"/>
        <v>Concrete</v>
      </c>
      <c r="C31" s="62">
        <f t="shared" si="12"/>
        <v>675085</v>
      </c>
      <c r="E31" s="67" t="str">
        <f>LPP!O13</f>
        <v>Contingency</v>
      </c>
      <c r="F31" s="68">
        <f>LPP!P13</f>
        <v>0.04</v>
      </c>
    </row>
    <row r="32" spans="2:74" x14ac:dyDescent="0.25">
      <c r="B32" s="119" t="str">
        <f t="shared" si="11"/>
        <v>Plumbing</v>
      </c>
      <c r="C32" s="62">
        <f t="shared" si="12"/>
        <v>2063068.4326710817</v>
      </c>
      <c r="E32" t="s">
        <v>133</v>
      </c>
      <c r="F32" s="62">
        <f ca="1">C40</f>
        <v>4568713.3066309066</v>
      </c>
    </row>
    <row r="33" spans="2:6" x14ac:dyDescent="0.25">
      <c r="B33" s="119" t="str">
        <f t="shared" si="11"/>
        <v>Lumber Pack</v>
      </c>
      <c r="C33" s="62">
        <f t="shared" si="12"/>
        <v>25935717.439293604</v>
      </c>
      <c r="E33" s="126" t="s">
        <v>422</v>
      </c>
      <c r="F33" s="124"/>
    </row>
    <row r="34" spans="2:6" x14ac:dyDescent="0.25">
      <c r="B34" s="119" t="str">
        <f t="shared" si="11"/>
        <v>Framing</v>
      </c>
      <c r="C34" s="62">
        <f t="shared" si="12"/>
        <v>6483929.3598234011</v>
      </c>
      <c r="E34" s="129">
        <v>1</v>
      </c>
      <c r="F34" s="120">
        <f ca="1">HLOOKUP(E34,$C$1:$BV$24,23,FALSE)</f>
        <v>6892573.2484076433</v>
      </c>
    </row>
    <row r="35" spans="2:6" x14ac:dyDescent="0.25">
      <c r="B35" s="119" t="str">
        <f t="shared" si="11"/>
        <v>MEPS</v>
      </c>
      <c r="C35" s="62">
        <f t="shared" si="12"/>
        <v>23577924.944812369</v>
      </c>
      <c r="E35" s="129">
        <v>2</v>
      </c>
      <c r="F35" s="120">
        <f ca="1">HLOOKUP(E35,$C$1:$BV$24,23,FALSE)</f>
        <v>6483745.515789479</v>
      </c>
    </row>
    <row r="36" spans="2:6" ht="13.8" thickBot="1" x14ac:dyDescent="0.3">
      <c r="B36" s="119" t="str">
        <f t="shared" si="11"/>
        <v>Insulation</v>
      </c>
      <c r="C36" s="62">
        <f t="shared" si="12"/>
        <v>1178896.2472406183</v>
      </c>
      <c r="E36" s="134" t="s">
        <v>86</v>
      </c>
      <c r="F36" s="135">
        <f ca="1">SUM(F34:F35)</f>
        <v>13376318.764197122</v>
      </c>
    </row>
    <row r="37" spans="2:6" ht="13.8" thickTop="1" x14ac:dyDescent="0.25">
      <c r="B37" s="119" t="str">
        <f t="shared" si="11"/>
        <v>Drywall</v>
      </c>
      <c r="C37" s="62">
        <f t="shared" si="12"/>
        <v>5894481.2362030922</v>
      </c>
    </row>
    <row r="38" spans="2:6" x14ac:dyDescent="0.25">
      <c r="B38" s="119" t="str">
        <f t="shared" si="11"/>
        <v>Finishes</v>
      </c>
      <c r="C38" s="62">
        <f t="shared" si="12"/>
        <v>1620982.3399558491</v>
      </c>
      <c r="E38" s="126" t="s">
        <v>423</v>
      </c>
      <c r="F38" s="124"/>
    </row>
    <row r="39" spans="2:6" x14ac:dyDescent="0.25">
      <c r="B39" s="119" t="str">
        <f t="shared" si="11"/>
        <v>Dev Fees &amp; Contingency</v>
      </c>
      <c r="C39" s="62">
        <f t="shared" si="12"/>
        <v>7912658.23999999</v>
      </c>
      <c r="E39" s="129">
        <v>3</v>
      </c>
      <c r="F39" s="62">
        <f ca="1">C43-F36</f>
        <v>77997947.368421048</v>
      </c>
    </row>
    <row r="40" spans="2:6" ht="13.8" thickBot="1" x14ac:dyDescent="0.3">
      <c r="B40" s="119" t="str">
        <f t="shared" si="11"/>
        <v>Acq Fee</v>
      </c>
      <c r="C40" s="62">
        <f t="shared" ca="1" si="12"/>
        <v>4568713.3066309066</v>
      </c>
      <c r="E40" s="134" t="s">
        <v>86</v>
      </c>
      <c r="F40" s="135">
        <f ca="1">F39+F36</f>
        <v>91374266.132618174</v>
      </c>
    </row>
    <row r="41" spans="2:6" ht="13.8" thickTop="1" x14ac:dyDescent="0.25">
      <c r="B41" s="119" t="str">
        <f t="shared" si="11"/>
        <v>Closing Costs/Reserves</v>
      </c>
      <c r="C41" s="62">
        <f t="shared" si="12"/>
        <v>748000</v>
      </c>
    </row>
    <row r="42" spans="2:6" x14ac:dyDescent="0.25">
      <c r="B42" s="119" t="str">
        <f t="shared" si="11"/>
        <v>Loan Points</v>
      </c>
      <c r="C42" s="62">
        <f t="shared" ca="1" si="12"/>
        <v>55140.585987261162</v>
      </c>
    </row>
    <row r="43" spans="2:6" ht="13.8" thickBot="1" x14ac:dyDescent="0.3">
      <c r="B43" s="134" t="s">
        <v>86</v>
      </c>
      <c r="C43" s="135">
        <f ca="1">SUM(C28:C42)</f>
        <v>91374266.132618174</v>
      </c>
    </row>
    <row r="44" spans="2:6" ht="13.8" thickTop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B553E-348A-4601-A73C-3C5C185CEF2E}">
  <sheetPr>
    <tabColor rgb="FF00B050"/>
  </sheetPr>
  <dimension ref="B1:BV44"/>
  <sheetViews>
    <sheetView workbookViewId="0">
      <selection activeCell="C19" sqref="C19"/>
    </sheetView>
  </sheetViews>
  <sheetFormatPr defaultRowHeight="13.2" x14ac:dyDescent="0.25"/>
  <cols>
    <col min="2" max="2" width="22.88671875" customWidth="1"/>
    <col min="3" max="4" width="13.6640625" bestFit="1" customWidth="1"/>
    <col min="5" max="5" width="14.109375" bestFit="1" customWidth="1"/>
    <col min="6" max="13" width="13.6640625" bestFit="1" customWidth="1"/>
    <col min="14" max="19" width="12.5546875" bestFit="1" customWidth="1"/>
    <col min="20" max="20" width="19.33203125" bestFit="1" customWidth="1"/>
    <col min="21" max="21" width="12.44140625" bestFit="1" customWidth="1"/>
    <col min="22" max="72" width="11.5546875" bestFit="1" customWidth="1"/>
    <col min="73" max="73" width="9.21875" bestFit="1" customWidth="1"/>
    <col min="74" max="74" width="9" bestFit="1" customWidth="1"/>
  </cols>
  <sheetData>
    <row r="1" spans="2:74" x14ac:dyDescent="0.25">
      <c r="B1" t="s">
        <v>419</v>
      </c>
      <c r="C1" s="72">
        <v>1</v>
      </c>
      <c r="D1" s="55"/>
      <c r="E1" s="55"/>
      <c r="F1" s="55"/>
      <c r="G1" s="55"/>
      <c r="H1" s="55"/>
      <c r="I1" s="55"/>
      <c r="J1" s="55"/>
      <c r="K1" s="55"/>
      <c r="L1" s="72">
        <v>2</v>
      </c>
      <c r="M1" s="55"/>
      <c r="N1" s="55"/>
      <c r="O1" s="55"/>
      <c r="P1" s="55"/>
      <c r="Q1" s="55"/>
      <c r="R1" s="55"/>
      <c r="S1" s="55"/>
      <c r="T1" s="55"/>
      <c r="U1" s="72">
        <v>3</v>
      </c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</row>
    <row r="2" spans="2:74" x14ac:dyDescent="0.25">
      <c r="B2" t="s">
        <v>1</v>
      </c>
      <c r="C2">
        <f>ROUNDUP(C3/12,0)</f>
        <v>0</v>
      </c>
      <c r="D2">
        <f t="shared" ref="D2:BO2" si="0">ROUNDUP(D3/12,0)</f>
        <v>1</v>
      </c>
      <c r="E2">
        <f t="shared" si="0"/>
        <v>1</v>
      </c>
      <c r="F2">
        <f t="shared" si="0"/>
        <v>1</v>
      </c>
      <c r="G2">
        <f t="shared" si="0"/>
        <v>1</v>
      </c>
      <c r="H2">
        <f t="shared" si="0"/>
        <v>1</v>
      </c>
      <c r="I2">
        <f t="shared" si="0"/>
        <v>1</v>
      </c>
      <c r="J2">
        <f t="shared" si="0"/>
        <v>1</v>
      </c>
      <c r="K2">
        <f t="shared" si="0"/>
        <v>1</v>
      </c>
      <c r="L2">
        <f t="shared" si="0"/>
        <v>1</v>
      </c>
      <c r="M2">
        <f t="shared" si="0"/>
        <v>1</v>
      </c>
      <c r="N2">
        <f t="shared" si="0"/>
        <v>1</v>
      </c>
      <c r="O2">
        <f t="shared" si="0"/>
        <v>1</v>
      </c>
      <c r="P2">
        <f t="shared" si="0"/>
        <v>2</v>
      </c>
      <c r="Q2">
        <f t="shared" si="0"/>
        <v>2</v>
      </c>
      <c r="R2">
        <f t="shared" si="0"/>
        <v>2</v>
      </c>
      <c r="S2">
        <f t="shared" si="0"/>
        <v>2</v>
      </c>
      <c r="T2">
        <f t="shared" si="0"/>
        <v>2</v>
      </c>
      <c r="U2">
        <f t="shared" si="0"/>
        <v>2</v>
      </c>
      <c r="V2">
        <f t="shared" si="0"/>
        <v>2</v>
      </c>
      <c r="W2">
        <f t="shared" si="0"/>
        <v>2</v>
      </c>
      <c r="X2">
        <f t="shared" si="0"/>
        <v>2</v>
      </c>
      <c r="Y2">
        <f t="shared" si="0"/>
        <v>2</v>
      </c>
      <c r="Z2">
        <f t="shared" si="0"/>
        <v>2</v>
      </c>
      <c r="AA2">
        <f t="shared" si="0"/>
        <v>2</v>
      </c>
      <c r="AB2">
        <f t="shared" si="0"/>
        <v>3</v>
      </c>
      <c r="AC2">
        <f t="shared" si="0"/>
        <v>3</v>
      </c>
      <c r="AD2">
        <f t="shared" si="0"/>
        <v>3</v>
      </c>
      <c r="AE2">
        <f t="shared" si="0"/>
        <v>3</v>
      </c>
      <c r="AF2">
        <f t="shared" si="0"/>
        <v>3</v>
      </c>
      <c r="AG2">
        <f t="shared" si="0"/>
        <v>3</v>
      </c>
      <c r="AH2">
        <f t="shared" si="0"/>
        <v>3</v>
      </c>
      <c r="AI2">
        <f t="shared" si="0"/>
        <v>3</v>
      </c>
      <c r="AJ2">
        <f t="shared" si="0"/>
        <v>3</v>
      </c>
      <c r="AK2">
        <f t="shared" si="0"/>
        <v>3</v>
      </c>
      <c r="AL2">
        <f t="shared" si="0"/>
        <v>3</v>
      </c>
      <c r="AM2">
        <f t="shared" si="0"/>
        <v>3</v>
      </c>
      <c r="AN2">
        <f t="shared" si="0"/>
        <v>4</v>
      </c>
      <c r="AO2">
        <f t="shared" si="0"/>
        <v>4</v>
      </c>
      <c r="AP2">
        <f t="shared" si="0"/>
        <v>4</v>
      </c>
      <c r="AQ2">
        <f t="shared" si="0"/>
        <v>4</v>
      </c>
      <c r="AR2">
        <f t="shared" si="0"/>
        <v>4</v>
      </c>
      <c r="AS2">
        <f t="shared" si="0"/>
        <v>4</v>
      </c>
      <c r="AT2">
        <f t="shared" si="0"/>
        <v>4</v>
      </c>
      <c r="AU2">
        <f t="shared" si="0"/>
        <v>4</v>
      </c>
      <c r="AV2">
        <f t="shared" si="0"/>
        <v>4</v>
      </c>
      <c r="AW2">
        <f t="shared" si="0"/>
        <v>4</v>
      </c>
      <c r="AX2">
        <f t="shared" si="0"/>
        <v>4</v>
      </c>
      <c r="AY2">
        <f t="shared" si="0"/>
        <v>4</v>
      </c>
      <c r="AZ2">
        <f t="shared" si="0"/>
        <v>5</v>
      </c>
      <c r="BA2">
        <f t="shared" si="0"/>
        <v>5</v>
      </c>
      <c r="BB2">
        <f t="shared" si="0"/>
        <v>5</v>
      </c>
      <c r="BC2">
        <f t="shared" si="0"/>
        <v>5</v>
      </c>
      <c r="BD2">
        <f t="shared" si="0"/>
        <v>5</v>
      </c>
      <c r="BE2">
        <f t="shared" si="0"/>
        <v>5</v>
      </c>
      <c r="BF2">
        <f t="shared" si="0"/>
        <v>5</v>
      </c>
      <c r="BG2">
        <f t="shared" si="0"/>
        <v>5</v>
      </c>
      <c r="BH2">
        <f t="shared" si="0"/>
        <v>5</v>
      </c>
      <c r="BI2">
        <f t="shared" si="0"/>
        <v>5</v>
      </c>
      <c r="BJ2">
        <f t="shared" si="0"/>
        <v>5</v>
      </c>
      <c r="BK2">
        <f t="shared" si="0"/>
        <v>5</v>
      </c>
      <c r="BL2">
        <f t="shared" si="0"/>
        <v>6</v>
      </c>
      <c r="BM2">
        <f t="shared" si="0"/>
        <v>6</v>
      </c>
      <c r="BN2">
        <f t="shared" si="0"/>
        <v>6</v>
      </c>
      <c r="BO2">
        <f t="shared" si="0"/>
        <v>6</v>
      </c>
      <c r="BP2">
        <f t="shared" ref="BP2:BV2" si="1">ROUNDUP(BP3/12,0)</f>
        <v>6</v>
      </c>
      <c r="BQ2">
        <f t="shared" si="1"/>
        <v>6</v>
      </c>
      <c r="BR2">
        <f t="shared" si="1"/>
        <v>6</v>
      </c>
      <c r="BS2">
        <f t="shared" si="1"/>
        <v>6</v>
      </c>
      <c r="BT2">
        <f t="shared" si="1"/>
        <v>6</v>
      </c>
      <c r="BU2">
        <f t="shared" si="1"/>
        <v>6</v>
      </c>
      <c r="BV2">
        <f t="shared" si="1"/>
        <v>6</v>
      </c>
    </row>
    <row r="3" spans="2:74" x14ac:dyDescent="0.25">
      <c r="B3" s="2" t="s">
        <v>33</v>
      </c>
      <c r="C3" s="72">
        <v>0</v>
      </c>
      <c r="D3">
        <f>C3+1</f>
        <v>1</v>
      </c>
      <c r="E3">
        <f t="shared" ref="E3:BP3" si="2">D3+1</f>
        <v>2</v>
      </c>
      <c r="F3">
        <f t="shared" si="2"/>
        <v>3</v>
      </c>
      <c r="G3">
        <f t="shared" si="2"/>
        <v>4</v>
      </c>
      <c r="H3">
        <f t="shared" si="2"/>
        <v>5</v>
      </c>
      <c r="I3">
        <f t="shared" si="2"/>
        <v>6</v>
      </c>
      <c r="J3">
        <f t="shared" si="2"/>
        <v>7</v>
      </c>
      <c r="K3">
        <f t="shared" si="2"/>
        <v>8</v>
      </c>
      <c r="L3">
        <f t="shared" si="2"/>
        <v>9</v>
      </c>
      <c r="M3">
        <f t="shared" si="2"/>
        <v>10</v>
      </c>
      <c r="N3">
        <f t="shared" si="2"/>
        <v>11</v>
      </c>
      <c r="O3">
        <f t="shared" si="2"/>
        <v>12</v>
      </c>
      <c r="P3">
        <f t="shared" si="2"/>
        <v>13</v>
      </c>
      <c r="Q3">
        <f t="shared" si="2"/>
        <v>14</v>
      </c>
      <c r="R3">
        <f t="shared" si="2"/>
        <v>15</v>
      </c>
      <c r="S3">
        <f t="shared" si="2"/>
        <v>16</v>
      </c>
      <c r="T3">
        <f t="shared" si="2"/>
        <v>17</v>
      </c>
      <c r="U3">
        <f t="shared" si="2"/>
        <v>18</v>
      </c>
      <c r="V3">
        <f t="shared" si="2"/>
        <v>19</v>
      </c>
      <c r="W3">
        <f t="shared" si="2"/>
        <v>20</v>
      </c>
      <c r="X3">
        <f t="shared" si="2"/>
        <v>21</v>
      </c>
      <c r="Y3">
        <f t="shared" si="2"/>
        <v>22</v>
      </c>
      <c r="Z3">
        <f t="shared" si="2"/>
        <v>23</v>
      </c>
      <c r="AA3">
        <f t="shared" si="2"/>
        <v>24</v>
      </c>
      <c r="AB3">
        <f t="shared" si="2"/>
        <v>25</v>
      </c>
      <c r="AC3">
        <f t="shared" si="2"/>
        <v>26</v>
      </c>
      <c r="AD3">
        <f t="shared" si="2"/>
        <v>27</v>
      </c>
      <c r="AE3">
        <f t="shared" si="2"/>
        <v>28</v>
      </c>
      <c r="AF3">
        <f t="shared" si="2"/>
        <v>29</v>
      </c>
      <c r="AG3">
        <f t="shared" si="2"/>
        <v>30</v>
      </c>
      <c r="AH3">
        <f t="shared" si="2"/>
        <v>31</v>
      </c>
      <c r="AI3">
        <f t="shared" si="2"/>
        <v>32</v>
      </c>
      <c r="AJ3">
        <f t="shared" si="2"/>
        <v>33</v>
      </c>
      <c r="AK3">
        <f t="shared" si="2"/>
        <v>34</v>
      </c>
      <c r="AL3">
        <f t="shared" si="2"/>
        <v>35</v>
      </c>
      <c r="AM3">
        <f t="shared" si="2"/>
        <v>36</v>
      </c>
      <c r="AN3">
        <f t="shared" si="2"/>
        <v>37</v>
      </c>
      <c r="AO3">
        <f t="shared" si="2"/>
        <v>38</v>
      </c>
      <c r="AP3">
        <f t="shared" si="2"/>
        <v>39</v>
      </c>
      <c r="AQ3">
        <f t="shared" si="2"/>
        <v>40</v>
      </c>
      <c r="AR3">
        <f t="shared" si="2"/>
        <v>41</v>
      </c>
      <c r="AS3">
        <f t="shared" si="2"/>
        <v>42</v>
      </c>
      <c r="AT3">
        <f t="shared" si="2"/>
        <v>43</v>
      </c>
      <c r="AU3">
        <f t="shared" si="2"/>
        <v>44</v>
      </c>
      <c r="AV3">
        <f t="shared" si="2"/>
        <v>45</v>
      </c>
      <c r="AW3">
        <f t="shared" si="2"/>
        <v>46</v>
      </c>
      <c r="AX3">
        <f t="shared" si="2"/>
        <v>47</v>
      </c>
      <c r="AY3">
        <f t="shared" si="2"/>
        <v>48</v>
      </c>
      <c r="AZ3">
        <f t="shared" si="2"/>
        <v>49</v>
      </c>
      <c r="BA3">
        <f t="shared" si="2"/>
        <v>50</v>
      </c>
      <c r="BB3">
        <f t="shared" si="2"/>
        <v>51</v>
      </c>
      <c r="BC3">
        <f t="shared" si="2"/>
        <v>52</v>
      </c>
      <c r="BD3">
        <f t="shared" si="2"/>
        <v>53</v>
      </c>
      <c r="BE3">
        <f t="shared" si="2"/>
        <v>54</v>
      </c>
      <c r="BF3">
        <f t="shared" si="2"/>
        <v>55</v>
      </c>
      <c r="BG3">
        <f t="shared" si="2"/>
        <v>56</v>
      </c>
      <c r="BH3">
        <f t="shared" si="2"/>
        <v>57</v>
      </c>
      <c r="BI3">
        <f t="shared" si="2"/>
        <v>58</v>
      </c>
      <c r="BJ3">
        <f t="shared" si="2"/>
        <v>59</v>
      </c>
      <c r="BK3">
        <f t="shared" si="2"/>
        <v>60</v>
      </c>
      <c r="BL3">
        <f t="shared" si="2"/>
        <v>61</v>
      </c>
      <c r="BM3">
        <f t="shared" si="2"/>
        <v>62</v>
      </c>
      <c r="BN3">
        <f t="shared" si="2"/>
        <v>63</v>
      </c>
      <c r="BO3">
        <f t="shared" si="2"/>
        <v>64</v>
      </c>
      <c r="BP3">
        <f t="shared" si="2"/>
        <v>65</v>
      </c>
      <c r="BQ3">
        <f t="shared" ref="BQ3:BV3" si="3">BP3+1</f>
        <v>66</v>
      </c>
      <c r="BR3">
        <f t="shared" si="3"/>
        <v>67</v>
      </c>
      <c r="BS3">
        <f t="shared" si="3"/>
        <v>68</v>
      </c>
      <c r="BT3">
        <f t="shared" si="3"/>
        <v>69</v>
      </c>
      <c r="BU3">
        <f t="shared" si="3"/>
        <v>70</v>
      </c>
      <c r="BV3">
        <f t="shared" si="3"/>
        <v>71</v>
      </c>
    </row>
    <row r="4" spans="2:74" ht="15" thickBot="1" x14ac:dyDescent="0.3">
      <c r="B4" s="122" t="s">
        <v>136</v>
      </c>
      <c r="C4" s="123">
        <f>LPP!D4</f>
        <v>44408</v>
      </c>
      <c r="D4" s="123">
        <f>EOMONTH(C4,1)</f>
        <v>44439</v>
      </c>
      <c r="E4" s="123">
        <f t="shared" ref="E4:BP4" si="4">EOMONTH(D4,1)</f>
        <v>44469</v>
      </c>
      <c r="F4" s="123">
        <f t="shared" si="4"/>
        <v>44500</v>
      </c>
      <c r="G4" s="123">
        <f t="shared" si="4"/>
        <v>44530</v>
      </c>
      <c r="H4" s="123">
        <f t="shared" si="4"/>
        <v>44561</v>
      </c>
      <c r="I4" s="123">
        <f t="shared" si="4"/>
        <v>44592</v>
      </c>
      <c r="J4" s="123">
        <f t="shared" si="4"/>
        <v>44620</v>
      </c>
      <c r="K4" s="123">
        <f t="shared" si="4"/>
        <v>44651</v>
      </c>
      <c r="L4" s="123">
        <f t="shared" si="4"/>
        <v>44681</v>
      </c>
      <c r="M4" s="123">
        <f t="shared" si="4"/>
        <v>44712</v>
      </c>
      <c r="N4" s="123">
        <f t="shared" si="4"/>
        <v>44742</v>
      </c>
      <c r="O4" s="123">
        <f t="shared" si="4"/>
        <v>44773</v>
      </c>
      <c r="P4" s="123">
        <f t="shared" si="4"/>
        <v>44804</v>
      </c>
      <c r="Q4" s="123">
        <f t="shared" si="4"/>
        <v>44834</v>
      </c>
      <c r="R4" s="123">
        <f t="shared" si="4"/>
        <v>44865</v>
      </c>
      <c r="S4" s="123">
        <f t="shared" si="4"/>
        <v>44895</v>
      </c>
      <c r="T4" s="123">
        <f t="shared" si="4"/>
        <v>44926</v>
      </c>
      <c r="U4" s="123">
        <f t="shared" si="4"/>
        <v>44957</v>
      </c>
      <c r="V4" s="123">
        <f t="shared" si="4"/>
        <v>44985</v>
      </c>
      <c r="W4" s="123">
        <f t="shared" si="4"/>
        <v>45016</v>
      </c>
      <c r="X4" s="123">
        <f t="shared" si="4"/>
        <v>45046</v>
      </c>
      <c r="Y4" s="123">
        <f t="shared" si="4"/>
        <v>45077</v>
      </c>
      <c r="Z4" s="123">
        <f t="shared" si="4"/>
        <v>45107</v>
      </c>
      <c r="AA4" s="123">
        <f t="shared" si="4"/>
        <v>45138</v>
      </c>
      <c r="AB4" s="123">
        <f t="shared" si="4"/>
        <v>45169</v>
      </c>
      <c r="AC4" s="123">
        <f t="shared" si="4"/>
        <v>45199</v>
      </c>
      <c r="AD4" s="123">
        <f t="shared" si="4"/>
        <v>45230</v>
      </c>
      <c r="AE4" s="123">
        <f t="shared" si="4"/>
        <v>45260</v>
      </c>
      <c r="AF4" s="123">
        <f t="shared" si="4"/>
        <v>45291</v>
      </c>
      <c r="AG4" s="123">
        <f t="shared" si="4"/>
        <v>45322</v>
      </c>
      <c r="AH4" s="123">
        <f t="shared" si="4"/>
        <v>45351</v>
      </c>
      <c r="AI4" s="123">
        <f t="shared" si="4"/>
        <v>45382</v>
      </c>
      <c r="AJ4" s="123">
        <f t="shared" si="4"/>
        <v>45412</v>
      </c>
      <c r="AK4" s="123">
        <f t="shared" si="4"/>
        <v>45443</v>
      </c>
      <c r="AL4" s="123">
        <f t="shared" si="4"/>
        <v>45473</v>
      </c>
      <c r="AM4" s="123">
        <f t="shared" si="4"/>
        <v>45504</v>
      </c>
      <c r="AN4" s="123">
        <f t="shared" si="4"/>
        <v>45535</v>
      </c>
      <c r="AO4" s="123">
        <f t="shared" si="4"/>
        <v>45565</v>
      </c>
      <c r="AP4" s="123">
        <f t="shared" si="4"/>
        <v>45596</v>
      </c>
      <c r="AQ4" s="123">
        <f t="shared" si="4"/>
        <v>45626</v>
      </c>
      <c r="AR4" s="123">
        <f t="shared" si="4"/>
        <v>45657</v>
      </c>
      <c r="AS4" s="123">
        <f t="shared" si="4"/>
        <v>45688</v>
      </c>
      <c r="AT4" s="123">
        <f t="shared" si="4"/>
        <v>45716</v>
      </c>
      <c r="AU4" s="123">
        <f t="shared" si="4"/>
        <v>45747</v>
      </c>
      <c r="AV4" s="123">
        <f t="shared" si="4"/>
        <v>45777</v>
      </c>
      <c r="AW4" s="123">
        <f t="shared" si="4"/>
        <v>45808</v>
      </c>
      <c r="AX4" s="123">
        <f t="shared" si="4"/>
        <v>45838</v>
      </c>
      <c r="AY4" s="123">
        <f t="shared" si="4"/>
        <v>45869</v>
      </c>
      <c r="AZ4" s="123">
        <f t="shared" si="4"/>
        <v>45900</v>
      </c>
      <c r="BA4" s="123">
        <f t="shared" si="4"/>
        <v>45930</v>
      </c>
      <c r="BB4" s="123">
        <f t="shared" si="4"/>
        <v>45961</v>
      </c>
      <c r="BC4" s="123">
        <f t="shared" si="4"/>
        <v>45991</v>
      </c>
      <c r="BD4" s="123">
        <f t="shared" si="4"/>
        <v>46022</v>
      </c>
      <c r="BE4" s="123">
        <f t="shared" si="4"/>
        <v>46053</v>
      </c>
      <c r="BF4" s="123">
        <f t="shared" si="4"/>
        <v>46081</v>
      </c>
      <c r="BG4" s="123">
        <f t="shared" si="4"/>
        <v>46112</v>
      </c>
      <c r="BH4" s="123">
        <f t="shared" si="4"/>
        <v>46142</v>
      </c>
      <c r="BI4" s="123">
        <f t="shared" si="4"/>
        <v>46173</v>
      </c>
      <c r="BJ4" s="123">
        <f t="shared" si="4"/>
        <v>46203</v>
      </c>
      <c r="BK4" s="123">
        <f t="shared" si="4"/>
        <v>46234</v>
      </c>
      <c r="BL4" s="123">
        <f t="shared" si="4"/>
        <v>46265</v>
      </c>
      <c r="BM4" s="123">
        <f t="shared" si="4"/>
        <v>46295</v>
      </c>
      <c r="BN4" s="123">
        <f t="shared" si="4"/>
        <v>46326</v>
      </c>
      <c r="BO4" s="123">
        <f t="shared" si="4"/>
        <v>46356</v>
      </c>
      <c r="BP4" s="123">
        <f t="shared" si="4"/>
        <v>46387</v>
      </c>
      <c r="BQ4" s="123">
        <f t="shared" ref="BQ4:BV4" si="5">EOMONTH(BP4,1)</f>
        <v>46418</v>
      </c>
      <c r="BR4" s="123">
        <f t="shared" si="5"/>
        <v>46446</v>
      </c>
      <c r="BS4" s="123">
        <f t="shared" si="5"/>
        <v>46477</v>
      </c>
      <c r="BT4" s="123">
        <f t="shared" si="5"/>
        <v>46507</v>
      </c>
      <c r="BU4" s="123">
        <f t="shared" si="5"/>
        <v>46538</v>
      </c>
      <c r="BV4" s="123">
        <f t="shared" si="5"/>
        <v>46568</v>
      </c>
    </row>
    <row r="5" spans="2:74" ht="13.8" x14ac:dyDescent="0.3">
      <c r="B5" s="57" t="s">
        <v>120</v>
      </c>
      <c r="C5" s="115">
        <f>LPP!I19</f>
        <v>2761925</v>
      </c>
      <c r="D5" s="65">
        <v>0</v>
      </c>
      <c r="E5" s="65">
        <v>0</v>
      </c>
      <c r="F5" s="65">
        <v>0</v>
      </c>
      <c r="G5" s="65">
        <v>0</v>
      </c>
      <c r="H5" s="65">
        <v>0</v>
      </c>
      <c r="I5" s="65">
        <v>0</v>
      </c>
      <c r="J5" s="65">
        <v>0</v>
      </c>
      <c r="K5" s="65">
        <v>0</v>
      </c>
      <c r="L5" s="65">
        <v>0</v>
      </c>
      <c r="M5" s="65">
        <v>0</v>
      </c>
      <c r="N5" s="65">
        <v>0</v>
      </c>
      <c r="O5" s="65">
        <v>0</v>
      </c>
      <c r="P5" s="65">
        <v>0</v>
      </c>
      <c r="Q5" s="65">
        <v>0</v>
      </c>
      <c r="R5" s="65">
        <v>0</v>
      </c>
      <c r="S5" s="65">
        <v>0</v>
      </c>
      <c r="T5" s="65">
        <v>0</v>
      </c>
      <c r="U5" s="65">
        <v>0</v>
      </c>
      <c r="V5" s="65">
        <v>0</v>
      </c>
      <c r="W5" s="65">
        <v>0</v>
      </c>
      <c r="X5" s="65">
        <v>0</v>
      </c>
      <c r="Y5" s="65">
        <v>0</v>
      </c>
      <c r="Z5" s="65">
        <v>0</v>
      </c>
      <c r="AA5" s="65">
        <v>0</v>
      </c>
      <c r="AB5" s="65">
        <v>0</v>
      </c>
      <c r="AC5" s="65">
        <v>0</v>
      </c>
      <c r="AD5" s="65">
        <v>0</v>
      </c>
      <c r="AE5" s="65">
        <v>0</v>
      </c>
      <c r="AF5" s="65">
        <v>0</v>
      </c>
      <c r="AG5" s="65">
        <v>0</v>
      </c>
      <c r="AH5" s="65">
        <v>0</v>
      </c>
      <c r="AI5" s="65">
        <v>0</v>
      </c>
      <c r="AJ5" s="65">
        <v>0</v>
      </c>
      <c r="AK5" s="65">
        <v>0</v>
      </c>
      <c r="AL5" s="65">
        <v>0</v>
      </c>
      <c r="AM5" s="65">
        <v>0</v>
      </c>
      <c r="AN5" s="65">
        <v>0</v>
      </c>
      <c r="AO5" s="65">
        <v>0</v>
      </c>
      <c r="AP5" s="65">
        <v>0</v>
      </c>
      <c r="AQ5" s="65">
        <v>0</v>
      </c>
      <c r="AR5" s="65">
        <v>0</v>
      </c>
      <c r="AS5" s="65">
        <v>0</v>
      </c>
      <c r="AT5" s="65">
        <v>0</v>
      </c>
      <c r="AU5" s="65">
        <v>0</v>
      </c>
      <c r="AV5" s="65">
        <v>0</v>
      </c>
      <c r="AW5" s="65">
        <v>0</v>
      </c>
      <c r="AX5" s="65">
        <v>0</v>
      </c>
      <c r="AY5" s="65">
        <v>0</v>
      </c>
      <c r="AZ5" s="65">
        <v>0</v>
      </c>
      <c r="BA5" s="65">
        <v>0</v>
      </c>
      <c r="BB5" s="65">
        <v>0</v>
      </c>
      <c r="BC5" s="65">
        <v>0</v>
      </c>
      <c r="BD5" s="65">
        <v>0</v>
      </c>
      <c r="BE5" s="65">
        <v>0</v>
      </c>
      <c r="BF5" s="65">
        <v>0</v>
      </c>
      <c r="BG5" s="65">
        <v>0</v>
      </c>
      <c r="BH5" s="65">
        <v>0</v>
      </c>
      <c r="BI5" s="65">
        <v>0</v>
      </c>
      <c r="BJ5" s="65">
        <v>0</v>
      </c>
      <c r="BK5" s="65">
        <v>0</v>
      </c>
      <c r="BL5" s="65">
        <v>0</v>
      </c>
      <c r="BM5" s="65">
        <v>0</v>
      </c>
      <c r="BN5" s="65">
        <v>0</v>
      </c>
      <c r="BO5" s="65">
        <v>0</v>
      </c>
      <c r="BP5" s="65">
        <v>0</v>
      </c>
      <c r="BQ5" s="65">
        <v>0</v>
      </c>
      <c r="BR5" s="65">
        <v>0</v>
      </c>
      <c r="BS5" s="65">
        <v>0</v>
      </c>
      <c r="BT5" s="65">
        <v>0</v>
      </c>
      <c r="BU5" s="65">
        <v>0</v>
      </c>
      <c r="BV5" s="65">
        <v>0</v>
      </c>
    </row>
    <row r="6" spans="2:74" ht="13.8" x14ac:dyDescent="0.3">
      <c r="B6" s="57" t="s">
        <v>121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209838</v>
      </c>
      <c r="M6" s="65">
        <v>206838</v>
      </c>
      <c r="N6" s="65">
        <v>200338</v>
      </c>
      <c r="O6" s="65">
        <v>200338</v>
      </c>
      <c r="P6" s="65">
        <v>200338</v>
      </c>
      <c r="Q6" s="65">
        <v>195338</v>
      </c>
      <c r="R6" s="65">
        <v>190338.5</v>
      </c>
      <c r="S6" s="65">
        <v>209838</v>
      </c>
      <c r="T6" s="65">
        <v>209838</v>
      </c>
      <c r="U6" s="65">
        <v>0</v>
      </c>
      <c r="V6" s="65">
        <v>0</v>
      </c>
      <c r="W6" s="65">
        <v>0</v>
      </c>
      <c r="X6" s="65">
        <v>0</v>
      </c>
      <c r="Y6" s="65">
        <v>0</v>
      </c>
      <c r="Z6" s="65">
        <v>0</v>
      </c>
      <c r="AA6" s="65">
        <v>0</v>
      </c>
      <c r="AB6" s="65">
        <v>0</v>
      </c>
      <c r="AC6" s="65">
        <v>0</v>
      </c>
      <c r="AD6" s="65">
        <v>0</v>
      </c>
      <c r="AE6" s="65">
        <v>0</v>
      </c>
      <c r="AF6" s="65">
        <v>0</v>
      </c>
      <c r="AG6" s="65">
        <v>0</v>
      </c>
      <c r="AH6" s="65">
        <v>0</v>
      </c>
      <c r="AI6" s="65">
        <v>0</v>
      </c>
      <c r="AJ6" s="65">
        <v>0</v>
      </c>
      <c r="AK6" s="65">
        <v>0</v>
      </c>
      <c r="AL6" s="65">
        <v>0</v>
      </c>
      <c r="AM6" s="65">
        <v>0</v>
      </c>
      <c r="AN6" s="65">
        <v>0</v>
      </c>
      <c r="AO6" s="65">
        <v>0</v>
      </c>
      <c r="AP6" s="65">
        <v>0</v>
      </c>
      <c r="AQ6" s="65">
        <v>0</v>
      </c>
      <c r="AR6" s="65">
        <v>0</v>
      </c>
      <c r="AS6" s="65">
        <v>0</v>
      </c>
      <c r="AT6" s="65">
        <v>0</v>
      </c>
      <c r="AU6" s="65">
        <v>0</v>
      </c>
      <c r="AV6" s="65">
        <v>0</v>
      </c>
      <c r="AW6" s="65">
        <v>0</v>
      </c>
      <c r="AX6" s="65">
        <v>0</v>
      </c>
      <c r="AY6" s="65">
        <v>0</v>
      </c>
      <c r="AZ6" s="65">
        <v>0</v>
      </c>
      <c r="BA6" s="65">
        <v>0</v>
      </c>
      <c r="BB6" s="65">
        <v>0</v>
      </c>
      <c r="BC6" s="65">
        <v>0</v>
      </c>
      <c r="BD6" s="65">
        <v>0</v>
      </c>
      <c r="BE6" s="65">
        <v>0</v>
      </c>
      <c r="BF6" s="65">
        <v>0</v>
      </c>
      <c r="BG6" s="65">
        <v>0</v>
      </c>
      <c r="BH6" s="65">
        <v>0</v>
      </c>
      <c r="BI6" s="65">
        <v>0</v>
      </c>
      <c r="BJ6" s="65">
        <v>0</v>
      </c>
      <c r="BK6" s="65">
        <v>0</v>
      </c>
      <c r="BL6" s="65">
        <v>0</v>
      </c>
      <c r="BM6" s="65">
        <v>0</v>
      </c>
      <c r="BN6" s="65">
        <v>0</v>
      </c>
      <c r="BO6" s="65">
        <v>0</v>
      </c>
      <c r="BP6" s="65">
        <v>0</v>
      </c>
      <c r="BQ6" s="65">
        <v>0</v>
      </c>
      <c r="BR6" s="65">
        <v>0</v>
      </c>
      <c r="BS6" s="65">
        <v>0</v>
      </c>
      <c r="BT6" s="65">
        <v>0</v>
      </c>
      <c r="BU6" s="65">
        <v>0</v>
      </c>
      <c r="BV6" s="65">
        <v>0</v>
      </c>
    </row>
    <row r="7" spans="2:74" ht="13.8" x14ac:dyDescent="0.3">
      <c r="B7" s="57" t="s">
        <v>122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80707</v>
      </c>
      <c r="M7" s="65">
        <v>83707</v>
      </c>
      <c r="N7" s="65">
        <v>85207</v>
      </c>
      <c r="O7" s="65">
        <v>85207</v>
      </c>
      <c r="P7" s="65">
        <v>85207</v>
      </c>
      <c r="Q7" s="65">
        <v>80707</v>
      </c>
      <c r="R7" s="65">
        <v>85207</v>
      </c>
      <c r="S7" s="65">
        <v>80707</v>
      </c>
      <c r="T7" s="65">
        <v>80707</v>
      </c>
      <c r="U7" s="65">
        <v>0</v>
      </c>
      <c r="V7" s="65">
        <v>0</v>
      </c>
      <c r="W7" s="65">
        <v>0</v>
      </c>
      <c r="X7" s="65">
        <v>0</v>
      </c>
      <c r="Y7" s="65">
        <v>0</v>
      </c>
      <c r="Z7" s="65">
        <v>0</v>
      </c>
      <c r="AA7" s="65">
        <v>0</v>
      </c>
      <c r="AB7" s="65">
        <v>0</v>
      </c>
      <c r="AC7" s="65">
        <v>0</v>
      </c>
      <c r="AD7" s="65">
        <v>0</v>
      </c>
      <c r="AE7" s="65">
        <v>0</v>
      </c>
      <c r="AF7" s="65">
        <v>0</v>
      </c>
      <c r="AG7" s="65">
        <v>0</v>
      </c>
      <c r="AH7" s="65">
        <v>0</v>
      </c>
      <c r="AI7" s="65">
        <v>0</v>
      </c>
      <c r="AJ7" s="65">
        <v>0</v>
      </c>
      <c r="AK7" s="65">
        <v>0</v>
      </c>
      <c r="AL7" s="65">
        <v>0</v>
      </c>
      <c r="AM7" s="65">
        <v>0</v>
      </c>
      <c r="AN7" s="65">
        <v>0</v>
      </c>
      <c r="AO7" s="65">
        <v>0</v>
      </c>
      <c r="AP7" s="65">
        <v>0</v>
      </c>
      <c r="AQ7" s="65">
        <v>0</v>
      </c>
      <c r="AR7" s="65">
        <v>0</v>
      </c>
      <c r="AS7" s="65">
        <v>0</v>
      </c>
      <c r="AT7" s="65">
        <v>0</v>
      </c>
      <c r="AU7" s="65">
        <v>0</v>
      </c>
      <c r="AV7" s="65">
        <v>0</v>
      </c>
      <c r="AW7" s="65">
        <v>0</v>
      </c>
      <c r="AX7" s="65">
        <v>0</v>
      </c>
      <c r="AY7" s="65">
        <v>0</v>
      </c>
      <c r="AZ7" s="65">
        <v>0</v>
      </c>
      <c r="BA7" s="65">
        <v>0</v>
      </c>
      <c r="BB7" s="65">
        <v>0</v>
      </c>
      <c r="BC7" s="65">
        <v>0</v>
      </c>
      <c r="BD7" s="65">
        <v>0</v>
      </c>
      <c r="BE7" s="65">
        <v>0</v>
      </c>
      <c r="BF7" s="65">
        <v>0</v>
      </c>
      <c r="BG7" s="65">
        <v>0</v>
      </c>
      <c r="BH7" s="65">
        <v>0</v>
      </c>
      <c r="BI7" s="65">
        <v>0</v>
      </c>
      <c r="BJ7" s="65">
        <v>0</v>
      </c>
      <c r="BK7" s="65">
        <v>0</v>
      </c>
      <c r="BL7" s="65">
        <v>0</v>
      </c>
      <c r="BM7" s="65">
        <v>0</v>
      </c>
      <c r="BN7" s="65">
        <v>0</v>
      </c>
      <c r="BO7" s="65">
        <v>0</v>
      </c>
      <c r="BP7" s="65">
        <v>0</v>
      </c>
      <c r="BQ7" s="65">
        <v>0</v>
      </c>
      <c r="BR7" s="65">
        <v>0</v>
      </c>
      <c r="BS7" s="65">
        <v>0</v>
      </c>
      <c r="BT7" s="65">
        <v>0</v>
      </c>
      <c r="BU7" s="65">
        <v>0</v>
      </c>
      <c r="BV7" s="65">
        <v>0</v>
      </c>
    </row>
    <row r="8" spans="2:74" ht="13.8" x14ac:dyDescent="0.3">
      <c r="B8" s="57" t="s">
        <v>123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32282.5</v>
      </c>
      <c r="M8" s="65">
        <v>32282.5</v>
      </c>
      <c r="N8" s="65">
        <v>37282.5</v>
      </c>
      <c r="O8" s="65">
        <v>37284</v>
      </c>
      <c r="P8" s="65">
        <v>37284</v>
      </c>
      <c r="Q8" s="65">
        <v>42283</v>
      </c>
      <c r="R8" s="65">
        <v>47283</v>
      </c>
      <c r="S8" s="65">
        <v>32282.5</v>
      </c>
      <c r="T8" s="65">
        <v>32282.5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5">
        <v>0</v>
      </c>
      <c r="AA8" s="65">
        <v>0</v>
      </c>
      <c r="AB8" s="65">
        <v>0</v>
      </c>
      <c r="AC8" s="65">
        <v>0</v>
      </c>
      <c r="AD8" s="65">
        <v>0</v>
      </c>
      <c r="AE8" s="65">
        <v>0</v>
      </c>
      <c r="AF8" s="65">
        <v>0</v>
      </c>
      <c r="AG8" s="65">
        <v>0</v>
      </c>
      <c r="AH8" s="65">
        <v>0</v>
      </c>
      <c r="AI8" s="65">
        <v>0</v>
      </c>
      <c r="AJ8" s="65">
        <v>0</v>
      </c>
      <c r="AK8" s="65">
        <v>0</v>
      </c>
      <c r="AL8" s="65">
        <v>0</v>
      </c>
      <c r="AM8" s="65">
        <v>0</v>
      </c>
      <c r="AN8" s="65">
        <v>0</v>
      </c>
      <c r="AO8" s="65">
        <v>0</v>
      </c>
      <c r="AP8" s="65">
        <v>0</v>
      </c>
      <c r="AQ8" s="65">
        <v>0</v>
      </c>
      <c r="AR8" s="65">
        <v>0</v>
      </c>
      <c r="AS8" s="65">
        <v>0</v>
      </c>
      <c r="AT8" s="65">
        <v>0</v>
      </c>
      <c r="AU8" s="65">
        <v>0</v>
      </c>
      <c r="AV8" s="65">
        <v>0</v>
      </c>
      <c r="AW8" s="65">
        <v>0</v>
      </c>
      <c r="AX8" s="65">
        <v>0</v>
      </c>
      <c r="AY8" s="65">
        <v>0</v>
      </c>
      <c r="AZ8" s="65">
        <v>0</v>
      </c>
      <c r="BA8" s="65">
        <v>0</v>
      </c>
      <c r="BB8" s="65">
        <v>0</v>
      </c>
      <c r="BC8" s="65">
        <v>0</v>
      </c>
      <c r="BD8" s="65">
        <v>0</v>
      </c>
      <c r="BE8" s="65">
        <v>0</v>
      </c>
      <c r="BF8" s="65">
        <v>0</v>
      </c>
      <c r="BG8" s="65">
        <v>0</v>
      </c>
      <c r="BH8" s="65">
        <v>0</v>
      </c>
      <c r="BI8" s="65">
        <v>0</v>
      </c>
      <c r="BJ8" s="65">
        <v>0</v>
      </c>
      <c r="BK8" s="65">
        <v>0</v>
      </c>
      <c r="BL8" s="65">
        <v>0</v>
      </c>
      <c r="BM8" s="65">
        <v>0</v>
      </c>
      <c r="BN8" s="65">
        <v>0</v>
      </c>
      <c r="BO8" s="65">
        <v>0</v>
      </c>
      <c r="BP8" s="65">
        <v>0</v>
      </c>
      <c r="BQ8" s="65">
        <v>0</v>
      </c>
      <c r="BR8" s="65">
        <v>0</v>
      </c>
      <c r="BS8" s="65">
        <v>0</v>
      </c>
      <c r="BT8" s="65">
        <v>0</v>
      </c>
      <c r="BU8" s="65">
        <v>0</v>
      </c>
      <c r="BV8" s="65">
        <v>0</v>
      </c>
    </row>
    <row r="9" spans="2:74" ht="13.8" x14ac:dyDescent="0.3">
      <c r="B9" s="57" t="s">
        <v>124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5">
        <v>0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>
        <v>0</v>
      </c>
      <c r="AH9" s="65">
        <v>0</v>
      </c>
      <c r="AI9" s="65">
        <v>0</v>
      </c>
      <c r="AJ9" s="65">
        <v>0</v>
      </c>
      <c r="AK9" s="65">
        <v>0</v>
      </c>
      <c r="AL9" s="65">
        <v>0</v>
      </c>
      <c r="AM9" s="65">
        <v>0</v>
      </c>
      <c r="AN9" s="65">
        <v>0</v>
      </c>
      <c r="AO9" s="65">
        <v>0</v>
      </c>
      <c r="AP9" s="65">
        <v>0</v>
      </c>
      <c r="AQ9" s="65">
        <v>0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v>0</v>
      </c>
      <c r="AX9" s="65">
        <v>0</v>
      </c>
      <c r="AY9" s="65">
        <v>0</v>
      </c>
      <c r="AZ9" s="65">
        <v>0</v>
      </c>
      <c r="BA9" s="65">
        <v>0</v>
      </c>
      <c r="BB9" s="65">
        <v>0</v>
      </c>
      <c r="BC9" s="65">
        <v>0</v>
      </c>
      <c r="BD9" s="65">
        <v>0</v>
      </c>
      <c r="BE9" s="65">
        <v>0</v>
      </c>
      <c r="BF9" s="65">
        <v>0</v>
      </c>
      <c r="BG9" s="65">
        <v>0</v>
      </c>
      <c r="BH9" s="65">
        <v>0</v>
      </c>
      <c r="BI9" s="65">
        <v>0</v>
      </c>
      <c r="BJ9" s="65">
        <v>0</v>
      </c>
      <c r="BK9" s="65">
        <v>0</v>
      </c>
      <c r="BL9" s="65">
        <v>0</v>
      </c>
      <c r="BM9" s="65">
        <v>0</v>
      </c>
      <c r="BN9" s="65">
        <v>0</v>
      </c>
      <c r="BO9" s="65">
        <v>0</v>
      </c>
      <c r="BP9" s="65">
        <v>0</v>
      </c>
      <c r="BQ9" s="65">
        <v>0</v>
      </c>
      <c r="BR9" s="65">
        <v>0</v>
      </c>
      <c r="BS9" s="65">
        <v>0</v>
      </c>
      <c r="BT9" s="65">
        <v>0</v>
      </c>
      <c r="BU9" s="65">
        <v>0</v>
      </c>
      <c r="BV9" s="65">
        <v>0</v>
      </c>
    </row>
    <row r="10" spans="2:74" ht="13.8" x14ac:dyDescent="0.3">
      <c r="B10" s="57" t="s">
        <v>125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  <c r="AB10" s="65">
        <v>0</v>
      </c>
      <c r="AC10" s="65">
        <v>0</v>
      </c>
      <c r="AD10" s="65">
        <v>0</v>
      </c>
      <c r="AE10" s="65">
        <v>0</v>
      </c>
      <c r="AF10" s="65">
        <v>0</v>
      </c>
      <c r="AG10" s="65">
        <v>0</v>
      </c>
      <c r="AH10" s="65">
        <v>0</v>
      </c>
      <c r="AI10" s="65">
        <v>0</v>
      </c>
      <c r="AJ10" s="65">
        <v>0</v>
      </c>
      <c r="AK10" s="65">
        <v>0</v>
      </c>
      <c r="AL10" s="65">
        <v>0</v>
      </c>
      <c r="AM10" s="65">
        <v>0</v>
      </c>
      <c r="AN10" s="65">
        <v>0</v>
      </c>
      <c r="AO10" s="65">
        <v>0</v>
      </c>
      <c r="AP10" s="65">
        <v>0</v>
      </c>
      <c r="AQ10" s="65">
        <v>0</v>
      </c>
      <c r="AR10" s="65">
        <v>0</v>
      </c>
      <c r="AS10" s="65">
        <v>0</v>
      </c>
      <c r="AT10" s="65">
        <v>0</v>
      </c>
      <c r="AU10" s="65">
        <v>0</v>
      </c>
      <c r="AV10" s="65">
        <v>0</v>
      </c>
      <c r="AW10" s="65">
        <v>0</v>
      </c>
      <c r="AX10" s="65">
        <v>0</v>
      </c>
      <c r="AY10" s="65">
        <v>0</v>
      </c>
      <c r="AZ10" s="65">
        <v>0</v>
      </c>
      <c r="BA10" s="65">
        <v>0</v>
      </c>
      <c r="BB10" s="65">
        <v>0</v>
      </c>
      <c r="BC10" s="65">
        <v>0</v>
      </c>
      <c r="BD10" s="65">
        <v>0</v>
      </c>
      <c r="BE10" s="65">
        <v>0</v>
      </c>
      <c r="BF10" s="65">
        <v>0</v>
      </c>
      <c r="BG10" s="65">
        <v>0</v>
      </c>
      <c r="BH10" s="65">
        <v>0</v>
      </c>
      <c r="BI10" s="65">
        <v>0</v>
      </c>
      <c r="BJ10" s="65">
        <v>0</v>
      </c>
      <c r="BK10" s="65">
        <v>0</v>
      </c>
      <c r="BL10" s="65">
        <v>0</v>
      </c>
      <c r="BM10" s="65">
        <v>0</v>
      </c>
      <c r="BN10" s="65">
        <v>0</v>
      </c>
      <c r="BO10" s="65">
        <v>0</v>
      </c>
      <c r="BP10" s="65">
        <v>0</v>
      </c>
      <c r="BQ10" s="65">
        <v>0</v>
      </c>
      <c r="BR10" s="65">
        <v>0</v>
      </c>
      <c r="BS10" s="65">
        <v>0</v>
      </c>
      <c r="BT10" s="65">
        <v>0</v>
      </c>
      <c r="BU10" s="65">
        <v>0</v>
      </c>
      <c r="BV10" s="65">
        <v>0</v>
      </c>
    </row>
    <row r="11" spans="2:74" ht="13.8" x14ac:dyDescent="0.3">
      <c r="B11" s="57" t="s">
        <v>126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  <c r="AC11" s="65">
        <v>0</v>
      </c>
      <c r="AD11" s="65">
        <v>0</v>
      </c>
      <c r="AE11" s="65">
        <v>0</v>
      </c>
      <c r="AF11" s="65">
        <v>0</v>
      </c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65">
        <v>0</v>
      </c>
      <c r="BB11" s="65">
        <v>0</v>
      </c>
      <c r="BC11" s="65">
        <v>0</v>
      </c>
      <c r="BD11" s="65">
        <v>0</v>
      </c>
      <c r="BE11" s="65">
        <v>0</v>
      </c>
      <c r="BF11" s="65">
        <v>0</v>
      </c>
      <c r="BG11" s="65">
        <v>0</v>
      </c>
      <c r="BH11" s="65">
        <v>0</v>
      </c>
      <c r="BI11" s="65">
        <v>0</v>
      </c>
      <c r="BJ11" s="65">
        <v>0</v>
      </c>
      <c r="BK11" s="65">
        <v>0</v>
      </c>
      <c r="BL11" s="65">
        <v>0</v>
      </c>
      <c r="BM11" s="65">
        <v>0</v>
      </c>
      <c r="BN11" s="65">
        <v>0</v>
      </c>
      <c r="BO11" s="65">
        <v>0</v>
      </c>
      <c r="BP11" s="65">
        <v>0</v>
      </c>
      <c r="BQ11" s="65">
        <v>0</v>
      </c>
      <c r="BR11" s="65">
        <v>0</v>
      </c>
      <c r="BS11" s="65">
        <v>0</v>
      </c>
      <c r="BT11" s="65">
        <v>0</v>
      </c>
      <c r="BU11" s="65">
        <v>0</v>
      </c>
      <c r="BV11" s="65">
        <v>0</v>
      </c>
    </row>
    <row r="12" spans="2:74" ht="13.8" x14ac:dyDescent="0.3">
      <c r="B12" s="57" t="s">
        <v>127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  <c r="AC12" s="65">
        <v>0</v>
      </c>
      <c r="AD12" s="65">
        <v>0</v>
      </c>
      <c r="AE12" s="65">
        <v>0</v>
      </c>
      <c r="AF12" s="65">
        <v>0</v>
      </c>
      <c r="AG12" s="65">
        <v>0</v>
      </c>
      <c r="AH12" s="65">
        <v>0</v>
      </c>
      <c r="AI12" s="65">
        <v>0</v>
      </c>
      <c r="AJ12" s="65">
        <v>0</v>
      </c>
      <c r="AK12" s="65">
        <v>0</v>
      </c>
      <c r="AL12" s="65">
        <v>0</v>
      </c>
      <c r="AM12" s="65">
        <v>0</v>
      </c>
      <c r="AN12" s="65">
        <v>0</v>
      </c>
      <c r="AO12" s="65">
        <v>0</v>
      </c>
      <c r="AP12" s="65">
        <v>0</v>
      </c>
      <c r="AQ12" s="65">
        <v>0</v>
      </c>
      <c r="AR12" s="65">
        <v>0</v>
      </c>
      <c r="AS12" s="65">
        <v>0</v>
      </c>
      <c r="AT12" s="65">
        <v>0</v>
      </c>
      <c r="AU12" s="65">
        <v>0</v>
      </c>
      <c r="AV12" s="65">
        <v>0</v>
      </c>
      <c r="AW12" s="65">
        <v>0</v>
      </c>
      <c r="AX12" s="65">
        <v>0</v>
      </c>
      <c r="AY12" s="65">
        <v>0</v>
      </c>
      <c r="AZ12" s="65">
        <v>0</v>
      </c>
      <c r="BA12" s="65">
        <v>0</v>
      </c>
      <c r="BB12" s="65">
        <v>0</v>
      </c>
      <c r="BC12" s="65">
        <v>0</v>
      </c>
      <c r="BD12" s="65">
        <v>0</v>
      </c>
      <c r="BE12" s="65">
        <v>0</v>
      </c>
      <c r="BF12" s="65">
        <v>0</v>
      </c>
      <c r="BG12" s="65">
        <v>0</v>
      </c>
      <c r="BH12" s="65">
        <v>0</v>
      </c>
      <c r="BI12" s="65">
        <v>0</v>
      </c>
      <c r="BJ12" s="65">
        <v>0</v>
      </c>
      <c r="BK12" s="65">
        <v>0</v>
      </c>
      <c r="BL12" s="65">
        <v>0</v>
      </c>
      <c r="BM12" s="65">
        <v>0</v>
      </c>
      <c r="BN12" s="65">
        <v>0</v>
      </c>
      <c r="BO12" s="65">
        <v>0</v>
      </c>
      <c r="BP12" s="65">
        <v>0</v>
      </c>
      <c r="BQ12" s="65">
        <v>0</v>
      </c>
      <c r="BR12" s="65">
        <v>0</v>
      </c>
      <c r="BS12" s="65">
        <v>0</v>
      </c>
      <c r="BT12" s="65">
        <v>0</v>
      </c>
      <c r="BU12" s="65">
        <v>0</v>
      </c>
      <c r="BV12" s="65">
        <v>0</v>
      </c>
    </row>
    <row r="13" spans="2:74" ht="13.8" x14ac:dyDescent="0.3">
      <c r="B13" s="57" t="s">
        <v>128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  <c r="AK13" s="65">
        <v>0</v>
      </c>
      <c r="AL13" s="65">
        <v>0</v>
      </c>
      <c r="AM13" s="65">
        <v>0</v>
      </c>
      <c r="AN13" s="65">
        <v>0</v>
      </c>
      <c r="AO13" s="65">
        <v>0</v>
      </c>
      <c r="AP13" s="65">
        <v>0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v>0</v>
      </c>
      <c r="AX13" s="65">
        <v>0</v>
      </c>
      <c r="AY13" s="65">
        <v>0</v>
      </c>
      <c r="AZ13" s="65">
        <v>0</v>
      </c>
      <c r="BA13" s="65">
        <v>0</v>
      </c>
      <c r="BB13" s="65">
        <v>0</v>
      </c>
      <c r="BC13" s="65">
        <v>0</v>
      </c>
      <c r="BD13" s="65">
        <v>0</v>
      </c>
      <c r="BE13" s="65">
        <v>0</v>
      </c>
      <c r="BF13" s="65">
        <v>0</v>
      </c>
      <c r="BG13" s="65">
        <v>0</v>
      </c>
      <c r="BH13" s="65">
        <v>0</v>
      </c>
      <c r="BI13" s="65">
        <v>0</v>
      </c>
      <c r="BJ13" s="65">
        <v>0</v>
      </c>
      <c r="BK13" s="65">
        <v>0</v>
      </c>
      <c r="BL13" s="65">
        <v>0</v>
      </c>
      <c r="BM13" s="65">
        <v>0</v>
      </c>
      <c r="BN13" s="65">
        <v>0</v>
      </c>
      <c r="BO13" s="65">
        <v>0</v>
      </c>
      <c r="BP13" s="65">
        <v>0</v>
      </c>
      <c r="BQ13" s="65">
        <v>0</v>
      </c>
      <c r="BR13" s="65">
        <v>0</v>
      </c>
      <c r="BS13" s="65">
        <v>0</v>
      </c>
      <c r="BT13" s="65">
        <v>0</v>
      </c>
      <c r="BU13" s="65">
        <v>0</v>
      </c>
      <c r="BV13" s="65">
        <v>0</v>
      </c>
    </row>
    <row r="14" spans="2:74" ht="13.8" x14ac:dyDescent="0.3">
      <c r="B14" s="57" t="s">
        <v>129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65">
        <v>0</v>
      </c>
      <c r="AL14" s="65">
        <v>0</v>
      </c>
      <c r="AM14" s="65">
        <v>0</v>
      </c>
      <c r="AN14" s="65">
        <v>0</v>
      </c>
      <c r="AO14" s="65">
        <v>0</v>
      </c>
      <c r="AP14" s="65">
        <v>0</v>
      </c>
      <c r="AQ14" s="65">
        <v>0</v>
      </c>
      <c r="AR14" s="65">
        <v>0</v>
      </c>
      <c r="AS14" s="65">
        <v>0</v>
      </c>
      <c r="AT14" s="65">
        <v>0</v>
      </c>
      <c r="AU14" s="65">
        <v>0</v>
      </c>
      <c r="AV14" s="65">
        <v>0</v>
      </c>
      <c r="AW14" s="65">
        <v>0</v>
      </c>
      <c r="AX14" s="65">
        <v>0</v>
      </c>
      <c r="AY14" s="65">
        <v>0</v>
      </c>
      <c r="AZ14" s="65">
        <v>0</v>
      </c>
      <c r="BA14" s="65">
        <v>0</v>
      </c>
      <c r="BB14" s="65">
        <v>0</v>
      </c>
      <c r="BC14" s="65">
        <v>0</v>
      </c>
      <c r="BD14" s="65">
        <v>0</v>
      </c>
      <c r="BE14" s="65">
        <v>0</v>
      </c>
      <c r="BF14" s="65">
        <v>0</v>
      </c>
      <c r="BG14" s="65">
        <v>0</v>
      </c>
      <c r="BH14" s="65">
        <v>0</v>
      </c>
      <c r="BI14" s="65">
        <v>0</v>
      </c>
      <c r="BJ14" s="65">
        <v>0</v>
      </c>
      <c r="BK14" s="65">
        <v>0</v>
      </c>
      <c r="BL14" s="65">
        <v>0</v>
      </c>
      <c r="BM14" s="65">
        <v>0</v>
      </c>
      <c r="BN14" s="65">
        <v>0</v>
      </c>
      <c r="BO14" s="65">
        <v>0</v>
      </c>
      <c r="BP14" s="65">
        <v>0</v>
      </c>
      <c r="BQ14" s="65">
        <v>0</v>
      </c>
      <c r="BR14" s="65">
        <v>0</v>
      </c>
      <c r="BS14" s="65">
        <v>0</v>
      </c>
      <c r="BT14" s="65">
        <v>0</v>
      </c>
      <c r="BU14" s="65">
        <v>0</v>
      </c>
      <c r="BV14" s="65">
        <v>0</v>
      </c>
    </row>
    <row r="15" spans="2:74" ht="13.8" x14ac:dyDescent="0.3">
      <c r="B15" s="57" t="s">
        <v>130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5">
        <v>0</v>
      </c>
      <c r="AO15" s="65">
        <v>0</v>
      </c>
      <c r="AP15" s="65">
        <v>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0</v>
      </c>
      <c r="AX15" s="65">
        <v>0</v>
      </c>
      <c r="AY15" s="65">
        <v>0</v>
      </c>
      <c r="AZ15" s="65">
        <v>0</v>
      </c>
      <c r="BA15" s="65">
        <v>0</v>
      </c>
      <c r="BB15" s="65">
        <v>0</v>
      </c>
      <c r="BC15" s="65">
        <v>0</v>
      </c>
      <c r="BD15" s="65">
        <v>0</v>
      </c>
      <c r="BE15" s="65">
        <v>0</v>
      </c>
      <c r="BF15" s="65">
        <v>0</v>
      </c>
      <c r="BG15" s="65">
        <v>0</v>
      </c>
      <c r="BH15" s="65">
        <v>0</v>
      </c>
      <c r="BI15" s="65">
        <v>0</v>
      </c>
      <c r="BJ15" s="65">
        <v>0</v>
      </c>
      <c r="BK15" s="65">
        <v>0</v>
      </c>
      <c r="BL15" s="65">
        <v>0</v>
      </c>
      <c r="BM15" s="65">
        <v>0</v>
      </c>
      <c r="BN15" s="65">
        <v>0</v>
      </c>
      <c r="BO15" s="65">
        <v>0</v>
      </c>
      <c r="BP15" s="65">
        <v>0</v>
      </c>
      <c r="BQ15" s="65">
        <v>0</v>
      </c>
      <c r="BR15" s="65">
        <v>0</v>
      </c>
      <c r="BS15" s="65">
        <v>0</v>
      </c>
      <c r="BT15" s="65">
        <v>0</v>
      </c>
      <c r="BU15" s="65">
        <v>0</v>
      </c>
      <c r="BV15" s="65">
        <v>0</v>
      </c>
    </row>
    <row r="16" spans="2:74" ht="13.8" x14ac:dyDescent="0.3">
      <c r="B16" s="57" t="s">
        <v>416</v>
      </c>
      <c r="C16" s="116">
        <f t="shared" ref="C16:AH16" si="6">($F$31*SUM(C5:C15))+($F$30*SUM(C6:C15))+($F$29*SUM(C9:C15))</f>
        <v>110477</v>
      </c>
      <c r="D16" s="116">
        <f t="shared" si="6"/>
        <v>0</v>
      </c>
      <c r="E16" s="116">
        <f t="shared" si="6"/>
        <v>0</v>
      </c>
      <c r="F16" s="116">
        <f t="shared" si="6"/>
        <v>0</v>
      </c>
      <c r="G16" s="116">
        <f t="shared" si="6"/>
        <v>0</v>
      </c>
      <c r="H16" s="116">
        <f t="shared" si="6"/>
        <v>0</v>
      </c>
      <c r="I16" s="116">
        <f t="shared" si="6"/>
        <v>0</v>
      </c>
      <c r="J16" s="116">
        <f t="shared" si="6"/>
        <v>0</v>
      </c>
      <c r="K16" s="116">
        <f t="shared" si="6"/>
        <v>0</v>
      </c>
      <c r="L16" s="116">
        <f t="shared" si="6"/>
        <v>19369.650000000001</v>
      </c>
      <c r="M16" s="116">
        <f t="shared" si="6"/>
        <v>19369.650000000001</v>
      </c>
      <c r="N16" s="116">
        <f t="shared" si="6"/>
        <v>19369.650000000001</v>
      </c>
      <c r="O16" s="116">
        <f t="shared" si="6"/>
        <v>19369.739999999998</v>
      </c>
      <c r="P16" s="116">
        <f t="shared" si="6"/>
        <v>19369.739999999998</v>
      </c>
      <c r="Q16" s="116">
        <f t="shared" si="6"/>
        <v>19099.68</v>
      </c>
      <c r="R16" s="116">
        <f t="shared" si="6"/>
        <v>19369.71</v>
      </c>
      <c r="S16" s="116">
        <f t="shared" si="6"/>
        <v>19369.650000000001</v>
      </c>
      <c r="T16" s="116">
        <f t="shared" si="6"/>
        <v>19369.650000000001</v>
      </c>
      <c r="U16" s="116">
        <f t="shared" si="6"/>
        <v>0</v>
      </c>
      <c r="V16" s="116">
        <f t="shared" si="6"/>
        <v>0</v>
      </c>
      <c r="W16" s="116">
        <f t="shared" si="6"/>
        <v>0</v>
      </c>
      <c r="X16" s="116">
        <f t="shared" si="6"/>
        <v>0</v>
      </c>
      <c r="Y16" s="116">
        <f t="shared" si="6"/>
        <v>0</v>
      </c>
      <c r="Z16" s="116">
        <f t="shared" si="6"/>
        <v>0</v>
      </c>
      <c r="AA16" s="116">
        <f t="shared" si="6"/>
        <v>0</v>
      </c>
      <c r="AB16" s="116">
        <f t="shared" si="6"/>
        <v>0</v>
      </c>
      <c r="AC16" s="116">
        <f t="shared" si="6"/>
        <v>0</v>
      </c>
      <c r="AD16" s="116">
        <f t="shared" si="6"/>
        <v>0</v>
      </c>
      <c r="AE16" s="116">
        <f t="shared" si="6"/>
        <v>0</v>
      </c>
      <c r="AF16" s="116">
        <f t="shared" si="6"/>
        <v>0</v>
      </c>
      <c r="AG16" s="116">
        <f t="shared" si="6"/>
        <v>0</v>
      </c>
      <c r="AH16" s="116">
        <f t="shared" si="6"/>
        <v>0</v>
      </c>
      <c r="AI16" s="116">
        <f t="shared" ref="AI16:BN16" si="7">($F$31*SUM(AI5:AI15))+($F$30*SUM(AI6:AI15))+($F$29*SUM(AI9:AI15))</f>
        <v>0</v>
      </c>
      <c r="AJ16" s="116">
        <f t="shared" si="7"/>
        <v>0</v>
      </c>
      <c r="AK16" s="116">
        <f t="shared" si="7"/>
        <v>0</v>
      </c>
      <c r="AL16" s="116">
        <f t="shared" si="7"/>
        <v>0</v>
      </c>
      <c r="AM16" s="116">
        <f t="shared" si="7"/>
        <v>0</v>
      </c>
      <c r="AN16" s="116">
        <f t="shared" si="7"/>
        <v>0</v>
      </c>
      <c r="AO16" s="116">
        <f t="shared" si="7"/>
        <v>0</v>
      </c>
      <c r="AP16" s="116">
        <f t="shared" si="7"/>
        <v>0</v>
      </c>
      <c r="AQ16" s="116">
        <f t="shared" si="7"/>
        <v>0</v>
      </c>
      <c r="AR16" s="116">
        <f t="shared" si="7"/>
        <v>0</v>
      </c>
      <c r="AS16" s="116">
        <f t="shared" si="7"/>
        <v>0</v>
      </c>
      <c r="AT16" s="116">
        <f t="shared" si="7"/>
        <v>0</v>
      </c>
      <c r="AU16" s="116">
        <f t="shared" si="7"/>
        <v>0</v>
      </c>
      <c r="AV16" s="116">
        <f t="shared" si="7"/>
        <v>0</v>
      </c>
      <c r="AW16" s="116">
        <f t="shared" si="7"/>
        <v>0</v>
      </c>
      <c r="AX16" s="116">
        <f t="shared" si="7"/>
        <v>0</v>
      </c>
      <c r="AY16" s="116">
        <f t="shared" si="7"/>
        <v>0</v>
      </c>
      <c r="AZ16" s="116">
        <f t="shared" si="7"/>
        <v>0</v>
      </c>
      <c r="BA16" s="116">
        <f t="shared" si="7"/>
        <v>0</v>
      </c>
      <c r="BB16" s="116">
        <f t="shared" si="7"/>
        <v>0</v>
      </c>
      <c r="BC16" s="116">
        <f t="shared" si="7"/>
        <v>0</v>
      </c>
      <c r="BD16" s="116">
        <f t="shared" si="7"/>
        <v>0</v>
      </c>
      <c r="BE16" s="116">
        <f t="shared" si="7"/>
        <v>0</v>
      </c>
      <c r="BF16" s="116">
        <f t="shared" si="7"/>
        <v>0</v>
      </c>
      <c r="BG16" s="116">
        <f t="shared" si="7"/>
        <v>0</v>
      </c>
      <c r="BH16" s="116">
        <f t="shared" si="7"/>
        <v>0</v>
      </c>
      <c r="BI16" s="116">
        <f t="shared" si="7"/>
        <v>0</v>
      </c>
      <c r="BJ16" s="116">
        <f t="shared" si="7"/>
        <v>0</v>
      </c>
      <c r="BK16" s="116">
        <f t="shared" si="7"/>
        <v>0</v>
      </c>
      <c r="BL16" s="116">
        <f t="shared" si="7"/>
        <v>0</v>
      </c>
      <c r="BM16" s="116">
        <f t="shared" si="7"/>
        <v>0</v>
      </c>
      <c r="BN16" s="116">
        <f t="shared" si="7"/>
        <v>0</v>
      </c>
      <c r="BO16" s="116">
        <f t="shared" ref="BO16:BV16" si="8">($F$31*SUM(BO5:BO15))+($F$30*SUM(BO6:BO15))+($F$29*SUM(BO9:BO15))</f>
        <v>0</v>
      </c>
      <c r="BP16" s="116">
        <f t="shared" si="8"/>
        <v>0</v>
      </c>
      <c r="BQ16" s="116">
        <f t="shared" si="8"/>
        <v>0</v>
      </c>
      <c r="BR16" s="116">
        <f t="shared" si="8"/>
        <v>0</v>
      </c>
      <c r="BS16" s="116">
        <f t="shared" si="8"/>
        <v>0</v>
      </c>
      <c r="BT16" s="116">
        <f t="shared" si="8"/>
        <v>0</v>
      </c>
      <c r="BU16" s="116">
        <f t="shared" si="8"/>
        <v>0</v>
      </c>
      <c r="BV16" s="116">
        <f t="shared" si="8"/>
        <v>0</v>
      </c>
    </row>
    <row r="17" spans="2:74" ht="13.8" x14ac:dyDescent="0.3">
      <c r="B17" s="57" t="s">
        <v>133</v>
      </c>
      <c r="C17" s="116">
        <f ca="1">LPP!$D$6*C23</f>
        <v>172314.3312101911</v>
      </c>
      <c r="D17" s="116">
        <f>LPP!$D$6*D23</f>
        <v>0</v>
      </c>
      <c r="E17" s="116">
        <f>LPP!$D$6*E23</f>
        <v>0</v>
      </c>
      <c r="F17" s="116">
        <f>LPP!$D$6*F23</f>
        <v>0</v>
      </c>
      <c r="G17" s="116">
        <f>LPP!$D$6*G23</f>
        <v>0</v>
      </c>
      <c r="H17" s="116">
        <f>LPP!$D$6*H23</f>
        <v>0</v>
      </c>
      <c r="I17" s="116">
        <f>LPP!$D$6*I23</f>
        <v>0</v>
      </c>
      <c r="J17" s="116">
        <f>LPP!$D$6*J23</f>
        <v>0</v>
      </c>
      <c r="K17" s="116">
        <f>LPP!$D$6*K23</f>
        <v>0</v>
      </c>
      <c r="L17" s="116">
        <f ca="1">LPP!$D$6*L23</f>
        <v>161842.58526315796</v>
      </c>
      <c r="M17" s="116">
        <f>LPP!$D$6*M23</f>
        <v>0</v>
      </c>
      <c r="N17" s="116">
        <f>LPP!$D$6*N23</f>
        <v>0</v>
      </c>
      <c r="O17" s="116">
        <f>LPP!$D$6*O23</f>
        <v>0</v>
      </c>
      <c r="P17" s="116">
        <f>LPP!$D$6*P23</f>
        <v>0</v>
      </c>
      <c r="Q17" s="116">
        <f>LPP!$D$6*Q23</f>
        <v>0</v>
      </c>
      <c r="R17" s="116">
        <f>LPP!$D$6*R23</f>
        <v>0</v>
      </c>
      <c r="S17" s="116">
        <f>LPP!$D$6*S23</f>
        <v>0</v>
      </c>
      <c r="T17" s="116">
        <f>LPP!$D$6*T23</f>
        <v>0</v>
      </c>
      <c r="U17" s="116">
        <f ca="1">LPP!$D$6*U23</f>
        <v>0</v>
      </c>
      <c r="V17" s="116">
        <f>LPP!$D$6*V23</f>
        <v>0</v>
      </c>
      <c r="W17" s="116">
        <f>LPP!$D$6*W23</f>
        <v>0</v>
      </c>
      <c r="X17" s="116">
        <f>LPP!$D$6*X23</f>
        <v>0</v>
      </c>
      <c r="Y17" s="116">
        <f>LPP!$D$6*Y23</f>
        <v>0</v>
      </c>
      <c r="Z17" s="116">
        <f>LPP!$D$6*Z23</f>
        <v>0</v>
      </c>
      <c r="AA17" s="116">
        <f>LPP!$D$6*AA23</f>
        <v>0</v>
      </c>
      <c r="AB17" s="116">
        <f>LPP!$D$6*AB23</f>
        <v>0</v>
      </c>
      <c r="AC17" s="116">
        <f>LPP!$D$6*AC23</f>
        <v>0</v>
      </c>
      <c r="AD17" s="116">
        <f>LPP!$D$6*AD23</f>
        <v>0</v>
      </c>
      <c r="AE17" s="116">
        <f>LPP!$D$6*AE23</f>
        <v>0</v>
      </c>
      <c r="AF17" s="116">
        <f>LPP!$D$6*AF23</f>
        <v>0</v>
      </c>
      <c r="AG17" s="116">
        <f>LPP!$D$6*AG23</f>
        <v>0</v>
      </c>
      <c r="AH17" s="116">
        <f>LPP!$D$6*AH23</f>
        <v>0</v>
      </c>
      <c r="AI17" s="116">
        <f>LPP!$D$6*AI23</f>
        <v>0</v>
      </c>
      <c r="AJ17" s="116">
        <f>LPP!$D$6*AJ23</f>
        <v>0</v>
      </c>
      <c r="AK17" s="116">
        <f>LPP!$D$6*AK23</f>
        <v>0</v>
      </c>
      <c r="AL17" s="116">
        <f>LPP!$D$6*AL23</f>
        <v>0</v>
      </c>
      <c r="AM17" s="116">
        <f>LPP!$D$6*AM23</f>
        <v>0</v>
      </c>
      <c r="AN17" s="116">
        <f>LPP!$D$6*AN23</f>
        <v>0</v>
      </c>
      <c r="AO17" s="116">
        <f>LPP!$D$6*AO23</f>
        <v>0</v>
      </c>
      <c r="AP17" s="116">
        <f>LPP!$D$6*AP23</f>
        <v>0</v>
      </c>
      <c r="AQ17" s="116">
        <f>LPP!$D$6*AQ23</f>
        <v>0</v>
      </c>
      <c r="AR17" s="116">
        <f>LPP!$D$6*AR23</f>
        <v>0</v>
      </c>
      <c r="AS17" s="116">
        <f>LPP!$D$6*AS23</f>
        <v>0</v>
      </c>
      <c r="AT17" s="116">
        <f>LPP!$D$6*AT23</f>
        <v>0</v>
      </c>
      <c r="AU17" s="116">
        <f>LPP!$D$6*AU23</f>
        <v>0</v>
      </c>
      <c r="AV17" s="116">
        <f>LPP!$D$6*AV23</f>
        <v>0</v>
      </c>
      <c r="AW17" s="116">
        <f>LPP!$D$6*AW23</f>
        <v>0</v>
      </c>
      <c r="AX17" s="116">
        <f>LPP!$D$6*AX23</f>
        <v>0</v>
      </c>
      <c r="AY17" s="116">
        <f>LPP!$D$6*AY23</f>
        <v>0</v>
      </c>
      <c r="AZ17" s="116">
        <f>LPP!$D$6*AZ23</f>
        <v>0</v>
      </c>
      <c r="BA17" s="116">
        <f>LPP!$D$6*BA23</f>
        <v>0</v>
      </c>
      <c r="BB17" s="116">
        <f>LPP!$D$6*BB23</f>
        <v>0</v>
      </c>
      <c r="BC17" s="116">
        <f>LPP!$D$6*BC23</f>
        <v>0</v>
      </c>
      <c r="BD17" s="116">
        <f>LPP!$D$6*BD23</f>
        <v>0</v>
      </c>
      <c r="BE17" s="116">
        <f>LPP!$D$6*BE23</f>
        <v>0</v>
      </c>
      <c r="BF17" s="116">
        <f>LPP!$D$6*BF23</f>
        <v>0</v>
      </c>
      <c r="BG17" s="116">
        <f>LPP!$D$6*BG23</f>
        <v>0</v>
      </c>
      <c r="BH17" s="116">
        <f>LPP!$D$6*BH23</f>
        <v>0</v>
      </c>
      <c r="BI17" s="116">
        <f>LPP!$D$6*BI23</f>
        <v>0</v>
      </c>
      <c r="BJ17" s="116">
        <f>LPP!$D$6*BJ23</f>
        <v>0</v>
      </c>
      <c r="BK17" s="116">
        <f>LPP!$D$6*BK23</f>
        <v>0</v>
      </c>
      <c r="BL17" s="116">
        <f>LPP!$D$6*BL23</f>
        <v>0</v>
      </c>
      <c r="BM17" s="116">
        <f>LPP!$D$6*BM23</f>
        <v>0</v>
      </c>
      <c r="BN17" s="116">
        <f>LPP!$D$6*BN23</f>
        <v>0</v>
      </c>
      <c r="BO17" s="116">
        <f>LPP!$D$6*BO23</f>
        <v>0</v>
      </c>
      <c r="BP17" s="116">
        <f>LPP!$D$6*BP23</f>
        <v>0</v>
      </c>
      <c r="BQ17" s="116">
        <f>LPP!$D$6*BQ23</f>
        <v>0</v>
      </c>
      <c r="BR17" s="116">
        <f>LPP!$D$6*BR23</f>
        <v>0</v>
      </c>
      <c r="BS17" s="116">
        <f>LPP!$D$6*BS23</f>
        <v>0</v>
      </c>
      <c r="BT17" s="116">
        <f>LPP!$D$6*BT23</f>
        <v>0</v>
      </c>
      <c r="BU17" s="116">
        <f>LPP!$D$6*BU23</f>
        <v>0</v>
      </c>
      <c r="BV17" s="116">
        <f>LPP!$D$6*BV23</f>
        <v>0</v>
      </c>
    </row>
    <row r="18" spans="2:74" ht="13.8" x14ac:dyDescent="0.3">
      <c r="B18" s="57" t="s">
        <v>134</v>
      </c>
      <c r="C18" s="116">
        <f>F28*(LPP!$Q$16+LPP!$Q$17)</f>
        <v>374000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  <c r="AX18" s="65">
        <v>0</v>
      </c>
      <c r="AY18" s="65">
        <v>0</v>
      </c>
      <c r="AZ18" s="65">
        <v>0</v>
      </c>
      <c r="BA18" s="65">
        <v>0</v>
      </c>
      <c r="BB18" s="65">
        <v>0</v>
      </c>
      <c r="BC18" s="65">
        <v>0</v>
      </c>
      <c r="BD18" s="65">
        <v>0</v>
      </c>
      <c r="BE18" s="65">
        <v>0</v>
      </c>
      <c r="BF18" s="65">
        <v>0</v>
      </c>
      <c r="BG18" s="65">
        <v>0</v>
      </c>
      <c r="BH18" s="65">
        <v>0</v>
      </c>
      <c r="BI18" s="65">
        <v>0</v>
      </c>
      <c r="BJ18" s="65">
        <v>0</v>
      </c>
      <c r="BK18" s="65">
        <v>0</v>
      </c>
      <c r="BL18" s="65">
        <v>0</v>
      </c>
      <c r="BM18" s="65">
        <v>0</v>
      </c>
      <c r="BN18" s="65">
        <v>0</v>
      </c>
      <c r="BO18" s="65">
        <v>0</v>
      </c>
      <c r="BP18" s="65">
        <v>0</v>
      </c>
      <c r="BQ18" s="65">
        <v>0</v>
      </c>
      <c r="BR18" s="65">
        <v>0</v>
      </c>
      <c r="BS18" s="65">
        <v>0</v>
      </c>
      <c r="BT18" s="65">
        <v>0</v>
      </c>
      <c r="BU18" s="65">
        <v>0</v>
      </c>
      <c r="BV18" s="65">
        <v>0</v>
      </c>
    </row>
    <row r="19" spans="2:74" ht="13.8" x14ac:dyDescent="0.3">
      <c r="B19" s="63" t="s">
        <v>14</v>
      </c>
      <c r="C19" s="116">
        <f ca="1">F28*(LPP!$I$23*LPP!$D$47)</f>
        <v>27570.292993630581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0</v>
      </c>
      <c r="AW19" s="65">
        <v>0</v>
      </c>
      <c r="AX19" s="65">
        <v>0</v>
      </c>
      <c r="AY19" s="65">
        <v>0</v>
      </c>
      <c r="AZ19" s="65">
        <v>0</v>
      </c>
      <c r="BA19" s="65">
        <v>0</v>
      </c>
      <c r="BB19" s="65">
        <v>0</v>
      </c>
      <c r="BC19" s="65">
        <v>0</v>
      </c>
      <c r="BD19" s="65">
        <v>0</v>
      </c>
      <c r="BE19" s="65">
        <v>0</v>
      </c>
      <c r="BF19" s="65">
        <v>0</v>
      </c>
      <c r="BG19" s="65">
        <v>0</v>
      </c>
      <c r="BH19" s="65">
        <v>0</v>
      </c>
      <c r="BI19" s="65">
        <v>0</v>
      </c>
      <c r="BJ19" s="65">
        <v>0</v>
      </c>
      <c r="BK19" s="65">
        <v>0</v>
      </c>
      <c r="BL19" s="65">
        <v>0</v>
      </c>
      <c r="BM19" s="65">
        <v>0</v>
      </c>
      <c r="BN19" s="65">
        <v>0</v>
      </c>
      <c r="BO19" s="65">
        <v>0</v>
      </c>
      <c r="BP19" s="65">
        <v>0</v>
      </c>
      <c r="BQ19" s="65">
        <v>0</v>
      </c>
      <c r="BR19" s="65">
        <v>0</v>
      </c>
      <c r="BS19" s="65">
        <v>0</v>
      </c>
      <c r="BT19" s="65">
        <v>0</v>
      </c>
      <c r="BU19" s="65">
        <v>0</v>
      </c>
      <c r="BV19" s="65">
        <v>0</v>
      </c>
    </row>
    <row r="20" spans="2:74" ht="13.8" x14ac:dyDescent="0.3">
      <c r="B20" s="58" t="s">
        <v>131</v>
      </c>
      <c r="C20" s="60">
        <f ca="1">SUM(C5:C19)</f>
        <v>3446286.6242038216</v>
      </c>
      <c r="D20" s="60">
        <f t="shared" ref="D20:BO20" si="9">SUM(D5:D19)</f>
        <v>0</v>
      </c>
      <c r="E20" s="60">
        <f t="shared" si="9"/>
        <v>0</v>
      </c>
      <c r="F20" s="60">
        <f t="shared" si="9"/>
        <v>0</v>
      </c>
      <c r="G20" s="60">
        <f t="shared" si="9"/>
        <v>0</v>
      </c>
      <c r="H20" s="60">
        <f t="shared" si="9"/>
        <v>0</v>
      </c>
      <c r="I20" s="60">
        <f t="shared" si="9"/>
        <v>0</v>
      </c>
      <c r="J20" s="60">
        <f t="shared" si="9"/>
        <v>0</v>
      </c>
      <c r="K20" s="60">
        <f t="shared" si="9"/>
        <v>0</v>
      </c>
      <c r="L20" s="60">
        <f t="shared" ca="1" si="9"/>
        <v>504039.73526315799</v>
      </c>
      <c r="M20" s="60">
        <f t="shared" si="9"/>
        <v>342197.15</v>
      </c>
      <c r="N20" s="60">
        <f t="shared" si="9"/>
        <v>342197.15</v>
      </c>
      <c r="O20" s="60">
        <f t="shared" si="9"/>
        <v>342198.74</v>
      </c>
      <c r="P20" s="60">
        <f t="shared" si="9"/>
        <v>342198.74</v>
      </c>
      <c r="Q20" s="60">
        <f t="shared" si="9"/>
        <v>337427.68</v>
      </c>
      <c r="R20" s="60">
        <f t="shared" si="9"/>
        <v>342198.21</v>
      </c>
      <c r="S20" s="60">
        <f t="shared" si="9"/>
        <v>342197.15</v>
      </c>
      <c r="T20" s="60">
        <f t="shared" si="9"/>
        <v>342197.15</v>
      </c>
      <c r="U20" s="60">
        <f t="shared" ca="1" si="9"/>
        <v>0</v>
      </c>
      <c r="V20" s="60">
        <f t="shared" si="9"/>
        <v>0</v>
      </c>
      <c r="W20" s="60">
        <f t="shared" si="9"/>
        <v>0</v>
      </c>
      <c r="X20" s="60">
        <f t="shared" si="9"/>
        <v>0</v>
      </c>
      <c r="Y20" s="60">
        <f t="shared" si="9"/>
        <v>0</v>
      </c>
      <c r="Z20" s="60">
        <f t="shared" si="9"/>
        <v>0</v>
      </c>
      <c r="AA20" s="60">
        <f t="shared" si="9"/>
        <v>0</v>
      </c>
      <c r="AB20" s="60">
        <f t="shared" si="9"/>
        <v>0</v>
      </c>
      <c r="AC20" s="60">
        <f t="shared" si="9"/>
        <v>0</v>
      </c>
      <c r="AD20" s="60">
        <f t="shared" si="9"/>
        <v>0</v>
      </c>
      <c r="AE20" s="60">
        <f t="shared" si="9"/>
        <v>0</v>
      </c>
      <c r="AF20" s="60">
        <f t="shared" si="9"/>
        <v>0</v>
      </c>
      <c r="AG20" s="60">
        <f t="shared" si="9"/>
        <v>0</v>
      </c>
      <c r="AH20" s="60">
        <f t="shared" si="9"/>
        <v>0</v>
      </c>
      <c r="AI20" s="60">
        <f t="shared" si="9"/>
        <v>0</v>
      </c>
      <c r="AJ20" s="60">
        <f t="shared" si="9"/>
        <v>0</v>
      </c>
      <c r="AK20" s="60">
        <f t="shared" si="9"/>
        <v>0</v>
      </c>
      <c r="AL20" s="60">
        <f t="shared" si="9"/>
        <v>0</v>
      </c>
      <c r="AM20" s="60">
        <f t="shared" si="9"/>
        <v>0</v>
      </c>
      <c r="AN20" s="60">
        <f t="shared" si="9"/>
        <v>0</v>
      </c>
      <c r="AO20" s="60">
        <f t="shared" si="9"/>
        <v>0</v>
      </c>
      <c r="AP20" s="60">
        <f t="shared" si="9"/>
        <v>0</v>
      </c>
      <c r="AQ20" s="60">
        <f t="shared" si="9"/>
        <v>0</v>
      </c>
      <c r="AR20" s="60">
        <f t="shared" si="9"/>
        <v>0</v>
      </c>
      <c r="AS20" s="60">
        <f t="shared" si="9"/>
        <v>0</v>
      </c>
      <c r="AT20" s="60">
        <f t="shared" si="9"/>
        <v>0</v>
      </c>
      <c r="AU20" s="60">
        <f t="shared" si="9"/>
        <v>0</v>
      </c>
      <c r="AV20" s="60">
        <f t="shared" si="9"/>
        <v>0</v>
      </c>
      <c r="AW20" s="60">
        <f t="shared" si="9"/>
        <v>0</v>
      </c>
      <c r="AX20" s="60">
        <f t="shared" si="9"/>
        <v>0</v>
      </c>
      <c r="AY20" s="60">
        <f t="shared" si="9"/>
        <v>0</v>
      </c>
      <c r="AZ20" s="60">
        <f t="shared" si="9"/>
        <v>0</v>
      </c>
      <c r="BA20" s="60">
        <f t="shared" si="9"/>
        <v>0</v>
      </c>
      <c r="BB20" s="60">
        <f t="shared" si="9"/>
        <v>0</v>
      </c>
      <c r="BC20" s="60">
        <f t="shared" si="9"/>
        <v>0</v>
      </c>
      <c r="BD20" s="60">
        <f t="shared" si="9"/>
        <v>0</v>
      </c>
      <c r="BE20" s="60">
        <f t="shared" si="9"/>
        <v>0</v>
      </c>
      <c r="BF20" s="60">
        <f t="shared" si="9"/>
        <v>0</v>
      </c>
      <c r="BG20" s="60">
        <f t="shared" si="9"/>
        <v>0</v>
      </c>
      <c r="BH20" s="60">
        <f t="shared" si="9"/>
        <v>0</v>
      </c>
      <c r="BI20" s="60">
        <f t="shared" si="9"/>
        <v>0</v>
      </c>
      <c r="BJ20" s="60">
        <f t="shared" si="9"/>
        <v>0</v>
      </c>
      <c r="BK20" s="60">
        <f t="shared" si="9"/>
        <v>0</v>
      </c>
      <c r="BL20" s="60">
        <f t="shared" si="9"/>
        <v>0</v>
      </c>
      <c r="BM20" s="60">
        <f t="shared" si="9"/>
        <v>0</v>
      </c>
      <c r="BN20" s="60">
        <f t="shared" si="9"/>
        <v>0</v>
      </c>
      <c r="BO20" s="60">
        <f t="shared" si="9"/>
        <v>0</v>
      </c>
      <c r="BP20" s="60">
        <f t="shared" ref="BP20:BU20" si="10">SUM(BP5:BP19)</f>
        <v>0</v>
      </c>
      <c r="BQ20" s="60">
        <f t="shared" si="10"/>
        <v>0</v>
      </c>
      <c r="BR20" s="60">
        <f t="shared" si="10"/>
        <v>0</v>
      </c>
      <c r="BS20" s="60">
        <f t="shared" si="10"/>
        <v>0</v>
      </c>
      <c r="BT20" s="60">
        <f t="shared" si="10"/>
        <v>0</v>
      </c>
      <c r="BU20" s="60">
        <f t="shared" si="10"/>
        <v>0</v>
      </c>
      <c r="BV20" s="60">
        <f>SUM(BV5:BV19)</f>
        <v>0</v>
      </c>
    </row>
    <row r="22" spans="2:74" x14ac:dyDescent="0.25">
      <c r="B22" s="59" t="s">
        <v>132</v>
      </c>
      <c r="C22" s="61">
        <f ca="1">SUM($C$20:C20)</f>
        <v>3446286.6242038216</v>
      </c>
      <c r="D22" s="61">
        <f ca="1">SUM($C$20:D20)</f>
        <v>3446286.6242038216</v>
      </c>
      <c r="E22" s="61">
        <f ca="1">SUM($C$20:E20)</f>
        <v>3446286.6242038216</v>
      </c>
      <c r="F22" s="61">
        <f ca="1">SUM($C$20:F20)</f>
        <v>3446286.6242038216</v>
      </c>
      <c r="G22" s="61">
        <f ca="1">SUM($C$20:G20)</f>
        <v>3446286.6242038216</v>
      </c>
      <c r="H22" s="61">
        <f ca="1">SUM($C$20:H20)</f>
        <v>3446286.6242038216</v>
      </c>
      <c r="I22" s="61">
        <f ca="1">SUM($C$20:I20)</f>
        <v>3446286.6242038216</v>
      </c>
      <c r="J22" s="61">
        <f ca="1">SUM($C$20:J20)</f>
        <v>3446286.6242038216</v>
      </c>
      <c r="K22" s="61">
        <f ca="1">SUM($C$20:K20)</f>
        <v>3446286.6242038216</v>
      </c>
      <c r="L22" s="61">
        <f ca="1">SUM($C$20:L20)</f>
        <v>3950326.3594669797</v>
      </c>
      <c r="M22" s="61">
        <f ca="1">SUM($C$20:M20)</f>
        <v>4292523.5094669797</v>
      </c>
      <c r="N22" s="61">
        <f ca="1">SUM($C$20:N20)</f>
        <v>4634720.65946698</v>
      </c>
      <c r="O22" s="61">
        <f ca="1">SUM($C$20:O20)</f>
        <v>4976919.3994669802</v>
      </c>
      <c r="P22" s="61">
        <f ca="1">SUM($C$20:P20)</f>
        <v>5319118.1394669805</v>
      </c>
      <c r="Q22" s="61">
        <f ca="1">SUM($C$20:Q20)</f>
        <v>5656545.8194669802</v>
      </c>
      <c r="R22" s="61">
        <f ca="1">SUM($C$20:R20)</f>
        <v>5998744.0294669801</v>
      </c>
      <c r="S22" s="61">
        <f ca="1">SUM($C$20:S20)</f>
        <v>6340941.1794669805</v>
      </c>
      <c r="T22" s="61">
        <f ca="1">SUM($C$20:T20)</f>
        <v>6683138.3294669809</v>
      </c>
      <c r="U22" s="61">
        <f ca="1">SUM($C$20:U20)</f>
        <v>6683138.3294669809</v>
      </c>
      <c r="V22" s="61">
        <f ca="1">SUM($C$20:V20)</f>
        <v>6683138.3294669809</v>
      </c>
      <c r="W22" s="61">
        <f ca="1">SUM($C$20:W20)</f>
        <v>6683138.3294669809</v>
      </c>
      <c r="X22" s="61">
        <f ca="1">SUM($C$20:X20)</f>
        <v>6683138.3294669809</v>
      </c>
      <c r="Y22" s="61">
        <f ca="1">SUM($C$20:Y20)</f>
        <v>6683138.3294669809</v>
      </c>
      <c r="Z22" s="61">
        <f ca="1">SUM($C$20:Z20)</f>
        <v>6683138.3294669809</v>
      </c>
      <c r="AA22" s="61">
        <f ca="1">SUM($C$20:AA20)</f>
        <v>6683138.3294669809</v>
      </c>
      <c r="AB22" s="61">
        <f ca="1">SUM($C$20:AB20)</f>
        <v>6683138.3294669809</v>
      </c>
      <c r="AC22" s="61">
        <f ca="1">SUM($C$20:AC20)</f>
        <v>6683138.3294669809</v>
      </c>
      <c r="AD22" s="61">
        <f ca="1">SUM($C$20:AD20)</f>
        <v>6683138.3294669809</v>
      </c>
      <c r="AE22" s="61">
        <f ca="1">SUM($C$20:AE20)</f>
        <v>6683138.3294669809</v>
      </c>
      <c r="AF22" s="61">
        <f ca="1">SUM($C$20:AF20)</f>
        <v>6683138.3294669809</v>
      </c>
      <c r="AG22" s="61">
        <f ca="1">SUM($C$20:AG20)</f>
        <v>6683138.3294669809</v>
      </c>
      <c r="AH22" s="61">
        <f ca="1">SUM($C$20:AH20)</f>
        <v>6683138.3294669809</v>
      </c>
      <c r="AI22" s="61">
        <f ca="1">SUM($C$20:AI20)</f>
        <v>6683138.3294669809</v>
      </c>
      <c r="AJ22" s="61">
        <f ca="1">SUM($C$20:AJ20)</f>
        <v>6683138.3294669809</v>
      </c>
      <c r="AK22" s="61">
        <f ca="1">SUM($C$20:AK20)</f>
        <v>6683138.3294669809</v>
      </c>
      <c r="AL22" s="61">
        <f ca="1">SUM($C$20:AL20)</f>
        <v>6683138.3294669809</v>
      </c>
      <c r="AM22" s="61">
        <f ca="1">SUM($C$20:AM20)</f>
        <v>6683138.3294669809</v>
      </c>
      <c r="AN22" s="61">
        <f ca="1">SUM($C$20:AN20)</f>
        <v>6683138.3294669809</v>
      </c>
      <c r="AO22" s="61">
        <f ca="1">SUM($C$20:AO20)</f>
        <v>6683138.3294669809</v>
      </c>
      <c r="AP22" s="61">
        <f ca="1">SUM($C$20:AP20)</f>
        <v>6683138.3294669809</v>
      </c>
      <c r="AQ22" s="61">
        <f ca="1">SUM($C$20:AQ20)</f>
        <v>6683138.3294669809</v>
      </c>
      <c r="AR22" s="61">
        <f ca="1">SUM($C$20:AR20)</f>
        <v>6683138.3294669809</v>
      </c>
      <c r="AS22" s="61">
        <f ca="1">SUM($C$20:AS20)</f>
        <v>6683138.3294669809</v>
      </c>
      <c r="AT22" s="61">
        <f ca="1">SUM($C$20:AT20)</f>
        <v>6683138.3294669809</v>
      </c>
      <c r="AU22" s="61">
        <f ca="1">SUM($C$20:AU20)</f>
        <v>6683138.3294669809</v>
      </c>
      <c r="AV22" s="61">
        <f ca="1">SUM($C$20:AV20)</f>
        <v>6683138.3294669809</v>
      </c>
      <c r="AW22" s="61">
        <f ca="1">SUM($C$20:AW20)</f>
        <v>6683138.3294669809</v>
      </c>
      <c r="AX22" s="61">
        <f ca="1">SUM($C$20:AX20)</f>
        <v>6683138.3294669809</v>
      </c>
      <c r="AY22" s="61">
        <f ca="1">SUM($C$20:AY20)</f>
        <v>6683138.3294669809</v>
      </c>
      <c r="AZ22" s="61">
        <f ca="1">SUM($C$20:AZ20)</f>
        <v>6683138.3294669809</v>
      </c>
      <c r="BA22" s="61">
        <f ca="1">SUM($C$20:BA20)</f>
        <v>6683138.3294669809</v>
      </c>
      <c r="BB22" s="61">
        <f ca="1">SUM($C$20:BB20)</f>
        <v>6683138.3294669809</v>
      </c>
      <c r="BC22" s="61">
        <f ca="1">SUM($C$20:BC20)</f>
        <v>6683138.3294669809</v>
      </c>
      <c r="BD22" s="61">
        <f ca="1">SUM($C$20:BD20)</f>
        <v>6683138.3294669809</v>
      </c>
      <c r="BE22" s="61">
        <f ca="1">SUM($C$20:BE20)</f>
        <v>6683138.3294669809</v>
      </c>
      <c r="BF22" s="61">
        <f ca="1">SUM($C$20:BF20)</f>
        <v>6683138.3294669809</v>
      </c>
      <c r="BG22" s="61">
        <f ca="1">SUM($C$20:BG20)</f>
        <v>6683138.3294669809</v>
      </c>
      <c r="BH22" s="61">
        <f ca="1">SUM($C$20:BH20)</f>
        <v>6683138.3294669809</v>
      </c>
      <c r="BI22" s="61">
        <f ca="1">SUM($C$20:BI20)</f>
        <v>6683138.3294669809</v>
      </c>
      <c r="BJ22" s="61">
        <f ca="1">SUM($C$20:BJ20)</f>
        <v>6683138.3294669809</v>
      </c>
      <c r="BK22" s="61">
        <f ca="1">SUM($C$20:BK20)</f>
        <v>6683138.3294669809</v>
      </c>
      <c r="BL22" s="61">
        <f ca="1">SUM($C$20:BL20)</f>
        <v>6683138.3294669809</v>
      </c>
      <c r="BM22" s="61">
        <f ca="1">SUM($C$20:BM20)</f>
        <v>6683138.3294669809</v>
      </c>
      <c r="BN22" s="61">
        <f ca="1">SUM($C$20:BN20)</f>
        <v>6683138.3294669809</v>
      </c>
      <c r="BO22" s="61">
        <f ca="1">SUM($C$20:BO20)</f>
        <v>6683138.3294669809</v>
      </c>
      <c r="BP22" s="61">
        <f ca="1">SUM($C$20:BP20)</f>
        <v>6683138.3294669809</v>
      </c>
      <c r="BQ22" s="61">
        <f ca="1">SUM($C$20:BQ20)</f>
        <v>6683138.3294669809</v>
      </c>
      <c r="BR22" s="61">
        <f ca="1">SUM($C$20:BR20)</f>
        <v>6683138.3294669809</v>
      </c>
      <c r="BS22" s="61">
        <f ca="1">SUM($C$20:BS20)</f>
        <v>6683138.3294669809</v>
      </c>
      <c r="BT22" s="61">
        <f ca="1">SUM($C$20:BT20)</f>
        <v>6683138.3294669809</v>
      </c>
      <c r="BU22" s="61">
        <f ca="1">SUM($C$20:BU20)</f>
        <v>6683138.3294669809</v>
      </c>
      <c r="BV22" s="61">
        <f ca="1">SUM($C$20:BV20)</f>
        <v>6683138.3294669809</v>
      </c>
    </row>
    <row r="23" spans="2:74" x14ac:dyDescent="0.25">
      <c r="B23" t="s">
        <v>420</v>
      </c>
      <c r="C23" s="62">
        <f ca="1">C22</f>
        <v>3446286.6242038216</v>
      </c>
      <c r="L23" s="62">
        <f ca="1">T22-K22</f>
        <v>3236851.7052631592</v>
      </c>
      <c r="U23" s="62">
        <f ca="1">AI22-T22</f>
        <v>0</v>
      </c>
    </row>
    <row r="24" spans="2:74" x14ac:dyDescent="0.25">
      <c r="C24" s="62"/>
      <c r="L24" s="62"/>
    </row>
    <row r="25" spans="2:74" ht="13.8" x14ac:dyDescent="0.3">
      <c r="B25" t="s">
        <v>41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2">
        <f ca="1">I22*(LPP!$I$47/12)</f>
        <v>1148.7622080679405</v>
      </c>
      <c r="J25" s="62">
        <f ca="1">J22*(LPP!$I$47/12)</f>
        <v>1148.7622080679405</v>
      </c>
      <c r="K25" s="62">
        <f ca="1">K22*(LPP!$I$47/12)</f>
        <v>1148.7622080679405</v>
      </c>
      <c r="L25" s="62">
        <f ca="1">L22*(LPP!$I$47/12)</f>
        <v>1316.7754531556598</v>
      </c>
      <c r="M25" s="62">
        <f ca="1">M22*(LPP!$I$47/12)</f>
        <v>1430.8411698223265</v>
      </c>
      <c r="N25" s="62">
        <f ca="1">N22*(LPP!$I$47/12)</f>
        <v>1544.9068864889932</v>
      </c>
      <c r="O25" s="62">
        <f ca="1">O22*(LPP!$I$47/12)</f>
        <v>1658.97313315566</v>
      </c>
      <c r="P25" s="62">
        <f ca="1">P22*(LPP!$I$47/12)</f>
        <v>1773.0393798223267</v>
      </c>
      <c r="Q25" s="62">
        <f ca="1">Q22*(LPP!$I$47/12)</f>
        <v>1885.51527315566</v>
      </c>
      <c r="R25" s="62">
        <f ca="1">R22*(LPP!$I$47/12)</f>
        <v>1999.5813431556601</v>
      </c>
      <c r="S25" s="62">
        <f ca="1">S22*(LPP!$I$47/12)</f>
        <v>2113.6470598223268</v>
      </c>
      <c r="T25" s="62">
        <f ca="1">T22*(LPP!$I$47/12)</f>
        <v>2227.7127764889938</v>
      </c>
      <c r="U25" s="62">
        <f ca="1">U22*(LPP!$I$47/12)</f>
        <v>2227.7127764889938</v>
      </c>
      <c r="V25" s="62">
        <f ca="1">V22*(LPP!$I$47/12)</f>
        <v>2227.7127764889938</v>
      </c>
      <c r="W25" s="62">
        <f ca="1">W22*(LPP!$I$47/12)</f>
        <v>2227.7127764889938</v>
      </c>
      <c r="X25" s="62">
        <f ca="1">X22*(LPP!$I$47/12)</f>
        <v>2227.7127764889938</v>
      </c>
      <c r="Y25" s="62">
        <f ca="1">Y22*(LPP!$I$47/12)</f>
        <v>2227.7127764889938</v>
      </c>
      <c r="Z25" s="62">
        <f ca="1">Z22*(LPP!$I$47/12)</f>
        <v>2227.7127764889938</v>
      </c>
      <c r="AA25" s="62">
        <f ca="1">AA22*(LPP!$I$47/12)</f>
        <v>2227.7127764889938</v>
      </c>
      <c r="AB25" s="62">
        <f ca="1">AB22*(LPP!$I$47/12)</f>
        <v>2227.7127764889938</v>
      </c>
      <c r="AC25" s="62">
        <f ca="1">AC22*(LPP!$I$47/12)</f>
        <v>2227.7127764889938</v>
      </c>
      <c r="AD25" s="62">
        <f ca="1">AD22*(LPP!$I$47/12)</f>
        <v>2227.7127764889938</v>
      </c>
      <c r="AE25" s="62">
        <f ca="1">AE22*(LPP!$I$47/12)</f>
        <v>2227.7127764889938</v>
      </c>
      <c r="AF25" s="62">
        <f ca="1">AF22*(LPP!$I$47/12)</f>
        <v>2227.7127764889938</v>
      </c>
      <c r="AG25" s="62">
        <f ca="1">AG22*(LPP!$I$47/12)</f>
        <v>2227.7127764889938</v>
      </c>
      <c r="AH25" s="62">
        <f ca="1">AH22*(LPP!$I$47/12)</f>
        <v>2227.7127764889938</v>
      </c>
      <c r="AI25" s="62">
        <f ca="1">AI22*(LPP!$I$47/12)</f>
        <v>2227.7127764889938</v>
      </c>
      <c r="AJ25" s="62">
        <f ca="1">AJ22*(LPP!$I$47/12)</f>
        <v>2227.7127764889938</v>
      </c>
      <c r="AK25" s="62">
        <f ca="1">AK22*(LPP!$I$47/12)</f>
        <v>2227.7127764889938</v>
      </c>
      <c r="AL25" s="62">
        <f ca="1">AL22*(LPP!$I$47/12)</f>
        <v>2227.7127764889938</v>
      </c>
      <c r="AM25" s="62">
        <f ca="1">AM22*(LPP!$I$47/12)</f>
        <v>2227.7127764889938</v>
      </c>
      <c r="AN25" s="62">
        <f ca="1">AN22*(LPP!$I$47/12)</f>
        <v>2227.7127764889938</v>
      </c>
      <c r="AO25" s="62">
        <f ca="1">AO22*(LPP!$I$47/12)</f>
        <v>2227.7127764889938</v>
      </c>
      <c r="AP25" s="62">
        <f ca="1">AP22*(LPP!$I$47/12)</f>
        <v>2227.7127764889938</v>
      </c>
      <c r="AQ25" s="62">
        <f ca="1">AQ22*(LPP!$I$47/12)</f>
        <v>2227.7127764889938</v>
      </c>
      <c r="AR25" s="62">
        <f ca="1">AR22*(LPP!$I$47/12)</f>
        <v>2227.7127764889938</v>
      </c>
      <c r="AS25" s="62">
        <f ca="1">AS22*(LPP!$I$47/12)</f>
        <v>2227.7127764889938</v>
      </c>
      <c r="AT25" s="62">
        <f ca="1">AT22*(LPP!$I$47/12)</f>
        <v>2227.7127764889938</v>
      </c>
      <c r="AU25" s="62">
        <f ca="1">AU22*(LPP!$I$47/12)</f>
        <v>2227.7127764889938</v>
      </c>
      <c r="AV25" s="62">
        <f ca="1">AV22*(LPP!$I$47/12)</f>
        <v>2227.7127764889938</v>
      </c>
      <c r="AW25" s="62">
        <f ca="1">AW22*(LPP!$I$47/12)</f>
        <v>2227.7127764889938</v>
      </c>
      <c r="AX25" s="62">
        <f ca="1">AX22*(LPP!$I$47/12)</f>
        <v>2227.7127764889938</v>
      </c>
      <c r="AY25" s="62">
        <f ca="1">AY22*(LPP!$I$47/12)</f>
        <v>2227.7127764889938</v>
      </c>
      <c r="AZ25" s="62">
        <f ca="1">AZ22*(LPP!$I$47/12)</f>
        <v>2227.7127764889938</v>
      </c>
      <c r="BA25" s="62">
        <f ca="1">BA22*(LPP!$I$47/12)</f>
        <v>2227.7127764889938</v>
      </c>
      <c r="BB25" s="62">
        <f ca="1">BB22*(LPP!$I$47/12)</f>
        <v>2227.7127764889938</v>
      </c>
      <c r="BC25" s="62">
        <f ca="1">BC22*(LPP!$I$47/12)</f>
        <v>2227.7127764889938</v>
      </c>
      <c r="BD25" s="62">
        <f ca="1">BD22*(LPP!$I$47/12)</f>
        <v>2227.7127764889938</v>
      </c>
      <c r="BE25" s="62">
        <f ca="1">BE22*(LPP!$I$47/12)</f>
        <v>2227.7127764889938</v>
      </c>
      <c r="BF25" s="62">
        <f ca="1">BF22*(LPP!$I$47/12)</f>
        <v>2227.7127764889938</v>
      </c>
      <c r="BG25" s="62">
        <f ca="1">BG22*(LPP!$I$47/12)</f>
        <v>2227.7127764889938</v>
      </c>
      <c r="BH25" s="62">
        <f ca="1">BH22*(LPP!$I$47/12)</f>
        <v>2227.7127764889938</v>
      </c>
      <c r="BI25" s="62">
        <f ca="1">BI22*(LPP!$I$47/12)</f>
        <v>2227.7127764889938</v>
      </c>
      <c r="BJ25" s="62">
        <f ca="1">BJ22*(LPP!$I$47/12)</f>
        <v>2227.7127764889938</v>
      </c>
      <c r="BK25" s="62">
        <f ca="1">BK22*(LPP!$I$47/12)</f>
        <v>2227.7127764889938</v>
      </c>
      <c r="BL25" s="62">
        <f ca="1">BL22*(LPP!$I$47/12)</f>
        <v>2227.7127764889938</v>
      </c>
      <c r="BM25" s="62">
        <f ca="1">BM22*(LPP!$I$47/12)</f>
        <v>2227.7127764889938</v>
      </c>
      <c r="BN25" s="62">
        <f ca="1">BN22*(LPP!$I$47/12)</f>
        <v>2227.7127764889938</v>
      </c>
      <c r="BO25" s="62">
        <f ca="1">BO22*(LPP!$I$47/12)</f>
        <v>2227.7127764889938</v>
      </c>
      <c r="BP25" s="62">
        <f ca="1">BP22*(LPP!$I$47/12)</f>
        <v>2227.7127764889938</v>
      </c>
      <c r="BQ25" s="62">
        <f ca="1">BQ22*(LPP!$I$47/12)</f>
        <v>2227.7127764889938</v>
      </c>
      <c r="BR25" s="62">
        <f ca="1">BR22*(LPP!$I$47/12)</f>
        <v>2227.7127764889938</v>
      </c>
      <c r="BS25" s="62">
        <f ca="1">BS22*(LPP!$I$47/12)</f>
        <v>2227.7127764889938</v>
      </c>
      <c r="BT25" s="62">
        <f ca="1">BT22*(LPP!$I$47/12)</f>
        <v>2227.7127764889938</v>
      </c>
      <c r="BU25" s="62">
        <f ca="1">BU22*(LPP!$I$47/12)</f>
        <v>2227.7127764889938</v>
      </c>
      <c r="BV25" s="62">
        <f ca="1">BV22*(LPP!$I$47/12)</f>
        <v>2227.7127764889938</v>
      </c>
    </row>
    <row r="26" spans="2:74" x14ac:dyDescent="0.25">
      <c r="I26" s="62"/>
    </row>
    <row r="27" spans="2:74" x14ac:dyDescent="0.25">
      <c r="B27" s="127" t="s">
        <v>421</v>
      </c>
      <c r="C27" s="89"/>
      <c r="E27" s="126" t="s">
        <v>408</v>
      </c>
      <c r="F27" s="124"/>
    </row>
    <row r="28" spans="2:74" x14ac:dyDescent="0.25">
      <c r="B28" s="119" t="str">
        <f>B5</f>
        <v>Land</v>
      </c>
      <c r="C28" s="62">
        <f>SUM(C5:BV5)</f>
        <v>2761925</v>
      </c>
      <c r="E28" s="67" t="str">
        <f>LPP!F19</f>
        <v>Land</v>
      </c>
      <c r="F28" s="101">
        <f>LPP!H19</f>
        <v>0.1</v>
      </c>
    </row>
    <row r="29" spans="2:74" x14ac:dyDescent="0.25">
      <c r="B29" s="119" t="str">
        <f t="shared" ref="B29:B42" si="11">B6</f>
        <v>Sitework</v>
      </c>
      <c r="C29" s="62">
        <f t="shared" ref="C29:C42" si="12">SUM(C6:BV6)</f>
        <v>1823042.5</v>
      </c>
      <c r="E29" s="67" t="str">
        <f>LPP!O11</f>
        <v>GC Fee</v>
      </c>
      <c r="F29" s="68">
        <f>LPP!P11</f>
        <v>0.05</v>
      </c>
    </row>
    <row r="30" spans="2:74" x14ac:dyDescent="0.25">
      <c r="B30" s="119" t="str">
        <f t="shared" si="11"/>
        <v>Excavation</v>
      </c>
      <c r="C30" s="62">
        <f t="shared" si="12"/>
        <v>747363</v>
      </c>
      <c r="E30" s="67" t="str">
        <f>LPP!O12</f>
        <v>Developer Fee</v>
      </c>
      <c r="F30" s="68">
        <f>LPP!P12</f>
        <v>0.02</v>
      </c>
    </row>
    <row r="31" spans="2:74" x14ac:dyDescent="0.25">
      <c r="B31" s="119" t="str">
        <f t="shared" si="11"/>
        <v>Concrete</v>
      </c>
      <c r="C31" s="62">
        <f t="shared" si="12"/>
        <v>330546.5</v>
      </c>
      <c r="E31" s="67" t="str">
        <f>LPP!O13</f>
        <v>Contingency</v>
      </c>
      <c r="F31" s="68">
        <f>LPP!P13</f>
        <v>0.04</v>
      </c>
    </row>
    <row r="32" spans="2:74" x14ac:dyDescent="0.25">
      <c r="B32" s="119" t="str">
        <f t="shared" si="11"/>
        <v>Plumbing</v>
      </c>
      <c r="C32" s="62">
        <f t="shared" si="12"/>
        <v>0</v>
      </c>
      <c r="E32" t="s">
        <v>133</v>
      </c>
      <c r="F32" s="62">
        <f ca="1">C40</f>
        <v>334156.91647334909</v>
      </c>
    </row>
    <row r="33" spans="2:6" x14ac:dyDescent="0.25">
      <c r="B33" s="119" t="str">
        <f t="shared" si="11"/>
        <v>Lumber Pack</v>
      </c>
      <c r="C33" s="62">
        <f t="shared" si="12"/>
        <v>0</v>
      </c>
      <c r="E33" s="126" t="s">
        <v>422</v>
      </c>
      <c r="F33" s="124"/>
    </row>
    <row r="34" spans="2:6" x14ac:dyDescent="0.25">
      <c r="B34" s="119" t="str">
        <f t="shared" si="11"/>
        <v>Framing</v>
      </c>
      <c r="C34" s="62">
        <f t="shared" si="12"/>
        <v>0</v>
      </c>
      <c r="E34" s="129">
        <v>1</v>
      </c>
      <c r="F34" s="120">
        <f ca="1">HLOOKUP(E34,$C$1:$BV$24,23,FALSE)</f>
        <v>3446286.6242038216</v>
      </c>
    </row>
    <row r="35" spans="2:6" x14ac:dyDescent="0.25">
      <c r="B35" s="119" t="str">
        <f t="shared" si="11"/>
        <v>MEPS</v>
      </c>
      <c r="C35" s="62">
        <f t="shared" si="12"/>
        <v>0</v>
      </c>
      <c r="E35" s="129">
        <v>2</v>
      </c>
      <c r="F35" s="120">
        <f ca="1">HLOOKUP(E35,$C$1:$BV$24,23,FALSE)</f>
        <v>3236851.7052631592</v>
      </c>
    </row>
    <row r="36" spans="2:6" ht="13.8" thickBot="1" x14ac:dyDescent="0.3">
      <c r="B36" s="119" t="str">
        <f t="shared" si="11"/>
        <v>Insulation</v>
      </c>
      <c r="C36" s="62">
        <f t="shared" si="12"/>
        <v>0</v>
      </c>
      <c r="E36" s="134" t="s">
        <v>86</v>
      </c>
      <c r="F36" s="135">
        <f ca="1">SUM(F34:F35)</f>
        <v>6683138.3294669809</v>
      </c>
    </row>
    <row r="37" spans="2:6" ht="13.8" thickTop="1" x14ac:dyDescent="0.25">
      <c r="B37" s="119" t="str">
        <f t="shared" si="11"/>
        <v>Drywall</v>
      </c>
      <c r="C37" s="62">
        <f t="shared" si="12"/>
        <v>0</v>
      </c>
    </row>
    <row r="38" spans="2:6" x14ac:dyDescent="0.25">
      <c r="B38" s="119" t="str">
        <f t="shared" si="11"/>
        <v>Finishes</v>
      </c>
      <c r="C38" s="62">
        <f t="shared" si="12"/>
        <v>0</v>
      </c>
      <c r="E38" s="126" t="s">
        <v>423</v>
      </c>
      <c r="F38" s="124"/>
    </row>
    <row r="39" spans="2:6" x14ac:dyDescent="0.25">
      <c r="B39" s="119" t="str">
        <f t="shared" si="11"/>
        <v>Dev Fees &amp; Contingency</v>
      </c>
      <c r="C39" s="62">
        <f t="shared" si="12"/>
        <v>284534.12</v>
      </c>
      <c r="E39" s="129">
        <v>3</v>
      </c>
      <c r="F39" s="62">
        <f ca="1">C43-F36</f>
        <v>0</v>
      </c>
    </row>
    <row r="40" spans="2:6" ht="13.8" thickBot="1" x14ac:dyDescent="0.3">
      <c r="B40" s="119" t="str">
        <f t="shared" si="11"/>
        <v>Acq Fee</v>
      </c>
      <c r="C40" s="62">
        <f t="shared" ca="1" si="12"/>
        <v>334156.91647334909</v>
      </c>
      <c r="E40" s="134" t="s">
        <v>86</v>
      </c>
      <c r="F40" s="135">
        <f ca="1">F39+F36</f>
        <v>6683138.3294669809</v>
      </c>
    </row>
    <row r="41" spans="2:6" ht="13.8" thickTop="1" x14ac:dyDescent="0.25">
      <c r="B41" s="119" t="str">
        <f t="shared" si="11"/>
        <v>Closing Costs/Reserves</v>
      </c>
      <c r="C41" s="62">
        <f t="shared" si="12"/>
        <v>374000</v>
      </c>
    </row>
    <row r="42" spans="2:6" x14ac:dyDescent="0.25">
      <c r="B42" s="119" t="str">
        <f t="shared" si="11"/>
        <v>Loan Points</v>
      </c>
      <c r="C42" s="62">
        <f t="shared" ca="1" si="12"/>
        <v>27570.292993630581</v>
      </c>
    </row>
    <row r="43" spans="2:6" ht="13.8" thickBot="1" x14ac:dyDescent="0.3">
      <c r="B43" s="42" t="s">
        <v>86</v>
      </c>
      <c r="C43" s="133">
        <f ca="1">SUM(C28:C42)</f>
        <v>6683138.329466979</v>
      </c>
    </row>
    <row r="44" spans="2:6" ht="13.8" thickTop="1" x14ac:dyDescent="0.2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2B1EE-AAF9-42DF-8CFB-ECB6EA3CBE92}">
  <sheetPr>
    <tabColor rgb="FF00B050"/>
  </sheetPr>
  <dimension ref="B2:R123"/>
  <sheetViews>
    <sheetView topLeftCell="A47" zoomScale="91" zoomScaleNormal="107" workbookViewId="0">
      <selection activeCell="B68" sqref="B68"/>
    </sheetView>
  </sheetViews>
  <sheetFormatPr defaultColWidth="8.77734375" defaultRowHeight="13.2" x14ac:dyDescent="0.25"/>
  <cols>
    <col min="2" max="2" width="16.44140625" bestFit="1" customWidth="1"/>
    <col min="3" max="3" width="6.44140625" bestFit="1" customWidth="1"/>
    <col min="4" max="4" width="12.77734375" customWidth="1"/>
    <col min="5" max="5" width="9" bestFit="1" customWidth="1"/>
    <col min="6" max="6" width="8.44140625" bestFit="1" customWidth="1"/>
    <col min="7" max="7" width="9.109375" bestFit="1" customWidth="1"/>
    <col min="8" max="8" width="14" bestFit="1" customWidth="1"/>
    <col min="9" max="9" width="15.77734375" bestFit="1" customWidth="1"/>
    <col min="10" max="10" width="12.109375" bestFit="1" customWidth="1"/>
    <col min="11" max="11" width="7.77734375" bestFit="1" customWidth="1"/>
    <col min="12" max="12" width="12.33203125" bestFit="1" customWidth="1"/>
    <col min="13" max="13" width="12.44140625" bestFit="1" customWidth="1"/>
    <col min="14" max="14" width="15" bestFit="1" customWidth="1"/>
    <col min="15" max="15" width="16.109375" bestFit="1" customWidth="1"/>
    <col min="16" max="16" width="20.44140625" bestFit="1" customWidth="1"/>
    <col min="17" max="17" width="17" bestFit="1" customWidth="1"/>
    <col min="18" max="18" width="11.77734375" bestFit="1" customWidth="1"/>
  </cols>
  <sheetData>
    <row r="2" spans="2:18" ht="14.4" x14ac:dyDescent="0.3">
      <c r="B2" s="12" t="s">
        <v>111</v>
      </c>
      <c r="C2" s="1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x14ac:dyDescent="0.25">
      <c r="B3" s="17" t="s">
        <v>1</v>
      </c>
      <c r="C3" s="17" t="s">
        <v>33</v>
      </c>
      <c r="D3" s="17" t="s">
        <v>34</v>
      </c>
      <c r="E3" s="17" t="s">
        <v>2</v>
      </c>
      <c r="F3" s="17" t="s">
        <v>41</v>
      </c>
      <c r="G3" s="17" t="s">
        <v>42</v>
      </c>
      <c r="H3" s="17" t="s">
        <v>57</v>
      </c>
      <c r="I3" s="17" t="s">
        <v>56</v>
      </c>
      <c r="J3" s="17" t="s">
        <v>44</v>
      </c>
      <c r="K3" s="17" t="s">
        <v>45</v>
      </c>
      <c r="L3" s="17" t="s">
        <v>54</v>
      </c>
      <c r="M3" s="17" t="s">
        <v>105</v>
      </c>
      <c r="N3" s="17" t="s">
        <v>106</v>
      </c>
      <c r="O3" s="17" t="s">
        <v>107</v>
      </c>
      <c r="P3" s="17" t="s">
        <v>108</v>
      </c>
      <c r="Q3" s="17" t="s">
        <v>55</v>
      </c>
      <c r="R3" s="17" t="s">
        <v>59</v>
      </c>
    </row>
    <row r="4" spans="2:18" x14ac:dyDescent="0.25">
      <c r="B4" s="2">
        <f t="shared" ref="B4:B35" si="0">ROUNDUP(C4/12,0)</f>
        <v>1</v>
      </c>
      <c r="C4" s="26">
        <v>1</v>
      </c>
      <c r="D4" s="8">
        <f ca="1">LPP!I45</f>
        <v>401144703.18471342</v>
      </c>
      <c r="E4" s="27">
        <v>0</v>
      </c>
      <c r="F4" s="27">
        <v>0</v>
      </c>
      <c r="G4" s="27">
        <v>0</v>
      </c>
      <c r="H4" s="22">
        <f t="shared" ref="H4:H35" ca="1" si="1">IF(I4&gt;(D4-I4),D4,I4)</f>
        <v>0</v>
      </c>
      <c r="I4" s="27">
        <v>0</v>
      </c>
      <c r="J4" s="2">
        <f>Apt!D45</f>
        <v>494</v>
      </c>
      <c r="K4" s="24">
        <f t="shared" ref="K4:K35" si="2">J4/252</f>
        <v>1.9603174603174602</v>
      </c>
      <c r="L4" s="34">
        <f>MIN(IF(C4&gt;=Apt!$D$52,(Apt!$D$53*((C4-Apt!$D$52)+1))),252)</f>
        <v>0</v>
      </c>
      <c r="M4" s="32">
        <f>Apt!$D$46*L4</f>
        <v>0</v>
      </c>
      <c r="N4" s="47">
        <f>L4*Apt!$D$48</f>
        <v>0</v>
      </c>
      <c r="O4" s="47">
        <f>L4*Apt!$D$49</f>
        <v>0</v>
      </c>
      <c r="P4" s="47">
        <f>L4*Apt!$D$50</f>
        <v>0</v>
      </c>
      <c r="Q4" s="35">
        <f>IF(C4&gt;Apt!$D$52,(Apt!$D$51/12)*Apt!$D$45,0)</f>
        <v>0</v>
      </c>
      <c r="R4" s="32">
        <f>M4+N4+O4+P4-Q4</f>
        <v>0</v>
      </c>
    </row>
    <row r="5" spans="2:18" x14ac:dyDescent="0.25">
      <c r="B5" s="2">
        <f t="shared" si="0"/>
        <v>1</v>
      </c>
      <c r="C5" s="25">
        <f t="shared" ref="C5:C36" si="3">C4+1</f>
        <v>2</v>
      </c>
      <c r="D5" s="8">
        <f t="shared" ref="D5:D36" ca="1" si="4">MAX(D4-G4-I4,0)</f>
        <v>401144703.18471342</v>
      </c>
      <c r="E5" s="27">
        <v>0</v>
      </c>
      <c r="F5" s="27">
        <v>0</v>
      </c>
      <c r="G5" s="27">
        <v>0</v>
      </c>
      <c r="H5" s="22">
        <f t="shared" ca="1" si="1"/>
        <v>0</v>
      </c>
      <c r="I5" s="27">
        <v>0</v>
      </c>
      <c r="J5" s="2">
        <f>J4-(I5/Apt!$D$57)</f>
        <v>494</v>
      </c>
      <c r="K5" s="24">
        <f t="shared" si="2"/>
        <v>1.9603174603174602</v>
      </c>
      <c r="L5" s="34">
        <f>MIN(IF(C5&gt;=Apt!$D$52,(Apt!$D$53*((C5-Apt!$D$52)+1))),252)</f>
        <v>0</v>
      </c>
      <c r="M5" s="32">
        <f>Apt!$D$46*L5</f>
        <v>0</v>
      </c>
      <c r="N5" s="47">
        <f>L5*Apt!$D$48</f>
        <v>0</v>
      </c>
      <c r="O5" s="47">
        <f>L5*Apt!$D$49</f>
        <v>0</v>
      </c>
      <c r="P5" s="47">
        <f>L5*Apt!$D$50</f>
        <v>0</v>
      </c>
      <c r="Q5" s="35">
        <f>IF(C5&gt;Apt!$D$52,(Apt!$D$51/12)*Apt!$D$45,0)</f>
        <v>0</v>
      </c>
      <c r="R5" s="32">
        <f t="shared" ref="R5:R36" si="5">M5-Q5</f>
        <v>0</v>
      </c>
    </row>
    <row r="6" spans="2:18" x14ac:dyDescent="0.25">
      <c r="B6" s="2">
        <f t="shared" si="0"/>
        <v>1</v>
      </c>
      <c r="C6" s="25">
        <f t="shared" si="3"/>
        <v>3</v>
      </c>
      <c r="D6" s="8">
        <f t="shared" ca="1" si="4"/>
        <v>401144703.18471342</v>
      </c>
      <c r="E6" s="27">
        <v>0</v>
      </c>
      <c r="F6" s="27">
        <v>0</v>
      </c>
      <c r="G6" s="27">
        <v>0</v>
      </c>
      <c r="H6" s="22">
        <f t="shared" ca="1" si="1"/>
        <v>0</v>
      </c>
      <c r="I6" s="27">
        <v>0</v>
      </c>
      <c r="J6" s="2">
        <f>J5-(I6/Apt!$D$57)</f>
        <v>494</v>
      </c>
      <c r="K6" s="24">
        <f t="shared" si="2"/>
        <v>1.9603174603174602</v>
      </c>
      <c r="L6" s="34">
        <f>MIN(IF(C6&gt;=Apt!$D$52,(Apt!$D$53*((C6-Apt!$D$52)+1))),252)</f>
        <v>0</v>
      </c>
      <c r="M6" s="32">
        <f>Apt!$D$46*L6</f>
        <v>0</v>
      </c>
      <c r="N6" s="47">
        <f>L6*Apt!$D$48</f>
        <v>0</v>
      </c>
      <c r="O6" s="47">
        <f>L6*Apt!$D$49</f>
        <v>0</v>
      </c>
      <c r="P6" s="47">
        <f>L6*Apt!$D$50</f>
        <v>0</v>
      </c>
      <c r="Q6" s="35">
        <f>IF(C6&gt;Apt!$D$52,(Apt!$D$51/12)*Apt!$D$45,0)</f>
        <v>0</v>
      </c>
      <c r="R6" s="32">
        <f t="shared" si="5"/>
        <v>0</v>
      </c>
    </row>
    <row r="7" spans="2:18" x14ac:dyDescent="0.25">
      <c r="B7" s="2">
        <f t="shared" si="0"/>
        <v>1</v>
      </c>
      <c r="C7" s="25">
        <f t="shared" si="3"/>
        <v>4</v>
      </c>
      <c r="D7" s="8">
        <f t="shared" ca="1" si="4"/>
        <v>401144703.18471342</v>
      </c>
      <c r="E7" s="27">
        <v>0</v>
      </c>
      <c r="F7" s="27">
        <v>0</v>
      </c>
      <c r="G7" s="27">
        <v>0</v>
      </c>
      <c r="H7" s="22">
        <f t="shared" ca="1" si="1"/>
        <v>0</v>
      </c>
      <c r="I7" s="27">
        <v>0</v>
      </c>
      <c r="J7" s="2">
        <f>J6-(I7/Apt!$D$57)</f>
        <v>494</v>
      </c>
      <c r="K7" s="24">
        <f t="shared" si="2"/>
        <v>1.9603174603174602</v>
      </c>
      <c r="L7" s="34">
        <f>MIN(IF(C7&gt;=Apt!$D$52,(Apt!$D$53*((C7-Apt!$D$52)+1))),252)</f>
        <v>0</v>
      </c>
      <c r="M7" s="32">
        <f>Apt!$D$46*L7</f>
        <v>0</v>
      </c>
      <c r="N7" s="47">
        <f>L7*Apt!$D$48</f>
        <v>0</v>
      </c>
      <c r="O7" s="47">
        <f>L7*Apt!$D$49</f>
        <v>0</v>
      </c>
      <c r="P7" s="47">
        <f>L7*Apt!$D$50</f>
        <v>0</v>
      </c>
      <c r="Q7" s="35">
        <f>IF(C7&gt;Apt!$D$52,(Apt!$D$51/12)*Apt!$D$45,0)</f>
        <v>0</v>
      </c>
      <c r="R7" s="32">
        <f t="shared" si="5"/>
        <v>0</v>
      </c>
    </row>
    <row r="8" spans="2:18" x14ac:dyDescent="0.25">
      <c r="B8" s="2">
        <f t="shared" si="0"/>
        <v>1</v>
      </c>
      <c r="C8" s="25">
        <f t="shared" si="3"/>
        <v>5</v>
      </c>
      <c r="D8" s="8">
        <f t="shared" ca="1" si="4"/>
        <v>401144703.18471342</v>
      </c>
      <c r="E8" s="27">
        <v>0</v>
      </c>
      <c r="F8" s="27">
        <v>0</v>
      </c>
      <c r="G8" s="27">
        <v>0</v>
      </c>
      <c r="H8" s="22">
        <f t="shared" ca="1" si="1"/>
        <v>0</v>
      </c>
      <c r="I8" s="27">
        <v>0</v>
      </c>
      <c r="J8" s="2">
        <f>J7-(I8/Apt!$D$57)</f>
        <v>494</v>
      </c>
      <c r="K8" s="24">
        <f t="shared" si="2"/>
        <v>1.9603174603174602</v>
      </c>
      <c r="L8" s="34">
        <f>MIN(IF(C8&gt;=Apt!$D$52,(Apt!$D$53*((C8-Apt!$D$52)+1))),252)</f>
        <v>0</v>
      </c>
      <c r="M8" s="32">
        <f>Apt!$D$46*L8</f>
        <v>0</v>
      </c>
      <c r="N8" s="47">
        <f>L8*Apt!$D$48</f>
        <v>0</v>
      </c>
      <c r="O8" s="47">
        <f>L8*Apt!$D$49</f>
        <v>0</v>
      </c>
      <c r="P8" s="47">
        <f>L8*Apt!$D$50</f>
        <v>0</v>
      </c>
      <c r="Q8" s="35">
        <f>IF(C8&gt;Apt!$D$52,(Apt!$D$51/12)*Apt!$D$45,0)</f>
        <v>0</v>
      </c>
      <c r="R8" s="32">
        <f t="shared" si="5"/>
        <v>0</v>
      </c>
    </row>
    <row r="9" spans="2:18" x14ac:dyDescent="0.25">
      <c r="B9" s="2">
        <f t="shared" si="0"/>
        <v>1</v>
      </c>
      <c r="C9" s="25">
        <f t="shared" si="3"/>
        <v>6</v>
      </c>
      <c r="D9" s="8">
        <f t="shared" ca="1" si="4"/>
        <v>401144703.18471342</v>
      </c>
      <c r="E9" s="27">
        <v>0</v>
      </c>
      <c r="F9" s="27">
        <v>0</v>
      </c>
      <c r="G9" s="27">
        <v>0</v>
      </c>
      <c r="H9" s="22">
        <f t="shared" ca="1" si="1"/>
        <v>0</v>
      </c>
      <c r="I9" s="27">
        <v>0</v>
      </c>
      <c r="J9" s="2">
        <f>J8-(I9/Apt!$D$57)</f>
        <v>494</v>
      </c>
      <c r="K9" s="24">
        <f t="shared" si="2"/>
        <v>1.9603174603174602</v>
      </c>
      <c r="L9" s="34">
        <f>MIN(IF(C9&gt;=Apt!$D$52,(Apt!$D$53*((C9-Apt!$D$52)+1))),252)</f>
        <v>0</v>
      </c>
      <c r="M9" s="32">
        <f>Apt!$D$46*L9</f>
        <v>0</v>
      </c>
      <c r="N9" s="47">
        <f>L9*Apt!$D$48</f>
        <v>0</v>
      </c>
      <c r="O9" s="47">
        <f>L9*Apt!$D$49</f>
        <v>0</v>
      </c>
      <c r="P9" s="47">
        <f>L9*Apt!$D$50</f>
        <v>0</v>
      </c>
      <c r="Q9" s="35">
        <f>IF(C9&gt;Apt!$D$52,(Apt!$D$51/12)*Apt!$D$45,0)</f>
        <v>0</v>
      </c>
      <c r="R9" s="32">
        <f t="shared" si="5"/>
        <v>0</v>
      </c>
    </row>
    <row r="10" spans="2:18" x14ac:dyDescent="0.25">
      <c r="B10" s="2">
        <f t="shared" si="0"/>
        <v>1</v>
      </c>
      <c r="C10" s="25">
        <f t="shared" si="3"/>
        <v>7</v>
      </c>
      <c r="D10" s="8">
        <f t="shared" ca="1" si="4"/>
        <v>401144703.18471342</v>
      </c>
      <c r="E10" s="22">
        <f ca="1">IF($C10&lt;=LPP!$I$49,D10*(LPP!$I$47/12),PMT(LPP!$I$47/12,LPP!$I$46,-LPP!$I$52))</f>
        <v>133714.90106157114</v>
      </c>
      <c r="F10" s="22">
        <f ca="1">D10*(LPP!$I$47/12)</f>
        <v>133714.90106157114</v>
      </c>
      <c r="G10" s="22">
        <f t="shared" ref="G10:G41" ca="1" si="6">E10-F10</f>
        <v>0</v>
      </c>
      <c r="H10" s="22">
        <f t="shared" ca="1" si="1"/>
        <v>0</v>
      </c>
      <c r="I10" s="22">
        <f>IF(C10=LPP!$D$5,D10,0)</f>
        <v>0</v>
      </c>
      <c r="J10" s="2">
        <f>J9-(I10/Apt!$D$57)</f>
        <v>494</v>
      </c>
      <c r="K10" s="24">
        <f t="shared" si="2"/>
        <v>1.9603174603174602</v>
      </c>
      <c r="L10" s="34">
        <f>MIN(IF(C10&gt;=Apt!$D$52,(Apt!$D$53*((C10-Apt!$D$52)+1))),252)</f>
        <v>0</v>
      </c>
      <c r="M10" s="32">
        <f>Apt!$D$46*L10</f>
        <v>0</v>
      </c>
      <c r="N10" s="47">
        <f>L10*Apt!$D$48</f>
        <v>0</v>
      </c>
      <c r="O10" s="47">
        <f>L10*Apt!$D$49</f>
        <v>0</v>
      </c>
      <c r="P10" s="47">
        <f>L10*Apt!$D$50</f>
        <v>0</v>
      </c>
      <c r="Q10" s="35">
        <f>IF(C10&gt;Apt!$D$52,(Apt!$D$51/12)*Apt!$D$45,0)</f>
        <v>0</v>
      </c>
      <c r="R10" s="32">
        <f t="shared" si="5"/>
        <v>0</v>
      </c>
    </row>
    <row r="11" spans="2:18" x14ac:dyDescent="0.25">
      <c r="B11" s="2">
        <f t="shared" si="0"/>
        <v>1</v>
      </c>
      <c r="C11" s="25">
        <f t="shared" si="3"/>
        <v>8</v>
      </c>
      <c r="D11" s="8">
        <f t="shared" ca="1" si="4"/>
        <v>401144703.18471342</v>
      </c>
      <c r="E11" s="22">
        <f ca="1">IF($C11&lt;=LPP!$I$49,D11*(LPP!$I$47/12),PMT(LPP!$I$47/12,LPP!$I$46,-LPP!$I$52))</f>
        <v>133714.90106157114</v>
      </c>
      <c r="F11" s="22">
        <f ca="1">D11*(LPP!$I$47/12)</f>
        <v>133714.90106157114</v>
      </c>
      <c r="G11" s="22">
        <f t="shared" ca="1" si="6"/>
        <v>0</v>
      </c>
      <c r="H11" s="22">
        <f t="shared" ca="1" si="1"/>
        <v>0</v>
      </c>
      <c r="I11" s="22">
        <f>IF(C11=LPP!$D$5,D11,0)</f>
        <v>0</v>
      </c>
      <c r="J11" s="2">
        <f>J10-(I11/Apt!$D$57)</f>
        <v>494</v>
      </c>
      <c r="K11" s="24">
        <f t="shared" si="2"/>
        <v>1.9603174603174602</v>
      </c>
      <c r="L11" s="34">
        <f>MIN(IF(C11&gt;=Apt!$D$52,(Apt!$D$53*((C11-Apt!$D$52)+1))),252)</f>
        <v>0</v>
      </c>
      <c r="M11" s="32">
        <f>Apt!$D$46*L11</f>
        <v>0</v>
      </c>
      <c r="N11" s="47">
        <f>L11*Apt!$D$48</f>
        <v>0</v>
      </c>
      <c r="O11" s="47">
        <f>L11*Apt!$D$49</f>
        <v>0</v>
      </c>
      <c r="P11" s="47">
        <f>L11*Apt!$D$50</f>
        <v>0</v>
      </c>
      <c r="Q11" s="35">
        <f>IF(C11&gt;Apt!$D$52,(Apt!$D$51/12)*Apt!$D$45,0)</f>
        <v>0</v>
      </c>
      <c r="R11" s="32">
        <f t="shared" si="5"/>
        <v>0</v>
      </c>
    </row>
    <row r="12" spans="2:18" x14ac:dyDescent="0.25">
      <c r="B12" s="2">
        <f t="shared" si="0"/>
        <v>1</v>
      </c>
      <c r="C12" s="25">
        <f t="shared" si="3"/>
        <v>9</v>
      </c>
      <c r="D12" s="8">
        <f t="shared" ca="1" si="4"/>
        <v>401144703.18471342</v>
      </c>
      <c r="E12" s="22">
        <f ca="1">IF($C12&lt;=LPP!$I$49,D12*(LPP!$I$47/12),PMT(LPP!$I$47/12,LPP!$I$46,-LPP!$I$52))</f>
        <v>133714.90106157114</v>
      </c>
      <c r="F12" s="22">
        <f ca="1">D12*(LPP!$I$47/12)</f>
        <v>133714.90106157114</v>
      </c>
      <c r="G12" s="22">
        <f t="shared" ca="1" si="6"/>
        <v>0</v>
      </c>
      <c r="H12" s="22">
        <f t="shared" ca="1" si="1"/>
        <v>0</v>
      </c>
      <c r="I12" s="22">
        <f>IF(C12=LPP!$D$5,D12,0)</f>
        <v>0</v>
      </c>
      <c r="J12" s="2">
        <f>J11-(I12/Apt!$D$57)</f>
        <v>494</v>
      </c>
      <c r="K12" s="24">
        <f t="shared" si="2"/>
        <v>1.9603174603174602</v>
      </c>
      <c r="L12" s="34">
        <f>MIN(IF(C12&gt;=Apt!$D$52,(Apt!$D$53*((C12-Apt!$D$52)+1))),252)</f>
        <v>0</v>
      </c>
      <c r="M12" s="32">
        <f>Apt!$D$46*L12</f>
        <v>0</v>
      </c>
      <c r="N12" s="47">
        <f>L12*Apt!$D$48</f>
        <v>0</v>
      </c>
      <c r="O12" s="47">
        <f>L12*Apt!$D$49</f>
        <v>0</v>
      </c>
      <c r="P12" s="47">
        <f>L12*Apt!$D$50</f>
        <v>0</v>
      </c>
      <c r="Q12" s="35">
        <f>IF(C12&gt;Apt!$D$52,(Apt!$D$51/12)*Apt!$D$45,0)</f>
        <v>0</v>
      </c>
      <c r="R12" s="32">
        <f t="shared" si="5"/>
        <v>0</v>
      </c>
    </row>
    <row r="13" spans="2:18" x14ac:dyDescent="0.25">
      <c r="B13" s="2">
        <f t="shared" si="0"/>
        <v>1</v>
      </c>
      <c r="C13" s="25">
        <f t="shared" si="3"/>
        <v>10</v>
      </c>
      <c r="D13" s="8">
        <f t="shared" ca="1" si="4"/>
        <v>401144703.18471342</v>
      </c>
      <c r="E13" s="22">
        <f ca="1">IF($C13&lt;=LPP!$I$49,D13*(LPP!$I$47/12),PMT(LPP!$I$47/12,LPP!$I$46,-LPP!$I$52))</f>
        <v>133714.90106157114</v>
      </c>
      <c r="F13" s="22">
        <f ca="1">D13*(LPP!$I$47/12)</f>
        <v>133714.90106157114</v>
      </c>
      <c r="G13" s="22">
        <f t="shared" ca="1" si="6"/>
        <v>0</v>
      </c>
      <c r="H13" s="22">
        <f t="shared" ca="1" si="1"/>
        <v>0</v>
      </c>
      <c r="I13" s="22">
        <f>IF(C13=LPP!$D$5,D13,0)</f>
        <v>0</v>
      </c>
      <c r="J13" s="2">
        <f>J12-(I13/Apt!$D$57)</f>
        <v>494</v>
      </c>
      <c r="K13" s="24">
        <f t="shared" si="2"/>
        <v>1.9603174603174602</v>
      </c>
      <c r="L13" s="34">
        <f>MIN(IF(C13&gt;=Apt!$D$52,(Apt!$D$53*((C13-Apt!$D$52)+1))),252)</f>
        <v>0</v>
      </c>
      <c r="M13" s="32">
        <f>Apt!$D$46*L13</f>
        <v>0</v>
      </c>
      <c r="N13" s="47">
        <f>L13*Apt!$D$48</f>
        <v>0</v>
      </c>
      <c r="O13" s="47">
        <f>L13*Apt!$D$49</f>
        <v>0</v>
      </c>
      <c r="P13" s="47">
        <f>L13*Apt!$D$50</f>
        <v>0</v>
      </c>
      <c r="Q13" s="35">
        <f>IF(C13&gt;Apt!$D$52,(Apt!$D$51/12)*Apt!$D$45,0)</f>
        <v>0</v>
      </c>
      <c r="R13" s="32">
        <f t="shared" si="5"/>
        <v>0</v>
      </c>
    </row>
    <row r="14" spans="2:18" x14ac:dyDescent="0.25">
      <c r="B14" s="2">
        <f t="shared" si="0"/>
        <v>1</v>
      </c>
      <c r="C14" s="25">
        <f t="shared" si="3"/>
        <v>11</v>
      </c>
      <c r="D14" s="8">
        <f t="shared" ca="1" si="4"/>
        <v>401144703.18471342</v>
      </c>
      <c r="E14" s="22">
        <f ca="1">IF($C14&lt;=LPP!$I$49,D14*(LPP!$I$47/12),PMT(LPP!$I$47/12,LPP!$I$46,-LPP!$I$52))</f>
        <v>133714.90106157114</v>
      </c>
      <c r="F14" s="22">
        <f ca="1">D14*(LPP!$I$47/12)</f>
        <v>133714.90106157114</v>
      </c>
      <c r="G14" s="22">
        <f t="shared" ca="1" si="6"/>
        <v>0</v>
      </c>
      <c r="H14" s="22">
        <f t="shared" ca="1" si="1"/>
        <v>0</v>
      </c>
      <c r="I14" s="22">
        <f>IF(C14=LPP!$D$5,D14,0)</f>
        <v>0</v>
      </c>
      <c r="J14" s="2">
        <f>J13-(I14/Apt!$D$57)</f>
        <v>494</v>
      </c>
      <c r="K14" s="24">
        <f t="shared" si="2"/>
        <v>1.9603174603174602</v>
      </c>
      <c r="L14" s="34">
        <f>MIN(IF(C14&gt;=Apt!$D$52,(Apt!$D$53*((C14-Apt!$D$52)+1))),252)</f>
        <v>0</v>
      </c>
      <c r="M14" s="32">
        <f>Apt!$D$46*L14</f>
        <v>0</v>
      </c>
      <c r="N14" s="47">
        <f>L14*Apt!$D$48</f>
        <v>0</v>
      </c>
      <c r="O14" s="47">
        <f>L14*Apt!$D$49</f>
        <v>0</v>
      </c>
      <c r="P14" s="47">
        <f>L14*Apt!$D$50</f>
        <v>0</v>
      </c>
      <c r="Q14" s="35">
        <f>IF(C14&gt;Apt!$D$52,(Apt!$D$51/12)*Apt!$D$45,0)</f>
        <v>0</v>
      </c>
      <c r="R14" s="32">
        <f t="shared" si="5"/>
        <v>0</v>
      </c>
    </row>
    <row r="15" spans="2:18" x14ac:dyDescent="0.25">
      <c r="B15" s="2">
        <f t="shared" si="0"/>
        <v>1</v>
      </c>
      <c r="C15" s="25">
        <f t="shared" si="3"/>
        <v>12</v>
      </c>
      <c r="D15" s="8">
        <f t="shared" ca="1" si="4"/>
        <v>401144703.18471342</v>
      </c>
      <c r="E15" s="22">
        <f ca="1">IF($C15&lt;=LPP!$I$49,D15*(LPP!$I$47/12),PMT(LPP!$I$47/12,LPP!$I$46,-LPP!$I$52))</f>
        <v>133714.90106157114</v>
      </c>
      <c r="F15" s="22">
        <f ca="1">D15*(LPP!$I$47/12)</f>
        <v>133714.90106157114</v>
      </c>
      <c r="G15" s="22">
        <f t="shared" ca="1" si="6"/>
        <v>0</v>
      </c>
      <c r="H15" s="22">
        <f t="shared" ca="1" si="1"/>
        <v>0</v>
      </c>
      <c r="I15" s="22">
        <f>IF(C15=LPP!$D$5,D15,0)</f>
        <v>0</v>
      </c>
      <c r="J15" s="2">
        <f>J14-(I15/Apt!$D$57)</f>
        <v>494</v>
      </c>
      <c r="K15" s="24">
        <f t="shared" si="2"/>
        <v>1.9603174603174602</v>
      </c>
      <c r="L15" s="34">
        <f>MIN(IF(C15&gt;=Apt!$D$52,(Apt!$D$53*((C15-Apt!$D$52)+1))),252)</f>
        <v>0</v>
      </c>
      <c r="M15" s="32">
        <f>Apt!$D$46*L15</f>
        <v>0</v>
      </c>
      <c r="N15" s="47">
        <f>L15*Apt!$D$48</f>
        <v>0</v>
      </c>
      <c r="O15" s="47">
        <f>L15*Apt!$D$49</f>
        <v>0</v>
      </c>
      <c r="P15" s="47">
        <f>L15*Apt!$D$50</f>
        <v>0</v>
      </c>
      <c r="Q15" s="35">
        <f>IF(C15&gt;Apt!$D$52,(Apt!$D$51/12)*Apt!$D$45,0)</f>
        <v>0</v>
      </c>
      <c r="R15" s="32">
        <f t="shared" si="5"/>
        <v>0</v>
      </c>
    </row>
    <row r="16" spans="2:18" x14ac:dyDescent="0.25">
      <c r="B16" s="2">
        <f t="shared" si="0"/>
        <v>2</v>
      </c>
      <c r="C16" s="25">
        <f t="shared" si="3"/>
        <v>13</v>
      </c>
      <c r="D16" s="8">
        <f t="shared" ca="1" si="4"/>
        <v>401144703.18471342</v>
      </c>
      <c r="E16" s="22">
        <f ca="1">IF($C16&lt;=LPP!$I$49,D16*(LPP!$I$47/12),PMT(LPP!$I$47/12,LPP!$I$46,-LPP!$I$52))</f>
        <v>133714.90106157114</v>
      </c>
      <c r="F16" s="22">
        <f ca="1">D16*(LPP!$I$47/12)</f>
        <v>133714.90106157114</v>
      </c>
      <c r="G16" s="22">
        <f t="shared" ca="1" si="6"/>
        <v>0</v>
      </c>
      <c r="H16" s="22">
        <f t="shared" ca="1" si="1"/>
        <v>0</v>
      </c>
      <c r="I16" s="22">
        <f>IF(C16=LPP!$D$5,D16,0)</f>
        <v>0</v>
      </c>
      <c r="J16" s="2">
        <f>J15-(I16/Apt!$D$57)</f>
        <v>494</v>
      </c>
      <c r="K16" s="24">
        <f t="shared" si="2"/>
        <v>1.9603174603174602</v>
      </c>
      <c r="L16" s="34">
        <f>MIN(IF(C16&gt;=Apt!$D$52,(Apt!$D$53*((C16-Apt!$D$52)+1))),252)</f>
        <v>0</v>
      </c>
      <c r="M16" s="32">
        <f>Apt!$D$46*L16</f>
        <v>0</v>
      </c>
      <c r="N16" s="47">
        <f>L16*Apt!$D$48</f>
        <v>0</v>
      </c>
      <c r="O16" s="47">
        <f>L16*Apt!$D$49</f>
        <v>0</v>
      </c>
      <c r="P16" s="47">
        <f>L16*Apt!$D$50</f>
        <v>0</v>
      </c>
      <c r="Q16" s="35">
        <f>IF(C16&gt;Apt!$D$52,(Apt!$D$51/12)*Apt!$D$45,0)</f>
        <v>0</v>
      </c>
      <c r="R16" s="32">
        <f t="shared" si="5"/>
        <v>0</v>
      </c>
    </row>
    <row r="17" spans="2:18" x14ac:dyDescent="0.25">
      <c r="B17" s="2">
        <f t="shared" si="0"/>
        <v>2</v>
      </c>
      <c r="C17" s="25">
        <f t="shared" si="3"/>
        <v>14</v>
      </c>
      <c r="D17" s="8">
        <f t="shared" ca="1" si="4"/>
        <v>401144703.18471342</v>
      </c>
      <c r="E17" s="22">
        <f ca="1">IF($C17&lt;=LPP!$I$49,D17*(LPP!$I$47/12),PMT(LPP!$I$47/12,LPP!$I$46,-LPP!$I$52))</f>
        <v>133714.90106157114</v>
      </c>
      <c r="F17" s="22">
        <f ca="1">D17*(LPP!$I$47/12)</f>
        <v>133714.90106157114</v>
      </c>
      <c r="G17" s="22">
        <f t="shared" ca="1" si="6"/>
        <v>0</v>
      </c>
      <c r="H17" s="22">
        <f t="shared" ca="1" si="1"/>
        <v>0</v>
      </c>
      <c r="I17" s="22">
        <f>IF(C17=LPP!$D$5,D17,0)</f>
        <v>0</v>
      </c>
      <c r="J17" s="2">
        <f>J16-(I17/Apt!$D$57)</f>
        <v>494</v>
      </c>
      <c r="K17" s="24">
        <f t="shared" si="2"/>
        <v>1.9603174603174602</v>
      </c>
      <c r="L17" s="34">
        <f>MIN(IF(C17&gt;=Apt!$D$52,(Apt!$D$53*((C17-Apt!$D$52)+1))),252)</f>
        <v>0</v>
      </c>
      <c r="M17" s="32">
        <f>Apt!$D$46*L17</f>
        <v>0</v>
      </c>
      <c r="N17" s="47">
        <f>L17*Apt!$D$48</f>
        <v>0</v>
      </c>
      <c r="O17" s="47">
        <f>L17*Apt!$D$49</f>
        <v>0</v>
      </c>
      <c r="P17" s="47">
        <f>L17*Apt!$D$50</f>
        <v>0</v>
      </c>
      <c r="Q17" s="35">
        <f>IF(C17&gt;Apt!$D$52,(Apt!$D$51/12)*Apt!$D$45,0)</f>
        <v>0</v>
      </c>
      <c r="R17" s="32">
        <f t="shared" si="5"/>
        <v>0</v>
      </c>
    </row>
    <row r="18" spans="2:18" x14ac:dyDescent="0.25">
      <c r="B18" s="2">
        <f t="shared" si="0"/>
        <v>2</v>
      </c>
      <c r="C18" s="25">
        <f t="shared" si="3"/>
        <v>15</v>
      </c>
      <c r="D18" s="8">
        <f t="shared" ca="1" si="4"/>
        <v>401144703.18471342</v>
      </c>
      <c r="E18" s="22">
        <f ca="1">IF($C18&lt;=LPP!$I$49,D18*(LPP!$I$47/12),PMT(LPP!$I$47/12,LPP!$I$46,-LPP!$I$52))</f>
        <v>133714.90106157114</v>
      </c>
      <c r="F18" s="22">
        <f ca="1">D18*(LPP!$I$47/12)</f>
        <v>133714.90106157114</v>
      </c>
      <c r="G18" s="22">
        <f t="shared" ca="1" si="6"/>
        <v>0</v>
      </c>
      <c r="H18" s="22">
        <f t="shared" ca="1" si="1"/>
        <v>0</v>
      </c>
      <c r="I18" s="22">
        <f>IF(C18=LPP!$D$5,D18,0)</f>
        <v>0</v>
      </c>
      <c r="J18" s="2">
        <f>J17-(I18/Apt!$D$57)</f>
        <v>494</v>
      </c>
      <c r="K18" s="24">
        <f t="shared" si="2"/>
        <v>1.9603174603174602</v>
      </c>
      <c r="L18" s="34">
        <f>MIN(IF(C18&gt;=Apt!$D$52,(Apt!$D$53*((C18-Apt!$D$52)+1))),252)</f>
        <v>0</v>
      </c>
      <c r="M18" s="32">
        <f>Apt!$D$46*L18</f>
        <v>0</v>
      </c>
      <c r="N18" s="47">
        <f>L18*Apt!$D$48</f>
        <v>0</v>
      </c>
      <c r="O18" s="47">
        <f>L18*Apt!$D$49</f>
        <v>0</v>
      </c>
      <c r="P18" s="47">
        <f>L18*Apt!$D$50</f>
        <v>0</v>
      </c>
      <c r="Q18" s="35">
        <f>IF(C18&gt;Apt!$D$52,(Apt!$D$51/12)*Apt!$D$45,0)</f>
        <v>0</v>
      </c>
      <c r="R18" s="32">
        <f t="shared" si="5"/>
        <v>0</v>
      </c>
    </row>
    <row r="19" spans="2:18" x14ac:dyDescent="0.25">
      <c r="B19" s="2">
        <f t="shared" si="0"/>
        <v>2</v>
      </c>
      <c r="C19" s="25">
        <f t="shared" si="3"/>
        <v>16</v>
      </c>
      <c r="D19" s="8">
        <f t="shared" ca="1" si="4"/>
        <v>401144703.18471342</v>
      </c>
      <c r="E19" s="22">
        <f ca="1">IF($C19&lt;=LPP!$I$49,D19*(LPP!$I$47/12),PMT(LPP!$I$47/12,LPP!$I$46,-LPP!$I$52))</f>
        <v>133714.90106157114</v>
      </c>
      <c r="F19" s="22">
        <f ca="1">D19*(LPP!$I$47/12)</f>
        <v>133714.90106157114</v>
      </c>
      <c r="G19" s="22">
        <f t="shared" ca="1" si="6"/>
        <v>0</v>
      </c>
      <c r="H19" s="22">
        <f t="shared" ca="1" si="1"/>
        <v>0</v>
      </c>
      <c r="I19" s="22">
        <f>IF(C19=LPP!$D$5,D19,0)</f>
        <v>0</v>
      </c>
      <c r="J19" s="2">
        <f>J18-(I19/Apt!$D$57)</f>
        <v>494</v>
      </c>
      <c r="K19" s="24">
        <f t="shared" si="2"/>
        <v>1.9603174603174602</v>
      </c>
      <c r="L19" s="34">
        <f>MIN(IF(C19&gt;=Apt!$D$52,(Apt!$D$53*((C19-Apt!$D$52)+1))),252)</f>
        <v>0</v>
      </c>
      <c r="M19" s="32">
        <f>Apt!$D$46*L19</f>
        <v>0</v>
      </c>
      <c r="N19" s="47">
        <f>L19*Apt!$D$48</f>
        <v>0</v>
      </c>
      <c r="O19" s="47">
        <f>L19*Apt!$D$49</f>
        <v>0</v>
      </c>
      <c r="P19" s="47">
        <f>L19*Apt!$D$50</f>
        <v>0</v>
      </c>
      <c r="Q19" s="35">
        <f>IF(C19&gt;Apt!$D$52,(Apt!$D$51/12)*Apt!$D$45,0)</f>
        <v>0</v>
      </c>
      <c r="R19" s="32">
        <f t="shared" si="5"/>
        <v>0</v>
      </c>
    </row>
    <row r="20" spans="2:18" x14ac:dyDescent="0.25">
      <c r="B20" s="2">
        <f t="shared" si="0"/>
        <v>2</v>
      </c>
      <c r="C20" s="25">
        <f t="shared" si="3"/>
        <v>17</v>
      </c>
      <c r="D20" s="8">
        <f t="shared" ca="1" si="4"/>
        <v>401144703.18471342</v>
      </c>
      <c r="E20" s="22">
        <f ca="1">IF($C20&lt;=LPP!$I$49,D20*(LPP!$I$47/12),PMT(LPP!$I$47/12,LPP!$I$46,-LPP!$I$52))</f>
        <v>133714.90106157114</v>
      </c>
      <c r="F20" s="22">
        <f ca="1">D20*(LPP!$I$47/12)</f>
        <v>133714.90106157114</v>
      </c>
      <c r="G20" s="22">
        <f t="shared" ca="1" si="6"/>
        <v>0</v>
      </c>
      <c r="H20" s="22">
        <f t="shared" ca="1" si="1"/>
        <v>0</v>
      </c>
      <c r="I20" s="22">
        <f>IF(C20=LPP!$D$5,D20,0)</f>
        <v>0</v>
      </c>
      <c r="J20" s="2">
        <f>J19-(I20/Apt!$D$57)</f>
        <v>494</v>
      </c>
      <c r="K20" s="24">
        <f t="shared" si="2"/>
        <v>1.9603174603174602</v>
      </c>
      <c r="L20" s="34">
        <f>MIN(IF(C20&gt;=Apt!$D$52,(Apt!$D$53*((C20-Apt!$D$52)+1))),252)</f>
        <v>0</v>
      </c>
      <c r="M20" s="32">
        <f>Apt!$D$46*L20</f>
        <v>0</v>
      </c>
      <c r="N20" s="47">
        <f>L20*Apt!$D$48</f>
        <v>0</v>
      </c>
      <c r="O20" s="47">
        <f>L20*Apt!$D$49</f>
        <v>0</v>
      </c>
      <c r="P20" s="47">
        <f>L20*Apt!$D$50</f>
        <v>0</v>
      </c>
      <c r="Q20" s="35">
        <f>IF(C20&gt;Apt!$D$52,(Apt!$D$51/12)*Apt!$D$45,0)</f>
        <v>0</v>
      </c>
      <c r="R20" s="32">
        <f t="shared" si="5"/>
        <v>0</v>
      </c>
    </row>
    <row r="21" spans="2:18" x14ac:dyDescent="0.25">
      <c r="B21" s="2">
        <f t="shared" si="0"/>
        <v>2</v>
      </c>
      <c r="C21" s="25">
        <f t="shared" si="3"/>
        <v>18</v>
      </c>
      <c r="D21" s="8">
        <f t="shared" ca="1" si="4"/>
        <v>401144703.18471342</v>
      </c>
      <c r="E21" s="22">
        <f ca="1">IF($C21&lt;=LPP!$I$49,D21*(LPP!$I$47/12),PMT(LPP!$I$47/12,LPP!$I$46,-LPP!$I$52))</f>
        <v>133714.90106157114</v>
      </c>
      <c r="F21" s="22">
        <f ca="1">D21*(LPP!$I$47/12)</f>
        <v>133714.90106157114</v>
      </c>
      <c r="G21" s="22">
        <f t="shared" ca="1" si="6"/>
        <v>0</v>
      </c>
      <c r="H21" s="22">
        <f t="shared" ca="1" si="1"/>
        <v>0</v>
      </c>
      <c r="I21" s="22">
        <f>IF(C21=LPP!$D$5,D21,0)</f>
        <v>0</v>
      </c>
      <c r="J21" s="2">
        <f>J20-(I21/Apt!$D$57)</f>
        <v>494</v>
      </c>
      <c r="K21" s="24">
        <f t="shared" si="2"/>
        <v>1.9603174603174602</v>
      </c>
      <c r="L21" s="34">
        <f>MIN(IF(C21&gt;=Apt!$D$52,(Apt!$D$53*((C21-Apt!$D$52)+1))),252)</f>
        <v>0</v>
      </c>
      <c r="M21" s="32">
        <f>Apt!$D$46*L21</f>
        <v>0</v>
      </c>
      <c r="N21" s="47">
        <f>L21*Apt!$D$48</f>
        <v>0</v>
      </c>
      <c r="O21" s="47">
        <f>L21*Apt!$D$49</f>
        <v>0</v>
      </c>
      <c r="P21" s="47">
        <f>L21*Apt!$D$50</f>
        <v>0</v>
      </c>
      <c r="Q21" s="35">
        <f>IF(C21&gt;Apt!$D$52,(Apt!$D$51/12)*Apt!$D$45,0)</f>
        <v>0</v>
      </c>
      <c r="R21" s="32">
        <f t="shared" si="5"/>
        <v>0</v>
      </c>
    </row>
    <row r="22" spans="2:18" x14ac:dyDescent="0.25">
      <c r="B22" s="2">
        <f t="shared" si="0"/>
        <v>2</v>
      </c>
      <c r="C22" s="25">
        <f t="shared" si="3"/>
        <v>19</v>
      </c>
      <c r="D22" s="8">
        <f t="shared" ca="1" si="4"/>
        <v>401144703.18471342</v>
      </c>
      <c r="E22" s="22">
        <f ca="1">IF($C22&lt;=LPP!$I$49,D22*(LPP!$I$47/12),PMT(LPP!$I$47/12,LPP!$I$46,-LPP!$I$52))</f>
        <v>133714.90106157114</v>
      </c>
      <c r="F22" s="22">
        <f ca="1">D22*(LPP!$I$47/12)</f>
        <v>133714.90106157114</v>
      </c>
      <c r="G22" s="22">
        <f t="shared" ca="1" si="6"/>
        <v>0</v>
      </c>
      <c r="H22" s="22">
        <f t="shared" ca="1" si="1"/>
        <v>0</v>
      </c>
      <c r="I22" s="22">
        <f>IF(C22=LPP!$D$5,D22,0)</f>
        <v>0</v>
      </c>
      <c r="J22" s="2">
        <f>J21-(I22/Apt!$D$57)</f>
        <v>494</v>
      </c>
      <c r="K22" s="24">
        <f t="shared" si="2"/>
        <v>1.9603174603174602</v>
      </c>
      <c r="L22" s="34">
        <f>MIN(IF(C22&gt;=Apt!$D$52,(Apt!$D$53*((C22-Apt!$D$52)+1))),252)</f>
        <v>0</v>
      </c>
      <c r="M22" s="32">
        <f>Apt!$D$46*L22</f>
        <v>0</v>
      </c>
      <c r="N22" s="47">
        <f>L22*Apt!$D$48</f>
        <v>0</v>
      </c>
      <c r="O22" s="47">
        <f>L22*Apt!$D$49</f>
        <v>0</v>
      </c>
      <c r="P22" s="47">
        <f>L22*Apt!$D$50</f>
        <v>0</v>
      </c>
      <c r="Q22" s="35">
        <f>IF(C22&gt;Apt!$D$52,(Apt!$D$51/12)*Apt!$D$45,0)</f>
        <v>0</v>
      </c>
      <c r="R22" s="32">
        <f t="shared" si="5"/>
        <v>0</v>
      </c>
    </row>
    <row r="23" spans="2:18" x14ac:dyDescent="0.25">
      <c r="B23" s="2">
        <f t="shared" si="0"/>
        <v>2</v>
      </c>
      <c r="C23" s="25">
        <f t="shared" si="3"/>
        <v>20</v>
      </c>
      <c r="D23" s="8">
        <f t="shared" ca="1" si="4"/>
        <v>401144703.18471342</v>
      </c>
      <c r="E23" s="22">
        <f ca="1">IF($C23&lt;=LPP!$I$49,D23*(LPP!$I$47/12),PMT(LPP!$I$47/12,LPP!$I$46,-LPP!$I$52))</f>
        <v>133714.90106157114</v>
      </c>
      <c r="F23" s="22">
        <f ca="1">D23*(LPP!$I$47/12)</f>
        <v>133714.90106157114</v>
      </c>
      <c r="G23" s="22">
        <f t="shared" ca="1" si="6"/>
        <v>0</v>
      </c>
      <c r="H23" s="22">
        <f t="shared" ca="1" si="1"/>
        <v>0</v>
      </c>
      <c r="I23" s="22">
        <f>IF(C23=LPP!$D$5,D23,0)</f>
        <v>0</v>
      </c>
      <c r="J23" s="2">
        <f>J22-(I23/Apt!$D$57)</f>
        <v>494</v>
      </c>
      <c r="K23" s="24">
        <f t="shared" si="2"/>
        <v>1.9603174603174602</v>
      </c>
      <c r="L23" s="34">
        <f>MIN(IF(C23&gt;=Apt!$D$52,(Apt!$D$53*((C23-Apt!$D$52)+1))),252)</f>
        <v>0</v>
      </c>
      <c r="M23" s="32">
        <f>Apt!$D$46*L23</f>
        <v>0</v>
      </c>
      <c r="N23" s="47">
        <f>L23*Apt!$D$48</f>
        <v>0</v>
      </c>
      <c r="O23" s="47">
        <f>L23*Apt!$D$49</f>
        <v>0</v>
      </c>
      <c r="P23" s="47">
        <f>L23*Apt!$D$50</f>
        <v>0</v>
      </c>
      <c r="Q23" s="35">
        <f>IF(C23&gt;Apt!$D$52,(Apt!$D$51/12)*Apt!$D$45,0)</f>
        <v>0</v>
      </c>
      <c r="R23" s="32">
        <f t="shared" si="5"/>
        <v>0</v>
      </c>
    </row>
    <row r="24" spans="2:18" x14ac:dyDescent="0.25">
      <c r="B24" s="2">
        <f t="shared" si="0"/>
        <v>2</v>
      </c>
      <c r="C24" s="25">
        <f t="shared" si="3"/>
        <v>21</v>
      </c>
      <c r="D24" s="8">
        <f t="shared" ca="1" si="4"/>
        <v>401144703.18471342</v>
      </c>
      <c r="E24" s="22">
        <f ca="1">IF($C24&lt;=LPP!$I$49,D24*(LPP!$I$47/12),PMT(LPP!$I$47/12,LPP!$I$46,-LPP!$I$52))</f>
        <v>133714.90106157114</v>
      </c>
      <c r="F24" s="22">
        <f ca="1">D24*(LPP!$I$47/12)</f>
        <v>133714.90106157114</v>
      </c>
      <c r="G24" s="22">
        <f t="shared" ca="1" si="6"/>
        <v>0</v>
      </c>
      <c r="H24" s="22">
        <f t="shared" ca="1" si="1"/>
        <v>0</v>
      </c>
      <c r="I24" s="22">
        <f>IF(C24=LPP!$D$5,D24,0)</f>
        <v>0</v>
      </c>
      <c r="J24" s="2">
        <f>J23-(I24/Apt!$D$57)</f>
        <v>494</v>
      </c>
      <c r="K24" s="24">
        <f t="shared" si="2"/>
        <v>1.9603174603174602</v>
      </c>
      <c r="L24" s="34">
        <f>MIN(IF(C24&gt;=Apt!$D$52,(Apt!$D$53*((C24-Apt!$D$52)+1))),252)</f>
        <v>0</v>
      </c>
      <c r="M24" s="32">
        <f>Apt!$D$46*L24</f>
        <v>0</v>
      </c>
      <c r="N24" s="47">
        <f>L24*Apt!$D$48</f>
        <v>0</v>
      </c>
      <c r="O24" s="47">
        <f>L24*Apt!$D$49</f>
        <v>0</v>
      </c>
      <c r="P24" s="47">
        <f>L24*Apt!$D$50</f>
        <v>0</v>
      </c>
      <c r="Q24" s="35">
        <f>IF(C24&gt;Apt!$D$52,(Apt!$D$51/12)*Apt!$D$45,0)</f>
        <v>0</v>
      </c>
      <c r="R24" s="32">
        <f t="shared" si="5"/>
        <v>0</v>
      </c>
    </row>
    <row r="25" spans="2:18" x14ac:dyDescent="0.25">
      <c r="B25" s="2">
        <f t="shared" si="0"/>
        <v>2</v>
      </c>
      <c r="C25" s="25">
        <f t="shared" si="3"/>
        <v>22</v>
      </c>
      <c r="D25" s="8">
        <f t="shared" ca="1" si="4"/>
        <v>401144703.18471342</v>
      </c>
      <c r="E25" s="22">
        <f ca="1">IF($C25&lt;=LPP!$I$49,D25*(LPP!$I$47/12),PMT(LPP!$I$47/12,LPP!$I$46,-LPP!$I$52))</f>
        <v>133714.90106157114</v>
      </c>
      <c r="F25" s="22">
        <f ca="1">D25*(LPP!$I$47/12)</f>
        <v>133714.90106157114</v>
      </c>
      <c r="G25" s="22">
        <f t="shared" ca="1" si="6"/>
        <v>0</v>
      </c>
      <c r="H25" s="22">
        <f t="shared" ca="1" si="1"/>
        <v>0</v>
      </c>
      <c r="I25" s="22">
        <f>IF(C25=LPP!$D$5,D25,0)</f>
        <v>0</v>
      </c>
      <c r="J25" s="2">
        <f>J24-(I25/Apt!$D$57)</f>
        <v>494</v>
      </c>
      <c r="K25" s="24">
        <f t="shared" si="2"/>
        <v>1.9603174603174602</v>
      </c>
      <c r="L25" s="34">
        <f>MIN(IF(C25&gt;=Apt!$D$52,(Apt!$D$53*((C25-Apt!$D$52)+1))),252)</f>
        <v>0</v>
      </c>
      <c r="M25" s="32">
        <f>Apt!$D$46*L25</f>
        <v>0</v>
      </c>
      <c r="N25" s="47">
        <f>L25*Apt!$D$48</f>
        <v>0</v>
      </c>
      <c r="O25" s="47">
        <f>L25*Apt!$D$49</f>
        <v>0</v>
      </c>
      <c r="P25" s="47">
        <f>L25*Apt!$D$50</f>
        <v>0</v>
      </c>
      <c r="Q25" s="35">
        <f>IF(C25&gt;Apt!$D$52,(Apt!$D$51/12)*Apt!$D$45,0)</f>
        <v>0</v>
      </c>
      <c r="R25" s="32">
        <f t="shared" si="5"/>
        <v>0</v>
      </c>
    </row>
    <row r="26" spans="2:18" x14ac:dyDescent="0.25">
      <c r="B26" s="2">
        <f t="shared" si="0"/>
        <v>2</v>
      </c>
      <c r="C26" s="25">
        <f t="shared" si="3"/>
        <v>23</v>
      </c>
      <c r="D26" s="8">
        <f t="shared" ca="1" si="4"/>
        <v>401144703.18471342</v>
      </c>
      <c r="E26" s="22">
        <f ca="1">IF($C26&lt;=LPP!$I$49,D26*(LPP!$I$47/12),PMT(LPP!$I$47/12,LPP!$I$46,-LPP!$I$52))</f>
        <v>133714.90106157114</v>
      </c>
      <c r="F26" s="22">
        <f ca="1">D26*(LPP!$I$47/12)</f>
        <v>133714.90106157114</v>
      </c>
      <c r="G26" s="22">
        <f t="shared" ca="1" si="6"/>
        <v>0</v>
      </c>
      <c r="H26" s="22">
        <f t="shared" ca="1" si="1"/>
        <v>0</v>
      </c>
      <c r="I26" s="22">
        <f>IF(C26=LPP!$D$5,D26,0)</f>
        <v>0</v>
      </c>
      <c r="J26" s="2">
        <f>J25-(I26/Apt!$D$57)</f>
        <v>494</v>
      </c>
      <c r="K26" s="24">
        <f t="shared" si="2"/>
        <v>1.9603174603174602</v>
      </c>
      <c r="L26" s="34">
        <f>MIN(IF(C26&gt;=Apt!$D$52,(Apt!$D$53*((C26-Apt!$D$52)+1))),252)</f>
        <v>0</v>
      </c>
      <c r="M26" s="32">
        <f>Apt!$D$46*L26</f>
        <v>0</v>
      </c>
      <c r="N26" s="47">
        <f>L26*Apt!$D$48</f>
        <v>0</v>
      </c>
      <c r="O26" s="47">
        <f>L26*Apt!$D$49</f>
        <v>0</v>
      </c>
      <c r="P26" s="47">
        <f>L26*Apt!$D$50</f>
        <v>0</v>
      </c>
      <c r="Q26" s="35">
        <f>IF(C26&gt;Apt!$D$52,(Apt!$D$51/12)*Apt!$D$45,0)</f>
        <v>0</v>
      </c>
      <c r="R26" s="32">
        <f t="shared" si="5"/>
        <v>0</v>
      </c>
    </row>
    <row r="27" spans="2:18" x14ac:dyDescent="0.25">
      <c r="B27" s="2">
        <f t="shared" si="0"/>
        <v>2</v>
      </c>
      <c r="C27" s="25">
        <f t="shared" si="3"/>
        <v>24</v>
      </c>
      <c r="D27" s="8">
        <f t="shared" ca="1" si="4"/>
        <v>401144703.18471342</v>
      </c>
      <c r="E27" s="22">
        <f ca="1">IF($C27&lt;=LPP!$I$49,D27*(LPP!$I$47/12),PMT(LPP!$I$47/12,LPP!$I$46,-LPP!$I$52))</f>
        <v>133714.90106157114</v>
      </c>
      <c r="F27" s="22">
        <f ca="1">D27*(LPP!$I$47/12)</f>
        <v>133714.90106157114</v>
      </c>
      <c r="G27" s="22">
        <f t="shared" ca="1" si="6"/>
        <v>0</v>
      </c>
      <c r="H27" s="22">
        <f t="shared" ca="1" si="1"/>
        <v>0</v>
      </c>
      <c r="I27" s="22">
        <f>IF(C27=LPP!$D$5,D27,0)</f>
        <v>0</v>
      </c>
      <c r="J27" s="2">
        <f>J26-(I27/Apt!$D$57)</f>
        <v>494</v>
      </c>
      <c r="K27" s="24">
        <f t="shared" si="2"/>
        <v>1.9603174603174602</v>
      </c>
      <c r="L27" s="34">
        <f>MIN(IF(C27&gt;=Apt!$D$52,(Apt!$D$53*((C27-Apt!$D$52)+1))),252)</f>
        <v>0</v>
      </c>
      <c r="M27" s="32">
        <f>Apt!$D$46*L27</f>
        <v>0</v>
      </c>
      <c r="N27" s="47">
        <f>L27*Apt!$D$48</f>
        <v>0</v>
      </c>
      <c r="O27" s="47">
        <f>L27*Apt!$D$49</f>
        <v>0</v>
      </c>
      <c r="P27" s="47">
        <f>L27*Apt!$D$50</f>
        <v>0</v>
      </c>
      <c r="Q27" s="35">
        <f>IF(C27&gt;Apt!$D$52,(Apt!$D$51/12)*Apt!$D$45,0)</f>
        <v>0</v>
      </c>
      <c r="R27" s="32">
        <f t="shared" si="5"/>
        <v>0</v>
      </c>
    </row>
    <row r="28" spans="2:18" x14ac:dyDescent="0.25">
      <c r="B28" s="2">
        <f t="shared" si="0"/>
        <v>3</v>
      </c>
      <c r="C28" s="25">
        <f t="shared" si="3"/>
        <v>25</v>
      </c>
      <c r="D28" s="8">
        <f t="shared" ca="1" si="4"/>
        <v>401144703.18471342</v>
      </c>
      <c r="E28" s="22">
        <f ca="1">IF($C28&lt;=LPP!$I$49,D28*(LPP!$I$47/12),PMT(LPP!$I$47/12,LPP!$I$46,-LPP!$I$52))</f>
        <v>133714.90106157114</v>
      </c>
      <c r="F28" s="22">
        <f ca="1">D28*(LPP!$I$47/12)</f>
        <v>133714.90106157114</v>
      </c>
      <c r="G28" s="22">
        <f t="shared" ca="1" si="6"/>
        <v>0</v>
      </c>
      <c r="H28" s="22">
        <f t="shared" ca="1" si="1"/>
        <v>0</v>
      </c>
      <c r="I28" s="22">
        <f>IF(C28=LPP!$D$5,D28,0)</f>
        <v>0</v>
      </c>
      <c r="J28" s="2">
        <f>J27-(I28/Apt!$D$57)</f>
        <v>494</v>
      </c>
      <c r="K28" s="24">
        <f t="shared" si="2"/>
        <v>1.9603174603174602</v>
      </c>
      <c r="L28" s="34">
        <f>MIN(IF(C28&gt;=Apt!$D$52,(Apt!$D$53*((C28-Apt!$D$52)+1))),252)</f>
        <v>0</v>
      </c>
      <c r="M28" s="32">
        <f>Apt!$D$46*L28</f>
        <v>0</v>
      </c>
      <c r="N28" s="47">
        <f>L28*Apt!$D$48</f>
        <v>0</v>
      </c>
      <c r="O28" s="47">
        <f>L28*Apt!$D$49</f>
        <v>0</v>
      </c>
      <c r="P28" s="47">
        <f>L28*Apt!$D$50</f>
        <v>0</v>
      </c>
      <c r="Q28" s="35">
        <f>IF(C28&gt;Apt!$D$52,(Apt!$D$51/12)*Apt!$D$45,0)</f>
        <v>243333.33333333334</v>
      </c>
      <c r="R28" s="32">
        <f t="shared" si="5"/>
        <v>-243333.33333333334</v>
      </c>
    </row>
    <row r="29" spans="2:18" x14ac:dyDescent="0.25">
      <c r="B29" s="2">
        <f t="shared" si="0"/>
        <v>3</v>
      </c>
      <c r="C29" s="25">
        <f t="shared" si="3"/>
        <v>26</v>
      </c>
      <c r="D29" s="8">
        <f t="shared" ca="1" si="4"/>
        <v>401144703.18471342</v>
      </c>
      <c r="E29" s="22">
        <f ca="1">IF($C29&lt;=LPP!$I$49,D29*(LPP!$I$47/12),PMT(LPP!$I$47/12,LPP!$I$46,-LPP!$I$52))</f>
        <v>133714.90106157114</v>
      </c>
      <c r="F29" s="22">
        <f ca="1">D29*(LPP!$I$47/12)</f>
        <v>133714.90106157114</v>
      </c>
      <c r="G29" s="22">
        <f t="shared" ca="1" si="6"/>
        <v>0</v>
      </c>
      <c r="H29" s="22">
        <f t="shared" ca="1" si="1"/>
        <v>0</v>
      </c>
      <c r="I29" s="22">
        <f>IF(C29=LPP!$D$5,D29,0)</f>
        <v>0</v>
      </c>
      <c r="J29" s="2">
        <f>J28-(I29/Apt!$D$57)</f>
        <v>494</v>
      </c>
      <c r="K29" s="24">
        <f t="shared" si="2"/>
        <v>1.9603174603174602</v>
      </c>
      <c r="L29" s="34">
        <f>MIN(IF(C29&gt;=Apt!$D$52,(Apt!$D$53*((C29-Apt!$D$52)+1))),252)</f>
        <v>0</v>
      </c>
      <c r="M29" s="32">
        <f>Apt!$D$46*L29</f>
        <v>0</v>
      </c>
      <c r="N29" s="47">
        <f>L29*Apt!$D$48</f>
        <v>0</v>
      </c>
      <c r="O29" s="47">
        <f>L29*Apt!$D$49</f>
        <v>0</v>
      </c>
      <c r="P29" s="47">
        <f>L29*Apt!$D$50</f>
        <v>0</v>
      </c>
      <c r="Q29" s="35">
        <f>IF(C29&gt;Apt!$D$52,(Apt!$D$51/12)*Apt!$D$45,0)</f>
        <v>243333.33333333334</v>
      </c>
      <c r="R29" s="32">
        <f t="shared" si="5"/>
        <v>-243333.33333333334</v>
      </c>
    </row>
    <row r="30" spans="2:18" x14ac:dyDescent="0.25">
      <c r="B30" s="2">
        <f t="shared" si="0"/>
        <v>3</v>
      </c>
      <c r="C30" s="25">
        <f t="shared" si="3"/>
        <v>27</v>
      </c>
      <c r="D30" s="8">
        <f t="shared" ca="1" si="4"/>
        <v>401144703.18471342</v>
      </c>
      <c r="E30" s="22">
        <f ca="1">IF($C30&lt;=LPP!$I$49,D30*(LPP!$I$47/12),PMT(LPP!$I$47/12,LPP!$I$46,-LPP!$I$52))</f>
        <v>133714.90106157114</v>
      </c>
      <c r="F30" s="22">
        <f ca="1">D30*(LPP!$I$47/12)</f>
        <v>133714.90106157114</v>
      </c>
      <c r="G30" s="22">
        <f t="shared" ca="1" si="6"/>
        <v>0</v>
      </c>
      <c r="H30" s="22">
        <f t="shared" ca="1" si="1"/>
        <v>0</v>
      </c>
      <c r="I30" s="22">
        <f>IF(C30=LPP!$D$5,D30,0)</f>
        <v>0</v>
      </c>
      <c r="J30" s="2">
        <f>J29-(I30/Apt!$D$57)</f>
        <v>494</v>
      </c>
      <c r="K30" s="24">
        <f t="shared" si="2"/>
        <v>1.9603174603174602</v>
      </c>
      <c r="L30" s="34">
        <f>MIN(IF(C30&gt;=Apt!$D$52,(Apt!$D$53*((C30-Apt!$D$52)+1))),252)</f>
        <v>0</v>
      </c>
      <c r="M30" s="32">
        <f>Apt!$D$46*L30</f>
        <v>0</v>
      </c>
      <c r="N30" s="47">
        <f>L30*Apt!$D$48</f>
        <v>0</v>
      </c>
      <c r="O30" s="47">
        <f>L30*Apt!$D$49</f>
        <v>0</v>
      </c>
      <c r="P30" s="47">
        <f>L30*Apt!$D$50</f>
        <v>0</v>
      </c>
      <c r="Q30" s="35">
        <f>IF(C30&gt;Apt!$D$52,(Apt!$D$51/12)*Apt!$D$45,0)</f>
        <v>243333.33333333334</v>
      </c>
      <c r="R30" s="32">
        <f t="shared" si="5"/>
        <v>-243333.33333333334</v>
      </c>
    </row>
    <row r="31" spans="2:18" x14ac:dyDescent="0.25">
      <c r="B31" s="2">
        <f t="shared" si="0"/>
        <v>3</v>
      </c>
      <c r="C31" s="25">
        <f t="shared" si="3"/>
        <v>28</v>
      </c>
      <c r="D31" s="8">
        <f t="shared" ca="1" si="4"/>
        <v>401144703.18471342</v>
      </c>
      <c r="E31" s="22">
        <f ca="1">IF($C31&lt;=LPP!$I$49,D31*(LPP!$I$47/12),PMT(LPP!$I$47/12,LPP!$I$46,-LPP!$I$52))</f>
        <v>133714.90106157114</v>
      </c>
      <c r="F31" s="22">
        <f ca="1">D31*(LPP!$I$47/12)</f>
        <v>133714.90106157114</v>
      </c>
      <c r="G31" s="22">
        <f t="shared" ca="1" si="6"/>
        <v>0</v>
      </c>
      <c r="H31" s="22">
        <f t="shared" ca="1" si="1"/>
        <v>0</v>
      </c>
      <c r="I31" s="22">
        <f>IF(C31=LPP!$D$5,D31,0)</f>
        <v>0</v>
      </c>
      <c r="J31" s="2">
        <f>J30-(I31/Apt!$D$57)</f>
        <v>494</v>
      </c>
      <c r="K31" s="24">
        <f t="shared" si="2"/>
        <v>1.9603174603174602</v>
      </c>
      <c r="L31" s="34">
        <f>MIN(IF(C31&gt;=Apt!$D$52,(Apt!$D$53*((C31-Apt!$D$52)+1))),252)</f>
        <v>0</v>
      </c>
      <c r="M31" s="32">
        <f>Apt!$D$46*L31</f>
        <v>0</v>
      </c>
      <c r="N31" s="47">
        <f>L31*Apt!$D$48</f>
        <v>0</v>
      </c>
      <c r="O31" s="47">
        <f>L31*Apt!$D$49</f>
        <v>0</v>
      </c>
      <c r="P31" s="47">
        <f>L31*Apt!$D$50</f>
        <v>0</v>
      </c>
      <c r="Q31" s="35">
        <f>IF(C31&gt;Apt!$D$52,(Apt!$D$51/12)*Apt!$D$45,0)</f>
        <v>243333.33333333334</v>
      </c>
      <c r="R31" s="32">
        <f t="shared" si="5"/>
        <v>-243333.33333333334</v>
      </c>
    </row>
    <row r="32" spans="2:18" x14ac:dyDescent="0.25">
      <c r="B32" s="2">
        <f t="shared" si="0"/>
        <v>3</v>
      </c>
      <c r="C32" s="25">
        <f t="shared" si="3"/>
        <v>29</v>
      </c>
      <c r="D32" s="8">
        <f t="shared" ca="1" si="4"/>
        <v>401144703.18471342</v>
      </c>
      <c r="E32" s="22">
        <f ca="1">IF($C32&lt;=LPP!$I$49,D32*(LPP!$I$47/12),PMT(LPP!$I$47/12,LPP!$I$46,-LPP!$I$52))</f>
        <v>133714.90106157114</v>
      </c>
      <c r="F32" s="22">
        <f ca="1">D32*(LPP!$I$47/12)</f>
        <v>133714.90106157114</v>
      </c>
      <c r="G32" s="22">
        <f t="shared" ca="1" si="6"/>
        <v>0</v>
      </c>
      <c r="H32" s="22">
        <f t="shared" ca="1" si="1"/>
        <v>0</v>
      </c>
      <c r="I32" s="22">
        <f>IF(C32=LPP!$D$5,D32,0)</f>
        <v>0</v>
      </c>
      <c r="J32" s="2">
        <f>J31-(I32/Apt!$D$57)</f>
        <v>494</v>
      </c>
      <c r="K32" s="24">
        <f t="shared" si="2"/>
        <v>1.9603174603174602</v>
      </c>
      <c r="L32" s="34">
        <f>MIN(IF(C32&gt;=Apt!$D$52,(Apt!$D$53*((C32-Apt!$D$52)+1))),252)</f>
        <v>0</v>
      </c>
      <c r="M32" s="32">
        <f>Apt!$D$46*L32</f>
        <v>0</v>
      </c>
      <c r="N32" s="47">
        <f>L32*Apt!$D$48</f>
        <v>0</v>
      </c>
      <c r="O32" s="47">
        <f>L32*Apt!$D$49</f>
        <v>0</v>
      </c>
      <c r="P32" s="47">
        <f>L32*Apt!$D$50</f>
        <v>0</v>
      </c>
      <c r="Q32" s="35">
        <f>IF(C32&gt;Apt!$D$52,(Apt!$D$51/12)*Apt!$D$45,0)</f>
        <v>243333.33333333334</v>
      </c>
      <c r="R32" s="32">
        <f t="shared" si="5"/>
        <v>-243333.33333333334</v>
      </c>
    </row>
    <row r="33" spans="2:18" x14ac:dyDescent="0.25">
      <c r="B33" s="2">
        <f t="shared" si="0"/>
        <v>3</v>
      </c>
      <c r="C33" s="25">
        <f t="shared" si="3"/>
        <v>30</v>
      </c>
      <c r="D33" s="8">
        <f t="shared" ca="1" si="4"/>
        <v>401144703.18471342</v>
      </c>
      <c r="E33" s="22">
        <f ca="1">IF($C33&lt;=LPP!$I$49,D33*(LPP!$I$47/12),PMT(LPP!$I$47/12,LPP!$I$46,-LPP!$I$52))</f>
        <v>133714.90106157114</v>
      </c>
      <c r="F33" s="22">
        <f ca="1">D33*(LPP!$I$47/12)</f>
        <v>133714.90106157114</v>
      </c>
      <c r="G33" s="22">
        <f t="shared" ca="1" si="6"/>
        <v>0</v>
      </c>
      <c r="H33" s="22">
        <f t="shared" ca="1" si="1"/>
        <v>0</v>
      </c>
      <c r="I33" s="22">
        <f>IF(C33=LPP!$D$5,D33,0)</f>
        <v>0</v>
      </c>
      <c r="J33" s="2">
        <f>J32-(I33/Apt!$D$57)</f>
        <v>494</v>
      </c>
      <c r="K33" s="24">
        <f t="shared" si="2"/>
        <v>1.9603174603174602</v>
      </c>
      <c r="L33" s="34">
        <f>MIN(IF(C33&gt;=Apt!$D$52,(Apt!$D$53*((C33-Apt!$D$52)+1))),252)</f>
        <v>0</v>
      </c>
      <c r="M33" s="32">
        <f>Apt!$D$46*L33</f>
        <v>0</v>
      </c>
      <c r="N33" s="47">
        <f>L33*Apt!$D$48</f>
        <v>0</v>
      </c>
      <c r="O33" s="47">
        <f>L33*Apt!$D$49</f>
        <v>0</v>
      </c>
      <c r="P33" s="47">
        <f>L33*Apt!$D$50</f>
        <v>0</v>
      </c>
      <c r="Q33" s="35">
        <f>IF(C33&gt;Apt!$D$52,(Apt!$D$51/12)*Apt!$D$45,0)</f>
        <v>243333.33333333334</v>
      </c>
      <c r="R33" s="32">
        <f t="shared" si="5"/>
        <v>-243333.33333333334</v>
      </c>
    </row>
    <row r="34" spans="2:18" x14ac:dyDescent="0.25">
      <c r="B34" s="2">
        <f t="shared" si="0"/>
        <v>3</v>
      </c>
      <c r="C34" s="25">
        <f t="shared" si="3"/>
        <v>31</v>
      </c>
      <c r="D34" s="8">
        <f t="shared" ca="1" si="4"/>
        <v>401144703.18471342</v>
      </c>
      <c r="E34" s="22">
        <f ca="1">IF($C34&lt;=LPP!$I$49,D34*(LPP!$I$47/12),PMT(LPP!$I$47/12,LPP!$I$46,-LPP!$I$52))</f>
        <v>133714.90106157114</v>
      </c>
      <c r="F34" s="22">
        <f ca="1">D34*(LPP!$I$47/12)</f>
        <v>133714.90106157114</v>
      </c>
      <c r="G34" s="22">
        <f t="shared" ca="1" si="6"/>
        <v>0</v>
      </c>
      <c r="H34" s="22">
        <f t="shared" ca="1" si="1"/>
        <v>0</v>
      </c>
      <c r="I34" s="22">
        <f>IF(C34=LPP!$D$5,D34,0)</f>
        <v>0</v>
      </c>
      <c r="J34" s="2">
        <f>J33-(I34/Apt!$D$57)</f>
        <v>494</v>
      </c>
      <c r="K34" s="24">
        <f t="shared" si="2"/>
        <v>1.9603174603174602</v>
      </c>
      <c r="L34" s="34">
        <f>MIN(IF(C34&gt;=Apt!$D$52,(Apt!$D$53*((C34-Apt!$D$52)+1))),252)</f>
        <v>0</v>
      </c>
      <c r="M34" s="32">
        <f>Apt!$D$46*L34</f>
        <v>0</v>
      </c>
      <c r="N34" s="47">
        <f>L34*Apt!$D$48</f>
        <v>0</v>
      </c>
      <c r="O34" s="47">
        <f>L34*Apt!$D$49</f>
        <v>0</v>
      </c>
      <c r="P34" s="47">
        <f>L34*Apt!$D$50</f>
        <v>0</v>
      </c>
      <c r="Q34" s="35">
        <f>IF(C34&gt;Apt!$D$52,(Apt!$D$51/12)*Apt!$D$45,0)</f>
        <v>243333.33333333334</v>
      </c>
      <c r="R34" s="32">
        <f t="shared" si="5"/>
        <v>-243333.33333333334</v>
      </c>
    </row>
    <row r="35" spans="2:18" x14ac:dyDescent="0.25">
      <c r="B35" s="2">
        <f t="shared" si="0"/>
        <v>3</v>
      </c>
      <c r="C35" s="25">
        <f t="shared" si="3"/>
        <v>32</v>
      </c>
      <c r="D35" s="8">
        <f t="shared" ca="1" si="4"/>
        <v>401144703.18471342</v>
      </c>
      <c r="E35" s="22">
        <f ca="1">IF($C35&lt;=LPP!$I$49,D35*(LPP!$I$47/12),PMT(LPP!$I$47/12,LPP!$I$46,-LPP!$I$52))</f>
        <v>133714.90106157114</v>
      </c>
      <c r="F35" s="22">
        <f ca="1">D35*(LPP!$I$47/12)</f>
        <v>133714.90106157114</v>
      </c>
      <c r="G35" s="22">
        <f t="shared" ca="1" si="6"/>
        <v>0</v>
      </c>
      <c r="H35" s="22">
        <f t="shared" ca="1" si="1"/>
        <v>0</v>
      </c>
      <c r="I35" s="22">
        <f>IF(C35=LPP!$D$5,D35,0)</f>
        <v>0</v>
      </c>
      <c r="J35" s="2">
        <f>J34-(I35/Apt!$D$57)</f>
        <v>494</v>
      </c>
      <c r="K35" s="24">
        <f t="shared" si="2"/>
        <v>1.9603174603174602</v>
      </c>
      <c r="L35" s="34">
        <f>MIN(IF(C35&gt;=Apt!$D$52,(Apt!$D$53*((C35-Apt!$D$52)+1))),252)</f>
        <v>0</v>
      </c>
      <c r="M35" s="32">
        <f>Apt!$D$46*L35</f>
        <v>0</v>
      </c>
      <c r="N35" s="47">
        <f>L35*Apt!$D$48</f>
        <v>0</v>
      </c>
      <c r="O35" s="47">
        <f>L35*Apt!$D$49</f>
        <v>0</v>
      </c>
      <c r="P35" s="47">
        <f>L35*Apt!$D$50</f>
        <v>0</v>
      </c>
      <c r="Q35" s="35">
        <f>IF(C35&gt;Apt!$D$52,(Apt!$D$51/12)*Apt!$D$45,0)</f>
        <v>243333.33333333334</v>
      </c>
      <c r="R35" s="32">
        <f t="shared" si="5"/>
        <v>-243333.33333333334</v>
      </c>
    </row>
    <row r="36" spans="2:18" x14ac:dyDescent="0.25">
      <c r="B36" s="2">
        <f t="shared" ref="B36:B67" si="7">ROUNDUP(C36/12,0)</f>
        <v>3</v>
      </c>
      <c r="C36" s="25">
        <f t="shared" si="3"/>
        <v>33</v>
      </c>
      <c r="D36" s="8">
        <f t="shared" ca="1" si="4"/>
        <v>401144703.18471342</v>
      </c>
      <c r="E36" s="22">
        <f ca="1">IF($C36&lt;=LPP!$I$49,D36*(LPP!$I$47/12),PMT(LPP!$I$47/12,LPP!$I$46,-LPP!$I$52))</f>
        <v>133714.90106157114</v>
      </c>
      <c r="F36" s="22">
        <f ca="1">D36*(LPP!$I$47/12)</f>
        <v>133714.90106157114</v>
      </c>
      <c r="G36" s="22">
        <f t="shared" ca="1" si="6"/>
        <v>0</v>
      </c>
      <c r="H36" s="22">
        <f t="shared" ref="H36:H67" ca="1" si="8">IF(I36&gt;(D36-I36),D36,I36)</f>
        <v>0</v>
      </c>
      <c r="I36" s="22">
        <f>IF(C36=LPP!$D$5,D36,0)</f>
        <v>0</v>
      </c>
      <c r="J36" s="2">
        <f>J35-(I36/Apt!$D$57)</f>
        <v>494</v>
      </c>
      <c r="K36" s="24">
        <f t="shared" ref="K36:K67" si="9">J36/252</f>
        <v>1.9603174603174602</v>
      </c>
      <c r="L36" s="34">
        <f>MIN(IF(C36&gt;=Apt!$D$52,(Apt!$D$53*((C36-Apt!$D$52)+1))),252)</f>
        <v>0</v>
      </c>
      <c r="M36" s="32">
        <f>Apt!$D$46*L36</f>
        <v>0</v>
      </c>
      <c r="N36" s="47">
        <f>L36*Apt!$D$48</f>
        <v>0</v>
      </c>
      <c r="O36" s="47">
        <f>L36*Apt!$D$49</f>
        <v>0</v>
      </c>
      <c r="P36" s="47">
        <f>L36*Apt!$D$50</f>
        <v>0</v>
      </c>
      <c r="Q36" s="35">
        <f>IF(C36&gt;Apt!$D$52,(Apt!$D$51/12)*Apt!$D$45,0)</f>
        <v>243333.33333333334</v>
      </c>
      <c r="R36" s="32">
        <f t="shared" si="5"/>
        <v>-243333.33333333334</v>
      </c>
    </row>
    <row r="37" spans="2:18" x14ac:dyDescent="0.25">
      <c r="B37" s="2">
        <f t="shared" si="7"/>
        <v>3</v>
      </c>
      <c r="C37" s="25">
        <f t="shared" ref="C37:C68" si="10">C36+1</f>
        <v>34</v>
      </c>
      <c r="D37" s="8">
        <f t="shared" ref="D37:D68" ca="1" si="11">MAX(D36-G36-I36,0)</f>
        <v>401144703.18471342</v>
      </c>
      <c r="E37" s="22">
        <f ca="1">IF($C37&lt;=LPP!$I$49,D37*(LPP!$I$47/12),PMT(LPP!$I$47/12,LPP!$I$46,-LPP!$I$52))</f>
        <v>133714.90106157114</v>
      </c>
      <c r="F37" s="22">
        <f ca="1">D37*(LPP!$I$47/12)</f>
        <v>133714.90106157114</v>
      </c>
      <c r="G37" s="22">
        <f t="shared" ca="1" si="6"/>
        <v>0</v>
      </c>
      <c r="H37" s="22">
        <f t="shared" ca="1" si="8"/>
        <v>0</v>
      </c>
      <c r="I37" s="22">
        <f>IF(C37=LPP!$D$5,D37,0)</f>
        <v>0</v>
      </c>
      <c r="J37" s="2">
        <f>J36-(I37/Apt!$D$57)</f>
        <v>494</v>
      </c>
      <c r="K37" s="24">
        <f t="shared" si="9"/>
        <v>1.9603174603174602</v>
      </c>
      <c r="L37" s="34">
        <f>MIN(IF(C37&gt;=Apt!$D$52,(Apt!$D$53*((C37-Apt!$D$52)+1))),252)</f>
        <v>0</v>
      </c>
      <c r="M37" s="32">
        <f>Apt!$D$46*L37</f>
        <v>0</v>
      </c>
      <c r="N37" s="47">
        <f>L37*Apt!$D$48</f>
        <v>0</v>
      </c>
      <c r="O37" s="47">
        <f>L37*Apt!$D$49</f>
        <v>0</v>
      </c>
      <c r="P37" s="47">
        <f>L37*Apt!$D$50</f>
        <v>0</v>
      </c>
      <c r="Q37" s="35">
        <f>IF(C37&gt;Apt!$D$52,(Apt!$D$51/12)*Apt!$D$45,0)</f>
        <v>243333.33333333334</v>
      </c>
      <c r="R37" s="32">
        <f t="shared" ref="R37:R68" si="12">M37-Q37</f>
        <v>-243333.33333333334</v>
      </c>
    </row>
    <row r="38" spans="2:18" x14ac:dyDescent="0.25">
      <c r="B38" s="2">
        <f t="shared" si="7"/>
        <v>3</v>
      </c>
      <c r="C38" s="25">
        <f t="shared" si="10"/>
        <v>35</v>
      </c>
      <c r="D38" s="8">
        <f t="shared" ca="1" si="11"/>
        <v>401144703.18471342</v>
      </c>
      <c r="E38" s="22">
        <f ca="1">IF($C38&lt;=LPP!$I$49,D38*(LPP!$I$47/12),PMT(LPP!$I$47/12,LPP!$I$46,-LPP!$I$52))</f>
        <v>133714.90106157114</v>
      </c>
      <c r="F38" s="22">
        <f ca="1">D38*(LPP!$I$47/12)</f>
        <v>133714.90106157114</v>
      </c>
      <c r="G38" s="22">
        <f t="shared" ca="1" si="6"/>
        <v>0</v>
      </c>
      <c r="H38" s="22">
        <f t="shared" ca="1" si="8"/>
        <v>0</v>
      </c>
      <c r="I38" s="22">
        <f>IF(C38=LPP!$D$5,D38,0)</f>
        <v>0</v>
      </c>
      <c r="J38" s="2">
        <f>J37-(I38/Apt!$D$57)</f>
        <v>494</v>
      </c>
      <c r="K38" s="24">
        <f t="shared" si="9"/>
        <v>1.9603174603174602</v>
      </c>
      <c r="L38" s="34">
        <f>MIN(IF(C38&gt;=Apt!$D$52,(Apt!$D$53*((C38-Apt!$D$52)+1))),252)</f>
        <v>0</v>
      </c>
      <c r="M38" s="32">
        <f>Apt!$D$46*L38</f>
        <v>0</v>
      </c>
      <c r="N38" s="47">
        <f>L38*Apt!$D$48</f>
        <v>0</v>
      </c>
      <c r="O38" s="47">
        <f>L38*Apt!$D$49</f>
        <v>0</v>
      </c>
      <c r="P38" s="47">
        <f>L38*Apt!$D$50</f>
        <v>0</v>
      </c>
      <c r="Q38" s="35">
        <f>IF(C38&gt;Apt!$D$52,(Apt!$D$51/12)*Apt!$D$45,0)</f>
        <v>243333.33333333334</v>
      </c>
      <c r="R38" s="32">
        <f t="shared" si="12"/>
        <v>-243333.33333333334</v>
      </c>
    </row>
    <row r="39" spans="2:18" x14ac:dyDescent="0.25">
      <c r="B39" s="2">
        <f t="shared" si="7"/>
        <v>3</v>
      </c>
      <c r="C39" s="25">
        <f t="shared" si="10"/>
        <v>36</v>
      </c>
      <c r="D39" s="8">
        <f t="shared" ca="1" si="11"/>
        <v>401144703.18471342</v>
      </c>
      <c r="E39" s="22">
        <f ca="1">IF($C39&lt;=LPP!$I$49,D39*(LPP!$I$47/12),PMT(LPP!$I$47/12,LPP!$I$46,-LPP!$I$52))</f>
        <v>133714.90106157114</v>
      </c>
      <c r="F39" s="22">
        <f ca="1">D39*(LPP!$I$47/12)</f>
        <v>133714.90106157114</v>
      </c>
      <c r="G39" s="22">
        <f t="shared" ca="1" si="6"/>
        <v>0</v>
      </c>
      <c r="H39" s="22">
        <f t="shared" ca="1" si="8"/>
        <v>0</v>
      </c>
      <c r="I39" s="22">
        <f>IF(C39=LPP!$D$5,D39,0)</f>
        <v>0</v>
      </c>
      <c r="J39" s="2">
        <f>J38-(I39/Apt!$D$57)</f>
        <v>494</v>
      </c>
      <c r="K39" s="24">
        <f t="shared" si="9"/>
        <v>1.9603174603174602</v>
      </c>
      <c r="L39" s="34">
        <f>MIN(IF(C39&gt;=Apt!$D$52,(Apt!$D$53*((C39-Apt!$D$52)+1))),252)</f>
        <v>0</v>
      </c>
      <c r="M39" s="32">
        <f>Apt!$D$46*L39</f>
        <v>0</v>
      </c>
      <c r="N39" s="47">
        <f>L39*Apt!$D$48</f>
        <v>0</v>
      </c>
      <c r="O39" s="47">
        <f>L39*Apt!$D$49</f>
        <v>0</v>
      </c>
      <c r="P39" s="47">
        <f>L39*Apt!$D$50</f>
        <v>0</v>
      </c>
      <c r="Q39" s="35">
        <f>IF(C39&gt;Apt!$D$52,(Apt!$D$51/12)*Apt!$D$45,0)</f>
        <v>243333.33333333334</v>
      </c>
      <c r="R39" s="32">
        <f t="shared" si="12"/>
        <v>-243333.33333333334</v>
      </c>
    </row>
    <row r="40" spans="2:18" x14ac:dyDescent="0.25">
      <c r="B40" s="2">
        <f t="shared" si="7"/>
        <v>4</v>
      </c>
      <c r="C40" s="25">
        <f t="shared" si="10"/>
        <v>37</v>
      </c>
      <c r="D40" s="8">
        <f t="shared" ca="1" si="11"/>
        <v>401144703.18471342</v>
      </c>
      <c r="E40" s="22">
        <f ca="1">IF($C40&lt;=LPP!$I$49,D40*(LPP!$I$47/12),PMT(LPP!$I$47/12,LPP!$I$46,-LPP!$I$52))</f>
        <v>133714.90106157114</v>
      </c>
      <c r="F40" s="22">
        <f ca="1">D40*(LPP!$I$47/12)</f>
        <v>133714.90106157114</v>
      </c>
      <c r="G40" s="22">
        <f t="shared" ca="1" si="6"/>
        <v>0</v>
      </c>
      <c r="H40" s="22">
        <f t="shared" ca="1" si="8"/>
        <v>0</v>
      </c>
      <c r="I40" s="22">
        <f>IF(C40=LPP!$D$5,D40,0)</f>
        <v>0</v>
      </c>
      <c r="J40" s="2">
        <f>J39-(I40/Apt!$D$57)</f>
        <v>494</v>
      </c>
      <c r="K40" s="24">
        <f t="shared" si="9"/>
        <v>1.9603174603174602</v>
      </c>
      <c r="L40" s="34">
        <f>MIN(IF(C40&gt;=Apt!$D$52,(Apt!$D$53*((C40-Apt!$D$52)+1))),252)</f>
        <v>0</v>
      </c>
      <c r="M40" s="32">
        <f>Apt!$D$46*L40</f>
        <v>0</v>
      </c>
      <c r="N40" s="47">
        <f>L40*Apt!$D$48</f>
        <v>0</v>
      </c>
      <c r="O40" s="47">
        <f>L40*Apt!$D$49</f>
        <v>0</v>
      </c>
      <c r="P40" s="47">
        <f>L40*Apt!$D$50</f>
        <v>0</v>
      </c>
      <c r="Q40" s="35">
        <f>IF(C40&gt;Apt!$D$52,(Apt!$D$51/12)*Apt!$D$45,0)</f>
        <v>243333.33333333334</v>
      </c>
      <c r="R40" s="32">
        <f t="shared" si="12"/>
        <v>-243333.33333333334</v>
      </c>
    </row>
    <row r="41" spans="2:18" x14ac:dyDescent="0.25">
      <c r="B41" s="2">
        <f t="shared" si="7"/>
        <v>4</v>
      </c>
      <c r="C41" s="25">
        <f t="shared" si="10"/>
        <v>38</v>
      </c>
      <c r="D41" s="8">
        <f t="shared" ca="1" si="11"/>
        <v>401144703.18471342</v>
      </c>
      <c r="E41" s="22">
        <f ca="1">IF($C41&lt;=LPP!$I$49,D41*(LPP!$I$47/12),PMT(LPP!$I$47/12,LPP!$I$46,-LPP!$I$52))</f>
        <v>133714.90106157114</v>
      </c>
      <c r="F41" s="22">
        <f ca="1">D41*(LPP!$I$47/12)</f>
        <v>133714.90106157114</v>
      </c>
      <c r="G41" s="22">
        <f t="shared" ca="1" si="6"/>
        <v>0</v>
      </c>
      <c r="H41" s="22">
        <f t="shared" ca="1" si="8"/>
        <v>0</v>
      </c>
      <c r="I41" s="22">
        <f>IF(C41=LPP!$D$5,D41,0)</f>
        <v>0</v>
      </c>
      <c r="J41" s="2">
        <f>J40-(I41/Apt!$D$57)</f>
        <v>494</v>
      </c>
      <c r="K41" s="24">
        <f t="shared" si="9"/>
        <v>1.9603174603174602</v>
      </c>
      <c r="L41" s="34">
        <f>MIN(IF(C41&gt;=Apt!$D$52,(Apt!$D$53*((C41-Apt!$D$52)+1))),252)</f>
        <v>0</v>
      </c>
      <c r="M41" s="32">
        <f>Apt!$D$46*L41</f>
        <v>0</v>
      </c>
      <c r="N41" s="47">
        <f>L41*Apt!$D$48</f>
        <v>0</v>
      </c>
      <c r="O41" s="47">
        <f>L41*Apt!$D$49</f>
        <v>0</v>
      </c>
      <c r="P41" s="47">
        <f>L41*Apt!$D$50</f>
        <v>0</v>
      </c>
      <c r="Q41" s="35">
        <f>IF(C41&gt;Apt!$D$52,(Apt!$D$51/12)*Apt!$D$45,0)</f>
        <v>243333.33333333334</v>
      </c>
      <c r="R41" s="32">
        <f t="shared" si="12"/>
        <v>-243333.33333333334</v>
      </c>
    </row>
    <row r="42" spans="2:18" x14ac:dyDescent="0.25">
      <c r="B42" s="2">
        <f t="shared" si="7"/>
        <v>4</v>
      </c>
      <c r="C42" s="25">
        <f t="shared" si="10"/>
        <v>39</v>
      </c>
      <c r="D42" s="8">
        <f t="shared" ca="1" si="11"/>
        <v>401144703.18471342</v>
      </c>
      <c r="E42" s="22">
        <f ca="1">IF($C42&lt;=LPP!$I$49,D42*(LPP!$I$47/12),PMT(LPP!$I$47/12,LPP!$I$46,-LPP!$I$52))</f>
        <v>133714.90106157114</v>
      </c>
      <c r="F42" s="22">
        <f ca="1">D42*(LPP!$I$47/12)</f>
        <v>133714.90106157114</v>
      </c>
      <c r="G42" s="22">
        <f t="shared" ref="G42:G73" ca="1" si="13">E42-F42</f>
        <v>0</v>
      </c>
      <c r="H42" s="22">
        <f t="shared" ca="1" si="8"/>
        <v>0</v>
      </c>
      <c r="I42" s="22">
        <f>IF(C42=LPP!$D$5,D42,0)</f>
        <v>0</v>
      </c>
      <c r="J42" s="2">
        <f>J41-(I42/Apt!$D$57)</f>
        <v>494</v>
      </c>
      <c r="K42" s="24">
        <f t="shared" si="9"/>
        <v>1.9603174603174602</v>
      </c>
      <c r="L42" s="34">
        <f>MIN(IF(C42&gt;=Apt!$D$52,(Apt!$D$53*((C42-Apt!$D$52)+1))),252)</f>
        <v>0</v>
      </c>
      <c r="M42" s="32">
        <f>Apt!$D$46*L42</f>
        <v>0</v>
      </c>
      <c r="N42" s="47">
        <f>L42*Apt!$D$48</f>
        <v>0</v>
      </c>
      <c r="O42" s="47">
        <f>L42*Apt!$D$49</f>
        <v>0</v>
      </c>
      <c r="P42" s="47">
        <f>L42*Apt!$D$50</f>
        <v>0</v>
      </c>
      <c r="Q42" s="35">
        <f>IF(C42&gt;Apt!$D$52,(Apt!$D$51/12)*Apt!$D$45,0)</f>
        <v>243333.33333333334</v>
      </c>
      <c r="R42" s="32">
        <f t="shared" si="12"/>
        <v>-243333.33333333334</v>
      </c>
    </row>
    <row r="43" spans="2:18" x14ac:dyDescent="0.25">
      <c r="B43" s="2">
        <f t="shared" si="7"/>
        <v>4</v>
      </c>
      <c r="C43" s="25">
        <f t="shared" si="10"/>
        <v>40</v>
      </c>
      <c r="D43" s="8">
        <f t="shared" ca="1" si="11"/>
        <v>401144703.18471342</v>
      </c>
      <c r="E43" s="22">
        <f ca="1">IF($C43&lt;=LPP!$I$49,D43*(LPP!$I$47/12),PMT(LPP!$I$47/12,LPP!$I$46,-LPP!$I$52))</f>
        <v>133714.90106157114</v>
      </c>
      <c r="F43" s="22">
        <f ca="1">D43*(LPP!$I$47/12)</f>
        <v>133714.90106157114</v>
      </c>
      <c r="G43" s="22">
        <f t="shared" ca="1" si="13"/>
        <v>0</v>
      </c>
      <c r="H43" s="22">
        <f t="shared" ca="1" si="8"/>
        <v>0</v>
      </c>
      <c r="I43" s="22">
        <f>IF(C43=LPP!$D$5,D43,0)</f>
        <v>0</v>
      </c>
      <c r="J43" s="2">
        <f>J42-(I43/Apt!$D$57)</f>
        <v>494</v>
      </c>
      <c r="K43" s="24">
        <f t="shared" si="9"/>
        <v>1.9603174603174602</v>
      </c>
      <c r="L43" s="34">
        <f>MIN(IF(C43&gt;=Apt!$D$52,(Apt!$D$53*((C43-Apt!$D$52)+1))),252)</f>
        <v>0</v>
      </c>
      <c r="M43" s="32">
        <f>Apt!$D$46*L43</f>
        <v>0</v>
      </c>
      <c r="N43" s="47">
        <f>L43*Apt!$D$48</f>
        <v>0</v>
      </c>
      <c r="O43" s="47">
        <f>L43*Apt!$D$49</f>
        <v>0</v>
      </c>
      <c r="P43" s="47">
        <f>L43*Apt!$D$50</f>
        <v>0</v>
      </c>
      <c r="Q43" s="35">
        <f>IF(C43&gt;Apt!$D$52,(Apt!$D$51/12)*Apt!$D$45,0)</f>
        <v>243333.33333333334</v>
      </c>
      <c r="R43" s="32">
        <f t="shared" si="12"/>
        <v>-243333.33333333334</v>
      </c>
    </row>
    <row r="44" spans="2:18" x14ac:dyDescent="0.25">
      <c r="B44" s="2">
        <f t="shared" si="7"/>
        <v>4</v>
      </c>
      <c r="C44" s="25">
        <f t="shared" si="10"/>
        <v>41</v>
      </c>
      <c r="D44" s="8">
        <f t="shared" ca="1" si="11"/>
        <v>401144703.18471342</v>
      </c>
      <c r="E44" s="22">
        <f ca="1">IF($C44&lt;=LPP!$I$49,D44*(LPP!$I$47/12),PMT(LPP!$I$47/12,LPP!$I$46,-LPP!$I$52))</f>
        <v>133714.90106157114</v>
      </c>
      <c r="F44" s="22">
        <f ca="1">D44*(LPP!$I$47/12)</f>
        <v>133714.90106157114</v>
      </c>
      <c r="G44" s="22">
        <f t="shared" ca="1" si="13"/>
        <v>0</v>
      </c>
      <c r="H44" s="22">
        <f t="shared" ca="1" si="8"/>
        <v>0</v>
      </c>
      <c r="I44" s="22">
        <f>IF(C44=LPP!$D$5,D44,0)</f>
        <v>0</v>
      </c>
      <c r="J44" s="2">
        <f>J43-(I44/Apt!$D$57)</f>
        <v>494</v>
      </c>
      <c r="K44" s="24">
        <f t="shared" si="9"/>
        <v>1.9603174603174602</v>
      </c>
      <c r="L44" s="34">
        <f>MIN(IF(C44&gt;=Apt!$D$52,(Apt!$D$53*((C44-Apt!$D$52)+1))),252)</f>
        <v>0</v>
      </c>
      <c r="M44" s="32">
        <f>Apt!$D$46*L44</f>
        <v>0</v>
      </c>
      <c r="N44" s="47">
        <f>L44*Apt!$D$48</f>
        <v>0</v>
      </c>
      <c r="O44" s="47">
        <f>L44*Apt!$D$49</f>
        <v>0</v>
      </c>
      <c r="P44" s="47">
        <f>L44*Apt!$D$50</f>
        <v>0</v>
      </c>
      <c r="Q44" s="35">
        <f>IF(C44&gt;Apt!$D$52,(Apt!$D$51/12)*Apt!$D$45,0)</f>
        <v>243333.33333333334</v>
      </c>
      <c r="R44" s="32">
        <f t="shared" si="12"/>
        <v>-243333.33333333334</v>
      </c>
    </row>
    <row r="45" spans="2:18" x14ac:dyDescent="0.25">
      <c r="B45" s="2">
        <f t="shared" si="7"/>
        <v>4</v>
      </c>
      <c r="C45" s="25">
        <f t="shared" si="10"/>
        <v>42</v>
      </c>
      <c r="D45" s="8">
        <f t="shared" ca="1" si="11"/>
        <v>401144703.18471342</v>
      </c>
      <c r="E45" s="22">
        <f ca="1">IF($C45&lt;=LPP!$I$49,D45*(LPP!$I$47/12),PMT(LPP!$I$47/12,LPP!$I$46,-LPP!$I$52))</f>
        <v>133714.90106157114</v>
      </c>
      <c r="F45" s="22">
        <f ca="1">D45*(LPP!$I$47/12)</f>
        <v>133714.90106157114</v>
      </c>
      <c r="G45" s="22">
        <f t="shared" ca="1" si="13"/>
        <v>0</v>
      </c>
      <c r="H45" s="22">
        <f t="shared" ca="1" si="8"/>
        <v>0</v>
      </c>
      <c r="I45" s="22">
        <f>IF(C45=LPP!$D$5,D45,0)</f>
        <v>0</v>
      </c>
      <c r="J45" s="2">
        <f>J44-(I45/Apt!$D$57)</f>
        <v>494</v>
      </c>
      <c r="K45" s="24">
        <f t="shared" si="9"/>
        <v>1.9603174603174602</v>
      </c>
      <c r="L45" s="34">
        <f>MIN(IF(C45&gt;=Apt!$D$52,(Apt!$D$53*((C45-Apt!$D$52)+1))),252)</f>
        <v>0</v>
      </c>
      <c r="M45" s="32">
        <f>Apt!$D$46*L45</f>
        <v>0</v>
      </c>
      <c r="N45" s="47">
        <f>L45*Apt!$D$48</f>
        <v>0</v>
      </c>
      <c r="O45" s="47">
        <f>L45*Apt!$D$49</f>
        <v>0</v>
      </c>
      <c r="P45" s="47">
        <f>L45*Apt!$D$50</f>
        <v>0</v>
      </c>
      <c r="Q45" s="35">
        <f>IF(C45&gt;Apt!$D$52,(Apt!$D$51/12)*Apt!$D$45,0)</f>
        <v>243333.33333333334</v>
      </c>
      <c r="R45" s="32">
        <f t="shared" si="12"/>
        <v>-243333.33333333334</v>
      </c>
    </row>
    <row r="46" spans="2:18" x14ac:dyDescent="0.25">
      <c r="B46" s="2">
        <f t="shared" si="7"/>
        <v>4</v>
      </c>
      <c r="C46" s="25">
        <f t="shared" si="10"/>
        <v>43</v>
      </c>
      <c r="D46" s="8">
        <f t="shared" ca="1" si="11"/>
        <v>401144703.18471342</v>
      </c>
      <c r="E46" s="22">
        <f ca="1">IF($C46&lt;=LPP!$I$49,D46*(LPP!$I$47/12),PMT(LPP!$I$47/12,LPP!$I$46,-LPP!$I$52))</f>
        <v>133714.90106157114</v>
      </c>
      <c r="F46" s="22">
        <f ca="1">D46*(LPP!$I$47/12)</f>
        <v>133714.90106157114</v>
      </c>
      <c r="G46" s="22">
        <f t="shared" ca="1" si="13"/>
        <v>0</v>
      </c>
      <c r="H46" s="22">
        <f t="shared" ca="1" si="8"/>
        <v>0</v>
      </c>
      <c r="I46" s="22">
        <f>IF(C46=LPP!$D$5,D46,0)</f>
        <v>0</v>
      </c>
      <c r="J46" s="2">
        <f>J45-(I46/Apt!$D$57)</f>
        <v>494</v>
      </c>
      <c r="K46" s="24">
        <f t="shared" si="9"/>
        <v>1.9603174603174602</v>
      </c>
      <c r="L46" s="34">
        <f>MIN(IF(C46&gt;=Apt!$D$52,(Apt!$D$53*((C46-Apt!$D$52)+1))),252)</f>
        <v>0</v>
      </c>
      <c r="M46" s="32">
        <f>Apt!$D$46*L46</f>
        <v>0</v>
      </c>
      <c r="N46" s="47">
        <f>L46*Apt!$D$48</f>
        <v>0</v>
      </c>
      <c r="O46" s="47">
        <f>L46*Apt!$D$49</f>
        <v>0</v>
      </c>
      <c r="P46" s="47">
        <f>L46*Apt!$D$50</f>
        <v>0</v>
      </c>
      <c r="Q46" s="35">
        <f>IF(C46&gt;Apt!$D$52,(Apt!$D$51/12)*Apt!$D$45,0)</f>
        <v>243333.33333333334</v>
      </c>
      <c r="R46" s="32">
        <f t="shared" si="12"/>
        <v>-243333.33333333334</v>
      </c>
    </row>
    <row r="47" spans="2:18" x14ac:dyDescent="0.25">
      <c r="B47" s="2">
        <f t="shared" si="7"/>
        <v>4</v>
      </c>
      <c r="C47" s="25">
        <f t="shared" si="10"/>
        <v>44</v>
      </c>
      <c r="D47" s="8">
        <f t="shared" ca="1" si="11"/>
        <v>401144703.18471342</v>
      </c>
      <c r="E47" s="22">
        <f ca="1">IF($C47&lt;=LPP!$I$49,D47*(LPP!$I$47/12),PMT(LPP!$I$47/12,LPP!$I$46,-LPP!$I$52))</f>
        <v>133714.90106157114</v>
      </c>
      <c r="F47" s="22">
        <f ca="1">D47*(LPP!$I$47/12)</f>
        <v>133714.90106157114</v>
      </c>
      <c r="G47" s="22">
        <f t="shared" ca="1" si="13"/>
        <v>0</v>
      </c>
      <c r="H47" s="22">
        <f t="shared" ca="1" si="8"/>
        <v>0</v>
      </c>
      <c r="I47" s="22">
        <f>IF(C47=LPP!$D$5,D47,0)</f>
        <v>0</v>
      </c>
      <c r="J47" s="2">
        <f>J46-(I47/Apt!$D$57)</f>
        <v>494</v>
      </c>
      <c r="K47" s="24">
        <f t="shared" si="9"/>
        <v>1.9603174603174602</v>
      </c>
      <c r="L47" s="34">
        <f>MIN(IF(C47&gt;=Apt!$D$52,(Apt!$D$53*((C47-Apt!$D$52)+1))),252)</f>
        <v>0</v>
      </c>
      <c r="M47" s="32">
        <f>Apt!$D$46*L47</f>
        <v>0</v>
      </c>
      <c r="N47" s="47">
        <f>L47*Apt!$D$48</f>
        <v>0</v>
      </c>
      <c r="O47" s="47">
        <f>L47*Apt!$D$49</f>
        <v>0</v>
      </c>
      <c r="P47" s="47">
        <f>L47*Apt!$D$50</f>
        <v>0</v>
      </c>
      <c r="Q47" s="35">
        <f>IF(C47&gt;Apt!$D$52,(Apt!$D$51/12)*Apt!$D$45,0)</f>
        <v>243333.33333333334</v>
      </c>
      <c r="R47" s="32">
        <f t="shared" si="12"/>
        <v>-243333.33333333334</v>
      </c>
    </row>
    <row r="48" spans="2:18" x14ac:dyDescent="0.25">
      <c r="B48" s="2">
        <f t="shared" si="7"/>
        <v>4</v>
      </c>
      <c r="C48" s="25">
        <f t="shared" si="10"/>
        <v>45</v>
      </c>
      <c r="D48" s="8">
        <f t="shared" ca="1" si="11"/>
        <v>401144703.18471342</v>
      </c>
      <c r="E48" s="22">
        <f ca="1">IF($C48&lt;=LPP!$I$49,D48*(LPP!$I$47/12),PMT(LPP!$I$47/12,LPP!$I$46,-LPP!$I$52))</f>
        <v>133714.90106157114</v>
      </c>
      <c r="F48" s="22">
        <f ca="1">D48*(LPP!$I$47/12)</f>
        <v>133714.90106157114</v>
      </c>
      <c r="G48" s="22">
        <f t="shared" ca="1" si="13"/>
        <v>0</v>
      </c>
      <c r="H48" s="22">
        <f t="shared" ca="1" si="8"/>
        <v>0</v>
      </c>
      <c r="I48" s="22">
        <f>IF(C48=LPP!$D$5,D48,0)</f>
        <v>0</v>
      </c>
      <c r="J48" s="2">
        <f>J47-(I48/Apt!$D$57)</f>
        <v>494</v>
      </c>
      <c r="K48" s="24">
        <f t="shared" si="9"/>
        <v>1.9603174603174602</v>
      </c>
      <c r="L48" s="34">
        <f>MIN(IF(C48&gt;=Apt!$D$52,(Apt!$D$53*((C48-Apt!$D$52)+1))),252)</f>
        <v>0</v>
      </c>
      <c r="M48" s="32">
        <f>Apt!$D$46*L48</f>
        <v>0</v>
      </c>
      <c r="N48" s="47">
        <f>L48*Apt!$D$48</f>
        <v>0</v>
      </c>
      <c r="O48" s="47">
        <f>L48*Apt!$D$49</f>
        <v>0</v>
      </c>
      <c r="P48" s="47">
        <f>L48*Apt!$D$50</f>
        <v>0</v>
      </c>
      <c r="Q48" s="35">
        <f>IF(C48&gt;Apt!$D$52,(Apt!$D$51/12)*Apt!$D$45,0)</f>
        <v>243333.33333333334</v>
      </c>
      <c r="R48" s="32">
        <f t="shared" si="12"/>
        <v>-243333.33333333334</v>
      </c>
    </row>
    <row r="49" spans="2:18" x14ac:dyDescent="0.25">
      <c r="B49" s="2">
        <f t="shared" si="7"/>
        <v>4</v>
      </c>
      <c r="C49" s="25">
        <f t="shared" si="10"/>
        <v>46</v>
      </c>
      <c r="D49" s="8">
        <f t="shared" ca="1" si="11"/>
        <v>401144703.18471342</v>
      </c>
      <c r="E49" s="22">
        <f ca="1">IF($C49&lt;=LPP!$I$49,D49*(LPP!$I$47/12),PMT(LPP!$I$47/12,LPP!$I$46,-LPP!$I$52))</f>
        <v>133714.90106157114</v>
      </c>
      <c r="F49" s="22">
        <f ca="1">D49*(LPP!$I$47/12)</f>
        <v>133714.90106157114</v>
      </c>
      <c r="G49" s="22">
        <f t="shared" ca="1" si="13"/>
        <v>0</v>
      </c>
      <c r="H49" s="22">
        <f t="shared" ca="1" si="8"/>
        <v>0</v>
      </c>
      <c r="I49" s="22">
        <f>IF(C49=LPP!$D$5,D49,0)</f>
        <v>0</v>
      </c>
      <c r="J49" s="2">
        <f>J48-(I49/Apt!$D$57)</f>
        <v>494</v>
      </c>
      <c r="K49" s="24">
        <f t="shared" si="9"/>
        <v>1.9603174603174602</v>
      </c>
      <c r="L49" s="34">
        <f>MIN(IF(C49&gt;=Apt!$D$52,(Apt!$D$53*((C49-Apt!$D$52)+1))),252)</f>
        <v>0</v>
      </c>
      <c r="M49" s="32">
        <f>Apt!$D$46*L49</f>
        <v>0</v>
      </c>
      <c r="N49" s="47">
        <f>L49*Apt!$D$48</f>
        <v>0</v>
      </c>
      <c r="O49" s="47">
        <f>L49*Apt!$D$49</f>
        <v>0</v>
      </c>
      <c r="P49" s="47">
        <f>L49*Apt!$D$50</f>
        <v>0</v>
      </c>
      <c r="Q49" s="35">
        <f>IF(C49&gt;Apt!$D$52,(Apt!$D$51/12)*Apt!$D$45,0)</f>
        <v>243333.33333333334</v>
      </c>
      <c r="R49" s="32">
        <f t="shared" si="12"/>
        <v>-243333.33333333334</v>
      </c>
    </row>
    <row r="50" spans="2:18" x14ac:dyDescent="0.25">
      <c r="B50" s="2">
        <f t="shared" si="7"/>
        <v>4</v>
      </c>
      <c r="C50" s="25">
        <f t="shared" si="10"/>
        <v>47</v>
      </c>
      <c r="D50" s="8">
        <f t="shared" ca="1" si="11"/>
        <v>401144703.18471342</v>
      </c>
      <c r="E50" s="22">
        <f ca="1">IF($C50&lt;=LPP!$I$49,D50*(LPP!$I$47/12),PMT(LPP!$I$47/12,LPP!$I$46,-LPP!$I$52))</f>
        <v>133714.90106157114</v>
      </c>
      <c r="F50" s="22">
        <f ca="1">D50*(LPP!$I$47/12)</f>
        <v>133714.90106157114</v>
      </c>
      <c r="G50" s="22">
        <f t="shared" ca="1" si="13"/>
        <v>0</v>
      </c>
      <c r="H50" s="22">
        <f t="shared" ca="1" si="8"/>
        <v>0</v>
      </c>
      <c r="I50" s="22">
        <f>IF(C50=LPP!$D$5,D50,0)</f>
        <v>0</v>
      </c>
      <c r="J50" s="2">
        <f>J49-(I50/Apt!$D$57)</f>
        <v>494</v>
      </c>
      <c r="K50" s="24">
        <f t="shared" si="9"/>
        <v>1.9603174603174602</v>
      </c>
      <c r="L50" s="34">
        <f>MIN(IF(C50&gt;=Apt!$D$52,(Apt!$D$53*((C50-Apt!$D$52)+1))),252)</f>
        <v>0</v>
      </c>
      <c r="M50" s="32">
        <f>Apt!$D$46*L50</f>
        <v>0</v>
      </c>
      <c r="N50" s="47">
        <f>L50*Apt!$D$48</f>
        <v>0</v>
      </c>
      <c r="O50" s="47">
        <f>L50*Apt!$D$49</f>
        <v>0</v>
      </c>
      <c r="P50" s="47">
        <f>L50*Apt!$D$50</f>
        <v>0</v>
      </c>
      <c r="Q50" s="35">
        <f>IF(C50&gt;Apt!$D$52,(Apt!$D$51/12)*Apt!$D$45,0)</f>
        <v>243333.33333333334</v>
      </c>
      <c r="R50" s="32">
        <f t="shared" si="12"/>
        <v>-243333.33333333334</v>
      </c>
    </row>
    <row r="51" spans="2:18" x14ac:dyDescent="0.25">
      <c r="B51" s="2">
        <f t="shared" si="7"/>
        <v>4</v>
      </c>
      <c r="C51" s="25">
        <f t="shared" si="10"/>
        <v>48</v>
      </c>
      <c r="D51" s="8">
        <f t="shared" ca="1" si="11"/>
        <v>401144703.18471342</v>
      </c>
      <c r="E51" s="22">
        <f ca="1">IF($C51&lt;=LPP!$I$49,D51*(LPP!$I$47/12),PMT(LPP!$I$47/12,LPP!$I$46,-LPP!$I$52))</f>
        <v>133714.90106157114</v>
      </c>
      <c r="F51" s="22">
        <f ca="1">D51*(LPP!$I$47/12)</f>
        <v>133714.90106157114</v>
      </c>
      <c r="G51" s="22">
        <f t="shared" ca="1" si="13"/>
        <v>0</v>
      </c>
      <c r="H51" s="22">
        <f t="shared" ca="1" si="8"/>
        <v>0</v>
      </c>
      <c r="I51" s="22">
        <f>IF(C51=LPP!$D$5,D51,0)</f>
        <v>0</v>
      </c>
      <c r="J51" s="2">
        <f>J50-(I51/Apt!$D$57)</f>
        <v>494</v>
      </c>
      <c r="K51" s="24">
        <f t="shared" si="9"/>
        <v>1.9603174603174602</v>
      </c>
      <c r="L51" s="34">
        <f>MIN(IF(C51&gt;=Apt!$D$52,(Apt!$D$53*((C51-Apt!$D$52)+1))),252)</f>
        <v>0</v>
      </c>
      <c r="M51" s="32">
        <f>Apt!$D$46*L51</f>
        <v>0</v>
      </c>
      <c r="N51" s="47">
        <f>L51*Apt!$D$48</f>
        <v>0</v>
      </c>
      <c r="O51" s="47">
        <f>L51*Apt!$D$49</f>
        <v>0</v>
      </c>
      <c r="P51" s="47">
        <f>L51*Apt!$D$50</f>
        <v>0</v>
      </c>
      <c r="Q51" s="35">
        <f>IF(C51&gt;Apt!$D$52,(Apt!$D$51/12)*Apt!$D$45,0)</f>
        <v>243333.33333333334</v>
      </c>
      <c r="R51" s="32">
        <f t="shared" si="12"/>
        <v>-243333.33333333334</v>
      </c>
    </row>
    <row r="52" spans="2:18" x14ac:dyDescent="0.25">
      <c r="B52" s="2">
        <f t="shared" si="7"/>
        <v>5</v>
      </c>
      <c r="C52" s="25">
        <f t="shared" si="10"/>
        <v>49</v>
      </c>
      <c r="D52" s="8">
        <f t="shared" ca="1" si="11"/>
        <v>401144703.18471342</v>
      </c>
      <c r="E52" s="22">
        <f>IF($C52&lt;=LPP!$I$49,D52*(LPP!$I$47/12),PMT(LPP!$I$47/12,LPP!$I$46,-LPP!$I$52))</f>
        <v>0</v>
      </c>
      <c r="F52" s="22">
        <f ca="1">D52*(LPP!$I$47/12)</f>
        <v>133714.90106157114</v>
      </c>
      <c r="G52" s="22">
        <f t="shared" ca="1" si="13"/>
        <v>-133714.90106157114</v>
      </c>
      <c r="H52" s="22">
        <f t="shared" ca="1" si="8"/>
        <v>0</v>
      </c>
      <c r="I52" s="22">
        <f>IF(C52=LPP!$D$5,D52,0)</f>
        <v>0</v>
      </c>
      <c r="J52" s="2">
        <f>J51-(I52/Apt!$D$57)</f>
        <v>494</v>
      </c>
      <c r="K52" s="24">
        <f t="shared" si="9"/>
        <v>1.9603174603174602</v>
      </c>
      <c r="L52" s="34">
        <f>MIN(IF(C52&gt;=Apt!$D$52,(Apt!$D$53*((C52-Apt!$D$52)+1))),252)</f>
        <v>0</v>
      </c>
      <c r="M52" s="32">
        <f>Apt!$D$46*L52</f>
        <v>0</v>
      </c>
      <c r="N52" s="47">
        <f>L52*Apt!$D$48</f>
        <v>0</v>
      </c>
      <c r="O52" s="47">
        <f>L52*Apt!$D$49</f>
        <v>0</v>
      </c>
      <c r="P52" s="47">
        <f>L52*Apt!$D$50</f>
        <v>0</v>
      </c>
      <c r="Q52" s="35">
        <f>IF(C52&gt;Apt!$D$52,(Apt!$D$51/12)*Apt!$D$45,0)</f>
        <v>243333.33333333334</v>
      </c>
      <c r="R52" s="32">
        <f t="shared" si="12"/>
        <v>-243333.33333333334</v>
      </c>
    </row>
    <row r="53" spans="2:18" x14ac:dyDescent="0.25">
      <c r="B53" s="2">
        <f t="shared" si="7"/>
        <v>5</v>
      </c>
      <c r="C53" s="25">
        <f t="shared" si="10"/>
        <v>50</v>
      </c>
      <c r="D53" s="8">
        <f t="shared" ca="1" si="11"/>
        <v>401278418.08577502</v>
      </c>
      <c r="E53" s="22">
        <f>IF($C53&lt;=LPP!$I$49,D53*(LPP!$I$47/12),PMT(LPP!$I$47/12,LPP!$I$46,-LPP!$I$52))</f>
        <v>0</v>
      </c>
      <c r="F53" s="22">
        <f ca="1">D53*(LPP!$I$47/12)</f>
        <v>133759.47269525833</v>
      </c>
      <c r="G53" s="22">
        <f t="shared" ca="1" si="13"/>
        <v>-133759.47269525833</v>
      </c>
      <c r="H53" s="22">
        <f t="shared" ca="1" si="8"/>
        <v>0</v>
      </c>
      <c r="I53" s="22">
        <f>IF(C53=LPP!$D$5,D53,0)</f>
        <v>0</v>
      </c>
      <c r="J53" s="2">
        <f>J52-(I53/Apt!$D$57)</f>
        <v>494</v>
      </c>
      <c r="K53" s="24">
        <f t="shared" si="9"/>
        <v>1.9603174603174602</v>
      </c>
      <c r="L53" s="34">
        <f>MIN(IF(C53&gt;=Apt!$D$52,(Apt!$D$53*((C53-Apt!$D$52)+1))),252)</f>
        <v>0</v>
      </c>
      <c r="M53" s="32">
        <f>Apt!$D$46*L53</f>
        <v>0</v>
      </c>
      <c r="N53" s="47">
        <f>L53*Apt!$D$48</f>
        <v>0</v>
      </c>
      <c r="O53" s="47">
        <f>L53*Apt!$D$49</f>
        <v>0</v>
      </c>
      <c r="P53" s="47">
        <f>L53*Apt!$D$50</f>
        <v>0</v>
      </c>
      <c r="Q53" s="35">
        <f>IF(C53&gt;Apt!$D$52,(Apt!$D$51/12)*Apt!$D$45,0)</f>
        <v>243333.33333333334</v>
      </c>
      <c r="R53" s="32">
        <f t="shared" si="12"/>
        <v>-243333.33333333334</v>
      </c>
    </row>
    <row r="54" spans="2:18" x14ac:dyDescent="0.25">
      <c r="B54" s="2">
        <f t="shared" si="7"/>
        <v>5</v>
      </c>
      <c r="C54" s="25">
        <f t="shared" si="10"/>
        <v>51</v>
      </c>
      <c r="D54" s="8">
        <f t="shared" ca="1" si="11"/>
        <v>401412177.55847025</v>
      </c>
      <c r="E54" s="22">
        <f>IF($C54&lt;=LPP!$I$49,D54*(LPP!$I$47/12),PMT(LPP!$I$47/12,LPP!$I$46,-LPP!$I$52))</f>
        <v>0</v>
      </c>
      <c r="F54" s="22">
        <f ca="1">D54*(LPP!$I$47/12)</f>
        <v>133804.05918615675</v>
      </c>
      <c r="G54" s="22">
        <f t="shared" ca="1" si="13"/>
        <v>-133804.05918615675</v>
      </c>
      <c r="H54" s="22">
        <f t="shared" ca="1" si="8"/>
        <v>0</v>
      </c>
      <c r="I54" s="22">
        <f>IF(C54=LPP!$D$5,D54,0)</f>
        <v>0</v>
      </c>
      <c r="J54" s="2">
        <f>J53-(I54/Apt!$D$57)</f>
        <v>494</v>
      </c>
      <c r="K54" s="24">
        <f t="shared" si="9"/>
        <v>1.9603174603174602</v>
      </c>
      <c r="L54" s="34">
        <f>MIN(IF(C54&gt;=Apt!$D$52,(Apt!$D$53*((C54-Apt!$D$52)+1))),252)</f>
        <v>0</v>
      </c>
      <c r="M54" s="32">
        <f>Apt!$D$46*L54</f>
        <v>0</v>
      </c>
      <c r="N54" s="47">
        <f>L54*Apt!$D$48</f>
        <v>0</v>
      </c>
      <c r="O54" s="47">
        <f>L54*Apt!$D$49</f>
        <v>0</v>
      </c>
      <c r="P54" s="47">
        <f>L54*Apt!$D$50</f>
        <v>0</v>
      </c>
      <c r="Q54" s="35">
        <f>IF(C54&gt;Apt!$D$52,(Apt!$D$51/12)*Apt!$D$45,0)</f>
        <v>243333.33333333334</v>
      </c>
      <c r="R54" s="32">
        <f t="shared" si="12"/>
        <v>-243333.33333333334</v>
      </c>
    </row>
    <row r="55" spans="2:18" x14ac:dyDescent="0.25">
      <c r="B55" s="2">
        <f t="shared" si="7"/>
        <v>5</v>
      </c>
      <c r="C55" s="25">
        <f t="shared" si="10"/>
        <v>52</v>
      </c>
      <c r="D55" s="8">
        <f t="shared" ca="1" si="11"/>
        <v>401545981.61765641</v>
      </c>
      <c r="E55" s="22">
        <f>IF($C55&lt;=LPP!$I$49,D55*(LPP!$I$47/12),PMT(LPP!$I$47/12,LPP!$I$46,-LPP!$I$52))</f>
        <v>0</v>
      </c>
      <c r="F55" s="22">
        <f ca="1">D55*(LPP!$I$47/12)</f>
        <v>133848.66053921881</v>
      </c>
      <c r="G55" s="22">
        <f t="shared" ca="1" si="13"/>
        <v>-133848.66053921881</v>
      </c>
      <c r="H55" s="22">
        <f t="shared" ca="1" si="8"/>
        <v>0</v>
      </c>
      <c r="I55" s="22">
        <f>IF(C55=LPP!$D$5,D55,0)</f>
        <v>0</v>
      </c>
      <c r="J55" s="2">
        <f>J54-(I55/Apt!$D$57)</f>
        <v>494</v>
      </c>
      <c r="K55" s="24">
        <f t="shared" si="9"/>
        <v>1.9603174603174602</v>
      </c>
      <c r="L55" s="34">
        <f>MIN(IF(C55&gt;=Apt!$D$52,(Apt!$D$53*((C55-Apt!$D$52)+1))),252)</f>
        <v>0</v>
      </c>
      <c r="M55" s="32">
        <f>Apt!$D$46*L55</f>
        <v>0</v>
      </c>
      <c r="N55" s="47">
        <f>L55*Apt!$D$48</f>
        <v>0</v>
      </c>
      <c r="O55" s="47">
        <f>L55*Apt!$D$49</f>
        <v>0</v>
      </c>
      <c r="P55" s="47">
        <f>L55*Apt!$D$50</f>
        <v>0</v>
      </c>
      <c r="Q55" s="35">
        <f>IF(C55&gt;Apt!$D$52,(Apt!$D$51/12)*Apt!$D$45,0)</f>
        <v>243333.33333333334</v>
      </c>
      <c r="R55" s="32">
        <f t="shared" si="12"/>
        <v>-243333.33333333334</v>
      </c>
    </row>
    <row r="56" spans="2:18" x14ac:dyDescent="0.25">
      <c r="B56" s="2">
        <f t="shared" si="7"/>
        <v>5</v>
      </c>
      <c r="C56" s="25">
        <f t="shared" si="10"/>
        <v>53</v>
      </c>
      <c r="D56" s="8">
        <f t="shared" ca="1" si="11"/>
        <v>401679830.27819562</v>
      </c>
      <c r="E56" s="22">
        <f>IF($C56&lt;=LPP!$I$49,D56*(LPP!$I$47/12),PMT(LPP!$I$47/12,LPP!$I$46,-LPP!$I$52))</f>
        <v>0</v>
      </c>
      <c r="F56" s="22">
        <f ca="1">D56*(LPP!$I$47/12)</f>
        <v>133893.27675939855</v>
      </c>
      <c r="G56" s="22">
        <f t="shared" ca="1" si="13"/>
        <v>-133893.27675939855</v>
      </c>
      <c r="H56" s="22">
        <f t="shared" ca="1" si="8"/>
        <v>0</v>
      </c>
      <c r="I56" s="22">
        <f>IF(C56=LPP!$D$5,D56,0)</f>
        <v>0</v>
      </c>
      <c r="J56" s="2">
        <f>J55-(I56/Apt!$D$57)</f>
        <v>494</v>
      </c>
      <c r="K56" s="24">
        <f t="shared" si="9"/>
        <v>1.9603174603174602</v>
      </c>
      <c r="L56" s="34">
        <f>MIN(IF(C56&gt;=Apt!$D$52,(Apt!$D$53*((C56-Apt!$D$52)+1))),252)</f>
        <v>0</v>
      </c>
      <c r="M56" s="32">
        <f>Apt!$D$46*L56</f>
        <v>0</v>
      </c>
      <c r="N56" s="47">
        <f>L56*Apt!$D$48</f>
        <v>0</v>
      </c>
      <c r="O56" s="47">
        <f>L56*Apt!$D$49</f>
        <v>0</v>
      </c>
      <c r="P56" s="47">
        <f>L56*Apt!$D$50</f>
        <v>0</v>
      </c>
      <c r="Q56" s="35">
        <f>IF(C56&gt;Apt!$D$52,(Apt!$D$51/12)*Apt!$D$45,0)</f>
        <v>243333.33333333334</v>
      </c>
      <c r="R56" s="32">
        <f t="shared" si="12"/>
        <v>-243333.33333333334</v>
      </c>
    </row>
    <row r="57" spans="2:18" x14ac:dyDescent="0.25">
      <c r="B57" s="2">
        <f t="shared" si="7"/>
        <v>5</v>
      </c>
      <c r="C57" s="25">
        <f t="shared" si="10"/>
        <v>54</v>
      </c>
      <c r="D57" s="8">
        <f t="shared" ca="1" si="11"/>
        <v>401813723.55495501</v>
      </c>
      <c r="E57" s="22">
        <f>IF($C57&lt;=LPP!$I$49,D57*(LPP!$I$47/12),PMT(LPP!$I$47/12,LPP!$I$46,-LPP!$I$52))</f>
        <v>0</v>
      </c>
      <c r="F57" s="22">
        <f ca="1">D57*(LPP!$I$47/12)</f>
        <v>133937.90785165166</v>
      </c>
      <c r="G57" s="22">
        <f t="shared" ca="1" si="13"/>
        <v>-133937.90785165166</v>
      </c>
      <c r="H57" s="22">
        <f t="shared" ca="1" si="8"/>
        <v>0</v>
      </c>
      <c r="I57" s="22">
        <f>IF(C57=LPP!$D$5,D57,0)</f>
        <v>0</v>
      </c>
      <c r="J57" s="2">
        <f>J56-(I57/Apt!$D$57)</f>
        <v>494</v>
      </c>
      <c r="K57" s="24">
        <f t="shared" si="9"/>
        <v>1.9603174603174602</v>
      </c>
      <c r="L57" s="34">
        <f>MIN(IF(C57&gt;=Apt!$D$52,(Apt!$D$53*((C57-Apt!$D$52)+1))),252)</f>
        <v>0</v>
      </c>
      <c r="M57" s="32">
        <f>Apt!$D$46*L57</f>
        <v>0</v>
      </c>
      <c r="N57" s="47">
        <f>L57*Apt!$D$48</f>
        <v>0</v>
      </c>
      <c r="O57" s="47">
        <f>L57*Apt!$D$49</f>
        <v>0</v>
      </c>
      <c r="P57" s="47">
        <f>L57*Apt!$D$50</f>
        <v>0</v>
      </c>
      <c r="Q57" s="35">
        <f>IF(C57&gt;Apt!$D$52,(Apt!$D$51/12)*Apt!$D$45,0)</f>
        <v>243333.33333333334</v>
      </c>
      <c r="R57" s="32">
        <f t="shared" si="12"/>
        <v>-243333.33333333334</v>
      </c>
    </row>
    <row r="58" spans="2:18" x14ac:dyDescent="0.25">
      <c r="B58" s="2">
        <f t="shared" si="7"/>
        <v>5</v>
      </c>
      <c r="C58" s="25">
        <f t="shared" si="10"/>
        <v>55</v>
      </c>
      <c r="D58" s="8">
        <f t="shared" ca="1" si="11"/>
        <v>401947661.46280664</v>
      </c>
      <c r="E58" s="22">
        <f>IF($C58&lt;=LPP!$I$49,D58*(LPP!$I$47/12),PMT(LPP!$I$47/12,LPP!$I$46,-LPP!$I$52))</f>
        <v>0</v>
      </c>
      <c r="F58" s="22">
        <f ca="1">D58*(LPP!$I$47/12)</f>
        <v>133982.55382093554</v>
      </c>
      <c r="G58" s="22">
        <f t="shared" ca="1" si="13"/>
        <v>-133982.55382093554</v>
      </c>
      <c r="H58" s="22">
        <f t="shared" ca="1" si="8"/>
        <v>0</v>
      </c>
      <c r="I58" s="22">
        <f>IF(C58=LPP!$D$5,D58,0)</f>
        <v>0</v>
      </c>
      <c r="J58" s="2">
        <f>J57-(I58/Apt!$D$57)</f>
        <v>494</v>
      </c>
      <c r="K58" s="24">
        <f t="shared" si="9"/>
        <v>1.9603174603174602</v>
      </c>
      <c r="L58" s="34">
        <f>MIN(IF(C58&gt;=Apt!$D$52,(Apt!$D$53*((C58-Apt!$D$52)+1))),252)</f>
        <v>0</v>
      </c>
      <c r="M58" s="32">
        <f>Apt!$D$46*L58</f>
        <v>0</v>
      </c>
      <c r="N58" s="47">
        <f>L58*Apt!$D$48</f>
        <v>0</v>
      </c>
      <c r="O58" s="47">
        <f>L58*Apt!$D$49</f>
        <v>0</v>
      </c>
      <c r="P58" s="47">
        <f>L58*Apt!$D$50</f>
        <v>0</v>
      </c>
      <c r="Q58" s="35">
        <f>IF(C58&gt;Apt!$D$52,(Apt!$D$51/12)*Apt!$D$45,0)</f>
        <v>243333.33333333334</v>
      </c>
      <c r="R58" s="32">
        <f t="shared" si="12"/>
        <v>-243333.33333333334</v>
      </c>
    </row>
    <row r="59" spans="2:18" x14ac:dyDescent="0.25">
      <c r="B59" s="2">
        <f t="shared" si="7"/>
        <v>5</v>
      </c>
      <c r="C59" s="25">
        <f t="shared" si="10"/>
        <v>56</v>
      </c>
      <c r="D59" s="8">
        <f t="shared" ca="1" si="11"/>
        <v>402081644.01662755</v>
      </c>
      <c r="E59" s="22">
        <f>IF($C59&lt;=LPP!$I$49,D59*(LPP!$I$47/12),PMT(LPP!$I$47/12,LPP!$I$46,-LPP!$I$52))</f>
        <v>0</v>
      </c>
      <c r="F59" s="22">
        <f ca="1">D59*(LPP!$I$47/12)</f>
        <v>134027.21467220917</v>
      </c>
      <c r="G59" s="22">
        <f t="shared" ca="1" si="13"/>
        <v>-134027.21467220917</v>
      </c>
      <c r="H59" s="22">
        <f t="shared" ca="1" si="8"/>
        <v>0</v>
      </c>
      <c r="I59" s="22">
        <f>IF(C59=LPP!$D$5,D59,0)</f>
        <v>0</v>
      </c>
      <c r="J59" s="2">
        <f>J58-(I59/Apt!$D$57)</f>
        <v>494</v>
      </c>
      <c r="K59" s="24">
        <f t="shared" si="9"/>
        <v>1.9603174603174602</v>
      </c>
      <c r="L59" s="34">
        <f>MIN(IF(C59&gt;=Apt!$D$52,(Apt!$D$53*((C59-Apt!$D$52)+1))),252)</f>
        <v>0</v>
      </c>
      <c r="M59" s="32">
        <f>Apt!$D$46*L59</f>
        <v>0</v>
      </c>
      <c r="N59" s="47">
        <f>L59*Apt!$D$48</f>
        <v>0</v>
      </c>
      <c r="O59" s="47">
        <f>L59*Apt!$D$49</f>
        <v>0</v>
      </c>
      <c r="P59" s="47">
        <f>L59*Apt!$D$50</f>
        <v>0</v>
      </c>
      <c r="Q59" s="35">
        <f>IF(C59&gt;Apt!$D$52,(Apt!$D$51/12)*Apt!$D$45,0)</f>
        <v>243333.33333333334</v>
      </c>
      <c r="R59" s="32">
        <f t="shared" si="12"/>
        <v>-243333.33333333334</v>
      </c>
    </row>
    <row r="60" spans="2:18" x14ac:dyDescent="0.25">
      <c r="B60" s="2">
        <f t="shared" si="7"/>
        <v>5</v>
      </c>
      <c r="C60" s="25">
        <f t="shared" si="10"/>
        <v>57</v>
      </c>
      <c r="D60" s="8">
        <f t="shared" ca="1" si="11"/>
        <v>402215671.23129976</v>
      </c>
      <c r="E60" s="22">
        <f>IF($C60&lt;=LPP!$I$49,D60*(LPP!$I$47/12),PMT(LPP!$I$47/12,LPP!$I$46,-LPP!$I$52))</f>
        <v>0</v>
      </c>
      <c r="F60" s="22">
        <f ca="1">D60*(LPP!$I$47/12)</f>
        <v>134071.89041043326</v>
      </c>
      <c r="G60" s="22">
        <f t="shared" ca="1" si="13"/>
        <v>-134071.89041043326</v>
      </c>
      <c r="H60" s="22">
        <f t="shared" ca="1" si="8"/>
        <v>0</v>
      </c>
      <c r="I60" s="22">
        <f>IF(C60=LPP!$D$5,D60,0)</f>
        <v>0</v>
      </c>
      <c r="J60" s="2">
        <f>J59-(I60/Apt!$D$57)</f>
        <v>494</v>
      </c>
      <c r="K60" s="24">
        <f t="shared" si="9"/>
        <v>1.9603174603174602</v>
      </c>
      <c r="L60" s="34">
        <f>MIN(IF(C60&gt;=Apt!$D$52,(Apt!$D$53*((C60-Apt!$D$52)+1))),252)</f>
        <v>0</v>
      </c>
      <c r="M60" s="32">
        <f>Apt!$D$46*L60</f>
        <v>0</v>
      </c>
      <c r="N60" s="47">
        <f>L60*Apt!$D$48</f>
        <v>0</v>
      </c>
      <c r="O60" s="47">
        <f>L60*Apt!$D$49</f>
        <v>0</v>
      </c>
      <c r="P60" s="47">
        <f>L60*Apt!$D$50</f>
        <v>0</v>
      </c>
      <c r="Q60" s="35">
        <f>IF(C60&gt;Apt!$D$52,(Apt!$D$51/12)*Apt!$D$45,0)</f>
        <v>243333.33333333334</v>
      </c>
      <c r="R60" s="32">
        <f t="shared" si="12"/>
        <v>-243333.33333333334</v>
      </c>
    </row>
    <row r="61" spans="2:18" x14ac:dyDescent="0.25">
      <c r="B61" s="2">
        <f t="shared" si="7"/>
        <v>5</v>
      </c>
      <c r="C61" s="25">
        <f t="shared" si="10"/>
        <v>58</v>
      </c>
      <c r="D61" s="8">
        <f t="shared" ca="1" si="11"/>
        <v>402349743.12171018</v>
      </c>
      <c r="E61" s="22">
        <f>IF($C61&lt;=LPP!$I$49,D61*(LPP!$I$47/12),PMT(LPP!$I$47/12,LPP!$I$46,-LPP!$I$52))</f>
        <v>0</v>
      </c>
      <c r="F61" s="22">
        <f ca="1">D61*(LPP!$I$47/12)</f>
        <v>134116.58104057005</v>
      </c>
      <c r="G61" s="22">
        <f t="shared" ca="1" si="13"/>
        <v>-134116.58104057005</v>
      </c>
      <c r="H61" s="22">
        <f t="shared" ca="1" si="8"/>
        <v>0</v>
      </c>
      <c r="I61" s="22">
        <f>IF(C61=LPP!$D$5,D61,0)</f>
        <v>0</v>
      </c>
      <c r="J61" s="2">
        <f>J60-(I61/Apt!$D$57)</f>
        <v>494</v>
      </c>
      <c r="K61" s="24">
        <f t="shared" si="9"/>
        <v>1.9603174603174602</v>
      </c>
      <c r="L61" s="34">
        <f>MIN(IF(C61&gt;=Apt!$D$52,(Apt!$D$53*((C61-Apt!$D$52)+1))),252)</f>
        <v>0</v>
      </c>
      <c r="M61" s="32">
        <f>Apt!$D$46*L61</f>
        <v>0</v>
      </c>
      <c r="N61" s="47">
        <f>L61*Apt!$D$48</f>
        <v>0</v>
      </c>
      <c r="O61" s="47">
        <f>L61*Apt!$D$49</f>
        <v>0</v>
      </c>
      <c r="P61" s="47">
        <f>L61*Apt!$D$50</f>
        <v>0</v>
      </c>
      <c r="Q61" s="35">
        <f>IF(C61&gt;Apt!$D$52,(Apt!$D$51/12)*Apt!$D$45,0)</f>
        <v>243333.33333333334</v>
      </c>
      <c r="R61" s="32">
        <f t="shared" si="12"/>
        <v>-243333.33333333334</v>
      </c>
    </row>
    <row r="62" spans="2:18" x14ac:dyDescent="0.25">
      <c r="B62" s="2">
        <f t="shared" si="7"/>
        <v>5</v>
      </c>
      <c r="C62" s="25">
        <f t="shared" si="10"/>
        <v>59</v>
      </c>
      <c r="D62" s="8">
        <f t="shared" ca="1" si="11"/>
        <v>402483859.70275074</v>
      </c>
      <c r="E62" s="22">
        <f>IF($C62&lt;=LPP!$I$49,D62*(LPP!$I$47/12),PMT(LPP!$I$47/12,LPP!$I$46,-LPP!$I$52))</f>
        <v>0</v>
      </c>
      <c r="F62" s="22">
        <f ca="1">D62*(LPP!$I$47/12)</f>
        <v>134161.28656758356</v>
      </c>
      <c r="G62" s="22">
        <f t="shared" ca="1" si="13"/>
        <v>-134161.28656758356</v>
      </c>
      <c r="H62" s="22">
        <f t="shared" ca="1" si="8"/>
        <v>0</v>
      </c>
      <c r="I62" s="22">
        <f>IF(C62=LPP!$D$5,D62,0)</f>
        <v>0</v>
      </c>
      <c r="J62" s="2">
        <f>J61-(I62/Apt!$D$57)</f>
        <v>494</v>
      </c>
      <c r="K62" s="24">
        <f t="shared" si="9"/>
        <v>1.9603174603174602</v>
      </c>
      <c r="L62" s="34">
        <f>MIN(IF(C62&gt;=Apt!$D$52,(Apt!$D$53*((C62-Apt!$D$52)+1))),252)</f>
        <v>0</v>
      </c>
      <c r="M62" s="32">
        <f>Apt!$D$46*L62</f>
        <v>0</v>
      </c>
      <c r="N62" s="47">
        <f>L62*Apt!$D$48</f>
        <v>0</v>
      </c>
      <c r="O62" s="47">
        <f>L62*Apt!$D$49</f>
        <v>0</v>
      </c>
      <c r="P62" s="47">
        <f>L62*Apt!$D$50</f>
        <v>0</v>
      </c>
      <c r="Q62" s="35">
        <f>IF(C62&gt;Apt!$D$52,(Apt!$D$51/12)*Apt!$D$45,0)</f>
        <v>243333.33333333334</v>
      </c>
      <c r="R62" s="32">
        <f t="shared" si="12"/>
        <v>-243333.33333333334</v>
      </c>
    </row>
    <row r="63" spans="2:18" x14ac:dyDescent="0.25">
      <c r="B63" s="2">
        <f t="shared" si="7"/>
        <v>5</v>
      </c>
      <c r="C63" s="25">
        <f t="shared" si="10"/>
        <v>60</v>
      </c>
      <c r="D63" s="8">
        <f t="shared" ca="1" si="11"/>
        <v>402618020.98931831</v>
      </c>
      <c r="E63" s="22">
        <f>IF($C63&lt;=LPP!$I$49,D63*(LPP!$I$47/12),PMT(LPP!$I$47/12,LPP!$I$46,-LPP!$I$52))</f>
        <v>0</v>
      </c>
      <c r="F63" s="22">
        <f ca="1">D63*(LPP!$I$47/12)</f>
        <v>134206.00699643942</v>
      </c>
      <c r="G63" s="22">
        <f t="shared" ca="1" si="13"/>
        <v>-134206.00699643942</v>
      </c>
      <c r="H63" s="22">
        <f t="shared" ca="1" si="8"/>
        <v>0</v>
      </c>
      <c r="I63" s="22">
        <f>IF(C63=LPP!$D$5,D63,0)</f>
        <v>0</v>
      </c>
      <c r="J63" s="2">
        <f>J62-(I63/Apt!$D$57)</f>
        <v>494</v>
      </c>
      <c r="K63" s="24">
        <f t="shared" si="9"/>
        <v>1.9603174603174602</v>
      </c>
      <c r="L63" s="34">
        <f>MIN(IF(C63&gt;=Apt!$D$52,(Apt!$D$53*((C63-Apt!$D$52)+1))),252)</f>
        <v>0</v>
      </c>
      <c r="M63" s="32">
        <f>Apt!$D$46*L63</f>
        <v>0</v>
      </c>
      <c r="N63" s="47">
        <f>L63*Apt!$D$48</f>
        <v>0</v>
      </c>
      <c r="O63" s="47">
        <f>L63*Apt!$D$49</f>
        <v>0</v>
      </c>
      <c r="P63" s="47">
        <f>L63*Apt!$D$50</f>
        <v>0</v>
      </c>
      <c r="Q63" s="35">
        <f>IF(C63&gt;Apt!$D$52,(Apt!$D$51/12)*Apt!$D$45,0)</f>
        <v>243333.33333333334</v>
      </c>
      <c r="R63" s="32">
        <f t="shared" si="12"/>
        <v>-243333.33333333334</v>
      </c>
    </row>
    <row r="64" spans="2:18" x14ac:dyDescent="0.25">
      <c r="B64" s="2">
        <f t="shared" si="7"/>
        <v>6</v>
      </c>
      <c r="C64" s="25">
        <f t="shared" si="10"/>
        <v>61</v>
      </c>
      <c r="D64" s="8">
        <f t="shared" ca="1" si="11"/>
        <v>402752226.99631476</v>
      </c>
      <c r="E64" s="22">
        <f>IF($C64&lt;=LPP!$I$49,D64*(LPP!$I$47/12),PMT(LPP!$I$47/12,LPP!$I$46,-LPP!$I$52))</f>
        <v>0</v>
      </c>
      <c r="F64" s="22">
        <f ca="1">D64*(LPP!$I$47/12)</f>
        <v>134250.74233210491</v>
      </c>
      <c r="G64" s="22">
        <f t="shared" ca="1" si="13"/>
        <v>-134250.74233210491</v>
      </c>
      <c r="H64" s="22">
        <f t="shared" ca="1" si="8"/>
        <v>0</v>
      </c>
      <c r="I64" s="22">
        <f>IF(C64=LPP!$D$5,D64,0)</f>
        <v>0</v>
      </c>
      <c r="J64" s="2">
        <f>J63-(I64/Apt!$D$57)</f>
        <v>494</v>
      </c>
      <c r="K64" s="24">
        <f t="shared" si="9"/>
        <v>1.9603174603174602</v>
      </c>
      <c r="L64" s="34">
        <f>MIN(IF(C64&gt;=Apt!$D$52,(Apt!$D$53*((C64-Apt!$D$52)+1))),252)</f>
        <v>0</v>
      </c>
      <c r="M64" s="32">
        <f>Apt!$D$46*L64</f>
        <v>0</v>
      </c>
      <c r="N64" s="47">
        <f>L64*Apt!$D$48</f>
        <v>0</v>
      </c>
      <c r="O64" s="47">
        <f>L64*Apt!$D$49</f>
        <v>0</v>
      </c>
      <c r="P64" s="47">
        <f>L64*Apt!$D$50</f>
        <v>0</v>
      </c>
      <c r="Q64" s="35">
        <f>IF(C64&gt;Apt!$D$52,(Apt!$D$51/12)*Apt!$D$45,0)</f>
        <v>243333.33333333334</v>
      </c>
      <c r="R64" s="32">
        <f t="shared" si="12"/>
        <v>-243333.33333333334</v>
      </c>
    </row>
    <row r="65" spans="2:18" x14ac:dyDescent="0.25">
      <c r="B65" s="2">
        <f t="shared" si="7"/>
        <v>6</v>
      </c>
      <c r="C65" s="25">
        <f t="shared" si="10"/>
        <v>62</v>
      </c>
      <c r="D65" s="8">
        <f t="shared" ca="1" si="11"/>
        <v>402886477.73864686</v>
      </c>
      <c r="E65" s="22">
        <f>IF($C65&lt;=LPP!$I$49,D65*(LPP!$I$47/12),PMT(LPP!$I$47/12,LPP!$I$46,-LPP!$I$52))</f>
        <v>0</v>
      </c>
      <c r="F65" s="22">
        <f ca="1">D65*(LPP!$I$47/12)</f>
        <v>134295.49257954894</v>
      </c>
      <c r="G65" s="22">
        <f t="shared" ca="1" si="13"/>
        <v>-134295.49257954894</v>
      </c>
      <c r="H65" s="22">
        <f t="shared" ca="1" si="8"/>
        <v>0</v>
      </c>
      <c r="I65" s="22">
        <f>IF(C65=LPP!$D$5,D65,0)</f>
        <v>0</v>
      </c>
      <c r="J65" s="2">
        <f>J64-(I65/Apt!$D$57)</f>
        <v>494</v>
      </c>
      <c r="K65" s="24">
        <f t="shared" si="9"/>
        <v>1.9603174603174602</v>
      </c>
      <c r="L65" s="34">
        <f>MIN(IF(C65&gt;=Apt!$D$52,(Apt!$D$53*((C65-Apt!$D$52)+1))),252)</f>
        <v>0</v>
      </c>
      <c r="M65" s="32">
        <f>Apt!$D$46*L65</f>
        <v>0</v>
      </c>
      <c r="N65" s="47">
        <f>L65*Apt!$D$48</f>
        <v>0</v>
      </c>
      <c r="O65" s="47">
        <f>L65*Apt!$D$49</f>
        <v>0</v>
      </c>
      <c r="P65" s="47">
        <f>L65*Apt!$D$50</f>
        <v>0</v>
      </c>
      <c r="Q65" s="35">
        <f>IF(C65&gt;Apt!$D$52,(Apt!$D$51/12)*Apt!$D$45,0)</f>
        <v>243333.33333333334</v>
      </c>
      <c r="R65" s="32">
        <f t="shared" si="12"/>
        <v>-243333.33333333334</v>
      </c>
    </row>
    <row r="66" spans="2:18" x14ac:dyDescent="0.25">
      <c r="B66" s="2">
        <f t="shared" si="7"/>
        <v>6</v>
      </c>
      <c r="C66" s="25">
        <f t="shared" si="10"/>
        <v>63</v>
      </c>
      <c r="D66" s="8">
        <f t="shared" ca="1" si="11"/>
        <v>403020773.23122638</v>
      </c>
      <c r="E66" s="22">
        <f>IF($C66&lt;=LPP!$I$49,D66*(LPP!$I$47/12),PMT(LPP!$I$47/12,LPP!$I$46,-LPP!$I$52))</f>
        <v>0</v>
      </c>
      <c r="F66" s="22">
        <f ca="1">D66*(LPP!$I$47/12)</f>
        <v>134340.25774374211</v>
      </c>
      <c r="G66" s="22">
        <f t="shared" ca="1" si="13"/>
        <v>-134340.25774374211</v>
      </c>
      <c r="H66" s="22">
        <f t="shared" ca="1" si="8"/>
        <v>0</v>
      </c>
      <c r="I66" s="22">
        <f>IF(C66=LPP!$D$5,D66,0)</f>
        <v>0</v>
      </c>
      <c r="J66" s="2">
        <f>J65-(I66/Apt!$D$57)</f>
        <v>494</v>
      </c>
      <c r="K66" s="24">
        <f t="shared" si="9"/>
        <v>1.9603174603174602</v>
      </c>
      <c r="L66" s="34">
        <f>MIN(IF(C66&gt;=Apt!$D$52,(Apt!$D$53*((C66-Apt!$D$52)+1))),252)</f>
        <v>0</v>
      </c>
      <c r="M66" s="32">
        <f>Apt!$D$46*L66</f>
        <v>0</v>
      </c>
      <c r="N66" s="47">
        <f>L66*Apt!$D$48</f>
        <v>0</v>
      </c>
      <c r="O66" s="47">
        <f>L66*Apt!$D$49</f>
        <v>0</v>
      </c>
      <c r="P66" s="47">
        <f>L66*Apt!$D$50</f>
        <v>0</v>
      </c>
      <c r="Q66" s="35">
        <f>IF(C66&gt;Apt!$D$52,(Apt!$D$51/12)*Apt!$D$45,0)</f>
        <v>243333.33333333334</v>
      </c>
      <c r="R66" s="32">
        <f t="shared" si="12"/>
        <v>-243333.33333333334</v>
      </c>
    </row>
    <row r="67" spans="2:18" x14ac:dyDescent="0.25">
      <c r="B67" s="2">
        <f t="shared" si="7"/>
        <v>6</v>
      </c>
      <c r="C67" s="25">
        <f t="shared" si="10"/>
        <v>64</v>
      </c>
      <c r="D67" s="8">
        <f t="shared" ca="1" si="11"/>
        <v>403155113.4889701</v>
      </c>
      <c r="E67" s="22">
        <f>IF($C67&lt;=LPP!$I$49,D67*(LPP!$I$47/12),PMT(LPP!$I$47/12,LPP!$I$46,-LPP!$I$52))</f>
        <v>0</v>
      </c>
      <c r="F67" s="22">
        <f ca="1">D67*(LPP!$I$47/12)</f>
        <v>134385.03782965671</v>
      </c>
      <c r="G67" s="22">
        <f t="shared" ca="1" si="13"/>
        <v>-134385.03782965671</v>
      </c>
      <c r="H67" s="22">
        <f t="shared" ca="1" si="8"/>
        <v>0</v>
      </c>
      <c r="I67" s="22">
        <f>IF(C67=LPP!$D$5,D67,0)</f>
        <v>0</v>
      </c>
      <c r="J67" s="2">
        <f>J66-(I67/Apt!$D$57)</f>
        <v>494</v>
      </c>
      <c r="K67" s="24">
        <f t="shared" si="9"/>
        <v>1.9603174603174602</v>
      </c>
      <c r="L67" s="34">
        <f>MIN(IF(C67&gt;=Apt!$D$52,(Apt!$D$53*((C67-Apt!$D$52)+1))),252)</f>
        <v>0</v>
      </c>
      <c r="M67" s="32">
        <f>Apt!$D$46*L67</f>
        <v>0</v>
      </c>
      <c r="N67" s="47">
        <f>L67*Apt!$D$48</f>
        <v>0</v>
      </c>
      <c r="O67" s="47">
        <f>L67*Apt!$D$49</f>
        <v>0</v>
      </c>
      <c r="P67" s="47">
        <f>L67*Apt!$D$50</f>
        <v>0</v>
      </c>
      <c r="Q67" s="35">
        <f>IF(C67&gt;Apt!$D$52,(Apt!$D$51/12)*Apt!$D$45,0)</f>
        <v>243333.33333333334</v>
      </c>
      <c r="R67" s="32">
        <f t="shared" si="12"/>
        <v>-243333.33333333334</v>
      </c>
    </row>
    <row r="68" spans="2:18" x14ac:dyDescent="0.25">
      <c r="B68" s="2">
        <f t="shared" ref="B68:B99" si="14">ROUNDUP(C68/12,0)</f>
        <v>6</v>
      </c>
      <c r="C68" s="25">
        <f t="shared" si="10"/>
        <v>65</v>
      </c>
      <c r="D68" s="8">
        <f t="shared" ca="1" si="11"/>
        <v>403289498.52679974</v>
      </c>
      <c r="E68" s="22">
        <f>IF($C68&lt;=LPP!$I$49,D68*(LPP!$I$47/12),PMT(LPP!$I$47/12,LPP!$I$46,-LPP!$I$52))</f>
        <v>0</v>
      </c>
      <c r="F68" s="22">
        <f ca="1">D68*(LPP!$I$47/12)</f>
        <v>134429.83284226657</v>
      </c>
      <c r="G68" s="22">
        <f t="shared" ca="1" si="13"/>
        <v>-134429.83284226657</v>
      </c>
      <c r="H68" s="22">
        <f t="shared" ref="H68:H99" ca="1" si="15">IF(I68&gt;(D68-I68),D68,I68)</f>
        <v>0</v>
      </c>
      <c r="I68" s="22">
        <f>IF(C68=LPP!$D$5,D68,0)</f>
        <v>0</v>
      </c>
      <c r="J68" s="2">
        <f>J67-(I68/Apt!$D$57)</f>
        <v>494</v>
      </c>
      <c r="K68" s="24">
        <f t="shared" ref="K68:K99" si="16">J68/252</f>
        <v>1.9603174603174602</v>
      </c>
      <c r="L68" s="34">
        <f>MIN(IF(C68&gt;=Apt!$D$52,(Apt!$D$53*((C68-Apt!$D$52)+1))),252)</f>
        <v>0</v>
      </c>
      <c r="M68" s="32">
        <f>Apt!$D$46*L68</f>
        <v>0</v>
      </c>
      <c r="N68" s="47">
        <f>L68*Apt!$D$48</f>
        <v>0</v>
      </c>
      <c r="O68" s="47">
        <f>L68*Apt!$D$49</f>
        <v>0</v>
      </c>
      <c r="P68" s="47">
        <f>L68*Apt!$D$50</f>
        <v>0</v>
      </c>
      <c r="Q68" s="35">
        <f>IF(C68&gt;Apt!$D$52,(Apt!$D$51/12)*Apt!$D$45,0)</f>
        <v>243333.33333333334</v>
      </c>
      <c r="R68" s="32">
        <f t="shared" si="12"/>
        <v>-243333.33333333334</v>
      </c>
    </row>
    <row r="69" spans="2:18" x14ac:dyDescent="0.25">
      <c r="B69" s="2">
        <f t="shared" si="14"/>
        <v>6</v>
      </c>
      <c r="C69" s="25">
        <f t="shared" ref="C69:C100" si="17">C68+1</f>
        <v>66</v>
      </c>
      <c r="D69" s="8">
        <f t="shared" ref="D69:D100" ca="1" si="18">MAX(D68-G68-I68,0)</f>
        <v>403423928.35964203</v>
      </c>
      <c r="E69" s="22">
        <f>IF($C69&lt;=LPP!$I$49,D69*(LPP!$I$47/12),PMT(LPP!$I$47/12,LPP!$I$46,-LPP!$I$52))</f>
        <v>0</v>
      </c>
      <c r="F69" s="22">
        <f ca="1">D69*(LPP!$I$47/12)</f>
        <v>134474.64278654734</v>
      </c>
      <c r="G69" s="22">
        <f t="shared" ca="1" si="13"/>
        <v>-134474.64278654734</v>
      </c>
      <c r="H69" s="22">
        <f t="shared" ca="1" si="15"/>
        <v>0</v>
      </c>
      <c r="I69" s="22">
        <f>IF(C69=LPP!$D$5,D69,0)</f>
        <v>0</v>
      </c>
      <c r="J69" s="2">
        <f>J68-(I69/Apt!$D$57)</f>
        <v>494</v>
      </c>
      <c r="K69" s="24">
        <f t="shared" si="16"/>
        <v>1.9603174603174602</v>
      </c>
      <c r="L69" s="34">
        <f>MIN(IF(C69&gt;=Apt!$D$52,(Apt!$D$53*((C69-Apt!$D$52)+1))),252)</f>
        <v>0</v>
      </c>
      <c r="M69" s="32">
        <f>Apt!$D$46*L69</f>
        <v>0</v>
      </c>
      <c r="N69" s="47">
        <f>L69*Apt!$D$48</f>
        <v>0</v>
      </c>
      <c r="O69" s="47">
        <f>L69*Apt!$D$49</f>
        <v>0</v>
      </c>
      <c r="P69" s="47">
        <f>L69*Apt!$D$50</f>
        <v>0</v>
      </c>
      <c r="Q69" s="35">
        <f>IF(C69&gt;Apt!$D$52,(Apt!$D$51/12)*Apt!$D$45,0)</f>
        <v>243333.33333333334</v>
      </c>
      <c r="R69" s="32">
        <f t="shared" ref="R69:R100" si="19">M69-Q69</f>
        <v>-243333.33333333334</v>
      </c>
    </row>
    <row r="70" spans="2:18" x14ac:dyDescent="0.25">
      <c r="B70" s="2">
        <f t="shared" si="14"/>
        <v>6</v>
      </c>
      <c r="C70" s="25">
        <f t="shared" si="17"/>
        <v>67</v>
      </c>
      <c r="D70" s="8">
        <f t="shared" ca="1" si="18"/>
        <v>403558403.00242859</v>
      </c>
      <c r="E70" s="22">
        <f>IF($C70&lt;=LPP!$I$49,D70*(LPP!$I$47/12),PMT(LPP!$I$47/12,LPP!$I$46,-LPP!$I$52))</f>
        <v>0</v>
      </c>
      <c r="F70" s="22">
        <f ca="1">D70*(LPP!$I$47/12)</f>
        <v>134519.46766747619</v>
      </c>
      <c r="G70" s="22">
        <f t="shared" ca="1" si="13"/>
        <v>-134519.46766747619</v>
      </c>
      <c r="H70" s="22">
        <f t="shared" ca="1" si="15"/>
        <v>0</v>
      </c>
      <c r="I70" s="22">
        <f>IF(C70=LPP!$D$5,D70,0)</f>
        <v>0</v>
      </c>
      <c r="J70" s="2">
        <f>J69-(I70/Apt!$D$57)</f>
        <v>494</v>
      </c>
      <c r="K70" s="24">
        <f t="shared" si="16"/>
        <v>1.9603174603174602</v>
      </c>
      <c r="L70" s="34">
        <f>MIN(IF(C70&gt;=Apt!$D$52,(Apt!$D$53*((C70-Apt!$D$52)+1))),252)</f>
        <v>0</v>
      </c>
      <c r="M70" s="32">
        <f>Apt!$D$46*L70</f>
        <v>0</v>
      </c>
      <c r="N70" s="47">
        <f>L70*Apt!$D$48</f>
        <v>0</v>
      </c>
      <c r="O70" s="47">
        <f>L70*Apt!$D$49</f>
        <v>0</v>
      </c>
      <c r="P70" s="47">
        <f>L70*Apt!$D$50</f>
        <v>0</v>
      </c>
      <c r="Q70" s="35">
        <f>IF(C70&gt;Apt!$D$52,(Apt!$D$51/12)*Apt!$D$45,0)</f>
        <v>243333.33333333334</v>
      </c>
      <c r="R70" s="32">
        <f t="shared" si="19"/>
        <v>-243333.33333333334</v>
      </c>
    </row>
    <row r="71" spans="2:18" x14ac:dyDescent="0.25">
      <c r="B71" s="2">
        <f t="shared" si="14"/>
        <v>6</v>
      </c>
      <c r="C71" s="25">
        <f t="shared" si="17"/>
        <v>68</v>
      </c>
      <c r="D71" s="8">
        <f t="shared" ca="1" si="18"/>
        <v>403692922.47009605</v>
      </c>
      <c r="E71" s="22">
        <f>IF($C71&lt;=LPP!$I$49,D71*(LPP!$I$47/12),PMT(LPP!$I$47/12,LPP!$I$46,-LPP!$I$52))</f>
        <v>0</v>
      </c>
      <c r="F71" s="22">
        <f ca="1">D71*(LPP!$I$47/12)</f>
        <v>134564.30749003202</v>
      </c>
      <c r="G71" s="22">
        <f t="shared" ca="1" si="13"/>
        <v>-134564.30749003202</v>
      </c>
      <c r="H71" s="22">
        <f t="shared" ca="1" si="15"/>
        <v>0</v>
      </c>
      <c r="I71" s="22">
        <f>IF(C71=LPP!$D$5,D71,0)</f>
        <v>0</v>
      </c>
      <c r="J71" s="2">
        <f>J70-(I71/Apt!$D$57)</f>
        <v>494</v>
      </c>
      <c r="K71" s="24">
        <f t="shared" si="16"/>
        <v>1.9603174603174602</v>
      </c>
      <c r="L71" s="34">
        <f>MIN(IF(C71&gt;=Apt!$D$52,(Apt!$D$53*((C71-Apt!$D$52)+1))),252)</f>
        <v>0</v>
      </c>
      <c r="M71" s="32">
        <f>Apt!$D$46*L71</f>
        <v>0</v>
      </c>
      <c r="N71" s="47">
        <f>L71*Apt!$D$48</f>
        <v>0</v>
      </c>
      <c r="O71" s="47">
        <f>L71*Apt!$D$49</f>
        <v>0</v>
      </c>
      <c r="P71" s="47">
        <f>L71*Apt!$D$50</f>
        <v>0</v>
      </c>
      <c r="Q71" s="35">
        <f>IF(C71&gt;Apt!$D$52,(Apt!$D$51/12)*Apt!$D$45,0)</f>
        <v>243333.33333333334</v>
      </c>
      <c r="R71" s="32">
        <f t="shared" si="19"/>
        <v>-243333.33333333334</v>
      </c>
    </row>
    <row r="72" spans="2:18" x14ac:dyDescent="0.25">
      <c r="B72" s="2">
        <f t="shared" si="14"/>
        <v>6</v>
      </c>
      <c r="C72" s="25">
        <f t="shared" si="17"/>
        <v>69</v>
      </c>
      <c r="D72" s="8">
        <f t="shared" ca="1" si="18"/>
        <v>403827486.7775861</v>
      </c>
      <c r="E72" s="22">
        <f>IF($C72&lt;=LPP!$I$49,D72*(LPP!$I$47/12),PMT(LPP!$I$47/12,LPP!$I$46,-LPP!$I$52))</f>
        <v>0</v>
      </c>
      <c r="F72" s="22">
        <f ca="1">D72*(LPP!$I$47/12)</f>
        <v>134609.16225919535</v>
      </c>
      <c r="G72" s="22">
        <f t="shared" ca="1" si="13"/>
        <v>-134609.16225919535</v>
      </c>
      <c r="H72" s="22">
        <f t="shared" ca="1" si="15"/>
        <v>0</v>
      </c>
      <c r="I72" s="22">
        <f>IF(C72=LPP!$D$5,D72,0)</f>
        <v>0</v>
      </c>
      <c r="J72" s="2">
        <f>J71-(I72/Apt!$D$57)</f>
        <v>494</v>
      </c>
      <c r="K72" s="24">
        <f t="shared" si="16"/>
        <v>1.9603174603174602</v>
      </c>
      <c r="L72" s="34">
        <f>MIN(IF(C72&gt;=Apt!$D$52,(Apt!$D$53*((C72-Apt!$D$52)+1))),252)</f>
        <v>0</v>
      </c>
      <c r="M72" s="32">
        <f>Apt!$D$46*L72</f>
        <v>0</v>
      </c>
      <c r="N72" s="47">
        <f>L72*Apt!$D$48</f>
        <v>0</v>
      </c>
      <c r="O72" s="47">
        <f>L72*Apt!$D$49</f>
        <v>0</v>
      </c>
      <c r="P72" s="47">
        <f>L72*Apt!$D$50</f>
        <v>0</v>
      </c>
      <c r="Q72" s="35">
        <f>IF(C72&gt;Apt!$D$52,(Apt!$D$51/12)*Apt!$D$45,0)</f>
        <v>243333.33333333334</v>
      </c>
      <c r="R72" s="32">
        <f t="shared" si="19"/>
        <v>-243333.33333333334</v>
      </c>
    </row>
    <row r="73" spans="2:18" x14ac:dyDescent="0.25">
      <c r="B73" s="2">
        <f t="shared" si="14"/>
        <v>6</v>
      </c>
      <c r="C73" s="25">
        <f t="shared" si="17"/>
        <v>70</v>
      </c>
      <c r="D73" s="8">
        <f t="shared" ca="1" si="18"/>
        <v>403962095.93984532</v>
      </c>
      <c r="E73" s="22">
        <f>IF($C73&lt;=LPP!$I$49,D73*(LPP!$I$47/12),PMT(LPP!$I$47/12,LPP!$I$46,-LPP!$I$52))</f>
        <v>0</v>
      </c>
      <c r="F73" s="22">
        <f ca="1">D73*(LPP!$I$47/12)</f>
        <v>134654.03197994843</v>
      </c>
      <c r="G73" s="22">
        <f t="shared" ca="1" si="13"/>
        <v>-134654.03197994843</v>
      </c>
      <c r="H73" s="22">
        <f t="shared" ca="1" si="15"/>
        <v>0</v>
      </c>
      <c r="I73" s="22">
        <f>IF(C73=LPP!$D$5,D73,0)</f>
        <v>0</v>
      </c>
      <c r="J73" s="2">
        <f>J72-(I73/Apt!$D$57)</f>
        <v>494</v>
      </c>
      <c r="K73" s="24">
        <f t="shared" si="16"/>
        <v>1.9603174603174602</v>
      </c>
      <c r="L73" s="34">
        <f>MIN(IF(C73&gt;=Apt!$D$52,(Apt!$D$53*((C73-Apt!$D$52)+1))),252)</f>
        <v>0</v>
      </c>
      <c r="M73" s="32">
        <f>Apt!$D$46*L73</f>
        <v>0</v>
      </c>
      <c r="N73" s="47">
        <f>L73*Apt!$D$48</f>
        <v>0</v>
      </c>
      <c r="O73" s="47">
        <f>L73*Apt!$D$49</f>
        <v>0</v>
      </c>
      <c r="P73" s="47">
        <f>L73*Apt!$D$50</f>
        <v>0</v>
      </c>
      <c r="Q73" s="35">
        <f>IF(C73&gt;Apt!$D$52,(Apt!$D$51/12)*Apt!$D$45,0)</f>
        <v>243333.33333333334</v>
      </c>
      <c r="R73" s="32">
        <f t="shared" si="19"/>
        <v>-243333.33333333334</v>
      </c>
    </row>
    <row r="74" spans="2:18" x14ac:dyDescent="0.25">
      <c r="B74" s="2">
        <f t="shared" si="14"/>
        <v>6</v>
      </c>
      <c r="C74" s="25">
        <f t="shared" si="17"/>
        <v>71</v>
      </c>
      <c r="D74" s="8">
        <f t="shared" ca="1" si="18"/>
        <v>404096749.9718253</v>
      </c>
      <c r="E74" s="22">
        <f>IF($C74&lt;=LPP!$I$49,D74*(LPP!$I$47/12),PMT(LPP!$I$47/12,LPP!$I$46,-LPP!$I$52))</f>
        <v>0</v>
      </c>
      <c r="F74" s="22">
        <f ca="1">D74*(LPP!$I$47/12)</f>
        <v>134698.91665727508</v>
      </c>
      <c r="G74" s="22">
        <f t="shared" ref="G74:G105" ca="1" si="20">E74-F74</f>
        <v>-134698.91665727508</v>
      </c>
      <c r="H74" s="22">
        <f t="shared" ca="1" si="15"/>
        <v>0</v>
      </c>
      <c r="I74" s="22">
        <f>IF(C74=LPP!$D$5,D74,0)</f>
        <v>0</v>
      </c>
      <c r="J74" s="2">
        <f>J73-(I74/Apt!$D$57)</f>
        <v>494</v>
      </c>
      <c r="K74" s="24">
        <f t="shared" si="16"/>
        <v>1.9603174603174602</v>
      </c>
      <c r="L74" s="34">
        <f>MIN(IF(C74&gt;=Apt!$D$52,(Apt!$D$53*((C74-Apt!$D$52)+1))),252)</f>
        <v>0</v>
      </c>
      <c r="M74" s="32">
        <f>Apt!$D$46*L74</f>
        <v>0</v>
      </c>
      <c r="N74" s="47">
        <f>L74*Apt!$D$48</f>
        <v>0</v>
      </c>
      <c r="O74" s="47">
        <f>L74*Apt!$D$49</f>
        <v>0</v>
      </c>
      <c r="P74" s="47">
        <f>L74*Apt!$D$50</f>
        <v>0</v>
      </c>
      <c r="Q74" s="35">
        <f>IF(C74&gt;Apt!$D$52,(Apt!$D$51/12)*Apt!$D$45,0)</f>
        <v>243333.33333333334</v>
      </c>
      <c r="R74" s="32">
        <f t="shared" si="19"/>
        <v>-243333.33333333334</v>
      </c>
    </row>
    <row r="75" spans="2:18" x14ac:dyDescent="0.25">
      <c r="B75" s="2">
        <f t="shared" si="14"/>
        <v>6</v>
      </c>
      <c r="C75" s="25">
        <f t="shared" si="17"/>
        <v>72</v>
      </c>
      <c r="D75" s="8">
        <f t="shared" ca="1" si="18"/>
        <v>404231448.88848257</v>
      </c>
      <c r="E75" s="22">
        <f>IF($C75&lt;=LPP!$I$49,D75*(LPP!$I$47/12),PMT(LPP!$I$47/12,LPP!$I$46,-LPP!$I$52))</f>
        <v>0</v>
      </c>
      <c r="F75" s="22">
        <f ca="1">D75*(LPP!$I$47/12)</f>
        <v>134743.81629616086</v>
      </c>
      <c r="G75" s="22">
        <f t="shared" ca="1" si="20"/>
        <v>-134743.81629616086</v>
      </c>
      <c r="H75" s="22">
        <f t="shared" ca="1" si="15"/>
        <v>0</v>
      </c>
      <c r="I75" s="22">
        <f>IF(C75=LPP!$D$5,D75,0)</f>
        <v>0</v>
      </c>
      <c r="J75" s="2">
        <f>J74-(I75/Apt!$D$57)</f>
        <v>494</v>
      </c>
      <c r="K75" s="24">
        <f t="shared" si="16"/>
        <v>1.9603174603174602</v>
      </c>
      <c r="L75" s="34">
        <f>MIN(IF(C75&gt;=Apt!$D$52,(Apt!$D$53*((C75-Apt!$D$52)+1))),252)</f>
        <v>0</v>
      </c>
      <c r="M75" s="32">
        <f>Apt!$D$46*L75</f>
        <v>0</v>
      </c>
      <c r="N75" s="47">
        <f>L75*Apt!$D$48</f>
        <v>0</v>
      </c>
      <c r="O75" s="47">
        <f>L75*Apt!$D$49</f>
        <v>0</v>
      </c>
      <c r="P75" s="47">
        <f>L75*Apt!$D$50</f>
        <v>0</v>
      </c>
      <c r="Q75" s="35">
        <f>IF(C75&gt;Apt!$D$52,(Apt!$D$51/12)*Apt!$D$45,0)</f>
        <v>243333.33333333334</v>
      </c>
      <c r="R75" s="32">
        <f t="shared" si="19"/>
        <v>-243333.33333333334</v>
      </c>
    </row>
    <row r="76" spans="2:18" x14ac:dyDescent="0.25">
      <c r="B76" s="2">
        <f t="shared" si="14"/>
        <v>7</v>
      </c>
      <c r="C76" s="25">
        <f t="shared" si="17"/>
        <v>73</v>
      </c>
      <c r="D76" s="8">
        <f t="shared" ca="1" si="18"/>
        <v>404366192.70477873</v>
      </c>
      <c r="E76" s="22">
        <f>IF($C76&lt;=LPP!$I$49,D76*(LPP!$I$47/12),PMT(LPP!$I$47/12,LPP!$I$46,-LPP!$I$52))</f>
        <v>0</v>
      </c>
      <c r="F76" s="22">
        <f ca="1">D76*(LPP!$I$47/12)</f>
        <v>134788.73090159291</v>
      </c>
      <c r="G76" s="22">
        <f t="shared" ca="1" si="20"/>
        <v>-134788.73090159291</v>
      </c>
      <c r="H76" s="22">
        <f t="shared" ca="1" si="15"/>
        <v>0</v>
      </c>
      <c r="I76" s="22">
        <f>IF(C76=LPP!$D$5,D76,0)</f>
        <v>0</v>
      </c>
      <c r="J76" s="2">
        <f>J75-(I76/Apt!$D$57)</f>
        <v>494</v>
      </c>
      <c r="K76" s="24">
        <f t="shared" si="16"/>
        <v>1.9603174603174602</v>
      </c>
      <c r="L76" s="34">
        <f>MIN(IF(C76&gt;=Apt!$D$52,(Apt!$D$53*((C76-Apt!$D$52)+1))),252)</f>
        <v>0</v>
      </c>
      <c r="M76" s="32">
        <f>Apt!$D$46*L76</f>
        <v>0</v>
      </c>
      <c r="N76" s="47">
        <f>L76*Apt!$D$48</f>
        <v>0</v>
      </c>
      <c r="O76" s="47">
        <f>L76*Apt!$D$49</f>
        <v>0</v>
      </c>
      <c r="P76" s="47">
        <f>L76*Apt!$D$50</f>
        <v>0</v>
      </c>
      <c r="Q76" s="35">
        <f>IF(C76&gt;Apt!$D$52,(Apt!$D$51/12)*Apt!$D$45,0)</f>
        <v>243333.33333333334</v>
      </c>
      <c r="R76" s="32">
        <f t="shared" si="19"/>
        <v>-243333.33333333334</v>
      </c>
    </row>
    <row r="77" spans="2:18" x14ac:dyDescent="0.25">
      <c r="B77" s="2">
        <f t="shared" si="14"/>
        <v>7</v>
      </c>
      <c r="C77" s="25">
        <f t="shared" si="17"/>
        <v>74</v>
      </c>
      <c r="D77" s="8">
        <f t="shared" ca="1" si="18"/>
        <v>404500981.43568033</v>
      </c>
      <c r="E77" s="22">
        <f>IF($C77&lt;=LPP!$I$49,D77*(LPP!$I$47/12),PMT(LPP!$I$47/12,LPP!$I$46,-LPP!$I$52))</f>
        <v>0</v>
      </c>
      <c r="F77" s="22">
        <f ca="1">D77*(LPP!$I$47/12)</f>
        <v>134833.66047856011</v>
      </c>
      <c r="G77" s="22">
        <f t="shared" ca="1" si="20"/>
        <v>-134833.66047856011</v>
      </c>
      <c r="H77" s="22">
        <f t="shared" ca="1" si="15"/>
        <v>0</v>
      </c>
      <c r="I77" s="22">
        <f>IF(C77=LPP!$D$5,D77,0)</f>
        <v>0</v>
      </c>
      <c r="J77" s="2">
        <f>J76-(I77/Apt!$D$57)</f>
        <v>494</v>
      </c>
      <c r="K77" s="24">
        <f t="shared" si="16"/>
        <v>1.9603174603174602</v>
      </c>
      <c r="L77" s="34">
        <f>MIN(IF(C77&gt;=Apt!$D$52,(Apt!$D$53*((C77-Apt!$D$52)+1))),252)</f>
        <v>0</v>
      </c>
      <c r="M77" s="32">
        <f>Apt!$D$46*L77</f>
        <v>0</v>
      </c>
      <c r="N77" s="47">
        <f>L77*Apt!$D$48</f>
        <v>0</v>
      </c>
      <c r="O77" s="47">
        <f>L77*Apt!$D$49</f>
        <v>0</v>
      </c>
      <c r="P77" s="47">
        <f>L77*Apt!$D$50</f>
        <v>0</v>
      </c>
      <c r="Q77" s="35">
        <f>IF(C77&gt;Apt!$D$52,(Apt!$D$51/12)*Apt!$D$45,0)</f>
        <v>243333.33333333334</v>
      </c>
      <c r="R77" s="32">
        <f t="shared" si="19"/>
        <v>-243333.33333333334</v>
      </c>
    </row>
    <row r="78" spans="2:18" x14ac:dyDescent="0.25">
      <c r="B78" s="2">
        <f t="shared" si="14"/>
        <v>7</v>
      </c>
      <c r="C78" s="25">
        <f t="shared" si="17"/>
        <v>75</v>
      </c>
      <c r="D78" s="8">
        <f t="shared" ca="1" si="18"/>
        <v>404635815.09615886</v>
      </c>
      <c r="E78" s="22">
        <f>IF($C78&lt;=LPP!$I$49,D78*(LPP!$I$47/12),PMT(LPP!$I$47/12,LPP!$I$46,-LPP!$I$52))</f>
        <v>0</v>
      </c>
      <c r="F78" s="22">
        <f ca="1">D78*(LPP!$I$47/12)</f>
        <v>134878.60503205296</v>
      </c>
      <c r="G78" s="22">
        <f t="shared" ca="1" si="20"/>
        <v>-134878.60503205296</v>
      </c>
      <c r="H78" s="22">
        <f t="shared" ca="1" si="15"/>
        <v>0</v>
      </c>
      <c r="I78" s="22">
        <f>IF(C78=LPP!$D$5,D78,0)</f>
        <v>0</v>
      </c>
      <c r="J78" s="2">
        <f>J77-(I78/Apt!$D$57)</f>
        <v>494</v>
      </c>
      <c r="K78" s="24">
        <f t="shared" si="16"/>
        <v>1.9603174603174602</v>
      </c>
      <c r="L78" s="34">
        <f>MIN(IF(C78&gt;=Apt!$D$52,(Apt!$D$53*((C78-Apt!$D$52)+1))),252)</f>
        <v>0</v>
      </c>
      <c r="M78" s="32">
        <f>Apt!$D$46*L78</f>
        <v>0</v>
      </c>
      <c r="N78" s="47">
        <f>L78*Apt!$D$48</f>
        <v>0</v>
      </c>
      <c r="O78" s="47">
        <f>L78*Apt!$D$49</f>
        <v>0</v>
      </c>
      <c r="P78" s="47">
        <f>L78*Apt!$D$50</f>
        <v>0</v>
      </c>
      <c r="Q78" s="35">
        <f>IF(C78&gt;Apt!$D$52,(Apt!$D$51/12)*Apt!$D$45,0)</f>
        <v>243333.33333333334</v>
      </c>
      <c r="R78" s="32">
        <f t="shared" si="19"/>
        <v>-243333.33333333334</v>
      </c>
    </row>
    <row r="79" spans="2:18" x14ac:dyDescent="0.25">
      <c r="B79" s="2">
        <f t="shared" si="14"/>
        <v>7</v>
      </c>
      <c r="C79" s="25">
        <f t="shared" si="17"/>
        <v>76</v>
      </c>
      <c r="D79" s="8">
        <f t="shared" ca="1" si="18"/>
        <v>404770693.70119089</v>
      </c>
      <c r="E79" s="22">
        <f>IF($C79&lt;=LPP!$I$49,D79*(LPP!$I$47/12),PMT(LPP!$I$47/12,LPP!$I$46,-LPP!$I$52))</f>
        <v>0</v>
      </c>
      <c r="F79" s="22">
        <f ca="1">D79*(LPP!$I$47/12)</f>
        <v>134923.56456706361</v>
      </c>
      <c r="G79" s="22">
        <f t="shared" ca="1" si="20"/>
        <v>-134923.56456706361</v>
      </c>
      <c r="H79" s="22">
        <f t="shared" ca="1" si="15"/>
        <v>0</v>
      </c>
      <c r="I79" s="22">
        <f>IF(C79=LPP!$D$5,D79,0)</f>
        <v>0</v>
      </c>
      <c r="J79" s="2">
        <f>J78-(I79/Apt!$D$57)</f>
        <v>494</v>
      </c>
      <c r="K79" s="24">
        <f t="shared" si="16"/>
        <v>1.9603174603174602</v>
      </c>
      <c r="L79" s="34">
        <f>MIN(IF(C79&gt;=Apt!$D$52,(Apt!$D$53*((C79-Apt!$D$52)+1))),252)</f>
        <v>0</v>
      </c>
      <c r="M79" s="32">
        <f>Apt!$D$46*L79</f>
        <v>0</v>
      </c>
      <c r="N79" s="47">
        <f>L79*Apt!$D$48</f>
        <v>0</v>
      </c>
      <c r="O79" s="47">
        <f>L79*Apt!$D$49</f>
        <v>0</v>
      </c>
      <c r="P79" s="47">
        <f>L79*Apt!$D$50</f>
        <v>0</v>
      </c>
      <c r="Q79" s="35">
        <f>IF(C79&gt;Apt!$D$52,(Apt!$D$51/12)*Apt!$D$45,0)</f>
        <v>243333.33333333334</v>
      </c>
      <c r="R79" s="32">
        <f t="shared" si="19"/>
        <v>-243333.33333333334</v>
      </c>
    </row>
    <row r="80" spans="2:18" x14ac:dyDescent="0.25">
      <c r="B80" s="2">
        <f t="shared" si="14"/>
        <v>7</v>
      </c>
      <c r="C80" s="25">
        <f t="shared" si="17"/>
        <v>77</v>
      </c>
      <c r="D80" s="8">
        <f t="shared" ca="1" si="18"/>
        <v>404905617.26575798</v>
      </c>
      <c r="E80" s="22">
        <f>IF($C80&lt;=LPP!$I$49,D80*(LPP!$I$47/12),PMT(LPP!$I$47/12,LPP!$I$46,-LPP!$I$52))</f>
        <v>0</v>
      </c>
      <c r="F80" s="22">
        <f ca="1">D80*(LPP!$I$47/12)</f>
        <v>134968.539088586</v>
      </c>
      <c r="G80" s="22">
        <f t="shared" ca="1" si="20"/>
        <v>-134968.539088586</v>
      </c>
      <c r="H80" s="22">
        <f t="shared" ca="1" si="15"/>
        <v>0</v>
      </c>
      <c r="I80" s="22">
        <f>IF(C80=LPP!$D$5,D80,0)</f>
        <v>0</v>
      </c>
      <c r="J80" s="2">
        <f>J79-(I80/Apt!$D$57)</f>
        <v>494</v>
      </c>
      <c r="K80" s="24">
        <f t="shared" si="16"/>
        <v>1.9603174603174602</v>
      </c>
      <c r="L80" s="34">
        <f>MIN(IF(C80&gt;=Apt!$D$52,(Apt!$D$53*((C80-Apt!$D$52)+1))),252)</f>
        <v>0</v>
      </c>
      <c r="M80" s="32">
        <f>Apt!$D$46*L80</f>
        <v>0</v>
      </c>
      <c r="N80" s="47">
        <f>L80*Apt!$D$48</f>
        <v>0</v>
      </c>
      <c r="O80" s="47">
        <f>L80*Apt!$D$49</f>
        <v>0</v>
      </c>
      <c r="P80" s="47">
        <f>L80*Apt!$D$50</f>
        <v>0</v>
      </c>
      <c r="Q80" s="35">
        <f>IF(C80&gt;Apt!$D$52,(Apt!$D$51/12)*Apt!$D$45,0)</f>
        <v>243333.33333333334</v>
      </c>
      <c r="R80" s="32">
        <f t="shared" si="19"/>
        <v>-243333.33333333334</v>
      </c>
    </row>
    <row r="81" spans="2:18" x14ac:dyDescent="0.25">
      <c r="B81" s="2">
        <f t="shared" si="14"/>
        <v>7</v>
      </c>
      <c r="C81" s="25">
        <f t="shared" si="17"/>
        <v>78</v>
      </c>
      <c r="D81" s="8">
        <f t="shared" ca="1" si="18"/>
        <v>405040585.80484658</v>
      </c>
      <c r="E81" s="22">
        <f>IF($C81&lt;=LPP!$I$49,D81*(LPP!$I$47/12),PMT(LPP!$I$47/12,LPP!$I$46,-LPP!$I$52))</f>
        <v>0</v>
      </c>
      <c r="F81" s="22">
        <f ca="1">D81*(LPP!$I$47/12)</f>
        <v>135013.52860161552</v>
      </c>
      <c r="G81" s="22">
        <f t="shared" ca="1" si="20"/>
        <v>-135013.52860161552</v>
      </c>
      <c r="H81" s="22">
        <f t="shared" ca="1" si="15"/>
        <v>0</v>
      </c>
      <c r="I81" s="22">
        <f>IF(C81=LPP!$D$5,D81,0)</f>
        <v>0</v>
      </c>
      <c r="J81" s="2">
        <f>J80-(I81/Apt!$D$57)</f>
        <v>494</v>
      </c>
      <c r="K81" s="24">
        <f t="shared" si="16"/>
        <v>1.9603174603174602</v>
      </c>
      <c r="L81" s="34">
        <f>MIN(IF(C81&gt;=Apt!$D$52,(Apt!$D$53*((C81-Apt!$D$52)+1))),252)</f>
        <v>0</v>
      </c>
      <c r="M81" s="32">
        <f>Apt!$D$46*L81</f>
        <v>0</v>
      </c>
      <c r="N81" s="47">
        <f>L81*Apt!$D$48</f>
        <v>0</v>
      </c>
      <c r="O81" s="47">
        <f>L81*Apt!$D$49</f>
        <v>0</v>
      </c>
      <c r="P81" s="47">
        <f>L81*Apt!$D$50</f>
        <v>0</v>
      </c>
      <c r="Q81" s="35">
        <f>IF(C81&gt;Apt!$D$52,(Apt!$D$51/12)*Apt!$D$45,0)</f>
        <v>243333.33333333334</v>
      </c>
      <c r="R81" s="32">
        <f t="shared" si="19"/>
        <v>-243333.33333333334</v>
      </c>
    </row>
    <row r="82" spans="2:18" x14ac:dyDescent="0.25">
      <c r="B82" s="2">
        <f t="shared" si="14"/>
        <v>7</v>
      </c>
      <c r="C82" s="25">
        <f t="shared" si="17"/>
        <v>79</v>
      </c>
      <c r="D82" s="8">
        <f t="shared" ca="1" si="18"/>
        <v>405175599.33344817</v>
      </c>
      <c r="E82" s="22">
        <f>IF($C82&lt;=LPP!$I$49,D82*(LPP!$I$47/12),PMT(LPP!$I$47/12,LPP!$I$46,-LPP!$I$52))</f>
        <v>0</v>
      </c>
      <c r="F82" s="22">
        <f ca="1">D82*(LPP!$I$47/12)</f>
        <v>135058.53311114939</v>
      </c>
      <c r="G82" s="22">
        <f t="shared" ca="1" si="20"/>
        <v>-135058.53311114939</v>
      </c>
      <c r="H82" s="22">
        <f t="shared" ca="1" si="15"/>
        <v>0</v>
      </c>
      <c r="I82" s="22">
        <f>IF(C82=LPP!$D$5,D82,0)</f>
        <v>0</v>
      </c>
      <c r="J82" s="2">
        <f>J81-(I82/Apt!$D$57)</f>
        <v>494</v>
      </c>
      <c r="K82" s="24">
        <f t="shared" si="16"/>
        <v>1.9603174603174602</v>
      </c>
      <c r="L82" s="34">
        <f>MIN(IF(C82&gt;=Apt!$D$52,(Apt!$D$53*((C82-Apt!$D$52)+1))),252)</f>
        <v>0</v>
      </c>
      <c r="M82" s="32">
        <f>Apt!$D$46*L82</f>
        <v>0</v>
      </c>
      <c r="N82" s="47">
        <f>L82*Apt!$D$48</f>
        <v>0</v>
      </c>
      <c r="O82" s="47">
        <f>L82*Apt!$D$49</f>
        <v>0</v>
      </c>
      <c r="P82" s="47">
        <f>L82*Apt!$D$50</f>
        <v>0</v>
      </c>
      <c r="Q82" s="35">
        <f>IF(C82&gt;Apt!$D$52,(Apt!$D$51/12)*Apt!$D$45,0)</f>
        <v>243333.33333333334</v>
      </c>
      <c r="R82" s="32">
        <f t="shared" si="19"/>
        <v>-243333.33333333334</v>
      </c>
    </row>
    <row r="83" spans="2:18" x14ac:dyDescent="0.25">
      <c r="B83" s="2">
        <f t="shared" si="14"/>
        <v>7</v>
      </c>
      <c r="C83" s="25">
        <f t="shared" si="17"/>
        <v>80</v>
      </c>
      <c r="D83" s="8">
        <f t="shared" ca="1" si="18"/>
        <v>405310657.86655933</v>
      </c>
      <c r="E83" s="22">
        <f>IF($C83&lt;=LPP!$I$49,D83*(LPP!$I$47/12),PMT(LPP!$I$47/12,LPP!$I$46,-LPP!$I$52))</f>
        <v>0</v>
      </c>
      <c r="F83" s="22">
        <f ca="1">D83*(LPP!$I$47/12)</f>
        <v>135103.55262218643</v>
      </c>
      <c r="G83" s="22">
        <f t="shared" ca="1" si="20"/>
        <v>-135103.55262218643</v>
      </c>
      <c r="H83" s="22">
        <f t="shared" ca="1" si="15"/>
        <v>0</v>
      </c>
      <c r="I83" s="22">
        <f>IF(C83=LPP!$D$5,D83,0)</f>
        <v>0</v>
      </c>
      <c r="J83" s="2">
        <f>J82-(I83/Apt!$D$57)</f>
        <v>494</v>
      </c>
      <c r="K83" s="24">
        <f t="shared" si="16"/>
        <v>1.9603174603174602</v>
      </c>
      <c r="L83" s="34">
        <f>MIN(IF(C83&gt;=Apt!$D$52,(Apt!$D$53*((C83-Apt!$D$52)+1))),252)</f>
        <v>0</v>
      </c>
      <c r="M83" s="32">
        <f>Apt!$D$46*L83</f>
        <v>0</v>
      </c>
      <c r="N83" s="47">
        <f>L83*Apt!$D$48</f>
        <v>0</v>
      </c>
      <c r="O83" s="47">
        <f>L83*Apt!$D$49</f>
        <v>0</v>
      </c>
      <c r="P83" s="47">
        <f>L83*Apt!$D$50</f>
        <v>0</v>
      </c>
      <c r="Q83" s="35">
        <f>IF(C83&gt;Apt!$D$52,(Apt!$D$51/12)*Apt!$D$45,0)</f>
        <v>243333.33333333334</v>
      </c>
      <c r="R83" s="32">
        <f t="shared" si="19"/>
        <v>-243333.33333333334</v>
      </c>
    </row>
    <row r="84" spans="2:18" x14ac:dyDescent="0.25">
      <c r="B84" s="2">
        <f t="shared" si="14"/>
        <v>7</v>
      </c>
      <c r="C84" s="25">
        <f t="shared" si="17"/>
        <v>81</v>
      </c>
      <c r="D84" s="8">
        <f t="shared" ca="1" si="18"/>
        <v>405445761.41918153</v>
      </c>
      <c r="E84" s="22">
        <f>IF($C84&lt;=LPP!$I$49,D84*(LPP!$I$47/12),PMT(LPP!$I$47/12,LPP!$I$46,-LPP!$I$52))</f>
        <v>0</v>
      </c>
      <c r="F84" s="22">
        <f ca="1">D84*(LPP!$I$47/12)</f>
        <v>135148.58713972717</v>
      </c>
      <c r="G84" s="22">
        <f t="shared" ca="1" si="20"/>
        <v>-135148.58713972717</v>
      </c>
      <c r="H84" s="22">
        <f t="shared" ca="1" si="15"/>
        <v>0</v>
      </c>
      <c r="I84" s="22">
        <f>IF(C84=LPP!$D$5,D84,0)</f>
        <v>0</v>
      </c>
      <c r="J84" s="2">
        <f>J83-(I84/Apt!$D$57)</f>
        <v>494</v>
      </c>
      <c r="K84" s="24">
        <f t="shared" si="16"/>
        <v>1.9603174603174602</v>
      </c>
      <c r="L84" s="34">
        <f>MIN(IF(C84&gt;=Apt!$D$52,(Apt!$D$53*((C84-Apt!$D$52)+1))),252)</f>
        <v>0</v>
      </c>
      <c r="M84" s="32">
        <f>Apt!$D$46*L84</f>
        <v>0</v>
      </c>
      <c r="N84" s="47">
        <f>L84*Apt!$D$48</f>
        <v>0</v>
      </c>
      <c r="O84" s="47">
        <f>L84*Apt!$D$49</f>
        <v>0</v>
      </c>
      <c r="P84" s="47">
        <f>L84*Apt!$D$50</f>
        <v>0</v>
      </c>
      <c r="Q84" s="35">
        <f>IF(C84&gt;Apt!$D$52,(Apt!$D$51/12)*Apt!$D$45,0)</f>
        <v>243333.33333333334</v>
      </c>
      <c r="R84" s="32">
        <f t="shared" si="19"/>
        <v>-243333.33333333334</v>
      </c>
    </row>
    <row r="85" spans="2:18" x14ac:dyDescent="0.25">
      <c r="B85" s="2">
        <f t="shared" si="14"/>
        <v>7</v>
      </c>
      <c r="C85" s="25">
        <f t="shared" si="17"/>
        <v>82</v>
      </c>
      <c r="D85" s="8">
        <f t="shared" ca="1" si="18"/>
        <v>405580910.00632125</v>
      </c>
      <c r="E85" s="22">
        <f>IF($C85&lt;=LPP!$I$49,D85*(LPP!$I$47/12),PMT(LPP!$I$47/12,LPP!$I$46,-LPP!$I$52))</f>
        <v>0</v>
      </c>
      <c r="F85" s="22">
        <f ca="1">D85*(LPP!$I$47/12)</f>
        <v>135193.63666877375</v>
      </c>
      <c r="G85" s="22">
        <f t="shared" ca="1" si="20"/>
        <v>-135193.63666877375</v>
      </c>
      <c r="H85" s="22">
        <f t="shared" ca="1" si="15"/>
        <v>0</v>
      </c>
      <c r="I85" s="22">
        <f>IF(C85=LPP!$D$5,D85,0)</f>
        <v>0</v>
      </c>
      <c r="J85" s="2">
        <f>J84-(I85/Apt!$D$57)</f>
        <v>494</v>
      </c>
      <c r="K85" s="24">
        <f t="shared" si="16"/>
        <v>1.9603174603174602</v>
      </c>
      <c r="L85" s="34">
        <f>MIN(IF(C85&gt;=Apt!$D$52,(Apt!$D$53*((C85-Apt!$D$52)+1))),252)</f>
        <v>0</v>
      </c>
      <c r="M85" s="32">
        <f>Apt!$D$46*L85</f>
        <v>0</v>
      </c>
      <c r="N85" s="47">
        <f>L85*Apt!$D$48</f>
        <v>0</v>
      </c>
      <c r="O85" s="47">
        <f>L85*Apt!$D$49</f>
        <v>0</v>
      </c>
      <c r="P85" s="47">
        <f>L85*Apt!$D$50</f>
        <v>0</v>
      </c>
      <c r="Q85" s="35">
        <f>IF(C85&gt;Apt!$D$52,(Apt!$D$51/12)*Apt!$D$45,0)</f>
        <v>243333.33333333334</v>
      </c>
      <c r="R85" s="32">
        <f t="shared" si="19"/>
        <v>-243333.33333333334</v>
      </c>
    </row>
    <row r="86" spans="2:18" x14ac:dyDescent="0.25">
      <c r="B86" s="2">
        <f t="shared" si="14"/>
        <v>7</v>
      </c>
      <c r="C86" s="25">
        <f t="shared" si="17"/>
        <v>83</v>
      </c>
      <c r="D86" s="8">
        <f t="shared" ca="1" si="18"/>
        <v>405716103.64299005</v>
      </c>
      <c r="E86" s="22">
        <f>IF($C86&lt;=LPP!$I$49,D86*(LPP!$I$47/12),PMT(LPP!$I$47/12,LPP!$I$46,-LPP!$I$52))</f>
        <v>0</v>
      </c>
      <c r="F86" s="22">
        <f ca="1">D86*(LPP!$I$47/12)</f>
        <v>135238.70121433001</v>
      </c>
      <c r="G86" s="22">
        <f t="shared" ca="1" si="20"/>
        <v>-135238.70121433001</v>
      </c>
      <c r="H86" s="22">
        <f t="shared" ca="1" si="15"/>
        <v>0</v>
      </c>
      <c r="I86" s="22">
        <f>IF(C86=LPP!$D$5,D86,0)</f>
        <v>0</v>
      </c>
      <c r="J86" s="2">
        <f>J85-(I86/Apt!$D$57)</f>
        <v>494</v>
      </c>
      <c r="K86" s="24">
        <f t="shared" si="16"/>
        <v>1.9603174603174602</v>
      </c>
      <c r="L86" s="34">
        <f>MIN(IF(C86&gt;=Apt!$D$52,(Apt!$D$53*((C86-Apt!$D$52)+1))),252)</f>
        <v>0</v>
      </c>
      <c r="M86" s="32">
        <f>Apt!$D$46*L86</f>
        <v>0</v>
      </c>
      <c r="N86" s="47">
        <f>L86*Apt!$D$48</f>
        <v>0</v>
      </c>
      <c r="O86" s="47">
        <f>L86*Apt!$D$49</f>
        <v>0</v>
      </c>
      <c r="P86" s="47">
        <f>L86*Apt!$D$50</f>
        <v>0</v>
      </c>
      <c r="Q86" s="35">
        <f>IF(C86&gt;Apt!$D$52,(Apt!$D$51/12)*Apt!$D$45,0)</f>
        <v>243333.33333333334</v>
      </c>
      <c r="R86" s="32">
        <f t="shared" si="19"/>
        <v>-243333.33333333334</v>
      </c>
    </row>
    <row r="87" spans="2:18" x14ac:dyDescent="0.25">
      <c r="B87" s="2">
        <f t="shared" si="14"/>
        <v>7</v>
      </c>
      <c r="C87" s="25">
        <f t="shared" si="17"/>
        <v>84</v>
      </c>
      <c r="D87" s="8">
        <f t="shared" ca="1" si="18"/>
        <v>405851342.34420437</v>
      </c>
      <c r="E87" s="22">
        <f>IF($C87&lt;=LPP!$I$49,D87*(LPP!$I$47/12),PMT(LPP!$I$47/12,LPP!$I$46,-LPP!$I$52))</f>
        <v>0</v>
      </c>
      <c r="F87" s="22">
        <f ca="1">D87*(LPP!$I$47/12)</f>
        <v>135283.78078140144</v>
      </c>
      <c r="G87" s="22">
        <f t="shared" ca="1" si="20"/>
        <v>-135283.78078140144</v>
      </c>
      <c r="H87" s="22">
        <f t="shared" ca="1" si="15"/>
        <v>0</v>
      </c>
      <c r="I87" s="22">
        <f>IF(C87=LPP!$D$5,D87,0)</f>
        <v>0</v>
      </c>
      <c r="J87" s="2">
        <f>J86-(I87/Apt!$D$57)</f>
        <v>494</v>
      </c>
      <c r="K87" s="24">
        <f t="shared" si="16"/>
        <v>1.9603174603174602</v>
      </c>
      <c r="L87" s="34">
        <f>MIN(IF(C87&gt;=Apt!$D$52,(Apt!$D$53*((C87-Apt!$D$52)+1))),252)</f>
        <v>0</v>
      </c>
      <c r="M87" s="32">
        <f>Apt!$D$46*L87</f>
        <v>0</v>
      </c>
      <c r="N87" s="47">
        <f>L87*Apt!$D$48</f>
        <v>0</v>
      </c>
      <c r="O87" s="47">
        <f>L87*Apt!$D$49</f>
        <v>0</v>
      </c>
      <c r="P87" s="47">
        <f>L87*Apt!$D$50</f>
        <v>0</v>
      </c>
      <c r="Q87" s="35">
        <f>IF(C87&gt;Apt!$D$52,(Apt!$D$51/12)*Apt!$D$45,0)</f>
        <v>243333.33333333334</v>
      </c>
      <c r="R87" s="32">
        <f t="shared" si="19"/>
        <v>-243333.33333333334</v>
      </c>
    </row>
    <row r="88" spans="2:18" x14ac:dyDescent="0.25">
      <c r="B88" s="2">
        <f t="shared" si="14"/>
        <v>8</v>
      </c>
      <c r="C88" s="25">
        <f t="shared" si="17"/>
        <v>85</v>
      </c>
      <c r="D88" s="8">
        <f t="shared" ca="1" si="18"/>
        <v>405986626.12498575</v>
      </c>
      <c r="E88" s="22">
        <f>IF($C88&lt;=LPP!$I$49,D88*(LPP!$I$47/12),PMT(LPP!$I$47/12,LPP!$I$46,-LPP!$I$52))</f>
        <v>0</v>
      </c>
      <c r="F88" s="22">
        <f ca="1">D88*(LPP!$I$47/12)</f>
        <v>135328.87537499526</v>
      </c>
      <c r="G88" s="22">
        <f t="shared" ca="1" si="20"/>
        <v>-135328.87537499526</v>
      </c>
      <c r="H88" s="22">
        <f t="shared" ca="1" si="15"/>
        <v>0</v>
      </c>
      <c r="I88" s="22">
        <f>IF(C88=LPP!$D$5,D88,0)</f>
        <v>0</v>
      </c>
      <c r="J88" s="2">
        <f>J87-(I88/Apt!$D$57)</f>
        <v>494</v>
      </c>
      <c r="K88" s="24">
        <f t="shared" si="16"/>
        <v>1.9603174603174602</v>
      </c>
      <c r="L88" s="34">
        <f>MIN(IF(C88&gt;=Apt!$D$52,(Apt!$D$53*((C88-Apt!$D$52)+1))),252)</f>
        <v>0</v>
      </c>
      <c r="M88" s="32">
        <f>Apt!$D$46*L88</f>
        <v>0</v>
      </c>
      <c r="N88" s="47">
        <f>L88*Apt!$D$48</f>
        <v>0</v>
      </c>
      <c r="O88" s="47">
        <f>L88*Apt!$D$49</f>
        <v>0</v>
      </c>
      <c r="P88" s="47">
        <f>L88*Apt!$D$50</f>
        <v>0</v>
      </c>
      <c r="Q88" s="35">
        <f>IF(C88&gt;Apt!$D$52,(Apt!$D$51/12)*Apt!$D$45,0)</f>
        <v>243333.33333333334</v>
      </c>
      <c r="R88" s="32">
        <f t="shared" si="19"/>
        <v>-243333.33333333334</v>
      </c>
    </row>
    <row r="89" spans="2:18" x14ac:dyDescent="0.25">
      <c r="B89" s="2">
        <f t="shared" si="14"/>
        <v>8</v>
      </c>
      <c r="C89" s="25">
        <f t="shared" si="17"/>
        <v>86</v>
      </c>
      <c r="D89" s="8">
        <f t="shared" ca="1" si="18"/>
        <v>406121955.00036073</v>
      </c>
      <c r="E89" s="22">
        <f>IF($C89&lt;=LPP!$I$49,D89*(LPP!$I$47/12),PMT(LPP!$I$47/12,LPP!$I$46,-LPP!$I$52))</f>
        <v>0</v>
      </c>
      <c r="F89" s="22">
        <f ca="1">D89*(LPP!$I$47/12)</f>
        <v>135373.98500012024</v>
      </c>
      <c r="G89" s="22">
        <f t="shared" ca="1" si="20"/>
        <v>-135373.98500012024</v>
      </c>
      <c r="H89" s="22">
        <f t="shared" ca="1" si="15"/>
        <v>0</v>
      </c>
      <c r="I89" s="22">
        <f>IF(C89=LPP!$D$5,D89,0)</f>
        <v>0</v>
      </c>
      <c r="J89" s="2">
        <f>J88-(I89/Apt!$D$57)</f>
        <v>494</v>
      </c>
      <c r="K89" s="24">
        <f t="shared" si="16"/>
        <v>1.9603174603174602</v>
      </c>
      <c r="L89" s="34">
        <f>MIN(IF(C89&gt;=Apt!$D$52,(Apt!$D$53*((C89-Apt!$D$52)+1))),252)</f>
        <v>0</v>
      </c>
      <c r="M89" s="32">
        <f>Apt!$D$46*L89</f>
        <v>0</v>
      </c>
      <c r="N89" s="47">
        <f>L89*Apt!$D$48</f>
        <v>0</v>
      </c>
      <c r="O89" s="47">
        <f>L89*Apt!$D$49</f>
        <v>0</v>
      </c>
      <c r="P89" s="47">
        <f>L89*Apt!$D$50</f>
        <v>0</v>
      </c>
      <c r="Q89" s="35">
        <f>IF(C89&gt;Apt!$D$52,(Apt!$D$51/12)*Apt!$D$45,0)</f>
        <v>243333.33333333334</v>
      </c>
      <c r="R89" s="32">
        <f t="shared" si="19"/>
        <v>-243333.33333333334</v>
      </c>
    </row>
    <row r="90" spans="2:18" x14ac:dyDescent="0.25">
      <c r="B90" s="2">
        <f t="shared" si="14"/>
        <v>8</v>
      </c>
      <c r="C90" s="25">
        <f t="shared" si="17"/>
        <v>87</v>
      </c>
      <c r="D90" s="8">
        <f t="shared" ca="1" si="18"/>
        <v>406257328.98536086</v>
      </c>
      <c r="E90" s="22">
        <f>IF($C90&lt;=LPP!$I$49,D90*(LPP!$I$47/12),PMT(LPP!$I$47/12,LPP!$I$46,-LPP!$I$52))</f>
        <v>0</v>
      </c>
      <c r="F90" s="22">
        <f ca="1">D90*(LPP!$I$47/12)</f>
        <v>135419.10966178696</v>
      </c>
      <c r="G90" s="22">
        <f t="shared" ca="1" si="20"/>
        <v>-135419.10966178696</v>
      </c>
      <c r="H90" s="22">
        <f t="shared" ca="1" si="15"/>
        <v>0</v>
      </c>
      <c r="I90" s="22">
        <f>IF(C90=LPP!$D$5,D90,0)</f>
        <v>0</v>
      </c>
      <c r="J90" s="2">
        <f>J89-(I90/Apt!$D$57)</f>
        <v>494</v>
      </c>
      <c r="K90" s="24">
        <f t="shared" si="16"/>
        <v>1.9603174603174602</v>
      </c>
      <c r="L90" s="34">
        <f>MIN(IF(C90&gt;=Apt!$D$52,(Apt!$D$53*((C90-Apt!$D$52)+1))),252)</f>
        <v>0</v>
      </c>
      <c r="M90" s="32">
        <f>Apt!$D$46*L90</f>
        <v>0</v>
      </c>
      <c r="N90" s="47">
        <f>L90*Apt!$D$48</f>
        <v>0</v>
      </c>
      <c r="O90" s="47">
        <f>L90*Apt!$D$49</f>
        <v>0</v>
      </c>
      <c r="P90" s="47">
        <f>L90*Apt!$D$50</f>
        <v>0</v>
      </c>
      <c r="Q90" s="35">
        <f>IF(C90&gt;Apt!$D$52,(Apt!$D$51/12)*Apt!$D$45,0)</f>
        <v>243333.33333333334</v>
      </c>
      <c r="R90" s="32">
        <f t="shared" si="19"/>
        <v>-243333.33333333334</v>
      </c>
    </row>
    <row r="91" spans="2:18" x14ac:dyDescent="0.25">
      <c r="B91" s="2">
        <f t="shared" si="14"/>
        <v>8</v>
      </c>
      <c r="C91" s="25">
        <f t="shared" si="17"/>
        <v>88</v>
      </c>
      <c r="D91" s="8">
        <f t="shared" ca="1" si="18"/>
        <v>406392748.09502262</v>
      </c>
      <c r="E91" s="22">
        <f>IF($C91&lt;=LPP!$I$49,D91*(LPP!$I$47/12),PMT(LPP!$I$47/12,LPP!$I$46,-LPP!$I$52))</f>
        <v>0</v>
      </c>
      <c r="F91" s="22">
        <f ca="1">D91*(LPP!$I$47/12)</f>
        <v>135464.24936500753</v>
      </c>
      <c r="G91" s="22">
        <f t="shared" ca="1" si="20"/>
        <v>-135464.24936500753</v>
      </c>
      <c r="H91" s="22">
        <f t="shared" ca="1" si="15"/>
        <v>0</v>
      </c>
      <c r="I91" s="22">
        <f>IF(C91=LPP!$D$5,D91,0)</f>
        <v>0</v>
      </c>
      <c r="J91" s="2">
        <f>J90-(I91/Apt!$D$57)</f>
        <v>494</v>
      </c>
      <c r="K91" s="24">
        <f t="shared" si="16"/>
        <v>1.9603174603174602</v>
      </c>
      <c r="L91" s="34">
        <f>MIN(IF(C91&gt;=Apt!$D$52,(Apt!$D$53*((C91-Apt!$D$52)+1))),252)</f>
        <v>0</v>
      </c>
      <c r="M91" s="32">
        <f>Apt!$D$46*L91</f>
        <v>0</v>
      </c>
      <c r="N91" s="47">
        <f>L91*Apt!$D$48</f>
        <v>0</v>
      </c>
      <c r="O91" s="47">
        <f>L91*Apt!$D$49</f>
        <v>0</v>
      </c>
      <c r="P91" s="47">
        <f>L91*Apt!$D$50</f>
        <v>0</v>
      </c>
      <c r="Q91" s="35">
        <f>IF(C91&gt;Apt!$D$52,(Apt!$D$51/12)*Apt!$D$45,0)</f>
        <v>243333.33333333334</v>
      </c>
      <c r="R91" s="32">
        <f t="shared" si="19"/>
        <v>-243333.33333333334</v>
      </c>
    </row>
    <row r="92" spans="2:18" x14ac:dyDescent="0.25">
      <c r="B92" s="2">
        <f t="shared" si="14"/>
        <v>8</v>
      </c>
      <c r="C92" s="25">
        <f t="shared" si="17"/>
        <v>89</v>
      </c>
      <c r="D92" s="8">
        <f t="shared" ca="1" si="18"/>
        <v>406528212.34438765</v>
      </c>
      <c r="E92" s="22">
        <f>IF($C92&lt;=LPP!$I$49,D92*(LPP!$I$47/12),PMT(LPP!$I$47/12,LPP!$I$46,-LPP!$I$52))</f>
        <v>0</v>
      </c>
      <c r="F92" s="22">
        <f ca="1">D92*(LPP!$I$47/12)</f>
        <v>135509.40411479588</v>
      </c>
      <c r="G92" s="22">
        <f t="shared" ca="1" si="20"/>
        <v>-135509.40411479588</v>
      </c>
      <c r="H92" s="22">
        <f t="shared" ca="1" si="15"/>
        <v>0</v>
      </c>
      <c r="I92" s="22">
        <f>IF(C92=LPP!$D$5,D92,0)</f>
        <v>0</v>
      </c>
      <c r="J92" s="2">
        <f>J91-(I92/Apt!$D$57)</f>
        <v>494</v>
      </c>
      <c r="K92" s="24">
        <f t="shared" si="16"/>
        <v>1.9603174603174602</v>
      </c>
      <c r="L92" s="34">
        <f>MIN(IF(C92&gt;=Apt!$D$52,(Apt!$D$53*((C92-Apt!$D$52)+1))),252)</f>
        <v>0</v>
      </c>
      <c r="M92" s="32">
        <f>Apt!$D$46*L92</f>
        <v>0</v>
      </c>
      <c r="N92" s="47">
        <f>L92*Apt!$D$48</f>
        <v>0</v>
      </c>
      <c r="O92" s="47">
        <f>L92*Apt!$D$49</f>
        <v>0</v>
      </c>
      <c r="P92" s="47">
        <f>L92*Apt!$D$50</f>
        <v>0</v>
      </c>
      <c r="Q92" s="35">
        <f>IF(C92&gt;Apt!$D$52,(Apt!$D$51/12)*Apt!$D$45,0)</f>
        <v>243333.33333333334</v>
      </c>
      <c r="R92" s="32">
        <f t="shared" si="19"/>
        <v>-243333.33333333334</v>
      </c>
    </row>
    <row r="93" spans="2:18" x14ac:dyDescent="0.25">
      <c r="B93" s="2">
        <f t="shared" si="14"/>
        <v>8</v>
      </c>
      <c r="C93" s="25">
        <f t="shared" si="17"/>
        <v>90</v>
      </c>
      <c r="D93" s="8">
        <f t="shared" ca="1" si="18"/>
        <v>406663721.74850243</v>
      </c>
      <c r="E93" s="22">
        <f>IF($C93&lt;=LPP!$I$49,D93*(LPP!$I$47/12),PMT(LPP!$I$47/12,LPP!$I$46,-LPP!$I$52))</f>
        <v>0</v>
      </c>
      <c r="F93" s="22">
        <f ca="1">D93*(LPP!$I$47/12)</f>
        <v>135554.57391616749</v>
      </c>
      <c r="G93" s="22">
        <f t="shared" ca="1" si="20"/>
        <v>-135554.57391616749</v>
      </c>
      <c r="H93" s="22">
        <f t="shared" ca="1" si="15"/>
        <v>0</v>
      </c>
      <c r="I93" s="22">
        <f>IF(C93=LPP!$D$5,D93,0)</f>
        <v>0</v>
      </c>
      <c r="J93" s="2">
        <f>J92-(I93/Apt!$D$57)</f>
        <v>494</v>
      </c>
      <c r="K93" s="24">
        <f t="shared" si="16"/>
        <v>1.9603174603174602</v>
      </c>
      <c r="L93" s="34">
        <f>MIN(IF(C93&gt;=Apt!$D$52,(Apt!$D$53*((C93-Apt!$D$52)+1))),252)</f>
        <v>0</v>
      </c>
      <c r="M93" s="32">
        <f>Apt!$D$46*L93</f>
        <v>0</v>
      </c>
      <c r="N93" s="47">
        <f>L93*Apt!$D$48</f>
        <v>0</v>
      </c>
      <c r="O93" s="47">
        <f>L93*Apt!$D$49</f>
        <v>0</v>
      </c>
      <c r="P93" s="47">
        <f>L93*Apt!$D$50</f>
        <v>0</v>
      </c>
      <c r="Q93" s="35">
        <f>IF(C93&gt;Apt!$D$52,(Apt!$D$51/12)*Apt!$D$45,0)</f>
        <v>243333.33333333334</v>
      </c>
      <c r="R93" s="32">
        <f t="shared" si="19"/>
        <v>-243333.33333333334</v>
      </c>
    </row>
    <row r="94" spans="2:18" x14ac:dyDescent="0.25">
      <c r="B94" s="2">
        <f t="shared" si="14"/>
        <v>8</v>
      </c>
      <c r="C94" s="25">
        <f t="shared" si="17"/>
        <v>91</v>
      </c>
      <c r="D94" s="8">
        <f t="shared" ca="1" si="18"/>
        <v>406799276.32241863</v>
      </c>
      <c r="E94" s="22">
        <f>IF($C94&lt;=LPP!$I$49,D94*(LPP!$I$47/12),PMT(LPP!$I$47/12,LPP!$I$46,-LPP!$I$52))</f>
        <v>0</v>
      </c>
      <c r="F94" s="22">
        <f ca="1">D94*(LPP!$I$47/12)</f>
        <v>135599.75877413954</v>
      </c>
      <c r="G94" s="22">
        <f t="shared" ca="1" si="20"/>
        <v>-135599.75877413954</v>
      </c>
      <c r="H94" s="22">
        <f t="shared" ca="1" si="15"/>
        <v>0</v>
      </c>
      <c r="I94" s="22">
        <f>IF(C94=LPP!$D$5,D94,0)</f>
        <v>0</v>
      </c>
      <c r="J94" s="2">
        <f>J93-(I94/Apt!$D$57)</f>
        <v>494</v>
      </c>
      <c r="K94" s="24">
        <f t="shared" si="16"/>
        <v>1.9603174603174602</v>
      </c>
      <c r="L94" s="34">
        <f>MIN(IF(C94&gt;=Apt!$D$52,(Apt!$D$53*((C94-Apt!$D$52)+1))),252)</f>
        <v>0</v>
      </c>
      <c r="M94" s="32">
        <f>Apt!$D$46*L94</f>
        <v>0</v>
      </c>
      <c r="N94" s="47">
        <f>L94*Apt!$D$48</f>
        <v>0</v>
      </c>
      <c r="O94" s="47">
        <f>L94*Apt!$D$49</f>
        <v>0</v>
      </c>
      <c r="P94" s="47">
        <f>L94*Apt!$D$50</f>
        <v>0</v>
      </c>
      <c r="Q94" s="35">
        <f>IF(C94&gt;Apt!$D$52,(Apt!$D$51/12)*Apt!$D$45,0)</f>
        <v>243333.33333333334</v>
      </c>
      <c r="R94" s="32">
        <f t="shared" si="19"/>
        <v>-243333.33333333334</v>
      </c>
    </row>
    <row r="95" spans="2:18" x14ac:dyDescent="0.25">
      <c r="B95" s="2">
        <f t="shared" si="14"/>
        <v>8</v>
      </c>
      <c r="C95" s="25">
        <f t="shared" si="17"/>
        <v>92</v>
      </c>
      <c r="D95" s="8">
        <f t="shared" ca="1" si="18"/>
        <v>406934876.08119279</v>
      </c>
      <c r="E95" s="22">
        <f>IF($C95&lt;=LPP!$I$49,D95*(LPP!$I$47/12),PMT(LPP!$I$47/12,LPP!$I$46,-LPP!$I$52))</f>
        <v>0</v>
      </c>
      <c r="F95" s="22">
        <f ca="1">D95*(LPP!$I$47/12)</f>
        <v>135644.95869373094</v>
      </c>
      <c r="G95" s="22">
        <f t="shared" ca="1" si="20"/>
        <v>-135644.95869373094</v>
      </c>
      <c r="H95" s="22">
        <f t="shared" ca="1" si="15"/>
        <v>0</v>
      </c>
      <c r="I95" s="22">
        <f>IF(C95=LPP!$D$5,D95,0)</f>
        <v>0</v>
      </c>
      <c r="J95" s="2">
        <f>J94-(I95/Apt!$D$57)</f>
        <v>494</v>
      </c>
      <c r="K95" s="24">
        <f t="shared" si="16"/>
        <v>1.9603174603174602</v>
      </c>
      <c r="L95" s="34">
        <f>MIN(IF(C95&gt;=Apt!$D$52,(Apt!$D$53*((C95-Apt!$D$52)+1))),252)</f>
        <v>0</v>
      </c>
      <c r="M95" s="32">
        <f>Apt!$D$46*L95</f>
        <v>0</v>
      </c>
      <c r="N95" s="47">
        <f>L95*Apt!$D$48</f>
        <v>0</v>
      </c>
      <c r="O95" s="47">
        <f>L95*Apt!$D$49</f>
        <v>0</v>
      </c>
      <c r="P95" s="47">
        <f>L95*Apt!$D$50</f>
        <v>0</v>
      </c>
      <c r="Q95" s="35">
        <f>IF(C95&gt;Apt!$D$52,(Apt!$D$51/12)*Apt!$D$45,0)</f>
        <v>243333.33333333334</v>
      </c>
      <c r="R95" s="32">
        <f t="shared" si="19"/>
        <v>-243333.33333333334</v>
      </c>
    </row>
    <row r="96" spans="2:18" x14ac:dyDescent="0.25">
      <c r="B96" s="2">
        <f t="shared" si="14"/>
        <v>8</v>
      </c>
      <c r="C96" s="25">
        <f t="shared" si="17"/>
        <v>93</v>
      </c>
      <c r="D96" s="8">
        <f t="shared" ca="1" si="18"/>
        <v>407070521.03988653</v>
      </c>
      <c r="E96" s="22">
        <f>IF($C96&lt;=LPP!$I$49,D96*(LPP!$I$47/12),PMT(LPP!$I$47/12,LPP!$I$46,-LPP!$I$52))</f>
        <v>0</v>
      </c>
      <c r="F96" s="22">
        <f ca="1">D96*(LPP!$I$47/12)</f>
        <v>135690.17367996217</v>
      </c>
      <c r="G96" s="22">
        <f t="shared" ca="1" si="20"/>
        <v>-135690.17367996217</v>
      </c>
      <c r="H96" s="22">
        <f t="shared" ca="1" si="15"/>
        <v>0</v>
      </c>
      <c r="I96" s="22">
        <f>IF(C96=LPP!$D$5,D96,0)</f>
        <v>0</v>
      </c>
      <c r="J96" s="2">
        <f>J95-(I96/Apt!$D$57)</f>
        <v>494</v>
      </c>
      <c r="K96" s="24">
        <f t="shared" si="16"/>
        <v>1.9603174603174602</v>
      </c>
      <c r="L96" s="34">
        <f>MIN(IF(C96&gt;=Apt!$D$52,(Apt!$D$53*((C96-Apt!$D$52)+1))),252)</f>
        <v>0</v>
      </c>
      <c r="M96" s="32">
        <f>Apt!$D$46*L96</f>
        <v>0</v>
      </c>
      <c r="N96" s="47">
        <f>L96*Apt!$D$48</f>
        <v>0</v>
      </c>
      <c r="O96" s="47">
        <f>L96*Apt!$D$49</f>
        <v>0</v>
      </c>
      <c r="P96" s="47">
        <f>L96*Apt!$D$50</f>
        <v>0</v>
      </c>
      <c r="Q96" s="35">
        <f>IF(C96&gt;Apt!$D$52,(Apt!$D$51/12)*Apt!$D$45,0)</f>
        <v>243333.33333333334</v>
      </c>
      <c r="R96" s="32">
        <f t="shared" si="19"/>
        <v>-243333.33333333334</v>
      </c>
    </row>
    <row r="97" spans="2:18" x14ac:dyDescent="0.25">
      <c r="B97" s="2">
        <f t="shared" si="14"/>
        <v>8</v>
      </c>
      <c r="C97" s="25">
        <f t="shared" si="17"/>
        <v>94</v>
      </c>
      <c r="D97" s="8">
        <f t="shared" ca="1" si="18"/>
        <v>407206211.21356648</v>
      </c>
      <c r="E97" s="22">
        <f>IF($C97&lt;=LPP!$I$49,D97*(LPP!$I$47/12),PMT(LPP!$I$47/12,LPP!$I$46,-LPP!$I$52))</f>
        <v>0</v>
      </c>
      <c r="F97" s="22">
        <f ca="1">D97*(LPP!$I$47/12)</f>
        <v>135735.40373785549</v>
      </c>
      <c r="G97" s="22">
        <f t="shared" ca="1" si="20"/>
        <v>-135735.40373785549</v>
      </c>
      <c r="H97" s="22">
        <f t="shared" ca="1" si="15"/>
        <v>0</v>
      </c>
      <c r="I97" s="22">
        <f>IF(C97=LPP!$D$5,D97,0)</f>
        <v>0</v>
      </c>
      <c r="J97" s="2">
        <f>J96-(I97/Apt!$D$57)</f>
        <v>494</v>
      </c>
      <c r="K97" s="24">
        <f t="shared" si="16"/>
        <v>1.9603174603174602</v>
      </c>
      <c r="L97" s="34">
        <f>MIN(IF(C97&gt;=Apt!$D$52,(Apt!$D$53*((C97-Apt!$D$52)+1))),252)</f>
        <v>0</v>
      </c>
      <c r="M97" s="32">
        <f>Apt!$D$46*L97</f>
        <v>0</v>
      </c>
      <c r="N97" s="47">
        <f>L97*Apt!$D$48</f>
        <v>0</v>
      </c>
      <c r="O97" s="47">
        <f>L97*Apt!$D$49</f>
        <v>0</v>
      </c>
      <c r="P97" s="47">
        <f>L97*Apt!$D$50</f>
        <v>0</v>
      </c>
      <c r="Q97" s="35">
        <f>IF(C97&gt;Apt!$D$52,(Apt!$D$51/12)*Apt!$D$45,0)</f>
        <v>243333.33333333334</v>
      </c>
      <c r="R97" s="32">
        <f t="shared" si="19"/>
        <v>-243333.33333333334</v>
      </c>
    </row>
    <row r="98" spans="2:18" x14ac:dyDescent="0.25">
      <c r="B98" s="2">
        <f t="shared" si="14"/>
        <v>8</v>
      </c>
      <c r="C98" s="25">
        <f t="shared" si="17"/>
        <v>95</v>
      </c>
      <c r="D98" s="8">
        <f t="shared" ca="1" si="18"/>
        <v>407341946.61730433</v>
      </c>
      <c r="E98" s="22">
        <f>IF($C98&lt;=LPP!$I$49,D98*(LPP!$I$47/12),PMT(LPP!$I$47/12,LPP!$I$46,-LPP!$I$52))</f>
        <v>0</v>
      </c>
      <c r="F98" s="22">
        <f ca="1">D98*(LPP!$I$47/12)</f>
        <v>135780.64887243477</v>
      </c>
      <c r="G98" s="22">
        <f t="shared" ca="1" si="20"/>
        <v>-135780.64887243477</v>
      </c>
      <c r="H98" s="22">
        <f t="shared" ca="1" si="15"/>
        <v>0</v>
      </c>
      <c r="I98" s="22">
        <f>IF(C98=LPP!$D$5,D98,0)</f>
        <v>0</v>
      </c>
      <c r="J98" s="2">
        <f>J97-(I98/Apt!$D$57)</f>
        <v>494</v>
      </c>
      <c r="K98" s="24">
        <f t="shared" si="16"/>
        <v>1.9603174603174602</v>
      </c>
      <c r="L98" s="34">
        <f>MIN(IF(C98&gt;=Apt!$D$52,(Apt!$D$53*((C98-Apt!$D$52)+1))),252)</f>
        <v>0</v>
      </c>
      <c r="M98" s="32">
        <f>Apt!$D$46*L98</f>
        <v>0</v>
      </c>
      <c r="N98" s="47">
        <f>L98*Apt!$D$48</f>
        <v>0</v>
      </c>
      <c r="O98" s="47">
        <f>L98*Apt!$D$49</f>
        <v>0</v>
      </c>
      <c r="P98" s="47">
        <f>L98*Apt!$D$50</f>
        <v>0</v>
      </c>
      <c r="Q98" s="35">
        <f>IF(C98&gt;Apt!$D$52,(Apt!$D$51/12)*Apt!$D$45,0)</f>
        <v>243333.33333333334</v>
      </c>
      <c r="R98" s="32">
        <f t="shared" si="19"/>
        <v>-243333.33333333334</v>
      </c>
    </row>
    <row r="99" spans="2:18" x14ac:dyDescent="0.25">
      <c r="B99" s="2">
        <f t="shared" si="14"/>
        <v>8</v>
      </c>
      <c r="C99" s="25">
        <f t="shared" si="17"/>
        <v>96</v>
      </c>
      <c r="D99" s="8">
        <f t="shared" ca="1" si="18"/>
        <v>407477727.26617676</v>
      </c>
      <c r="E99" s="22">
        <f>IF($C99&lt;=LPP!$I$49,D99*(LPP!$I$47/12),PMT(LPP!$I$47/12,LPP!$I$46,-LPP!$I$52))</f>
        <v>0</v>
      </c>
      <c r="F99" s="22">
        <f ca="1">D99*(LPP!$I$47/12)</f>
        <v>135825.90908872557</v>
      </c>
      <c r="G99" s="22">
        <f t="shared" ca="1" si="20"/>
        <v>-135825.90908872557</v>
      </c>
      <c r="H99" s="22">
        <f t="shared" ca="1" si="15"/>
        <v>0</v>
      </c>
      <c r="I99" s="22">
        <f>IF(C99=LPP!$D$5,D99,0)</f>
        <v>0</v>
      </c>
      <c r="J99" s="2">
        <f>J98-(I99/Apt!$D$57)</f>
        <v>494</v>
      </c>
      <c r="K99" s="24">
        <f t="shared" si="16"/>
        <v>1.9603174603174602</v>
      </c>
      <c r="L99" s="34">
        <f>MIN(IF(C99&gt;=Apt!$D$52,(Apt!$D$53*((C99-Apt!$D$52)+1))),252)</f>
        <v>0</v>
      </c>
      <c r="M99" s="32">
        <f>Apt!$D$46*L99</f>
        <v>0</v>
      </c>
      <c r="N99" s="47">
        <f>L99*Apt!$D$48</f>
        <v>0</v>
      </c>
      <c r="O99" s="47">
        <f>L99*Apt!$D$49</f>
        <v>0</v>
      </c>
      <c r="P99" s="47">
        <f>L99*Apt!$D$50</f>
        <v>0</v>
      </c>
      <c r="Q99" s="35">
        <f>IF(C99&gt;Apt!$D$52,(Apt!$D$51/12)*Apt!$D$45,0)</f>
        <v>243333.33333333334</v>
      </c>
      <c r="R99" s="32">
        <f t="shared" si="19"/>
        <v>-243333.33333333334</v>
      </c>
    </row>
    <row r="100" spans="2:18" x14ac:dyDescent="0.25">
      <c r="B100" s="2">
        <f t="shared" ref="B100:B123" si="21">ROUNDUP(C100/12,0)</f>
        <v>9</v>
      </c>
      <c r="C100" s="25">
        <f t="shared" si="17"/>
        <v>97</v>
      </c>
      <c r="D100" s="8">
        <f t="shared" ca="1" si="18"/>
        <v>407613553.17526549</v>
      </c>
      <c r="E100" s="22">
        <f>IF($C100&lt;=LPP!$I$49,D100*(LPP!$I$47/12),PMT(LPP!$I$47/12,LPP!$I$46,-LPP!$I$52))</f>
        <v>0</v>
      </c>
      <c r="F100" s="22">
        <f ca="1">D100*(LPP!$I$47/12)</f>
        <v>135871.18439175515</v>
      </c>
      <c r="G100" s="22">
        <f t="shared" ca="1" si="20"/>
        <v>-135871.18439175515</v>
      </c>
      <c r="H100" s="22">
        <f t="shared" ref="H100:H123" ca="1" si="22">IF(I100&gt;(D100-I100),D100,I100)</f>
        <v>0</v>
      </c>
      <c r="I100" s="22">
        <f>IF(C100=LPP!$D$5,D100,0)</f>
        <v>0</v>
      </c>
      <c r="J100" s="2">
        <f>J99-(I100/Apt!$D$57)</f>
        <v>494</v>
      </c>
      <c r="K100" s="24">
        <f t="shared" ref="K100:K123" si="23">J100/252</f>
        <v>1.9603174603174602</v>
      </c>
      <c r="L100" s="34">
        <f>MIN(IF(C100&gt;=Apt!$D$52,(Apt!$D$53*((C100-Apt!$D$52)+1))),252)</f>
        <v>0</v>
      </c>
      <c r="M100" s="32">
        <f>Apt!$D$46*L100</f>
        <v>0</v>
      </c>
      <c r="N100" s="47">
        <f>L100*Apt!$D$48</f>
        <v>0</v>
      </c>
      <c r="O100" s="47">
        <f>L100*Apt!$D$49</f>
        <v>0</v>
      </c>
      <c r="P100" s="47">
        <f>L100*Apt!$D$50</f>
        <v>0</v>
      </c>
      <c r="Q100" s="35">
        <f>IF(C100&gt;Apt!$D$52,(Apt!$D$51/12)*Apt!$D$45,0)</f>
        <v>243333.33333333334</v>
      </c>
      <c r="R100" s="32">
        <f t="shared" si="19"/>
        <v>-243333.33333333334</v>
      </c>
    </row>
    <row r="101" spans="2:18" x14ac:dyDescent="0.25">
      <c r="B101" s="2">
        <f t="shared" si="21"/>
        <v>9</v>
      </c>
      <c r="C101" s="25">
        <f t="shared" ref="C101:C123" si="24">C100+1</f>
        <v>98</v>
      </c>
      <c r="D101" s="8">
        <f t="shared" ref="D101:D123" ca="1" si="25">MAX(D100-G100-I100,0)</f>
        <v>407749424.35965723</v>
      </c>
      <c r="E101" s="22">
        <f>IF($C101&lt;=LPP!$I$49,D101*(LPP!$I$47/12),PMT(LPP!$I$47/12,LPP!$I$46,-LPP!$I$52))</f>
        <v>0</v>
      </c>
      <c r="F101" s="22">
        <f ca="1">D101*(LPP!$I$47/12)</f>
        <v>135916.4747865524</v>
      </c>
      <c r="G101" s="22">
        <f t="shared" ca="1" si="20"/>
        <v>-135916.4747865524</v>
      </c>
      <c r="H101" s="22">
        <f t="shared" ca="1" si="22"/>
        <v>0</v>
      </c>
      <c r="I101" s="22">
        <f>IF(C101=LPP!$D$5,D101,0)</f>
        <v>0</v>
      </c>
      <c r="J101" s="2">
        <f>J100-(I101/Apt!$D$57)</f>
        <v>494</v>
      </c>
      <c r="K101" s="24">
        <f t="shared" si="23"/>
        <v>1.9603174603174602</v>
      </c>
      <c r="L101" s="34">
        <f>MIN(IF(C101&gt;=Apt!$D$52,(Apt!$D$53*((C101-Apt!$D$52)+1))),252)</f>
        <v>0</v>
      </c>
      <c r="M101" s="32">
        <f>Apt!$D$46*L101</f>
        <v>0</v>
      </c>
      <c r="N101" s="47">
        <f>L101*Apt!$D$48</f>
        <v>0</v>
      </c>
      <c r="O101" s="47">
        <f>L101*Apt!$D$49</f>
        <v>0</v>
      </c>
      <c r="P101" s="47">
        <f>L101*Apt!$D$50</f>
        <v>0</v>
      </c>
      <c r="Q101" s="35">
        <f>IF(C101&gt;Apt!$D$52,(Apt!$D$51/12)*Apt!$D$45,0)</f>
        <v>243333.33333333334</v>
      </c>
      <c r="R101" s="32">
        <f t="shared" ref="R101:R123" si="26">M101-Q101</f>
        <v>-243333.33333333334</v>
      </c>
    </row>
    <row r="102" spans="2:18" x14ac:dyDescent="0.25">
      <c r="B102" s="2">
        <f t="shared" si="21"/>
        <v>9</v>
      </c>
      <c r="C102" s="25">
        <f t="shared" si="24"/>
        <v>99</v>
      </c>
      <c r="D102" s="8">
        <f t="shared" ca="1" si="25"/>
        <v>407885340.83444381</v>
      </c>
      <c r="E102" s="22">
        <f>IF($C102&lt;=LPP!$I$49,D102*(LPP!$I$47/12),PMT(LPP!$I$47/12,LPP!$I$46,-LPP!$I$52))</f>
        <v>0</v>
      </c>
      <c r="F102" s="22">
        <f ca="1">D102*(LPP!$I$47/12)</f>
        <v>135961.78027814793</v>
      </c>
      <c r="G102" s="22">
        <f t="shared" ca="1" si="20"/>
        <v>-135961.78027814793</v>
      </c>
      <c r="H102" s="22">
        <f t="shared" ca="1" si="22"/>
        <v>0</v>
      </c>
      <c r="I102" s="22">
        <f>IF(C102=LPP!$D$5,D102,0)</f>
        <v>0</v>
      </c>
      <c r="J102" s="2">
        <f>J101-(I102/Apt!$D$57)</f>
        <v>494</v>
      </c>
      <c r="K102" s="24">
        <f t="shared" si="23"/>
        <v>1.9603174603174602</v>
      </c>
      <c r="L102" s="34">
        <f>MIN(IF(C102&gt;=Apt!$D$52,(Apt!$D$53*((C102-Apt!$D$52)+1))),252)</f>
        <v>0</v>
      </c>
      <c r="M102" s="32">
        <f>Apt!$D$46*L102</f>
        <v>0</v>
      </c>
      <c r="N102" s="47">
        <f>L102*Apt!$D$48</f>
        <v>0</v>
      </c>
      <c r="O102" s="47">
        <f>L102*Apt!$D$49</f>
        <v>0</v>
      </c>
      <c r="P102" s="47">
        <f>L102*Apt!$D$50</f>
        <v>0</v>
      </c>
      <c r="Q102" s="35">
        <f>IF(C102&gt;Apt!$D$52,(Apt!$D$51/12)*Apt!$D$45,0)</f>
        <v>243333.33333333334</v>
      </c>
      <c r="R102" s="32">
        <f t="shared" si="26"/>
        <v>-243333.33333333334</v>
      </c>
    </row>
    <row r="103" spans="2:18" x14ac:dyDescent="0.25">
      <c r="B103" s="2">
        <f t="shared" si="21"/>
        <v>9</v>
      </c>
      <c r="C103" s="25">
        <f t="shared" si="24"/>
        <v>100</v>
      </c>
      <c r="D103" s="8">
        <f t="shared" ca="1" si="25"/>
        <v>408021302.61472195</v>
      </c>
      <c r="E103" s="22">
        <f>IF($C103&lt;=LPP!$I$49,D103*(LPP!$I$47/12),PMT(LPP!$I$47/12,LPP!$I$46,-LPP!$I$52))</f>
        <v>0</v>
      </c>
      <c r="F103" s="22">
        <f ca="1">D103*(LPP!$I$47/12)</f>
        <v>136007.10087157399</v>
      </c>
      <c r="G103" s="22">
        <f t="shared" ca="1" si="20"/>
        <v>-136007.10087157399</v>
      </c>
      <c r="H103" s="22">
        <f t="shared" ca="1" si="22"/>
        <v>0</v>
      </c>
      <c r="I103" s="22">
        <f>IF(C103=LPP!$D$5,D103,0)</f>
        <v>0</v>
      </c>
      <c r="J103" s="2">
        <f>J102-(I103/Apt!$D$57)</f>
        <v>494</v>
      </c>
      <c r="K103" s="24">
        <f t="shared" si="23"/>
        <v>1.9603174603174602</v>
      </c>
      <c r="L103" s="34">
        <f>MIN(IF(C103&gt;=Apt!$D$52,(Apt!$D$53*((C103-Apt!$D$52)+1))),252)</f>
        <v>0</v>
      </c>
      <c r="M103" s="32">
        <f>Apt!$D$46*L103</f>
        <v>0</v>
      </c>
      <c r="N103" s="47">
        <f>L103*Apt!$D$48</f>
        <v>0</v>
      </c>
      <c r="O103" s="47">
        <f>L103*Apt!$D$49</f>
        <v>0</v>
      </c>
      <c r="P103" s="47">
        <f>L103*Apt!$D$50</f>
        <v>0</v>
      </c>
      <c r="Q103" s="35">
        <f>IF(C103&gt;Apt!$D$52,(Apt!$D$51/12)*Apt!$D$45,0)</f>
        <v>243333.33333333334</v>
      </c>
      <c r="R103" s="32">
        <f t="shared" si="26"/>
        <v>-243333.33333333334</v>
      </c>
    </row>
    <row r="104" spans="2:18" x14ac:dyDescent="0.25">
      <c r="B104" s="2">
        <f t="shared" si="21"/>
        <v>9</v>
      </c>
      <c r="C104" s="25">
        <f t="shared" si="24"/>
        <v>101</v>
      </c>
      <c r="D104" s="8">
        <f t="shared" ca="1" si="25"/>
        <v>408157309.71559352</v>
      </c>
      <c r="E104" s="22">
        <f>IF($C104&lt;=LPP!$I$49,D104*(LPP!$I$47/12),PMT(LPP!$I$47/12,LPP!$I$46,-LPP!$I$52))</f>
        <v>0</v>
      </c>
      <c r="F104" s="22">
        <f ca="1">D104*(LPP!$I$47/12)</f>
        <v>136052.4365718645</v>
      </c>
      <c r="G104" s="22">
        <f t="shared" ca="1" si="20"/>
        <v>-136052.4365718645</v>
      </c>
      <c r="H104" s="22">
        <f t="shared" ca="1" si="22"/>
        <v>0</v>
      </c>
      <c r="I104" s="22">
        <f>IF(C104=LPP!$D$5,D104,0)</f>
        <v>0</v>
      </c>
      <c r="J104" s="2">
        <f>J103-(I104/Apt!$D$57)</f>
        <v>494</v>
      </c>
      <c r="K104" s="24">
        <f t="shared" si="23"/>
        <v>1.9603174603174602</v>
      </c>
      <c r="L104" s="34">
        <f>MIN(IF(C104&gt;=Apt!$D$52,(Apt!$D$53*((C104-Apt!$D$52)+1))),252)</f>
        <v>0</v>
      </c>
      <c r="M104" s="32">
        <f>Apt!$D$46*L104</f>
        <v>0</v>
      </c>
      <c r="N104" s="47">
        <f>L104*Apt!$D$48</f>
        <v>0</v>
      </c>
      <c r="O104" s="47">
        <f>L104*Apt!$D$49</f>
        <v>0</v>
      </c>
      <c r="P104" s="47">
        <f>L104*Apt!$D$50</f>
        <v>0</v>
      </c>
      <c r="Q104" s="35">
        <f>IF(C104&gt;Apt!$D$52,(Apt!$D$51/12)*Apt!$D$45,0)</f>
        <v>243333.33333333334</v>
      </c>
      <c r="R104" s="32">
        <f t="shared" si="26"/>
        <v>-243333.33333333334</v>
      </c>
    </row>
    <row r="105" spans="2:18" x14ac:dyDescent="0.25">
      <c r="B105" s="2">
        <f t="shared" si="21"/>
        <v>9</v>
      </c>
      <c r="C105" s="25">
        <f t="shared" si="24"/>
        <v>102</v>
      </c>
      <c r="D105" s="8">
        <f t="shared" ca="1" si="25"/>
        <v>408293362.15216535</v>
      </c>
      <c r="E105" s="22">
        <f>IF($C105&lt;=LPP!$I$49,D105*(LPP!$I$47/12),PMT(LPP!$I$47/12,LPP!$I$46,-LPP!$I$52))</f>
        <v>0</v>
      </c>
      <c r="F105" s="22">
        <f ca="1">D105*(LPP!$I$47/12)</f>
        <v>136097.78738405512</v>
      </c>
      <c r="G105" s="22">
        <f t="shared" ca="1" si="20"/>
        <v>-136097.78738405512</v>
      </c>
      <c r="H105" s="22">
        <f t="shared" ca="1" si="22"/>
        <v>0</v>
      </c>
      <c r="I105" s="22">
        <f>IF(C105=LPP!$D$5,D105,0)</f>
        <v>0</v>
      </c>
      <c r="J105" s="2">
        <f>J104-(I105/Apt!$D$57)</f>
        <v>494</v>
      </c>
      <c r="K105" s="24">
        <f t="shared" si="23"/>
        <v>1.9603174603174602</v>
      </c>
      <c r="L105" s="34">
        <f>MIN(IF(C105&gt;=Apt!$D$52,(Apt!$D$53*((C105-Apt!$D$52)+1))),252)</f>
        <v>0</v>
      </c>
      <c r="M105" s="32">
        <f>Apt!$D$46*L105</f>
        <v>0</v>
      </c>
      <c r="N105" s="47">
        <f>L105*Apt!$D$48</f>
        <v>0</v>
      </c>
      <c r="O105" s="47">
        <f>L105*Apt!$D$49</f>
        <v>0</v>
      </c>
      <c r="P105" s="47">
        <f>L105*Apt!$D$50</f>
        <v>0</v>
      </c>
      <c r="Q105" s="35">
        <f>IF(C105&gt;Apt!$D$52,(Apt!$D$51/12)*Apt!$D$45,0)</f>
        <v>243333.33333333334</v>
      </c>
      <c r="R105" s="32">
        <f t="shared" si="26"/>
        <v>-243333.33333333334</v>
      </c>
    </row>
    <row r="106" spans="2:18" x14ac:dyDescent="0.25">
      <c r="B106" s="2">
        <f t="shared" si="21"/>
        <v>9</v>
      </c>
      <c r="C106" s="25">
        <f t="shared" si="24"/>
        <v>103</v>
      </c>
      <c r="D106" s="8">
        <f t="shared" ca="1" si="25"/>
        <v>408429459.93954939</v>
      </c>
      <c r="E106" s="22">
        <f>IF($C106&lt;=LPP!$I$49,D106*(LPP!$I$47/12),PMT(LPP!$I$47/12,LPP!$I$46,-LPP!$I$52))</f>
        <v>0</v>
      </c>
      <c r="F106" s="22">
        <f ca="1">D106*(LPP!$I$47/12)</f>
        <v>136143.15331318314</v>
      </c>
      <c r="G106" s="22">
        <f t="shared" ref="G106:G123" ca="1" si="27">E106-F106</f>
        <v>-136143.15331318314</v>
      </c>
      <c r="H106" s="22">
        <f t="shared" ca="1" si="22"/>
        <v>0</v>
      </c>
      <c r="I106" s="22">
        <f>IF(C106=LPP!$D$5,D106,0)</f>
        <v>0</v>
      </c>
      <c r="J106" s="2">
        <f>J105-(I106/Apt!$D$57)</f>
        <v>494</v>
      </c>
      <c r="K106" s="24">
        <f t="shared" si="23"/>
        <v>1.9603174603174602</v>
      </c>
      <c r="L106" s="34">
        <f>MIN(IF(C106&gt;=Apt!$D$52,(Apt!$D$53*((C106-Apt!$D$52)+1))),252)</f>
        <v>0</v>
      </c>
      <c r="M106" s="32">
        <f>Apt!$D$46*L106</f>
        <v>0</v>
      </c>
      <c r="N106" s="47">
        <f>L106*Apt!$D$48</f>
        <v>0</v>
      </c>
      <c r="O106" s="47">
        <f>L106*Apt!$D$49</f>
        <v>0</v>
      </c>
      <c r="P106" s="47">
        <f>L106*Apt!$D$50</f>
        <v>0</v>
      </c>
      <c r="Q106" s="35">
        <f>IF(C106&gt;Apt!$D$52,(Apt!$D$51/12)*Apt!$D$45,0)</f>
        <v>243333.33333333334</v>
      </c>
      <c r="R106" s="32">
        <f t="shared" si="26"/>
        <v>-243333.33333333334</v>
      </c>
    </row>
    <row r="107" spans="2:18" x14ac:dyDescent="0.25">
      <c r="B107" s="2">
        <f t="shared" si="21"/>
        <v>9</v>
      </c>
      <c r="C107" s="25">
        <f t="shared" si="24"/>
        <v>104</v>
      </c>
      <c r="D107" s="8">
        <f t="shared" ca="1" si="25"/>
        <v>408565603.09286255</v>
      </c>
      <c r="E107" s="22">
        <f>IF($C107&lt;=LPP!$I$49,D107*(LPP!$I$47/12),PMT(LPP!$I$47/12,LPP!$I$46,-LPP!$I$52))</f>
        <v>0</v>
      </c>
      <c r="F107" s="22">
        <f ca="1">D107*(LPP!$I$47/12)</f>
        <v>136188.53436428751</v>
      </c>
      <c r="G107" s="22">
        <f t="shared" ca="1" si="27"/>
        <v>-136188.53436428751</v>
      </c>
      <c r="H107" s="22">
        <f t="shared" ca="1" si="22"/>
        <v>0</v>
      </c>
      <c r="I107" s="22">
        <f>IF(C107=LPP!$D$5,D107,0)</f>
        <v>0</v>
      </c>
      <c r="J107" s="2">
        <f>J106-(I107/Apt!$D$57)</f>
        <v>494</v>
      </c>
      <c r="K107" s="24">
        <f t="shared" si="23"/>
        <v>1.9603174603174602</v>
      </c>
      <c r="L107" s="34">
        <f>MIN(IF(C107&gt;=Apt!$D$52,(Apt!$D$53*((C107-Apt!$D$52)+1))),252)</f>
        <v>0</v>
      </c>
      <c r="M107" s="32">
        <f>Apt!$D$46*L107</f>
        <v>0</v>
      </c>
      <c r="N107" s="47">
        <f>L107*Apt!$D$48</f>
        <v>0</v>
      </c>
      <c r="O107" s="47">
        <f>L107*Apt!$D$49</f>
        <v>0</v>
      </c>
      <c r="P107" s="47">
        <f>L107*Apt!$D$50</f>
        <v>0</v>
      </c>
      <c r="Q107" s="35">
        <f>IF(C107&gt;Apt!$D$52,(Apt!$D$51/12)*Apt!$D$45,0)</f>
        <v>243333.33333333334</v>
      </c>
      <c r="R107" s="32">
        <f t="shared" si="26"/>
        <v>-243333.33333333334</v>
      </c>
    </row>
    <row r="108" spans="2:18" x14ac:dyDescent="0.25">
      <c r="B108" s="2">
        <f t="shared" si="21"/>
        <v>9</v>
      </c>
      <c r="C108" s="25">
        <f t="shared" si="24"/>
        <v>105</v>
      </c>
      <c r="D108" s="8">
        <f t="shared" ca="1" si="25"/>
        <v>408701791.62722683</v>
      </c>
      <c r="E108" s="22">
        <f>IF($C108&lt;=LPP!$I$49,D108*(LPP!$I$47/12),PMT(LPP!$I$47/12,LPP!$I$46,-LPP!$I$52))</f>
        <v>0</v>
      </c>
      <c r="F108" s="22">
        <f ca="1">D108*(LPP!$I$47/12)</f>
        <v>136233.93054240893</v>
      </c>
      <c r="G108" s="22">
        <f t="shared" ca="1" si="27"/>
        <v>-136233.93054240893</v>
      </c>
      <c r="H108" s="22">
        <f t="shared" ca="1" si="22"/>
        <v>0</v>
      </c>
      <c r="I108" s="22">
        <f>IF(C108=LPP!$D$5,D108,0)</f>
        <v>0</v>
      </c>
      <c r="J108" s="2">
        <f>J107-(I108/Apt!$D$57)</f>
        <v>494</v>
      </c>
      <c r="K108" s="24">
        <f t="shared" si="23"/>
        <v>1.9603174603174602</v>
      </c>
      <c r="L108" s="34">
        <f>MIN(IF(C108&gt;=Apt!$D$52,(Apt!$D$53*((C108-Apt!$D$52)+1))),252)</f>
        <v>0</v>
      </c>
      <c r="M108" s="32">
        <f>Apt!$D$46*L108</f>
        <v>0</v>
      </c>
      <c r="N108" s="47">
        <f>L108*Apt!$D$48</f>
        <v>0</v>
      </c>
      <c r="O108" s="47">
        <f>L108*Apt!$D$49</f>
        <v>0</v>
      </c>
      <c r="P108" s="47">
        <f>L108*Apt!$D$50</f>
        <v>0</v>
      </c>
      <c r="Q108" s="35">
        <f>IF(C108&gt;Apt!$D$52,(Apt!$D$51/12)*Apt!$D$45,0)</f>
        <v>243333.33333333334</v>
      </c>
      <c r="R108" s="32">
        <f t="shared" si="26"/>
        <v>-243333.33333333334</v>
      </c>
    </row>
    <row r="109" spans="2:18" x14ac:dyDescent="0.25">
      <c r="B109" s="2">
        <f t="shared" si="21"/>
        <v>9</v>
      </c>
      <c r="C109" s="25">
        <f t="shared" si="24"/>
        <v>106</v>
      </c>
      <c r="D109" s="8">
        <f t="shared" ca="1" si="25"/>
        <v>408838025.55776924</v>
      </c>
      <c r="E109" s="22">
        <f>IF($C109&lt;=LPP!$I$49,D109*(LPP!$I$47/12),PMT(LPP!$I$47/12,LPP!$I$46,-LPP!$I$52))</f>
        <v>0</v>
      </c>
      <c r="F109" s="22">
        <f ca="1">D109*(LPP!$I$47/12)</f>
        <v>136279.34185258974</v>
      </c>
      <c r="G109" s="22">
        <f t="shared" ca="1" si="27"/>
        <v>-136279.34185258974</v>
      </c>
      <c r="H109" s="22">
        <f t="shared" ca="1" si="22"/>
        <v>0</v>
      </c>
      <c r="I109" s="22">
        <f>IF(C109=LPP!$D$5,D109,0)</f>
        <v>0</v>
      </c>
      <c r="J109" s="2">
        <f>J108-(I109/Apt!$D$57)</f>
        <v>494</v>
      </c>
      <c r="K109" s="24">
        <f t="shared" si="23"/>
        <v>1.9603174603174602</v>
      </c>
      <c r="L109" s="34">
        <f>MIN(IF(C109&gt;=Apt!$D$52,(Apt!$D$53*((C109-Apt!$D$52)+1))),252)</f>
        <v>0</v>
      </c>
      <c r="M109" s="32">
        <f>Apt!$D$46*L109</f>
        <v>0</v>
      </c>
      <c r="N109" s="47">
        <f>L109*Apt!$D$48</f>
        <v>0</v>
      </c>
      <c r="O109" s="47">
        <f>L109*Apt!$D$49</f>
        <v>0</v>
      </c>
      <c r="P109" s="47">
        <f>L109*Apt!$D$50</f>
        <v>0</v>
      </c>
      <c r="Q109" s="35">
        <f>IF(C109&gt;Apt!$D$52,(Apt!$D$51/12)*Apt!$D$45,0)</f>
        <v>243333.33333333334</v>
      </c>
      <c r="R109" s="32">
        <f t="shared" si="26"/>
        <v>-243333.33333333334</v>
      </c>
    </row>
    <row r="110" spans="2:18" x14ac:dyDescent="0.25">
      <c r="B110" s="2">
        <f t="shared" si="21"/>
        <v>9</v>
      </c>
      <c r="C110" s="25">
        <f t="shared" si="24"/>
        <v>107</v>
      </c>
      <c r="D110" s="8">
        <f t="shared" ca="1" si="25"/>
        <v>408974304.89962184</v>
      </c>
      <c r="E110" s="22">
        <f>IF($C110&lt;=LPP!$I$49,D110*(LPP!$I$47/12),PMT(LPP!$I$47/12,LPP!$I$46,-LPP!$I$52))</f>
        <v>0</v>
      </c>
      <c r="F110" s="22">
        <f ca="1">D110*(LPP!$I$47/12)</f>
        <v>136324.76829987395</v>
      </c>
      <c r="G110" s="22">
        <f t="shared" ca="1" si="27"/>
        <v>-136324.76829987395</v>
      </c>
      <c r="H110" s="22">
        <f t="shared" ca="1" si="22"/>
        <v>0</v>
      </c>
      <c r="I110" s="22">
        <f>IF(C110=LPP!$D$5,D110,0)</f>
        <v>0</v>
      </c>
      <c r="J110" s="2">
        <f>J109-(I110/Apt!$D$57)</f>
        <v>494</v>
      </c>
      <c r="K110" s="24">
        <f t="shared" si="23"/>
        <v>1.9603174603174602</v>
      </c>
      <c r="L110" s="34">
        <f>MIN(IF(C110&gt;=Apt!$D$52,(Apt!$D$53*((C110-Apt!$D$52)+1))),252)</f>
        <v>0</v>
      </c>
      <c r="M110" s="32">
        <f>Apt!$D$46*L110</f>
        <v>0</v>
      </c>
      <c r="N110" s="47">
        <f>L110*Apt!$D$48</f>
        <v>0</v>
      </c>
      <c r="O110" s="47">
        <f>L110*Apt!$D$49</f>
        <v>0</v>
      </c>
      <c r="P110" s="47">
        <f>L110*Apt!$D$50</f>
        <v>0</v>
      </c>
      <c r="Q110" s="35">
        <f>IF(C110&gt;Apt!$D$52,(Apt!$D$51/12)*Apt!$D$45,0)</f>
        <v>243333.33333333334</v>
      </c>
      <c r="R110" s="32">
        <f t="shared" si="26"/>
        <v>-243333.33333333334</v>
      </c>
    </row>
    <row r="111" spans="2:18" x14ac:dyDescent="0.25">
      <c r="B111" s="2">
        <f t="shared" si="21"/>
        <v>9</v>
      </c>
      <c r="C111" s="25">
        <f t="shared" si="24"/>
        <v>108</v>
      </c>
      <c r="D111" s="8">
        <f t="shared" ca="1" si="25"/>
        <v>409110629.66792172</v>
      </c>
      <c r="E111" s="22">
        <f>IF($C111&lt;=LPP!$I$49,D111*(LPP!$I$47/12),PMT(LPP!$I$47/12,LPP!$I$46,-LPP!$I$52))</f>
        <v>0</v>
      </c>
      <c r="F111" s="22">
        <f ca="1">D111*(LPP!$I$47/12)</f>
        <v>136370.20988930724</v>
      </c>
      <c r="G111" s="22">
        <f t="shared" ca="1" si="27"/>
        <v>-136370.20988930724</v>
      </c>
      <c r="H111" s="22">
        <f t="shared" ca="1" si="22"/>
        <v>0</v>
      </c>
      <c r="I111" s="22">
        <f>IF(C111=LPP!$D$5,D111,0)</f>
        <v>0</v>
      </c>
      <c r="J111" s="2">
        <f>J110-(I111/Apt!$D$57)</f>
        <v>494</v>
      </c>
      <c r="K111" s="24">
        <f t="shared" si="23"/>
        <v>1.9603174603174602</v>
      </c>
      <c r="L111" s="34">
        <f>MIN(IF(C111&gt;=Apt!$D$52,(Apt!$D$53*((C111-Apt!$D$52)+1))),252)</f>
        <v>0</v>
      </c>
      <c r="M111" s="32">
        <f>Apt!$D$46*L111</f>
        <v>0</v>
      </c>
      <c r="N111" s="47">
        <f>L111*Apt!$D$48</f>
        <v>0</v>
      </c>
      <c r="O111" s="47">
        <f>L111*Apt!$D$49</f>
        <v>0</v>
      </c>
      <c r="P111" s="47">
        <f>L111*Apt!$D$50</f>
        <v>0</v>
      </c>
      <c r="Q111" s="35">
        <f>IF(C111&gt;Apt!$D$52,(Apt!$D$51/12)*Apt!$D$45,0)</f>
        <v>243333.33333333334</v>
      </c>
      <c r="R111" s="32">
        <f t="shared" si="26"/>
        <v>-243333.33333333334</v>
      </c>
    </row>
    <row r="112" spans="2:18" x14ac:dyDescent="0.25">
      <c r="B112" s="2">
        <f t="shared" si="21"/>
        <v>10</v>
      </c>
      <c r="C112" s="25">
        <f t="shared" si="24"/>
        <v>109</v>
      </c>
      <c r="D112" s="8">
        <f t="shared" ca="1" si="25"/>
        <v>409246999.87781101</v>
      </c>
      <c r="E112" s="22">
        <f>IF($C112&lt;=LPP!$I$49,D112*(LPP!$I$47/12),PMT(LPP!$I$47/12,LPP!$I$46,-LPP!$I$52))</f>
        <v>0</v>
      </c>
      <c r="F112" s="22">
        <f ca="1">D112*(LPP!$I$47/12)</f>
        <v>136415.66662593701</v>
      </c>
      <c r="G112" s="22">
        <f t="shared" ca="1" si="27"/>
        <v>-136415.66662593701</v>
      </c>
      <c r="H112" s="22">
        <f t="shared" ca="1" si="22"/>
        <v>0</v>
      </c>
      <c r="I112" s="22">
        <f>IF(C112=LPP!$D$5,D112,0)</f>
        <v>0</v>
      </c>
      <c r="J112" s="2">
        <f>J111-(I112/Apt!$D$57)</f>
        <v>494</v>
      </c>
      <c r="K112" s="24">
        <f t="shared" si="23"/>
        <v>1.9603174603174602</v>
      </c>
      <c r="L112" s="34">
        <f>MIN(IF(C112&gt;=Apt!$D$52,(Apt!$D$53*((C112-Apt!$D$52)+1))),252)</f>
        <v>0</v>
      </c>
      <c r="M112" s="32">
        <f>Apt!$D$46*L112</f>
        <v>0</v>
      </c>
      <c r="N112" s="47">
        <f>L112*Apt!$D$48</f>
        <v>0</v>
      </c>
      <c r="O112" s="47">
        <f>L112*Apt!$D$49</f>
        <v>0</v>
      </c>
      <c r="P112" s="47">
        <f>L112*Apt!$D$50</f>
        <v>0</v>
      </c>
      <c r="Q112" s="35">
        <f>IF(C112&gt;Apt!$D$52,(Apt!$D$51/12)*Apt!$D$45,0)</f>
        <v>243333.33333333334</v>
      </c>
      <c r="R112" s="32">
        <f t="shared" si="26"/>
        <v>-243333.33333333334</v>
      </c>
    </row>
    <row r="113" spans="2:18" x14ac:dyDescent="0.25">
      <c r="B113" s="2">
        <f t="shared" si="21"/>
        <v>10</v>
      </c>
      <c r="C113" s="25">
        <f t="shared" si="24"/>
        <v>110</v>
      </c>
      <c r="D113" s="8">
        <f t="shared" ca="1" si="25"/>
        <v>409383415.54443693</v>
      </c>
      <c r="E113" s="22">
        <f>IF($C113&lt;=LPP!$I$49,D113*(LPP!$I$47/12),PMT(LPP!$I$47/12,LPP!$I$46,-LPP!$I$52))</f>
        <v>0</v>
      </c>
      <c r="F113" s="22">
        <f ca="1">D113*(LPP!$I$47/12)</f>
        <v>136461.13851481231</v>
      </c>
      <c r="G113" s="22">
        <f t="shared" ca="1" si="27"/>
        <v>-136461.13851481231</v>
      </c>
      <c r="H113" s="22">
        <f t="shared" ca="1" si="22"/>
        <v>0</v>
      </c>
      <c r="I113" s="22">
        <f>IF(C113=LPP!$D$5,D113,0)</f>
        <v>0</v>
      </c>
      <c r="J113" s="2">
        <f>J112-(I113/Apt!$D$57)</f>
        <v>494</v>
      </c>
      <c r="K113" s="24">
        <f t="shared" si="23"/>
        <v>1.9603174603174602</v>
      </c>
      <c r="L113" s="34">
        <f>MIN(IF(C113&gt;=Apt!$D$52,(Apt!$D$53*((C113-Apt!$D$52)+1))),252)</f>
        <v>0</v>
      </c>
      <c r="M113" s="32">
        <f>Apt!$D$46*L113</f>
        <v>0</v>
      </c>
      <c r="N113" s="47">
        <f>L113*Apt!$D$48</f>
        <v>0</v>
      </c>
      <c r="O113" s="47">
        <f>L113*Apt!$D$49</f>
        <v>0</v>
      </c>
      <c r="P113" s="47">
        <f>L113*Apt!$D$50</f>
        <v>0</v>
      </c>
      <c r="Q113" s="35">
        <f>IF(C113&gt;Apt!$D$52,(Apt!$D$51/12)*Apt!$D$45,0)</f>
        <v>243333.33333333334</v>
      </c>
      <c r="R113" s="32">
        <f t="shared" si="26"/>
        <v>-243333.33333333334</v>
      </c>
    </row>
    <row r="114" spans="2:18" x14ac:dyDescent="0.25">
      <c r="B114" s="2">
        <f t="shared" si="21"/>
        <v>10</v>
      </c>
      <c r="C114" s="25">
        <f t="shared" si="24"/>
        <v>111</v>
      </c>
      <c r="D114" s="8">
        <f t="shared" ca="1" si="25"/>
        <v>409519876.68295175</v>
      </c>
      <c r="E114" s="22">
        <f>IF($C114&lt;=LPP!$I$49,D114*(LPP!$I$47/12),PMT(LPP!$I$47/12,LPP!$I$46,-LPP!$I$52))</f>
        <v>0</v>
      </c>
      <c r="F114" s="22">
        <f ca="1">D114*(LPP!$I$47/12)</f>
        <v>136506.6255609839</v>
      </c>
      <c r="G114" s="22">
        <f t="shared" ca="1" si="27"/>
        <v>-136506.6255609839</v>
      </c>
      <c r="H114" s="22">
        <f t="shared" ca="1" si="22"/>
        <v>0</v>
      </c>
      <c r="I114" s="22">
        <f>IF(C114=LPP!$D$5,D114,0)</f>
        <v>0</v>
      </c>
      <c r="J114" s="2">
        <f>J113-(I114/Apt!$D$57)</f>
        <v>494</v>
      </c>
      <c r="K114" s="24">
        <f t="shared" si="23"/>
        <v>1.9603174603174602</v>
      </c>
      <c r="L114" s="34">
        <f>MIN(IF(C114&gt;=Apt!$D$52,(Apt!$D$53*((C114-Apt!$D$52)+1))),252)</f>
        <v>0</v>
      </c>
      <c r="M114" s="32">
        <f>Apt!$D$46*L114</f>
        <v>0</v>
      </c>
      <c r="N114" s="47">
        <f>L114*Apt!$D$48</f>
        <v>0</v>
      </c>
      <c r="O114" s="47">
        <f>L114*Apt!$D$49</f>
        <v>0</v>
      </c>
      <c r="P114" s="47">
        <f>L114*Apt!$D$50</f>
        <v>0</v>
      </c>
      <c r="Q114" s="35">
        <f>IF(C114&gt;Apt!$D$52,(Apt!$D$51/12)*Apt!$D$45,0)</f>
        <v>243333.33333333334</v>
      </c>
      <c r="R114" s="32">
        <f t="shared" si="26"/>
        <v>-243333.33333333334</v>
      </c>
    </row>
    <row r="115" spans="2:18" x14ac:dyDescent="0.25">
      <c r="B115" s="2">
        <f t="shared" si="21"/>
        <v>10</v>
      </c>
      <c r="C115" s="25">
        <f t="shared" si="24"/>
        <v>112</v>
      </c>
      <c r="D115" s="8">
        <f t="shared" ca="1" si="25"/>
        <v>409656383.30851275</v>
      </c>
      <c r="E115" s="22">
        <f>IF($C115&lt;=LPP!$I$49,D115*(LPP!$I$47/12),PMT(LPP!$I$47/12,LPP!$I$46,-LPP!$I$52))</f>
        <v>0</v>
      </c>
      <c r="F115" s="22">
        <f ca="1">D115*(LPP!$I$47/12)</f>
        <v>136552.12776950424</v>
      </c>
      <c r="G115" s="22">
        <f t="shared" ca="1" si="27"/>
        <v>-136552.12776950424</v>
      </c>
      <c r="H115" s="22">
        <f t="shared" ca="1" si="22"/>
        <v>0</v>
      </c>
      <c r="I115" s="22">
        <f>IF(C115=LPP!$D$5,D115,0)</f>
        <v>0</v>
      </c>
      <c r="J115" s="2">
        <f>J114-(I115/Apt!$D$57)</f>
        <v>494</v>
      </c>
      <c r="K115" s="24">
        <f t="shared" si="23"/>
        <v>1.9603174603174602</v>
      </c>
      <c r="L115" s="34">
        <f>MIN(IF(C115&gt;=Apt!$D$52,(Apt!$D$53*((C115-Apt!$D$52)+1))),252)</f>
        <v>0</v>
      </c>
      <c r="M115" s="32">
        <f>Apt!$D$46*L115</f>
        <v>0</v>
      </c>
      <c r="N115" s="47">
        <f>L115*Apt!$D$48</f>
        <v>0</v>
      </c>
      <c r="O115" s="47">
        <f>L115*Apt!$D$49</f>
        <v>0</v>
      </c>
      <c r="P115" s="47">
        <f>L115*Apt!$D$50</f>
        <v>0</v>
      </c>
      <c r="Q115" s="35">
        <f>IF(C115&gt;Apt!$D$52,(Apt!$D$51/12)*Apt!$D$45,0)</f>
        <v>243333.33333333334</v>
      </c>
      <c r="R115" s="32">
        <f t="shared" si="26"/>
        <v>-243333.33333333334</v>
      </c>
    </row>
    <row r="116" spans="2:18" x14ac:dyDescent="0.25">
      <c r="B116" s="2">
        <f t="shared" si="21"/>
        <v>10</v>
      </c>
      <c r="C116" s="25">
        <f t="shared" si="24"/>
        <v>113</v>
      </c>
      <c r="D116" s="8">
        <f t="shared" ca="1" si="25"/>
        <v>409792935.43628228</v>
      </c>
      <c r="E116" s="22">
        <f>IF($C116&lt;=LPP!$I$49,D116*(LPP!$I$47/12),PMT(LPP!$I$47/12,LPP!$I$46,-LPP!$I$52))</f>
        <v>0</v>
      </c>
      <c r="F116" s="22">
        <f ca="1">D116*(LPP!$I$47/12)</f>
        <v>136597.64514542744</v>
      </c>
      <c r="G116" s="22">
        <f t="shared" ca="1" si="27"/>
        <v>-136597.64514542744</v>
      </c>
      <c r="H116" s="22">
        <f t="shared" ca="1" si="22"/>
        <v>0</v>
      </c>
      <c r="I116" s="22">
        <f>IF(C116=LPP!$D$5,D116,0)</f>
        <v>0</v>
      </c>
      <c r="J116" s="2">
        <f>J115-(I116/Apt!$D$57)</f>
        <v>494</v>
      </c>
      <c r="K116" s="24">
        <f t="shared" si="23"/>
        <v>1.9603174603174602</v>
      </c>
      <c r="L116" s="34">
        <f>MIN(IF(C116&gt;=Apt!$D$52,(Apt!$D$53*((C116-Apt!$D$52)+1))),252)</f>
        <v>0</v>
      </c>
      <c r="M116" s="32">
        <f>Apt!$D$46*L116</f>
        <v>0</v>
      </c>
      <c r="N116" s="47">
        <f>L116*Apt!$D$48</f>
        <v>0</v>
      </c>
      <c r="O116" s="47">
        <f>L116*Apt!$D$49</f>
        <v>0</v>
      </c>
      <c r="P116" s="47">
        <f>L116*Apt!$D$50</f>
        <v>0</v>
      </c>
      <c r="Q116" s="35">
        <f>IF(C116&gt;Apt!$D$52,(Apt!$D$51/12)*Apt!$D$45,0)</f>
        <v>243333.33333333334</v>
      </c>
      <c r="R116" s="32">
        <f t="shared" si="26"/>
        <v>-243333.33333333334</v>
      </c>
    </row>
    <row r="117" spans="2:18" x14ac:dyDescent="0.25">
      <c r="B117" s="2">
        <f t="shared" si="21"/>
        <v>10</v>
      </c>
      <c r="C117" s="25">
        <f t="shared" si="24"/>
        <v>114</v>
      </c>
      <c r="D117" s="8">
        <f t="shared" ca="1" si="25"/>
        <v>409929533.08142769</v>
      </c>
      <c r="E117" s="22">
        <f>IF($C117&lt;=LPP!$I$49,D117*(LPP!$I$47/12),PMT(LPP!$I$47/12,LPP!$I$46,-LPP!$I$52))</f>
        <v>0</v>
      </c>
      <c r="F117" s="22">
        <f ca="1">D117*(LPP!$I$47/12)</f>
        <v>136643.17769380924</v>
      </c>
      <c r="G117" s="22">
        <f t="shared" ca="1" si="27"/>
        <v>-136643.17769380924</v>
      </c>
      <c r="H117" s="22">
        <f t="shared" ca="1" si="22"/>
        <v>0</v>
      </c>
      <c r="I117" s="22">
        <f>IF(C117=LPP!$D$5,D117,0)</f>
        <v>0</v>
      </c>
      <c r="J117" s="2">
        <f>J116-(I117/Apt!$D$57)</f>
        <v>494</v>
      </c>
      <c r="K117" s="24">
        <f t="shared" si="23"/>
        <v>1.9603174603174602</v>
      </c>
      <c r="L117" s="34">
        <f>MIN(IF(C117&gt;=Apt!$D$52,(Apt!$D$53*((C117-Apt!$D$52)+1))),252)</f>
        <v>0</v>
      </c>
      <c r="M117" s="32">
        <f>Apt!$D$46*L117</f>
        <v>0</v>
      </c>
      <c r="N117" s="47">
        <f>L117*Apt!$D$48</f>
        <v>0</v>
      </c>
      <c r="O117" s="47">
        <f>L117*Apt!$D$49</f>
        <v>0</v>
      </c>
      <c r="P117" s="47">
        <f>L117*Apt!$D$50</f>
        <v>0</v>
      </c>
      <c r="Q117" s="35">
        <f>IF(C117&gt;Apt!$D$52,(Apt!$D$51/12)*Apt!$D$45,0)</f>
        <v>243333.33333333334</v>
      </c>
      <c r="R117" s="32">
        <f t="shared" si="26"/>
        <v>-243333.33333333334</v>
      </c>
    </row>
    <row r="118" spans="2:18" x14ac:dyDescent="0.25">
      <c r="B118" s="2">
        <f t="shared" si="21"/>
        <v>10</v>
      </c>
      <c r="C118" s="25">
        <f t="shared" si="24"/>
        <v>115</v>
      </c>
      <c r="D118" s="8">
        <f t="shared" ca="1" si="25"/>
        <v>410066176.25912148</v>
      </c>
      <c r="E118" s="22">
        <f>IF($C118&lt;=LPP!$I$49,D118*(LPP!$I$47/12),PMT(LPP!$I$47/12,LPP!$I$46,-LPP!$I$52))</f>
        <v>0</v>
      </c>
      <c r="F118" s="22">
        <f ca="1">D118*(LPP!$I$47/12)</f>
        <v>136688.72541970716</v>
      </c>
      <c r="G118" s="22">
        <f t="shared" ca="1" si="27"/>
        <v>-136688.72541970716</v>
      </c>
      <c r="H118" s="22">
        <f t="shared" ca="1" si="22"/>
        <v>0</v>
      </c>
      <c r="I118" s="22">
        <f>IF(C118=LPP!$D$5,D118,0)</f>
        <v>0</v>
      </c>
      <c r="J118" s="2">
        <f>J117-(I118/Apt!$D$57)</f>
        <v>494</v>
      </c>
      <c r="K118" s="24">
        <f t="shared" si="23"/>
        <v>1.9603174603174602</v>
      </c>
      <c r="L118" s="34">
        <f>MIN(IF(C118&gt;=Apt!$D$52,(Apt!$D$53*((C118-Apt!$D$52)+1))),252)</f>
        <v>0</v>
      </c>
      <c r="M118" s="32">
        <f>Apt!$D$46*L118</f>
        <v>0</v>
      </c>
      <c r="N118" s="47">
        <f>L118*Apt!$D$48</f>
        <v>0</v>
      </c>
      <c r="O118" s="47">
        <f>L118*Apt!$D$49</f>
        <v>0</v>
      </c>
      <c r="P118" s="47">
        <f>L118*Apt!$D$50</f>
        <v>0</v>
      </c>
      <c r="Q118" s="35">
        <f>IF(C118&gt;Apt!$D$52,(Apt!$D$51/12)*Apt!$D$45,0)</f>
        <v>243333.33333333334</v>
      </c>
      <c r="R118" s="32">
        <f t="shared" si="26"/>
        <v>-243333.33333333334</v>
      </c>
    </row>
    <row r="119" spans="2:18" x14ac:dyDescent="0.25">
      <c r="B119" s="2">
        <f t="shared" si="21"/>
        <v>10</v>
      </c>
      <c r="C119" s="25">
        <f t="shared" si="24"/>
        <v>116</v>
      </c>
      <c r="D119" s="8">
        <f t="shared" ca="1" si="25"/>
        <v>410202864.98454118</v>
      </c>
      <c r="E119" s="22">
        <f>IF($C119&lt;=LPP!$I$49,D119*(LPP!$I$47/12),PMT(LPP!$I$47/12,LPP!$I$46,-LPP!$I$52))</f>
        <v>0</v>
      </c>
      <c r="F119" s="22">
        <f ca="1">D119*(LPP!$I$47/12)</f>
        <v>136734.28832818038</v>
      </c>
      <c r="G119" s="22">
        <f t="shared" ca="1" si="27"/>
        <v>-136734.28832818038</v>
      </c>
      <c r="H119" s="22">
        <f t="shared" ca="1" si="22"/>
        <v>0</v>
      </c>
      <c r="I119" s="22">
        <f>IF(C119=LPP!$D$5,D119,0)</f>
        <v>0</v>
      </c>
      <c r="J119" s="2">
        <f>J118-(I119/Apt!$D$57)</f>
        <v>494</v>
      </c>
      <c r="K119" s="24">
        <f t="shared" si="23"/>
        <v>1.9603174603174602</v>
      </c>
      <c r="L119" s="34">
        <f>MIN(IF(C119&gt;=Apt!$D$52,(Apt!$D$53*((C119-Apt!$D$52)+1))),252)</f>
        <v>0</v>
      </c>
      <c r="M119" s="32">
        <f>Apt!$D$46*L119</f>
        <v>0</v>
      </c>
      <c r="N119" s="47">
        <f>L119*Apt!$D$48</f>
        <v>0</v>
      </c>
      <c r="O119" s="47">
        <f>L119*Apt!$D$49</f>
        <v>0</v>
      </c>
      <c r="P119" s="47">
        <f>L119*Apt!$D$50</f>
        <v>0</v>
      </c>
      <c r="Q119" s="35">
        <f>IF(C119&gt;Apt!$D$52,(Apt!$D$51/12)*Apt!$D$45,0)</f>
        <v>243333.33333333334</v>
      </c>
      <c r="R119" s="32">
        <f t="shared" si="26"/>
        <v>-243333.33333333334</v>
      </c>
    </row>
    <row r="120" spans="2:18" x14ac:dyDescent="0.25">
      <c r="B120" s="2">
        <f t="shared" si="21"/>
        <v>10</v>
      </c>
      <c r="C120" s="25">
        <f t="shared" si="24"/>
        <v>117</v>
      </c>
      <c r="D120" s="8">
        <f t="shared" ca="1" si="25"/>
        <v>410339599.27286935</v>
      </c>
      <c r="E120" s="22">
        <f>IF($C120&lt;=LPP!$I$49,D120*(LPP!$I$47/12),PMT(LPP!$I$47/12,LPP!$I$46,-LPP!$I$52))</f>
        <v>0</v>
      </c>
      <c r="F120" s="22">
        <f ca="1">D120*(LPP!$I$47/12)</f>
        <v>136779.86642428976</v>
      </c>
      <c r="G120" s="22">
        <f t="shared" ca="1" si="27"/>
        <v>-136779.86642428976</v>
      </c>
      <c r="H120" s="22">
        <f t="shared" ca="1" si="22"/>
        <v>0</v>
      </c>
      <c r="I120" s="22">
        <f>IF(C120=LPP!$D$5,D120,0)</f>
        <v>0</v>
      </c>
      <c r="J120" s="2">
        <f>J119-(I120/Apt!$D$57)</f>
        <v>494</v>
      </c>
      <c r="K120" s="24">
        <f t="shared" si="23"/>
        <v>1.9603174603174602</v>
      </c>
      <c r="L120" s="34">
        <f>MIN(IF(C120&gt;=Apt!$D$52,(Apt!$D$53*((C120-Apt!$D$52)+1))),252)</f>
        <v>0</v>
      </c>
      <c r="M120" s="32">
        <f>Apt!$D$46*L120</f>
        <v>0</v>
      </c>
      <c r="N120" s="47">
        <f>L120*Apt!$D$48</f>
        <v>0</v>
      </c>
      <c r="O120" s="47">
        <f>L120*Apt!$D$49</f>
        <v>0</v>
      </c>
      <c r="P120" s="47">
        <f>L120*Apt!$D$50</f>
        <v>0</v>
      </c>
      <c r="Q120" s="35">
        <f>IF(C120&gt;Apt!$D$52,(Apt!$D$51/12)*Apt!$D$45,0)</f>
        <v>243333.33333333334</v>
      </c>
      <c r="R120" s="32">
        <f t="shared" si="26"/>
        <v>-243333.33333333334</v>
      </c>
    </row>
    <row r="121" spans="2:18" x14ac:dyDescent="0.25">
      <c r="B121" s="2">
        <f t="shared" si="21"/>
        <v>10</v>
      </c>
      <c r="C121" s="25">
        <f t="shared" si="24"/>
        <v>118</v>
      </c>
      <c r="D121" s="8">
        <f t="shared" ca="1" si="25"/>
        <v>410476379.13929361</v>
      </c>
      <c r="E121" s="22">
        <f>IF($C121&lt;=LPP!$I$49,D121*(LPP!$I$47/12),PMT(LPP!$I$47/12,LPP!$I$46,-LPP!$I$52))</f>
        <v>0</v>
      </c>
      <c r="F121" s="22">
        <f ca="1">D121*(LPP!$I$47/12)</f>
        <v>136825.45971309787</v>
      </c>
      <c r="G121" s="22">
        <f t="shared" ca="1" si="27"/>
        <v>-136825.45971309787</v>
      </c>
      <c r="H121" s="22">
        <f t="shared" ca="1" si="22"/>
        <v>0</v>
      </c>
      <c r="I121" s="22">
        <f>IF(C121=LPP!$D$5,D121,0)</f>
        <v>0</v>
      </c>
      <c r="J121" s="2">
        <f>J120-(I121/Apt!$D$57)</f>
        <v>494</v>
      </c>
      <c r="K121" s="24">
        <f t="shared" si="23"/>
        <v>1.9603174603174602</v>
      </c>
      <c r="L121" s="34">
        <f>MIN(IF(C121&gt;=Apt!$D$52,(Apt!$D$53*((C121-Apt!$D$52)+1))),252)</f>
        <v>0</v>
      </c>
      <c r="M121" s="32">
        <f>Apt!$D$46*L121</f>
        <v>0</v>
      </c>
      <c r="N121" s="47">
        <f>L121*Apt!$D$48</f>
        <v>0</v>
      </c>
      <c r="O121" s="47">
        <f>L121*Apt!$D$49</f>
        <v>0</v>
      </c>
      <c r="P121" s="47">
        <f>L121*Apt!$D$50</f>
        <v>0</v>
      </c>
      <c r="Q121" s="35">
        <f>IF(C121&gt;Apt!$D$52,(Apt!$D$51/12)*Apt!$D$45,0)</f>
        <v>243333.33333333334</v>
      </c>
      <c r="R121" s="32">
        <f t="shared" si="26"/>
        <v>-243333.33333333334</v>
      </c>
    </row>
    <row r="122" spans="2:18" x14ac:dyDescent="0.25">
      <c r="B122" s="2">
        <f t="shared" si="21"/>
        <v>10</v>
      </c>
      <c r="C122" s="25">
        <f t="shared" si="24"/>
        <v>119</v>
      </c>
      <c r="D122" s="8">
        <f t="shared" ca="1" si="25"/>
        <v>410613204.59900671</v>
      </c>
      <c r="E122" s="22">
        <f>IF($C122&lt;=LPP!$I$49,D122*(LPP!$I$47/12),PMT(LPP!$I$47/12,LPP!$I$46,-LPP!$I$52))</f>
        <v>0</v>
      </c>
      <c r="F122" s="22">
        <f ca="1">D122*(LPP!$I$47/12)</f>
        <v>136871.06819966889</v>
      </c>
      <c r="G122" s="22">
        <f t="shared" ca="1" si="27"/>
        <v>-136871.06819966889</v>
      </c>
      <c r="H122" s="22">
        <f t="shared" ca="1" si="22"/>
        <v>0</v>
      </c>
      <c r="I122" s="22">
        <f>IF(C122=LPP!$D$5,D122,0)</f>
        <v>0</v>
      </c>
      <c r="J122" s="2">
        <f>J121-(I122/Apt!$D$57)</f>
        <v>494</v>
      </c>
      <c r="K122" s="24">
        <f t="shared" si="23"/>
        <v>1.9603174603174602</v>
      </c>
      <c r="L122" s="34">
        <f>MIN(IF(C122&gt;=Apt!$D$52,(Apt!$D$53*((C122-Apt!$D$52)+1))),252)</f>
        <v>0</v>
      </c>
      <c r="M122" s="32">
        <f>Apt!$D$46*L122</f>
        <v>0</v>
      </c>
      <c r="N122" s="47">
        <f>L122*Apt!$D$48</f>
        <v>0</v>
      </c>
      <c r="O122" s="47">
        <f>L122*Apt!$D$49</f>
        <v>0</v>
      </c>
      <c r="P122" s="47">
        <f>L122*Apt!$D$50</f>
        <v>0</v>
      </c>
      <c r="Q122" s="35">
        <f>IF(C122&gt;Apt!$D$52,(Apt!$D$51/12)*Apt!$D$45,0)</f>
        <v>243333.33333333334</v>
      </c>
      <c r="R122" s="32">
        <f t="shared" si="26"/>
        <v>-243333.33333333334</v>
      </c>
    </row>
    <row r="123" spans="2:18" x14ac:dyDescent="0.25">
      <c r="B123" s="2">
        <f t="shared" si="21"/>
        <v>10</v>
      </c>
      <c r="C123" s="25">
        <f t="shared" si="24"/>
        <v>120</v>
      </c>
      <c r="D123" s="8">
        <f t="shared" ca="1" si="25"/>
        <v>410750075.66720641</v>
      </c>
      <c r="E123" s="22">
        <f>IF($C123&lt;=LPP!$I$49,D123*(LPP!$I$47/12),PMT(LPP!$I$47/12,LPP!$I$46,-LPP!$I$52))</f>
        <v>0</v>
      </c>
      <c r="F123" s="22">
        <f ca="1">D123*(LPP!$I$47/12)</f>
        <v>136916.69188906881</v>
      </c>
      <c r="G123" s="22">
        <f t="shared" ca="1" si="27"/>
        <v>-136916.69188906881</v>
      </c>
      <c r="H123" s="22">
        <f t="shared" ca="1" si="22"/>
        <v>410750075.66720641</v>
      </c>
      <c r="I123" s="22">
        <f ca="1">IF(C123=LPP!$D$5,D123,0)</f>
        <v>410750075.66720641</v>
      </c>
      <c r="J123" s="2">
        <f ca="1">J122-(I123/Apt!$D$57)</f>
        <v>-314.75869788141074</v>
      </c>
      <c r="K123" s="24">
        <f t="shared" ca="1" si="23"/>
        <v>-1.24904245191036</v>
      </c>
      <c r="L123" s="34">
        <f>MIN(IF(C123&gt;=Apt!$D$52,(Apt!$D$53*((C123-Apt!$D$52)+1))),252)</f>
        <v>0</v>
      </c>
      <c r="M123" s="32">
        <f>Apt!$D$46*L123</f>
        <v>0</v>
      </c>
      <c r="N123" s="47">
        <f>L123*Apt!$D$48</f>
        <v>0</v>
      </c>
      <c r="O123" s="47">
        <f>L123*Apt!$D$49</f>
        <v>0</v>
      </c>
      <c r="P123" s="47">
        <f>L123*Apt!$D$50</f>
        <v>0</v>
      </c>
      <c r="Q123" s="35">
        <f>IF(C123&gt;Apt!$D$52,(Apt!$D$51/12)*Apt!$D$45,0)</f>
        <v>243333.33333333334</v>
      </c>
      <c r="R123" s="32">
        <f t="shared" si="26"/>
        <v>-243333.33333333334</v>
      </c>
    </row>
  </sheetData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19524-E457-4A4C-8294-06B948FA97AF}">
  <sheetPr>
    <tabColor rgb="FF00B050"/>
  </sheetPr>
  <dimension ref="A1:V62"/>
  <sheetViews>
    <sheetView topLeftCell="E1" workbookViewId="0">
      <selection activeCell="J18" sqref="J18"/>
    </sheetView>
  </sheetViews>
  <sheetFormatPr defaultRowHeight="13.2" x14ac:dyDescent="0.25"/>
  <cols>
    <col min="4" max="4" width="18.21875" customWidth="1"/>
    <col min="5" max="5" width="12.77734375" bestFit="1" customWidth="1"/>
    <col min="6" max="6" width="4" customWidth="1"/>
    <col min="7" max="7" width="16" customWidth="1"/>
    <col min="10" max="10" width="11" bestFit="1" customWidth="1"/>
    <col min="11" max="11" width="13.44140625" bestFit="1" customWidth="1"/>
    <col min="12" max="12" width="12.77734375" bestFit="1" customWidth="1"/>
    <col min="13" max="13" width="17.5546875" customWidth="1"/>
    <col min="14" max="14" width="11.6640625" customWidth="1"/>
    <col min="15" max="15" width="11.6640625" bestFit="1" customWidth="1"/>
    <col min="17" max="17" width="14.44140625" bestFit="1" customWidth="1"/>
    <col min="18" max="18" width="16.6640625" bestFit="1" customWidth="1"/>
    <col min="19" max="19" width="12.44140625" bestFit="1" customWidth="1"/>
    <col min="20" max="20" width="12.5546875" bestFit="1" customWidth="1"/>
    <col min="21" max="23" width="11.6640625" bestFit="1" customWidth="1"/>
    <col min="24" max="24" width="16.6640625" bestFit="1" customWidth="1"/>
  </cols>
  <sheetData>
    <row r="1" spans="1:22" ht="14.4" x14ac:dyDescent="0.3">
      <c r="A1" s="12" t="s">
        <v>210</v>
      </c>
      <c r="B1" s="1"/>
      <c r="C1" s="1"/>
      <c r="D1" s="1"/>
      <c r="E1" s="1"/>
    </row>
    <row r="3" spans="1:22" ht="14.4" x14ac:dyDescent="0.3">
      <c r="A3" s="12" t="s">
        <v>87</v>
      </c>
      <c r="B3" s="1"/>
      <c r="C3" s="1"/>
      <c r="D3" s="78" t="s">
        <v>86</v>
      </c>
      <c r="E3" s="12" t="s">
        <v>104</v>
      </c>
      <c r="G3" s="12" t="s">
        <v>279</v>
      </c>
      <c r="H3" s="1"/>
      <c r="I3" s="1"/>
      <c r="J3" s="1"/>
      <c r="K3" s="78" t="s">
        <v>86</v>
      </c>
      <c r="L3" s="12" t="s">
        <v>104</v>
      </c>
      <c r="N3" s="12" t="s">
        <v>298</v>
      </c>
      <c r="O3" s="1"/>
      <c r="P3" s="1"/>
      <c r="Q3" s="1"/>
    </row>
    <row r="4" spans="1:22" x14ac:dyDescent="0.25">
      <c r="A4" s="36" t="s">
        <v>88</v>
      </c>
      <c r="D4" s="39">
        <v>10000</v>
      </c>
      <c r="E4" s="79">
        <f>D4/Apt!$J$30</f>
        <v>20.242914979757085</v>
      </c>
      <c r="G4" s="36" t="s">
        <v>71</v>
      </c>
      <c r="J4" s="38">
        <v>3.5000000000000003E-2</v>
      </c>
      <c r="K4" s="41">
        <f>J4*'Apt PF'!G24</f>
        <v>253070.93739199996</v>
      </c>
      <c r="L4" s="79">
        <f>K4/Apt!$J$30</f>
        <v>512.28934694736836</v>
      </c>
      <c r="N4" s="36" t="s">
        <v>277</v>
      </c>
      <c r="P4" s="101">
        <f>LPP!H15</f>
        <v>0.1</v>
      </c>
      <c r="Q4" s="69">
        <f>P4*LPP!Q21</f>
        <v>2761925</v>
      </c>
    </row>
    <row r="5" spans="1:22" x14ac:dyDescent="0.25">
      <c r="A5" s="36" t="s">
        <v>89</v>
      </c>
      <c r="D5" s="39">
        <v>16820</v>
      </c>
      <c r="E5" s="79">
        <f>D5/Apt!$J$30</f>
        <v>34.048582995951413</v>
      </c>
      <c r="G5" s="36" t="s">
        <v>280</v>
      </c>
      <c r="I5" s="40">
        <v>750</v>
      </c>
      <c r="J5" s="82">
        <v>0.4</v>
      </c>
      <c r="K5" s="41">
        <f>I5*(J5*Apt!$J$30)</f>
        <v>148200.00000000003</v>
      </c>
      <c r="L5" s="79">
        <f>K5/Apt!$J$30</f>
        <v>300.00000000000006</v>
      </c>
      <c r="N5" s="36" t="s">
        <v>203</v>
      </c>
      <c r="P5" s="101">
        <f>LPP!H15</f>
        <v>0.1</v>
      </c>
      <c r="Q5" s="69">
        <f>P5*LPP!Q22</f>
        <v>2905452</v>
      </c>
    </row>
    <row r="6" spans="1:22" x14ac:dyDescent="0.25">
      <c r="A6" s="36" t="s">
        <v>90</v>
      </c>
      <c r="D6" s="39">
        <v>36000</v>
      </c>
      <c r="E6" s="79">
        <f>D6/Apt!$J$30</f>
        <v>72.874493927125499</v>
      </c>
      <c r="N6" s="36" t="s">
        <v>299</v>
      </c>
      <c r="Q6" s="69">
        <f>M30</f>
        <v>66445600</v>
      </c>
    </row>
    <row r="7" spans="1:22" ht="14.4" x14ac:dyDescent="0.3">
      <c r="A7" s="36" t="s">
        <v>93</v>
      </c>
      <c r="D7" s="39">
        <v>0</v>
      </c>
      <c r="E7" s="79">
        <f>D7/Apt!$J$30</f>
        <v>0</v>
      </c>
      <c r="G7" s="12" t="s">
        <v>195</v>
      </c>
      <c r="H7" s="1"/>
      <c r="I7" s="1"/>
      <c r="J7" s="1"/>
      <c r="K7" s="12"/>
      <c r="L7" s="12"/>
      <c r="N7" s="36" t="s">
        <v>303</v>
      </c>
      <c r="P7" s="101">
        <f>LPP!H15</f>
        <v>0.1</v>
      </c>
      <c r="Q7" s="69">
        <f ca="1">P7*SUM(LPP!$Q13:Q$17)</f>
        <v>4035817.2384713376</v>
      </c>
    </row>
    <row r="8" spans="1:22" x14ac:dyDescent="0.25">
      <c r="A8" s="36" t="s">
        <v>91</v>
      </c>
      <c r="D8" s="39">
        <v>40000</v>
      </c>
      <c r="E8" s="79">
        <f>D8/Apt!$J$30</f>
        <v>80.97165991902834</v>
      </c>
      <c r="G8" s="36" t="s">
        <v>8</v>
      </c>
      <c r="I8" s="68">
        <f>LPP!D6</f>
        <v>0.05</v>
      </c>
      <c r="J8" s="36" t="s">
        <v>281</v>
      </c>
      <c r="L8" s="67">
        <f>LPP!C5</f>
        <v>10</v>
      </c>
      <c r="N8" s="36" t="s">
        <v>205</v>
      </c>
      <c r="P8" s="68">
        <f>LPP!P11</f>
        <v>0.05</v>
      </c>
      <c r="Q8" s="69">
        <f>P8*Q6</f>
        <v>3322280</v>
      </c>
    </row>
    <row r="9" spans="1:22" x14ac:dyDescent="0.25">
      <c r="A9" s="36" t="s">
        <v>92</v>
      </c>
      <c r="D9" s="39">
        <v>25000</v>
      </c>
      <c r="E9" s="79">
        <f>D9/Apt!$J$30</f>
        <v>50.607287449392715</v>
      </c>
      <c r="G9" t="str">
        <f>LPP!A7</f>
        <v>Asset Management Fee</v>
      </c>
      <c r="I9" s="68">
        <f>LPP!D7</f>
        <v>0.03</v>
      </c>
      <c r="J9" s="36" t="s">
        <v>284</v>
      </c>
      <c r="L9" s="67">
        <f>LPP!D5</f>
        <v>120</v>
      </c>
      <c r="N9" s="36" t="s">
        <v>194</v>
      </c>
      <c r="P9" s="68">
        <f>LPP!P12</f>
        <v>0.02</v>
      </c>
      <c r="Q9" s="69">
        <f>(P9*Q5)+(P9*Q6)</f>
        <v>1387021.04</v>
      </c>
      <c r="R9" s="69">
        <f ca="1">SUM(Q7:Q9)</f>
        <v>8745118.2784713376</v>
      </c>
      <c r="S9" s="69"/>
    </row>
    <row r="10" spans="1:22" ht="13.8" thickBot="1" x14ac:dyDescent="0.3">
      <c r="A10" s="36" t="s">
        <v>99</v>
      </c>
      <c r="D10" s="44">
        <f>Apt!O30</f>
        <v>9726180</v>
      </c>
      <c r="E10" s="79">
        <f>D10/Apt!$J$30</f>
        <v>19688.623481781375</v>
      </c>
      <c r="G10" t="str">
        <f>LPP!A11</f>
        <v>Vacancy</v>
      </c>
      <c r="I10" s="68">
        <f>LPP!D11</f>
        <v>0.03</v>
      </c>
      <c r="J10" s="36" t="s">
        <v>21</v>
      </c>
      <c r="L10" s="98">
        <f>LPP!D32</f>
        <v>48060</v>
      </c>
      <c r="N10" s="42" t="s">
        <v>86</v>
      </c>
      <c r="O10" s="93"/>
      <c r="P10" s="93"/>
      <c r="Q10" s="74">
        <f ca="1">SUM(Q4:Q9)</f>
        <v>80858095.278471351</v>
      </c>
    </row>
    <row r="11" spans="1:22" ht="15" thickTop="1" x14ac:dyDescent="0.3">
      <c r="A11" s="36" t="s">
        <v>100</v>
      </c>
      <c r="D11" s="44">
        <f>Apt!Q30</f>
        <v>385320</v>
      </c>
      <c r="E11" s="79">
        <f>D11/Apt!$J$30</f>
        <v>780</v>
      </c>
      <c r="G11" t="str">
        <f>LPP!A12</f>
        <v>Income Growth</v>
      </c>
      <c r="I11" s="38">
        <v>0.04</v>
      </c>
      <c r="J11" s="36" t="s">
        <v>24</v>
      </c>
      <c r="L11" s="7">
        <v>0.06</v>
      </c>
    </row>
    <row r="12" spans="1:22" ht="15" thickBot="1" x14ac:dyDescent="0.35">
      <c r="A12" s="42" t="s">
        <v>86</v>
      </c>
      <c r="B12" s="42"/>
      <c r="C12" s="42"/>
      <c r="D12" s="45">
        <f>SUM(D4:D11)</f>
        <v>10239320</v>
      </c>
      <c r="E12" s="92">
        <f>D12/Apt!$J$30</f>
        <v>20727.36842105263</v>
      </c>
      <c r="G12" t="str">
        <f>LPP!A13</f>
        <v>Expense Growth</v>
      </c>
      <c r="I12" s="38">
        <v>2.5000000000000001E-2</v>
      </c>
      <c r="J12" s="36" t="s">
        <v>25</v>
      </c>
      <c r="L12" s="7">
        <v>0.01</v>
      </c>
      <c r="N12" s="36" t="s">
        <v>120</v>
      </c>
      <c r="Q12" s="62">
        <f>APTDS!C28</f>
        <v>2761925</v>
      </c>
      <c r="V12" s="40"/>
    </row>
    <row r="13" spans="1:22" ht="13.8" thickTop="1" x14ac:dyDescent="0.25">
      <c r="N13" s="36" t="s">
        <v>203</v>
      </c>
      <c r="Q13" s="62">
        <f>SUM(APTDS!C29:C31)</f>
        <v>2905452</v>
      </c>
    </row>
    <row r="14" spans="1:22" ht="14.4" x14ac:dyDescent="0.3">
      <c r="A14" s="12" t="s">
        <v>62</v>
      </c>
      <c r="B14" s="1"/>
      <c r="C14" s="1"/>
      <c r="D14" s="78" t="s">
        <v>86</v>
      </c>
      <c r="E14" s="12" t="s">
        <v>104</v>
      </c>
      <c r="G14" s="12" t="s">
        <v>254</v>
      </c>
      <c r="H14" s="1"/>
      <c r="I14" s="1"/>
      <c r="J14" s="12"/>
      <c r="N14" s="36" t="s">
        <v>417</v>
      </c>
      <c r="Q14" s="62">
        <f>SUM(APTDS!C32:C38)</f>
        <v>66445600.000000007</v>
      </c>
    </row>
    <row r="15" spans="1:22" x14ac:dyDescent="0.25">
      <c r="A15" t="s">
        <v>61</v>
      </c>
      <c r="D15" s="39">
        <v>108000</v>
      </c>
      <c r="E15" s="79">
        <f>D15/Apt!$J$30</f>
        <v>218.62348178137651</v>
      </c>
      <c r="G15" s="36" t="s">
        <v>241</v>
      </c>
      <c r="J15" s="56">
        <f>LPP!M28+1</f>
        <v>18</v>
      </c>
      <c r="N15" s="36" t="s">
        <v>418</v>
      </c>
      <c r="Q15" s="62">
        <f>APTDS!C39</f>
        <v>7593820.120000001</v>
      </c>
      <c r="R15" s="69"/>
    </row>
    <row r="16" spans="1:22" x14ac:dyDescent="0.25">
      <c r="A16" t="s">
        <v>63</v>
      </c>
      <c r="D16" s="39">
        <v>15000</v>
      </c>
      <c r="E16" s="79">
        <f>D16/Apt!$J$30</f>
        <v>30.364372469635626</v>
      </c>
      <c r="G16" s="36" t="s">
        <v>255</v>
      </c>
      <c r="J16" s="72">
        <v>15</v>
      </c>
      <c r="N16" s="36" t="s">
        <v>133</v>
      </c>
      <c r="Q16" s="62">
        <f ca="1">APTDS!C40</f>
        <v>4216229.8638417711</v>
      </c>
      <c r="R16" s="62">
        <f ca="1">SUM(Q15:Q18)</f>
        <v>12211620.276835404</v>
      </c>
    </row>
    <row r="17" spans="1:18" x14ac:dyDescent="0.25">
      <c r="A17" t="s">
        <v>64</v>
      </c>
      <c r="D17" s="39">
        <v>18750</v>
      </c>
      <c r="E17" s="79">
        <f>D17/Apt!$J$30</f>
        <v>37.955465587044536</v>
      </c>
      <c r="G17" s="36" t="s">
        <v>256</v>
      </c>
      <c r="J17" s="56">
        <f>J16+J15-1</f>
        <v>32</v>
      </c>
      <c r="N17" s="36" t="s">
        <v>15</v>
      </c>
      <c r="Q17" s="62">
        <f>APTDS!C41</f>
        <v>374000</v>
      </c>
    </row>
    <row r="18" spans="1:18" x14ac:dyDescent="0.25">
      <c r="A18" t="s">
        <v>65</v>
      </c>
      <c r="D18" s="39">
        <v>70000</v>
      </c>
      <c r="E18" s="79">
        <f>D18/Apt!$J$30</f>
        <v>141.70040485829961</v>
      </c>
      <c r="G18" s="36" t="s">
        <v>257</v>
      </c>
      <c r="J18" s="72">
        <v>24</v>
      </c>
      <c r="N18" s="36" t="s">
        <v>14</v>
      </c>
      <c r="Q18" s="62">
        <f ca="1">APTDS!C42</f>
        <v>27570.292993630581</v>
      </c>
    </row>
    <row r="19" spans="1:18" x14ac:dyDescent="0.25">
      <c r="A19" t="s">
        <v>66</v>
      </c>
      <c r="D19" s="39">
        <v>206000</v>
      </c>
      <c r="E19" s="79">
        <f>D19/Apt!$J$30</f>
        <v>417.00404858299595</v>
      </c>
      <c r="G19" s="36" t="s">
        <v>258</v>
      </c>
      <c r="J19" s="72">
        <v>49.4</v>
      </c>
      <c r="Q19" s="62">
        <f ca="1">SUM(Q12:Q18)</f>
        <v>84324597.276835412</v>
      </c>
    </row>
    <row r="20" spans="1:18" x14ac:dyDescent="0.25">
      <c r="A20" t="s">
        <v>67</v>
      </c>
      <c r="D20" s="39">
        <v>4000</v>
      </c>
      <c r="E20" s="79">
        <f>D20/Apt!$J$30</f>
        <v>8.097165991902834</v>
      </c>
      <c r="G20" s="36" t="s">
        <v>259</v>
      </c>
      <c r="J20" s="56">
        <f>J18+(J30/J19)-1</f>
        <v>33</v>
      </c>
    </row>
    <row r="21" spans="1:18" x14ac:dyDescent="0.25">
      <c r="A21" t="s">
        <v>68</v>
      </c>
      <c r="D21" s="39">
        <v>63000</v>
      </c>
      <c r="E21" s="79">
        <f>D21/Apt!$J$30</f>
        <v>127.53036437246963</v>
      </c>
    </row>
    <row r="22" spans="1:18" ht="14.4" x14ac:dyDescent="0.3">
      <c r="A22" t="s">
        <v>69</v>
      </c>
      <c r="D22" s="39">
        <v>80000</v>
      </c>
      <c r="E22" s="79">
        <f>D22/Apt!$J$30</f>
        <v>161.94331983805668</v>
      </c>
      <c r="G22" s="12" t="s">
        <v>202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t="s">
        <v>70</v>
      </c>
      <c r="D23" s="39">
        <v>20000</v>
      </c>
      <c r="E23" s="79">
        <f>D23/Apt!$J$30</f>
        <v>40.48582995951417</v>
      </c>
      <c r="G23" s="81" t="s">
        <v>95</v>
      </c>
      <c r="H23" s="81" t="s">
        <v>96</v>
      </c>
      <c r="I23" s="81" t="s">
        <v>97</v>
      </c>
      <c r="J23" s="81" t="s">
        <v>98</v>
      </c>
      <c r="K23" s="81" t="s">
        <v>201</v>
      </c>
      <c r="L23" s="81" t="s">
        <v>200</v>
      </c>
      <c r="M23" s="81" t="s">
        <v>175</v>
      </c>
      <c r="N23" s="81" t="s">
        <v>105</v>
      </c>
      <c r="O23" s="81" t="s">
        <v>263</v>
      </c>
      <c r="P23" s="81" t="s">
        <v>262</v>
      </c>
      <c r="Q23" s="81" t="s">
        <v>264</v>
      </c>
      <c r="R23" s="81" t="s">
        <v>265</v>
      </c>
    </row>
    <row r="24" spans="1:18" x14ac:dyDescent="0.25">
      <c r="A24" s="36" t="s">
        <v>72</v>
      </c>
      <c r="D24" s="39">
        <v>130000</v>
      </c>
      <c r="E24" s="79">
        <f>D24/Apt!$J$30</f>
        <v>263.15789473684208</v>
      </c>
      <c r="G24" s="26">
        <v>1</v>
      </c>
      <c r="H24" s="26">
        <v>1</v>
      </c>
      <c r="I24" s="39">
        <v>724</v>
      </c>
      <c r="J24" s="39">
        <v>125</v>
      </c>
      <c r="K24" s="79">
        <f t="shared" ref="K24:K29" si="0">I24*J24</f>
        <v>90500</v>
      </c>
      <c r="L24" s="40">
        <v>130</v>
      </c>
      <c r="M24" s="41">
        <f t="shared" ref="M24:M29" si="1">L24*K24</f>
        <v>11765000</v>
      </c>
      <c r="N24" s="40">
        <v>1295</v>
      </c>
      <c r="O24" s="84">
        <f t="shared" ref="O24:O29" si="2">N24*J24*12</f>
        <v>1942500</v>
      </c>
      <c r="P24" s="40">
        <v>65</v>
      </c>
      <c r="Q24" s="84">
        <f t="shared" ref="Q24:Q29" si="3">J24*P24*12</f>
        <v>97500</v>
      </c>
      <c r="R24" s="41">
        <f t="shared" ref="R24:R29" si="4">Q24+O24</f>
        <v>2040000</v>
      </c>
    </row>
    <row r="25" spans="1:18" x14ac:dyDescent="0.25">
      <c r="A25" s="36" t="s">
        <v>73</v>
      </c>
      <c r="D25" s="39">
        <v>30000</v>
      </c>
      <c r="E25" s="79">
        <f>D25/Apt!$J$30</f>
        <v>60.728744939271252</v>
      </c>
      <c r="G25" s="26">
        <v>2</v>
      </c>
      <c r="H25" s="26">
        <v>2</v>
      </c>
      <c r="I25" s="39">
        <v>1040</v>
      </c>
      <c r="J25" s="39">
        <v>175</v>
      </c>
      <c r="K25" s="79">
        <f t="shared" si="0"/>
        <v>182000</v>
      </c>
      <c r="L25" s="40">
        <v>130</v>
      </c>
      <c r="M25" s="41">
        <f t="shared" si="1"/>
        <v>23660000</v>
      </c>
      <c r="N25" s="40">
        <v>1700</v>
      </c>
      <c r="O25" s="84">
        <f t="shared" si="2"/>
        <v>3570000</v>
      </c>
      <c r="P25" s="40">
        <v>65</v>
      </c>
      <c r="Q25" s="84">
        <f t="shared" si="3"/>
        <v>136500</v>
      </c>
      <c r="R25" s="41">
        <f t="shared" si="4"/>
        <v>3706500</v>
      </c>
    </row>
    <row r="26" spans="1:18" x14ac:dyDescent="0.25">
      <c r="A26" s="36" t="s">
        <v>74</v>
      </c>
      <c r="D26" s="39">
        <v>1000000</v>
      </c>
      <c r="E26" s="79">
        <f>D26/Apt!$J$30</f>
        <v>2024.2914979757086</v>
      </c>
      <c r="G26" s="26">
        <v>3</v>
      </c>
      <c r="H26" s="26">
        <v>2</v>
      </c>
      <c r="I26" s="39">
        <v>1230</v>
      </c>
      <c r="J26" s="39">
        <v>194</v>
      </c>
      <c r="K26" s="79">
        <f t="shared" si="0"/>
        <v>238620</v>
      </c>
      <c r="L26" s="40">
        <v>130</v>
      </c>
      <c r="M26" s="41">
        <f t="shared" si="1"/>
        <v>31020600</v>
      </c>
      <c r="N26" s="40">
        <v>1810</v>
      </c>
      <c r="O26" s="84">
        <f t="shared" si="2"/>
        <v>4213680</v>
      </c>
      <c r="P26" s="40">
        <v>65</v>
      </c>
      <c r="Q26" s="84">
        <f t="shared" si="3"/>
        <v>151320</v>
      </c>
      <c r="R26" s="41">
        <f t="shared" si="4"/>
        <v>4365000</v>
      </c>
    </row>
    <row r="27" spans="1:18" x14ac:dyDescent="0.25">
      <c r="A27" s="36" t="s">
        <v>75</v>
      </c>
      <c r="D27" s="39">
        <v>10000</v>
      </c>
      <c r="E27" s="79">
        <f>D27/Apt!$J$30</f>
        <v>20.242914979757085</v>
      </c>
      <c r="G27" s="26">
        <v>0</v>
      </c>
      <c r="H27" s="26">
        <v>0</v>
      </c>
      <c r="I27" s="39">
        <v>0</v>
      </c>
      <c r="J27" s="39">
        <v>0</v>
      </c>
      <c r="K27" s="79">
        <f t="shared" si="0"/>
        <v>0</v>
      </c>
      <c r="L27" s="40">
        <v>0</v>
      </c>
      <c r="M27" s="41">
        <f t="shared" si="1"/>
        <v>0</v>
      </c>
      <c r="N27" s="40">
        <v>0</v>
      </c>
      <c r="O27" s="84">
        <f t="shared" si="2"/>
        <v>0</v>
      </c>
      <c r="P27" s="40">
        <v>0</v>
      </c>
      <c r="Q27" s="84">
        <f t="shared" si="3"/>
        <v>0</v>
      </c>
      <c r="R27" s="41">
        <f t="shared" si="4"/>
        <v>0</v>
      </c>
    </row>
    <row r="28" spans="1:18" x14ac:dyDescent="0.25">
      <c r="A28" s="36" t="s">
        <v>76</v>
      </c>
      <c r="D28" s="39">
        <v>3000</v>
      </c>
      <c r="E28" s="79">
        <f>D28/Apt!$J$30</f>
        <v>6.0728744939271255</v>
      </c>
      <c r="G28" s="26">
        <v>0</v>
      </c>
      <c r="H28" s="26">
        <v>0</v>
      </c>
      <c r="I28" s="39">
        <v>0</v>
      </c>
      <c r="J28" s="39">
        <v>0</v>
      </c>
      <c r="K28" s="79">
        <f t="shared" si="0"/>
        <v>0</v>
      </c>
      <c r="L28" s="40">
        <v>0</v>
      </c>
      <c r="M28" s="41">
        <f t="shared" si="1"/>
        <v>0</v>
      </c>
      <c r="N28" s="40">
        <v>0</v>
      </c>
      <c r="O28" s="84">
        <f t="shared" si="2"/>
        <v>0</v>
      </c>
      <c r="P28" s="40">
        <v>0</v>
      </c>
      <c r="Q28" s="84">
        <f t="shared" si="3"/>
        <v>0</v>
      </c>
      <c r="R28" s="41">
        <f t="shared" si="4"/>
        <v>0</v>
      </c>
    </row>
    <row r="29" spans="1:18" x14ac:dyDescent="0.25">
      <c r="A29" s="36" t="s">
        <v>77</v>
      </c>
      <c r="D29" s="39">
        <v>10000</v>
      </c>
      <c r="E29" s="79">
        <f>D29/Apt!$J$30</f>
        <v>20.242914979757085</v>
      </c>
      <c r="G29" s="26">
        <v>0</v>
      </c>
      <c r="H29" s="26">
        <v>0</v>
      </c>
      <c r="I29" s="39">
        <v>0</v>
      </c>
      <c r="J29" s="39">
        <v>0</v>
      </c>
      <c r="K29" s="79">
        <f t="shared" si="0"/>
        <v>0</v>
      </c>
      <c r="L29" s="40">
        <v>0</v>
      </c>
      <c r="M29" s="41">
        <f t="shared" si="1"/>
        <v>0</v>
      </c>
      <c r="N29" s="40">
        <v>0</v>
      </c>
      <c r="O29" s="84">
        <f t="shared" si="2"/>
        <v>0</v>
      </c>
      <c r="P29" s="40">
        <v>0</v>
      </c>
      <c r="Q29" s="84">
        <f t="shared" si="3"/>
        <v>0</v>
      </c>
      <c r="R29" s="41">
        <f t="shared" si="4"/>
        <v>0</v>
      </c>
    </row>
    <row r="30" spans="1:18" ht="13.8" thickBot="1" x14ac:dyDescent="0.3">
      <c r="A30" s="36" t="s">
        <v>78</v>
      </c>
      <c r="D30" s="39">
        <v>30000</v>
      </c>
      <c r="E30" s="79">
        <f>D30/Apt!$J$30</f>
        <v>60.728744939271252</v>
      </c>
      <c r="G30" s="42" t="s">
        <v>86</v>
      </c>
      <c r="H30" s="42"/>
      <c r="I30" s="42"/>
      <c r="J30" s="45">
        <f>SUM(J24:J29)</f>
        <v>494</v>
      </c>
      <c r="K30" s="80">
        <f>SUM(K24:K29)</f>
        <v>511120</v>
      </c>
      <c r="L30" s="43"/>
      <c r="M30" s="43">
        <f>SUM(M24:M29)</f>
        <v>66445600</v>
      </c>
      <c r="N30" s="43">
        <f>O30/J30/12</f>
        <v>1640.7186234817812</v>
      </c>
      <c r="O30" s="43">
        <f>SUM(O24:O29)</f>
        <v>9726180</v>
      </c>
      <c r="P30" s="43">
        <f>Q30/J30/12</f>
        <v>65</v>
      </c>
      <c r="Q30" s="43">
        <f>SUM(Q24:Q29)</f>
        <v>385320</v>
      </c>
      <c r="R30" s="43">
        <f>SUM(R24:R29)</f>
        <v>10111500</v>
      </c>
    </row>
    <row r="31" spans="1:18" ht="13.8" thickTop="1" x14ac:dyDescent="0.25">
      <c r="A31" s="36" t="s">
        <v>79</v>
      </c>
      <c r="D31" s="39">
        <v>10000</v>
      </c>
      <c r="E31" s="79">
        <f>D31/Apt!$J$30</f>
        <v>20.242914979757085</v>
      </c>
    </row>
    <row r="32" spans="1:18" x14ac:dyDescent="0.25">
      <c r="A32" s="36" t="s">
        <v>80</v>
      </c>
      <c r="D32" s="39">
        <v>370000</v>
      </c>
      <c r="E32" s="79">
        <f>D32/Apt!$J$30</f>
        <v>748.9878542510121</v>
      </c>
    </row>
    <row r="33" spans="1:5" x14ac:dyDescent="0.25">
      <c r="A33" s="36" t="s">
        <v>81</v>
      </c>
      <c r="D33" s="39">
        <v>140000</v>
      </c>
      <c r="E33" s="79">
        <f>D33/Apt!$J$30</f>
        <v>283.40080971659921</v>
      </c>
    </row>
    <row r="34" spans="1:5" x14ac:dyDescent="0.25">
      <c r="A34" s="36" t="s">
        <v>82</v>
      </c>
      <c r="D34" s="39">
        <v>26250</v>
      </c>
      <c r="E34" s="79">
        <f>D34/Apt!$J$30</f>
        <v>53.137651821862349</v>
      </c>
    </row>
    <row r="35" spans="1:5" x14ac:dyDescent="0.25">
      <c r="A35" s="36" t="s">
        <v>83</v>
      </c>
      <c r="D35" s="39">
        <v>40000</v>
      </c>
      <c r="E35" s="79">
        <f>D35/Apt!$J$30</f>
        <v>80.97165991902834</v>
      </c>
    </row>
    <row r="36" spans="1:5" x14ac:dyDescent="0.25">
      <c r="A36" s="36" t="s">
        <v>84</v>
      </c>
      <c r="D36" s="39">
        <v>286000</v>
      </c>
      <c r="E36" s="79">
        <f>D36/Apt!$J$30</f>
        <v>578.9473684210526</v>
      </c>
    </row>
    <row r="37" spans="1:5" x14ac:dyDescent="0.25">
      <c r="A37" s="36" t="s">
        <v>85</v>
      </c>
      <c r="D37" s="39">
        <v>220000</v>
      </c>
      <c r="E37" s="79">
        <f>D37/Apt!$J$30</f>
        <v>445.34412955465586</v>
      </c>
    </row>
    <row r="38" spans="1:5" x14ac:dyDescent="0.25">
      <c r="A38" s="36" t="s">
        <v>138</v>
      </c>
      <c r="D38" s="39">
        <v>10000</v>
      </c>
      <c r="E38" s="79">
        <f>D38/Apt!$J$30</f>
        <v>20.242914979757085</v>
      </c>
    </row>
    <row r="39" spans="1:5" x14ac:dyDescent="0.25">
      <c r="A39" s="36" t="s">
        <v>139</v>
      </c>
      <c r="D39" s="39">
        <v>6000</v>
      </c>
      <c r="E39" s="79">
        <f>D39/Apt!$J$30</f>
        <v>12.145748987854251</v>
      </c>
    </row>
    <row r="40" spans="1:5" x14ac:dyDescent="0.25">
      <c r="A40" s="36" t="s">
        <v>140</v>
      </c>
      <c r="D40" s="39">
        <v>4000</v>
      </c>
      <c r="E40" s="79">
        <f>D40/Apt!$J$30</f>
        <v>8.097165991902834</v>
      </c>
    </row>
    <row r="41" spans="1:5" x14ac:dyDescent="0.25">
      <c r="A41" s="36" t="s">
        <v>141</v>
      </c>
      <c r="D41" s="39">
        <v>10000</v>
      </c>
      <c r="E41" s="79">
        <f>D41/Apt!$J$30</f>
        <v>20.242914979757085</v>
      </c>
    </row>
    <row r="42" spans="1:5" ht="13.8" thickBot="1" x14ac:dyDescent="0.3">
      <c r="A42" s="42" t="s">
        <v>86</v>
      </c>
      <c r="B42" s="42"/>
      <c r="C42" s="42"/>
      <c r="D42" s="80">
        <f>SUM(D15:D41)</f>
        <v>2920000</v>
      </c>
      <c r="E42" s="92">
        <f>D42/Apt!$J$30</f>
        <v>5910.9311740890689</v>
      </c>
    </row>
    <row r="43" spans="1:5" ht="13.8" thickTop="1" x14ac:dyDescent="0.25"/>
    <row r="44" spans="1:5" ht="14.4" x14ac:dyDescent="0.3">
      <c r="A44" s="12" t="s">
        <v>49</v>
      </c>
      <c r="B44" s="1"/>
      <c r="C44" s="1"/>
      <c r="D44" s="1"/>
    </row>
    <row r="45" spans="1:5" ht="14.4" x14ac:dyDescent="0.3">
      <c r="A45" s="9" t="s">
        <v>142</v>
      </c>
      <c r="B45" s="2"/>
      <c r="C45" s="2"/>
      <c r="D45" s="100">
        <f>J30</f>
        <v>494</v>
      </c>
    </row>
    <row r="46" spans="1:5" ht="14.4" x14ac:dyDescent="0.3">
      <c r="A46" s="9" t="s">
        <v>50</v>
      </c>
      <c r="B46" s="2"/>
      <c r="C46" s="2"/>
      <c r="D46" s="15">
        <f>N30</f>
        <v>1640.7186234817812</v>
      </c>
    </row>
    <row r="47" spans="1:5" ht="14.4" x14ac:dyDescent="0.3">
      <c r="A47" s="9" t="s">
        <v>51</v>
      </c>
      <c r="B47" s="2"/>
      <c r="C47" s="2"/>
      <c r="D47" s="33">
        <f>D46*12</f>
        <v>19688.623481781375</v>
      </c>
    </row>
    <row r="48" spans="1:5" x14ac:dyDescent="0.25">
      <c r="A48" s="14" t="s">
        <v>294</v>
      </c>
      <c r="B48" s="2"/>
      <c r="C48" s="2"/>
      <c r="D48" s="46">
        <f>P30</f>
        <v>65</v>
      </c>
    </row>
    <row r="49" spans="1:4" x14ac:dyDescent="0.25">
      <c r="A49" s="14" t="s">
        <v>295</v>
      </c>
      <c r="B49" s="2"/>
      <c r="C49" s="2"/>
      <c r="D49" s="46">
        <f>(Apt!E8+Apt!E9)</f>
        <v>131.57894736842104</v>
      </c>
    </row>
    <row r="50" spans="1:4" x14ac:dyDescent="0.25">
      <c r="A50" s="14" t="s">
        <v>296</v>
      </c>
      <c r="B50" s="2"/>
      <c r="C50" s="2"/>
      <c r="D50" s="48">
        <f>SUM(Apt!E4:E7)</f>
        <v>127.16599190283399</v>
      </c>
    </row>
    <row r="51" spans="1:4" ht="14.4" x14ac:dyDescent="0.3">
      <c r="A51" s="9" t="s">
        <v>52</v>
      </c>
      <c r="B51" s="2"/>
      <c r="C51" s="2"/>
      <c r="D51" s="64">
        <f>Apt!E42</f>
        <v>5910.9311740890689</v>
      </c>
    </row>
    <row r="52" spans="1:4" ht="14.4" x14ac:dyDescent="0.3">
      <c r="A52" s="9" t="s">
        <v>53</v>
      </c>
      <c r="B52" s="2"/>
      <c r="C52" s="2"/>
      <c r="D52" s="54">
        <f>J18</f>
        <v>24</v>
      </c>
    </row>
    <row r="53" spans="1:4" ht="14.4" x14ac:dyDescent="0.3">
      <c r="A53" s="14"/>
      <c r="B53" s="2"/>
      <c r="C53" s="2"/>
      <c r="D53" s="5"/>
    </row>
    <row r="54" spans="1:4" ht="14.4" x14ac:dyDescent="0.3">
      <c r="A54" s="12" t="s">
        <v>119</v>
      </c>
      <c r="B54" s="1"/>
      <c r="C54" s="1"/>
      <c r="D54" s="1"/>
    </row>
    <row r="55" spans="1:4" ht="14.4" x14ac:dyDescent="0.3">
      <c r="A55" s="9" t="s">
        <v>26</v>
      </c>
      <c r="B55" s="2"/>
      <c r="C55" s="2"/>
      <c r="D55" s="33">
        <f>LPP!D36/D45</f>
        <v>513007.23864530068</v>
      </c>
    </row>
    <row r="56" spans="1:4" ht="14.4" x14ac:dyDescent="0.3">
      <c r="A56" s="9" t="s">
        <v>25</v>
      </c>
      <c r="B56" s="2"/>
      <c r="C56" s="2"/>
      <c r="D56" s="71">
        <f>LPP!D34</f>
        <v>0.01</v>
      </c>
    </row>
    <row r="57" spans="1:4" x14ac:dyDescent="0.25">
      <c r="A57" s="9" t="s">
        <v>27</v>
      </c>
      <c r="B57" s="2"/>
      <c r="C57" s="2"/>
      <c r="D57" s="8">
        <f>D55*(1-D56)</f>
        <v>507877.16625884769</v>
      </c>
    </row>
    <row r="58" spans="1:4" ht="14.4" x14ac:dyDescent="0.3">
      <c r="A58" s="14" t="s">
        <v>28</v>
      </c>
      <c r="B58" s="2"/>
      <c r="C58" s="2"/>
      <c r="D58" s="54">
        <f>D45</f>
        <v>494</v>
      </c>
    </row>
    <row r="59" spans="1:4" x14ac:dyDescent="0.25">
      <c r="A59" s="14" t="s">
        <v>29</v>
      </c>
      <c r="B59" s="2"/>
      <c r="C59" s="2"/>
      <c r="D59" s="2">
        <f>D45/D58</f>
        <v>1</v>
      </c>
    </row>
    <row r="60" spans="1:4" ht="14.4" x14ac:dyDescent="0.3">
      <c r="A60" s="14" t="s">
        <v>30</v>
      </c>
      <c r="B60" s="2"/>
      <c r="C60" s="2"/>
      <c r="D60" s="54">
        <f>LPP!D5</f>
        <v>120</v>
      </c>
    </row>
    <row r="61" spans="1:4" x14ac:dyDescent="0.25">
      <c r="A61" s="14" t="s">
        <v>31</v>
      </c>
      <c r="B61" s="2"/>
      <c r="C61" s="2"/>
      <c r="D61" s="2">
        <f>ROUNDUP(D60+(D59-1),0)</f>
        <v>120</v>
      </c>
    </row>
    <row r="62" spans="1:4" x14ac:dyDescent="0.25">
      <c r="A62" s="14" t="s">
        <v>48</v>
      </c>
      <c r="B62" s="2"/>
      <c r="C62" s="2"/>
      <c r="D62" s="8">
        <f>D57*D45</f>
        <v>250891320.13187075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F587-B35F-41B6-BB04-3A5462D22494}">
  <sheetPr>
    <tabColor rgb="FF00B050"/>
  </sheetPr>
  <dimension ref="A1:DU104"/>
  <sheetViews>
    <sheetView topLeftCell="B17" workbookViewId="0">
      <selection activeCell="D35" sqref="D35:N35"/>
    </sheetView>
  </sheetViews>
  <sheetFormatPr defaultRowHeight="13.2" x14ac:dyDescent="0.25"/>
  <cols>
    <col min="2" max="2" width="17.6640625" customWidth="1"/>
    <col min="3" max="3" width="28.21875" customWidth="1"/>
    <col min="4" max="4" width="15.109375" bestFit="1" customWidth="1"/>
    <col min="5" max="6" width="12.109375" bestFit="1" customWidth="1"/>
    <col min="7" max="13" width="11.44140625" bestFit="1" customWidth="1"/>
    <col min="14" max="14" width="12.44140625" bestFit="1" customWidth="1"/>
    <col min="15" max="27" width="11.109375" bestFit="1" customWidth="1"/>
    <col min="28" max="28" width="8.88671875" bestFit="1" customWidth="1"/>
    <col min="29" max="29" width="9.109375" bestFit="1" customWidth="1"/>
    <col min="30" max="31" width="8.88671875" bestFit="1" customWidth="1"/>
    <col min="32" max="32" width="9.21875" bestFit="1" customWidth="1"/>
    <col min="33" max="35" width="8.88671875" bestFit="1" customWidth="1"/>
    <col min="36" max="36" width="9.33203125" bestFit="1" customWidth="1"/>
    <col min="37" max="37" width="8.88671875" bestFit="1" customWidth="1"/>
    <col min="38" max="38" width="9.5546875" bestFit="1" customWidth="1"/>
    <col min="39" max="40" width="8.88671875" bestFit="1" customWidth="1"/>
    <col min="41" max="41" width="9.109375" bestFit="1" customWidth="1"/>
    <col min="42" max="43" width="8.88671875" bestFit="1" customWidth="1"/>
    <col min="44" max="44" width="9.21875" bestFit="1" customWidth="1"/>
    <col min="45" max="47" width="8.88671875" bestFit="1" customWidth="1"/>
    <col min="48" max="48" width="9.33203125" bestFit="1" customWidth="1"/>
    <col min="49" max="49" width="8.88671875" bestFit="1" customWidth="1"/>
    <col min="50" max="50" width="9.5546875" bestFit="1" customWidth="1"/>
    <col min="51" max="52" width="8.88671875" bestFit="1" customWidth="1"/>
    <col min="53" max="53" width="9.109375" bestFit="1" customWidth="1"/>
    <col min="54" max="55" width="8.88671875" bestFit="1" customWidth="1"/>
    <col min="56" max="56" width="9.21875" bestFit="1" customWidth="1"/>
    <col min="58" max="58" width="8.88671875" bestFit="1" customWidth="1"/>
    <col min="60" max="60" width="9.33203125" bestFit="1" customWidth="1"/>
    <col min="62" max="62" width="9.5546875" bestFit="1" customWidth="1"/>
    <col min="63" max="64" width="8.88671875" bestFit="1" customWidth="1"/>
    <col min="65" max="65" width="9.109375" bestFit="1" customWidth="1"/>
    <col min="68" max="68" width="9.21875" bestFit="1" customWidth="1"/>
    <col min="72" max="72" width="9.33203125" bestFit="1" customWidth="1"/>
    <col min="74" max="74" width="9.5546875" bestFit="1" customWidth="1"/>
    <col min="77" max="124" width="10.44140625" bestFit="1" customWidth="1"/>
  </cols>
  <sheetData>
    <row r="1" spans="1:14" x14ac:dyDescent="0.25">
      <c r="A1" s="81" t="s">
        <v>253</v>
      </c>
      <c r="B1" s="89"/>
      <c r="C1" s="89"/>
      <c r="D1" s="89"/>
    </row>
    <row r="5" spans="1:14" ht="14.4" x14ac:dyDescent="0.3">
      <c r="C5" s="2" t="s">
        <v>36</v>
      </c>
      <c r="D5" s="19">
        <f>LPP!D4</f>
        <v>44408</v>
      </c>
      <c r="E5" s="20">
        <f>EOMONTH(D5,12)</f>
        <v>44773</v>
      </c>
      <c r="F5" s="20">
        <f t="shared" ref="F5:N5" si="0">EOMONTH(E5,12)</f>
        <v>45138</v>
      </c>
      <c r="G5" s="20">
        <f t="shared" si="0"/>
        <v>45504</v>
      </c>
      <c r="H5" s="20">
        <f t="shared" si="0"/>
        <v>45869</v>
      </c>
      <c r="I5" s="20">
        <f t="shared" si="0"/>
        <v>46234</v>
      </c>
      <c r="J5" s="20">
        <f t="shared" si="0"/>
        <v>46599</v>
      </c>
      <c r="K5" s="20">
        <f t="shared" si="0"/>
        <v>46965</v>
      </c>
      <c r="L5" s="20">
        <f t="shared" si="0"/>
        <v>47330</v>
      </c>
      <c r="M5" s="20">
        <f t="shared" si="0"/>
        <v>47695</v>
      </c>
      <c r="N5" s="20">
        <f t="shared" si="0"/>
        <v>48060</v>
      </c>
    </row>
    <row r="6" spans="1:14" x14ac:dyDescent="0.25">
      <c r="C6" s="36" t="s">
        <v>229</v>
      </c>
      <c r="D6" s="72">
        <v>0</v>
      </c>
      <c r="E6" s="91">
        <f>D6+1</f>
        <v>1</v>
      </c>
      <c r="F6" s="91">
        <f t="shared" ref="F6:N6" si="1">E6+1</f>
        <v>2</v>
      </c>
      <c r="G6" s="91">
        <f t="shared" si="1"/>
        <v>3</v>
      </c>
      <c r="H6" s="91">
        <f t="shared" si="1"/>
        <v>4</v>
      </c>
      <c r="I6" s="91">
        <f t="shared" si="1"/>
        <v>5</v>
      </c>
      <c r="J6" s="91">
        <f t="shared" si="1"/>
        <v>6</v>
      </c>
      <c r="K6" s="91">
        <f t="shared" si="1"/>
        <v>7</v>
      </c>
      <c r="L6" s="91">
        <f t="shared" si="1"/>
        <v>8</v>
      </c>
      <c r="M6" s="91">
        <f t="shared" si="1"/>
        <v>9</v>
      </c>
      <c r="N6" s="91">
        <f t="shared" si="1"/>
        <v>10</v>
      </c>
    </row>
    <row r="7" spans="1:14" x14ac:dyDescent="0.25"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 x14ac:dyDescent="0.25">
      <c r="C8" s="10" t="s">
        <v>251</v>
      </c>
    </row>
    <row r="9" spans="1:14" x14ac:dyDescent="0.25">
      <c r="C9" s="9" t="str">
        <f>C56</f>
        <v>Acquisition (10% Allocated)</v>
      </c>
      <c r="D9" s="55">
        <f t="shared" ref="D9:N9" si="2">SUMIF($D$53:$DT$53,D$6,$D56:$DT56)</f>
        <v>-2761925</v>
      </c>
      <c r="E9" s="55">
        <f t="shared" si="2"/>
        <v>0</v>
      </c>
      <c r="F9" s="55">
        <f t="shared" si="2"/>
        <v>0</v>
      </c>
      <c r="G9" s="55">
        <f t="shared" si="2"/>
        <v>0</v>
      </c>
      <c r="H9" s="55">
        <f t="shared" si="2"/>
        <v>0</v>
      </c>
      <c r="I9" s="55">
        <f t="shared" si="2"/>
        <v>0</v>
      </c>
      <c r="J9" s="55">
        <f t="shared" si="2"/>
        <v>0</v>
      </c>
      <c r="K9" s="55">
        <f t="shared" si="2"/>
        <v>0</v>
      </c>
      <c r="L9" s="55">
        <f t="shared" si="2"/>
        <v>0</v>
      </c>
      <c r="M9" s="55">
        <f t="shared" si="2"/>
        <v>0</v>
      </c>
      <c r="N9" s="55">
        <f t="shared" si="2"/>
        <v>0</v>
      </c>
    </row>
    <row r="10" spans="1:14" x14ac:dyDescent="0.25">
      <c r="C10" s="9" t="str">
        <f>C57</f>
        <v>Site Work (10% Allocated)</v>
      </c>
      <c r="D10" s="55">
        <f t="shared" ref="D10:N10" si="3">SUMIF($D$53:$DT$53,D$6,$D57:$DT57)</f>
        <v>0</v>
      </c>
      <c r="E10" s="55">
        <f t="shared" si="3"/>
        <v>-1291312</v>
      </c>
      <c r="F10" s="55">
        <f t="shared" si="3"/>
        <v>-1614140</v>
      </c>
      <c r="G10" s="55">
        <f t="shared" si="3"/>
        <v>0</v>
      </c>
      <c r="H10" s="55">
        <f t="shared" si="3"/>
        <v>0</v>
      </c>
      <c r="I10" s="55">
        <f t="shared" si="3"/>
        <v>0</v>
      </c>
      <c r="J10" s="55">
        <f t="shared" si="3"/>
        <v>0</v>
      </c>
      <c r="K10" s="55">
        <f t="shared" si="3"/>
        <v>0</v>
      </c>
      <c r="L10" s="55">
        <f t="shared" si="3"/>
        <v>0</v>
      </c>
      <c r="M10" s="55">
        <f t="shared" si="3"/>
        <v>0</v>
      </c>
      <c r="N10" s="55">
        <f t="shared" si="3"/>
        <v>0</v>
      </c>
    </row>
    <row r="11" spans="1:14" x14ac:dyDescent="0.25">
      <c r="B11" s="56"/>
      <c r="C11" s="9" t="str">
        <f>C58</f>
        <v>Vertical Construction</v>
      </c>
      <c r="D11" s="55">
        <f t="shared" ref="D11:N11" si="4">SUMIF($D$53:$DT$53,D$6,$D58:$DT58)</f>
        <v>0</v>
      </c>
      <c r="E11" s="55">
        <f t="shared" si="4"/>
        <v>0</v>
      </c>
      <c r="F11" s="55">
        <f t="shared" si="4"/>
        <v>-31007946.666666672</v>
      </c>
      <c r="G11" s="55">
        <f t="shared" si="4"/>
        <v>-35437653.333333336</v>
      </c>
      <c r="H11" s="55">
        <f t="shared" si="4"/>
        <v>0</v>
      </c>
      <c r="I11" s="55">
        <f t="shared" si="4"/>
        <v>0</v>
      </c>
      <c r="J11" s="55">
        <f t="shared" si="4"/>
        <v>0</v>
      </c>
      <c r="K11" s="55">
        <f t="shared" si="4"/>
        <v>0</v>
      </c>
      <c r="L11" s="55">
        <f t="shared" si="4"/>
        <v>0</v>
      </c>
      <c r="M11" s="55">
        <f t="shared" si="4"/>
        <v>0</v>
      </c>
      <c r="N11" s="55">
        <f t="shared" si="4"/>
        <v>0</v>
      </c>
    </row>
    <row r="12" spans="1:14" x14ac:dyDescent="0.25">
      <c r="C12" s="9" t="str">
        <f>C59</f>
        <v>Contractor Fees</v>
      </c>
      <c r="D12" s="55">
        <f t="shared" ref="D12:N12" si="5">SUMIF($D$53:$DT$53,D$6,$D59:$DT59)</f>
        <v>0</v>
      </c>
      <c r="E12" s="55">
        <f t="shared" si="5"/>
        <v>0</v>
      </c>
      <c r="F12" s="55">
        <f t="shared" si="5"/>
        <v>-2197673.8186666663</v>
      </c>
      <c r="G12" s="55">
        <f t="shared" si="5"/>
        <v>-2511627.2213333328</v>
      </c>
      <c r="H12" s="55">
        <f t="shared" si="5"/>
        <v>0</v>
      </c>
      <c r="I12" s="55">
        <f t="shared" si="5"/>
        <v>0</v>
      </c>
      <c r="J12" s="55">
        <f t="shared" si="5"/>
        <v>0</v>
      </c>
      <c r="K12" s="55">
        <f t="shared" si="5"/>
        <v>0</v>
      </c>
      <c r="L12" s="55">
        <f t="shared" si="5"/>
        <v>0</v>
      </c>
      <c r="M12" s="55">
        <f t="shared" si="5"/>
        <v>0</v>
      </c>
      <c r="N12" s="55">
        <f t="shared" si="5"/>
        <v>0</v>
      </c>
    </row>
    <row r="13" spans="1:14" x14ac:dyDescent="0.25">
      <c r="C13" s="9" t="str">
        <f>C60</f>
        <v>Contingency (10% Allocated)</v>
      </c>
      <c r="D13" s="55">
        <f t="shared" ref="D13:N13" si="6">SUMIF($D$53:$DT$53,D$6,$D60:$DT60)</f>
        <v>0</v>
      </c>
      <c r="E13" s="55">
        <f t="shared" si="6"/>
        <v>0</v>
      </c>
      <c r="F13" s="55">
        <f t="shared" si="6"/>
        <v>-630083.04799999995</v>
      </c>
      <c r="G13" s="55">
        <f t="shared" si="6"/>
        <v>-720094.91200000001</v>
      </c>
      <c r="H13" s="55">
        <f t="shared" si="6"/>
        <v>0</v>
      </c>
      <c r="I13" s="55">
        <f t="shared" si="6"/>
        <v>0</v>
      </c>
      <c r="J13" s="55">
        <f t="shared" si="6"/>
        <v>0</v>
      </c>
      <c r="K13" s="55">
        <f t="shared" si="6"/>
        <v>0</v>
      </c>
      <c r="L13" s="55">
        <f t="shared" si="6"/>
        <v>0</v>
      </c>
      <c r="M13" s="55">
        <f t="shared" si="6"/>
        <v>0</v>
      </c>
      <c r="N13" s="55">
        <f t="shared" si="6"/>
        <v>0</v>
      </c>
    </row>
    <row r="14" spans="1:14" ht="13.8" thickBot="1" x14ac:dyDescent="0.3">
      <c r="C14" s="29" t="s">
        <v>207</v>
      </c>
      <c r="D14" s="80">
        <f>SUM(D8:D13)</f>
        <v>-2761925</v>
      </c>
      <c r="E14" s="80">
        <f t="shared" ref="E14:N14" si="7">SUM(E8:E13)</f>
        <v>-1291312</v>
      </c>
      <c r="F14" s="80">
        <f t="shared" si="7"/>
        <v>-35449843.533333339</v>
      </c>
      <c r="G14" s="80">
        <f t="shared" si="7"/>
        <v>-38669375.466666669</v>
      </c>
      <c r="H14" s="80">
        <f t="shared" si="7"/>
        <v>0</v>
      </c>
      <c r="I14" s="80">
        <f t="shared" si="7"/>
        <v>0</v>
      </c>
      <c r="J14" s="80">
        <f t="shared" si="7"/>
        <v>0</v>
      </c>
      <c r="K14" s="80">
        <f t="shared" si="7"/>
        <v>0</v>
      </c>
      <c r="L14" s="80">
        <f t="shared" si="7"/>
        <v>0</v>
      </c>
      <c r="M14" s="80">
        <f t="shared" si="7"/>
        <v>0</v>
      </c>
      <c r="N14" s="80">
        <f t="shared" si="7"/>
        <v>0</v>
      </c>
    </row>
    <row r="15" spans="1:14" ht="13.8" thickTop="1" x14ac:dyDescent="0.25">
      <c r="B15" s="56"/>
      <c r="C15" s="9"/>
    </row>
    <row r="16" spans="1:14" x14ac:dyDescent="0.25">
      <c r="C16" s="10" t="s">
        <v>101</v>
      </c>
    </row>
    <row r="17" spans="3:14" x14ac:dyDescent="0.25">
      <c r="C17" s="9" t="s">
        <v>99</v>
      </c>
      <c r="D17" s="55">
        <f>SUMIF($D$53:$DT$53,D$6,$D66:$DT66)</f>
        <v>0</v>
      </c>
      <c r="E17" s="55">
        <f t="shared" ref="E17:N17" si="8">SUMIF($D$53:$DT$53,E$6,$D66:$DT66)</f>
        <v>0</v>
      </c>
      <c r="F17" s="55">
        <f t="shared" si="8"/>
        <v>81051.499999999985</v>
      </c>
      <c r="G17" s="55">
        <f t="shared" si="8"/>
        <v>7080659.0399999982</v>
      </c>
      <c r="H17" s="55">
        <f t="shared" si="8"/>
        <v>10519836.288000001</v>
      </c>
      <c r="I17" s="55">
        <f t="shared" si="8"/>
        <v>10940629.739519998</v>
      </c>
      <c r="J17" s="55">
        <f t="shared" si="8"/>
        <v>11378254.929100802</v>
      </c>
      <c r="K17" s="55">
        <f t="shared" si="8"/>
        <v>11833385.126264833</v>
      </c>
      <c r="L17" s="55">
        <f t="shared" si="8"/>
        <v>12306720.531315429</v>
      </c>
      <c r="M17" s="55">
        <f t="shared" si="8"/>
        <v>12798989.352568047</v>
      </c>
      <c r="N17" s="55">
        <f t="shared" si="8"/>
        <v>13310948.926670769</v>
      </c>
    </row>
    <row r="18" spans="3:14" x14ac:dyDescent="0.25">
      <c r="C18" s="9" t="s">
        <v>100</v>
      </c>
      <c r="D18" s="55">
        <f t="shared" ref="D18:N18" si="9">SUMIF($D$53:$DT$53,D$6,$D67:$DT67)</f>
        <v>0</v>
      </c>
      <c r="E18" s="55">
        <f t="shared" si="9"/>
        <v>0</v>
      </c>
      <c r="F18" s="55">
        <f t="shared" si="9"/>
        <v>3211</v>
      </c>
      <c r="G18" s="55">
        <f t="shared" si="9"/>
        <v>280512.96000000002</v>
      </c>
      <c r="H18" s="55">
        <f t="shared" si="9"/>
        <v>416762.11199999996</v>
      </c>
      <c r="I18" s="55">
        <f t="shared" si="9"/>
        <v>433432.59647999989</v>
      </c>
      <c r="J18" s="55">
        <f t="shared" si="9"/>
        <v>450769.9003392001</v>
      </c>
      <c r="K18" s="55">
        <f t="shared" si="9"/>
        <v>468800.69635276817</v>
      </c>
      <c r="L18" s="55">
        <f t="shared" si="9"/>
        <v>487552.72420687898</v>
      </c>
      <c r="M18" s="55">
        <f t="shared" si="9"/>
        <v>507054.83317515411</v>
      </c>
      <c r="N18" s="55">
        <f t="shared" si="9"/>
        <v>527337.02650216012</v>
      </c>
    </row>
    <row r="19" spans="3:14" x14ac:dyDescent="0.25">
      <c r="C19" s="14" t="s">
        <v>102</v>
      </c>
      <c r="D19" s="55">
        <f t="shared" ref="D19:N19" si="10">SUMIF($D$53:$DT$53,D$6,$D68:$DT68)</f>
        <v>0</v>
      </c>
      <c r="E19" s="55">
        <f t="shared" si="10"/>
        <v>0</v>
      </c>
      <c r="F19" s="55">
        <f t="shared" si="10"/>
        <v>541.66666666666674</v>
      </c>
      <c r="G19" s="55">
        <f t="shared" si="10"/>
        <v>47320.000000000007</v>
      </c>
      <c r="H19" s="55">
        <f t="shared" si="10"/>
        <v>70303.999999999985</v>
      </c>
      <c r="I19" s="55">
        <f t="shared" si="10"/>
        <v>73116.160000000018</v>
      </c>
      <c r="J19" s="55">
        <f t="shared" si="10"/>
        <v>76040.806400000016</v>
      </c>
      <c r="K19" s="55">
        <f t="shared" si="10"/>
        <v>79082.438656000013</v>
      </c>
      <c r="L19" s="55">
        <f t="shared" si="10"/>
        <v>82245.736202240048</v>
      </c>
      <c r="M19" s="55">
        <f t="shared" si="10"/>
        <v>85535.56565032962</v>
      </c>
      <c r="N19" s="55">
        <f t="shared" si="10"/>
        <v>88956.988276342847</v>
      </c>
    </row>
    <row r="20" spans="3:14" x14ac:dyDescent="0.25">
      <c r="C20" s="14" t="s">
        <v>103</v>
      </c>
      <c r="D20" s="55">
        <f t="shared" ref="D20:N20" si="11">SUMIF($D$53:$DT$53,D$6,$D69:$DT69)</f>
        <v>0</v>
      </c>
      <c r="E20" s="55">
        <f t="shared" si="11"/>
        <v>0</v>
      </c>
      <c r="F20" s="55">
        <f t="shared" si="11"/>
        <v>523.5</v>
      </c>
      <c r="G20" s="55">
        <f t="shared" si="11"/>
        <v>45732.960000000006</v>
      </c>
      <c r="H20" s="55">
        <f t="shared" si="11"/>
        <v>67946.112000000008</v>
      </c>
      <c r="I20" s="55">
        <f t="shared" si="11"/>
        <v>70663.956480000008</v>
      </c>
      <c r="J20" s="55">
        <f t="shared" si="11"/>
        <v>73490.514739200022</v>
      </c>
      <c r="K20" s="55">
        <f t="shared" si="11"/>
        <v>76430.13532876801</v>
      </c>
      <c r="L20" s="55">
        <f t="shared" si="11"/>
        <v>79487.340741918742</v>
      </c>
      <c r="M20" s="55">
        <f t="shared" si="11"/>
        <v>82666.834371595512</v>
      </c>
      <c r="N20" s="55">
        <f t="shared" si="11"/>
        <v>85973.50774645932</v>
      </c>
    </row>
    <row r="21" spans="3:14" ht="13.8" thickBot="1" x14ac:dyDescent="0.3">
      <c r="C21" s="29" t="s">
        <v>266</v>
      </c>
      <c r="D21" s="80">
        <f>SUM(D17:D20)</f>
        <v>0</v>
      </c>
      <c r="E21" s="80">
        <f t="shared" ref="E21:N21" si="12">SUM(E17:E20)</f>
        <v>0</v>
      </c>
      <c r="F21" s="80">
        <f t="shared" si="12"/>
        <v>85327.666666666657</v>
      </c>
      <c r="G21" s="80">
        <f t="shared" si="12"/>
        <v>7454224.9599999981</v>
      </c>
      <c r="H21" s="80">
        <f t="shared" si="12"/>
        <v>11074848.512</v>
      </c>
      <c r="I21" s="80">
        <f t="shared" si="12"/>
        <v>11517842.45248</v>
      </c>
      <c r="J21" s="80">
        <f t="shared" si="12"/>
        <v>11978556.150579201</v>
      </c>
      <c r="K21" s="80">
        <f t="shared" si="12"/>
        <v>12457698.39660237</v>
      </c>
      <c r="L21" s="80">
        <f t="shared" si="12"/>
        <v>12956006.332466468</v>
      </c>
      <c r="M21" s="80">
        <f t="shared" si="12"/>
        <v>13474246.585765125</v>
      </c>
      <c r="N21" s="80">
        <f t="shared" si="12"/>
        <v>14013216.449195731</v>
      </c>
    </row>
    <row r="22" spans="3:14" ht="13.8" thickTop="1" x14ac:dyDescent="0.25">
      <c r="C22" s="2"/>
    </row>
    <row r="23" spans="3:14" x14ac:dyDescent="0.25">
      <c r="C23" s="9" t="str">
        <f>CONCATENATE("Vacancy (",LPP!$D$11*100,"%)")</f>
        <v>Vacancy (3%)</v>
      </c>
      <c r="D23" s="56">
        <f>-Apt!$I$10*D21</f>
        <v>0</v>
      </c>
      <c r="E23" s="56">
        <f>-Apt!$I$10*E21</f>
        <v>0</v>
      </c>
      <c r="F23" s="56">
        <f>-Apt!$I$10*F21</f>
        <v>-2559.8299999999995</v>
      </c>
      <c r="G23" s="56">
        <f>-Apt!$I$10*G21</f>
        <v>-223626.74879999994</v>
      </c>
      <c r="H23" s="56">
        <f>-Apt!$I$10*H21</f>
        <v>-332245.45535999996</v>
      </c>
      <c r="I23" s="56">
        <f>-Apt!$I$10*I21</f>
        <v>-345535.27357439999</v>
      </c>
      <c r="J23" s="56">
        <f>-Apt!$I$10*J21</f>
        <v>-359356.68451737601</v>
      </c>
      <c r="K23" s="56">
        <f>-Apt!$I$10*K21</f>
        <v>-373730.9518980711</v>
      </c>
      <c r="L23" s="56">
        <f>-Apt!$I$10*L21</f>
        <v>-388680.18997399404</v>
      </c>
      <c r="M23" s="56">
        <f>-Apt!$I$10*M21</f>
        <v>-404227.39757295372</v>
      </c>
      <c r="N23" s="56">
        <f>-Apt!$I$10*N21</f>
        <v>-420396.49347587192</v>
      </c>
    </row>
    <row r="24" spans="3:14" ht="13.8" thickBot="1" x14ac:dyDescent="0.3">
      <c r="C24" s="29" t="s">
        <v>110</v>
      </c>
      <c r="D24" s="80">
        <f>D21+D23</f>
        <v>0</v>
      </c>
      <c r="E24" s="80">
        <f t="shared" ref="E24:N24" si="13">E21+E23</f>
        <v>0</v>
      </c>
      <c r="F24" s="80">
        <f t="shared" si="13"/>
        <v>82767.836666666655</v>
      </c>
      <c r="G24" s="80">
        <f t="shared" si="13"/>
        <v>7230598.2111999979</v>
      </c>
      <c r="H24" s="80">
        <f t="shared" si="13"/>
        <v>10742603.056640001</v>
      </c>
      <c r="I24" s="80">
        <f t="shared" si="13"/>
        <v>11172307.178905599</v>
      </c>
      <c r="J24" s="80">
        <f t="shared" si="13"/>
        <v>11619199.466061825</v>
      </c>
      <c r="K24" s="80">
        <f t="shared" si="13"/>
        <v>12083967.444704298</v>
      </c>
      <c r="L24" s="80">
        <f t="shared" si="13"/>
        <v>12567326.142492475</v>
      </c>
      <c r="M24" s="80">
        <f t="shared" si="13"/>
        <v>13070019.188192172</v>
      </c>
      <c r="N24" s="80">
        <f t="shared" si="13"/>
        <v>13592819.95571986</v>
      </c>
    </row>
    <row r="25" spans="3:14" ht="13.8" thickTop="1" x14ac:dyDescent="0.25">
      <c r="C25" s="2"/>
    </row>
    <row r="26" spans="3:14" x14ac:dyDescent="0.25">
      <c r="C26" s="10" t="s">
        <v>37</v>
      </c>
    </row>
    <row r="27" spans="3:14" x14ac:dyDescent="0.25">
      <c r="C27" s="9" t="s">
        <v>114</v>
      </c>
      <c r="D27" s="56">
        <f>-Apt!$J$4*D24</f>
        <v>0</v>
      </c>
      <c r="E27" s="56">
        <f>-Apt!$J$4*E24</f>
        <v>0</v>
      </c>
      <c r="F27" s="56">
        <f>-Apt!$J$4*F24</f>
        <v>-2896.8742833333331</v>
      </c>
      <c r="G27" s="56">
        <f>-Apt!$J$4*G24</f>
        <v>-253070.93739199996</v>
      </c>
      <c r="H27" s="56">
        <f>-Apt!$J$4*H24</f>
        <v>-375991.10698240006</v>
      </c>
      <c r="I27" s="56">
        <f>-Apt!$J$4*I24</f>
        <v>-391030.75126169599</v>
      </c>
      <c r="J27" s="56">
        <f>-Apt!$J$4*J24</f>
        <v>-406671.98131216393</v>
      </c>
      <c r="K27" s="56">
        <f>-Apt!$J$4*K24</f>
        <v>-422938.86056465044</v>
      </c>
      <c r="L27" s="56">
        <f>-Apt!$J$4*L24</f>
        <v>-439856.41498723667</v>
      </c>
      <c r="M27" s="56">
        <f>-Apt!$J$4*M24</f>
        <v>-457450.67158672604</v>
      </c>
      <c r="N27" s="56">
        <f>-Apt!$J$4*N24</f>
        <v>-475748.69845019514</v>
      </c>
    </row>
    <row r="28" spans="3:14" x14ac:dyDescent="0.25">
      <c r="C28" s="14" t="s">
        <v>115</v>
      </c>
      <c r="D28" s="55">
        <f t="shared" ref="D28:N29" si="14">SUMIF($D$53:$DT$53,D$6,$D77:$DT77)</f>
        <v>0</v>
      </c>
      <c r="E28" s="55">
        <f t="shared" si="14"/>
        <v>0</v>
      </c>
      <c r="F28" s="55">
        <f t="shared" si="14"/>
        <v>-24333.333333333332</v>
      </c>
      <c r="G28" s="55">
        <f t="shared" si="14"/>
        <v>-2095100.0000000002</v>
      </c>
      <c r="H28" s="55">
        <f t="shared" si="14"/>
        <v>-3067825</v>
      </c>
      <c r="I28" s="55">
        <f t="shared" si="14"/>
        <v>-3144520.6249999995</v>
      </c>
      <c r="J28" s="55">
        <f t="shared" si="14"/>
        <v>-3223133.6406250005</v>
      </c>
      <c r="K28" s="55">
        <f t="shared" si="14"/>
        <v>-3303711.9816406234</v>
      </c>
      <c r="L28" s="55">
        <f t="shared" si="14"/>
        <v>-3386304.7811816405</v>
      </c>
      <c r="M28" s="55">
        <f t="shared" si="14"/>
        <v>-3470962.4007111811</v>
      </c>
      <c r="N28" s="55">
        <f t="shared" si="14"/>
        <v>-3557736.4607289601</v>
      </c>
    </row>
    <row r="29" spans="3:14" x14ac:dyDescent="0.25">
      <c r="C29" s="14" t="s">
        <v>135</v>
      </c>
      <c r="D29" s="55">
        <f t="shared" si="14"/>
        <v>0</v>
      </c>
      <c r="E29" s="55">
        <f t="shared" si="14"/>
        <v>0</v>
      </c>
      <c r="F29" s="55">
        <f t="shared" si="14"/>
        <v>-1235.0000000000002</v>
      </c>
      <c r="G29" s="55">
        <f t="shared" si="14"/>
        <v>-106333.5</v>
      </c>
      <c r="H29" s="55">
        <f t="shared" si="14"/>
        <v>-155702.62500000003</v>
      </c>
      <c r="I29" s="55">
        <f t="shared" si="14"/>
        <v>-159595.19062499996</v>
      </c>
      <c r="J29" s="55">
        <f t="shared" si="14"/>
        <v>-163585.07039062501</v>
      </c>
      <c r="K29" s="55">
        <f t="shared" si="14"/>
        <v>-167674.6971503906</v>
      </c>
      <c r="L29" s="55">
        <f t="shared" si="14"/>
        <v>-171866.56457915035</v>
      </c>
      <c r="M29" s="55">
        <f t="shared" si="14"/>
        <v>-176163.22869362906</v>
      </c>
      <c r="N29" s="55">
        <f t="shared" si="14"/>
        <v>-180567.30941096984</v>
      </c>
    </row>
    <row r="30" spans="3:14" ht="13.8" thickBot="1" x14ac:dyDescent="0.3">
      <c r="C30" s="51" t="s">
        <v>116</v>
      </c>
      <c r="D30" s="80">
        <f>SUM(D27:D29)</f>
        <v>0</v>
      </c>
      <c r="E30" s="80">
        <f t="shared" ref="E30:N30" si="15">SUM(E27:E29)</f>
        <v>0</v>
      </c>
      <c r="F30" s="80">
        <f t="shared" si="15"/>
        <v>-28465.207616666667</v>
      </c>
      <c r="G30" s="80">
        <f t="shared" si="15"/>
        <v>-2454504.4373920001</v>
      </c>
      <c r="H30" s="80">
        <f t="shared" si="15"/>
        <v>-3599518.7319824002</v>
      </c>
      <c r="I30" s="80">
        <f t="shared" si="15"/>
        <v>-3695146.5668866951</v>
      </c>
      <c r="J30" s="80">
        <f t="shared" si="15"/>
        <v>-3793390.6923277895</v>
      </c>
      <c r="K30" s="80">
        <f t="shared" si="15"/>
        <v>-3894325.5393556645</v>
      </c>
      <c r="L30" s="80">
        <f t="shared" si="15"/>
        <v>-3998027.7607480274</v>
      </c>
      <c r="M30" s="80">
        <f t="shared" si="15"/>
        <v>-4104576.3009915361</v>
      </c>
      <c r="N30" s="80">
        <f t="shared" si="15"/>
        <v>-4214052.4685901254</v>
      </c>
    </row>
    <row r="31" spans="3:14" ht="13.8" thickTop="1" x14ac:dyDescent="0.25">
      <c r="C31" s="94" t="s">
        <v>267</v>
      </c>
      <c r="D31" s="95"/>
      <c r="E31" s="95"/>
      <c r="F31" s="96">
        <f>-F30/F24</f>
        <v>0.34391629361179799</v>
      </c>
      <c r="G31" s="96">
        <f t="shared" ref="G31:N31" si="16">-G30/G24</f>
        <v>0.33946077014624326</v>
      </c>
      <c r="H31" s="96">
        <f t="shared" si="16"/>
        <v>0.33506950903836463</v>
      </c>
      <c r="I31" s="96">
        <f t="shared" si="16"/>
        <v>0.33074158342723431</v>
      </c>
      <c r="J31" s="96">
        <f t="shared" si="16"/>
        <v>0.32647607982011084</v>
      </c>
      <c r="K31" s="96">
        <f t="shared" si="16"/>
        <v>0.3222720978996283</v>
      </c>
      <c r="L31" s="96">
        <f t="shared" si="16"/>
        <v>0.31812875033376825</v>
      </c>
      <c r="M31" s="96">
        <f t="shared" si="16"/>
        <v>0.31404516258856968</v>
      </c>
      <c r="N31" s="96">
        <f t="shared" si="16"/>
        <v>0.31002047274354222</v>
      </c>
    </row>
    <row r="32" spans="3:14" ht="13.8" thickBot="1" x14ac:dyDescent="0.3">
      <c r="C32" s="51" t="s">
        <v>38</v>
      </c>
      <c r="D32" s="80">
        <f>D24+D30</f>
        <v>0</v>
      </c>
      <c r="E32" s="80">
        <f t="shared" ref="E32:N32" si="17">E24+E30</f>
        <v>0</v>
      </c>
      <c r="F32" s="80">
        <f t="shared" si="17"/>
        <v>54302.629049999989</v>
      </c>
      <c r="G32" s="80">
        <f t="shared" si="17"/>
        <v>4776093.7738079978</v>
      </c>
      <c r="H32" s="80">
        <f t="shared" si="17"/>
        <v>7143084.3246576004</v>
      </c>
      <c r="I32" s="80">
        <f t="shared" si="17"/>
        <v>7477160.6120189037</v>
      </c>
      <c r="J32" s="80">
        <f t="shared" si="17"/>
        <v>7825808.773734035</v>
      </c>
      <c r="K32" s="80">
        <f t="shared" si="17"/>
        <v>8189641.9053486334</v>
      </c>
      <c r="L32" s="80">
        <f t="shared" si="17"/>
        <v>8569298.3817444481</v>
      </c>
      <c r="M32" s="80">
        <f t="shared" si="17"/>
        <v>8965442.8872006349</v>
      </c>
      <c r="N32" s="80">
        <f t="shared" si="17"/>
        <v>9378767.4871297348</v>
      </c>
    </row>
    <row r="33" spans="3:14" ht="13.8" thickTop="1" x14ac:dyDescent="0.25">
      <c r="C33" s="94" t="s">
        <v>268</v>
      </c>
      <c r="D33" s="96">
        <f ca="1">D32/Apt!$Q$10</f>
        <v>0</v>
      </c>
      <c r="E33" s="96">
        <f ca="1">E32/Apt!$Q$10</f>
        <v>0</v>
      </c>
      <c r="F33" s="96">
        <f ca="1">F32/Apt!$Q$10</f>
        <v>6.7157937449533497E-4</v>
      </c>
      <c r="G33" s="96">
        <f ca="1">G32/Apt!$Q$10</f>
        <v>5.9067601794963918E-2</v>
      </c>
      <c r="H33" s="96">
        <f ca="1">H32/Apt!$Q$10</f>
        <v>8.8340991709700376E-2</v>
      </c>
      <c r="I33" s="96">
        <f ca="1">I32/Apt!$Q$10</f>
        <v>9.2472628575629018E-2</v>
      </c>
      <c r="J33" s="96">
        <f ca="1">J32/Apt!$Q$10</f>
        <v>9.6784480846133336E-2</v>
      </c>
      <c r="K33" s="96">
        <f ca="1">K32/Apt!$Q$10</f>
        <v>0.10128413088564484</v>
      </c>
      <c r="L33" s="96">
        <f ca="1">L32/Apt!$Q$10</f>
        <v>0.10597947369687848</v>
      </c>
      <c r="M33" s="96">
        <f ca="1">M32/Apt!$Q$10</f>
        <v>0.11087872965995656</v>
      </c>
      <c r="N33" s="96">
        <f ca="1">N32/Apt!$Q$10</f>
        <v>0.11599045778693791</v>
      </c>
    </row>
    <row r="34" spans="3:14" x14ac:dyDescent="0.25">
      <c r="C34" s="2" t="s">
        <v>10</v>
      </c>
      <c r="D34" s="56">
        <f>-'Apt PF'!D24*LPP!$D$7</f>
        <v>0</v>
      </c>
      <c r="E34" s="56">
        <f>-'Apt PF'!E24*LPP!$D$7</f>
        <v>0</v>
      </c>
      <c r="F34" s="56">
        <f>-'Apt PF'!F24*LPP!$D$7</f>
        <v>-2483.0350999999996</v>
      </c>
      <c r="G34" s="56">
        <f>-'Apt PF'!G24*LPP!$D$7</f>
        <v>-216917.94633599994</v>
      </c>
      <c r="H34" s="56">
        <f>-'Apt PF'!H24*LPP!$D$7</f>
        <v>-322278.09169920004</v>
      </c>
      <c r="I34" s="56">
        <f>-'Apt PF'!I24*LPP!$D$7</f>
        <v>-335169.21536716796</v>
      </c>
      <c r="J34" s="56">
        <f>-'Apt PF'!J24*LPP!$D$7</f>
        <v>-348575.98398185475</v>
      </c>
      <c r="K34" s="56">
        <f>-'Apt PF'!K24*LPP!$D$7</f>
        <v>-362519.02334112895</v>
      </c>
      <c r="L34" s="56">
        <f>-'Apt PF'!L24*LPP!$D$7</f>
        <v>-377019.78427477425</v>
      </c>
      <c r="M34" s="56">
        <f>-'Apt PF'!M24*LPP!$D$7</f>
        <v>-392100.57564576517</v>
      </c>
      <c r="N34" s="56">
        <f>-'Apt PF'!N24*LPP!$D$7</f>
        <v>-407784.5986715958</v>
      </c>
    </row>
    <row r="35" spans="3:14" x14ac:dyDescent="0.25">
      <c r="C35" s="2"/>
      <c r="D35" s="174" t="str">
        <f>IF(D32&gt;D24,"NOI ERROR","OK")</f>
        <v>OK</v>
      </c>
      <c r="E35" s="174" t="str">
        <f t="shared" ref="E35:N35" si="18">IF(E32&gt;E24,"NOI ERROR","OK")</f>
        <v>OK</v>
      </c>
      <c r="F35" s="174" t="str">
        <f t="shared" si="18"/>
        <v>OK</v>
      </c>
      <c r="G35" s="174" t="str">
        <f t="shared" si="18"/>
        <v>OK</v>
      </c>
      <c r="H35" s="174" t="str">
        <f t="shared" si="18"/>
        <v>OK</v>
      </c>
      <c r="I35" s="174" t="str">
        <f t="shared" si="18"/>
        <v>OK</v>
      </c>
      <c r="J35" s="174" t="str">
        <f t="shared" si="18"/>
        <v>OK</v>
      </c>
      <c r="K35" s="174" t="str">
        <f t="shared" si="18"/>
        <v>OK</v>
      </c>
      <c r="L35" s="174" t="str">
        <f t="shared" si="18"/>
        <v>OK</v>
      </c>
      <c r="M35" s="174" t="str">
        <f t="shared" si="18"/>
        <v>OK</v>
      </c>
      <c r="N35" s="174" t="str">
        <f t="shared" si="18"/>
        <v>OK</v>
      </c>
    </row>
    <row r="36" spans="3:14" ht="13.8" thickBot="1" x14ac:dyDescent="0.3">
      <c r="C36" s="29" t="s">
        <v>297</v>
      </c>
      <c r="D36" s="45">
        <f>D32+D34</f>
        <v>0</v>
      </c>
      <c r="E36" s="45">
        <f>E32+E34</f>
        <v>0</v>
      </c>
      <c r="F36" s="45">
        <f>F32+F34</f>
        <v>51819.593949999988</v>
      </c>
      <c r="G36" s="45">
        <f t="shared" ref="G36:N36" si="19">G32+G34</f>
        <v>4559175.8274719976</v>
      </c>
      <c r="H36" s="45">
        <f t="shared" si="19"/>
        <v>6820806.2329584006</v>
      </c>
      <c r="I36" s="45">
        <f t="shared" si="19"/>
        <v>7141991.3966517355</v>
      </c>
      <c r="J36" s="45">
        <f t="shared" si="19"/>
        <v>7477232.7897521798</v>
      </c>
      <c r="K36" s="45">
        <f t="shared" si="19"/>
        <v>7827122.8820075048</v>
      </c>
      <c r="L36" s="45">
        <f t="shared" si="19"/>
        <v>8192278.5974696735</v>
      </c>
      <c r="M36" s="45">
        <f t="shared" si="19"/>
        <v>8573342.3115548696</v>
      </c>
      <c r="N36" s="45">
        <f t="shared" si="19"/>
        <v>8970982.8884581383</v>
      </c>
    </row>
    <row r="37" spans="3:14" ht="13.8" thickTop="1" x14ac:dyDescent="0.25">
      <c r="C37" s="2"/>
    </row>
    <row r="38" spans="3:14" x14ac:dyDescent="0.25">
      <c r="C38" s="9" t="s">
        <v>117</v>
      </c>
      <c r="D38" s="55">
        <f>IF(D6=Apt!$L$8,D32/Apt!$L$11,0)</f>
        <v>0</v>
      </c>
      <c r="E38" s="55">
        <f>IF(E6=Apt!$L$8,E32/Apt!$L$11,0)</f>
        <v>0</v>
      </c>
      <c r="F38" s="55">
        <f>IF(F6=Apt!$L$8,F32/Apt!$L$11,0)</f>
        <v>0</v>
      </c>
      <c r="G38" s="55">
        <f>IF(G6=Apt!$L$8,G32/Apt!$L$11,0)</f>
        <v>0</v>
      </c>
      <c r="H38" s="55">
        <f>IF(H6=Apt!$L$8,H32/Apt!$L$11,0)</f>
        <v>0</v>
      </c>
      <c r="I38" s="55">
        <f>IF(I6=Apt!$L$8,I32/Apt!$L$11,0)</f>
        <v>0</v>
      </c>
      <c r="J38" s="55">
        <f>IF(J6=Apt!$L$8,J32/Apt!$L$11,0)</f>
        <v>0</v>
      </c>
      <c r="K38" s="55">
        <f>IF(K6=Apt!$L$8,K32/Apt!$L$11,0)</f>
        <v>0</v>
      </c>
      <c r="L38" s="55">
        <f>IF(L6=Apt!$L$8,L32/Apt!$L$11,0)</f>
        <v>0</v>
      </c>
      <c r="M38" s="55">
        <f>IF(M6=Apt!$L$8,M32/Apt!$L$11,0)</f>
        <v>0</v>
      </c>
      <c r="N38" s="55">
        <f>IF(N6=Apt!$L$8,N32/Apt!$L$11,0)</f>
        <v>156312791.45216227</v>
      </c>
    </row>
    <row r="39" spans="3:14" x14ac:dyDescent="0.25">
      <c r="C39" s="9" t="s">
        <v>25</v>
      </c>
      <c r="D39" s="56">
        <f>-Apt!$L$12*D38</f>
        <v>0</v>
      </c>
      <c r="E39" s="56">
        <f>-Apt!$L$12*E38</f>
        <v>0</v>
      </c>
      <c r="F39" s="56">
        <f>-Apt!$L$12*F38</f>
        <v>0</v>
      </c>
      <c r="G39" s="56">
        <f>-Apt!$L$12*G38</f>
        <v>0</v>
      </c>
      <c r="H39" s="56">
        <f>-Apt!$L$12*H38</f>
        <v>0</v>
      </c>
      <c r="I39" s="56">
        <f>-Apt!$L$12*I38</f>
        <v>0</v>
      </c>
      <c r="J39" s="56">
        <f>-Apt!$L$12*J38</f>
        <v>0</v>
      </c>
      <c r="K39" s="56">
        <f>-Apt!$L$12*K38</f>
        <v>0</v>
      </c>
      <c r="L39" s="56">
        <f>-Apt!$L$12*L38</f>
        <v>0</v>
      </c>
      <c r="M39" s="56">
        <f>-Apt!$L$12*M38</f>
        <v>0</v>
      </c>
      <c r="N39" s="56">
        <f>-Apt!$L$12*N38</f>
        <v>-1563127.9145216227</v>
      </c>
    </row>
    <row r="40" spans="3:14" ht="13.8" thickBot="1" x14ac:dyDescent="0.3">
      <c r="C40" s="29" t="s">
        <v>225</v>
      </c>
      <c r="D40" s="30">
        <f>SUM(D38:D39)</f>
        <v>0</v>
      </c>
      <c r="E40" s="30">
        <f t="shared" ref="E40:N40" si="20">SUM(E38:E39)</f>
        <v>0</v>
      </c>
      <c r="F40" s="30">
        <f t="shared" si="20"/>
        <v>0</v>
      </c>
      <c r="G40" s="30">
        <f t="shared" si="20"/>
        <v>0</v>
      </c>
      <c r="H40" s="30">
        <f t="shared" si="20"/>
        <v>0</v>
      </c>
      <c r="I40" s="30">
        <f t="shared" si="20"/>
        <v>0</v>
      </c>
      <c r="J40" s="30">
        <f t="shared" si="20"/>
        <v>0</v>
      </c>
      <c r="K40" s="30">
        <f t="shared" si="20"/>
        <v>0</v>
      </c>
      <c r="L40" s="30">
        <f t="shared" si="20"/>
        <v>0</v>
      </c>
      <c r="M40" s="30">
        <f t="shared" si="20"/>
        <v>0</v>
      </c>
      <c r="N40" s="30">
        <f t="shared" si="20"/>
        <v>154749663.53764063</v>
      </c>
    </row>
    <row r="41" spans="3:14" ht="13.8" thickTop="1" x14ac:dyDescent="0.25">
      <c r="C41" s="14"/>
    </row>
    <row r="42" spans="3:14" x14ac:dyDescent="0.25">
      <c r="C42" s="36" t="s">
        <v>39</v>
      </c>
    </row>
    <row r="43" spans="3:14" x14ac:dyDescent="0.25">
      <c r="C43" s="36" t="s">
        <v>47</v>
      </c>
    </row>
    <row r="45" spans="3:14" x14ac:dyDescent="0.25">
      <c r="C45" s="36" t="s">
        <v>300</v>
      </c>
      <c r="D45" s="69">
        <f ca="1">-Apt!Q10</f>
        <v>-80858095.278471351</v>
      </c>
      <c r="E45" s="56">
        <f t="shared" ref="E45:N45" si="21">E40+E36</f>
        <v>0</v>
      </c>
      <c r="F45" s="56">
        <f t="shared" si="21"/>
        <v>51819.593949999988</v>
      </c>
      <c r="G45" s="56">
        <f t="shared" si="21"/>
        <v>4559175.8274719976</v>
      </c>
      <c r="H45" s="56">
        <f t="shared" si="21"/>
        <v>6820806.2329584006</v>
      </c>
      <c r="I45" s="56">
        <f t="shared" si="21"/>
        <v>7141991.3966517355</v>
      </c>
      <c r="J45" s="56">
        <f t="shared" si="21"/>
        <v>7477232.7897521798</v>
      </c>
      <c r="K45" s="56">
        <f t="shared" si="21"/>
        <v>7827122.8820075048</v>
      </c>
      <c r="L45" s="56">
        <f t="shared" si="21"/>
        <v>8192278.5974696735</v>
      </c>
      <c r="M45" s="56">
        <f t="shared" si="21"/>
        <v>8573342.3115548696</v>
      </c>
      <c r="N45" s="56">
        <f t="shared" si="21"/>
        <v>163720646.42609876</v>
      </c>
    </row>
    <row r="46" spans="3:14" x14ac:dyDescent="0.25">
      <c r="C46" s="14"/>
    </row>
    <row r="47" spans="3:14" x14ac:dyDescent="0.25">
      <c r="C47" s="2"/>
    </row>
    <row r="48" spans="3:14" x14ac:dyDescent="0.25">
      <c r="C48" s="14"/>
    </row>
    <row r="50" spans="2:125" x14ac:dyDescent="0.25">
      <c r="C50" s="81" t="s">
        <v>250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</row>
    <row r="51" spans="2:125" ht="13.8" x14ac:dyDescent="0.3">
      <c r="C51" s="2" t="s">
        <v>36</v>
      </c>
      <c r="D51" s="87">
        <f>D5</f>
        <v>44408</v>
      </c>
      <c r="E51" s="88">
        <f>EOMONTH(D51,1)</f>
        <v>44439</v>
      </c>
      <c r="F51" s="88">
        <f t="shared" ref="F51:BQ51" si="22">EOMONTH(E51,1)</f>
        <v>44469</v>
      </c>
      <c r="G51" s="88">
        <f t="shared" si="22"/>
        <v>44500</v>
      </c>
      <c r="H51" s="88">
        <f t="shared" si="22"/>
        <v>44530</v>
      </c>
      <c r="I51" s="88">
        <f t="shared" si="22"/>
        <v>44561</v>
      </c>
      <c r="J51" s="88">
        <f t="shared" si="22"/>
        <v>44592</v>
      </c>
      <c r="K51" s="88">
        <f t="shared" si="22"/>
        <v>44620</v>
      </c>
      <c r="L51" s="88">
        <f t="shared" si="22"/>
        <v>44651</v>
      </c>
      <c r="M51" s="88">
        <f t="shared" si="22"/>
        <v>44681</v>
      </c>
      <c r="N51" s="88">
        <f t="shared" si="22"/>
        <v>44712</v>
      </c>
      <c r="O51" s="88">
        <f t="shared" si="22"/>
        <v>44742</v>
      </c>
      <c r="P51" s="88">
        <f t="shared" si="22"/>
        <v>44773</v>
      </c>
      <c r="Q51" s="88">
        <f t="shared" si="22"/>
        <v>44804</v>
      </c>
      <c r="R51" s="88">
        <f t="shared" si="22"/>
        <v>44834</v>
      </c>
      <c r="S51" s="88">
        <f t="shared" si="22"/>
        <v>44865</v>
      </c>
      <c r="T51" s="88">
        <f t="shared" si="22"/>
        <v>44895</v>
      </c>
      <c r="U51" s="88">
        <f t="shared" si="22"/>
        <v>44926</v>
      </c>
      <c r="V51" s="88">
        <f t="shared" si="22"/>
        <v>44957</v>
      </c>
      <c r="W51" s="88">
        <f t="shared" si="22"/>
        <v>44985</v>
      </c>
      <c r="X51" s="88">
        <f t="shared" si="22"/>
        <v>45016</v>
      </c>
      <c r="Y51" s="88">
        <f t="shared" si="22"/>
        <v>45046</v>
      </c>
      <c r="Z51" s="88">
        <f t="shared" si="22"/>
        <v>45077</v>
      </c>
      <c r="AA51" s="88">
        <f t="shared" si="22"/>
        <v>45107</v>
      </c>
      <c r="AB51" s="88">
        <f t="shared" si="22"/>
        <v>45138</v>
      </c>
      <c r="AC51" s="88">
        <f t="shared" si="22"/>
        <v>45169</v>
      </c>
      <c r="AD51" s="88">
        <f t="shared" si="22"/>
        <v>45199</v>
      </c>
      <c r="AE51" s="88">
        <f t="shared" si="22"/>
        <v>45230</v>
      </c>
      <c r="AF51" s="88">
        <f t="shared" si="22"/>
        <v>45260</v>
      </c>
      <c r="AG51" s="88">
        <f t="shared" si="22"/>
        <v>45291</v>
      </c>
      <c r="AH51" s="88">
        <f t="shared" si="22"/>
        <v>45322</v>
      </c>
      <c r="AI51" s="88">
        <f t="shared" si="22"/>
        <v>45351</v>
      </c>
      <c r="AJ51" s="88">
        <f t="shared" si="22"/>
        <v>45382</v>
      </c>
      <c r="AK51" s="88">
        <f t="shared" si="22"/>
        <v>45412</v>
      </c>
      <c r="AL51" s="88">
        <f t="shared" si="22"/>
        <v>45443</v>
      </c>
      <c r="AM51" s="88">
        <f t="shared" si="22"/>
        <v>45473</v>
      </c>
      <c r="AN51" s="88">
        <f t="shared" si="22"/>
        <v>45504</v>
      </c>
      <c r="AO51" s="88">
        <f t="shared" si="22"/>
        <v>45535</v>
      </c>
      <c r="AP51" s="88">
        <f t="shared" si="22"/>
        <v>45565</v>
      </c>
      <c r="AQ51" s="88">
        <f t="shared" si="22"/>
        <v>45596</v>
      </c>
      <c r="AR51" s="88">
        <f t="shared" si="22"/>
        <v>45626</v>
      </c>
      <c r="AS51" s="88">
        <f t="shared" si="22"/>
        <v>45657</v>
      </c>
      <c r="AT51" s="88">
        <f t="shared" si="22"/>
        <v>45688</v>
      </c>
      <c r="AU51" s="88">
        <f t="shared" si="22"/>
        <v>45716</v>
      </c>
      <c r="AV51" s="88">
        <f t="shared" si="22"/>
        <v>45747</v>
      </c>
      <c r="AW51" s="88">
        <f t="shared" si="22"/>
        <v>45777</v>
      </c>
      <c r="AX51" s="88">
        <f t="shared" si="22"/>
        <v>45808</v>
      </c>
      <c r="AY51" s="88">
        <f t="shared" si="22"/>
        <v>45838</v>
      </c>
      <c r="AZ51" s="88">
        <f t="shared" si="22"/>
        <v>45869</v>
      </c>
      <c r="BA51" s="88">
        <f t="shared" si="22"/>
        <v>45900</v>
      </c>
      <c r="BB51" s="88">
        <f t="shared" si="22"/>
        <v>45930</v>
      </c>
      <c r="BC51" s="88">
        <f t="shared" si="22"/>
        <v>45961</v>
      </c>
      <c r="BD51" s="88">
        <f t="shared" si="22"/>
        <v>45991</v>
      </c>
      <c r="BE51" s="88">
        <f t="shared" si="22"/>
        <v>46022</v>
      </c>
      <c r="BF51" s="88">
        <f t="shared" si="22"/>
        <v>46053</v>
      </c>
      <c r="BG51" s="88">
        <f t="shared" si="22"/>
        <v>46081</v>
      </c>
      <c r="BH51" s="88">
        <f t="shared" si="22"/>
        <v>46112</v>
      </c>
      <c r="BI51" s="88">
        <f t="shared" si="22"/>
        <v>46142</v>
      </c>
      <c r="BJ51" s="88">
        <f t="shared" si="22"/>
        <v>46173</v>
      </c>
      <c r="BK51" s="88">
        <f t="shared" si="22"/>
        <v>46203</v>
      </c>
      <c r="BL51" s="88">
        <f t="shared" si="22"/>
        <v>46234</v>
      </c>
      <c r="BM51" s="88">
        <f t="shared" si="22"/>
        <v>46265</v>
      </c>
      <c r="BN51" s="88">
        <f t="shared" si="22"/>
        <v>46295</v>
      </c>
      <c r="BO51" s="88">
        <f t="shared" si="22"/>
        <v>46326</v>
      </c>
      <c r="BP51" s="88">
        <f t="shared" si="22"/>
        <v>46356</v>
      </c>
      <c r="BQ51" s="88">
        <f t="shared" si="22"/>
        <v>46387</v>
      </c>
      <c r="BR51" s="88">
        <f t="shared" ref="BR51:DT51" si="23">EOMONTH(BQ51,1)</f>
        <v>46418</v>
      </c>
      <c r="BS51" s="88">
        <f t="shared" si="23"/>
        <v>46446</v>
      </c>
      <c r="BT51" s="88">
        <f t="shared" si="23"/>
        <v>46477</v>
      </c>
      <c r="BU51" s="88">
        <f t="shared" si="23"/>
        <v>46507</v>
      </c>
      <c r="BV51" s="88">
        <f t="shared" si="23"/>
        <v>46538</v>
      </c>
      <c r="BW51" s="88">
        <f t="shared" si="23"/>
        <v>46568</v>
      </c>
      <c r="BX51" s="88">
        <f t="shared" si="23"/>
        <v>46599</v>
      </c>
      <c r="BY51" s="88">
        <f t="shared" si="23"/>
        <v>46630</v>
      </c>
      <c r="BZ51" s="88">
        <f t="shared" si="23"/>
        <v>46660</v>
      </c>
      <c r="CA51" s="88">
        <f t="shared" si="23"/>
        <v>46691</v>
      </c>
      <c r="CB51" s="88">
        <f t="shared" si="23"/>
        <v>46721</v>
      </c>
      <c r="CC51" s="88">
        <f t="shared" si="23"/>
        <v>46752</v>
      </c>
      <c r="CD51" s="88">
        <f t="shared" si="23"/>
        <v>46783</v>
      </c>
      <c r="CE51" s="88">
        <f t="shared" si="23"/>
        <v>46812</v>
      </c>
      <c r="CF51" s="88">
        <f t="shared" si="23"/>
        <v>46843</v>
      </c>
      <c r="CG51" s="88">
        <f t="shared" si="23"/>
        <v>46873</v>
      </c>
      <c r="CH51" s="88">
        <f t="shared" si="23"/>
        <v>46904</v>
      </c>
      <c r="CI51" s="88">
        <f t="shared" si="23"/>
        <v>46934</v>
      </c>
      <c r="CJ51" s="88">
        <f t="shared" si="23"/>
        <v>46965</v>
      </c>
      <c r="CK51" s="88">
        <f t="shared" si="23"/>
        <v>46996</v>
      </c>
      <c r="CL51" s="88">
        <f t="shared" si="23"/>
        <v>47026</v>
      </c>
      <c r="CM51" s="88">
        <f t="shared" si="23"/>
        <v>47057</v>
      </c>
      <c r="CN51" s="88">
        <f t="shared" si="23"/>
        <v>47087</v>
      </c>
      <c r="CO51" s="88">
        <f t="shared" si="23"/>
        <v>47118</v>
      </c>
      <c r="CP51" s="88">
        <f t="shared" si="23"/>
        <v>47149</v>
      </c>
      <c r="CQ51" s="88">
        <f t="shared" si="23"/>
        <v>47177</v>
      </c>
      <c r="CR51" s="88">
        <f t="shared" si="23"/>
        <v>47208</v>
      </c>
      <c r="CS51" s="88">
        <f t="shared" si="23"/>
        <v>47238</v>
      </c>
      <c r="CT51" s="88">
        <f t="shared" si="23"/>
        <v>47269</v>
      </c>
      <c r="CU51" s="88">
        <f t="shared" si="23"/>
        <v>47299</v>
      </c>
      <c r="CV51" s="88">
        <f t="shared" si="23"/>
        <v>47330</v>
      </c>
      <c r="CW51" s="88">
        <f t="shared" si="23"/>
        <v>47361</v>
      </c>
      <c r="CX51" s="88">
        <f t="shared" si="23"/>
        <v>47391</v>
      </c>
      <c r="CY51" s="88">
        <f t="shared" si="23"/>
        <v>47422</v>
      </c>
      <c r="CZ51" s="88">
        <f t="shared" si="23"/>
        <v>47452</v>
      </c>
      <c r="DA51" s="88">
        <f t="shared" si="23"/>
        <v>47483</v>
      </c>
      <c r="DB51" s="88">
        <f t="shared" si="23"/>
        <v>47514</v>
      </c>
      <c r="DC51" s="88">
        <f t="shared" si="23"/>
        <v>47542</v>
      </c>
      <c r="DD51" s="88">
        <f t="shared" si="23"/>
        <v>47573</v>
      </c>
      <c r="DE51" s="88">
        <f t="shared" si="23"/>
        <v>47603</v>
      </c>
      <c r="DF51" s="88">
        <f t="shared" si="23"/>
        <v>47634</v>
      </c>
      <c r="DG51" s="88">
        <f t="shared" si="23"/>
        <v>47664</v>
      </c>
      <c r="DH51" s="88">
        <f t="shared" si="23"/>
        <v>47695</v>
      </c>
      <c r="DI51" s="88">
        <f t="shared" si="23"/>
        <v>47726</v>
      </c>
      <c r="DJ51" s="88">
        <f t="shared" si="23"/>
        <v>47756</v>
      </c>
      <c r="DK51" s="88">
        <f t="shared" si="23"/>
        <v>47787</v>
      </c>
      <c r="DL51" s="88">
        <f t="shared" si="23"/>
        <v>47817</v>
      </c>
      <c r="DM51" s="88">
        <f t="shared" si="23"/>
        <v>47848</v>
      </c>
      <c r="DN51" s="88">
        <f t="shared" si="23"/>
        <v>47879</v>
      </c>
      <c r="DO51" s="88">
        <f t="shared" si="23"/>
        <v>47907</v>
      </c>
      <c r="DP51" s="88">
        <f t="shared" si="23"/>
        <v>47938</v>
      </c>
      <c r="DQ51" s="88">
        <f t="shared" si="23"/>
        <v>47968</v>
      </c>
      <c r="DR51" s="88">
        <f t="shared" si="23"/>
        <v>47999</v>
      </c>
      <c r="DS51" s="88">
        <f t="shared" si="23"/>
        <v>48029</v>
      </c>
      <c r="DT51" s="88">
        <f t="shared" si="23"/>
        <v>48060</v>
      </c>
    </row>
    <row r="52" spans="2:125" x14ac:dyDescent="0.25">
      <c r="C52" s="36" t="s">
        <v>230</v>
      </c>
      <c r="D52" s="72">
        <v>0</v>
      </c>
      <c r="E52">
        <f>D52+1</f>
        <v>1</v>
      </c>
      <c r="F52">
        <f t="shared" ref="F52:BQ52" si="24">E52+1</f>
        <v>2</v>
      </c>
      <c r="G52">
        <f t="shared" si="24"/>
        <v>3</v>
      </c>
      <c r="H52">
        <f t="shared" si="24"/>
        <v>4</v>
      </c>
      <c r="I52">
        <f t="shared" si="24"/>
        <v>5</v>
      </c>
      <c r="J52">
        <f t="shared" si="24"/>
        <v>6</v>
      </c>
      <c r="K52">
        <f t="shared" si="24"/>
        <v>7</v>
      </c>
      <c r="L52">
        <f t="shared" si="24"/>
        <v>8</v>
      </c>
      <c r="M52">
        <f t="shared" si="24"/>
        <v>9</v>
      </c>
      <c r="N52">
        <f t="shared" si="24"/>
        <v>10</v>
      </c>
      <c r="O52">
        <f t="shared" si="24"/>
        <v>11</v>
      </c>
      <c r="P52">
        <f t="shared" si="24"/>
        <v>12</v>
      </c>
      <c r="Q52">
        <f t="shared" si="24"/>
        <v>13</v>
      </c>
      <c r="R52">
        <f t="shared" si="24"/>
        <v>14</v>
      </c>
      <c r="S52">
        <f t="shared" si="24"/>
        <v>15</v>
      </c>
      <c r="T52">
        <f t="shared" si="24"/>
        <v>16</v>
      </c>
      <c r="U52">
        <f t="shared" si="24"/>
        <v>17</v>
      </c>
      <c r="V52">
        <f t="shared" si="24"/>
        <v>18</v>
      </c>
      <c r="W52">
        <f t="shared" si="24"/>
        <v>19</v>
      </c>
      <c r="X52">
        <f t="shared" si="24"/>
        <v>20</v>
      </c>
      <c r="Y52">
        <f t="shared" si="24"/>
        <v>21</v>
      </c>
      <c r="Z52">
        <f t="shared" si="24"/>
        <v>22</v>
      </c>
      <c r="AA52">
        <f t="shared" si="24"/>
        <v>23</v>
      </c>
      <c r="AB52">
        <f t="shared" si="24"/>
        <v>24</v>
      </c>
      <c r="AC52">
        <f t="shared" si="24"/>
        <v>25</v>
      </c>
      <c r="AD52">
        <f t="shared" si="24"/>
        <v>26</v>
      </c>
      <c r="AE52">
        <f t="shared" si="24"/>
        <v>27</v>
      </c>
      <c r="AF52">
        <f t="shared" si="24"/>
        <v>28</v>
      </c>
      <c r="AG52">
        <f t="shared" si="24"/>
        <v>29</v>
      </c>
      <c r="AH52">
        <f t="shared" si="24"/>
        <v>30</v>
      </c>
      <c r="AI52">
        <f t="shared" si="24"/>
        <v>31</v>
      </c>
      <c r="AJ52">
        <f t="shared" si="24"/>
        <v>32</v>
      </c>
      <c r="AK52">
        <f t="shared" si="24"/>
        <v>33</v>
      </c>
      <c r="AL52">
        <f t="shared" si="24"/>
        <v>34</v>
      </c>
      <c r="AM52">
        <f t="shared" si="24"/>
        <v>35</v>
      </c>
      <c r="AN52">
        <f t="shared" si="24"/>
        <v>36</v>
      </c>
      <c r="AO52">
        <f t="shared" si="24"/>
        <v>37</v>
      </c>
      <c r="AP52">
        <f t="shared" si="24"/>
        <v>38</v>
      </c>
      <c r="AQ52">
        <f t="shared" si="24"/>
        <v>39</v>
      </c>
      <c r="AR52">
        <f t="shared" si="24"/>
        <v>40</v>
      </c>
      <c r="AS52">
        <f t="shared" si="24"/>
        <v>41</v>
      </c>
      <c r="AT52">
        <f t="shared" si="24"/>
        <v>42</v>
      </c>
      <c r="AU52">
        <f t="shared" si="24"/>
        <v>43</v>
      </c>
      <c r="AV52">
        <f t="shared" si="24"/>
        <v>44</v>
      </c>
      <c r="AW52">
        <f t="shared" si="24"/>
        <v>45</v>
      </c>
      <c r="AX52">
        <f t="shared" si="24"/>
        <v>46</v>
      </c>
      <c r="AY52">
        <f t="shared" si="24"/>
        <v>47</v>
      </c>
      <c r="AZ52">
        <f t="shared" si="24"/>
        <v>48</v>
      </c>
      <c r="BA52">
        <f t="shared" si="24"/>
        <v>49</v>
      </c>
      <c r="BB52">
        <f t="shared" si="24"/>
        <v>50</v>
      </c>
      <c r="BC52">
        <f t="shared" si="24"/>
        <v>51</v>
      </c>
      <c r="BD52">
        <f t="shared" si="24"/>
        <v>52</v>
      </c>
      <c r="BE52">
        <f t="shared" si="24"/>
        <v>53</v>
      </c>
      <c r="BF52">
        <f t="shared" si="24"/>
        <v>54</v>
      </c>
      <c r="BG52">
        <f t="shared" si="24"/>
        <v>55</v>
      </c>
      <c r="BH52">
        <f t="shared" si="24"/>
        <v>56</v>
      </c>
      <c r="BI52">
        <f t="shared" si="24"/>
        <v>57</v>
      </c>
      <c r="BJ52">
        <f t="shared" si="24"/>
        <v>58</v>
      </c>
      <c r="BK52">
        <f t="shared" si="24"/>
        <v>59</v>
      </c>
      <c r="BL52">
        <f t="shared" si="24"/>
        <v>60</v>
      </c>
      <c r="BM52">
        <f t="shared" si="24"/>
        <v>61</v>
      </c>
      <c r="BN52">
        <f t="shared" si="24"/>
        <v>62</v>
      </c>
      <c r="BO52">
        <f t="shared" si="24"/>
        <v>63</v>
      </c>
      <c r="BP52">
        <f t="shared" si="24"/>
        <v>64</v>
      </c>
      <c r="BQ52">
        <f t="shared" si="24"/>
        <v>65</v>
      </c>
      <c r="BR52">
        <f t="shared" ref="BR52:DT52" si="25">BQ52+1</f>
        <v>66</v>
      </c>
      <c r="BS52">
        <f t="shared" si="25"/>
        <v>67</v>
      </c>
      <c r="BT52">
        <f t="shared" si="25"/>
        <v>68</v>
      </c>
      <c r="BU52">
        <f t="shared" si="25"/>
        <v>69</v>
      </c>
      <c r="BV52">
        <f t="shared" si="25"/>
        <v>70</v>
      </c>
      <c r="BW52">
        <f t="shared" si="25"/>
        <v>71</v>
      </c>
      <c r="BX52">
        <f t="shared" si="25"/>
        <v>72</v>
      </c>
      <c r="BY52">
        <f t="shared" si="25"/>
        <v>73</v>
      </c>
      <c r="BZ52">
        <f t="shared" si="25"/>
        <v>74</v>
      </c>
      <c r="CA52">
        <f t="shared" si="25"/>
        <v>75</v>
      </c>
      <c r="CB52">
        <f t="shared" si="25"/>
        <v>76</v>
      </c>
      <c r="CC52">
        <f t="shared" si="25"/>
        <v>77</v>
      </c>
      <c r="CD52">
        <f t="shared" si="25"/>
        <v>78</v>
      </c>
      <c r="CE52">
        <f t="shared" si="25"/>
        <v>79</v>
      </c>
      <c r="CF52">
        <f t="shared" si="25"/>
        <v>80</v>
      </c>
      <c r="CG52">
        <f t="shared" si="25"/>
        <v>81</v>
      </c>
      <c r="CH52">
        <f t="shared" si="25"/>
        <v>82</v>
      </c>
      <c r="CI52">
        <f t="shared" si="25"/>
        <v>83</v>
      </c>
      <c r="CJ52">
        <f t="shared" si="25"/>
        <v>84</v>
      </c>
      <c r="CK52">
        <f t="shared" si="25"/>
        <v>85</v>
      </c>
      <c r="CL52">
        <f t="shared" si="25"/>
        <v>86</v>
      </c>
      <c r="CM52">
        <f t="shared" si="25"/>
        <v>87</v>
      </c>
      <c r="CN52">
        <f t="shared" si="25"/>
        <v>88</v>
      </c>
      <c r="CO52">
        <f t="shared" si="25"/>
        <v>89</v>
      </c>
      <c r="CP52">
        <f t="shared" si="25"/>
        <v>90</v>
      </c>
      <c r="CQ52">
        <f t="shared" si="25"/>
        <v>91</v>
      </c>
      <c r="CR52">
        <f t="shared" si="25"/>
        <v>92</v>
      </c>
      <c r="CS52">
        <f t="shared" si="25"/>
        <v>93</v>
      </c>
      <c r="CT52">
        <f t="shared" si="25"/>
        <v>94</v>
      </c>
      <c r="CU52">
        <f t="shared" si="25"/>
        <v>95</v>
      </c>
      <c r="CV52">
        <f t="shared" si="25"/>
        <v>96</v>
      </c>
      <c r="CW52">
        <f t="shared" si="25"/>
        <v>97</v>
      </c>
      <c r="CX52">
        <f t="shared" si="25"/>
        <v>98</v>
      </c>
      <c r="CY52">
        <f t="shared" si="25"/>
        <v>99</v>
      </c>
      <c r="CZ52">
        <f t="shared" si="25"/>
        <v>100</v>
      </c>
      <c r="DA52">
        <f t="shared" si="25"/>
        <v>101</v>
      </c>
      <c r="DB52">
        <f t="shared" si="25"/>
        <v>102</v>
      </c>
      <c r="DC52">
        <f t="shared" si="25"/>
        <v>103</v>
      </c>
      <c r="DD52">
        <f t="shared" si="25"/>
        <v>104</v>
      </c>
      <c r="DE52">
        <f t="shared" si="25"/>
        <v>105</v>
      </c>
      <c r="DF52">
        <f t="shared" si="25"/>
        <v>106</v>
      </c>
      <c r="DG52">
        <f t="shared" si="25"/>
        <v>107</v>
      </c>
      <c r="DH52">
        <f t="shared" si="25"/>
        <v>108</v>
      </c>
      <c r="DI52">
        <f t="shared" si="25"/>
        <v>109</v>
      </c>
      <c r="DJ52">
        <f t="shared" si="25"/>
        <v>110</v>
      </c>
      <c r="DK52">
        <f t="shared" si="25"/>
        <v>111</v>
      </c>
      <c r="DL52">
        <f t="shared" si="25"/>
        <v>112</v>
      </c>
      <c r="DM52">
        <f t="shared" si="25"/>
        <v>113</v>
      </c>
      <c r="DN52">
        <f t="shared" si="25"/>
        <v>114</v>
      </c>
      <c r="DO52">
        <f t="shared" si="25"/>
        <v>115</v>
      </c>
      <c r="DP52">
        <f t="shared" si="25"/>
        <v>116</v>
      </c>
      <c r="DQ52">
        <f t="shared" si="25"/>
        <v>117</v>
      </c>
      <c r="DR52">
        <f t="shared" si="25"/>
        <v>118</v>
      </c>
      <c r="DS52">
        <f t="shared" si="25"/>
        <v>119</v>
      </c>
      <c r="DT52">
        <f t="shared" si="25"/>
        <v>120</v>
      </c>
    </row>
    <row r="53" spans="2:125" x14ac:dyDescent="0.25">
      <c r="C53" s="36" t="s">
        <v>229</v>
      </c>
      <c r="D53" s="72">
        <v>0</v>
      </c>
      <c r="E53">
        <f>ROUNDUP(E52/12,0)</f>
        <v>1</v>
      </c>
      <c r="F53">
        <f t="shared" ref="F53:BQ53" si="26">ROUNDUP(F52/12,0)</f>
        <v>1</v>
      </c>
      <c r="G53">
        <f t="shared" si="26"/>
        <v>1</v>
      </c>
      <c r="H53">
        <f t="shared" si="26"/>
        <v>1</v>
      </c>
      <c r="I53">
        <f t="shared" si="26"/>
        <v>1</v>
      </c>
      <c r="J53">
        <f t="shared" si="26"/>
        <v>1</v>
      </c>
      <c r="K53">
        <f t="shared" si="26"/>
        <v>1</v>
      </c>
      <c r="L53">
        <f t="shared" si="26"/>
        <v>1</v>
      </c>
      <c r="M53">
        <f t="shared" si="26"/>
        <v>1</v>
      </c>
      <c r="N53">
        <f t="shared" si="26"/>
        <v>1</v>
      </c>
      <c r="O53">
        <f t="shared" si="26"/>
        <v>1</v>
      </c>
      <c r="P53">
        <f t="shared" si="26"/>
        <v>1</v>
      </c>
      <c r="Q53">
        <f t="shared" si="26"/>
        <v>2</v>
      </c>
      <c r="R53">
        <f t="shared" si="26"/>
        <v>2</v>
      </c>
      <c r="S53">
        <f t="shared" si="26"/>
        <v>2</v>
      </c>
      <c r="T53">
        <f t="shared" si="26"/>
        <v>2</v>
      </c>
      <c r="U53">
        <f t="shared" si="26"/>
        <v>2</v>
      </c>
      <c r="V53">
        <f t="shared" si="26"/>
        <v>2</v>
      </c>
      <c r="W53">
        <f t="shared" si="26"/>
        <v>2</v>
      </c>
      <c r="X53">
        <f t="shared" si="26"/>
        <v>2</v>
      </c>
      <c r="Y53">
        <f t="shared" si="26"/>
        <v>2</v>
      </c>
      <c r="Z53">
        <f t="shared" si="26"/>
        <v>2</v>
      </c>
      <c r="AA53">
        <f t="shared" si="26"/>
        <v>2</v>
      </c>
      <c r="AB53">
        <f t="shared" si="26"/>
        <v>2</v>
      </c>
      <c r="AC53">
        <f t="shared" si="26"/>
        <v>3</v>
      </c>
      <c r="AD53">
        <f t="shared" si="26"/>
        <v>3</v>
      </c>
      <c r="AE53">
        <f t="shared" si="26"/>
        <v>3</v>
      </c>
      <c r="AF53">
        <f t="shared" si="26"/>
        <v>3</v>
      </c>
      <c r="AG53">
        <f t="shared" si="26"/>
        <v>3</v>
      </c>
      <c r="AH53">
        <f t="shared" si="26"/>
        <v>3</v>
      </c>
      <c r="AI53">
        <f t="shared" si="26"/>
        <v>3</v>
      </c>
      <c r="AJ53">
        <f t="shared" si="26"/>
        <v>3</v>
      </c>
      <c r="AK53">
        <f t="shared" si="26"/>
        <v>3</v>
      </c>
      <c r="AL53">
        <f t="shared" si="26"/>
        <v>3</v>
      </c>
      <c r="AM53">
        <f t="shared" si="26"/>
        <v>3</v>
      </c>
      <c r="AN53">
        <f t="shared" si="26"/>
        <v>3</v>
      </c>
      <c r="AO53">
        <f t="shared" si="26"/>
        <v>4</v>
      </c>
      <c r="AP53">
        <f t="shared" si="26"/>
        <v>4</v>
      </c>
      <c r="AQ53">
        <f t="shared" si="26"/>
        <v>4</v>
      </c>
      <c r="AR53">
        <f t="shared" si="26"/>
        <v>4</v>
      </c>
      <c r="AS53">
        <f t="shared" si="26"/>
        <v>4</v>
      </c>
      <c r="AT53">
        <f t="shared" si="26"/>
        <v>4</v>
      </c>
      <c r="AU53">
        <f t="shared" si="26"/>
        <v>4</v>
      </c>
      <c r="AV53">
        <f t="shared" si="26"/>
        <v>4</v>
      </c>
      <c r="AW53">
        <f t="shared" si="26"/>
        <v>4</v>
      </c>
      <c r="AX53">
        <f t="shared" si="26"/>
        <v>4</v>
      </c>
      <c r="AY53">
        <f t="shared" si="26"/>
        <v>4</v>
      </c>
      <c r="AZ53">
        <f t="shared" si="26"/>
        <v>4</v>
      </c>
      <c r="BA53">
        <f t="shared" si="26"/>
        <v>5</v>
      </c>
      <c r="BB53">
        <f t="shared" si="26"/>
        <v>5</v>
      </c>
      <c r="BC53">
        <f t="shared" si="26"/>
        <v>5</v>
      </c>
      <c r="BD53">
        <f t="shared" si="26"/>
        <v>5</v>
      </c>
      <c r="BE53">
        <f t="shared" si="26"/>
        <v>5</v>
      </c>
      <c r="BF53">
        <f t="shared" si="26"/>
        <v>5</v>
      </c>
      <c r="BG53">
        <f t="shared" si="26"/>
        <v>5</v>
      </c>
      <c r="BH53">
        <f t="shared" si="26"/>
        <v>5</v>
      </c>
      <c r="BI53">
        <f t="shared" si="26"/>
        <v>5</v>
      </c>
      <c r="BJ53">
        <f t="shared" si="26"/>
        <v>5</v>
      </c>
      <c r="BK53">
        <f t="shared" si="26"/>
        <v>5</v>
      </c>
      <c r="BL53">
        <f t="shared" si="26"/>
        <v>5</v>
      </c>
      <c r="BM53">
        <f t="shared" si="26"/>
        <v>6</v>
      </c>
      <c r="BN53">
        <f t="shared" si="26"/>
        <v>6</v>
      </c>
      <c r="BO53">
        <f t="shared" si="26"/>
        <v>6</v>
      </c>
      <c r="BP53">
        <f t="shared" si="26"/>
        <v>6</v>
      </c>
      <c r="BQ53">
        <f t="shared" si="26"/>
        <v>6</v>
      </c>
      <c r="BR53">
        <f t="shared" ref="BR53:DT53" si="27">ROUNDUP(BR52/12,0)</f>
        <v>6</v>
      </c>
      <c r="BS53">
        <f t="shared" si="27"/>
        <v>6</v>
      </c>
      <c r="BT53">
        <f t="shared" si="27"/>
        <v>6</v>
      </c>
      <c r="BU53">
        <f t="shared" si="27"/>
        <v>6</v>
      </c>
      <c r="BV53">
        <f t="shared" si="27"/>
        <v>6</v>
      </c>
      <c r="BW53">
        <f t="shared" si="27"/>
        <v>6</v>
      </c>
      <c r="BX53">
        <f t="shared" si="27"/>
        <v>6</v>
      </c>
      <c r="BY53">
        <f t="shared" si="27"/>
        <v>7</v>
      </c>
      <c r="BZ53">
        <f t="shared" si="27"/>
        <v>7</v>
      </c>
      <c r="CA53">
        <f t="shared" si="27"/>
        <v>7</v>
      </c>
      <c r="CB53">
        <f t="shared" si="27"/>
        <v>7</v>
      </c>
      <c r="CC53">
        <f t="shared" si="27"/>
        <v>7</v>
      </c>
      <c r="CD53">
        <f t="shared" si="27"/>
        <v>7</v>
      </c>
      <c r="CE53">
        <f t="shared" si="27"/>
        <v>7</v>
      </c>
      <c r="CF53">
        <f t="shared" si="27"/>
        <v>7</v>
      </c>
      <c r="CG53">
        <f t="shared" si="27"/>
        <v>7</v>
      </c>
      <c r="CH53">
        <f t="shared" si="27"/>
        <v>7</v>
      </c>
      <c r="CI53">
        <f t="shared" si="27"/>
        <v>7</v>
      </c>
      <c r="CJ53">
        <f t="shared" si="27"/>
        <v>7</v>
      </c>
      <c r="CK53">
        <f t="shared" si="27"/>
        <v>8</v>
      </c>
      <c r="CL53">
        <f t="shared" si="27"/>
        <v>8</v>
      </c>
      <c r="CM53">
        <f t="shared" si="27"/>
        <v>8</v>
      </c>
      <c r="CN53">
        <f t="shared" si="27"/>
        <v>8</v>
      </c>
      <c r="CO53">
        <f t="shared" si="27"/>
        <v>8</v>
      </c>
      <c r="CP53">
        <f t="shared" si="27"/>
        <v>8</v>
      </c>
      <c r="CQ53">
        <f t="shared" si="27"/>
        <v>8</v>
      </c>
      <c r="CR53">
        <f t="shared" si="27"/>
        <v>8</v>
      </c>
      <c r="CS53">
        <f t="shared" si="27"/>
        <v>8</v>
      </c>
      <c r="CT53">
        <f t="shared" si="27"/>
        <v>8</v>
      </c>
      <c r="CU53">
        <f t="shared" si="27"/>
        <v>8</v>
      </c>
      <c r="CV53">
        <f t="shared" si="27"/>
        <v>8</v>
      </c>
      <c r="CW53">
        <f t="shared" si="27"/>
        <v>9</v>
      </c>
      <c r="CX53">
        <f t="shared" si="27"/>
        <v>9</v>
      </c>
      <c r="CY53">
        <f t="shared" si="27"/>
        <v>9</v>
      </c>
      <c r="CZ53">
        <f t="shared" si="27"/>
        <v>9</v>
      </c>
      <c r="DA53">
        <f t="shared" si="27"/>
        <v>9</v>
      </c>
      <c r="DB53">
        <f t="shared" si="27"/>
        <v>9</v>
      </c>
      <c r="DC53">
        <f t="shared" si="27"/>
        <v>9</v>
      </c>
      <c r="DD53">
        <f t="shared" si="27"/>
        <v>9</v>
      </c>
      <c r="DE53">
        <f t="shared" si="27"/>
        <v>9</v>
      </c>
      <c r="DF53">
        <f t="shared" si="27"/>
        <v>9</v>
      </c>
      <c r="DG53">
        <f t="shared" si="27"/>
        <v>9</v>
      </c>
      <c r="DH53">
        <f t="shared" si="27"/>
        <v>9</v>
      </c>
      <c r="DI53">
        <f t="shared" si="27"/>
        <v>10</v>
      </c>
      <c r="DJ53">
        <f t="shared" si="27"/>
        <v>10</v>
      </c>
      <c r="DK53">
        <f t="shared" si="27"/>
        <v>10</v>
      </c>
      <c r="DL53">
        <f t="shared" si="27"/>
        <v>10</v>
      </c>
      <c r="DM53">
        <f t="shared" si="27"/>
        <v>10</v>
      </c>
      <c r="DN53">
        <f t="shared" si="27"/>
        <v>10</v>
      </c>
      <c r="DO53">
        <f t="shared" si="27"/>
        <v>10</v>
      </c>
      <c r="DP53">
        <f t="shared" si="27"/>
        <v>10</v>
      </c>
      <c r="DQ53">
        <f t="shared" si="27"/>
        <v>10</v>
      </c>
      <c r="DR53">
        <f t="shared" si="27"/>
        <v>10</v>
      </c>
      <c r="DS53">
        <f t="shared" si="27"/>
        <v>10</v>
      </c>
      <c r="DT53">
        <f t="shared" si="27"/>
        <v>10</v>
      </c>
    </row>
    <row r="54" spans="2:125" x14ac:dyDescent="0.25"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</row>
    <row r="55" spans="2:125" x14ac:dyDescent="0.25">
      <c r="C55" s="10" t="s">
        <v>232</v>
      </c>
      <c r="DU55" s="36" t="s">
        <v>238</v>
      </c>
    </row>
    <row r="56" spans="2:125" x14ac:dyDescent="0.25">
      <c r="B56" s="56">
        <f>SUM(D56:DT56)</f>
        <v>-2761925</v>
      </c>
      <c r="C56" s="14" t="str">
        <f>CONCATENATE("Acquisition (",LPP!H15*100,"% Allocated)")</f>
        <v>Acquisition (10% Allocated)</v>
      </c>
      <c r="D56" s="69">
        <f>-LPP!H15*LPP!$M$23</f>
        <v>-2761925</v>
      </c>
      <c r="DU56" s="36" t="s">
        <v>238</v>
      </c>
    </row>
    <row r="57" spans="2:125" x14ac:dyDescent="0.25">
      <c r="B57" s="56">
        <f>SUM(D57:DT57)</f>
        <v>-2905452</v>
      </c>
      <c r="C57" s="14" t="str">
        <f>CONCATENATE("Site Work (",LPP!H15*100,"% Allocated)")</f>
        <v>Site Work (10% Allocated)</v>
      </c>
      <c r="E57" s="55">
        <f>IF(AND(E52&gt;LPP!$M$26,E52&lt;=LPP!$M$28),-LPP!$M$31/LPP!$M$27,0)</f>
        <v>0</v>
      </c>
      <c r="F57" s="55">
        <f>IF(AND(F52&gt;LPP!$M$26,F52&lt;=LPP!$M$28),-LPP!$M$31/LPP!$M$27,0)</f>
        <v>0</v>
      </c>
      <c r="G57" s="55">
        <f>IF(AND(G52&gt;LPP!$M$26,G52&lt;=LPP!$M$28),-LPP!$M$31/LPP!$M$27,0)</f>
        <v>0</v>
      </c>
      <c r="H57" s="55">
        <f>IF(AND(H52&gt;LPP!$M$26,H52&lt;=LPP!$M$28),-LPP!$M$31/LPP!$M$27,0)</f>
        <v>0</v>
      </c>
      <c r="I57" s="55">
        <f>IF(AND(I52&gt;LPP!$M$26,I52&lt;=LPP!$M$28),-LPP!$M$31/LPP!$M$27,0)</f>
        <v>0</v>
      </c>
      <c r="J57" s="55">
        <f>IF(AND(J52&gt;LPP!$M$26,J52&lt;=LPP!$M$28),-LPP!$M$31/LPP!$M$27,0)</f>
        <v>0</v>
      </c>
      <c r="K57" s="55">
        <f>IF(AND(K52&gt;LPP!$M$26,K52&lt;=LPP!$M$28),-LPP!$M$31/LPP!$M$27,0)</f>
        <v>0</v>
      </c>
      <c r="L57" s="55">
        <f>IF(AND(L52&gt;LPP!$M$26,L52&lt;=LPP!$M$28),-LPP!$M$31/LPP!$M$27,0)</f>
        <v>0</v>
      </c>
      <c r="M57" s="55">
        <f>IF(AND(M52&gt;LPP!$M$26,M52&lt;=LPP!$M$28),-LPP!$M$31/LPP!$M$27,0)</f>
        <v>-322828</v>
      </c>
      <c r="N57" s="55">
        <f>IF(AND(N52&gt;LPP!$M$26,N52&lt;=LPP!$M$28),-LPP!$M$31/LPP!$M$27,0)</f>
        <v>-322828</v>
      </c>
      <c r="O57" s="55">
        <f>IF(AND(O52&gt;LPP!$M$26,O52&lt;=LPP!$M$28),-LPP!$M$31/LPP!$M$27,0)</f>
        <v>-322828</v>
      </c>
      <c r="P57" s="55">
        <f>IF(AND(P52&gt;LPP!$M$26,P52&lt;=LPP!$M$28),-LPP!$M$31/LPP!$M$27,0)</f>
        <v>-322828</v>
      </c>
      <c r="Q57" s="55">
        <f>IF(AND(Q52&gt;LPP!$M$26,Q52&lt;=LPP!$M$28),-LPP!$M$31/LPP!$M$27,0)</f>
        <v>-322828</v>
      </c>
      <c r="R57" s="55">
        <f>IF(AND(R52&gt;LPP!$M$26,R52&lt;=LPP!$M$28),-LPP!$M$31/LPP!$M$27,0)</f>
        <v>-322828</v>
      </c>
      <c r="S57" s="55">
        <f>IF(AND(S52&gt;LPP!$M$26,S52&lt;=LPP!$M$28),-LPP!$M$31/LPP!$M$27,0)</f>
        <v>-322828</v>
      </c>
      <c r="T57" s="55">
        <f>IF(AND(T52&gt;LPP!$M$26,T52&lt;=LPP!$M$28),-LPP!$M$31/LPP!$M$27,0)</f>
        <v>-322828</v>
      </c>
      <c r="U57" s="55">
        <f>IF(AND(U52&gt;LPP!$M$26,U52&lt;=LPP!$M$28),-LPP!$M$31/LPP!$M$27,0)</f>
        <v>-322828</v>
      </c>
      <c r="V57" s="55">
        <f>IF(AND(V52&gt;LPP!$M$26,V52&lt;=LPP!$M$28),-LPP!$M$31/LPP!$M$27,0)</f>
        <v>0</v>
      </c>
      <c r="W57" s="55">
        <f>IF(AND(W52&gt;LPP!$M$26,W52&lt;=LPP!$M$28),-LPP!$M$31/LPP!$M$27,0)</f>
        <v>0</v>
      </c>
      <c r="X57" s="55">
        <f>IF(AND(X52&gt;LPP!$M$26,X52&lt;=LPP!$M$28),-LPP!$M$31/LPP!$M$27,0)</f>
        <v>0</v>
      </c>
      <c r="Y57" s="55">
        <f>IF(AND(Y52&gt;LPP!$M$26,Y52&lt;=LPP!$M$28),-LPP!$M$31/LPP!$M$27,0)</f>
        <v>0</v>
      </c>
      <c r="Z57" s="55">
        <f>IF(AND(Z52&gt;LPP!$M$26,Z52&lt;=LPP!$M$28),-LPP!$M$31/LPP!$M$27,0)</f>
        <v>0</v>
      </c>
      <c r="AA57" s="55">
        <f>IF(AND(AA52&gt;LPP!$M$26,AA52&lt;=LPP!$M$28),-LPP!$M$31/LPP!$M$27,0)</f>
        <v>0</v>
      </c>
      <c r="AB57" s="55">
        <f>IF(AND(AB52&gt;LPP!$M$26,AB52&lt;=LPP!$M$28),-LPP!$M$31/LPP!$M$27,0)</f>
        <v>0</v>
      </c>
      <c r="AC57" s="55">
        <f>IF(AND(AC52&gt;LPP!$M$26,AC52&lt;=LPP!$M$28),-LPP!$M$31/LPP!$M$27,0)</f>
        <v>0</v>
      </c>
      <c r="AD57" s="55">
        <f>IF(AND(AD52&gt;LPP!$M$26,AD52&lt;=LPP!$M$28),-LPP!$M$31/LPP!$M$27,0)</f>
        <v>0</v>
      </c>
      <c r="AE57" s="55">
        <f>IF(AND(AE52&gt;LPP!$M$26,AE52&lt;=LPP!$M$28),-LPP!$M$31/LPP!$M$27,0)</f>
        <v>0</v>
      </c>
      <c r="AF57" s="55">
        <f>IF(AND(AF52&gt;LPP!$M$26,AF52&lt;=LPP!$M$28),-LPP!$M$31/LPP!$M$27,0)</f>
        <v>0</v>
      </c>
      <c r="AG57" s="55">
        <f>IF(AND(AG52&gt;LPP!$M$26,AG52&lt;=LPP!$M$28),-LPP!$M$31/LPP!$M$27,0)</f>
        <v>0</v>
      </c>
      <c r="AH57" s="55">
        <f>IF(AND(AH52&gt;LPP!$M$26,AH52&lt;=LPP!$M$28),-LPP!$M$31/LPP!$M$27,0)</f>
        <v>0</v>
      </c>
      <c r="AI57" s="55">
        <f>IF(AND(AI52&gt;LPP!$M$26,AI52&lt;=LPP!$M$28),-LPP!$M$31/LPP!$M$27,0)</f>
        <v>0</v>
      </c>
      <c r="AJ57" s="55">
        <f>IF(AND(AJ52&gt;LPP!$M$26,AJ52&lt;=LPP!$M$28),-LPP!$M$31/LPP!$M$27,0)</f>
        <v>0</v>
      </c>
      <c r="AK57" s="55">
        <f>IF(AND(AK52&gt;LPP!$M$26,AK52&lt;=LPP!$M$28),-LPP!$M$31/LPP!$M$27,0)</f>
        <v>0</v>
      </c>
      <c r="AL57" s="55">
        <f>IF(AND(AL52&gt;LPP!$M$26,AL52&lt;=LPP!$M$28),-LPP!$M$31/LPP!$M$27,0)</f>
        <v>0</v>
      </c>
      <c r="AM57" s="55">
        <f>IF(AND(AM52&gt;LPP!$M$26,AM52&lt;=LPP!$M$28),-LPP!$M$31/LPP!$M$27,0)</f>
        <v>0</v>
      </c>
      <c r="AN57" s="55">
        <f>IF(AND(AN52&gt;LPP!$M$26,AN52&lt;=LPP!$M$28),-LPP!$M$31/LPP!$M$27,0)</f>
        <v>0</v>
      </c>
      <c r="AO57" s="55">
        <f>IF(AND(AO52&gt;LPP!$M$26,AO52&lt;=LPP!$M$28),-LPP!$M$31/LPP!$M$27,0)</f>
        <v>0</v>
      </c>
      <c r="AP57" s="55">
        <f>IF(AND(AP52&gt;LPP!$M$26,AP52&lt;=LPP!$M$28),-LPP!$M$31/LPP!$M$27,0)</f>
        <v>0</v>
      </c>
      <c r="AQ57" s="55">
        <f>IF(AND(AQ52&gt;LPP!$M$26,AQ52&lt;=LPP!$M$28),-LPP!$M$31/LPP!$M$27,0)</f>
        <v>0</v>
      </c>
      <c r="AR57" s="55">
        <f>IF(AND(AR52&gt;LPP!$M$26,AR52&lt;=LPP!$M$28),-LPP!$M$31/LPP!$M$27,0)</f>
        <v>0</v>
      </c>
      <c r="AS57" s="55">
        <f>IF(AND(AS52&gt;LPP!$M$26,AS52&lt;=LPP!$M$28),-LPP!$M$31/LPP!$M$27,0)</f>
        <v>0</v>
      </c>
      <c r="AT57" s="55">
        <f>IF(AND(AT52&gt;LPP!$M$26,AT52&lt;=LPP!$M$28),-LPP!$M$31/LPP!$M$27,0)</f>
        <v>0</v>
      </c>
      <c r="AU57" s="55">
        <f>IF(AND(AU52&gt;LPP!$M$26,AU52&lt;=LPP!$M$28),-LPP!$M$31/LPP!$M$27,0)</f>
        <v>0</v>
      </c>
      <c r="AV57" s="55">
        <f>IF(AND(AV52&gt;LPP!$M$26,AV52&lt;=LPP!$M$28),-LPP!$M$31/LPP!$M$27,0)</f>
        <v>0</v>
      </c>
      <c r="AW57" s="55">
        <f>IF(AND(AW52&gt;LPP!$M$26,AW52&lt;=LPP!$M$28),-LPP!$M$31/LPP!$M$27,0)</f>
        <v>0</v>
      </c>
      <c r="AX57" s="55">
        <f>IF(AND(AX52&gt;LPP!$M$26,AX52&lt;=LPP!$M$28),-LPP!$M$31/LPP!$M$27,0)</f>
        <v>0</v>
      </c>
      <c r="AY57" s="55">
        <f>IF(AND(AY52&gt;LPP!$M$26,AY52&lt;=LPP!$M$28),-LPP!$M$31/LPP!$M$27,0)</f>
        <v>0</v>
      </c>
      <c r="AZ57" s="55">
        <f>IF(AND(AZ52&gt;LPP!$M$26,AZ52&lt;=LPP!$M$28),-LPP!$M$31/LPP!$M$27,0)</f>
        <v>0</v>
      </c>
      <c r="BA57" s="55">
        <f>IF(AND(BA52&gt;LPP!$M$26,BA52&lt;=LPP!$M$28),-LPP!$M$31/LPP!$M$27,0)</f>
        <v>0</v>
      </c>
      <c r="BB57" s="55">
        <f>IF(AND(BB52&gt;LPP!$M$26,BB52&lt;=LPP!$M$28),-LPP!$M$31/LPP!$M$27,0)</f>
        <v>0</v>
      </c>
      <c r="BC57" s="55">
        <f>IF(AND(BC52&gt;LPP!$M$26,BC52&lt;=LPP!$M$28),-LPP!$M$31/LPP!$M$27,0)</f>
        <v>0</v>
      </c>
      <c r="BD57" s="55">
        <f>IF(AND(BD52&gt;LPP!$M$26,BD52&lt;=LPP!$M$28),-LPP!$M$31/LPP!$M$27,0)</f>
        <v>0</v>
      </c>
      <c r="BE57" s="55">
        <f>IF(AND(BE52&gt;LPP!$M$26,BE52&lt;=LPP!$M$28),-LPP!$M$31/LPP!$M$27,0)</f>
        <v>0</v>
      </c>
      <c r="BF57" s="55">
        <f>IF(AND(BF52&gt;LPP!$M$26,BF52&lt;=LPP!$M$28),-LPP!$M$31/LPP!$M$27,0)</f>
        <v>0</v>
      </c>
      <c r="BG57" s="55">
        <f>IF(AND(BG52&gt;LPP!$M$26,BG52&lt;=LPP!$M$28),-LPP!$M$31/LPP!$M$27,0)</f>
        <v>0</v>
      </c>
      <c r="BH57" s="55">
        <f>IF(AND(BH52&gt;LPP!$M$26,BH52&lt;=LPP!$M$28),-LPP!$M$31/LPP!$M$27,0)</f>
        <v>0</v>
      </c>
      <c r="BI57" s="55">
        <f>IF(AND(BI52&gt;LPP!$M$26,BI52&lt;=LPP!$M$28),-LPP!$M$31/LPP!$M$27,0)</f>
        <v>0</v>
      </c>
      <c r="BJ57" s="55">
        <f>IF(AND(BJ52&gt;LPP!$M$26,BJ52&lt;=LPP!$M$28),-LPP!$M$31/LPP!$M$27,0)</f>
        <v>0</v>
      </c>
      <c r="BK57" s="55">
        <f>IF(AND(BK52&gt;LPP!$M$26,BK52&lt;=LPP!$M$28),-LPP!$M$31/LPP!$M$27,0)</f>
        <v>0</v>
      </c>
      <c r="BL57" s="55">
        <f>IF(AND(BL52&gt;LPP!$M$26,BL52&lt;=LPP!$M$28),-LPP!$M$31/LPP!$M$27,0)</f>
        <v>0</v>
      </c>
      <c r="BM57" s="55">
        <f>IF(AND(BM52&gt;LPP!$M$26,BM52&lt;=LPP!$M$28),-LPP!$M$31/LPP!$M$27,0)</f>
        <v>0</v>
      </c>
      <c r="BN57" s="55">
        <f>IF(AND(BN52&gt;LPP!$M$26,BN52&lt;=LPP!$M$28),-LPP!$M$31/LPP!$M$27,0)</f>
        <v>0</v>
      </c>
      <c r="BO57" s="55">
        <f>IF(AND(BO52&gt;LPP!$M$26,BO52&lt;=LPP!$M$28),-LPP!$M$31/LPP!$M$27,0)</f>
        <v>0</v>
      </c>
      <c r="BP57" s="55">
        <f>IF(AND(BP52&gt;LPP!$M$26,BP52&lt;=LPP!$M$28),-LPP!$M$31/LPP!$M$27,0)</f>
        <v>0</v>
      </c>
      <c r="BQ57" s="55">
        <f>IF(AND(BQ52&gt;LPP!$M$26,BQ52&lt;=LPP!$M$28),-LPP!$M$31/LPP!$M$27,0)</f>
        <v>0</v>
      </c>
      <c r="BR57" s="55">
        <f>IF(AND(BR52&gt;LPP!$M$26,BR52&lt;=LPP!$M$28),-LPP!$M$31/LPP!$M$27,0)</f>
        <v>0</v>
      </c>
      <c r="BS57" s="55">
        <f>IF(AND(BS52&gt;LPP!$M$26,BS52&lt;=LPP!$M$28),-LPP!$M$31/LPP!$M$27,0)</f>
        <v>0</v>
      </c>
      <c r="BT57" s="55">
        <f>IF(AND(BT52&gt;LPP!$M$26,BT52&lt;=LPP!$M$28),-LPP!$M$31/LPP!$M$27,0)</f>
        <v>0</v>
      </c>
      <c r="BU57" s="55">
        <f>IF(AND(BU52&gt;LPP!$M$26,BU52&lt;=LPP!$M$28),-LPP!$M$31/LPP!$M$27,0)</f>
        <v>0</v>
      </c>
      <c r="BV57" s="55">
        <f>IF(AND(BV52&gt;LPP!$M$26,BV52&lt;=LPP!$M$28),-LPP!$M$31/LPP!$M$27,0)</f>
        <v>0</v>
      </c>
      <c r="BW57" s="55">
        <f>IF(AND(BW52&gt;LPP!$M$26,BW52&lt;=LPP!$M$28),-LPP!$M$31/LPP!$M$27,0)</f>
        <v>0</v>
      </c>
      <c r="BX57" s="55">
        <f>IF(AND(BX52&gt;LPP!$M$26,BX52&lt;=LPP!$M$28),-LPP!$M$31/LPP!$M$27,0)</f>
        <v>0</v>
      </c>
      <c r="BY57" s="55">
        <f>IF(AND(BY52&gt;LPP!$M$26,BY52&lt;=LPP!$M$28),-LPP!$M$31/LPP!$M$27,0)</f>
        <v>0</v>
      </c>
      <c r="BZ57" s="55">
        <f>IF(AND(BZ52&gt;LPP!$M$26,BZ52&lt;=LPP!$M$28),-LPP!$M$31/LPP!$M$27,0)</f>
        <v>0</v>
      </c>
      <c r="CA57" s="55">
        <f>IF(AND(CA52&gt;LPP!$M$26,CA52&lt;=LPP!$M$28),-LPP!$M$31/LPP!$M$27,0)</f>
        <v>0</v>
      </c>
      <c r="CB57" s="55">
        <f>IF(AND(CB52&gt;LPP!$M$26,CB52&lt;=LPP!$M$28),-LPP!$M$31/LPP!$M$27,0)</f>
        <v>0</v>
      </c>
      <c r="CC57" s="55">
        <f>IF(AND(CC52&gt;LPP!$M$26,CC52&lt;=LPP!$M$28),-LPP!$M$31/LPP!$M$27,0)</f>
        <v>0</v>
      </c>
      <c r="CD57" s="55">
        <f>IF(AND(CD52&gt;LPP!$M$26,CD52&lt;=LPP!$M$28),-LPP!$M$31/LPP!$M$27,0)</f>
        <v>0</v>
      </c>
      <c r="CE57" s="55">
        <f>IF(AND(CE52&gt;LPP!$M$26,CE52&lt;=LPP!$M$28),-LPP!$M$31/LPP!$M$27,0)</f>
        <v>0</v>
      </c>
      <c r="CF57" s="55">
        <f>IF(AND(CF52&gt;LPP!$M$26,CF52&lt;=LPP!$M$28),-LPP!$M$31/LPP!$M$27,0)</f>
        <v>0</v>
      </c>
      <c r="CG57" s="55">
        <f>IF(AND(CG52&gt;LPP!$M$26,CG52&lt;=LPP!$M$28),-LPP!$M$31/LPP!$M$27,0)</f>
        <v>0</v>
      </c>
      <c r="CH57" s="55">
        <f>IF(AND(CH52&gt;LPP!$M$26,CH52&lt;=LPP!$M$28),-LPP!$M$31/LPP!$M$27,0)</f>
        <v>0</v>
      </c>
      <c r="CI57" s="55">
        <f>IF(AND(CI52&gt;LPP!$M$26,CI52&lt;=LPP!$M$28),-LPP!$M$31/LPP!$M$27,0)</f>
        <v>0</v>
      </c>
      <c r="CJ57" s="55">
        <f>IF(AND(CJ52&gt;LPP!$M$26,CJ52&lt;=LPP!$M$28),-LPP!$M$31/LPP!$M$27,0)</f>
        <v>0</v>
      </c>
      <c r="CK57" s="55">
        <f>IF(AND(CK52&gt;LPP!$M$26,CK52&lt;=LPP!$M$28),-LPP!$M$31/LPP!$M$27,0)</f>
        <v>0</v>
      </c>
      <c r="CL57" s="55">
        <f>IF(AND(CL52&gt;LPP!$M$26,CL52&lt;=LPP!$M$28),-LPP!$M$31/LPP!$M$27,0)</f>
        <v>0</v>
      </c>
      <c r="CM57" s="55">
        <f>IF(AND(CM52&gt;LPP!$M$26,CM52&lt;=LPP!$M$28),-LPP!$M$31/LPP!$M$27,0)</f>
        <v>0</v>
      </c>
      <c r="CN57" s="55">
        <f>IF(AND(CN52&gt;LPP!$M$26,CN52&lt;=LPP!$M$28),-LPP!$M$31/LPP!$M$27,0)</f>
        <v>0</v>
      </c>
      <c r="CO57" s="55">
        <f>IF(AND(CO52&gt;LPP!$M$26,CO52&lt;=LPP!$M$28),-LPP!$M$31/LPP!$M$27,0)</f>
        <v>0</v>
      </c>
      <c r="CP57" s="55">
        <f>IF(AND(CP52&gt;LPP!$M$26,CP52&lt;=LPP!$M$28),-LPP!$M$31/LPP!$M$27,0)</f>
        <v>0</v>
      </c>
      <c r="CQ57" s="55">
        <f>IF(AND(CQ52&gt;LPP!$M$26,CQ52&lt;=LPP!$M$28),-LPP!$M$31/LPP!$M$27,0)</f>
        <v>0</v>
      </c>
      <c r="CR57" s="55">
        <f>IF(AND(CR52&gt;LPP!$M$26,CR52&lt;=LPP!$M$28),-LPP!$M$31/LPP!$M$27,0)</f>
        <v>0</v>
      </c>
      <c r="CS57" s="55">
        <f>IF(AND(CS52&gt;LPP!$M$26,CS52&lt;=LPP!$M$28),-LPP!$M$31/LPP!$M$27,0)</f>
        <v>0</v>
      </c>
      <c r="CT57" s="55">
        <f>IF(AND(CT52&gt;LPP!$M$26,CT52&lt;=LPP!$M$28),-LPP!$M$31/LPP!$M$27,0)</f>
        <v>0</v>
      </c>
      <c r="CU57" s="55">
        <f>IF(AND(CU52&gt;LPP!$M$26,CU52&lt;=LPP!$M$28),-LPP!$M$31/LPP!$M$27,0)</f>
        <v>0</v>
      </c>
      <c r="CV57" s="55">
        <f>IF(AND(CV52&gt;LPP!$M$26,CV52&lt;=LPP!$M$28),-LPP!$M$31/LPP!$M$27,0)</f>
        <v>0</v>
      </c>
      <c r="CW57" s="55">
        <f>IF(AND(CW52&gt;LPP!$M$26,CW52&lt;=LPP!$M$28),-LPP!$M$31/LPP!$M$27,0)</f>
        <v>0</v>
      </c>
      <c r="CX57" s="55">
        <f>IF(AND(CX52&gt;LPP!$M$26,CX52&lt;=LPP!$M$28),-LPP!$M$31/LPP!$M$27,0)</f>
        <v>0</v>
      </c>
      <c r="CY57" s="55">
        <f>IF(AND(CY52&gt;LPP!$M$26,CY52&lt;=LPP!$M$28),-LPP!$M$31/LPP!$M$27,0)</f>
        <v>0</v>
      </c>
      <c r="CZ57" s="55">
        <f>IF(AND(CZ52&gt;LPP!$M$26,CZ52&lt;=LPP!$M$28),-LPP!$M$31/LPP!$M$27,0)</f>
        <v>0</v>
      </c>
      <c r="DA57" s="55">
        <f>IF(AND(DA52&gt;LPP!$M$26,DA52&lt;=LPP!$M$28),-LPP!$M$31/LPP!$M$27,0)</f>
        <v>0</v>
      </c>
      <c r="DB57" s="55">
        <f>IF(AND(DB52&gt;LPP!$M$26,DB52&lt;=LPP!$M$28),-LPP!$M$31/LPP!$M$27,0)</f>
        <v>0</v>
      </c>
      <c r="DC57" s="55">
        <f>IF(AND(DC52&gt;LPP!$M$26,DC52&lt;=LPP!$M$28),-LPP!$M$31/LPP!$M$27,0)</f>
        <v>0</v>
      </c>
      <c r="DD57" s="55">
        <f>IF(AND(DD52&gt;LPP!$M$26,DD52&lt;=LPP!$M$28),-LPP!$M$31/LPP!$M$27,0)</f>
        <v>0</v>
      </c>
      <c r="DE57" s="55">
        <f>IF(AND(DE52&gt;LPP!$M$26,DE52&lt;=LPP!$M$28),-LPP!$M$31/LPP!$M$27,0)</f>
        <v>0</v>
      </c>
      <c r="DF57" s="55">
        <f>IF(AND(DF52&gt;LPP!$M$26,DF52&lt;=LPP!$M$28),-LPP!$M$31/LPP!$M$27,0)</f>
        <v>0</v>
      </c>
      <c r="DG57" s="55">
        <f>IF(AND(DG52&gt;LPP!$M$26,DG52&lt;=LPP!$M$28),-LPP!$M$31/LPP!$M$27,0)</f>
        <v>0</v>
      </c>
      <c r="DH57" s="55">
        <f>IF(AND(DH52&gt;LPP!$M$26,DH52&lt;=LPP!$M$28),-LPP!$M$31/LPP!$M$27,0)</f>
        <v>0</v>
      </c>
      <c r="DI57" s="55">
        <f>IF(AND(DI52&gt;LPP!$M$26,DI52&lt;=LPP!$M$28),-LPP!$M$31/LPP!$M$27,0)</f>
        <v>0</v>
      </c>
      <c r="DJ57" s="55">
        <f>IF(AND(DJ52&gt;LPP!$M$26,DJ52&lt;=LPP!$M$28),-LPP!$M$31/LPP!$M$27,0)</f>
        <v>0</v>
      </c>
      <c r="DK57" s="55">
        <f>IF(AND(DK52&gt;LPP!$M$26,DK52&lt;=LPP!$M$28),-LPP!$M$31/LPP!$M$27,0)</f>
        <v>0</v>
      </c>
      <c r="DL57" s="55">
        <f>IF(AND(DL52&gt;LPP!$M$26,DL52&lt;=LPP!$M$28),-LPP!$M$31/LPP!$M$27,0)</f>
        <v>0</v>
      </c>
      <c r="DM57" s="55">
        <f>IF(AND(DM52&gt;LPP!$M$26,DM52&lt;=LPP!$M$28),-LPP!$M$31/LPP!$M$27,0)</f>
        <v>0</v>
      </c>
      <c r="DN57" s="55">
        <f>IF(AND(DN52&gt;LPP!$M$26,DN52&lt;=LPP!$M$28),-LPP!$M$31/LPP!$M$27,0)</f>
        <v>0</v>
      </c>
      <c r="DO57" s="55">
        <f>IF(AND(DO52&gt;LPP!$M$26,DO52&lt;=LPP!$M$28),-LPP!$M$31/LPP!$M$27,0)</f>
        <v>0</v>
      </c>
      <c r="DP57" s="55">
        <f>IF(AND(DP52&gt;LPP!$M$26,DP52&lt;=LPP!$M$28),-LPP!$M$31/LPP!$M$27,0)</f>
        <v>0</v>
      </c>
      <c r="DQ57" s="55">
        <f>IF(AND(DQ52&gt;LPP!$M$26,DQ52&lt;=LPP!$M$28),-LPP!$M$31/LPP!$M$27,0)</f>
        <v>0</v>
      </c>
      <c r="DR57" s="55">
        <f>IF(AND(DR52&gt;LPP!$M$26,DR52&lt;=LPP!$M$28),-LPP!$M$31/LPP!$M$27,0)</f>
        <v>0</v>
      </c>
      <c r="DS57" s="55">
        <f>IF(AND(DS52&gt;LPP!$M$26,DS52&lt;=LPP!$M$28),-LPP!$M$31/LPP!$M$27,0)</f>
        <v>0</v>
      </c>
      <c r="DT57" s="55">
        <f>IF(AND(DT52&gt;LPP!$M$26,DT52&lt;=LPP!$M$28),-LPP!$M$31/LPP!$M$27,0)</f>
        <v>0</v>
      </c>
      <c r="DU57" s="36" t="s">
        <v>238</v>
      </c>
    </row>
    <row r="58" spans="2:125" x14ac:dyDescent="0.25">
      <c r="B58" s="56">
        <f>SUM(D58:DT58)</f>
        <v>-66445599.999999985</v>
      </c>
      <c r="C58" s="14" t="s">
        <v>204</v>
      </c>
      <c r="E58" s="55">
        <f>IF(AND(E52&gt;=Apt!$J$15,E52&lt;=Apt!$J$17),-Apt!$M$30/Apt!$J$16,0)</f>
        <v>0</v>
      </c>
      <c r="F58" s="55">
        <f>IF(AND(F52&gt;=Apt!$J$15,F52&lt;=Apt!$J$17),-Apt!$M$30/Apt!$J$16,0)</f>
        <v>0</v>
      </c>
      <c r="G58" s="55">
        <f>IF(AND(G52&gt;=Apt!$J$15,G52&lt;=Apt!$J$17),-Apt!$M$30/Apt!$J$16,0)</f>
        <v>0</v>
      </c>
      <c r="H58" s="55">
        <f>IF(AND(H52&gt;=Apt!$J$15,H52&lt;=Apt!$J$17),-Apt!$M$30/Apt!$J$16,0)</f>
        <v>0</v>
      </c>
      <c r="I58" s="55">
        <f>IF(AND(I52&gt;=Apt!$J$15,I52&lt;=Apt!$J$17),-Apt!$M$30/Apt!$J$16,0)</f>
        <v>0</v>
      </c>
      <c r="J58" s="55">
        <f>IF(AND(J52&gt;=Apt!$J$15,J52&lt;=Apt!$J$17),-Apt!$M$30/Apt!$J$16,0)</f>
        <v>0</v>
      </c>
      <c r="K58" s="55">
        <f>IF(AND(K52&gt;=Apt!$J$15,K52&lt;=Apt!$J$17),-Apt!$M$30/Apt!$J$16,0)</f>
        <v>0</v>
      </c>
      <c r="L58" s="55">
        <f>IF(AND(L52&gt;=Apt!$J$15,L52&lt;=Apt!$J$17),-Apt!$M$30/Apt!$J$16,0)</f>
        <v>0</v>
      </c>
      <c r="M58" s="55">
        <f>IF(AND(M52&gt;=Apt!$J$15,M52&lt;=Apt!$J$17),-Apt!$M$30/Apt!$J$16,0)</f>
        <v>0</v>
      </c>
      <c r="N58" s="55">
        <f>IF(AND(N52&gt;=Apt!$J$15,N52&lt;=Apt!$J$17),-Apt!$M$30/Apt!$J$16,0)</f>
        <v>0</v>
      </c>
      <c r="O58" s="55">
        <f>IF(AND(O52&gt;=Apt!$J$15,O52&lt;=Apt!$J$17),-Apt!$M$30/Apt!$J$16,0)</f>
        <v>0</v>
      </c>
      <c r="P58" s="55">
        <f>IF(AND(P52&gt;=Apt!$J$15,P52&lt;=Apt!$J$17),-Apt!$M$30/Apt!$J$16,0)</f>
        <v>0</v>
      </c>
      <c r="Q58" s="55">
        <f>IF(AND(Q52&gt;=Apt!$J$15,Q52&lt;=Apt!$J$17),-Apt!$M$30/Apt!$J$16,0)</f>
        <v>0</v>
      </c>
      <c r="R58" s="55">
        <f>IF(AND(R52&gt;=Apt!$J$15,R52&lt;=Apt!$J$17),-Apt!$M$30/Apt!$J$16,0)</f>
        <v>0</v>
      </c>
      <c r="S58" s="55">
        <f>IF(AND(S52&gt;=Apt!$J$15,S52&lt;=Apt!$J$17),-Apt!$M$30/Apt!$J$16,0)</f>
        <v>0</v>
      </c>
      <c r="T58" s="55">
        <f>IF(AND(T52&gt;=Apt!$J$15,T52&lt;=Apt!$J$17),-Apt!$M$30/Apt!$J$16,0)</f>
        <v>0</v>
      </c>
      <c r="U58" s="55">
        <f>IF(AND(U52&gt;=Apt!$J$15,U52&lt;=Apt!$J$17),-Apt!$M$30/Apt!$J$16,0)</f>
        <v>0</v>
      </c>
      <c r="V58" s="55">
        <f>IF(AND(V52&gt;=Apt!$J$15,V52&lt;=Apt!$J$17),-Apt!$M$30/Apt!$J$16,0)</f>
        <v>-4429706.666666667</v>
      </c>
      <c r="W58" s="55">
        <f>IF(AND(W52&gt;=Apt!$J$15,W52&lt;=Apt!$J$17),-Apt!$M$30/Apt!$J$16,0)</f>
        <v>-4429706.666666667</v>
      </c>
      <c r="X58" s="55">
        <f>IF(AND(X52&gt;=Apt!$J$15,X52&lt;=Apt!$J$17),-Apt!$M$30/Apt!$J$16,0)</f>
        <v>-4429706.666666667</v>
      </c>
      <c r="Y58" s="55">
        <f>IF(AND(Y52&gt;=Apt!$J$15,Y52&lt;=Apt!$J$17),-Apt!$M$30/Apt!$J$16,0)</f>
        <v>-4429706.666666667</v>
      </c>
      <c r="Z58" s="55">
        <f>IF(AND(Z52&gt;=Apt!$J$15,Z52&lt;=Apt!$J$17),-Apt!$M$30/Apt!$J$16,0)</f>
        <v>-4429706.666666667</v>
      </c>
      <c r="AA58" s="55">
        <f>IF(AND(AA52&gt;=Apt!$J$15,AA52&lt;=Apt!$J$17),-Apt!$M$30/Apt!$J$16,0)</f>
        <v>-4429706.666666667</v>
      </c>
      <c r="AB58" s="55">
        <f>IF(AND(AB52&gt;=Apt!$J$15,AB52&lt;=Apt!$J$17),-Apt!$M$30/Apt!$J$16,0)</f>
        <v>-4429706.666666667</v>
      </c>
      <c r="AC58" s="55">
        <f>IF(AND(AC52&gt;=Apt!$J$15,AC52&lt;=Apt!$J$17),-Apt!$M$30/Apt!$J$16,0)</f>
        <v>-4429706.666666667</v>
      </c>
      <c r="AD58" s="55">
        <f>IF(AND(AD52&gt;=Apt!$J$15,AD52&lt;=Apt!$J$17),-Apt!$M$30/Apt!$J$16,0)</f>
        <v>-4429706.666666667</v>
      </c>
      <c r="AE58" s="55">
        <f>IF(AND(AE52&gt;=Apt!$J$15,AE52&lt;=Apt!$J$17),-Apt!$M$30/Apt!$J$16,0)</f>
        <v>-4429706.666666667</v>
      </c>
      <c r="AF58" s="55">
        <f>IF(AND(AF52&gt;=Apt!$J$15,AF52&lt;=Apt!$J$17),-Apt!$M$30/Apt!$J$16,0)</f>
        <v>-4429706.666666667</v>
      </c>
      <c r="AG58" s="55">
        <f>IF(AND(AG52&gt;=Apt!$J$15,AG52&lt;=Apt!$J$17),-Apt!$M$30/Apt!$J$16,0)</f>
        <v>-4429706.666666667</v>
      </c>
      <c r="AH58" s="55">
        <f>IF(AND(AH52&gt;=Apt!$J$15,AH52&lt;=Apt!$J$17),-Apt!$M$30/Apt!$J$16,0)</f>
        <v>-4429706.666666667</v>
      </c>
      <c r="AI58" s="55">
        <f>IF(AND(AI52&gt;=Apt!$J$15,AI52&lt;=Apt!$J$17),-Apt!$M$30/Apt!$J$16,0)</f>
        <v>-4429706.666666667</v>
      </c>
      <c r="AJ58" s="55">
        <f>IF(AND(AJ52&gt;=Apt!$J$15,AJ52&lt;=Apt!$J$17),-Apt!$M$30/Apt!$J$16,0)</f>
        <v>-4429706.666666667</v>
      </c>
      <c r="AK58" s="55">
        <f>IF(AND(AK52&gt;=Apt!$J$15,AK52&lt;=Apt!$J$17),-Apt!$M$30/Apt!$J$16,0)</f>
        <v>0</v>
      </c>
      <c r="AL58" s="55">
        <f>IF(AND(AL52&gt;=Apt!$J$15,AL52&lt;=Apt!$J$17),-Apt!$M$30/Apt!$J$16,0)</f>
        <v>0</v>
      </c>
      <c r="AM58" s="55">
        <f>IF(AND(AM52&gt;=Apt!$J$15,AM52&lt;=Apt!$J$17),-Apt!$M$30/Apt!$J$16,0)</f>
        <v>0</v>
      </c>
      <c r="AN58" s="55">
        <f>IF(AND(AN52&gt;=Apt!$J$15,AN52&lt;=Apt!$J$17),-Apt!$M$30/Apt!$J$16,0)</f>
        <v>0</v>
      </c>
      <c r="AO58" s="55">
        <f>IF(AND(AO52&gt;=Apt!$J$15,AO52&lt;=Apt!$J$17),-Apt!$M$30/Apt!$J$16,0)</f>
        <v>0</v>
      </c>
      <c r="AP58" s="55">
        <f>IF(AND(AP52&gt;=Apt!$J$15,AP52&lt;=Apt!$J$17),-Apt!$M$30/Apt!$J$16,0)</f>
        <v>0</v>
      </c>
      <c r="AQ58" s="55">
        <f>IF(AND(AQ52&gt;=Apt!$J$15,AQ52&lt;=Apt!$J$17),-Apt!$M$30/Apt!$J$16,0)</f>
        <v>0</v>
      </c>
      <c r="AR58" s="55">
        <f>IF(AND(AR52&gt;=Apt!$J$15,AR52&lt;=Apt!$J$17),-Apt!$M$30/Apt!$J$16,0)</f>
        <v>0</v>
      </c>
      <c r="AS58" s="55">
        <f>IF(AND(AS52&gt;=Apt!$J$15,AS52&lt;=Apt!$J$17),-Apt!$M$30/Apt!$J$16,0)</f>
        <v>0</v>
      </c>
      <c r="AT58" s="55">
        <f>IF(AND(AT52&gt;=Apt!$J$15,AT52&lt;=Apt!$J$17),-Apt!$M$30/Apt!$J$16,0)</f>
        <v>0</v>
      </c>
      <c r="AU58" s="55">
        <f>IF(AND(AU52&gt;=Apt!$J$15,AU52&lt;=Apt!$J$17),-Apt!$M$30/Apt!$J$16,0)</f>
        <v>0</v>
      </c>
      <c r="AV58" s="55">
        <f>IF(AND(AV52&gt;=Apt!$J$15,AV52&lt;=Apt!$J$17),-Apt!$M$30/Apt!$J$16,0)</f>
        <v>0</v>
      </c>
      <c r="AW58" s="55">
        <f>IF(AND(AW52&gt;=Apt!$J$15,AW52&lt;=Apt!$J$17),-Apt!$M$30/Apt!$J$16,0)</f>
        <v>0</v>
      </c>
      <c r="AX58" s="55">
        <f>IF(AND(AX52&gt;=Apt!$J$15,AX52&lt;=Apt!$J$17),-Apt!$M$30/Apt!$J$16,0)</f>
        <v>0</v>
      </c>
      <c r="AY58" s="55">
        <f>IF(AND(AY52&gt;=Apt!$J$15,AY52&lt;=Apt!$J$17),-Apt!$M$30/Apt!$J$16,0)</f>
        <v>0</v>
      </c>
      <c r="AZ58" s="55">
        <f>IF(AND(AZ52&gt;=Apt!$J$15,AZ52&lt;=Apt!$J$17),-Apt!$M$30/Apt!$J$16,0)</f>
        <v>0</v>
      </c>
      <c r="BA58" s="55">
        <f>IF(AND(BA52&gt;=Apt!$J$15,BA52&lt;=Apt!$J$17),-Apt!$M$30/Apt!$J$16,0)</f>
        <v>0</v>
      </c>
      <c r="BB58" s="55">
        <f>IF(AND(BB52&gt;=Apt!$J$15,BB52&lt;=Apt!$J$17),-Apt!$M$30/Apt!$J$16,0)</f>
        <v>0</v>
      </c>
      <c r="BC58" s="55">
        <f>IF(AND(BC52&gt;=Apt!$J$15,BC52&lt;=Apt!$J$17),-Apt!$M$30/Apt!$J$16,0)</f>
        <v>0</v>
      </c>
      <c r="BD58" s="55">
        <f>IF(AND(BD52&gt;=Apt!$J$15,BD52&lt;=Apt!$J$17),-Apt!$M$30/Apt!$J$16,0)</f>
        <v>0</v>
      </c>
      <c r="BE58" s="55">
        <f>IF(AND(BE52&gt;=Apt!$J$15,BE52&lt;=Apt!$J$17),-Apt!$M$30/Apt!$J$16,0)</f>
        <v>0</v>
      </c>
      <c r="BF58" s="55">
        <f>IF(AND(BF52&gt;=Apt!$J$15,BF52&lt;=Apt!$J$17),-Apt!$M$30/Apt!$J$16,0)</f>
        <v>0</v>
      </c>
      <c r="BG58" s="55">
        <f>IF(AND(BG52&gt;=Apt!$J$15,BG52&lt;=Apt!$J$17),-Apt!$M$30/Apt!$J$16,0)</f>
        <v>0</v>
      </c>
      <c r="BH58" s="55">
        <f>IF(AND(BH52&gt;=Apt!$J$15,BH52&lt;=Apt!$J$17),-Apt!$M$30/Apt!$J$16,0)</f>
        <v>0</v>
      </c>
      <c r="BI58" s="55">
        <f>IF(AND(BI52&gt;=Apt!$J$15,BI52&lt;=Apt!$J$17),-Apt!$M$30/Apt!$J$16,0)</f>
        <v>0</v>
      </c>
      <c r="BJ58" s="55">
        <f>IF(AND(BJ52&gt;=Apt!$J$15,BJ52&lt;=Apt!$J$17),-Apt!$M$30/Apt!$J$16,0)</f>
        <v>0</v>
      </c>
      <c r="BK58" s="55">
        <f>IF(AND(BK52&gt;=Apt!$J$15,BK52&lt;=Apt!$J$17),-Apt!$M$30/Apt!$J$16,0)</f>
        <v>0</v>
      </c>
      <c r="BL58" s="55">
        <f>IF(AND(BL52&gt;=Apt!$J$15,BL52&lt;=Apt!$J$17),-Apt!$M$30/Apt!$J$16,0)</f>
        <v>0</v>
      </c>
      <c r="BM58" s="55">
        <f>IF(AND(BM52&gt;=Apt!$J$15,BM52&lt;=Apt!$J$17),-Apt!$M$30/Apt!$J$16,0)</f>
        <v>0</v>
      </c>
      <c r="BN58" s="55">
        <f>IF(AND(BN52&gt;=Apt!$J$15,BN52&lt;=Apt!$J$17),-Apt!$M$30/Apt!$J$16,0)</f>
        <v>0</v>
      </c>
      <c r="BO58" s="55">
        <f>IF(AND(BO52&gt;=Apt!$J$15,BO52&lt;=Apt!$J$17),-Apt!$M$30/Apt!$J$16,0)</f>
        <v>0</v>
      </c>
      <c r="BP58" s="55">
        <f>IF(AND(BP52&gt;=Apt!$J$15,BP52&lt;=Apt!$J$17),-Apt!$M$30/Apt!$J$16,0)</f>
        <v>0</v>
      </c>
      <c r="BQ58" s="55">
        <f>IF(AND(BQ52&gt;=Apt!$J$15,BQ52&lt;=Apt!$J$17),-Apt!$M$30/Apt!$J$16,0)</f>
        <v>0</v>
      </c>
      <c r="BR58" s="55">
        <f>IF(AND(BR52&gt;=Apt!$J$15,BR52&lt;=Apt!$J$17),-Apt!$M$30/Apt!$J$16,0)</f>
        <v>0</v>
      </c>
      <c r="BS58" s="55">
        <f>IF(AND(BS52&gt;=Apt!$J$15,BS52&lt;=Apt!$J$17),-Apt!$M$30/Apt!$J$16,0)</f>
        <v>0</v>
      </c>
      <c r="BT58" s="55">
        <f>IF(AND(BT52&gt;=Apt!$J$15,BT52&lt;=Apt!$J$17),-Apt!$M$30/Apt!$J$16,0)</f>
        <v>0</v>
      </c>
      <c r="BU58" s="55">
        <f>IF(AND(BU52&gt;=Apt!$J$15,BU52&lt;=Apt!$J$17),-Apt!$M$30/Apt!$J$16,0)</f>
        <v>0</v>
      </c>
      <c r="BV58" s="55">
        <f>IF(AND(BV52&gt;=Apt!$J$15,BV52&lt;=Apt!$J$17),-Apt!$M$30/Apt!$J$16,0)</f>
        <v>0</v>
      </c>
      <c r="BW58" s="55">
        <f>IF(AND(BW52&gt;=Apt!$J$15,BW52&lt;=Apt!$J$17),-Apt!$M$30/Apt!$J$16,0)</f>
        <v>0</v>
      </c>
      <c r="BX58" s="55">
        <f>IF(AND(BX52&gt;=Apt!$J$15,BX52&lt;=Apt!$J$17),-Apt!$M$30/Apt!$J$16,0)</f>
        <v>0</v>
      </c>
      <c r="BY58" s="55">
        <f>IF(AND(BY52&gt;=Apt!$J$15,BY52&lt;=Apt!$J$17),-Apt!$M$30/Apt!$J$16,0)</f>
        <v>0</v>
      </c>
      <c r="BZ58" s="55">
        <f>IF(AND(BZ52&gt;=Apt!$J$15,BZ52&lt;=Apt!$J$17),-Apt!$M$30/Apt!$J$16,0)</f>
        <v>0</v>
      </c>
      <c r="CA58" s="55">
        <f>IF(AND(CA52&gt;=Apt!$J$15,CA52&lt;=Apt!$J$17),-Apt!$M$30/Apt!$J$16,0)</f>
        <v>0</v>
      </c>
      <c r="CB58" s="55">
        <f>IF(AND(CB52&gt;=Apt!$J$15,CB52&lt;=Apt!$J$17),-Apt!$M$30/Apt!$J$16,0)</f>
        <v>0</v>
      </c>
      <c r="CC58" s="55">
        <f>IF(AND(CC52&gt;=Apt!$J$15,CC52&lt;=Apt!$J$17),-Apt!$M$30/Apt!$J$16,0)</f>
        <v>0</v>
      </c>
      <c r="CD58" s="55">
        <f>IF(AND(CD52&gt;=Apt!$J$15,CD52&lt;=Apt!$J$17),-Apt!$M$30/Apt!$J$16,0)</f>
        <v>0</v>
      </c>
      <c r="CE58" s="55">
        <f>IF(AND(CE52&gt;=Apt!$J$15,CE52&lt;=Apt!$J$17),-Apt!$M$30/Apt!$J$16,0)</f>
        <v>0</v>
      </c>
      <c r="CF58" s="55">
        <f>IF(AND(CF52&gt;=Apt!$J$15,CF52&lt;=Apt!$J$17),-Apt!$M$30/Apt!$J$16,0)</f>
        <v>0</v>
      </c>
      <c r="CG58" s="55">
        <f>IF(AND(CG52&gt;=Apt!$J$15,CG52&lt;=Apt!$J$17),-Apt!$M$30/Apt!$J$16,0)</f>
        <v>0</v>
      </c>
      <c r="CH58" s="55">
        <f>IF(AND(CH52&gt;=Apt!$J$15,CH52&lt;=Apt!$J$17),-Apt!$M$30/Apt!$J$16,0)</f>
        <v>0</v>
      </c>
      <c r="CI58" s="55">
        <f>IF(AND(CI52&gt;=Apt!$J$15,CI52&lt;=Apt!$J$17),-Apt!$M$30/Apt!$J$16,0)</f>
        <v>0</v>
      </c>
      <c r="CJ58" s="55">
        <f>IF(AND(CJ52&gt;=Apt!$J$15,CJ52&lt;=Apt!$J$17),-Apt!$M$30/Apt!$J$16,0)</f>
        <v>0</v>
      </c>
      <c r="CK58" s="55">
        <f>IF(AND(CK52&gt;=Apt!$J$15,CK52&lt;=Apt!$J$17),-Apt!$M$30/Apt!$J$16,0)</f>
        <v>0</v>
      </c>
      <c r="CL58" s="55">
        <f>IF(AND(CL52&gt;=Apt!$J$15,CL52&lt;=Apt!$J$17),-Apt!$M$30/Apt!$J$16,0)</f>
        <v>0</v>
      </c>
      <c r="CM58" s="55">
        <f>IF(AND(CM52&gt;=Apt!$J$15,CM52&lt;=Apt!$J$17),-Apt!$M$30/Apt!$J$16,0)</f>
        <v>0</v>
      </c>
      <c r="CN58" s="55">
        <f>IF(AND(CN52&gt;=Apt!$J$15,CN52&lt;=Apt!$J$17),-Apt!$M$30/Apt!$J$16,0)</f>
        <v>0</v>
      </c>
      <c r="CO58" s="55">
        <f>IF(AND(CO52&gt;=Apt!$J$15,CO52&lt;=Apt!$J$17),-Apt!$M$30/Apt!$J$16,0)</f>
        <v>0</v>
      </c>
      <c r="CP58" s="55">
        <f>IF(AND(CP52&gt;=Apt!$J$15,CP52&lt;=Apt!$J$17),-Apt!$M$30/Apt!$J$16,0)</f>
        <v>0</v>
      </c>
      <c r="CQ58" s="55">
        <f>IF(AND(CQ52&gt;=Apt!$J$15,CQ52&lt;=Apt!$J$17),-Apt!$M$30/Apt!$J$16,0)</f>
        <v>0</v>
      </c>
      <c r="CR58" s="55">
        <f>IF(AND(CR52&gt;=Apt!$J$15,CR52&lt;=Apt!$J$17),-Apt!$M$30/Apt!$J$16,0)</f>
        <v>0</v>
      </c>
      <c r="CS58" s="55">
        <f>IF(AND(CS52&gt;=Apt!$J$15,CS52&lt;=Apt!$J$17),-Apt!$M$30/Apt!$J$16,0)</f>
        <v>0</v>
      </c>
      <c r="CT58" s="55">
        <f>IF(AND(CT52&gt;=Apt!$J$15,CT52&lt;=Apt!$J$17),-Apt!$M$30/Apt!$J$16,0)</f>
        <v>0</v>
      </c>
      <c r="CU58" s="55">
        <f>IF(AND(CU52&gt;=Apt!$J$15,CU52&lt;=Apt!$J$17),-Apt!$M$30/Apt!$J$16,0)</f>
        <v>0</v>
      </c>
      <c r="CV58" s="55">
        <f>IF(AND(CV52&gt;=Apt!$J$15,CV52&lt;=Apt!$J$17),-Apt!$M$30/Apt!$J$16,0)</f>
        <v>0</v>
      </c>
      <c r="CW58" s="55">
        <f>IF(AND(CW52&gt;=Apt!$J$15,CW52&lt;=Apt!$J$17),-Apt!$M$30/Apt!$J$16,0)</f>
        <v>0</v>
      </c>
      <c r="CX58" s="55">
        <f>IF(AND(CX52&gt;=Apt!$J$15,CX52&lt;=Apt!$J$17),-Apt!$M$30/Apt!$J$16,0)</f>
        <v>0</v>
      </c>
      <c r="CY58" s="55">
        <f>IF(AND(CY52&gt;=Apt!$J$15,CY52&lt;=Apt!$J$17),-Apt!$M$30/Apt!$J$16,0)</f>
        <v>0</v>
      </c>
      <c r="CZ58" s="55">
        <f>IF(AND(CZ52&gt;=Apt!$J$15,CZ52&lt;=Apt!$J$17),-Apt!$M$30/Apt!$J$16,0)</f>
        <v>0</v>
      </c>
      <c r="DA58" s="55">
        <f>IF(AND(DA52&gt;=Apt!$J$15,DA52&lt;=Apt!$J$17),-Apt!$M$30/Apt!$J$16,0)</f>
        <v>0</v>
      </c>
      <c r="DB58" s="55">
        <f>IF(AND(DB52&gt;=Apt!$J$15,DB52&lt;=Apt!$J$17),-Apt!$M$30/Apt!$J$16,0)</f>
        <v>0</v>
      </c>
      <c r="DC58" s="55">
        <f>IF(AND(DC52&gt;=Apt!$J$15,DC52&lt;=Apt!$J$17),-Apt!$M$30/Apt!$J$16,0)</f>
        <v>0</v>
      </c>
      <c r="DD58" s="55">
        <f>IF(AND(DD52&gt;=Apt!$J$15,DD52&lt;=Apt!$J$17),-Apt!$M$30/Apt!$J$16,0)</f>
        <v>0</v>
      </c>
      <c r="DE58" s="55">
        <f>IF(AND(DE52&gt;=Apt!$J$15,DE52&lt;=Apt!$J$17),-Apt!$M$30/Apt!$J$16,0)</f>
        <v>0</v>
      </c>
      <c r="DF58" s="55">
        <f>IF(AND(DF52&gt;=Apt!$J$15,DF52&lt;=Apt!$J$17),-Apt!$M$30/Apt!$J$16,0)</f>
        <v>0</v>
      </c>
      <c r="DG58" s="55">
        <f>IF(AND(DG52&gt;=Apt!$J$15,DG52&lt;=Apt!$J$17),-Apt!$M$30/Apt!$J$16,0)</f>
        <v>0</v>
      </c>
      <c r="DH58" s="55">
        <f>IF(AND(DH52&gt;=Apt!$J$15,DH52&lt;=Apt!$J$17),-Apt!$M$30/Apt!$J$16,0)</f>
        <v>0</v>
      </c>
      <c r="DI58" s="55">
        <f>IF(AND(DI52&gt;=Apt!$J$15,DI52&lt;=Apt!$J$17),-Apt!$M$30/Apt!$J$16,0)</f>
        <v>0</v>
      </c>
      <c r="DJ58" s="55">
        <f>IF(AND(DJ52&gt;=Apt!$J$15,DJ52&lt;=Apt!$J$17),-Apt!$M$30/Apt!$J$16,0)</f>
        <v>0</v>
      </c>
      <c r="DK58" s="55">
        <f>IF(AND(DK52&gt;=Apt!$J$15,DK52&lt;=Apt!$J$17),-Apt!$M$30/Apt!$J$16,0)</f>
        <v>0</v>
      </c>
      <c r="DL58" s="55">
        <f>IF(AND(DL52&gt;=Apt!$J$15,DL52&lt;=Apt!$J$17),-Apt!$M$30/Apt!$J$16,0)</f>
        <v>0</v>
      </c>
      <c r="DM58" s="55">
        <f>IF(AND(DM52&gt;=Apt!$J$15,DM52&lt;=Apt!$J$17),-Apt!$M$30/Apt!$J$16,0)</f>
        <v>0</v>
      </c>
      <c r="DN58" s="55">
        <f>IF(AND(DN52&gt;=Apt!$J$15,DN52&lt;=Apt!$J$17),-Apt!$M$30/Apt!$J$16,0)</f>
        <v>0</v>
      </c>
      <c r="DO58" s="55">
        <f>IF(AND(DO52&gt;=Apt!$J$15,DO52&lt;=Apt!$J$17),-Apt!$M$30/Apt!$J$16,0)</f>
        <v>0</v>
      </c>
      <c r="DP58" s="55">
        <f>IF(AND(DP52&gt;=Apt!$J$15,DP52&lt;=Apt!$J$17),-Apt!$M$30/Apt!$J$16,0)</f>
        <v>0</v>
      </c>
      <c r="DQ58" s="55">
        <f>IF(AND(DQ52&gt;=Apt!$J$15,DQ52&lt;=Apt!$J$17),-Apt!$M$30/Apt!$J$16,0)</f>
        <v>0</v>
      </c>
      <c r="DR58" s="55">
        <f>IF(AND(DR52&gt;=Apt!$J$15,DR52&lt;=Apt!$J$17),-Apt!$M$30/Apt!$J$16,0)</f>
        <v>0</v>
      </c>
      <c r="DS58" s="55">
        <f>IF(AND(DS52&gt;=Apt!$J$15,DS52&lt;=Apt!$J$17),-Apt!$M$30/Apt!$J$16,0)</f>
        <v>0</v>
      </c>
      <c r="DT58" s="55">
        <f>IF(AND(DT52&gt;=Apt!$J$15,DT52&lt;=Apt!$J$17),-Apt!$M$30/Apt!$J$16,0)</f>
        <v>0</v>
      </c>
      <c r="DU58" s="36" t="s">
        <v>238</v>
      </c>
    </row>
    <row r="59" spans="2:125" x14ac:dyDescent="0.25">
      <c r="B59" s="56">
        <f>SUM(D59:DT59)</f>
        <v>-4709301.0399999991</v>
      </c>
      <c r="C59" s="14" t="s">
        <v>248</v>
      </c>
      <c r="E59" s="55">
        <f>IF(AND(E52&gt;=Apt!$J$15,E52&lt;=Apt!$J$17),-(Apt!$Q$8+Apt!$Q$9))/Apt!$J$16</f>
        <v>0</v>
      </c>
      <c r="F59" s="55">
        <f>IF(AND(F52&gt;=Apt!$J$15,F52&lt;=Apt!$J$17),-(Apt!$Q$8+Apt!$Q$9))/Apt!$J$16</f>
        <v>0</v>
      </c>
      <c r="G59" s="55">
        <f>IF(AND(G52&gt;=Apt!$J$15,G52&lt;=Apt!$J$17),-(Apt!$Q$8+Apt!$Q$9))/Apt!$J$16</f>
        <v>0</v>
      </c>
      <c r="H59" s="55">
        <f>IF(AND(H52&gt;=Apt!$J$15,H52&lt;=Apt!$J$17),-(Apt!$Q$8+Apt!$Q$9))/Apt!$J$16</f>
        <v>0</v>
      </c>
      <c r="I59" s="55">
        <f>IF(AND(I52&gt;=Apt!$J$15,I52&lt;=Apt!$J$17),-(Apt!$Q$8+Apt!$Q$9))/Apt!$J$16</f>
        <v>0</v>
      </c>
      <c r="J59" s="55">
        <f>IF(AND(J52&gt;=Apt!$J$15,J52&lt;=Apt!$J$17),-(Apt!$Q$8+Apt!$Q$9))/Apt!$J$16</f>
        <v>0</v>
      </c>
      <c r="K59" s="55">
        <f>IF(AND(K52&gt;=Apt!$J$15,K52&lt;=Apt!$J$17),-(Apt!$Q$8+Apt!$Q$9))/Apt!$J$16</f>
        <v>0</v>
      </c>
      <c r="L59" s="55">
        <f>IF(AND(L52&gt;=Apt!$J$15,L52&lt;=Apt!$J$17),-(Apt!$Q$8+Apt!$Q$9))/Apt!$J$16</f>
        <v>0</v>
      </c>
      <c r="M59" s="55">
        <f>IF(AND(M52&gt;=Apt!$J$15,M52&lt;=Apt!$J$17),-(Apt!$Q$8+Apt!$Q$9))/Apt!$J$16</f>
        <v>0</v>
      </c>
      <c r="N59" s="55">
        <f>IF(AND(N52&gt;=Apt!$J$15,N52&lt;=Apt!$J$17),-(Apt!$Q$8+Apt!$Q$9))/Apt!$J$16</f>
        <v>0</v>
      </c>
      <c r="O59" s="55">
        <f>IF(AND(O52&gt;=Apt!$J$15,O52&lt;=Apt!$J$17),-(Apt!$Q$8+Apt!$Q$9))/Apt!$J$16</f>
        <v>0</v>
      </c>
      <c r="P59" s="55">
        <f>IF(AND(P52&gt;=Apt!$J$15,P52&lt;=Apt!$J$17),-(Apt!$Q$8+Apt!$Q$9))/Apt!$J$16</f>
        <v>0</v>
      </c>
      <c r="Q59" s="55">
        <f>IF(AND(Q52&gt;=Apt!$J$15,Q52&lt;=Apt!$J$17),-(Apt!$Q$8+Apt!$Q$9))/Apt!$J$16</f>
        <v>0</v>
      </c>
      <c r="R59" s="55">
        <f>IF(AND(R52&gt;=Apt!$J$15,R52&lt;=Apt!$J$17),-(Apt!$Q$8+Apt!$Q$9))/Apt!$J$16</f>
        <v>0</v>
      </c>
      <c r="S59" s="55">
        <f>IF(AND(S52&gt;=Apt!$J$15,S52&lt;=Apt!$J$17),-(Apt!$Q$8+Apt!$Q$9))/Apt!$J$16</f>
        <v>0</v>
      </c>
      <c r="T59" s="55">
        <f>IF(AND(T52&gt;=Apt!$J$15,T52&lt;=Apt!$J$17),-(Apt!$Q$8+Apt!$Q$9))/Apt!$J$16</f>
        <v>0</v>
      </c>
      <c r="U59" s="55">
        <f>IF(AND(U52&gt;=Apt!$J$15,U52&lt;=Apt!$J$17),-(Apt!$Q$8+Apt!$Q$9))/Apt!$J$16</f>
        <v>0</v>
      </c>
      <c r="V59" s="55">
        <f>IF(AND(V52&gt;=Apt!$J$15,V52&lt;=Apt!$J$17),-(Apt!$Q$8+Apt!$Q$9))/Apt!$J$16</f>
        <v>-313953.40266666666</v>
      </c>
      <c r="W59" s="55">
        <f>IF(AND(W52&gt;=Apt!$J$15,W52&lt;=Apt!$J$17),-(Apt!$Q$8+Apt!$Q$9))/Apt!$J$16</f>
        <v>-313953.40266666666</v>
      </c>
      <c r="X59" s="55">
        <f>IF(AND(X52&gt;=Apt!$J$15,X52&lt;=Apt!$J$17),-(Apt!$Q$8+Apt!$Q$9))/Apt!$J$16</f>
        <v>-313953.40266666666</v>
      </c>
      <c r="Y59" s="55">
        <f>IF(AND(Y52&gt;=Apt!$J$15,Y52&lt;=Apt!$J$17),-(Apt!$Q$8+Apt!$Q$9))/Apt!$J$16</f>
        <v>-313953.40266666666</v>
      </c>
      <c r="Z59" s="55">
        <f>IF(AND(Z52&gt;=Apt!$J$15,Z52&lt;=Apt!$J$17),-(Apt!$Q$8+Apt!$Q$9))/Apt!$J$16</f>
        <v>-313953.40266666666</v>
      </c>
      <c r="AA59" s="55">
        <f>IF(AND(AA52&gt;=Apt!$J$15,AA52&lt;=Apt!$J$17),-(Apt!$Q$8+Apt!$Q$9))/Apt!$J$16</f>
        <v>-313953.40266666666</v>
      </c>
      <c r="AB59" s="55">
        <f>IF(AND(AB52&gt;=Apt!$J$15,AB52&lt;=Apt!$J$17),-(Apt!$Q$8+Apt!$Q$9))/Apt!$J$16</f>
        <v>-313953.40266666666</v>
      </c>
      <c r="AC59" s="55">
        <f>IF(AND(AC52&gt;=Apt!$J$15,AC52&lt;=Apt!$J$17),-(Apt!$Q$8+Apt!$Q$9))/Apt!$J$16</f>
        <v>-313953.40266666666</v>
      </c>
      <c r="AD59" s="55">
        <f>IF(AND(AD52&gt;=Apt!$J$15,AD52&lt;=Apt!$J$17),-(Apt!$Q$8+Apt!$Q$9))/Apt!$J$16</f>
        <v>-313953.40266666666</v>
      </c>
      <c r="AE59" s="55">
        <f>IF(AND(AE52&gt;=Apt!$J$15,AE52&lt;=Apt!$J$17),-(Apt!$Q$8+Apt!$Q$9))/Apt!$J$16</f>
        <v>-313953.40266666666</v>
      </c>
      <c r="AF59" s="55">
        <f>IF(AND(AF52&gt;=Apt!$J$15,AF52&lt;=Apt!$J$17),-(Apt!$Q$8+Apt!$Q$9))/Apt!$J$16</f>
        <v>-313953.40266666666</v>
      </c>
      <c r="AG59" s="55">
        <f>IF(AND(AG52&gt;=Apt!$J$15,AG52&lt;=Apt!$J$17),-(Apt!$Q$8+Apt!$Q$9))/Apt!$J$16</f>
        <v>-313953.40266666666</v>
      </c>
      <c r="AH59" s="55">
        <f>IF(AND(AH52&gt;=Apt!$J$15,AH52&lt;=Apt!$J$17),-(Apt!$Q$8+Apt!$Q$9))/Apt!$J$16</f>
        <v>-313953.40266666666</v>
      </c>
      <c r="AI59" s="55">
        <f>IF(AND(AI52&gt;=Apt!$J$15,AI52&lt;=Apt!$J$17),-(Apt!$Q$8+Apt!$Q$9))/Apt!$J$16</f>
        <v>-313953.40266666666</v>
      </c>
      <c r="AJ59" s="55">
        <f>IF(AND(AJ52&gt;=Apt!$J$15,AJ52&lt;=Apt!$J$17),-(Apt!$Q$8+Apt!$Q$9))/Apt!$J$16</f>
        <v>-313953.40266666666</v>
      </c>
      <c r="AK59" s="55">
        <f>IF(AND(AK52&gt;=Apt!$J$15,AK52&lt;=Apt!$J$17),-(Apt!$Q$8+Apt!$Q$9))/Apt!$J$16</f>
        <v>0</v>
      </c>
      <c r="AL59" s="55">
        <f>IF(AND(AL52&gt;=Apt!$J$15,AL52&lt;=Apt!$J$17),-(Apt!$Q$8+Apt!$Q$9))/Apt!$J$16</f>
        <v>0</v>
      </c>
      <c r="AM59" s="55">
        <f>IF(AND(AM52&gt;=Apt!$J$15,AM52&lt;=Apt!$J$17),-(Apt!$Q$8+Apt!$Q$9))/Apt!$J$16</f>
        <v>0</v>
      </c>
      <c r="AN59" s="55">
        <f>IF(AND(AN52&gt;=Apt!$J$15,AN52&lt;=Apt!$J$17),-(Apt!$Q$8+Apt!$Q$9))/Apt!$J$16</f>
        <v>0</v>
      </c>
      <c r="AO59" s="55">
        <f>IF(AND(AO52&gt;=Apt!$J$15,AO52&lt;=Apt!$J$17),-(Apt!$Q$8+Apt!$Q$9))/Apt!$J$16</f>
        <v>0</v>
      </c>
      <c r="AP59" s="55">
        <f>IF(AND(AP52&gt;=Apt!$J$15,AP52&lt;=Apt!$J$17),-(Apt!$Q$8+Apt!$Q$9))/Apt!$J$16</f>
        <v>0</v>
      </c>
      <c r="AQ59" s="55">
        <f>IF(AND(AQ52&gt;=Apt!$J$15,AQ52&lt;=Apt!$J$17),-(Apt!$Q$8+Apt!$Q$9))/Apt!$J$16</f>
        <v>0</v>
      </c>
      <c r="AR59" s="55">
        <f>IF(AND(AR52&gt;=Apt!$J$15,AR52&lt;=Apt!$J$17),-(Apt!$Q$8+Apt!$Q$9))/Apt!$J$16</f>
        <v>0</v>
      </c>
      <c r="AS59" s="55">
        <f>IF(AND(AS52&gt;=Apt!$J$15,AS52&lt;=Apt!$J$17),-(Apt!$Q$8+Apt!$Q$9))/Apt!$J$16</f>
        <v>0</v>
      </c>
      <c r="AT59" s="55">
        <f>IF(AND(AT52&gt;=Apt!$J$15,AT52&lt;=Apt!$J$17),-(Apt!$Q$8+Apt!$Q$9))/Apt!$J$16</f>
        <v>0</v>
      </c>
      <c r="AU59" s="55">
        <f>IF(AND(AU52&gt;=Apt!$J$15,AU52&lt;=Apt!$J$17),-(Apt!$Q$8+Apt!$Q$9))/Apt!$J$16</f>
        <v>0</v>
      </c>
      <c r="AV59" s="55">
        <f>IF(AND(AV52&gt;=Apt!$J$15,AV52&lt;=Apt!$J$17),-(Apt!$Q$8+Apt!$Q$9))/Apt!$J$16</f>
        <v>0</v>
      </c>
      <c r="AW59" s="55">
        <f>IF(AND(AW52&gt;=Apt!$J$15,AW52&lt;=Apt!$J$17),-(Apt!$Q$8+Apt!$Q$9))/Apt!$J$16</f>
        <v>0</v>
      </c>
      <c r="AX59" s="55">
        <f>IF(AND(AX52&gt;=Apt!$J$15,AX52&lt;=Apt!$J$17),-(Apt!$Q$8+Apt!$Q$9))/Apt!$J$16</f>
        <v>0</v>
      </c>
      <c r="AY59" s="55">
        <f>IF(AND(AY52&gt;=Apt!$J$15,AY52&lt;=Apt!$J$17),-(Apt!$Q$8+Apt!$Q$9))/Apt!$J$16</f>
        <v>0</v>
      </c>
      <c r="AZ59" s="55">
        <f>IF(AND(AZ52&gt;=Apt!$J$15,AZ52&lt;=Apt!$J$17),-(Apt!$Q$8+Apt!$Q$9))/Apt!$J$16</f>
        <v>0</v>
      </c>
      <c r="BA59" s="55">
        <f>IF(AND(BA52&gt;=Apt!$J$15,BA52&lt;=Apt!$J$17),-(Apt!$Q$8+Apt!$Q$9))/Apt!$J$16</f>
        <v>0</v>
      </c>
      <c r="BB59" s="55">
        <f>IF(AND(BB52&gt;=Apt!$J$15,BB52&lt;=Apt!$J$17),-(Apt!$Q$8+Apt!$Q$9))/Apt!$J$16</f>
        <v>0</v>
      </c>
      <c r="BC59" s="55">
        <f>IF(AND(BC52&gt;=Apt!$J$15,BC52&lt;=Apt!$J$17),-(Apt!$Q$8+Apt!$Q$9))/Apt!$J$16</f>
        <v>0</v>
      </c>
      <c r="BD59" s="55">
        <f>IF(AND(BD52&gt;=Apt!$J$15,BD52&lt;=Apt!$J$17),-(Apt!$Q$8+Apt!$Q$9))/Apt!$J$16</f>
        <v>0</v>
      </c>
      <c r="BE59" s="55">
        <f>IF(AND(BE52&gt;=Apt!$J$15,BE52&lt;=Apt!$J$17),-(Apt!$Q$8+Apt!$Q$9))/Apt!$J$16</f>
        <v>0</v>
      </c>
      <c r="BF59" s="55">
        <f>IF(AND(BF52&gt;=Apt!$J$15,BF52&lt;=Apt!$J$17),-(Apt!$Q$8+Apt!$Q$9))/Apt!$J$16</f>
        <v>0</v>
      </c>
      <c r="BG59" s="55">
        <f>IF(AND(BG52&gt;=Apt!$J$15,BG52&lt;=Apt!$J$17),-(Apt!$Q$8+Apt!$Q$9))/Apt!$J$16</f>
        <v>0</v>
      </c>
      <c r="BH59" s="55">
        <f>IF(AND(BH52&gt;=Apt!$J$15,BH52&lt;=Apt!$J$17),-(Apt!$Q$8+Apt!$Q$9))/Apt!$J$16</f>
        <v>0</v>
      </c>
      <c r="BI59" s="55">
        <f>IF(AND(BI52&gt;=Apt!$J$15,BI52&lt;=Apt!$J$17),-(Apt!$Q$8+Apt!$Q$9))/Apt!$J$16</f>
        <v>0</v>
      </c>
      <c r="BJ59" s="55">
        <f>IF(AND(BJ52&gt;=Apt!$J$15,BJ52&lt;=Apt!$J$17),-(Apt!$Q$8+Apt!$Q$9))/Apt!$J$16</f>
        <v>0</v>
      </c>
      <c r="BK59" s="55">
        <f>IF(AND(BK52&gt;=Apt!$J$15,BK52&lt;=Apt!$J$17),-(Apt!$Q$8+Apt!$Q$9))/Apt!$J$16</f>
        <v>0</v>
      </c>
      <c r="BL59" s="55">
        <f>IF(AND(BL52&gt;=Apt!$J$15,BL52&lt;=Apt!$J$17),-(Apt!$Q$8+Apt!$Q$9))/Apt!$J$16</f>
        <v>0</v>
      </c>
      <c r="BM59" s="55">
        <f>IF(AND(BM52&gt;=Apt!$J$15,BM52&lt;=Apt!$J$17),-(Apt!$Q$8+Apt!$Q$9))/Apt!$J$16</f>
        <v>0</v>
      </c>
      <c r="BN59" s="55">
        <f>IF(AND(BN52&gt;=Apt!$J$15,BN52&lt;=Apt!$J$17),-(Apt!$Q$8+Apt!$Q$9))/Apt!$J$16</f>
        <v>0</v>
      </c>
      <c r="BO59" s="55">
        <f>IF(AND(BO52&gt;=Apt!$J$15,BO52&lt;=Apt!$J$17),-(Apt!$Q$8+Apt!$Q$9))/Apt!$J$16</f>
        <v>0</v>
      </c>
      <c r="BP59" s="55">
        <f>IF(AND(BP52&gt;=Apt!$J$15,BP52&lt;=Apt!$J$17),-(Apt!$Q$8+Apt!$Q$9))/Apt!$J$16</f>
        <v>0</v>
      </c>
      <c r="BQ59" s="55">
        <f>IF(AND(BQ52&gt;=Apt!$J$15,BQ52&lt;=Apt!$J$17),-(Apt!$Q$8+Apt!$Q$9))/Apt!$J$16</f>
        <v>0</v>
      </c>
      <c r="BR59" s="55">
        <f>IF(AND(BR52&gt;=Apt!$J$15,BR52&lt;=Apt!$J$17),-(Apt!$Q$8+Apt!$Q$9))/Apt!$J$16</f>
        <v>0</v>
      </c>
      <c r="BS59" s="55">
        <f>IF(AND(BS52&gt;=Apt!$J$15,BS52&lt;=Apt!$J$17),-(Apt!$Q$8+Apt!$Q$9))/Apt!$J$16</f>
        <v>0</v>
      </c>
      <c r="BT59" s="55">
        <f>IF(AND(BT52&gt;=Apt!$J$15,BT52&lt;=Apt!$J$17),-(Apt!$Q$8+Apt!$Q$9))/Apt!$J$16</f>
        <v>0</v>
      </c>
      <c r="BU59" s="55">
        <f>IF(AND(BU52&gt;=Apt!$J$15,BU52&lt;=Apt!$J$17),-(Apt!$Q$8+Apt!$Q$9))/Apt!$J$16</f>
        <v>0</v>
      </c>
      <c r="BV59" s="55">
        <f>IF(AND(BV52&gt;=Apt!$J$15,BV52&lt;=Apt!$J$17),-(Apt!$Q$8+Apt!$Q$9))/Apt!$J$16</f>
        <v>0</v>
      </c>
      <c r="BW59" s="55">
        <f>IF(AND(BW52&gt;=Apt!$J$15,BW52&lt;=Apt!$J$17),-(Apt!$Q$8+Apt!$Q$9))/Apt!$J$16</f>
        <v>0</v>
      </c>
      <c r="BX59" s="55">
        <f>IF(AND(BX52&gt;=Apt!$J$15,BX52&lt;=Apt!$J$17),-(Apt!$Q$8+Apt!$Q$9))/Apt!$J$16</f>
        <v>0</v>
      </c>
      <c r="BY59" s="55">
        <f>IF(AND(BY52&gt;=Apt!$J$15,BY52&lt;=Apt!$J$17),-(Apt!$Q$8+Apt!$Q$9))/Apt!$J$16</f>
        <v>0</v>
      </c>
      <c r="BZ59" s="55">
        <f>IF(AND(BZ52&gt;=Apt!$J$15,BZ52&lt;=Apt!$J$17),-(Apt!$Q$8+Apt!$Q$9))/Apt!$J$16</f>
        <v>0</v>
      </c>
      <c r="CA59" s="55">
        <f>IF(AND(CA52&gt;=Apt!$J$15,CA52&lt;=Apt!$J$17),-(Apt!$Q$8+Apt!$Q$9))/Apt!$J$16</f>
        <v>0</v>
      </c>
      <c r="CB59" s="55">
        <f>IF(AND(CB52&gt;=Apt!$J$15,CB52&lt;=Apt!$J$17),-(Apt!$Q$8+Apt!$Q$9))/Apt!$J$16</f>
        <v>0</v>
      </c>
      <c r="CC59" s="55">
        <f>IF(AND(CC52&gt;=Apt!$J$15,CC52&lt;=Apt!$J$17),-(Apt!$Q$8+Apt!$Q$9))/Apt!$J$16</f>
        <v>0</v>
      </c>
      <c r="CD59" s="55">
        <f>IF(AND(CD52&gt;=Apt!$J$15,CD52&lt;=Apt!$J$17),-(Apt!$Q$8+Apt!$Q$9))/Apt!$J$16</f>
        <v>0</v>
      </c>
      <c r="CE59" s="55">
        <f>IF(AND(CE52&gt;=Apt!$J$15,CE52&lt;=Apt!$J$17),-(Apt!$Q$8+Apt!$Q$9))/Apt!$J$16</f>
        <v>0</v>
      </c>
      <c r="CF59" s="55">
        <f>IF(AND(CF52&gt;=Apt!$J$15,CF52&lt;=Apt!$J$17),-(Apt!$Q$8+Apt!$Q$9))/Apt!$J$16</f>
        <v>0</v>
      </c>
      <c r="CG59" s="55">
        <f>IF(AND(CG52&gt;=Apt!$J$15,CG52&lt;=Apt!$J$17),-(Apt!$Q$8+Apt!$Q$9))/Apt!$J$16</f>
        <v>0</v>
      </c>
      <c r="CH59" s="55">
        <f>IF(AND(CH52&gt;=Apt!$J$15,CH52&lt;=Apt!$J$17),-(Apt!$Q$8+Apt!$Q$9))/Apt!$J$16</f>
        <v>0</v>
      </c>
      <c r="CI59" s="55">
        <f>IF(AND(CI52&gt;=Apt!$J$15,CI52&lt;=Apt!$J$17),-(Apt!$Q$8+Apt!$Q$9))/Apt!$J$16</f>
        <v>0</v>
      </c>
      <c r="CJ59" s="55">
        <f>IF(AND(CJ52&gt;=Apt!$J$15,CJ52&lt;=Apt!$J$17),-(Apt!$Q$8+Apt!$Q$9))/Apt!$J$16</f>
        <v>0</v>
      </c>
      <c r="CK59" s="55">
        <f>IF(AND(CK52&gt;=Apt!$J$15,CK52&lt;=Apt!$J$17),-(Apt!$Q$8+Apt!$Q$9))/Apt!$J$16</f>
        <v>0</v>
      </c>
      <c r="CL59" s="55">
        <f>IF(AND(CL52&gt;=Apt!$J$15,CL52&lt;=Apt!$J$17),-(Apt!$Q$8+Apt!$Q$9))/Apt!$J$16</f>
        <v>0</v>
      </c>
      <c r="CM59" s="55">
        <f>IF(AND(CM52&gt;=Apt!$J$15,CM52&lt;=Apt!$J$17),-(Apt!$Q$8+Apt!$Q$9))/Apt!$J$16</f>
        <v>0</v>
      </c>
      <c r="CN59" s="55">
        <f>IF(AND(CN52&gt;=Apt!$J$15,CN52&lt;=Apt!$J$17),-(Apt!$Q$8+Apt!$Q$9))/Apt!$J$16</f>
        <v>0</v>
      </c>
      <c r="CO59" s="55">
        <f>IF(AND(CO52&gt;=Apt!$J$15,CO52&lt;=Apt!$J$17),-(Apt!$Q$8+Apt!$Q$9))/Apt!$J$16</f>
        <v>0</v>
      </c>
      <c r="CP59" s="55">
        <f>IF(AND(CP52&gt;=Apt!$J$15,CP52&lt;=Apt!$J$17),-(Apt!$Q$8+Apt!$Q$9))/Apt!$J$16</f>
        <v>0</v>
      </c>
      <c r="CQ59" s="55">
        <f>IF(AND(CQ52&gt;=Apt!$J$15,CQ52&lt;=Apt!$J$17),-(Apt!$Q$8+Apt!$Q$9))/Apt!$J$16</f>
        <v>0</v>
      </c>
      <c r="CR59" s="55">
        <f>IF(AND(CR52&gt;=Apt!$J$15,CR52&lt;=Apt!$J$17),-(Apt!$Q$8+Apt!$Q$9))/Apt!$J$16</f>
        <v>0</v>
      </c>
      <c r="CS59" s="55">
        <f>IF(AND(CS52&gt;=Apt!$J$15,CS52&lt;=Apt!$J$17),-(Apt!$Q$8+Apt!$Q$9))/Apt!$J$16</f>
        <v>0</v>
      </c>
      <c r="CT59" s="55">
        <f>IF(AND(CT52&gt;=Apt!$J$15,CT52&lt;=Apt!$J$17),-(Apt!$Q$8+Apt!$Q$9))/Apt!$J$16</f>
        <v>0</v>
      </c>
      <c r="CU59" s="55">
        <f>IF(AND(CU52&gt;=Apt!$J$15,CU52&lt;=Apt!$J$17),-(Apt!$Q$8+Apt!$Q$9))/Apt!$J$16</f>
        <v>0</v>
      </c>
      <c r="CV59" s="55">
        <f>IF(AND(CV52&gt;=Apt!$J$15,CV52&lt;=Apt!$J$17),-(Apt!$Q$8+Apt!$Q$9))/Apt!$J$16</f>
        <v>0</v>
      </c>
      <c r="CW59" s="55">
        <f>IF(AND(CW52&gt;=Apt!$J$15,CW52&lt;=Apt!$J$17),-(Apt!$Q$8+Apt!$Q$9))/Apt!$J$16</f>
        <v>0</v>
      </c>
      <c r="CX59" s="55">
        <f>IF(AND(CX52&gt;=Apt!$J$15,CX52&lt;=Apt!$J$17),-(Apt!$Q$8+Apt!$Q$9))/Apt!$J$16</f>
        <v>0</v>
      </c>
      <c r="CY59" s="55">
        <f>IF(AND(CY52&gt;=Apt!$J$15,CY52&lt;=Apt!$J$17),-(Apt!$Q$8+Apt!$Q$9))/Apt!$J$16</f>
        <v>0</v>
      </c>
      <c r="CZ59" s="55">
        <f>IF(AND(CZ52&gt;=Apt!$J$15,CZ52&lt;=Apt!$J$17),-(Apt!$Q$8+Apt!$Q$9))/Apt!$J$16</f>
        <v>0</v>
      </c>
      <c r="DA59" s="55">
        <f>IF(AND(DA52&gt;=Apt!$J$15,DA52&lt;=Apt!$J$17),-(Apt!$Q$8+Apt!$Q$9))/Apt!$J$16</f>
        <v>0</v>
      </c>
      <c r="DB59" s="55">
        <f>IF(AND(DB52&gt;=Apt!$J$15,DB52&lt;=Apt!$J$17),-(Apt!$Q$8+Apt!$Q$9))/Apt!$J$16</f>
        <v>0</v>
      </c>
      <c r="DC59" s="55">
        <f>IF(AND(DC52&gt;=Apt!$J$15,DC52&lt;=Apt!$J$17),-(Apt!$Q$8+Apt!$Q$9))/Apt!$J$16</f>
        <v>0</v>
      </c>
      <c r="DD59" s="55">
        <f>IF(AND(DD52&gt;=Apt!$J$15,DD52&lt;=Apt!$J$17),-(Apt!$Q$8+Apt!$Q$9))/Apt!$J$16</f>
        <v>0</v>
      </c>
      <c r="DE59" s="55">
        <f>IF(AND(DE52&gt;=Apt!$J$15,DE52&lt;=Apt!$J$17),-(Apt!$Q$8+Apt!$Q$9))/Apt!$J$16</f>
        <v>0</v>
      </c>
      <c r="DF59" s="55">
        <f>IF(AND(DF52&gt;=Apt!$J$15,DF52&lt;=Apt!$J$17),-(Apt!$Q$8+Apt!$Q$9))/Apt!$J$16</f>
        <v>0</v>
      </c>
      <c r="DG59" s="55">
        <f>IF(AND(DG52&gt;=Apt!$J$15,DG52&lt;=Apt!$J$17),-(Apt!$Q$8+Apt!$Q$9))/Apt!$J$16</f>
        <v>0</v>
      </c>
      <c r="DH59" s="55">
        <f>IF(AND(DH52&gt;=Apt!$J$15,DH52&lt;=Apt!$J$17),-(Apt!$Q$8+Apt!$Q$9))/Apt!$J$16</f>
        <v>0</v>
      </c>
      <c r="DI59" s="55">
        <f>IF(AND(DI52&gt;=Apt!$J$15,DI52&lt;=Apt!$J$17),-(Apt!$Q$8+Apt!$Q$9))/Apt!$J$16</f>
        <v>0</v>
      </c>
      <c r="DJ59" s="55">
        <f>IF(AND(DJ52&gt;=Apt!$J$15,DJ52&lt;=Apt!$J$17),-(Apt!$Q$8+Apt!$Q$9))/Apt!$J$16</f>
        <v>0</v>
      </c>
      <c r="DK59" s="55">
        <f>IF(AND(DK52&gt;=Apt!$J$15,DK52&lt;=Apt!$J$17),-(Apt!$Q$8+Apt!$Q$9))/Apt!$J$16</f>
        <v>0</v>
      </c>
      <c r="DL59" s="55">
        <f>IF(AND(DL52&gt;=Apt!$J$15,DL52&lt;=Apt!$J$17),-(Apt!$Q$8+Apt!$Q$9))/Apt!$J$16</f>
        <v>0</v>
      </c>
      <c r="DM59" s="55">
        <f>IF(AND(DM52&gt;=Apt!$J$15,DM52&lt;=Apt!$J$17),-(Apt!$Q$8+Apt!$Q$9))/Apt!$J$16</f>
        <v>0</v>
      </c>
      <c r="DN59" s="55">
        <f>IF(AND(DN52&gt;=Apt!$J$15,DN52&lt;=Apt!$J$17),-(Apt!$Q$8+Apt!$Q$9))/Apt!$J$16</f>
        <v>0</v>
      </c>
      <c r="DO59" s="55">
        <f>IF(AND(DO52&gt;=Apt!$J$15,DO52&lt;=Apt!$J$17),-(Apt!$Q$8+Apt!$Q$9))/Apt!$J$16</f>
        <v>0</v>
      </c>
      <c r="DP59" s="55">
        <f>IF(AND(DP52&gt;=Apt!$J$15,DP52&lt;=Apt!$J$17),-(Apt!$Q$8+Apt!$Q$9))/Apt!$J$16</f>
        <v>0</v>
      </c>
      <c r="DQ59" s="55">
        <f>IF(AND(DQ52&gt;=Apt!$J$15,DQ52&lt;=Apt!$J$17),-(Apt!$Q$8+Apt!$Q$9))/Apt!$J$16</f>
        <v>0</v>
      </c>
      <c r="DR59" s="55">
        <f>IF(AND(DR52&gt;=Apt!$J$15,DR52&lt;=Apt!$J$17),-(Apt!$Q$8+Apt!$Q$9))/Apt!$J$16</f>
        <v>0</v>
      </c>
      <c r="DS59" s="55">
        <f>IF(AND(DS52&gt;=Apt!$J$15,DS52&lt;=Apt!$J$17),-(Apt!$Q$8+Apt!$Q$9))/Apt!$J$16</f>
        <v>0</v>
      </c>
      <c r="DT59" s="55">
        <f>IF(AND(DT52&gt;=Apt!$J$15,DT52&lt;=Apt!$J$17),-(Apt!$Q$8+Apt!$Q$9))/Apt!$J$16</f>
        <v>0</v>
      </c>
      <c r="DU59" s="36" t="s">
        <v>238</v>
      </c>
    </row>
    <row r="60" spans="2:125" x14ac:dyDescent="0.25">
      <c r="B60" s="56">
        <f>SUM(D60:DT60)</f>
        <v>-1350177.9600000004</v>
      </c>
      <c r="C60" s="14" t="str">
        <f>CONCATENATE("Contingency (",LPP!H15*100,"% Allocated)")</f>
        <v>Contingency (10% Allocated)</v>
      </c>
      <c r="E60" s="55">
        <f>IF(AND(E52&gt;=Apt!$J$15,E52&lt;=Apt!$J$17),-(LPP!$H$15*LPP!$Q$13)/Apt!$J$16,0)</f>
        <v>0</v>
      </c>
      <c r="F60" s="55">
        <f>IF(AND(F52&gt;=Apt!$J$15,F52&lt;=Apt!$J$17),-(LPP!$H$15*LPP!$Q$13)/Apt!$J$16,0)</f>
        <v>0</v>
      </c>
      <c r="G60" s="55">
        <f>IF(AND(G52&gt;=Apt!$J$15,G52&lt;=Apt!$J$17),-(LPP!$H$15*LPP!$Q$13)/Apt!$J$16,0)</f>
        <v>0</v>
      </c>
      <c r="H60" s="55">
        <f>IF(AND(H52&gt;=Apt!$J$15,H52&lt;=Apt!$J$17),-(LPP!$H$15*LPP!$Q$13)/Apt!$J$16,0)</f>
        <v>0</v>
      </c>
      <c r="I60" s="55">
        <f>IF(AND(I52&gt;=Apt!$J$15,I52&lt;=Apt!$J$17),-(LPP!$H$15*LPP!$Q$13)/Apt!$J$16,0)</f>
        <v>0</v>
      </c>
      <c r="J60" s="55">
        <f>IF(AND(J52&gt;=Apt!$J$15,J52&lt;=Apt!$J$17),-(LPP!$H$15*LPP!$Q$13)/Apt!$J$16,0)</f>
        <v>0</v>
      </c>
      <c r="K60" s="55">
        <f>IF(AND(K52&gt;=Apt!$J$15,K52&lt;=Apt!$J$17),-(LPP!$H$15*LPP!$Q$13)/Apt!$J$16,0)</f>
        <v>0</v>
      </c>
      <c r="L60" s="55">
        <f>IF(AND(L52&gt;=Apt!$J$15,L52&lt;=Apt!$J$17),-(LPP!$H$15*LPP!$Q$13)/Apt!$J$16,0)</f>
        <v>0</v>
      </c>
      <c r="M60" s="55">
        <f>IF(AND(M52&gt;=Apt!$J$15,M52&lt;=Apt!$J$17),-(LPP!$H$15*LPP!$Q$13)/Apt!$J$16,0)</f>
        <v>0</v>
      </c>
      <c r="N60" s="55">
        <f>IF(AND(N52&gt;=Apt!$J$15,N52&lt;=Apt!$J$17),-(LPP!$H$15*LPP!$Q$13)/Apt!$J$16,0)</f>
        <v>0</v>
      </c>
      <c r="O60" s="55">
        <f>IF(AND(O52&gt;=Apt!$J$15,O52&lt;=Apt!$J$17),-(LPP!$H$15*LPP!$Q$13)/Apt!$J$16,0)</f>
        <v>0</v>
      </c>
      <c r="P60" s="55">
        <f>IF(AND(P52&gt;=Apt!$J$15,P52&lt;=Apt!$J$17),-(LPP!$H$15*LPP!$Q$13)/Apt!$J$16,0)</f>
        <v>0</v>
      </c>
      <c r="Q60" s="55">
        <f>IF(AND(Q52&gt;=Apt!$J$15,Q52&lt;=Apt!$J$17),-(LPP!$H$15*LPP!$Q$13)/Apt!$J$16,0)</f>
        <v>0</v>
      </c>
      <c r="R60" s="55">
        <f>IF(AND(R52&gt;=Apt!$J$15,R52&lt;=Apt!$J$17),-(LPP!$H$15*LPP!$Q$13)/Apt!$J$16,0)</f>
        <v>0</v>
      </c>
      <c r="S60" s="55">
        <f>IF(AND(S52&gt;=Apt!$J$15,S52&lt;=Apt!$J$17),-(LPP!$H$15*LPP!$Q$13)/Apt!$J$16,0)</f>
        <v>0</v>
      </c>
      <c r="T60" s="55">
        <f>IF(AND(T52&gt;=Apt!$J$15,T52&lt;=Apt!$J$17),-(LPP!$H$15*LPP!$Q$13)/Apt!$J$16,0)</f>
        <v>0</v>
      </c>
      <c r="U60" s="55">
        <f>IF(AND(U52&gt;=Apt!$J$15,U52&lt;=Apt!$J$17),-(LPP!$H$15*LPP!$Q$13)/Apt!$J$16,0)</f>
        <v>0</v>
      </c>
      <c r="V60" s="55">
        <f>IF(AND(V52&gt;=Apt!$J$15,V52&lt;=Apt!$J$17),-(LPP!$H$15*LPP!$Q$13)/Apt!$J$16,0)</f>
        <v>-90011.864000000001</v>
      </c>
      <c r="W60" s="55">
        <f>IF(AND(W52&gt;=Apt!$J$15,W52&lt;=Apt!$J$17),-(LPP!$H$15*LPP!$Q$13)/Apt!$J$16,0)</f>
        <v>-90011.864000000001</v>
      </c>
      <c r="X60" s="55">
        <f>IF(AND(X52&gt;=Apt!$J$15,X52&lt;=Apt!$J$17),-(LPP!$H$15*LPP!$Q$13)/Apt!$J$16,0)</f>
        <v>-90011.864000000001</v>
      </c>
      <c r="Y60" s="55">
        <f>IF(AND(Y52&gt;=Apt!$J$15,Y52&lt;=Apt!$J$17),-(LPP!$H$15*LPP!$Q$13)/Apt!$J$16,0)</f>
        <v>-90011.864000000001</v>
      </c>
      <c r="Z60" s="55">
        <f>IF(AND(Z52&gt;=Apt!$J$15,Z52&lt;=Apt!$J$17),-(LPP!$H$15*LPP!$Q$13)/Apt!$J$16,0)</f>
        <v>-90011.864000000001</v>
      </c>
      <c r="AA60" s="55">
        <f>IF(AND(AA52&gt;=Apt!$J$15,AA52&lt;=Apt!$J$17),-(LPP!$H$15*LPP!$Q$13)/Apt!$J$16,0)</f>
        <v>-90011.864000000001</v>
      </c>
      <c r="AB60" s="55">
        <f>IF(AND(AB52&gt;=Apt!$J$15,AB52&lt;=Apt!$J$17),-(LPP!$H$15*LPP!$Q$13)/Apt!$J$16,0)</f>
        <v>-90011.864000000001</v>
      </c>
      <c r="AC60" s="55">
        <f>IF(AND(AC52&gt;=Apt!$J$15,AC52&lt;=Apt!$J$17),-(LPP!$H$15*LPP!$Q$13)/Apt!$J$16,0)</f>
        <v>-90011.864000000001</v>
      </c>
      <c r="AD60" s="55">
        <f>IF(AND(AD52&gt;=Apt!$J$15,AD52&lt;=Apt!$J$17),-(LPP!$H$15*LPP!$Q$13)/Apt!$J$16,0)</f>
        <v>-90011.864000000001</v>
      </c>
      <c r="AE60" s="55">
        <f>IF(AND(AE52&gt;=Apt!$J$15,AE52&lt;=Apt!$J$17),-(LPP!$H$15*LPP!$Q$13)/Apt!$J$16,0)</f>
        <v>-90011.864000000001</v>
      </c>
      <c r="AF60" s="55">
        <f>IF(AND(AF52&gt;=Apt!$J$15,AF52&lt;=Apt!$J$17),-(LPP!$H$15*LPP!$Q$13)/Apt!$J$16,0)</f>
        <v>-90011.864000000001</v>
      </c>
      <c r="AG60" s="55">
        <f>IF(AND(AG52&gt;=Apt!$J$15,AG52&lt;=Apt!$J$17),-(LPP!$H$15*LPP!$Q$13)/Apt!$J$16,0)</f>
        <v>-90011.864000000001</v>
      </c>
      <c r="AH60" s="55">
        <f>IF(AND(AH52&gt;=Apt!$J$15,AH52&lt;=Apt!$J$17),-(LPP!$H$15*LPP!$Q$13)/Apt!$J$16,0)</f>
        <v>-90011.864000000001</v>
      </c>
      <c r="AI60" s="55">
        <f>IF(AND(AI52&gt;=Apt!$J$15,AI52&lt;=Apt!$J$17),-(LPP!$H$15*LPP!$Q$13)/Apt!$J$16,0)</f>
        <v>-90011.864000000001</v>
      </c>
      <c r="AJ60" s="55">
        <f>IF(AND(AJ52&gt;=Apt!$J$15,AJ52&lt;=Apt!$J$17),-(LPP!$H$15*LPP!$Q$13)/Apt!$J$16,0)</f>
        <v>-90011.864000000001</v>
      </c>
      <c r="AK60" s="55">
        <f>IF(AND(AK52&gt;=Apt!$J$15,AK52&lt;=Apt!$J$17),-(LPP!$H$15*LPP!$Q$13)/Apt!$J$16,0)</f>
        <v>0</v>
      </c>
      <c r="AL60" s="55">
        <f>IF(AND(AL52&gt;=Apt!$J$15,AL52&lt;=Apt!$J$17),-(LPP!$H$15*LPP!$Q$13)/Apt!$J$16,0)</f>
        <v>0</v>
      </c>
      <c r="AM60" s="55">
        <f>IF(AND(AM52&gt;=Apt!$J$15,AM52&lt;=Apt!$J$17),-(LPP!$H$15*LPP!$Q$13)/Apt!$J$16,0)</f>
        <v>0</v>
      </c>
      <c r="AN60" s="55">
        <f>IF(AND(AN52&gt;=Apt!$J$15,AN52&lt;=Apt!$J$17),-(LPP!$H$15*LPP!$Q$13)/Apt!$J$16,0)</f>
        <v>0</v>
      </c>
      <c r="AO60" s="55">
        <f>IF(AND(AO52&gt;=Apt!$J$15,AO52&lt;=Apt!$J$17),-(LPP!$H$15*LPP!$Q$13)/Apt!$J$16,0)</f>
        <v>0</v>
      </c>
      <c r="AP60" s="55">
        <f>IF(AND(AP52&gt;=Apt!$J$15,AP52&lt;=Apt!$J$17),-(LPP!$H$15*LPP!$Q$13)/Apt!$J$16,0)</f>
        <v>0</v>
      </c>
      <c r="AQ60" s="55">
        <f>IF(AND(AQ52&gt;=Apt!$J$15,AQ52&lt;=Apt!$J$17),-(LPP!$H$15*LPP!$Q$13)/Apt!$J$16,0)</f>
        <v>0</v>
      </c>
      <c r="AR60" s="55">
        <f>IF(AND(AR52&gt;=Apt!$J$15,AR52&lt;=Apt!$J$17),-(LPP!$H$15*LPP!$Q$13)/Apt!$J$16,0)</f>
        <v>0</v>
      </c>
      <c r="AS60" s="55">
        <f>IF(AND(AS52&gt;=Apt!$J$15,AS52&lt;=Apt!$J$17),-(LPP!$H$15*LPP!$Q$13)/Apt!$J$16,0)</f>
        <v>0</v>
      </c>
      <c r="AT60" s="55">
        <f>IF(AND(AT52&gt;=Apt!$J$15,AT52&lt;=Apt!$J$17),-(LPP!$H$15*LPP!$Q$13)/Apt!$J$16,0)</f>
        <v>0</v>
      </c>
      <c r="AU60" s="55">
        <f>IF(AND(AU52&gt;=Apt!$J$15,AU52&lt;=Apt!$J$17),-(LPP!$H$15*LPP!$Q$13)/Apt!$J$16,0)</f>
        <v>0</v>
      </c>
      <c r="AV60" s="55">
        <f>IF(AND(AV52&gt;=Apt!$J$15,AV52&lt;=Apt!$J$17),-(LPP!$H$15*LPP!$Q$13)/Apt!$J$16,0)</f>
        <v>0</v>
      </c>
      <c r="AW60" s="55">
        <f>IF(AND(AW52&gt;=Apt!$J$15,AW52&lt;=Apt!$J$17),-(LPP!$H$15*LPP!$Q$13)/Apt!$J$16,0)</f>
        <v>0</v>
      </c>
      <c r="AX60" s="55">
        <f>IF(AND(AX52&gt;=Apt!$J$15,AX52&lt;=Apt!$J$17),-(LPP!$H$15*LPP!$Q$13)/Apt!$J$16,0)</f>
        <v>0</v>
      </c>
      <c r="AY60" s="55">
        <f>IF(AND(AY52&gt;=Apt!$J$15,AY52&lt;=Apt!$J$17),-(LPP!$H$15*LPP!$Q$13)/Apt!$J$16,0)</f>
        <v>0</v>
      </c>
      <c r="AZ60" s="55">
        <f>IF(AND(AZ52&gt;=Apt!$J$15,AZ52&lt;=Apt!$J$17),-(LPP!$H$15*LPP!$Q$13)/Apt!$J$16,0)</f>
        <v>0</v>
      </c>
      <c r="BA60" s="55">
        <f>IF(AND(BA52&gt;=Apt!$J$15,BA52&lt;=Apt!$J$17),-(LPP!$H$15*LPP!$Q$13)/Apt!$J$16,0)</f>
        <v>0</v>
      </c>
      <c r="BB60" s="55">
        <f>IF(AND(BB52&gt;=Apt!$J$15,BB52&lt;=Apt!$J$17),-(LPP!$H$15*LPP!$Q$13)/Apt!$J$16,0)</f>
        <v>0</v>
      </c>
      <c r="BC60" s="55">
        <f>IF(AND(BC52&gt;=Apt!$J$15,BC52&lt;=Apt!$J$17),-(LPP!$H$15*LPP!$Q$13)/Apt!$J$16,0)</f>
        <v>0</v>
      </c>
      <c r="BD60" s="55">
        <f>IF(AND(BD52&gt;=Apt!$J$15,BD52&lt;=Apt!$J$17),-(LPP!$H$15*LPP!$Q$13)/Apt!$J$16,0)</f>
        <v>0</v>
      </c>
      <c r="BE60" s="55">
        <f>IF(AND(BE52&gt;=Apt!$J$15,BE52&lt;=Apt!$J$17),-(LPP!$H$15*LPP!$Q$13)/Apt!$J$16,0)</f>
        <v>0</v>
      </c>
      <c r="BF60" s="55">
        <f>IF(AND(BF52&gt;=Apt!$J$15,BF52&lt;=Apt!$J$17),-(LPP!$H$15*LPP!$Q$13)/Apt!$J$16,0)</f>
        <v>0</v>
      </c>
      <c r="BG60" s="55">
        <f>IF(AND(BG52&gt;=Apt!$J$15,BG52&lt;=Apt!$J$17),-(LPP!$H$15*LPP!$Q$13)/Apt!$J$16,0)</f>
        <v>0</v>
      </c>
      <c r="BH60" s="55">
        <f>IF(AND(BH52&gt;=Apt!$J$15,BH52&lt;=Apt!$J$17),-(LPP!$H$15*LPP!$Q$13)/Apt!$J$16,0)</f>
        <v>0</v>
      </c>
      <c r="BI60" s="55">
        <f>IF(AND(BI52&gt;=Apt!$J$15,BI52&lt;=Apt!$J$17),-(LPP!$H$15*LPP!$Q$13)/Apt!$J$16,0)</f>
        <v>0</v>
      </c>
      <c r="BJ60" s="55">
        <f>IF(AND(BJ52&gt;=Apt!$J$15,BJ52&lt;=Apt!$J$17),-(LPP!$H$15*LPP!$Q$13)/Apt!$J$16,0)</f>
        <v>0</v>
      </c>
      <c r="BK60" s="55">
        <f>IF(AND(BK52&gt;=Apt!$J$15,BK52&lt;=Apt!$J$17),-(LPP!$H$15*LPP!$Q$13)/Apt!$J$16,0)</f>
        <v>0</v>
      </c>
      <c r="BL60" s="55">
        <f>IF(AND(BL52&gt;=Apt!$J$15,BL52&lt;=Apt!$J$17),-(LPP!$H$15*LPP!$Q$13)/Apt!$J$16,0)</f>
        <v>0</v>
      </c>
      <c r="BM60" s="55">
        <f>IF(AND(BM52&gt;=Apt!$J$15,BM52&lt;=Apt!$J$17),-(LPP!$H$15*LPP!$Q$13)/Apt!$J$16,0)</f>
        <v>0</v>
      </c>
      <c r="BN60" s="55">
        <f>IF(AND(BN52&gt;=Apt!$J$15,BN52&lt;=Apt!$J$17),-(LPP!$H$15*LPP!$Q$13)/Apt!$J$16,0)</f>
        <v>0</v>
      </c>
      <c r="BO60" s="55">
        <f>IF(AND(BO52&gt;=Apt!$J$15,BO52&lt;=Apt!$J$17),-(LPP!$H$15*LPP!$Q$13)/Apt!$J$16,0)</f>
        <v>0</v>
      </c>
      <c r="BP60" s="55">
        <f>IF(AND(BP52&gt;=Apt!$J$15,BP52&lt;=Apt!$J$17),-(LPP!$H$15*LPP!$Q$13)/Apt!$J$16,0)</f>
        <v>0</v>
      </c>
      <c r="BQ60" s="55">
        <f>IF(AND(BQ52&gt;=Apt!$J$15,BQ52&lt;=Apt!$J$17),-(LPP!$H$15*LPP!$Q$13)/Apt!$J$16,0)</f>
        <v>0</v>
      </c>
      <c r="BR60" s="55">
        <f>IF(AND(BR52&gt;=Apt!$J$15,BR52&lt;=Apt!$J$17),-(LPP!$H$15*LPP!$Q$13)/Apt!$J$16,0)</f>
        <v>0</v>
      </c>
      <c r="BS60" s="55">
        <f>IF(AND(BS52&gt;=Apt!$J$15,BS52&lt;=Apt!$J$17),-(LPP!$H$15*LPP!$Q$13)/Apt!$J$16,0)</f>
        <v>0</v>
      </c>
      <c r="BT60" s="55">
        <f>IF(AND(BT52&gt;=Apt!$J$15,BT52&lt;=Apt!$J$17),-(LPP!$H$15*LPP!$Q$13)/Apt!$J$16,0)</f>
        <v>0</v>
      </c>
      <c r="BU60" s="55">
        <f>IF(AND(BU52&gt;=Apt!$J$15,BU52&lt;=Apt!$J$17),-(LPP!$H$15*LPP!$Q$13)/Apt!$J$16,0)</f>
        <v>0</v>
      </c>
      <c r="BV60" s="55">
        <f>IF(AND(BV52&gt;=Apt!$J$15,BV52&lt;=Apt!$J$17),-(LPP!$H$15*LPP!$Q$13)/Apt!$J$16,0)</f>
        <v>0</v>
      </c>
      <c r="BW60" s="55">
        <f>IF(AND(BW52&gt;=Apt!$J$15,BW52&lt;=Apt!$J$17),-(LPP!$H$15*LPP!$Q$13)/Apt!$J$16,0)</f>
        <v>0</v>
      </c>
      <c r="BX60" s="55">
        <f>IF(AND(BX52&gt;=Apt!$J$15,BX52&lt;=Apt!$J$17),-(LPP!$H$15*LPP!$Q$13)/Apt!$J$16,0)</f>
        <v>0</v>
      </c>
      <c r="BY60" s="55">
        <f>IF(AND(BY52&gt;=Apt!$J$15,BY52&lt;=Apt!$J$17),-(LPP!$H$15*LPP!$Q$13)/Apt!$J$16,0)</f>
        <v>0</v>
      </c>
      <c r="BZ60" s="55">
        <f>IF(AND(BZ52&gt;=Apt!$J$15,BZ52&lt;=Apt!$J$17),-(LPP!$H$15*LPP!$Q$13)/Apt!$J$16,0)</f>
        <v>0</v>
      </c>
      <c r="CA60" s="55">
        <f>IF(AND(CA52&gt;=Apt!$J$15,CA52&lt;=Apt!$J$17),-(LPP!$H$15*LPP!$Q$13)/Apt!$J$16,0)</f>
        <v>0</v>
      </c>
      <c r="CB60" s="55">
        <f>IF(AND(CB52&gt;=Apt!$J$15,CB52&lt;=Apt!$J$17),-(LPP!$H$15*LPP!$Q$13)/Apt!$J$16,0)</f>
        <v>0</v>
      </c>
      <c r="CC60" s="55">
        <f>IF(AND(CC52&gt;=Apt!$J$15,CC52&lt;=Apt!$J$17),-(LPP!$H$15*LPP!$Q$13)/Apt!$J$16,0)</f>
        <v>0</v>
      </c>
      <c r="CD60" s="55">
        <f>IF(AND(CD52&gt;=Apt!$J$15,CD52&lt;=Apt!$J$17),-(LPP!$H$15*LPP!$Q$13)/Apt!$J$16,0)</f>
        <v>0</v>
      </c>
      <c r="CE60" s="55">
        <f>IF(AND(CE52&gt;=Apt!$J$15,CE52&lt;=Apt!$J$17),-(LPP!$H$15*LPP!$Q$13)/Apt!$J$16,0)</f>
        <v>0</v>
      </c>
      <c r="CF60" s="55">
        <f>IF(AND(CF52&gt;=Apt!$J$15,CF52&lt;=Apt!$J$17),-(LPP!$H$15*LPP!$Q$13)/Apt!$J$16,0)</f>
        <v>0</v>
      </c>
      <c r="CG60" s="55">
        <f>IF(AND(CG52&gt;=Apt!$J$15,CG52&lt;=Apt!$J$17),-(LPP!$H$15*LPP!$Q$13)/Apt!$J$16,0)</f>
        <v>0</v>
      </c>
      <c r="CH60" s="55">
        <f>IF(AND(CH52&gt;=Apt!$J$15,CH52&lt;=Apt!$J$17),-(LPP!$H$15*LPP!$Q$13)/Apt!$J$16,0)</f>
        <v>0</v>
      </c>
      <c r="CI60" s="55">
        <f>IF(AND(CI52&gt;=Apt!$J$15,CI52&lt;=Apt!$J$17),-(LPP!$H$15*LPP!$Q$13)/Apt!$J$16,0)</f>
        <v>0</v>
      </c>
      <c r="CJ60" s="55">
        <f>IF(AND(CJ52&gt;=Apt!$J$15,CJ52&lt;=Apt!$J$17),-(LPP!$H$15*LPP!$Q$13)/Apt!$J$16,0)</f>
        <v>0</v>
      </c>
      <c r="CK60" s="55">
        <f>IF(AND(CK52&gt;=Apt!$J$15,CK52&lt;=Apt!$J$17),-(LPP!$H$15*LPP!$Q$13)/Apt!$J$16,0)</f>
        <v>0</v>
      </c>
      <c r="CL60" s="55">
        <f>IF(AND(CL52&gt;=Apt!$J$15,CL52&lt;=Apt!$J$17),-(LPP!$H$15*LPP!$Q$13)/Apt!$J$16,0)</f>
        <v>0</v>
      </c>
      <c r="CM60" s="55">
        <f>IF(AND(CM52&gt;=Apt!$J$15,CM52&lt;=Apt!$J$17),-(LPP!$H$15*LPP!$Q$13)/Apt!$J$16,0)</f>
        <v>0</v>
      </c>
      <c r="CN60" s="55">
        <f>IF(AND(CN52&gt;=Apt!$J$15,CN52&lt;=Apt!$J$17),-(LPP!$H$15*LPP!$Q$13)/Apt!$J$16,0)</f>
        <v>0</v>
      </c>
      <c r="CO60" s="55">
        <f>IF(AND(CO52&gt;=Apt!$J$15,CO52&lt;=Apt!$J$17),-(LPP!$H$15*LPP!$Q$13)/Apt!$J$16,0)</f>
        <v>0</v>
      </c>
      <c r="CP60" s="55">
        <f>IF(AND(CP52&gt;=Apt!$J$15,CP52&lt;=Apt!$J$17),-(LPP!$H$15*LPP!$Q$13)/Apt!$J$16,0)</f>
        <v>0</v>
      </c>
      <c r="CQ60" s="55">
        <f>IF(AND(CQ52&gt;=Apt!$J$15,CQ52&lt;=Apt!$J$17),-(LPP!$H$15*LPP!$Q$13)/Apt!$J$16,0)</f>
        <v>0</v>
      </c>
      <c r="CR60" s="55">
        <f>IF(AND(CR52&gt;=Apt!$J$15,CR52&lt;=Apt!$J$17),-(LPP!$H$15*LPP!$Q$13)/Apt!$J$16,0)</f>
        <v>0</v>
      </c>
      <c r="CS60" s="55">
        <f>IF(AND(CS52&gt;=Apt!$J$15,CS52&lt;=Apt!$J$17),-(LPP!$H$15*LPP!$Q$13)/Apt!$J$16,0)</f>
        <v>0</v>
      </c>
      <c r="CT60" s="55">
        <f>IF(AND(CT52&gt;=Apt!$J$15,CT52&lt;=Apt!$J$17),-(LPP!$H$15*LPP!$Q$13)/Apt!$J$16,0)</f>
        <v>0</v>
      </c>
      <c r="CU60" s="55">
        <f>IF(AND(CU52&gt;=Apt!$J$15,CU52&lt;=Apt!$J$17),-(LPP!$H$15*LPP!$Q$13)/Apt!$J$16,0)</f>
        <v>0</v>
      </c>
      <c r="CV60" s="55">
        <f>IF(AND(CV52&gt;=Apt!$J$15,CV52&lt;=Apt!$J$17),-(LPP!$H$15*LPP!$Q$13)/Apt!$J$16,0)</f>
        <v>0</v>
      </c>
      <c r="CW60" s="55">
        <f>IF(AND(CW52&gt;=Apt!$J$15,CW52&lt;=Apt!$J$17),-(LPP!$H$15*LPP!$Q$13)/Apt!$J$16,0)</f>
        <v>0</v>
      </c>
      <c r="CX60" s="55">
        <f>IF(AND(CX52&gt;=Apt!$J$15,CX52&lt;=Apt!$J$17),-(LPP!$H$15*LPP!$Q$13)/Apt!$J$16,0)</f>
        <v>0</v>
      </c>
      <c r="CY60" s="55">
        <f>IF(AND(CY52&gt;=Apt!$J$15,CY52&lt;=Apt!$J$17),-(LPP!$H$15*LPP!$Q$13)/Apt!$J$16,0)</f>
        <v>0</v>
      </c>
      <c r="CZ60" s="55">
        <f>IF(AND(CZ52&gt;=Apt!$J$15,CZ52&lt;=Apt!$J$17),-(LPP!$H$15*LPP!$Q$13)/Apt!$J$16,0)</f>
        <v>0</v>
      </c>
      <c r="DA60" s="55">
        <f>IF(AND(DA52&gt;=Apt!$J$15,DA52&lt;=Apt!$J$17),-(LPP!$H$15*LPP!$Q$13)/Apt!$J$16,0)</f>
        <v>0</v>
      </c>
      <c r="DB60" s="55">
        <f>IF(AND(DB52&gt;=Apt!$J$15,DB52&lt;=Apt!$J$17),-(LPP!$H$15*LPP!$Q$13)/Apt!$J$16,0)</f>
        <v>0</v>
      </c>
      <c r="DC60" s="55">
        <f>IF(AND(DC52&gt;=Apt!$J$15,DC52&lt;=Apt!$J$17),-(LPP!$H$15*LPP!$Q$13)/Apt!$J$16,0)</f>
        <v>0</v>
      </c>
      <c r="DD60" s="55">
        <f>IF(AND(DD52&gt;=Apt!$J$15,DD52&lt;=Apt!$J$17),-(LPP!$H$15*LPP!$Q$13)/Apt!$J$16,0)</f>
        <v>0</v>
      </c>
      <c r="DE60" s="55">
        <f>IF(AND(DE52&gt;=Apt!$J$15,DE52&lt;=Apt!$J$17),-(LPP!$H$15*LPP!$Q$13)/Apt!$J$16,0)</f>
        <v>0</v>
      </c>
      <c r="DF60" s="55">
        <f>IF(AND(DF52&gt;=Apt!$J$15,DF52&lt;=Apt!$J$17),-(LPP!$H$15*LPP!$Q$13)/Apt!$J$16,0)</f>
        <v>0</v>
      </c>
      <c r="DG60" s="55">
        <f>IF(AND(DG52&gt;=Apt!$J$15,DG52&lt;=Apt!$J$17),-(LPP!$H$15*LPP!$Q$13)/Apt!$J$16,0)</f>
        <v>0</v>
      </c>
      <c r="DH60" s="55">
        <f>IF(AND(DH52&gt;=Apt!$J$15,DH52&lt;=Apt!$J$17),-(LPP!$H$15*LPP!$Q$13)/Apt!$J$16,0)</f>
        <v>0</v>
      </c>
      <c r="DI60" s="55">
        <f>IF(AND(DI52&gt;=Apt!$J$15,DI52&lt;=Apt!$J$17),-(LPP!$H$15*LPP!$Q$13)/Apt!$J$16,0)</f>
        <v>0</v>
      </c>
      <c r="DJ60" s="55">
        <f>IF(AND(DJ52&gt;=Apt!$J$15,DJ52&lt;=Apt!$J$17),-(LPP!$H$15*LPP!$Q$13)/Apt!$J$16,0)</f>
        <v>0</v>
      </c>
      <c r="DK60" s="55">
        <f>IF(AND(DK52&gt;=Apt!$J$15,DK52&lt;=Apt!$J$17),-(LPP!$H$15*LPP!$Q$13)/Apt!$J$16,0)</f>
        <v>0</v>
      </c>
      <c r="DL60" s="55">
        <f>IF(AND(DL52&gt;=Apt!$J$15,DL52&lt;=Apt!$J$17),-(LPP!$H$15*LPP!$Q$13)/Apt!$J$16,0)</f>
        <v>0</v>
      </c>
      <c r="DM60" s="55">
        <f>IF(AND(DM52&gt;=Apt!$J$15,DM52&lt;=Apt!$J$17),-(LPP!$H$15*LPP!$Q$13)/Apt!$J$16,0)</f>
        <v>0</v>
      </c>
      <c r="DN60" s="55">
        <f>IF(AND(DN52&gt;=Apt!$J$15,DN52&lt;=Apt!$J$17),-(LPP!$H$15*LPP!$Q$13)/Apt!$J$16,0)</f>
        <v>0</v>
      </c>
      <c r="DO60" s="55">
        <f>IF(AND(DO52&gt;=Apt!$J$15,DO52&lt;=Apt!$J$17),-(LPP!$H$15*LPP!$Q$13)/Apt!$J$16,0)</f>
        <v>0</v>
      </c>
      <c r="DP60" s="55">
        <f>IF(AND(DP52&gt;=Apt!$J$15,DP52&lt;=Apt!$J$17),-(LPP!$H$15*LPP!$Q$13)/Apt!$J$16,0)</f>
        <v>0</v>
      </c>
      <c r="DQ60" s="55">
        <f>IF(AND(DQ52&gt;=Apt!$J$15,DQ52&lt;=Apt!$J$17),-(LPP!$H$15*LPP!$Q$13)/Apt!$J$16,0)</f>
        <v>0</v>
      </c>
      <c r="DR60" s="55">
        <f>IF(AND(DR52&gt;=Apt!$J$15,DR52&lt;=Apt!$J$17),-(LPP!$H$15*LPP!$Q$13)/Apt!$J$16,0)</f>
        <v>0</v>
      </c>
      <c r="DS60" s="55">
        <f>IF(AND(DS52&gt;=Apt!$J$15,DS52&lt;=Apt!$J$17),-(LPP!$H$15*LPP!$Q$13)/Apt!$J$16,0)</f>
        <v>0</v>
      </c>
      <c r="DT60" s="55">
        <f>IF(AND(DT52&gt;=Apt!$J$15,DT52&lt;=Apt!$J$17),-(LPP!$H$15*LPP!$Q$13)/Apt!$J$16,0)</f>
        <v>0</v>
      </c>
      <c r="DU60" s="36" t="s">
        <v>238</v>
      </c>
    </row>
    <row r="61" spans="2:125" x14ac:dyDescent="0.25">
      <c r="DU61" s="36" t="s">
        <v>238</v>
      </c>
    </row>
    <row r="62" spans="2:125" ht="13.8" thickBot="1" x14ac:dyDescent="0.3">
      <c r="B62" s="56"/>
      <c r="C62" s="29" t="s">
        <v>260</v>
      </c>
      <c r="D62" s="30">
        <f t="shared" ref="D62:AI62" si="28">SUM(D56:D61)</f>
        <v>-2761925</v>
      </c>
      <c r="E62" s="30">
        <f t="shared" si="28"/>
        <v>0</v>
      </c>
      <c r="F62" s="30">
        <f t="shared" si="28"/>
        <v>0</v>
      </c>
      <c r="G62" s="30">
        <f t="shared" si="28"/>
        <v>0</v>
      </c>
      <c r="H62" s="30">
        <f t="shared" si="28"/>
        <v>0</v>
      </c>
      <c r="I62" s="30">
        <f t="shared" si="28"/>
        <v>0</v>
      </c>
      <c r="J62" s="30">
        <f t="shared" si="28"/>
        <v>0</v>
      </c>
      <c r="K62" s="30">
        <f t="shared" si="28"/>
        <v>0</v>
      </c>
      <c r="L62" s="30">
        <f t="shared" si="28"/>
        <v>0</v>
      </c>
      <c r="M62" s="30">
        <f t="shared" si="28"/>
        <v>-322828</v>
      </c>
      <c r="N62" s="30">
        <f t="shared" si="28"/>
        <v>-322828</v>
      </c>
      <c r="O62" s="30">
        <f t="shared" si="28"/>
        <v>-322828</v>
      </c>
      <c r="P62" s="30">
        <f t="shared" si="28"/>
        <v>-322828</v>
      </c>
      <c r="Q62" s="30">
        <f t="shared" si="28"/>
        <v>-322828</v>
      </c>
      <c r="R62" s="30">
        <f t="shared" si="28"/>
        <v>-322828</v>
      </c>
      <c r="S62" s="30">
        <f t="shared" si="28"/>
        <v>-322828</v>
      </c>
      <c r="T62" s="30">
        <f t="shared" si="28"/>
        <v>-322828</v>
      </c>
      <c r="U62" s="30">
        <f t="shared" si="28"/>
        <v>-322828</v>
      </c>
      <c r="V62" s="30">
        <f t="shared" si="28"/>
        <v>-4833671.9333333336</v>
      </c>
      <c r="W62" s="30">
        <f t="shared" si="28"/>
        <v>-4833671.9333333336</v>
      </c>
      <c r="X62" s="30">
        <f t="shared" si="28"/>
        <v>-4833671.9333333336</v>
      </c>
      <c r="Y62" s="30">
        <f t="shared" si="28"/>
        <v>-4833671.9333333336</v>
      </c>
      <c r="Z62" s="30">
        <f t="shared" si="28"/>
        <v>-4833671.9333333336</v>
      </c>
      <c r="AA62" s="30">
        <f t="shared" si="28"/>
        <v>-4833671.9333333336</v>
      </c>
      <c r="AB62" s="30">
        <f t="shared" si="28"/>
        <v>-4833671.9333333336</v>
      </c>
      <c r="AC62" s="30">
        <f t="shared" si="28"/>
        <v>-4833671.9333333336</v>
      </c>
      <c r="AD62" s="30">
        <f t="shared" si="28"/>
        <v>-4833671.9333333336</v>
      </c>
      <c r="AE62" s="30">
        <f t="shared" si="28"/>
        <v>-4833671.9333333336</v>
      </c>
      <c r="AF62" s="30">
        <f t="shared" si="28"/>
        <v>-4833671.9333333336</v>
      </c>
      <c r="AG62" s="30">
        <f t="shared" si="28"/>
        <v>-4833671.9333333336</v>
      </c>
      <c r="AH62" s="30">
        <f t="shared" si="28"/>
        <v>-4833671.9333333336</v>
      </c>
      <c r="AI62" s="30">
        <f t="shared" si="28"/>
        <v>-4833671.9333333336</v>
      </c>
      <c r="AJ62" s="30">
        <f t="shared" ref="AJ62:BO62" si="29">SUM(AJ56:AJ61)</f>
        <v>-4833671.9333333336</v>
      </c>
      <c r="AK62" s="30">
        <f t="shared" si="29"/>
        <v>0</v>
      </c>
      <c r="AL62" s="30">
        <f t="shared" si="29"/>
        <v>0</v>
      </c>
      <c r="AM62" s="30">
        <f t="shared" si="29"/>
        <v>0</v>
      </c>
      <c r="AN62" s="30">
        <f t="shared" si="29"/>
        <v>0</v>
      </c>
      <c r="AO62" s="30">
        <f t="shared" si="29"/>
        <v>0</v>
      </c>
      <c r="AP62" s="30">
        <f t="shared" si="29"/>
        <v>0</v>
      </c>
      <c r="AQ62" s="30">
        <f t="shared" si="29"/>
        <v>0</v>
      </c>
      <c r="AR62" s="30">
        <f t="shared" si="29"/>
        <v>0</v>
      </c>
      <c r="AS62" s="30">
        <f t="shared" si="29"/>
        <v>0</v>
      </c>
      <c r="AT62" s="30">
        <f t="shared" si="29"/>
        <v>0</v>
      </c>
      <c r="AU62" s="30">
        <f t="shared" si="29"/>
        <v>0</v>
      </c>
      <c r="AV62" s="30">
        <f t="shared" si="29"/>
        <v>0</v>
      </c>
      <c r="AW62" s="30">
        <f t="shared" si="29"/>
        <v>0</v>
      </c>
      <c r="AX62" s="30">
        <f t="shared" si="29"/>
        <v>0</v>
      </c>
      <c r="AY62" s="30">
        <f t="shared" si="29"/>
        <v>0</v>
      </c>
      <c r="AZ62" s="30">
        <f t="shared" si="29"/>
        <v>0</v>
      </c>
      <c r="BA62" s="30">
        <f t="shared" si="29"/>
        <v>0</v>
      </c>
      <c r="BB62" s="30">
        <f t="shared" si="29"/>
        <v>0</v>
      </c>
      <c r="BC62" s="30">
        <f t="shared" si="29"/>
        <v>0</v>
      </c>
      <c r="BD62" s="30">
        <f t="shared" si="29"/>
        <v>0</v>
      </c>
      <c r="BE62" s="30">
        <f t="shared" si="29"/>
        <v>0</v>
      </c>
      <c r="BF62" s="30">
        <f t="shared" si="29"/>
        <v>0</v>
      </c>
      <c r="BG62" s="30">
        <f t="shared" si="29"/>
        <v>0</v>
      </c>
      <c r="BH62" s="30">
        <f t="shared" si="29"/>
        <v>0</v>
      </c>
      <c r="BI62" s="30">
        <f t="shared" si="29"/>
        <v>0</v>
      </c>
      <c r="BJ62" s="30">
        <f t="shared" si="29"/>
        <v>0</v>
      </c>
      <c r="BK62" s="30">
        <f t="shared" si="29"/>
        <v>0</v>
      </c>
      <c r="BL62" s="30">
        <f t="shared" si="29"/>
        <v>0</v>
      </c>
      <c r="BM62" s="30">
        <f t="shared" si="29"/>
        <v>0</v>
      </c>
      <c r="BN62" s="30">
        <f t="shared" si="29"/>
        <v>0</v>
      </c>
      <c r="BO62" s="30">
        <f t="shared" si="29"/>
        <v>0</v>
      </c>
      <c r="BP62" s="30">
        <f t="shared" ref="BP62:CU62" si="30">SUM(BP56:BP61)</f>
        <v>0</v>
      </c>
      <c r="BQ62" s="30">
        <f t="shared" si="30"/>
        <v>0</v>
      </c>
      <c r="BR62" s="30">
        <f t="shared" si="30"/>
        <v>0</v>
      </c>
      <c r="BS62" s="30">
        <f t="shared" si="30"/>
        <v>0</v>
      </c>
      <c r="BT62" s="30">
        <f t="shared" si="30"/>
        <v>0</v>
      </c>
      <c r="BU62" s="30">
        <f t="shared" si="30"/>
        <v>0</v>
      </c>
      <c r="BV62" s="30">
        <f t="shared" si="30"/>
        <v>0</v>
      </c>
      <c r="BW62" s="30">
        <f t="shared" si="30"/>
        <v>0</v>
      </c>
      <c r="BX62" s="30">
        <f t="shared" si="30"/>
        <v>0</v>
      </c>
      <c r="BY62" s="30">
        <f t="shared" si="30"/>
        <v>0</v>
      </c>
      <c r="BZ62" s="30">
        <f t="shared" si="30"/>
        <v>0</v>
      </c>
      <c r="CA62" s="30">
        <f t="shared" si="30"/>
        <v>0</v>
      </c>
      <c r="CB62" s="30">
        <f t="shared" si="30"/>
        <v>0</v>
      </c>
      <c r="CC62" s="30">
        <f t="shared" si="30"/>
        <v>0</v>
      </c>
      <c r="CD62" s="30">
        <f t="shared" si="30"/>
        <v>0</v>
      </c>
      <c r="CE62" s="30">
        <f t="shared" si="30"/>
        <v>0</v>
      </c>
      <c r="CF62" s="30">
        <f t="shared" si="30"/>
        <v>0</v>
      </c>
      <c r="CG62" s="30">
        <f t="shared" si="30"/>
        <v>0</v>
      </c>
      <c r="CH62" s="30">
        <f t="shared" si="30"/>
        <v>0</v>
      </c>
      <c r="CI62" s="30">
        <f t="shared" si="30"/>
        <v>0</v>
      </c>
      <c r="CJ62" s="30">
        <f t="shared" si="30"/>
        <v>0</v>
      </c>
      <c r="CK62" s="30">
        <f t="shared" si="30"/>
        <v>0</v>
      </c>
      <c r="CL62" s="30">
        <f t="shared" si="30"/>
        <v>0</v>
      </c>
      <c r="CM62" s="30">
        <f t="shared" si="30"/>
        <v>0</v>
      </c>
      <c r="CN62" s="30">
        <f t="shared" si="30"/>
        <v>0</v>
      </c>
      <c r="CO62" s="30">
        <f t="shared" si="30"/>
        <v>0</v>
      </c>
      <c r="CP62" s="30">
        <f t="shared" si="30"/>
        <v>0</v>
      </c>
      <c r="CQ62" s="30">
        <f t="shared" si="30"/>
        <v>0</v>
      </c>
      <c r="CR62" s="30">
        <f t="shared" si="30"/>
        <v>0</v>
      </c>
      <c r="CS62" s="30">
        <f t="shared" si="30"/>
        <v>0</v>
      </c>
      <c r="CT62" s="30">
        <f t="shared" si="30"/>
        <v>0</v>
      </c>
      <c r="CU62" s="30">
        <f t="shared" si="30"/>
        <v>0</v>
      </c>
      <c r="CV62" s="30">
        <f t="shared" ref="CV62:DT62" si="31">SUM(CV56:CV61)</f>
        <v>0</v>
      </c>
      <c r="CW62" s="30">
        <f t="shared" si="31"/>
        <v>0</v>
      </c>
      <c r="CX62" s="30">
        <f t="shared" si="31"/>
        <v>0</v>
      </c>
      <c r="CY62" s="30">
        <f t="shared" si="31"/>
        <v>0</v>
      </c>
      <c r="CZ62" s="30">
        <f t="shared" si="31"/>
        <v>0</v>
      </c>
      <c r="DA62" s="30">
        <f t="shared" si="31"/>
        <v>0</v>
      </c>
      <c r="DB62" s="30">
        <f t="shared" si="31"/>
        <v>0</v>
      </c>
      <c r="DC62" s="30">
        <f t="shared" si="31"/>
        <v>0</v>
      </c>
      <c r="DD62" s="30">
        <f t="shared" si="31"/>
        <v>0</v>
      </c>
      <c r="DE62" s="30">
        <f t="shared" si="31"/>
        <v>0</v>
      </c>
      <c r="DF62" s="30">
        <f t="shared" si="31"/>
        <v>0</v>
      </c>
      <c r="DG62" s="30">
        <f t="shared" si="31"/>
        <v>0</v>
      </c>
      <c r="DH62" s="30">
        <f t="shared" si="31"/>
        <v>0</v>
      </c>
      <c r="DI62" s="30">
        <f t="shared" si="31"/>
        <v>0</v>
      </c>
      <c r="DJ62" s="30">
        <f t="shared" si="31"/>
        <v>0</v>
      </c>
      <c r="DK62" s="30">
        <f t="shared" si="31"/>
        <v>0</v>
      </c>
      <c r="DL62" s="30">
        <f t="shared" si="31"/>
        <v>0</v>
      </c>
      <c r="DM62" s="30">
        <f t="shared" si="31"/>
        <v>0</v>
      </c>
      <c r="DN62" s="30">
        <f t="shared" si="31"/>
        <v>0</v>
      </c>
      <c r="DO62" s="30">
        <f t="shared" si="31"/>
        <v>0</v>
      </c>
      <c r="DP62" s="30">
        <f t="shared" si="31"/>
        <v>0</v>
      </c>
      <c r="DQ62" s="30">
        <f t="shared" si="31"/>
        <v>0</v>
      </c>
      <c r="DR62" s="30">
        <f t="shared" si="31"/>
        <v>0</v>
      </c>
      <c r="DS62" s="30">
        <f t="shared" si="31"/>
        <v>0</v>
      </c>
      <c r="DT62" s="30">
        <f t="shared" si="31"/>
        <v>0</v>
      </c>
      <c r="DU62" s="36" t="s">
        <v>238</v>
      </c>
    </row>
    <row r="63" spans="2:125" ht="13.8" thickTop="1" x14ac:dyDescent="0.25">
      <c r="C63" s="2"/>
      <c r="DU63" s="36" t="s">
        <v>238</v>
      </c>
    </row>
    <row r="64" spans="2:125" x14ac:dyDescent="0.25"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36" t="s">
        <v>238</v>
      </c>
    </row>
    <row r="65" spans="3:125" x14ac:dyDescent="0.25">
      <c r="C65" s="10" t="s">
        <v>101</v>
      </c>
      <c r="DU65" s="36" t="s">
        <v>238</v>
      </c>
    </row>
    <row r="66" spans="3:125" x14ac:dyDescent="0.25">
      <c r="C66" s="9" t="s">
        <v>99</v>
      </c>
      <c r="E66" s="55">
        <f>MIN(IF(E$52&gt;=Apt!$J$18,(Apt!$J$19*((E$52-Apt!$J$18)+1))),Apt!$J$30)*Apt!$N$30*((1+Apt!$I$11)^MAX((E$53-ROUNDUP(Apt!$J$18/12,0)),0))</f>
        <v>0</v>
      </c>
      <c r="F66" s="55">
        <f>MIN(IF(F$52&gt;=Apt!$J$18,(Apt!$J$19*((F$52-Apt!$J$18)+1))),Apt!$J$30)*Apt!$N$30*((1+Apt!$I$11)^MAX((F$53-ROUNDUP(Apt!$J$18/12,0)),0))</f>
        <v>0</v>
      </c>
      <c r="G66" s="55">
        <f>MIN(IF(G$52&gt;=Apt!$J$18,(Apt!$J$19*((G$52-Apt!$J$18)+1))),Apt!$J$30)*Apt!$N$30*((1+Apt!$I$11)^MAX((G$53-ROUNDUP(Apt!$J$18/12,0)),0))</f>
        <v>0</v>
      </c>
      <c r="H66" s="55">
        <f>MIN(IF(H$52&gt;=Apt!$J$18,(Apt!$J$19*((H$52-Apt!$J$18)+1))),Apt!$J$30)*Apt!$N$30*((1+Apt!$I$11)^MAX((H$53-ROUNDUP(Apt!$J$18/12,0)),0))</f>
        <v>0</v>
      </c>
      <c r="I66" s="55">
        <f>MIN(IF(I$52&gt;=Apt!$J$18,(Apt!$J$19*((I$52-Apt!$J$18)+1))),Apt!$J$30)*Apt!$N$30*((1+Apt!$I$11)^MAX((I$53-ROUNDUP(Apt!$J$18/12,0)),0))</f>
        <v>0</v>
      </c>
      <c r="J66" s="55">
        <f>MIN(IF(J$52&gt;=Apt!$J$18,(Apt!$J$19*((J$52-Apt!$J$18)+1))),Apt!$J$30)*Apt!$N$30*((1+Apt!$I$11)^MAX((J$53-ROUNDUP(Apt!$J$18/12,0)),0))</f>
        <v>0</v>
      </c>
      <c r="K66" s="55">
        <f>MIN(IF(K$52&gt;=Apt!$J$18,(Apt!$J$19*((K$52-Apt!$J$18)+1))),Apt!$J$30)*Apt!$N$30*((1+Apt!$I$11)^MAX((K$53-ROUNDUP(Apt!$J$18/12,0)),0))</f>
        <v>0</v>
      </c>
      <c r="L66" s="55">
        <f>MIN(IF(L$52&gt;=Apt!$J$18,(Apt!$J$19*((L$52-Apt!$J$18)+1))),Apt!$J$30)*Apt!$N$30*((1+Apt!$I$11)^MAX((L$53-ROUNDUP(Apt!$J$18/12,0)),0))</f>
        <v>0</v>
      </c>
      <c r="M66" s="55">
        <f>MIN(IF(M$52&gt;=Apt!$J$18,(Apt!$J$19*((M$52-Apt!$J$18)+1))),Apt!$J$30)*Apt!$N$30*((1+Apt!$I$11)^MAX((M$53-ROUNDUP(Apt!$J$18/12,0)),0))</f>
        <v>0</v>
      </c>
      <c r="N66" s="55">
        <f>MIN(IF(N$52&gt;=Apt!$J$18,(Apt!$J$19*((N$52-Apt!$J$18)+1))),Apt!$J$30)*Apt!$N$30*((1+Apt!$I$11)^MAX((N$53-ROUNDUP(Apt!$J$18/12,0)),0))</f>
        <v>0</v>
      </c>
      <c r="O66" s="55">
        <f>MIN(IF(O$52&gt;=Apt!$J$18,(Apt!$J$19*((O$52-Apt!$J$18)+1))),Apt!$J$30)*Apt!$N$30*((1+Apt!$I$11)^MAX((O$53-ROUNDUP(Apt!$J$18/12,0)),0))</f>
        <v>0</v>
      </c>
      <c r="P66" s="55">
        <f>MIN(IF(P$52&gt;=Apt!$J$18,(Apt!$J$19*((P$52-Apt!$J$18)+1))),Apt!$J$30)*Apt!$N$30*((1+Apt!$I$11)^MAX((P$53-ROUNDUP(Apt!$J$18/12,0)),0))</f>
        <v>0</v>
      </c>
      <c r="Q66" s="55">
        <f>MIN(IF(Q$52&gt;=Apt!$J$18,(Apt!$J$19*((Q$52-Apt!$J$18)+1))),Apt!$J$30)*Apt!$N$30*((1+Apt!$I$11)^MAX((Q$53-ROUNDUP(Apt!$J$18/12,0)),0))</f>
        <v>0</v>
      </c>
      <c r="R66" s="55">
        <f>MIN(IF(R$52&gt;=Apt!$J$18,(Apt!$J$19*((R$52-Apt!$J$18)+1))),Apt!$J$30)*Apt!$N$30*((1+Apt!$I$11)^MAX((R$53-ROUNDUP(Apt!$J$18/12,0)),0))</f>
        <v>0</v>
      </c>
      <c r="S66" s="55">
        <f>MIN(IF(S$52&gt;=Apt!$J$18,(Apt!$J$19*((S$52-Apt!$J$18)+1))),Apt!$J$30)*Apt!$N$30*((1+Apt!$I$11)^MAX((S$53-ROUNDUP(Apt!$J$18/12,0)),0))</f>
        <v>0</v>
      </c>
      <c r="T66" s="55">
        <f>MIN(IF(T$52&gt;=Apt!$J$18,(Apt!$J$19*((T$52-Apt!$J$18)+1))),Apt!$J$30)*Apt!$N$30*((1+Apt!$I$11)^MAX((T$53-ROUNDUP(Apt!$J$18/12,0)),0))</f>
        <v>0</v>
      </c>
      <c r="U66" s="55">
        <f>MIN(IF(U$52&gt;=Apt!$J$18,(Apt!$J$19*((U$52-Apt!$J$18)+1))),Apt!$J$30)*Apt!$N$30*((1+Apt!$I$11)^MAX((U$53-ROUNDUP(Apt!$J$18/12,0)),0))</f>
        <v>0</v>
      </c>
      <c r="V66" s="55">
        <f>MIN(IF(V$52&gt;=Apt!$J$18,(Apt!$J$19*((V$52-Apt!$J$18)+1))),Apt!$J$30)*Apt!$N$30*((1+Apt!$I$11)^MAX((V$53-ROUNDUP(Apt!$J$18/12,0)),0))</f>
        <v>0</v>
      </c>
      <c r="W66" s="55">
        <f>MIN(IF(W$52&gt;=Apt!$J$18,(Apt!$J$19*((W$52-Apt!$J$18)+1))),Apt!$J$30)*Apt!$N$30*((1+Apt!$I$11)^MAX((W$53-ROUNDUP(Apt!$J$18/12,0)),0))</f>
        <v>0</v>
      </c>
      <c r="X66" s="55">
        <f>MIN(IF(X$52&gt;=Apt!$J$18,(Apt!$J$19*((X$52-Apt!$J$18)+1))),Apt!$J$30)*Apt!$N$30*((1+Apt!$I$11)^MAX((X$53-ROUNDUP(Apt!$J$18/12,0)),0))</f>
        <v>0</v>
      </c>
      <c r="Y66" s="55">
        <f>MIN(IF(Y$52&gt;=Apt!$J$18,(Apt!$J$19*((Y$52-Apt!$J$18)+1))),Apt!$J$30)*Apt!$N$30*((1+Apt!$I$11)^MAX((Y$53-ROUNDUP(Apt!$J$18/12,0)),0))</f>
        <v>0</v>
      </c>
      <c r="Z66" s="55">
        <f>MIN(IF(Z$52&gt;=Apt!$J$18,(Apt!$J$19*((Z$52-Apt!$J$18)+1))),Apt!$J$30)*Apt!$N$30*((1+Apt!$I$11)^MAX((Z$53-ROUNDUP(Apt!$J$18/12,0)),0))</f>
        <v>0</v>
      </c>
      <c r="AA66" s="55">
        <f>MIN(IF(AA$52&gt;=Apt!$J$18,(Apt!$J$19*((AA$52-Apt!$J$18)+1))),Apt!$J$30)*Apt!$N$30*((1+Apt!$I$11)^MAX((AA$53-ROUNDUP(Apt!$J$18/12,0)),0))</f>
        <v>0</v>
      </c>
      <c r="AB66" s="55">
        <f>MIN(IF(AB$52&gt;=Apt!$J$18,(Apt!$J$19*((AB$52-Apt!$J$18)+1))),Apt!$J$30)*Apt!$N$30*((1+Apt!$I$11)^MAX((AB$53-ROUNDUP(Apt!$J$18/12,0)),0))</f>
        <v>81051.499999999985</v>
      </c>
      <c r="AC66" s="55">
        <f>MIN(IF(AC$52&gt;=Apt!$J$18,(Apt!$J$19*((AC$52-Apt!$J$18)+1))),Apt!$J$30)*Apt!$N$30*((1+Apt!$I$11)^MAX((AC$53-ROUNDUP(Apt!$J$18/12,0)),0))</f>
        <v>168587.11999999997</v>
      </c>
      <c r="AD66" s="55">
        <f>MIN(IF(AD$52&gt;=Apt!$J$18,(Apt!$J$19*((AD$52-Apt!$J$18)+1))),Apt!$J$30)*Apt!$N$30*((1+Apt!$I$11)^MAX((AD$53-ROUNDUP(Apt!$J$18/12,0)),0))</f>
        <v>252880.67999999993</v>
      </c>
      <c r="AE66" s="55">
        <f>MIN(IF(AE$52&gt;=Apt!$J$18,(Apt!$J$19*((AE$52-Apt!$J$18)+1))),Apt!$J$30)*Apt!$N$30*((1+Apt!$I$11)^MAX((AE$53-ROUNDUP(Apt!$J$18/12,0)),0))</f>
        <v>337174.23999999993</v>
      </c>
      <c r="AF66" s="55">
        <f>MIN(IF(AF$52&gt;=Apt!$J$18,(Apt!$J$19*((AF$52-Apt!$J$18)+1))),Apt!$J$30)*Apt!$N$30*((1+Apt!$I$11)^MAX((AF$53-ROUNDUP(Apt!$J$18/12,0)),0))</f>
        <v>421467.79999999993</v>
      </c>
      <c r="AG66" s="55">
        <f>MIN(IF(AG$52&gt;=Apt!$J$18,(Apt!$J$19*((AG$52-Apt!$J$18)+1))),Apt!$J$30)*Apt!$N$30*((1+Apt!$I$11)^MAX((AG$53-ROUNDUP(Apt!$J$18/12,0)),0))</f>
        <v>505761.35999999987</v>
      </c>
      <c r="AH66" s="55">
        <f>MIN(IF(AH$52&gt;=Apt!$J$18,(Apt!$J$19*((AH$52-Apt!$J$18)+1))),Apt!$J$30)*Apt!$N$30*((1+Apt!$I$11)^MAX((AH$53-ROUNDUP(Apt!$J$18/12,0)),0))</f>
        <v>590054.91999999993</v>
      </c>
      <c r="AI66" s="55">
        <f>MIN(IF(AI$52&gt;=Apt!$J$18,(Apt!$J$19*((AI$52-Apt!$J$18)+1))),Apt!$J$30)*Apt!$N$30*((1+Apt!$I$11)^MAX((AI$53-ROUNDUP(Apt!$J$18/12,0)),0))</f>
        <v>674348.47999999986</v>
      </c>
      <c r="AJ66" s="55">
        <f>MIN(IF(AJ$52&gt;=Apt!$J$18,(Apt!$J$19*((AJ$52-Apt!$J$18)+1))),Apt!$J$30)*Apt!$N$30*((1+Apt!$I$11)^MAX((AJ$53-ROUNDUP(Apt!$J$18/12,0)),0))</f>
        <v>758642.03999999992</v>
      </c>
      <c r="AK66" s="55">
        <f>MIN(IF(AK$52&gt;=Apt!$J$18,(Apt!$J$19*((AK$52-Apt!$J$18)+1))),Apt!$J$30)*Apt!$N$30*((1+Apt!$I$11)^MAX((AK$53-ROUNDUP(Apt!$J$18/12,0)),0))</f>
        <v>842935.59999999986</v>
      </c>
      <c r="AL66" s="55">
        <f>MIN(IF(AL$52&gt;=Apt!$J$18,(Apt!$J$19*((AL$52-Apt!$J$18)+1))),Apt!$J$30)*Apt!$N$30*((1+Apt!$I$11)^MAX((AL$53-ROUNDUP(Apt!$J$18/12,0)),0))</f>
        <v>842935.59999999986</v>
      </c>
      <c r="AM66" s="55">
        <f>MIN(IF(AM$52&gt;=Apt!$J$18,(Apt!$J$19*((AM$52-Apt!$J$18)+1))),Apt!$J$30)*Apt!$N$30*((1+Apt!$I$11)^MAX((AM$53-ROUNDUP(Apt!$J$18/12,0)),0))</f>
        <v>842935.59999999986</v>
      </c>
      <c r="AN66" s="55">
        <f>MIN(IF(AN$52&gt;=Apt!$J$18,(Apt!$J$19*((AN$52-Apt!$J$18)+1))),Apt!$J$30)*Apt!$N$30*((1+Apt!$I$11)^MAX((AN$53-ROUNDUP(Apt!$J$18/12,0)),0))</f>
        <v>842935.59999999986</v>
      </c>
      <c r="AO66" s="55">
        <f>MIN(IF(AO$52&gt;=Apt!$J$18,(Apt!$J$19*((AO$52-Apt!$J$18)+1))),Apt!$J$30)*Apt!$N$30*((1+Apt!$I$11)^MAX((AO$53-ROUNDUP(Apt!$J$18/12,0)),0))</f>
        <v>876653.02399999998</v>
      </c>
      <c r="AP66" s="55">
        <f>MIN(IF(AP$52&gt;=Apt!$J$18,(Apt!$J$19*((AP$52-Apt!$J$18)+1))),Apt!$J$30)*Apt!$N$30*((1+Apt!$I$11)^MAX((AP$53-ROUNDUP(Apt!$J$18/12,0)),0))</f>
        <v>876653.02399999998</v>
      </c>
      <c r="AQ66" s="55">
        <f>MIN(IF(AQ$52&gt;=Apt!$J$18,(Apt!$J$19*((AQ$52-Apt!$J$18)+1))),Apt!$J$30)*Apt!$N$30*((1+Apt!$I$11)^MAX((AQ$53-ROUNDUP(Apt!$J$18/12,0)),0))</f>
        <v>876653.02399999998</v>
      </c>
      <c r="AR66" s="55">
        <f>MIN(IF(AR$52&gt;=Apt!$J$18,(Apt!$J$19*((AR$52-Apt!$J$18)+1))),Apt!$J$30)*Apt!$N$30*((1+Apt!$I$11)^MAX((AR$53-ROUNDUP(Apt!$J$18/12,0)),0))</f>
        <v>876653.02399999998</v>
      </c>
      <c r="AS66" s="55">
        <f>MIN(IF(AS$52&gt;=Apt!$J$18,(Apt!$J$19*((AS$52-Apt!$J$18)+1))),Apt!$J$30)*Apt!$N$30*((1+Apt!$I$11)^MAX((AS$53-ROUNDUP(Apt!$J$18/12,0)),0))</f>
        <v>876653.02399999998</v>
      </c>
      <c r="AT66" s="55">
        <f>MIN(IF(AT$52&gt;=Apt!$J$18,(Apt!$J$19*((AT$52-Apt!$J$18)+1))),Apt!$J$30)*Apt!$N$30*((1+Apt!$I$11)^MAX((AT$53-ROUNDUP(Apt!$J$18/12,0)),0))</f>
        <v>876653.02399999998</v>
      </c>
      <c r="AU66" s="55">
        <f>MIN(IF(AU$52&gt;=Apt!$J$18,(Apt!$J$19*((AU$52-Apt!$J$18)+1))),Apt!$J$30)*Apt!$N$30*((1+Apt!$I$11)^MAX((AU$53-ROUNDUP(Apt!$J$18/12,0)),0))</f>
        <v>876653.02399999998</v>
      </c>
      <c r="AV66" s="55">
        <f>MIN(IF(AV$52&gt;=Apt!$J$18,(Apt!$J$19*((AV$52-Apt!$J$18)+1))),Apt!$J$30)*Apt!$N$30*((1+Apt!$I$11)^MAX((AV$53-ROUNDUP(Apt!$J$18/12,0)),0))</f>
        <v>876653.02399999998</v>
      </c>
      <c r="AW66" s="55">
        <f>MIN(IF(AW$52&gt;=Apt!$J$18,(Apt!$J$19*((AW$52-Apt!$J$18)+1))),Apt!$J$30)*Apt!$N$30*((1+Apt!$I$11)^MAX((AW$53-ROUNDUP(Apt!$J$18/12,0)),0))</f>
        <v>876653.02399999998</v>
      </c>
      <c r="AX66" s="55">
        <f>MIN(IF(AX$52&gt;=Apt!$J$18,(Apt!$J$19*((AX$52-Apt!$J$18)+1))),Apt!$J$30)*Apt!$N$30*((1+Apt!$I$11)^MAX((AX$53-ROUNDUP(Apt!$J$18/12,0)),0))</f>
        <v>876653.02399999998</v>
      </c>
      <c r="AY66" s="55">
        <f>MIN(IF(AY$52&gt;=Apt!$J$18,(Apt!$J$19*((AY$52-Apt!$J$18)+1))),Apt!$J$30)*Apt!$N$30*((1+Apt!$I$11)^MAX((AY$53-ROUNDUP(Apt!$J$18/12,0)),0))</f>
        <v>876653.02399999998</v>
      </c>
      <c r="AZ66" s="55">
        <f>MIN(IF(AZ$52&gt;=Apt!$J$18,(Apt!$J$19*((AZ$52-Apt!$J$18)+1))),Apt!$J$30)*Apt!$N$30*((1+Apt!$I$11)^MAX((AZ$53-ROUNDUP(Apt!$J$18/12,0)),0))</f>
        <v>876653.02399999998</v>
      </c>
      <c r="BA66" s="55">
        <f>MIN(IF(BA$52&gt;=Apt!$J$18,(Apt!$J$19*((BA$52-Apt!$J$18)+1))),Apt!$J$30)*Apt!$N$30*((1+Apt!$I$11)^MAX((BA$53-ROUNDUP(Apt!$J$18/12,0)),0))</f>
        <v>911719.14495999995</v>
      </c>
      <c r="BB66" s="55">
        <f>MIN(IF(BB$52&gt;=Apt!$J$18,(Apt!$J$19*((BB$52-Apt!$J$18)+1))),Apt!$J$30)*Apt!$N$30*((1+Apt!$I$11)^MAX((BB$53-ROUNDUP(Apt!$J$18/12,0)),0))</f>
        <v>911719.14495999995</v>
      </c>
      <c r="BC66" s="55">
        <f>MIN(IF(BC$52&gt;=Apt!$J$18,(Apt!$J$19*((BC$52-Apt!$J$18)+1))),Apt!$J$30)*Apt!$N$30*((1+Apt!$I$11)^MAX((BC$53-ROUNDUP(Apt!$J$18/12,0)),0))</f>
        <v>911719.14495999995</v>
      </c>
      <c r="BD66" s="55">
        <f>MIN(IF(BD$52&gt;=Apt!$J$18,(Apt!$J$19*((BD$52-Apt!$J$18)+1))),Apt!$J$30)*Apt!$N$30*((1+Apt!$I$11)^MAX((BD$53-ROUNDUP(Apt!$J$18/12,0)),0))</f>
        <v>911719.14495999995</v>
      </c>
      <c r="BE66" s="55">
        <f>MIN(IF(BE$52&gt;=Apt!$J$18,(Apt!$J$19*((BE$52-Apt!$J$18)+1))),Apt!$J$30)*Apt!$N$30*((1+Apt!$I$11)^MAX((BE$53-ROUNDUP(Apt!$J$18/12,0)),0))</f>
        <v>911719.14495999995</v>
      </c>
      <c r="BF66" s="55">
        <f>MIN(IF(BF$52&gt;=Apt!$J$18,(Apt!$J$19*((BF$52-Apt!$J$18)+1))),Apt!$J$30)*Apt!$N$30*((1+Apt!$I$11)^MAX((BF$53-ROUNDUP(Apt!$J$18/12,0)),0))</f>
        <v>911719.14495999995</v>
      </c>
      <c r="BG66" s="55">
        <f>MIN(IF(BG$52&gt;=Apt!$J$18,(Apt!$J$19*((BG$52-Apt!$J$18)+1))),Apt!$J$30)*Apt!$N$30*((1+Apt!$I$11)^MAX((BG$53-ROUNDUP(Apt!$J$18/12,0)),0))</f>
        <v>911719.14495999995</v>
      </c>
      <c r="BH66" s="55">
        <f>MIN(IF(BH$52&gt;=Apt!$J$18,(Apt!$J$19*((BH$52-Apt!$J$18)+1))),Apt!$J$30)*Apt!$N$30*((1+Apt!$I$11)^MAX((BH$53-ROUNDUP(Apt!$J$18/12,0)),0))</f>
        <v>911719.14495999995</v>
      </c>
      <c r="BI66" s="55">
        <f>MIN(IF(BI$52&gt;=Apt!$J$18,(Apt!$J$19*((BI$52-Apt!$J$18)+1))),Apt!$J$30)*Apt!$N$30*((1+Apt!$I$11)^MAX((BI$53-ROUNDUP(Apt!$J$18/12,0)),0))</f>
        <v>911719.14495999995</v>
      </c>
      <c r="BJ66" s="55">
        <f>MIN(IF(BJ$52&gt;=Apt!$J$18,(Apt!$J$19*((BJ$52-Apt!$J$18)+1))),Apt!$J$30)*Apt!$N$30*((1+Apt!$I$11)^MAX((BJ$53-ROUNDUP(Apt!$J$18/12,0)),0))</f>
        <v>911719.14495999995</v>
      </c>
      <c r="BK66" s="55">
        <f>MIN(IF(BK$52&gt;=Apt!$J$18,(Apt!$J$19*((BK$52-Apt!$J$18)+1))),Apt!$J$30)*Apt!$N$30*((1+Apt!$I$11)^MAX((BK$53-ROUNDUP(Apt!$J$18/12,0)),0))</f>
        <v>911719.14495999995</v>
      </c>
      <c r="BL66" s="55">
        <f>MIN(IF(BL$52&gt;=Apt!$J$18,(Apt!$J$19*((BL$52-Apt!$J$18)+1))),Apt!$J$30)*Apt!$N$30*((1+Apt!$I$11)^MAX((BL$53-ROUNDUP(Apt!$J$18/12,0)),0))</f>
        <v>911719.14495999995</v>
      </c>
      <c r="BM66" s="55">
        <f>MIN(IF(BM$52&gt;=Apt!$J$18,(Apt!$J$19*((BM$52-Apt!$J$18)+1))),Apt!$J$30)*Apt!$N$30*((1+Apt!$I$11)^MAX((BM$53-ROUNDUP(Apt!$J$18/12,0)),0))</f>
        <v>948187.91075839999</v>
      </c>
      <c r="BN66" s="55">
        <f>MIN(IF(BN$52&gt;=Apt!$J$18,(Apt!$J$19*((BN$52-Apt!$J$18)+1))),Apt!$J$30)*Apt!$N$30*((1+Apt!$I$11)^MAX((BN$53-ROUNDUP(Apt!$J$18/12,0)),0))</f>
        <v>948187.91075839999</v>
      </c>
      <c r="BO66" s="55">
        <f>MIN(IF(BO$52&gt;=Apt!$J$18,(Apt!$J$19*((BO$52-Apt!$J$18)+1))),Apt!$J$30)*Apt!$N$30*((1+Apt!$I$11)^MAX((BO$53-ROUNDUP(Apt!$J$18/12,0)),0))</f>
        <v>948187.91075839999</v>
      </c>
      <c r="BP66" s="55">
        <f>MIN(IF(BP$52&gt;=Apt!$J$18,(Apt!$J$19*((BP$52-Apt!$J$18)+1))),Apt!$J$30)*Apt!$N$30*((1+Apt!$I$11)^MAX((BP$53-ROUNDUP(Apt!$J$18/12,0)),0))</f>
        <v>948187.91075839999</v>
      </c>
      <c r="BQ66" s="55">
        <f>MIN(IF(BQ$52&gt;=Apt!$J$18,(Apt!$J$19*((BQ$52-Apt!$J$18)+1))),Apt!$J$30)*Apt!$N$30*((1+Apt!$I$11)^MAX((BQ$53-ROUNDUP(Apt!$J$18/12,0)),0))</f>
        <v>948187.91075839999</v>
      </c>
      <c r="BR66" s="55">
        <f>MIN(IF(BR$52&gt;=Apt!$J$18,(Apt!$J$19*((BR$52-Apt!$J$18)+1))),Apt!$J$30)*Apt!$N$30*((1+Apt!$I$11)^MAX((BR$53-ROUNDUP(Apt!$J$18/12,0)),0))</f>
        <v>948187.91075839999</v>
      </c>
      <c r="BS66" s="55">
        <f>MIN(IF(BS$52&gt;=Apt!$J$18,(Apt!$J$19*((BS$52-Apt!$J$18)+1))),Apt!$J$30)*Apt!$N$30*((1+Apt!$I$11)^MAX((BS$53-ROUNDUP(Apt!$J$18/12,0)),0))</f>
        <v>948187.91075839999</v>
      </c>
      <c r="BT66" s="55">
        <f>MIN(IF(BT$52&gt;=Apt!$J$18,(Apt!$J$19*((BT$52-Apt!$J$18)+1))),Apt!$J$30)*Apt!$N$30*((1+Apt!$I$11)^MAX((BT$53-ROUNDUP(Apt!$J$18/12,0)),0))</f>
        <v>948187.91075839999</v>
      </c>
      <c r="BU66" s="55">
        <f>MIN(IF(BU$52&gt;=Apt!$J$18,(Apt!$J$19*((BU$52-Apt!$J$18)+1))),Apt!$J$30)*Apt!$N$30*((1+Apt!$I$11)^MAX((BU$53-ROUNDUP(Apt!$J$18/12,0)),0))</f>
        <v>948187.91075839999</v>
      </c>
      <c r="BV66" s="55">
        <f>MIN(IF(BV$52&gt;=Apt!$J$18,(Apt!$J$19*((BV$52-Apt!$J$18)+1))),Apt!$J$30)*Apt!$N$30*((1+Apt!$I$11)^MAX((BV$53-ROUNDUP(Apt!$J$18/12,0)),0))</f>
        <v>948187.91075839999</v>
      </c>
      <c r="BW66" s="55">
        <f>MIN(IF(BW$52&gt;=Apt!$J$18,(Apt!$J$19*((BW$52-Apt!$J$18)+1))),Apt!$J$30)*Apt!$N$30*((1+Apt!$I$11)^MAX((BW$53-ROUNDUP(Apt!$J$18/12,0)),0))</f>
        <v>948187.91075839999</v>
      </c>
      <c r="BX66" s="55">
        <f>MIN(IF(BX$52&gt;=Apt!$J$18,(Apt!$J$19*((BX$52-Apt!$J$18)+1))),Apt!$J$30)*Apt!$N$30*((1+Apt!$I$11)^MAX((BX$53-ROUNDUP(Apt!$J$18/12,0)),0))</f>
        <v>948187.91075839999</v>
      </c>
      <c r="BY66" s="55">
        <f>MIN(IF(BY$52&gt;=Apt!$J$18,(Apt!$J$19*((BY$52-Apt!$J$18)+1))),Apt!$J$30)*Apt!$N$30*((1+Apt!$I$11)^MAX((BY$53-ROUNDUP(Apt!$J$18/12,0)),0))</f>
        <v>986115.42718873615</v>
      </c>
      <c r="BZ66" s="55">
        <f>MIN(IF(BZ$52&gt;=Apt!$J$18,(Apt!$J$19*((BZ$52-Apt!$J$18)+1))),Apt!$J$30)*Apt!$N$30*((1+Apt!$I$11)^MAX((BZ$53-ROUNDUP(Apt!$J$18/12,0)),0))</f>
        <v>986115.42718873615</v>
      </c>
      <c r="CA66" s="55">
        <f>MIN(IF(CA$52&gt;=Apt!$J$18,(Apt!$J$19*((CA$52-Apt!$J$18)+1))),Apt!$J$30)*Apt!$N$30*((1+Apt!$I$11)^MAX((CA$53-ROUNDUP(Apt!$J$18/12,0)),0))</f>
        <v>986115.42718873615</v>
      </c>
      <c r="CB66" s="55">
        <f>MIN(IF(CB$52&gt;=Apt!$J$18,(Apt!$J$19*((CB$52-Apt!$J$18)+1))),Apt!$J$30)*Apt!$N$30*((1+Apt!$I$11)^MAX((CB$53-ROUNDUP(Apt!$J$18/12,0)),0))</f>
        <v>986115.42718873615</v>
      </c>
      <c r="CC66" s="55">
        <f>MIN(IF(CC$52&gt;=Apt!$J$18,(Apt!$J$19*((CC$52-Apt!$J$18)+1))),Apt!$J$30)*Apt!$N$30*((1+Apt!$I$11)^MAX((CC$53-ROUNDUP(Apt!$J$18/12,0)),0))</f>
        <v>986115.42718873615</v>
      </c>
      <c r="CD66" s="55">
        <f>MIN(IF(CD$52&gt;=Apt!$J$18,(Apt!$J$19*((CD$52-Apt!$J$18)+1))),Apt!$J$30)*Apt!$N$30*((1+Apt!$I$11)^MAX((CD$53-ROUNDUP(Apt!$J$18/12,0)),0))</f>
        <v>986115.42718873615</v>
      </c>
      <c r="CE66" s="55">
        <f>MIN(IF(CE$52&gt;=Apt!$J$18,(Apt!$J$19*((CE$52-Apt!$J$18)+1))),Apt!$J$30)*Apt!$N$30*((1+Apt!$I$11)^MAX((CE$53-ROUNDUP(Apt!$J$18/12,0)),0))</f>
        <v>986115.42718873615</v>
      </c>
      <c r="CF66" s="55">
        <f>MIN(IF(CF$52&gt;=Apt!$J$18,(Apt!$J$19*((CF$52-Apt!$J$18)+1))),Apt!$J$30)*Apt!$N$30*((1+Apt!$I$11)^MAX((CF$53-ROUNDUP(Apt!$J$18/12,0)),0))</f>
        <v>986115.42718873615</v>
      </c>
      <c r="CG66" s="55">
        <f>MIN(IF(CG$52&gt;=Apt!$J$18,(Apt!$J$19*((CG$52-Apt!$J$18)+1))),Apt!$J$30)*Apt!$N$30*((1+Apt!$I$11)^MAX((CG$53-ROUNDUP(Apt!$J$18/12,0)),0))</f>
        <v>986115.42718873615</v>
      </c>
      <c r="CH66" s="55">
        <f>MIN(IF(CH$52&gt;=Apt!$J$18,(Apt!$J$19*((CH$52-Apt!$J$18)+1))),Apt!$J$30)*Apt!$N$30*((1+Apt!$I$11)^MAX((CH$53-ROUNDUP(Apt!$J$18/12,0)),0))</f>
        <v>986115.42718873615</v>
      </c>
      <c r="CI66" s="55">
        <f>MIN(IF(CI$52&gt;=Apt!$J$18,(Apt!$J$19*((CI$52-Apt!$J$18)+1))),Apt!$J$30)*Apt!$N$30*((1+Apt!$I$11)^MAX((CI$53-ROUNDUP(Apt!$J$18/12,0)),0))</f>
        <v>986115.42718873615</v>
      </c>
      <c r="CJ66" s="55">
        <f>MIN(IF(CJ$52&gt;=Apt!$J$18,(Apt!$J$19*((CJ$52-Apt!$J$18)+1))),Apt!$J$30)*Apt!$N$30*((1+Apt!$I$11)^MAX((CJ$53-ROUNDUP(Apt!$J$18/12,0)),0))</f>
        <v>986115.42718873615</v>
      </c>
      <c r="CK66" s="55">
        <f>MIN(IF(CK$52&gt;=Apt!$J$18,(Apt!$J$19*((CK$52-Apt!$J$18)+1))),Apt!$J$30)*Apt!$N$30*((1+Apt!$I$11)^MAX((CK$53-ROUNDUP(Apt!$J$18/12,0)),0))</f>
        <v>1025560.0442762856</v>
      </c>
      <c r="CL66" s="55">
        <f>MIN(IF(CL$52&gt;=Apt!$J$18,(Apt!$J$19*((CL$52-Apt!$J$18)+1))),Apt!$J$30)*Apt!$N$30*((1+Apt!$I$11)^MAX((CL$53-ROUNDUP(Apt!$J$18/12,0)),0))</f>
        <v>1025560.0442762856</v>
      </c>
      <c r="CM66" s="55">
        <f>MIN(IF(CM$52&gt;=Apt!$J$18,(Apt!$J$19*((CM$52-Apt!$J$18)+1))),Apt!$J$30)*Apt!$N$30*((1+Apt!$I$11)^MAX((CM$53-ROUNDUP(Apt!$J$18/12,0)),0))</f>
        <v>1025560.0442762856</v>
      </c>
      <c r="CN66" s="55">
        <f>MIN(IF(CN$52&gt;=Apt!$J$18,(Apt!$J$19*((CN$52-Apt!$J$18)+1))),Apt!$J$30)*Apt!$N$30*((1+Apt!$I$11)^MAX((CN$53-ROUNDUP(Apt!$J$18/12,0)),0))</f>
        <v>1025560.0442762856</v>
      </c>
      <c r="CO66" s="55">
        <f>MIN(IF(CO$52&gt;=Apt!$J$18,(Apt!$J$19*((CO$52-Apt!$J$18)+1))),Apt!$J$30)*Apt!$N$30*((1+Apt!$I$11)^MAX((CO$53-ROUNDUP(Apt!$J$18/12,0)),0))</f>
        <v>1025560.0442762856</v>
      </c>
      <c r="CP66" s="55">
        <f>MIN(IF(CP$52&gt;=Apt!$J$18,(Apt!$J$19*((CP$52-Apt!$J$18)+1))),Apt!$J$30)*Apt!$N$30*((1+Apt!$I$11)^MAX((CP$53-ROUNDUP(Apt!$J$18/12,0)),0))</f>
        <v>1025560.0442762856</v>
      </c>
      <c r="CQ66" s="55">
        <f>MIN(IF(CQ$52&gt;=Apt!$J$18,(Apt!$J$19*((CQ$52-Apt!$J$18)+1))),Apt!$J$30)*Apt!$N$30*((1+Apt!$I$11)^MAX((CQ$53-ROUNDUP(Apt!$J$18/12,0)),0))</f>
        <v>1025560.0442762856</v>
      </c>
      <c r="CR66" s="55">
        <f>MIN(IF(CR$52&gt;=Apt!$J$18,(Apt!$J$19*((CR$52-Apt!$J$18)+1))),Apt!$J$30)*Apt!$N$30*((1+Apt!$I$11)^MAX((CR$53-ROUNDUP(Apt!$J$18/12,0)),0))</f>
        <v>1025560.0442762856</v>
      </c>
      <c r="CS66" s="55">
        <f>MIN(IF(CS$52&gt;=Apt!$J$18,(Apt!$J$19*((CS$52-Apt!$J$18)+1))),Apt!$J$30)*Apt!$N$30*((1+Apt!$I$11)^MAX((CS$53-ROUNDUP(Apt!$J$18/12,0)),0))</f>
        <v>1025560.0442762856</v>
      </c>
      <c r="CT66" s="55">
        <f>MIN(IF(CT$52&gt;=Apt!$J$18,(Apt!$J$19*((CT$52-Apt!$J$18)+1))),Apt!$J$30)*Apt!$N$30*((1+Apt!$I$11)^MAX((CT$53-ROUNDUP(Apt!$J$18/12,0)),0))</f>
        <v>1025560.0442762856</v>
      </c>
      <c r="CU66" s="55">
        <f>MIN(IF(CU$52&gt;=Apt!$J$18,(Apt!$J$19*((CU$52-Apt!$J$18)+1))),Apt!$J$30)*Apt!$N$30*((1+Apt!$I$11)^MAX((CU$53-ROUNDUP(Apt!$J$18/12,0)),0))</f>
        <v>1025560.0442762856</v>
      </c>
      <c r="CV66" s="55">
        <f>MIN(IF(CV$52&gt;=Apt!$J$18,(Apt!$J$19*((CV$52-Apt!$J$18)+1))),Apt!$J$30)*Apt!$N$30*((1+Apt!$I$11)^MAX((CV$53-ROUNDUP(Apt!$J$18/12,0)),0))</f>
        <v>1025560.0442762856</v>
      </c>
      <c r="CW66" s="55">
        <f>MIN(IF(CW$52&gt;=Apt!$J$18,(Apt!$J$19*((CW$52-Apt!$J$18)+1))),Apt!$J$30)*Apt!$N$30*((1+Apt!$I$11)^MAX((CW$53-ROUNDUP(Apt!$J$18/12,0)),0))</f>
        <v>1066582.446047337</v>
      </c>
      <c r="CX66" s="55">
        <f>MIN(IF(CX$52&gt;=Apt!$J$18,(Apt!$J$19*((CX$52-Apt!$J$18)+1))),Apt!$J$30)*Apt!$N$30*((1+Apt!$I$11)^MAX((CX$53-ROUNDUP(Apt!$J$18/12,0)),0))</f>
        <v>1066582.446047337</v>
      </c>
      <c r="CY66" s="55">
        <f>MIN(IF(CY$52&gt;=Apt!$J$18,(Apt!$J$19*((CY$52-Apt!$J$18)+1))),Apt!$J$30)*Apt!$N$30*((1+Apt!$I$11)^MAX((CY$53-ROUNDUP(Apt!$J$18/12,0)),0))</f>
        <v>1066582.446047337</v>
      </c>
      <c r="CZ66" s="55">
        <f>MIN(IF(CZ$52&gt;=Apt!$J$18,(Apt!$J$19*((CZ$52-Apt!$J$18)+1))),Apt!$J$30)*Apt!$N$30*((1+Apt!$I$11)^MAX((CZ$53-ROUNDUP(Apt!$J$18/12,0)),0))</f>
        <v>1066582.446047337</v>
      </c>
      <c r="DA66" s="55">
        <f>MIN(IF(DA$52&gt;=Apt!$J$18,(Apt!$J$19*((DA$52-Apt!$J$18)+1))),Apt!$J$30)*Apt!$N$30*((1+Apt!$I$11)^MAX((DA$53-ROUNDUP(Apt!$J$18/12,0)),0))</f>
        <v>1066582.446047337</v>
      </c>
      <c r="DB66" s="55">
        <f>MIN(IF(DB$52&gt;=Apt!$J$18,(Apt!$J$19*((DB$52-Apt!$J$18)+1))),Apt!$J$30)*Apt!$N$30*((1+Apt!$I$11)^MAX((DB$53-ROUNDUP(Apt!$J$18/12,0)),0))</f>
        <v>1066582.446047337</v>
      </c>
      <c r="DC66" s="55">
        <f>MIN(IF(DC$52&gt;=Apt!$J$18,(Apt!$J$19*((DC$52-Apt!$J$18)+1))),Apt!$J$30)*Apt!$N$30*((1+Apt!$I$11)^MAX((DC$53-ROUNDUP(Apt!$J$18/12,0)),0))</f>
        <v>1066582.446047337</v>
      </c>
      <c r="DD66" s="55">
        <f>MIN(IF(DD$52&gt;=Apt!$J$18,(Apt!$J$19*((DD$52-Apt!$J$18)+1))),Apt!$J$30)*Apt!$N$30*((1+Apt!$I$11)^MAX((DD$53-ROUNDUP(Apt!$J$18/12,0)),0))</f>
        <v>1066582.446047337</v>
      </c>
      <c r="DE66" s="55">
        <f>MIN(IF(DE$52&gt;=Apt!$J$18,(Apt!$J$19*((DE$52-Apt!$J$18)+1))),Apt!$J$30)*Apt!$N$30*((1+Apt!$I$11)^MAX((DE$53-ROUNDUP(Apt!$J$18/12,0)),0))</f>
        <v>1066582.446047337</v>
      </c>
      <c r="DF66" s="55">
        <f>MIN(IF(DF$52&gt;=Apt!$J$18,(Apt!$J$19*((DF$52-Apt!$J$18)+1))),Apt!$J$30)*Apt!$N$30*((1+Apt!$I$11)^MAX((DF$53-ROUNDUP(Apt!$J$18/12,0)),0))</f>
        <v>1066582.446047337</v>
      </c>
      <c r="DG66" s="55">
        <f>MIN(IF(DG$52&gt;=Apt!$J$18,(Apt!$J$19*((DG$52-Apt!$J$18)+1))),Apt!$J$30)*Apt!$N$30*((1+Apt!$I$11)^MAX((DG$53-ROUNDUP(Apt!$J$18/12,0)),0))</f>
        <v>1066582.446047337</v>
      </c>
      <c r="DH66" s="55">
        <f>MIN(IF(DH$52&gt;=Apt!$J$18,(Apt!$J$19*((DH$52-Apt!$J$18)+1))),Apt!$J$30)*Apt!$N$30*((1+Apt!$I$11)^MAX((DH$53-ROUNDUP(Apt!$J$18/12,0)),0))</f>
        <v>1066582.446047337</v>
      </c>
      <c r="DI66" s="55">
        <f>MIN(IF(DI$52&gt;=Apt!$J$18,(Apt!$J$19*((DI$52-Apt!$J$18)+1))),Apt!$J$30)*Apt!$N$30*((1+Apt!$I$11)^MAX((DI$53-ROUNDUP(Apt!$J$18/12,0)),0))</f>
        <v>1109245.7438892305</v>
      </c>
      <c r="DJ66" s="55">
        <f>MIN(IF(DJ$52&gt;=Apt!$J$18,(Apt!$J$19*((DJ$52-Apt!$J$18)+1))),Apt!$J$30)*Apt!$N$30*((1+Apt!$I$11)^MAX((DJ$53-ROUNDUP(Apt!$J$18/12,0)),0))</f>
        <v>1109245.7438892305</v>
      </c>
      <c r="DK66" s="55">
        <f>MIN(IF(DK$52&gt;=Apt!$J$18,(Apt!$J$19*((DK$52-Apt!$J$18)+1))),Apt!$J$30)*Apt!$N$30*((1+Apt!$I$11)^MAX((DK$53-ROUNDUP(Apt!$J$18/12,0)),0))</f>
        <v>1109245.7438892305</v>
      </c>
      <c r="DL66" s="55">
        <f>MIN(IF(DL$52&gt;=Apt!$J$18,(Apt!$J$19*((DL$52-Apt!$J$18)+1))),Apt!$J$30)*Apt!$N$30*((1+Apt!$I$11)^MAX((DL$53-ROUNDUP(Apt!$J$18/12,0)),0))</f>
        <v>1109245.7438892305</v>
      </c>
      <c r="DM66" s="55">
        <f>MIN(IF(DM$52&gt;=Apt!$J$18,(Apt!$J$19*((DM$52-Apt!$J$18)+1))),Apt!$J$30)*Apt!$N$30*((1+Apt!$I$11)^MAX((DM$53-ROUNDUP(Apt!$J$18/12,0)),0))</f>
        <v>1109245.7438892305</v>
      </c>
      <c r="DN66" s="55">
        <f>MIN(IF(DN$52&gt;=Apt!$J$18,(Apt!$J$19*((DN$52-Apt!$J$18)+1))),Apt!$J$30)*Apt!$N$30*((1+Apt!$I$11)^MAX((DN$53-ROUNDUP(Apt!$J$18/12,0)),0))</f>
        <v>1109245.7438892305</v>
      </c>
      <c r="DO66" s="55">
        <f>MIN(IF(DO$52&gt;=Apt!$J$18,(Apt!$J$19*((DO$52-Apt!$J$18)+1))),Apt!$J$30)*Apt!$N$30*((1+Apt!$I$11)^MAX((DO$53-ROUNDUP(Apt!$J$18/12,0)),0))</f>
        <v>1109245.7438892305</v>
      </c>
      <c r="DP66" s="55">
        <f>MIN(IF(DP$52&gt;=Apt!$J$18,(Apt!$J$19*((DP$52-Apt!$J$18)+1))),Apt!$J$30)*Apt!$N$30*((1+Apt!$I$11)^MAX((DP$53-ROUNDUP(Apt!$J$18/12,0)),0))</f>
        <v>1109245.7438892305</v>
      </c>
      <c r="DQ66" s="55">
        <f>MIN(IF(DQ$52&gt;=Apt!$J$18,(Apt!$J$19*((DQ$52-Apt!$J$18)+1))),Apt!$J$30)*Apt!$N$30*((1+Apt!$I$11)^MAX((DQ$53-ROUNDUP(Apt!$J$18/12,0)),0))</f>
        <v>1109245.7438892305</v>
      </c>
      <c r="DR66" s="55">
        <f>MIN(IF(DR$52&gt;=Apt!$J$18,(Apt!$J$19*((DR$52-Apt!$J$18)+1))),Apt!$J$30)*Apt!$N$30*((1+Apt!$I$11)^MAX((DR$53-ROUNDUP(Apt!$J$18/12,0)),0))</f>
        <v>1109245.7438892305</v>
      </c>
      <c r="DS66" s="55">
        <f>MIN(IF(DS$52&gt;=Apt!$J$18,(Apt!$J$19*((DS$52-Apt!$J$18)+1))),Apt!$J$30)*Apt!$N$30*((1+Apt!$I$11)^MAX((DS$53-ROUNDUP(Apt!$J$18/12,0)),0))</f>
        <v>1109245.7438892305</v>
      </c>
      <c r="DT66" s="55">
        <f>MIN(IF(DT$52&gt;=Apt!$J$18,(Apt!$J$19*((DT$52-Apt!$J$18)+1))),Apt!$J$30)*Apt!$N$30*((1+Apt!$I$11)^MAX((DT$53-ROUNDUP(Apt!$J$18/12,0)),0))</f>
        <v>1109245.7438892305</v>
      </c>
      <c r="DU66" s="36" t="s">
        <v>238</v>
      </c>
    </row>
    <row r="67" spans="3:125" x14ac:dyDescent="0.25">
      <c r="C67" s="9" t="s">
        <v>100</v>
      </c>
      <c r="E67" s="55">
        <f>MIN(IF(E$52&gt;=Apt!$J$18,(Apt!$J$19*((E$52-Apt!$J$18)+1))),Apt!$J$30)*Apt!$P$30*((1+Apt!$I$11)^MAX((E$53-ROUNDUP(Apt!$J$18/12,0)),0))</f>
        <v>0</v>
      </c>
      <c r="F67" s="55">
        <f>MIN(IF(F$52&gt;=Apt!$J$18,(Apt!$J$19*((F$52-Apt!$J$18)+1))),Apt!$J$30)*Apt!$P$30*((1+Apt!$I$11)^MAX((F$53-ROUNDUP(Apt!$J$18/12,0)),0))</f>
        <v>0</v>
      </c>
      <c r="G67" s="55">
        <f>MIN(IF(G$52&gt;=Apt!$J$18,(Apt!$J$19*((G$52-Apt!$J$18)+1))),Apt!$J$30)*Apt!$P$30*((1+Apt!$I$11)^MAX((G$53-ROUNDUP(Apt!$J$18/12,0)),0))</f>
        <v>0</v>
      </c>
      <c r="H67" s="55">
        <f>MIN(IF(H$52&gt;=Apt!$J$18,(Apt!$J$19*((H$52-Apt!$J$18)+1))),Apt!$J$30)*Apt!$P$30*((1+Apt!$I$11)^MAX((H$53-ROUNDUP(Apt!$J$18/12,0)),0))</f>
        <v>0</v>
      </c>
      <c r="I67" s="55">
        <f>MIN(IF(I$52&gt;=Apt!$J$18,(Apt!$J$19*((I$52-Apt!$J$18)+1))),Apt!$J$30)*Apt!$P$30*((1+Apt!$I$11)^MAX((I$53-ROUNDUP(Apt!$J$18/12,0)),0))</f>
        <v>0</v>
      </c>
      <c r="J67" s="55">
        <f>MIN(IF(J$52&gt;=Apt!$J$18,(Apt!$J$19*((J$52-Apt!$J$18)+1))),Apt!$J$30)*Apt!$P$30*((1+Apt!$I$11)^MAX((J$53-ROUNDUP(Apt!$J$18/12,0)),0))</f>
        <v>0</v>
      </c>
      <c r="K67" s="55">
        <f>MIN(IF(K$52&gt;=Apt!$J$18,(Apt!$J$19*((K$52-Apt!$J$18)+1))),Apt!$J$30)*Apt!$P$30*((1+Apt!$I$11)^MAX((K$53-ROUNDUP(Apt!$J$18/12,0)),0))</f>
        <v>0</v>
      </c>
      <c r="L67" s="55">
        <f>MIN(IF(L$52&gt;=Apt!$J$18,(Apt!$J$19*((L$52-Apt!$J$18)+1))),Apt!$J$30)*Apt!$P$30*((1+Apt!$I$11)^MAX((L$53-ROUNDUP(Apt!$J$18/12,0)),0))</f>
        <v>0</v>
      </c>
      <c r="M67" s="55">
        <f>MIN(IF(M$52&gt;=Apt!$J$18,(Apt!$J$19*((M$52-Apt!$J$18)+1))),Apt!$J$30)*Apt!$P$30*((1+Apt!$I$11)^MAX((M$53-ROUNDUP(Apt!$J$18/12,0)),0))</f>
        <v>0</v>
      </c>
      <c r="N67" s="55">
        <f>MIN(IF(N$52&gt;=Apt!$J$18,(Apt!$J$19*((N$52-Apt!$J$18)+1))),Apt!$J$30)*Apt!$P$30*((1+Apt!$I$11)^MAX((N$53-ROUNDUP(Apt!$J$18/12,0)),0))</f>
        <v>0</v>
      </c>
      <c r="O67" s="55">
        <f>MIN(IF(O$52&gt;=Apt!$J$18,(Apt!$J$19*((O$52-Apt!$J$18)+1))),Apt!$J$30)*Apt!$P$30*((1+Apt!$I$11)^MAX((O$53-ROUNDUP(Apt!$J$18/12,0)),0))</f>
        <v>0</v>
      </c>
      <c r="P67" s="55">
        <f>MIN(IF(P$52&gt;=Apt!$J$18,(Apt!$J$19*((P$52-Apt!$J$18)+1))),Apt!$J$30)*Apt!$P$30*((1+Apt!$I$11)^MAX((P$53-ROUNDUP(Apt!$J$18/12,0)),0))</f>
        <v>0</v>
      </c>
      <c r="Q67" s="55">
        <f>MIN(IF(Q$52&gt;=Apt!$J$18,(Apt!$J$19*((Q$52-Apt!$J$18)+1))),Apt!$J$30)*Apt!$P$30*((1+Apt!$I$11)^MAX((Q$53-ROUNDUP(Apt!$J$18/12,0)),0))</f>
        <v>0</v>
      </c>
      <c r="R67" s="55">
        <f>MIN(IF(R$52&gt;=Apt!$J$18,(Apt!$J$19*((R$52-Apt!$J$18)+1))),Apt!$J$30)*Apt!$P$30*((1+Apt!$I$11)^MAX((R$53-ROUNDUP(Apt!$J$18/12,0)),0))</f>
        <v>0</v>
      </c>
      <c r="S67" s="55">
        <f>MIN(IF(S$52&gt;=Apt!$J$18,(Apt!$J$19*((S$52-Apt!$J$18)+1))),Apt!$J$30)*Apt!$P$30*((1+Apt!$I$11)^MAX((S$53-ROUNDUP(Apt!$J$18/12,0)),0))</f>
        <v>0</v>
      </c>
      <c r="T67" s="55">
        <f>MIN(IF(T$52&gt;=Apt!$J$18,(Apt!$J$19*((T$52-Apt!$J$18)+1))),Apt!$J$30)*Apt!$P$30*((1+Apt!$I$11)^MAX((T$53-ROUNDUP(Apt!$J$18/12,0)),0))</f>
        <v>0</v>
      </c>
      <c r="U67" s="55">
        <f>MIN(IF(U$52&gt;=Apt!$J$18,(Apt!$J$19*((U$52-Apt!$J$18)+1))),Apt!$J$30)*Apt!$P$30*((1+Apt!$I$11)^MAX((U$53-ROUNDUP(Apt!$J$18/12,0)),0))</f>
        <v>0</v>
      </c>
      <c r="V67" s="55">
        <f>MIN(IF(V$52&gt;=Apt!$J$18,(Apt!$J$19*((V$52-Apt!$J$18)+1))),Apt!$J$30)*Apt!$P$30*((1+Apt!$I$11)^MAX((V$53-ROUNDUP(Apt!$J$18/12,0)),0))</f>
        <v>0</v>
      </c>
      <c r="W67" s="55">
        <f>MIN(IF(W$52&gt;=Apt!$J$18,(Apt!$J$19*((W$52-Apt!$J$18)+1))),Apt!$J$30)*Apt!$P$30*((1+Apt!$I$11)^MAX((W$53-ROUNDUP(Apt!$J$18/12,0)),0))</f>
        <v>0</v>
      </c>
      <c r="X67" s="55">
        <f>MIN(IF(X$52&gt;=Apt!$J$18,(Apt!$J$19*((X$52-Apt!$J$18)+1))),Apt!$J$30)*Apt!$P$30*((1+Apt!$I$11)^MAX((X$53-ROUNDUP(Apt!$J$18/12,0)),0))</f>
        <v>0</v>
      </c>
      <c r="Y67" s="55">
        <f>MIN(IF(Y$52&gt;=Apt!$J$18,(Apt!$J$19*((Y$52-Apt!$J$18)+1))),Apt!$J$30)*Apt!$P$30*((1+Apt!$I$11)^MAX((Y$53-ROUNDUP(Apt!$J$18/12,0)),0))</f>
        <v>0</v>
      </c>
      <c r="Z67" s="55">
        <f>MIN(IF(Z$52&gt;=Apt!$J$18,(Apt!$J$19*((Z$52-Apt!$J$18)+1))),Apt!$J$30)*Apt!$P$30*((1+Apt!$I$11)^MAX((Z$53-ROUNDUP(Apt!$J$18/12,0)),0))</f>
        <v>0</v>
      </c>
      <c r="AA67" s="55">
        <f>MIN(IF(AA$52&gt;=Apt!$J$18,(Apt!$J$19*((AA$52-Apt!$J$18)+1))),Apt!$J$30)*Apt!$P$30*((1+Apt!$I$11)^MAX((AA$53-ROUNDUP(Apt!$J$18/12,0)),0))</f>
        <v>0</v>
      </c>
      <c r="AB67" s="55">
        <f>MIN(IF(AB$52&gt;=Apt!$J$18,(Apt!$J$19*((AB$52-Apt!$J$18)+1))),Apt!$J$30)*Apt!$P$30*((1+Apt!$I$11)^MAX((AB$53-ROUNDUP(Apt!$J$18/12,0)),0))</f>
        <v>3211</v>
      </c>
      <c r="AC67" s="55">
        <f>MIN(IF(AC$52&gt;=Apt!$J$18,(Apt!$J$19*((AC$52-Apt!$J$18)+1))),Apt!$J$30)*Apt!$P$30*((1+Apt!$I$11)^MAX((AC$53-ROUNDUP(Apt!$J$18/12,0)),0))</f>
        <v>6678.88</v>
      </c>
      <c r="AD67" s="55">
        <f>MIN(IF(AD$52&gt;=Apt!$J$18,(Apt!$J$19*((AD$52-Apt!$J$18)+1))),Apt!$J$30)*Apt!$P$30*((1+Apt!$I$11)^MAX((AD$53-ROUNDUP(Apt!$J$18/12,0)),0))</f>
        <v>10018.32</v>
      </c>
      <c r="AE67" s="55">
        <f>MIN(IF(AE$52&gt;=Apt!$J$18,(Apt!$J$19*((AE$52-Apt!$J$18)+1))),Apt!$J$30)*Apt!$P$30*((1+Apt!$I$11)^MAX((AE$53-ROUNDUP(Apt!$J$18/12,0)),0))</f>
        <v>13357.76</v>
      </c>
      <c r="AF67" s="55">
        <f>MIN(IF(AF$52&gt;=Apt!$J$18,(Apt!$J$19*((AF$52-Apt!$J$18)+1))),Apt!$J$30)*Apt!$P$30*((1+Apt!$I$11)^MAX((AF$53-ROUNDUP(Apt!$J$18/12,0)),0))</f>
        <v>16697.2</v>
      </c>
      <c r="AG67" s="55">
        <f>MIN(IF(AG$52&gt;=Apt!$J$18,(Apt!$J$19*((AG$52-Apt!$J$18)+1))),Apt!$J$30)*Apt!$P$30*((1+Apt!$I$11)^MAX((AG$53-ROUNDUP(Apt!$J$18/12,0)),0))</f>
        <v>20036.64</v>
      </c>
      <c r="AH67" s="55">
        <f>MIN(IF(AH$52&gt;=Apt!$J$18,(Apt!$J$19*((AH$52-Apt!$J$18)+1))),Apt!$J$30)*Apt!$P$30*((1+Apt!$I$11)^MAX((AH$53-ROUNDUP(Apt!$J$18/12,0)),0))</f>
        <v>23376.080000000002</v>
      </c>
      <c r="AI67" s="55">
        <f>MIN(IF(AI$52&gt;=Apt!$J$18,(Apt!$J$19*((AI$52-Apt!$J$18)+1))),Apt!$J$30)*Apt!$P$30*((1+Apt!$I$11)^MAX((AI$53-ROUNDUP(Apt!$J$18/12,0)),0))</f>
        <v>26715.52</v>
      </c>
      <c r="AJ67" s="55">
        <f>MIN(IF(AJ$52&gt;=Apt!$J$18,(Apt!$J$19*((AJ$52-Apt!$J$18)+1))),Apt!$J$30)*Apt!$P$30*((1+Apt!$I$11)^MAX((AJ$53-ROUNDUP(Apt!$J$18/12,0)),0))</f>
        <v>30054.959999999995</v>
      </c>
      <c r="AK67" s="55">
        <f>MIN(IF(AK$52&gt;=Apt!$J$18,(Apt!$J$19*((AK$52-Apt!$J$18)+1))),Apt!$J$30)*Apt!$P$30*((1+Apt!$I$11)^MAX((AK$53-ROUNDUP(Apt!$J$18/12,0)),0))</f>
        <v>33394.400000000001</v>
      </c>
      <c r="AL67" s="55">
        <f>MIN(IF(AL$52&gt;=Apt!$J$18,(Apt!$J$19*((AL$52-Apt!$J$18)+1))),Apt!$J$30)*Apt!$P$30*((1+Apt!$I$11)^MAX((AL$53-ROUNDUP(Apt!$J$18/12,0)),0))</f>
        <v>33394.400000000001</v>
      </c>
      <c r="AM67" s="55">
        <f>MIN(IF(AM$52&gt;=Apt!$J$18,(Apt!$J$19*((AM$52-Apt!$J$18)+1))),Apt!$J$30)*Apt!$P$30*((1+Apt!$I$11)^MAX((AM$53-ROUNDUP(Apt!$J$18/12,0)),0))</f>
        <v>33394.400000000001</v>
      </c>
      <c r="AN67" s="55">
        <f>MIN(IF(AN$52&gt;=Apt!$J$18,(Apt!$J$19*((AN$52-Apt!$J$18)+1))),Apt!$J$30)*Apt!$P$30*((1+Apt!$I$11)^MAX((AN$53-ROUNDUP(Apt!$J$18/12,0)),0))</f>
        <v>33394.400000000001</v>
      </c>
      <c r="AO67" s="55">
        <f>MIN(IF(AO$52&gt;=Apt!$J$18,(Apt!$J$19*((AO$52-Apt!$J$18)+1))),Apt!$J$30)*Apt!$P$30*((1+Apt!$I$11)^MAX((AO$53-ROUNDUP(Apt!$J$18/12,0)),0))</f>
        <v>34730.176000000007</v>
      </c>
      <c r="AP67" s="55">
        <f>MIN(IF(AP$52&gt;=Apt!$J$18,(Apt!$J$19*((AP$52-Apt!$J$18)+1))),Apt!$J$30)*Apt!$P$30*((1+Apt!$I$11)^MAX((AP$53-ROUNDUP(Apt!$J$18/12,0)),0))</f>
        <v>34730.176000000007</v>
      </c>
      <c r="AQ67" s="55">
        <f>MIN(IF(AQ$52&gt;=Apt!$J$18,(Apt!$J$19*((AQ$52-Apt!$J$18)+1))),Apt!$J$30)*Apt!$P$30*((1+Apt!$I$11)^MAX((AQ$53-ROUNDUP(Apt!$J$18/12,0)),0))</f>
        <v>34730.176000000007</v>
      </c>
      <c r="AR67" s="55">
        <f>MIN(IF(AR$52&gt;=Apt!$J$18,(Apt!$J$19*((AR$52-Apt!$J$18)+1))),Apt!$J$30)*Apt!$P$30*((1+Apt!$I$11)^MAX((AR$53-ROUNDUP(Apt!$J$18/12,0)),0))</f>
        <v>34730.176000000007</v>
      </c>
      <c r="AS67" s="55">
        <f>MIN(IF(AS$52&gt;=Apt!$J$18,(Apt!$J$19*((AS$52-Apt!$J$18)+1))),Apt!$J$30)*Apt!$P$30*((1+Apt!$I$11)^MAX((AS$53-ROUNDUP(Apt!$J$18/12,0)),0))</f>
        <v>34730.176000000007</v>
      </c>
      <c r="AT67" s="55">
        <f>MIN(IF(AT$52&gt;=Apt!$J$18,(Apt!$J$19*((AT$52-Apt!$J$18)+1))),Apt!$J$30)*Apt!$P$30*((1+Apt!$I$11)^MAX((AT$53-ROUNDUP(Apt!$J$18/12,0)),0))</f>
        <v>34730.176000000007</v>
      </c>
      <c r="AU67" s="55">
        <f>MIN(IF(AU$52&gt;=Apt!$J$18,(Apt!$J$19*((AU$52-Apt!$J$18)+1))),Apt!$J$30)*Apt!$P$30*((1+Apt!$I$11)^MAX((AU$53-ROUNDUP(Apt!$J$18/12,0)),0))</f>
        <v>34730.176000000007</v>
      </c>
      <c r="AV67" s="55">
        <f>MIN(IF(AV$52&gt;=Apt!$J$18,(Apt!$J$19*((AV$52-Apt!$J$18)+1))),Apt!$J$30)*Apt!$P$30*((1+Apt!$I$11)^MAX((AV$53-ROUNDUP(Apt!$J$18/12,0)),0))</f>
        <v>34730.176000000007</v>
      </c>
      <c r="AW67" s="55">
        <f>MIN(IF(AW$52&gt;=Apt!$J$18,(Apt!$J$19*((AW$52-Apt!$J$18)+1))),Apt!$J$30)*Apt!$P$30*((1+Apt!$I$11)^MAX((AW$53-ROUNDUP(Apt!$J$18/12,0)),0))</f>
        <v>34730.176000000007</v>
      </c>
      <c r="AX67" s="55">
        <f>MIN(IF(AX$52&gt;=Apt!$J$18,(Apt!$J$19*((AX$52-Apt!$J$18)+1))),Apt!$J$30)*Apt!$P$30*((1+Apt!$I$11)^MAX((AX$53-ROUNDUP(Apt!$J$18/12,0)),0))</f>
        <v>34730.176000000007</v>
      </c>
      <c r="AY67" s="55">
        <f>MIN(IF(AY$52&gt;=Apt!$J$18,(Apt!$J$19*((AY$52-Apt!$J$18)+1))),Apt!$J$30)*Apt!$P$30*((1+Apt!$I$11)^MAX((AY$53-ROUNDUP(Apt!$J$18/12,0)),0))</f>
        <v>34730.176000000007</v>
      </c>
      <c r="AZ67" s="55">
        <f>MIN(IF(AZ$52&gt;=Apt!$J$18,(Apt!$J$19*((AZ$52-Apt!$J$18)+1))),Apt!$J$30)*Apt!$P$30*((1+Apt!$I$11)^MAX((AZ$53-ROUNDUP(Apt!$J$18/12,0)),0))</f>
        <v>34730.176000000007</v>
      </c>
      <c r="BA67" s="55">
        <f>MIN(IF(BA$52&gt;=Apt!$J$18,(Apt!$J$19*((BA$52-Apt!$J$18)+1))),Apt!$J$30)*Apt!$P$30*((1+Apt!$I$11)^MAX((BA$53-ROUNDUP(Apt!$J$18/12,0)),0))</f>
        <v>36119.383040000001</v>
      </c>
      <c r="BB67" s="55">
        <f>MIN(IF(BB$52&gt;=Apt!$J$18,(Apt!$J$19*((BB$52-Apt!$J$18)+1))),Apt!$J$30)*Apt!$P$30*((1+Apt!$I$11)^MAX((BB$53-ROUNDUP(Apt!$J$18/12,0)),0))</f>
        <v>36119.383040000001</v>
      </c>
      <c r="BC67" s="55">
        <f>MIN(IF(BC$52&gt;=Apt!$J$18,(Apt!$J$19*((BC$52-Apt!$J$18)+1))),Apt!$J$30)*Apt!$P$30*((1+Apt!$I$11)^MAX((BC$53-ROUNDUP(Apt!$J$18/12,0)),0))</f>
        <v>36119.383040000001</v>
      </c>
      <c r="BD67" s="55">
        <f>MIN(IF(BD$52&gt;=Apt!$J$18,(Apt!$J$19*((BD$52-Apt!$J$18)+1))),Apt!$J$30)*Apt!$P$30*((1+Apt!$I$11)^MAX((BD$53-ROUNDUP(Apt!$J$18/12,0)),0))</f>
        <v>36119.383040000001</v>
      </c>
      <c r="BE67" s="55">
        <f>MIN(IF(BE$52&gt;=Apt!$J$18,(Apt!$J$19*((BE$52-Apt!$J$18)+1))),Apt!$J$30)*Apt!$P$30*((1+Apt!$I$11)^MAX((BE$53-ROUNDUP(Apt!$J$18/12,0)),0))</f>
        <v>36119.383040000001</v>
      </c>
      <c r="BF67" s="55">
        <f>MIN(IF(BF$52&gt;=Apt!$J$18,(Apt!$J$19*((BF$52-Apt!$J$18)+1))),Apt!$J$30)*Apt!$P$30*((1+Apt!$I$11)^MAX((BF$53-ROUNDUP(Apt!$J$18/12,0)),0))</f>
        <v>36119.383040000001</v>
      </c>
      <c r="BG67" s="55">
        <f>MIN(IF(BG$52&gt;=Apt!$J$18,(Apt!$J$19*((BG$52-Apt!$J$18)+1))),Apt!$J$30)*Apt!$P$30*((1+Apt!$I$11)^MAX((BG$53-ROUNDUP(Apt!$J$18/12,0)),0))</f>
        <v>36119.383040000001</v>
      </c>
      <c r="BH67" s="55">
        <f>MIN(IF(BH$52&gt;=Apt!$J$18,(Apt!$J$19*((BH$52-Apt!$J$18)+1))),Apt!$J$30)*Apt!$P$30*((1+Apt!$I$11)^MAX((BH$53-ROUNDUP(Apt!$J$18/12,0)),0))</f>
        <v>36119.383040000001</v>
      </c>
      <c r="BI67" s="55">
        <f>MIN(IF(BI$52&gt;=Apt!$J$18,(Apt!$J$19*((BI$52-Apt!$J$18)+1))),Apt!$J$30)*Apt!$P$30*((1+Apt!$I$11)^MAX((BI$53-ROUNDUP(Apt!$J$18/12,0)),0))</f>
        <v>36119.383040000001</v>
      </c>
      <c r="BJ67" s="55">
        <f>MIN(IF(BJ$52&gt;=Apt!$J$18,(Apt!$J$19*((BJ$52-Apt!$J$18)+1))),Apt!$J$30)*Apt!$P$30*((1+Apt!$I$11)^MAX((BJ$53-ROUNDUP(Apt!$J$18/12,0)),0))</f>
        <v>36119.383040000001</v>
      </c>
      <c r="BK67" s="55">
        <f>MIN(IF(BK$52&gt;=Apt!$J$18,(Apt!$J$19*((BK$52-Apt!$J$18)+1))),Apt!$J$30)*Apt!$P$30*((1+Apt!$I$11)^MAX((BK$53-ROUNDUP(Apt!$J$18/12,0)),0))</f>
        <v>36119.383040000001</v>
      </c>
      <c r="BL67" s="55">
        <f>MIN(IF(BL$52&gt;=Apt!$J$18,(Apt!$J$19*((BL$52-Apt!$J$18)+1))),Apt!$J$30)*Apt!$P$30*((1+Apt!$I$11)^MAX((BL$53-ROUNDUP(Apt!$J$18/12,0)),0))</f>
        <v>36119.383040000001</v>
      </c>
      <c r="BM67" s="55">
        <f>MIN(IF(BM$52&gt;=Apt!$J$18,(Apt!$J$19*((BM$52-Apt!$J$18)+1))),Apt!$J$30)*Apt!$P$30*((1+Apt!$I$11)^MAX((BM$53-ROUNDUP(Apt!$J$18/12,0)),0))</f>
        <v>37564.158361600006</v>
      </c>
      <c r="BN67" s="55">
        <f>MIN(IF(BN$52&gt;=Apt!$J$18,(Apt!$J$19*((BN$52-Apt!$J$18)+1))),Apt!$J$30)*Apt!$P$30*((1+Apt!$I$11)^MAX((BN$53-ROUNDUP(Apt!$J$18/12,0)),0))</f>
        <v>37564.158361600006</v>
      </c>
      <c r="BO67" s="55">
        <f>MIN(IF(BO$52&gt;=Apt!$J$18,(Apt!$J$19*((BO$52-Apt!$J$18)+1))),Apt!$J$30)*Apt!$P$30*((1+Apt!$I$11)^MAX((BO$53-ROUNDUP(Apt!$J$18/12,0)),0))</f>
        <v>37564.158361600006</v>
      </c>
      <c r="BP67" s="55">
        <f>MIN(IF(BP$52&gt;=Apt!$J$18,(Apt!$J$19*((BP$52-Apt!$J$18)+1))),Apt!$J$30)*Apt!$P$30*((1+Apt!$I$11)^MAX((BP$53-ROUNDUP(Apt!$J$18/12,0)),0))</f>
        <v>37564.158361600006</v>
      </c>
      <c r="BQ67" s="55">
        <f>MIN(IF(BQ$52&gt;=Apt!$J$18,(Apt!$J$19*((BQ$52-Apt!$J$18)+1))),Apt!$J$30)*Apt!$P$30*((1+Apt!$I$11)^MAX((BQ$53-ROUNDUP(Apt!$J$18/12,0)),0))</f>
        <v>37564.158361600006</v>
      </c>
      <c r="BR67" s="55">
        <f>MIN(IF(BR$52&gt;=Apt!$J$18,(Apt!$J$19*((BR$52-Apt!$J$18)+1))),Apt!$J$30)*Apt!$P$30*((1+Apt!$I$11)^MAX((BR$53-ROUNDUP(Apt!$J$18/12,0)),0))</f>
        <v>37564.158361600006</v>
      </c>
      <c r="BS67" s="55">
        <f>MIN(IF(BS$52&gt;=Apt!$J$18,(Apt!$J$19*((BS$52-Apt!$J$18)+1))),Apt!$J$30)*Apt!$P$30*((1+Apt!$I$11)^MAX((BS$53-ROUNDUP(Apt!$J$18/12,0)),0))</f>
        <v>37564.158361600006</v>
      </c>
      <c r="BT67" s="55">
        <f>MIN(IF(BT$52&gt;=Apt!$J$18,(Apt!$J$19*((BT$52-Apt!$J$18)+1))),Apt!$J$30)*Apt!$P$30*((1+Apt!$I$11)^MAX((BT$53-ROUNDUP(Apt!$J$18/12,0)),0))</f>
        <v>37564.158361600006</v>
      </c>
      <c r="BU67" s="55">
        <f>MIN(IF(BU$52&gt;=Apt!$J$18,(Apt!$J$19*((BU$52-Apt!$J$18)+1))),Apt!$J$30)*Apt!$P$30*((1+Apt!$I$11)^MAX((BU$53-ROUNDUP(Apt!$J$18/12,0)),0))</f>
        <v>37564.158361600006</v>
      </c>
      <c r="BV67" s="55">
        <f>MIN(IF(BV$52&gt;=Apt!$J$18,(Apt!$J$19*((BV$52-Apt!$J$18)+1))),Apt!$J$30)*Apt!$P$30*((1+Apt!$I$11)^MAX((BV$53-ROUNDUP(Apt!$J$18/12,0)),0))</f>
        <v>37564.158361600006</v>
      </c>
      <c r="BW67" s="55">
        <f>MIN(IF(BW$52&gt;=Apt!$J$18,(Apt!$J$19*((BW$52-Apt!$J$18)+1))),Apt!$J$30)*Apt!$P$30*((1+Apt!$I$11)^MAX((BW$53-ROUNDUP(Apt!$J$18/12,0)),0))</f>
        <v>37564.158361600006</v>
      </c>
      <c r="BX67" s="55">
        <f>MIN(IF(BX$52&gt;=Apt!$J$18,(Apt!$J$19*((BX$52-Apt!$J$18)+1))),Apt!$J$30)*Apt!$P$30*((1+Apt!$I$11)^MAX((BX$53-ROUNDUP(Apt!$J$18/12,0)),0))</f>
        <v>37564.158361600006</v>
      </c>
      <c r="BY67" s="55">
        <f>MIN(IF(BY$52&gt;=Apt!$J$18,(Apt!$J$19*((BY$52-Apt!$J$18)+1))),Apt!$J$30)*Apt!$P$30*((1+Apt!$I$11)^MAX((BY$53-ROUNDUP(Apt!$J$18/12,0)),0))</f>
        <v>39066.724696064011</v>
      </c>
      <c r="BZ67" s="55">
        <f>MIN(IF(BZ$52&gt;=Apt!$J$18,(Apt!$J$19*((BZ$52-Apt!$J$18)+1))),Apt!$J$30)*Apt!$P$30*((1+Apt!$I$11)^MAX((BZ$53-ROUNDUP(Apt!$J$18/12,0)),0))</f>
        <v>39066.724696064011</v>
      </c>
      <c r="CA67" s="55">
        <f>MIN(IF(CA$52&gt;=Apt!$J$18,(Apt!$J$19*((CA$52-Apt!$J$18)+1))),Apt!$J$30)*Apt!$P$30*((1+Apt!$I$11)^MAX((CA$53-ROUNDUP(Apt!$J$18/12,0)),0))</f>
        <v>39066.724696064011</v>
      </c>
      <c r="CB67" s="55">
        <f>MIN(IF(CB$52&gt;=Apt!$J$18,(Apt!$J$19*((CB$52-Apt!$J$18)+1))),Apt!$J$30)*Apt!$P$30*((1+Apt!$I$11)^MAX((CB$53-ROUNDUP(Apt!$J$18/12,0)),0))</f>
        <v>39066.724696064011</v>
      </c>
      <c r="CC67" s="55">
        <f>MIN(IF(CC$52&gt;=Apt!$J$18,(Apt!$J$19*((CC$52-Apt!$J$18)+1))),Apt!$J$30)*Apt!$P$30*((1+Apt!$I$11)^MAX((CC$53-ROUNDUP(Apt!$J$18/12,0)),0))</f>
        <v>39066.724696064011</v>
      </c>
      <c r="CD67" s="55">
        <f>MIN(IF(CD$52&gt;=Apt!$J$18,(Apt!$J$19*((CD$52-Apt!$J$18)+1))),Apt!$J$30)*Apt!$P$30*((1+Apt!$I$11)^MAX((CD$53-ROUNDUP(Apt!$J$18/12,0)),0))</f>
        <v>39066.724696064011</v>
      </c>
      <c r="CE67" s="55">
        <f>MIN(IF(CE$52&gt;=Apt!$J$18,(Apt!$J$19*((CE$52-Apt!$J$18)+1))),Apt!$J$30)*Apt!$P$30*((1+Apt!$I$11)^MAX((CE$53-ROUNDUP(Apt!$J$18/12,0)),0))</f>
        <v>39066.724696064011</v>
      </c>
      <c r="CF67" s="55">
        <f>MIN(IF(CF$52&gt;=Apt!$J$18,(Apt!$J$19*((CF$52-Apt!$J$18)+1))),Apt!$J$30)*Apt!$P$30*((1+Apt!$I$11)^MAX((CF$53-ROUNDUP(Apt!$J$18/12,0)),0))</f>
        <v>39066.724696064011</v>
      </c>
      <c r="CG67" s="55">
        <f>MIN(IF(CG$52&gt;=Apt!$J$18,(Apt!$J$19*((CG$52-Apt!$J$18)+1))),Apt!$J$30)*Apt!$P$30*((1+Apt!$I$11)^MAX((CG$53-ROUNDUP(Apt!$J$18/12,0)),0))</f>
        <v>39066.724696064011</v>
      </c>
      <c r="CH67" s="55">
        <f>MIN(IF(CH$52&gt;=Apt!$J$18,(Apt!$J$19*((CH$52-Apt!$J$18)+1))),Apt!$J$30)*Apt!$P$30*((1+Apt!$I$11)^MAX((CH$53-ROUNDUP(Apt!$J$18/12,0)),0))</f>
        <v>39066.724696064011</v>
      </c>
      <c r="CI67" s="55">
        <f>MIN(IF(CI$52&gt;=Apt!$J$18,(Apt!$J$19*((CI$52-Apt!$J$18)+1))),Apt!$J$30)*Apt!$P$30*((1+Apt!$I$11)^MAX((CI$53-ROUNDUP(Apt!$J$18/12,0)),0))</f>
        <v>39066.724696064011</v>
      </c>
      <c r="CJ67" s="55">
        <f>MIN(IF(CJ$52&gt;=Apt!$J$18,(Apt!$J$19*((CJ$52-Apt!$J$18)+1))),Apt!$J$30)*Apt!$P$30*((1+Apt!$I$11)^MAX((CJ$53-ROUNDUP(Apt!$J$18/12,0)),0))</f>
        <v>39066.724696064011</v>
      </c>
      <c r="CK67" s="55">
        <f>MIN(IF(CK$52&gt;=Apt!$J$18,(Apt!$J$19*((CK$52-Apt!$J$18)+1))),Apt!$J$30)*Apt!$P$30*((1+Apt!$I$11)^MAX((CK$53-ROUNDUP(Apt!$J$18/12,0)),0))</f>
        <v>40629.393683906572</v>
      </c>
      <c r="CL67" s="55">
        <f>MIN(IF(CL$52&gt;=Apt!$J$18,(Apt!$J$19*((CL$52-Apt!$J$18)+1))),Apt!$J$30)*Apt!$P$30*((1+Apt!$I$11)^MAX((CL$53-ROUNDUP(Apt!$J$18/12,0)),0))</f>
        <v>40629.393683906572</v>
      </c>
      <c r="CM67" s="55">
        <f>MIN(IF(CM$52&gt;=Apt!$J$18,(Apt!$J$19*((CM$52-Apt!$J$18)+1))),Apt!$J$30)*Apt!$P$30*((1+Apt!$I$11)^MAX((CM$53-ROUNDUP(Apt!$J$18/12,0)),0))</f>
        <v>40629.393683906572</v>
      </c>
      <c r="CN67" s="55">
        <f>MIN(IF(CN$52&gt;=Apt!$J$18,(Apt!$J$19*((CN$52-Apt!$J$18)+1))),Apt!$J$30)*Apt!$P$30*((1+Apt!$I$11)^MAX((CN$53-ROUNDUP(Apt!$J$18/12,0)),0))</f>
        <v>40629.393683906572</v>
      </c>
      <c r="CO67" s="55">
        <f>MIN(IF(CO$52&gt;=Apt!$J$18,(Apt!$J$19*((CO$52-Apt!$J$18)+1))),Apt!$J$30)*Apt!$P$30*((1+Apt!$I$11)^MAX((CO$53-ROUNDUP(Apt!$J$18/12,0)),0))</f>
        <v>40629.393683906572</v>
      </c>
      <c r="CP67" s="55">
        <f>MIN(IF(CP$52&gt;=Apt!$J$18,(Apt!$J$19*((CP$52-Apt!$J$18)+1))),Apt!$J$30)*Apt!$P$30*((1+Apt!$I$11)^MAX((CP$53-ROUNDUP(Apt!$J$18/12,0)),0))</f>
        <v>40629.393683906572</v>
      </c>
      <c r="CQ67" s="55">
        <f>MIN(IF(CQ$52&gt;=Apt!$J$18,(Apt!$J$19*((CQ$52-Apt!$J$18)+1))),Apt!$J$30)*Apt!$P$30*((1+Apt!$I$11)^MAX((CQ$53-ROUNDUP(Apt!$J$18/12,0)),0))</f>
        <v>40629.393683906572</v>
      </c>
      <c r="CR67" s="55">
        <f>MIN(IF(CR$52&gt;=Apt!$J$18,(Apt!$J$19*((CR$52-Apt!$J$18)+1))),Apt!$J$30)*Apt!$P$30*((1+Apt!$I$11)^MAX((CR$53-ROUNDUP(Apt!$J$18/12,0)),0))</f>
        <v>40629.393683906572</v>
      </c>
      <c r="CS67" s="55">
        <f>MIN(IF(CS$52&gt;=Apt!$J$18,(Apt!$J$19*((CS$52-Apt!$J$18)+1))),Apt!$J$30)*Apt!$P$30*((1+Apt!$I$11)^MAX((CS$53-ROUNDUP(Apt!$J$18/12,0)),0))</f>
        <v>40629.393683906572</v>
      </c>
      <c r="CT67" s="55">
        <f>MIN(IF(CT$52&gt;=Apt!$J$18,(Apt!$J$19*((CT$52-Apt!$J$18)+1))),Apt!$J$30)*Apt!$P$30*((1+Apt!$I$11)^MAX((CT$53-ROUNDUP(Apt!$J$18/12,0)),0))</f>
        <v>40629.393683906572</v>
      </c>
      <c r="CU67" s="55">
        <f>MIN(IF(CU$52&gt;=Apt!$J$18,(Apt!$J$19*((CU$52-Apt!$J$18)+1))),Apt!$J$30)*Apt!$P$30*((1+Apt!$I$11)^MAX((CU$53-ROUNDUP(Apt!$J$18/12,0)),0))</f>
        <v>40629.393683906572</v>
      </c>
      <c r="CV67" s="55">
        <f>MIN(IF(CV$52&gt;=Apt!$J$18,(Apt!$J$19*((CV$52-Apt!$J$18)+1))),Apt!$J$30)*Apt!$P$30*((1+Apt!$I$11)^MAX((CV$53-ROUNDUP(Apt!$J$18/12,0)),0))</f>
        <v>40629.393683906572</v>
      </c>
      <c r="CW67" s="55">
        <f>MIN(IF(CW$52&gt;=Apt!$J$18,(Apt!$J$19*((CW$52-Apt!$J$18)+1))),Apt!$J$30)*Apt!$P$30*((1+Apt!$I$11)^MAX((CW$53-ROUNDUP(Apt!$J$18/12,0)),0))</f>
        <v>42254.569431262833</v>
      </c>
      <c r="CX67" s="55">
        <f>MIN(IF(CX$52&gt;=Apt!$J$18,(Apt!$J$19*((CX$52-Apt!$J$18)+1))),Apt!$J$30)*Apt!$P$30*((1+Apt!$I$11)^MAX((CX$53-ROUNDUP(Apt!$J$18/12,0)),0))</f>
        <v>42254.569431262833</v>
      </c>
      <c r="CY67" s="55">
        <f>MIN(IF(CY$52&gt;=Apt!$J$18,(Apt!$J$19*((CY$52-Apt!$J$18)+1))),Apt!$J$30)*Apt!$P$30*((1+Apt!$I$11)^MAX((CY$53-ROUNDUP(Apt!$J$18/12,0)),0))</f>
        <v>42254.569431262833</v>
      </c>
      <c r="CZ67" s="55">
        <f>MIN(IF(CZ$52&gt;=Apt!$J$18,(Apt!$J$19*((CZ$52-Apt!$J$18)+1))),Apt!$J$30)*Apt!$P$30*((1+Apt!$I$11)^MAX((CZ$53-ROUNDUP(Apt!$J$18/12,0)),0))</f>
        <v>42254.569431262833</v>
      </c>
      <c r="DA67" s="55">
        <f>MIN(IF(DA$52&gt;=Apt!$J$18,(Apt!$J$19*((DA$52-Apt!$J$18)+1))),Apt!$J$30)*Apt!$P$30*((1+Apt!$I$11)^MAX((DA$53-ROUNDUP(Apt!$J$18/12,0)),0))</f>
        <v>42254.569431262833</v>
      </c>
      <c r="DB67" s="55">
        <f>MIN(IF(DB$52&gt;=Apt!$J$18,(Apt!$J$19*((DB$52-Apt!$J$18)+1))),Apt!$J$30)*Apt!$P$30*((1+Apt!$I$11)^MAX((DB$53-ROUNDUP(Apt!$J$18/12,0)),0))</f>
        <v>42254.569431262833</v>
      </c>
      <c r="DC67" s="55">
        <f>MIN(IF(DC$52&gt;=Apt!$J$18,(Apt!$J$19*((DC$52-Apt!$J$18)+1))),Apt!$J$30)*Apt!$P$30*((1+Apt!$I$11)^MAX((DC$53-ROUNDUP(Apt!$J$18/12,0)),0))</f>
        <v>42254.569431262833</v>
      </c>
      <c r="DD67" s="55">
        <f>MIN(IF(DD$52&gt;=Apt!$J$18,(Apt!$J$19*((DD$52-Apt!$J$18)+1))),Apt!$J$30)*Apt!$P$30*((1+Apt!$I$11)^MAX((DD$53-ROUNDUP(Apt!$J$18/12,0)),0))</f>
        <v>42254.569431262833</v>
      </c>
      <c r="DE67" s="55">
        <f>MIN(IF(DE$52&gt;=Apt!$J$18,(Apt!$J$19*((DE$52-Apt!$J$18)+1))),Apt!$J$30)*Apt!$P$30*((1+Apt!$I$11)^MAX((DE$53-ROUNDUP(Apt!$J$18/12,0)),0))</f>
        <v>42254.569431262833</v>
      </c>
      <c r="DF67" s="55">
        <f>MIN(IF(DF$52&gt;=Apt!$J$18,(Apt!$J$19*((DF$52-Apt!$J$18)+1))),Apt!$J$30)*Apt!$P$30*((1+Apt!$I$11)^MAX((DF$53-ROUNDUP(Apt!$J$18/12,0)),0))</f>
        <v>42254.569431262833</v>
      </c>
      <c r="DG67" s="55">
        <f>MIN(IF(DG$52&gt;=Apt!$J$18,(Apt!$J$19*((DG$52-Apt!$J$18)+1))),Apt!$J$30)*Apt!$P$30*((1+Apt!$I$11)^MAX((DG$53-ROUNDUP(Apt!$J$18/12,0)),0))</f>
        <v>42254.569431262833</v>
      </c>
      <c r="DH67" s="55">
        <f>MIN(IF(DH$52&gt;=Apt!$J$18,(Apt!$J$19*((DH$52-Apt!$J$18)+1))),Apt!$J$30)*Apt!$P$30*((1+Apt!$I$11)^MAX((DH$53-ROUNDUP(Apt!$J$18/12,0)),0))</f>
        <v>42254.569431262833</v>
      </c>
      <c r="DI67" s="55">
        <f>MIN(IF(DI$52&gt;=Apt!$J$18,(Apt!$J$19*((DI$52-Apt!$J$18)+1))),Apt!$J$30)*Apt!$P$30*((1+Apt!$I$11)^MAX((DI$53-ROUNDUP(Apt!$J$18/12,0)),0))</f>
        <v>43944.752208513353</v>
      </c>
      <c r="DJ67" s="55">
        <f>MIN(IF(DJ$52&gt;=Apt!$J$18,(Apt!$J$19*((DJ$52-Apt!$J$18)+1))),Apt!$J$30)*Apt!$P$30*((1+Apt!$I$11)^MAX((DJ$53-ROUNDUP(Apt!$J$18/12,0)),0))</f>
        <v>43944.752208513353</v>
      </c>
      <c r="DK67" s="55">
        <f>MIN(IF(DK$52&gt;=Apt!$J$18,(Apt!$J$19*((DK$52-Apt!$J$18)+1))),Apt!$J$30)*Apt!$P$30*((1+Apt!$I$11)^MAX((DK$53-ROUNDUP(Apt!$J$18/12,0)),0))</f>
        <v>43944.752208513353</v>
      </c>
      <c r="DL67" s="55">
        <f>MIN(IF(DL$52&gt;=Apt!$J$18,(Apt!$J$19*((DL$52-Apt!$J$18)+1))),Apt!$J$30)*Apt!$P$30*((1+Apt!$I$11)^MAX((DL$53-ROUNDUP(Apt!$J$18/12,0)),0))</f>
        <v>43944.752208513353</v>
      </c>
      <c r="DM67" s="55">
        <f>MIN(IF(DM$52&gt;=Apt!$J$18,(Apt!$J$19*((DM$52-Apt!$J$18)+1))),Apt!$J$30)*Apt!$P$30*((1+Apt!$I$11)^MAX((DM$53-ROUNDUP(Apt!$J$18/12,0)),0))</f>
        <v>43944.752208513353</v>
      </c>
      <c r="DN67" s="55">
        <f>MIN(IF(DN$52&gt;=Apt!$J$18,(Apt!$J$19*((DN$52-Apt!$J$18)+1))),Apt!$J$30)*Apt!$P$30*((1+Apt!$I$11)^MAX((DN$53-ROUNDUP(Apt!$J$18/12,0)),0))</f>
        <v>43944.752208513353</v>
      </c>
      <c r="DO67" s="55">
        <f>MIN(IF(DO$52&gt;=Apt!$J$18,(Apt!$J$19*((DO$52-Apt!$J$18)+1))),Apt!$J$30)*Apt!$P$30*((1+Apt!$I$11)^MAX((DO$53-ROUNDUP(Apt!$J$18/12,0)),0))</f>
        <v>43944.752208513353</v>
      </c>
      <c r="DP67" s="55">
        <f>MIN(IF(DP$52&gt;=Apt!$J$18,(Apt!$J$19*((DP$52-Apt!$J$18)+1))),Apt!$J$30)*Apt!$P$30*((1+Apt!$I$11)^MAX((DP$53-ROUNDUP(Apt!$J$18/12,0)),0))</f>
        <v>43944.752208513353</v>
      </c>
      <c r="DQ67" s="55">
        <f>MIN(IF(DQ$52&gt;=Apt!$J$18,(Apt!$J$19*((DQ$52-Apt!$J$18)+1))),Apt!$J$30)*Apt!$P$30*((1+Apt!$I$11)^MAX((DQ$53-ROUNDUP(Apt!$J$18/12,0)),0))</f>
        <v>43944.752208513353</v>
      </c>
      <c r="DR67" s="55">
        <f>MIN(IF(DR$52&gt;=Apt!$J$18,(Apt!$J$19*((DR$52-Apt!$J$18)+1))),Apt!$J$30)*Apt!$P$30*((1+Apt!$I$11)^MAX((DR$53-ROUNDUP(Apt!$J$18/12,0)),0))</f>
        <v>43944.752208513353</v>
      </c>
      <c r="DS67" s="55">
        <f>MIN(IF(DS$52&gt;=Apt!$J$18,(Apt!$J$19*((DS$52-Apt!$J$18)+1))),Apt!$J$30)*Apt!$P$30*((1+Apt!$I$11)^MAX((DS$53-ROUNDUP(Apt!$J$18/12,0)),0))</f>
        <v>43944.752208513353</v>
      </c>
      <c r="DT67" s="55">
        <f>MIN(IF(DT$52&gt;=Apt!$J$18,(Apt!$J$19*((DT$52-Apt!$J$18)+1))),Apt!$J$30)*Apt!$P$30*((1+Apt!$I$11)^MAX((DT$53-ROUNDUP(Apt!$J$18/12,0)),0))</f>
        <v>43944.752208513353</v>
      </c>
      <c r="DU67" s="36" t="s">
        <v>238</v>
      </c>
    </row>
    <row r="68" spans="3:125" x14ac:dyDescent="0.25">
      <c r="C68" s="14" t="s">
        <v>102</v>
      </c>
      <c r="E68" s="55">
        <f>MIN(IF(E$52&gt;=Apt!$J$18,(Apt!$J$19*((E$52-Apt!$J$18)+1))),Apt!$J$30)*((Apt!$D$8+Apt!$D$9)/(12*Apt!$J$30)*((1+Apt!$I$11)^MAX((E$53-ROUNDUP(Apt!$J$18/12,0)),0)))</f>
        <v>0</v>
      </c>
      <c r="F68" s="55">
        <f>MIN(IF(F$52&gt;=Apt!$J$18,(Apt!$J$19*((F$52-Apt!$J$18)+1))),Apt!$J$30)*((Apt!$D$8+Apt!$D$9)/(12*Apt!$J$30)*((1+Apt!$I$11)^MAX((F$53-ROUNDUP(Apt!$J$18/12,0)),0)))</f>
        <v>0</v>
      </c>
      <c r="G68" s="55">
        <f>MIN(IF(G$52&gt;=Apt!$J$18,(Apt!$J$19*((G$52-Apt!$J$18)+1))),Apt!$J$30)*((Apt!$D$8+Apt!$D$9)/(12*Apt!$J$30)*((1+Apt!$I$11)^MAX((G$53-ROUNDUP(Apt!$J$18/12,0)),0)))</f>
        <v>0</v>
      </c>
      <c r="H68" s="55">
        <f>MIN(IF(H$52&gt;=Apt!$J$18,(Apt!$J$19*((H$52-Apt!$J$18)+1))),Apt!$J$30)*((Apt!$D$8+Apt!$D$9)/(12*Apt!$J$30)*((1+Apt!$I$11)^MAX((H$53-ROUNDUP(Apt!$J$18/12,0)),0)))</f>
        <v>0</v>
      </c>
      <c r="I68" s="55">
        <f>MIN(IF(I$52&gt;=Apt!$J$18,(Apt!$J$19*((I$52-Apt!$J$18)+1))),Apt!$J$30)*((Apt!$D$8+Apt!$D$9)/(12*Apt!$J$30)*((1+Apt!$I$11)^MAX((I$53-ROUNDUP(Apt!$J$18/12,0)),0)))</f>
        <v>0</v>
      </c>
      <c r="J68" s="55">
        <f>MIN(IF(J$52&gt;=Apt!$J$18,(Apt!$J$19*((J$52-Apt!$J$18)+1))),Apt!$J$30)*((Apt!$D$8+Apt!$D$9)/(12*Apt!$J$30)*((1+Apt!$I$11)^MAX((J$53-ROUNDUP(Apt!$J$18/12,0)),0)))</f>
        <v>0</v>
      </c>
      <c r="K68" s="55">
        <f>MIN(IF(K$52&gt;=Apt!$J$18,(Apt!$J$19*((K$52-Apt!$J$18)+1))),Apt!$J$30)*((Apt!$D$8+Apt!$D$9)/(12*Apt!$J$30)*((1+Apt!$I$11)^MAX((K$53-ROUNDUP(Apt!$J$18/12,0)),0)))</f>
        <v>0</v>
      </c>
      <c r="L68" s="55">
        <f>MIN(IF(L$52&gt;=Apt!$J$18,(Apt!$J$19*((L$52-Apt!$J$18)+1))),Apt!$J$30)*((Apt!$D$8+Apt!$D$9)/(12*Apt!$J$30)*((1+Apt!$I$11)^MAX((L$53-ROUNDUP(Apt!$J$18/12,0)),0)))</f>
        <v>0</v>
      </c>
      <c r="M68" s="55">
        <f>MIN(IF(M$52&gt;=Apt!$J$18,(Apt!$J$19*((M$52-Apt!$J$18)+1))),Apt!$J$30)*((Apt!$D$8+Apt!$D$9)/(12*Apt!$J$30)*((1+Apt!$I$11)^MAX((M$53-ROUNDUP(Apt!$J$18/12,0)),0)))</f>
        <v>0</v>
      </c>
      <c r="N68" s="55">
        <f>MIN(IF(N$52&gt;=Apt!$J$18,(Apt!$J$19*((N$52-Apt!$J$18)+1))),Apt!$J$30)*((Apt!$D$8+Apt!$D$9)/(12*Apt!$J$30)*((1+Apt!$I$11)^MAX((N$53-ROUNDUP(Apt!$J$18/12,0)),0)))</f>
        <v>0</v>
      </c>
      <c r="O68" s="55">
        <f>MIN(IF(O$52&gt;=Apt!$J$18,(Apt!$J$19*((O$52-Apt!$J$18)+1))),Apt!$J$30)*((Apt!$D$8+Apt!$D$9)/(12*Apt!$J$30)*((1+Apt!$I$11)^MAX((O$53-ROUNDUP(Apt!$J$18/12,0)),0)))</f>
        <v>0</v>
      </c>
      <c r="P68" s="55">
        <f>MIN(IF(P$52&gt;=Apt!$J$18,(Apt!$J$19*((P$52-Apt!$J$18)+1))),Apt!$J$30)*((Apt!$D$8+Apt!$D$9)/(12*Apt!$J$30)*((1+Apt!$I$11)^MAX((P$53-ROUNDUP(Apt!$J$18/12,0)),0)))</f>
        <v>0</v>
      </c>
      <c r="Q68" s="55">
        <f>MIN(IF(Q$52&gt;=Apt!$J$18,(Apt!$J$19*((Q$52-Apt!$J$18)+1))),Apt!$J$30)*((Apt!$D$8+Apt!$D$9)/(12*Apt!$J$30)*((1+Apt!$I$11)^MAX((Q$53-ROUNDUP(Apt!$J$18/12,0)),0)))</f>
        <v>0</v>
      </c>
      <c r="R68" s="55">
        <f>MIN(IF(R$52&gt;=Apt!$J$18,(Apt!$J$19*((R$52-Apt!$J$18)+1))),Apt!$J$30)*((Apt!$D$8+Apt!$D$9)/(12*Apt!$J$30)*((1+Apt!$I$11)^MAX((R$53-ROUNDUP(Apt!$J$18/12,0)),0)))</f>
        <v>0</v>
      </c>
      <c r="S68" s="55">
        <f>MIN(IF(S$52&gt;=Apt!$J$18,(Apt!$J$19*((S$52-Apt!$J$18)+1))),Apt!$J$30)*((Apt!$D$8+Apt!$D$9)/(12*Apt!$J$30)*((1+Apt!$I$11)^MAX((S$53-ROUNDUP(Apt!$J$18/12,0)),0)))</f>
        <v>0</v>
      </c>
      <c r="T68" s="55">
        <f>MIN(IF(T$52&gt;=Apt!$J$18,(Apt!$J$19*((T$52-Apt!$J$18)+1))),Apt!$J$30)*((Apt!$D$8+Apt!$D$9)/(12*Apt!$J$30)*((1+Apt!$I$11)^MAX((T$53-ROUNDUP(Apt!$J$18/12,0)),0)))</f>
        <v>0</v>
      </c>
      <c r="U68" s="55">
        <f>MIN(IF(U$52&gt;=Apt!$J$18,(Apt!$J$19*((U$52-Apt!$J$18)+1))),Apt!$J$30)*((Apt!$D$8+Apt!$D$9)/(12*Apt!$J$30)*((1+Apt!$I$11)^MAX((U$53-ROUNDUP(Apt!$J$18/12,0)),0)))</f>
        <v>0</v>
      </c>
      <c r="V68" s="55">
        <f>MIN(IF(V$52&gt;=Apt!$J$18,(Apt!$J$19*((V$52-Apt!$J$18)+1))),Apt!$J$30)*((Apt!$D$8+Apt!$D$9)/(12*Apt!$J$30)*((1+Apt!$I$11)^MAX((V$53-ROUNDUP(Apt!$J$18/12,0)),0)))</f>
        <v>0</v>
      </c>
      <c r="W68" s="55">
        <f>MIN(IF(W$52&gt;=Apt!$J$18,(Apt!$J$19*((W$52-Apt!$J$18)+1))),Apt!$J$30)*((Apt!$D$8+Apt!$D$9)/(12*Apt!$J$30)*((1+Apt!$I$11)^MAX((W$53-ROUNDUP(Apt!$J$18/12,0)),0)))</f>
        <v>0</v>
      </c>
      <c r="X68" s="55">
        <f>MIN(IF(X$52&gt;=Apt!$J$18,(Apt!$J$19*((X$52-Apt!$J$18)+1))),Apt!$J$30)*((Apt!$D$8+Apt!$D$9)/(12*Apt!$J$30)*((1+Apt!$I$11)^MAX((X$53-ROUNDUP(Apt!$J$18/12,0)),0)))</f>
        <v>0</v>
      </c>
      <c r="Y68" s="55">
        <f>MIN(IF(Y$52&gt;=Apt!$J$18,(Apt!$J$19*((Y$52-Apt!$J$18)+1))),Apt!$J$30)*((Apt!$D$8+Apt!$D$9)/(12*Apt!$J$30)*((1+Apt!$I$11)^MAX((Y$53-ROUNDUP(Apt!$J$18/12,0)),0)))</f>
        <v>0</v>
      </c>
      <c r="Z68" s="55">
        <f>MIN(IF(Z$52&gt;=Apt!$J$18,(Apt!$J$19*((Z$52-Apt!$J$18)+1))),Apt!$J$30)*((Apt!$D$8+Apt!$D$9)/(12*Apt!$J$30)*((1+Apt!$I$11)^MAX((Z$53-ROUNDUP(Apt!$J$18/12,0)),0)))</f>
        <v>0</v>
      </c>
      <c r="AA68" s="55">
        <f>MIN(IF(AA$52&gt;=Apt!$J$18,(Apt!$J$19*((AA$52-Apt!$J$18)+1))),Apt!$J$30)*((Apt!$D$8+Apt!$D$9)/(12*Apt!$J$30)*((1+Apt!$I$11)^MAX((AA$53-ROUNDUP(Apt!$J$18/12,0)),0)))</f>
        <v>0</v>
      </c>
      <c r="AB68" s="55">
        <f>MIN(IF(AB$52&gt;=Apt!$J$18,(Apt!$J$19*((AB$52-Apt!$J$18)+1))),Apt!$J$30)*((Apt!$D$8+Apt!$D$9)/(12*Apt!$J$30)*((1+Apt!$I$11)^MAX((AB$53-ROUNDUP(Apt!$J$18/12,0)),0)))</f>
        <v>541.66666666666674</v>
      </c>
      <c r="AC68" s="55">
        <f>MIN(IF(AC$52&gt;=Apt!$J$18,(Apt!$J$19*((AC$52-Apt!$J$18)+1))),Apt!$J$30)*((Apt!$D$8+Apt!$D$9)/(12*Apt!$J$30)*((1+Apt!$I$11)^MAX((AC$53-ROUNDUP(Apt!$J$18/12,0)),0)))</f>
        <v>1126.6666666666667</v>
      </c>
      <c r="AD68" s="55">
        <f>MIN(IF(AD$52&gt;=Apt!$J$18,(Apt!$J$19*((AD$52-Apt!$J$18)+1))),Apt!$J$30)*((Apt!$D$8+Apt!$D$9)/(12*Apt!$J$30)*((1+Apt!$I$11)^MAX((AD$53-ROUNDUP(Apt!$J$18/12,0)),0)))</f>
        <v>1690</v>
      </c>
      <c r="AE68" s="55">
        <f>MIN(IF(AE$52&gt;=Apt!$J$18,(Apt!$J$19*((AE$52-Apt!$J$18)+1))),Apt!$J$30)*((Apt!$D$8+Apt!$D$9)/(12*Apt!$J$30)*((1+Apt!$I$11)^MAX((AE$53-ROUNDUP(Apt!$J$18/12,0)),0)))</f>
        <v>2253.3333333333335</v>
      </c>
      <c r="AF68" s="55">
        <f>MIN(IF(AF$52&gt;=Apt!$J$18,(Apt!$J$19*((AF$52-Apt!$J$18)+1))),Apt!$J$30)*((Apt!$D$8+Apt!$D$9)/(12*Apt!$J$30)*((1+Apt!$I$11)^MAX((AF$53-ROUNDUP(Apt!$J$18/12,0)),0)))</f>
        <v>2816.666666666667</v>
      </c>
      <c r="AG68" s="55">
        <f>MIN(IF(AG$52&gt;=Apt!$J$18,(Apt!$J$19*((AG$52-Apt!$J$18)+1))),Apt!$J$30)*((Apt!$D$8+Apt!$D$9)/(12*Apt!$J$30)*((1+Apt!$I$11)^MAX((AG$53-ROUNDUP(Apt!$J$18/12,0)),0)))</f>
        <v>3380</v>
      </c>
      <c r="AH68" s="55">
        <f>MIN(IF(AH$52&gt;=Apt!$J$18,(Apt!$J$19*((AH$52-Apt!$J$18)+1))),Apt!$J$30)*((Apt!$D$8+Apt!$D$9)/(12*Apt!$J$30)*((1+Apt!$I$11)^MAX((AH$53-ROUNDUP(Apt!$J$18/12,0)),0)))</f>
        <v>3943.3333333333339</v>
      </c>
      <c r="AI68" s="55">
        <f>MIN(IF(AI$52&gt;=Apt!$J$18,(Apt!$J$19*((AI$52-Apt!$J$18)+1))),Apt!$J$30)*((Apt!$D$8+Apt!$D$9)/(12*Apt!$J$30)*((1+Apt!$I$11)^MAX((AI$53-ROUNDUP(Apt!$J$18/12,0)),0)))</f>
        <v>4506.666666666667</v>
      </c>
      <c r="AJ68" s="55">
        <f>MIN(IF(AJ$52&gt;=Apt!$J$18,(Apt!$J$19*((AJ$52-Apt!$J$18)+1))),Apt!$J$30)*((Apt!$D$8+Apt!$D$9)/(12*Apt!$J$30)*((1+Apt!$I$11)^MAX((AJ$53-ROUNDUP(Apt!$J$18/12,0)),0)))</f>
        <v>5070</v>
      </c>
      <c r="AK68" s="55">
        <f>MIN(IF(AK$52&gt;=Apt!$J$18,(Apt!$J$19*((AK$52-Apt!$J$18)+1))),Apt!$J$30)*((Apt!$D$8+Apt!$D$9)/(12*Apt!$J$30)*((1+Apt!$I$11)^MAX((AK$53-ROUNDUP(Apt!$J$18/12,0)),0)))</f>
        <v>5633.3333333333339</v>
      </c>
      <c r="AL68" s="55">
        <f>MIN(IF(AL$52&gt;=Apt!$J$18,(Apt!$J$19*((AL$52-Apt!$J$18)+1))),Apt!$J$30)*((Apt!$D$8+Apt!$D$9)/(12*Apt!$J$30)*((1+Apt!$I$11)^MAX((AL$53-ROUNDUP(Apt!$J$18/12,0)),0)))</f>
        <v>5633.3333333333339</v>
      </c>
      <c r="AM68" s="55">
        <f>MIN(IF(AM$52&gt;=Apt!$J$18,(Apt!$J$19*((AM$52-Apt!$J$18)+1))),Apt!$J$30)*((Apt!$D$8+Apt!$D$9)/(12*Apt!$J$30)*((1+Apt!$I$11)^MAX((AM$53-ROUNDUP(Apt!$J$18/12,0)),0)))</f>
        <v>5633.3333333333339</v>
      </c>
      <c r="AN68" s="55">
        <f>MIN(IF(AN$52&gt;=Apt!$J$18,(Apt!$J$19*((AN$52-Apt!$J$18)+1))),Apt!$J$30)*((Apt!$D$8+Apt!$D$9)/(12*Apt!$J$30)*((1+Apt!$I$11)^MAX((AN$53-ROUNDUP(Apt!$J$18/12,0)),0)))</f>
        <v>5633.3333333333339</v>
      </c>
      <c r="AO68" s="55">
        <f>MIN(IF(AO$52&gt;=Apt!$J$18,(Apt!$J$19*((AO$52-Apt!$J$18)+1))),Apt!$J$30)*((Apt!$D$8+Apt!$D$9)/(12*Apt!$J$30)*((1+Apt!$I$11)^MAX((AO$53-ROUNDUP(Apt!$J$18/12,0)),0)))</f>
        <v>5858.666666666667</v>
      </c>
      <c r="AP68" s="55">
        <f>MIN(IF(AP$52&gt;=Apt!$J$18,(Apt!$J$19*((AP$52-Apt!$J$18)+1))),Apt!$J$30)*((Apt!$D$8+Apt!$D$9)/(12*Apt!$J$30)*((1+Apt!$I$11)^MAX((AP$53-ROUNDUP(Apt!$J$18/12,0)),0)))</f>
        <v>5858.666666666667</v>
      </c>
      <c r="AQ68" s="55">
        <f>MIN(IF(AQ$52&gt;=Apt!$J$18,(Apt!$J$19*((AQ$52-Apt!$J$18)+1))),Apt!$J$30)*((Apt!$D$8+Apt!$D$9)/(12*Apt!$J$30)*((1+Apt!$I$11)^MAX((AQ$53-ROUNDUP(Apt!$J$18/12,0)),0)))</f>
        <v>5858.666666666667</v>
      </c>
      <c r="AR68" s="55">
        <f>MIN(IF(AR$52&gt;=Apt!$J$18,(Apt!$J$19*((AR$52-Apt!$J$18)+1))),Apt!$J$30)*((Apt!$D$8+Apt!$D$9)/(12*Apt!$J$30)*((1+Apt!$I$11)^MAX((AR$53-ROUNDUP(Apt!$J$18/12,0)),0)))</f>
        <v>5858.666666666667</v>
      </c>
      <c r="AS68" s="55">
        <f>MIN(IF(AS$52&gt;=Apt!$J$18,(Apt!$J$19*((AS$52-Apt!$J$18)+1))),Apt!$J$30)*((Apt!$D$8+Apt!$D$9)/(12*Apt!$J$30)*((1+Apt!$I$11)^MAX((AS$53-ROUNDUP(Apt!$J$18/12,0)),0)))</f>
        <v>5858.666666666667</v>
      </c>
      <c r="AT68" s="55">
        <f>MIN(IF(AT$52&gt;=Apt!$J$18,(Apt!$J$19*((AT$52-Apt!$J$18)+1))),Apt!$J$30)*((Apt!$D$8+Apt!$D$9)/(12*Apt!$J$30)*((1+Apt!$I$11)^MAX((AT$53-ROUNDUP(Apt!$J$18/12,0)),0)))</f>
        <v>5858.666666666667</v>
      </c>
      <c r="AU68" s="55">
        <f>MIN(IF(AU$52&gt;=Apt!$J$18,(Apt!$J$19*((AU$52-Apt!$J$18)+1))),Apt!$J$30)*((Apt!$D$8+Apt!$D$9)/(12*Apt!$J$30)*((1+Apt!$I$11)^MAX((AU$53-ROUNDUP(Apt!$J$18/12,0)),0)))</f>
        <v>5858.666666666667</v>
      </c>
      <c r="AV68" s="55">
        <f>MIN(IF(AV$52&gt;=Apt!$J$18,(Apt!$J$19*((AV$52-Apt!$J$18)+1))),Apt!$J$30)*((Apt!$D$8+Apt!$D$9)/(12*Apt!$J$30)*((1+Apt!$I$11)^MAX((AV$53-ROUNDUP(Apt!$J$18/12,0)),0)))</f>
        <v>5858.666666666667</v>
      </c>
      <c r="AW68" s="55">
        <f>MIN(IF(AW$52&gt;=Apt!$J$18,(Apt!$J$19*((AW$52-Apt!$J$18)+1))),Apt!$J$30)*((Apt!$D$8+Apt!$D$9)/(12*Apt!$J$30)*((1+Apt!$I$11)^MAX((AW$53-ROUNDUP(Apt!$J$18/12,0)),0)))</f>
        <v>5858.666666666667</v>
      </c>
      <c r="AX68" s="55">
        <f>MIN(IF(AX$52&gt;=Apt!$J$18,(Apt!$J$19*((AX$52-Apt!$J$18)+1))),Apt!$J$30)*((Apt!$D$8+Apt!$D$9)/(12*Apt!$J$30)*((1+Apt!$I$11)^MAX((AX$53-ROUNDUP(Apt!$J$18/12,0)),0)))</f>
        <v>5858.666666666667</v>
      </c>
      <c r="AY68" s="55">
        <f>MIN(IF(AY$52&gt;=Apt!$J$18,(Apt!$J$19*((AY$52-Apt!$J$18)+1))),Apt!$J$30)*((Apt!$D$8+Apt!$D$9)/(12*Apt!$J$30)*((1+Apt!$I$11)^MAX((AY$53-ROUNDUP(Apt!$J$18/12,0)),0)))</f>
        <v>5858.666666666667</v>
      </c>
      <c r="AZ68" s="55">
        <f>MIN(IF(AZ$52&gt;=Apt!$J$18,(Apt!$J$19*((AZ$52-Apt!$J$18)+1))),Apt!$J$30)*((Apt!$D$8+Apt!$D$9)/(12*Apt!$J$30)*((1+Apt!$I$11)^MAX((AZ$53-ROUNDUP(Apt!$J$18/12,0)),0)))</f>
        <v>5858.666666666667</v>
      </c>
      <c r="BA68" s="55">
        <f>MIN(IF(BA$52&gt;=Apt!$J$18,(Apt!$J$19*((BA$52-Apt!$J$18)+1))),Apt!$J$30)*((Apt!$D$8+Apt!$D$9)/(12*Apt!$J$30)*((1+Apt!$I$11)^MAX((BA$53-ROUNDUP(Apt!$J$18/12,0)),0)))</f>
        <v>6093.0133333333342</v>
      </c>
      <c r="BB68" s="55">
        <f>MIN(IF(BB$52&gt;=Apt!$J$18,(Apt!$J$19*((BB$52-Apt!$J$18)+1))),Apt!$J$30)*((Apt!$D$8+Apt!$D$9)/(12*Apt!$J$30)*((1+Apt!$I$11)^MAX((BB$53-ROUNDUP(Apt!$J$18/12,0)),0)))</f>
        <v>6093.0133333333342</v>
      </c>
      <c r="BC68" s="55">
        <f>MIN(IF(BC$52&gt;=Apt!$J$18,(Apt!$J$19*((BC$52-Apt!$J$18)+1))),Apt!$J$30)*((Apt!$D$8+Apt!$D$9)/(12*Apt!$J$30)*((1+Apt!$I$11)^MAX((BC$53-ROUNDUP(Apt!$J$18/12,0)),0)))</f>
        <v>6093.0133333333342</v>
      </c>
      <c r="BD68" s="55">
        <f>MIN(IF(BD$52&gt;=Apt!$J$18,(Apt!$J$19*((BD$52-Apt!$J$18)+1))),Apt!$J$30)*((Apt!$D$8+Apt!$D$9)/(12*Apt!$J$30)*((1+Apt!$I$11)^MAX((BD$53-ROUNDUP(Apt!$J$18/12,0)),0)))</f>
        <v>6093.0133333333342</v>
      </c>
      <c r="BE68" s="55">
        <f>MIN(IF(BE$52&gt;=Apt!$J$18,(Apt!$J$19*((BE$52-Apt!$J$18)+1))),Apt!$J$30)*((Apt!$D$8+Apt!$D$9)/(12*Apt!$J$30)*((1+Apt!$I$11)^MAX((BE$53-ROUNDUP(Apt!$J$18/12,0)),0)))</f>
        <v>6093.0133333333342</v>
      </c>
      <c r="BF68" s="55">
        <f>MIN(IF(BF$52&gt;=Apt!$J$18,(Apt!$J$19*((BF$52-Apt!$J$18)+1))),Apt!$J$30)*((Apt!$D$8+Apt!$D$9)/(12*Apt!$J$30)*((1+Apt!$I$11)^MAX((BF$53-ROUNDUP(Apt!$J$18/12,0)),0)))</f>
        <v>6093.0133333333342</v>
      </c>
      <c r="BG68" s="55">
        <f>MIN(IF(BG$52&gt;=Apt!$J$18,(Apt!$J$19*((BG$52-Apt!$J$18)+1))),Apt!$J$30)*((Apt!$D$8+Apt!$D$9)/(12*Apt!$J$30)*((1+Apt!$I$11)^MAX((BG$53-ROUNDUP(Apt!$J$18/12,0)),0)))</f>
        <v>6093.0133333333342</v>
      </c>
      <c r="BH68" s="55">
        <f>MIN(IF(BH$52&gt;=Apt!$J$18,(Apt!$J$19*((BH$52-Apt!$J$18)+1))),Apt!$J$30)*((Apt!$D$8+Apt!$D$9)/(12*Apt!$J$30)*((1+Apt!$I$11)^MAX((BH$53-ROUNDUP(Apt!$J$18/12,0)),0)))</f>
        <v>6093.0133333333342</v>
      </c>
      <c r="BI68" s="55">
        <f>MIN(IF(BI$52&gt;=Apt!$J$18,(Apt!$J$19*((BI$52-Apt!$J$18)+1))),Apt!$J$30)*((Apt!$D$8+Apt!$D$9)/(12*Apt!$J$30)*((1+Apt!$I$11)^MAX((BI$53-ROUNDUP(Apt!$J$18/12,0)),0)))</f>
        <v>6093.0133333333342</v>
      </c>
      <c r="BJ68" s="55">
        <f>MIN(IF(BJ$52&gt;=Apt!$J$18,(Apt!$J$19*((BJ$52-Apt!$J$18)+1))),Apt!$J$30)*((Apt!$D$8+Apt!$D$9)/(12*Apt!$J$30)*((1+Apt!$I$11)^MAX((BJ$53-ROUNDUP(Apt!$J$18/12,0)),0)))</f>
        <v>6093.0133333333342</v>
      </c>
      <c r="BK68" s="55">
        <f>MIN(IF(BK$52&gt;=Apt!$J$18,(Apt!$J$19*((BK$52-Apt!$J$18)+1))),Apt!$J$30)*((Apt!$D$8+Apt!$D$9)/(12*Apt!$J$30)*((1+Apt!$I$11)^MAX((BK$53-ROUNDUP(Apt!$J$18/12,0)),0)))</f>
        <v>6093.0133333333342</v>
      </c>
      <c r="BL68" s="55">
        <f>MIN(IF(BL$52&gt;=Apt!$J$18,(Apt!$J$19*((BL$52-Apt!$J$18)+1))),Apt!$J$30)*((Apt!$D$8+Apt!$D$9)/(12*Apt!$J$30)*((1+Apt!$I$11)^MAX((BL$53-ROUNDUP(Apt!$J$18/12,0)),0)))</f>
        <v>6093.0133333333342</v>
      </c>
      <c r="BM68" s="55">
        <f>MIN(IF(BM$52&gt;=Apt!$J$18,(Apt!$J$19*((BM$52-Apt!$J$18)+1))),Apt!$J$30)*((Apt!$D$8+Apt!$D$9)/(12*Apt!$J$30)*((1+Apt!$I$11)^MAX((BM$53-ROUNDUP(Apt!$J$18/12,0)),0)))</f>
        <v>6336.7338666666683</v>
      </c>
      <c r="BN68" s="55">
        <f>MIN(IF(BN$52&gt;=Apt!$J$18,(Apt!$J$19*((BN$52-Apt!$J$18)+1))),Apt!$J$30)*((Apt!$D$8+Apt!$D$9)/(12*Apt!$J$30)*((1+Apt!$I$11)^MAX((BN$53-ROUNDUP(Apt!$J$18/12,0)),0)))</f>
        <v>6336.7338666666683</v>
      </c>
      <c r="BO68" s="55">
        <f>MIN(IF(BO$52&gt;=Apt!$J$18,(Apt!$J$19*((BO$52-Apt!$J$18)+1))),Apt!$J$30)*((Apt!$D$8+Apt!$D$9)/(12*Apt!$J$30)*((1+Apt!$I$11)^MAX((BO$53-ROUNDUP(Apt!$J$18/12,0)),0)))</f>
        <v>6336.7338666666683</v>
      </c>
      <c r="BP68" s="55">
        <f>MIN(IF(BP$52&gt;=Apt!$J$18,(Apt!$J$19*((BP$52-Apt!$J$18)+1))),Apt!$J$30)*((Apt!$D$8+Apt!$D$9)/(12*Apt!$J$30)*((1+Apt!$I$11)^MAX((BP$53-ROUNDUP(Apt!$J$18/12,0)),0)))</f>
        <v>6336.7338666666683</v>
      </c>
      <c r="BQ68" s="55">
        <f>MIN(IF(BQ$52&gt;=Apt!$J$18,(Apt!$J$19*((BQ$52-Apt!$J$18)+1))),Apt!$J$30)*((Apt!$D$8+Apt!$D$9)/(12*Apt!$J$30)*((1+Apt!$I$11)^MAX((BQ$53-ROUNDUP(Apt!$J$18/12,0)),0)))</f>
        <v>6336.7338666666683</v>
      </c>
      <c r="BR68" s="55">
        <f>MIN(IF(BR$52&gt;=Apt!$J$18,(Apt!$J$19*((BR$52-Apt!$J$18)+1))),Apt!$J$30)*((Apt!$D$8+Apt!$D$9)/(12*Apt!$J$30)*((1+Apt!$I$11)^MAX((BR$53-ROUNDUP(Apt!$J$18/12,0)),0)))</f>
        <v>6336.7338666666683</v>
      </c>
      <c r="BS68" s="55">
        <f>MIN(IF(BS$52&gt;=Apt!$J$18,(Apt!$J$19*((BS$52-Apt!$J$18)+1))),Apt!$J$30)*((Apt!$D$8+Apt!$D$9)/(12*Apt!$J$30)*((1+Apt!$I$11)^MAX((BS$53-ROUNDUP(Apt!$J$18/12,0)),0)))</f>
        <v>6336.7338666666683</v>
      </c>
      <c r="BT68" s="55">
        <f>MIN(IF(BT$52&gt;=Apt!$J$18,(Apt!$J$19*((BT$52-Apt!$J$18)+1))),Apt!$J$30)*((Apt!$D$8+Apt!$D$9)/(12*Apt!$J$30)*((1+Apt!$I$11)^MAX((BT$53-ROUNDUP(Apt!$J$18/12,0)),0)))</f>
        <v>6336.7338666666683</v>
      </c>
      <c r="BU68" s="55">
        <f>MIN(IF(BU$52&gt;=Apt!$J$18,(Apt!$J$19*((BU$52-Apt!$J$18)+1))),Apt!$J$30)*((Apt!$D$8+Apt!$D$9)/(12*Apt!$J$30)*((1+Apt!$I$11)^MAX((BU$53-ROUNDUP(Apt!$J$18/12,0)),0)))</f>
        <v>6336.7338666666683</v>
      </c>
      <c r="BV68" s="55">
        <f>MIN(IF(BV$52&gt;=Apt!$J$18,(Apt!$J$19*((BV$52-Apt!$J$18)+1))),Apt!$J$30)*((Apt!$D$8+Apt!$D$9)/(12*Apt!$J$30)*((1+Apt!$I$11)^MAX((BV$53-ROUNDUP(Apt!$J$18/12,0)),0)))</f>
        <v>6336.7338666666683</v>
      </c>
      <c r="BW68" s="55">
        <f>MIN(IF(BW$52&gt;=Apt!$J$18,(Apt!$J$19*((BW$52-Apt!$J$18)+1))),Apt!$J$30)*((Apt!$D$8+Apt!$D$9)/(12*Apt!$J$30)*((1+Apt!$I$11)^MAX((BW$53-ROUNDUP(Apt!$J$18/12,0)),0)))</f>
        <v>6336.7338666666683</v>
      </c>
      <c r="BX68" s="55">
        <f>MIN(IF(BX$52&gt;=Apt!$J$18,(Apt!$J$19*((BX$52-Apt!$J$18)+1))),Apt!$J$30)*((Apt!$D$8+Apt!$D$9)/(12*Apt!$J$30)*((1+Apt!$I$11)^MAX((BX$53-ROUNDUP(Apt!$J$18/12,0)),0)))</f>
        <v>6336.7338666666683</v>
      </c>
      <c r="BY68" s="55">
        <f>MIN(IF(BY$52&gt;=Apt!$J$18,(Apt!$J$19*((BY$52-Apt!$J$18)+1))),Apt!$J$30)*((Apt!$D$8+Apt!$D$9)/(12*Apt!$J$30)*((1+Apt!$I$11)^MAX((BY$53-ROUNDUP(Apt!$J$18/12,0)),0)))</f>
        <v>6590.203221333335</v>
      </c>
      <c r="BZ68" s="55">
        <f>MIN(IF(BZ$52&gt;=Apt!$J$18,(Apt!$J$19*((BZ$52-Apt!$J$18)+1))),Apt!$J$30)*((Apt!$D$8+Apt!$D$9)/(12*Apt!$J$30)*((1+Apt!$I$11)^MAX((BZ$53-ROUNDUP(Apt!$J$18/12,0)),0)))</f>
        <v>6590.203221333335</v>
      </c>
      <c r="CA68" s="55">
        <f>MIN(IF(CA$52&gt;=Apt!$J$18,(Apt!$J$19*((CA$52-Apt!$J$18)+1))),Apt!$J$30)*((Apt!$D$8+Apt!$D$9)/(12*Apt!$J$30)*((1+Apt!$I$11)^MAX((CA$53-ROUNDUP(Apt!$J$18/12,0)),0)))</f>
        <v>6590.203221333335</v>
      </c>
      <c r="CB68" s="55">
        <f>MIN(IF(CB$52&gt;=Apt!$J$18,(Apt!$J$19*((CB$52-Apt!$J$18)+1))),Apt!$J$30)*((Apt!$D$8+Apt!$D$9)/(12*Apt!$J$30)*((1+Apt!$I$11)^MAX((CB$53-ROUNDUP(Apt!$J$18/12,0)),0)))</f>
        <v>6590.203221333335</v>
      </c>
      <c r="CC68" s="55">
        <f>MIN(IF(CC$52&gt;=Apt!$J$18,(Apt!$J$19*((CC$52-Apt!$J$18)+1))),Apt!$J$30)*((Apt!$D$8+Apt!$D$9)/(12*Apt!$J$30)*((1+Apt!$I$11)^MAX((CC$53-ROUNDUP(Apt!$J$18/12,0)),0)))</f>
        <v>6590.203221333335</v>
      </c>
      <c r="CD68" s="55">
        <f>MIN(IF(CD$52&gt;=Apt!$J$18,(Apt!$J$19*((CD$52-Apt!$J$18)+1))),Apt!$J$30)*((Apt!$D$8+Apt!$D$9)/(12*Apt!$J$30)*((1+Apt!$I$11)^MAX((CD$53-ROUNDUP(Apt!$J$18/12,0)),0)))</f>
        <v>6590.203221333335</v>
      </c>
      <c r="CE68" s="55">
        <f>MIN(IF(CE$52&gt;=Apt!$J$18,(Apt!$J$19*((CE$52-Apt!$J$18)+1))),Apt!$J$30)*((Apt!$D$8+Apt!$D$9)/(12*Apt!$J$30)*((1+Apt!$I$11)^MAX((CE$53-ROUNDUP(Apt!$J$18/12,0)),0)))</f>
        <v>6590.203221333335</v>
      </c>
      <c r="CF68" s="55">
        <f>MIN(IF(CF$52&gt;=Apt!$J$18,(Apt!$J$19*((CF$52-Apt!$J$18)+1))),Apt!$J$30)*((Apt!$D$8+Apt!$D$9)/(12*Apt!$J$30)*((1+Apt!$I$11)^MAX((CF$53-ROUNDUP(Apt!$J$18/12,0)),0)))</f>
        <v>6590.203221333335</v>
      </c>
      <c r="CG68" s="55">
        <f>MIN(IF(CG$52&gt;=Apt!$J$18,(Apt!$J$19*((CG$52-Apt!$J$18)+1))),Apt!$J$30)*((Apt!$D$8+Apt!$D$9)/(12*Apt!$J$30)*((1+Apt!$I$11)^MAX((CG$53-ROUNDUP(Apt!$J$18/12,0)),0)))</f>
        <v>6590.203221333335</v>
      </c>
      <c r="CH68" s="55">
        <f>MIN(IF(CH$52&gt;=Apt!$J$18,(Apt!$J$19*((CH$52-Apt!$J$18)+1))),Apt!$J$30)*((Apt!$D$8+Apt!$D$9)/(12*Apt!$J$30)*((1+Apt!$I$11)^MAX((CH$53-ROUNDUP(Apt!$J$18/12,0)),0)))</f>
        <v>6590.203221333335</v>
      </c>
      <c r="CI68" s="55">
        <f>MIN(IF(CI$52&gt;=Apt!$J$18,(Apt!$J$19*((CI$52-Apt!$J$18)+1))),Apt!$J$30)*((Apt!$D$8+Apt!$D$9)/(12*Apt!$J$30)*((1+Apt!$I$11)^MAX((CI$53-ROUNDUP(Apt!$J$18/12,0)),0)))</f>
        <v>6590.203221333335</v>
      </c>
      <c r="CJ68" s="55">
        <f>MIN(IF(CJ$52&gt;=Apt!$J$18,(Apt!$J$19*((CJ$52-Apt!$J$18)+1))),Apt!$J$30)*((Apt!$D$8+Apt!$D$9)/(12*Apt!$J$30)*((1+Apt!$I$11)^MAX((CJ$53-ROUNDUP(Apt!$J$18/12,0)),0)))</f>
        <v>6590.203221333335</v>
      </c>
      <c r="CK68" s="55">
        <f>MIN(IF(CK$52&gt;=Apt!$J$18,(Apt!$J$19*((CK$52-Apt!$J$18)+1))),Apt!$J$30)*((Apt!$D$8+Apt!$D$9)/(12*Apt!$J$30)*((1+Apt!$I$11)^MAX((CK$53-ROUNDUP(Apt!$J$18/12,0)),0)))</f>
        <v>6853.8113501866692</v>
      </c>
      <c r="CL68" s="55">
        <f>MIN(IF(CL$52&gt;=Apt!$J$18,(Apt!$J$19*((CL$52-Apt!$J$18)+1))),Apt!$J$30)*((Apt!$D$8+Apt!$D$9)/(12*Apt!$J$30)*((1+Apt!$I$11)^MAX((CL$53-ROUNDUP(Apt!$J$18/12,0)),0)))</f>
        <v>6853.8113501866692</v>
      </c>
      <c r="CM68" s="55">
        <f>MIN(IF(CM$52&gt;=Apt!$J$18,(Apt!$J$19*((CM$52-Apt!$J$18)+1))),Apt!$J$30)*((Apt!$D$8+Apt!$D$9)/(12*Apt!$J$30)*((1+Apt!$I$11)^MAX((CM$53-ROUNDUP(Apt!$J$18/12,0)),0)))</f>
        <v>6853.8113501866692</v>
      </c>
      <c r="CN68" s="55">
        <f>MIN(IF(CN$52&gt;=Apt!$J$18,(Apt!$J$19*((CN$52-Apt!$J$18)+1))),Apt!$J$30)*((Apt!$D$8+Apt!$D$9)/(12*Apt!$J$30)*((1+Apt!$I$11)^MAX((CN$53-ROUNDUP(Apt!$J$18/12,0)),0)))</f>
        <v>6853.8113501866692</v>
      </c>
      <c r="CO68" s="55">
        <f>MIN(IF(CO$52&gt;=Apt!$J$18,(Apt!$J$19*((CO$52-Apt!$J$18)+1))),Apt!$J$30)*((Apt!$D$8+Apt!$D$9)/(12*Apt!$J$30)*((1+Apt!$I$11)^MAX((CO$53-ROUNDUP(Apt!$J$18/12,0)),0)))</f>
        <v>6853.8113501866692</v>
      </c>
      <c r="CP68" s="55">
        <f>MIN(IF(CP$52&gt;=Apt!$J$18,(Apt!$J$19*((CP$52-Apt!$J$18)+1))),Apt!$J$30)*((Apt!$D$8+Apt!$D$9)/(12*Apt!$J$30)*((1+Apt!$I$11)^MAX((CP$53-ROUNDUP(Apt!$J$18/12,0)),0)))</f>
        <v>6853.8113501866692</v>
      </c>
      <c r="CQ68" s="55">
        <f>MIN(IF(CQ$52&gt;=Apt!$J$18,(Apt!$J$19*((CQ$52-Apt!$J$18)+1))),Apt!$J$30)*((Apt!$D$8+Apt!$D$9)/(12*Apt!$J$30)*((1+Apt!$I$11)^MAX((CQ$53-ROUNDUP(Apt!$J$18/12,0)),0)))</f>
        <v>6853.8113501866692</v>
      </c>
      <c r="CR68" s="55">
        <f>MIN(IF(CR$52&gt;=Apt!$J$18,(Apt!$J$19*((CR$52-Apt!$J$18)+1))),Apt!$J$30)*((Apt!$D$8+Apt!$D$9)/(12*Apt!$J$30)*((1+Apt!$I$11)^MAX((CR$53-ROUNDUP(Apt!$J$18/12,0)),0)))</f>
        <v>6853.8113501866692</v>
      </c>
      <c r="CS68" s="55">
        <f>MIN(IF(CS$52&gt;=Apt!$J$18,(Apt!$J$19*((CS$52-Apt!$J$18)+1))),Apt!$J$30)*((Apt!$D$8+Apt!$D$9)/(12*Apt!$J$30)*((1+Apt!$I$11)^MAX((CS$53-ROUNDUP(Apt!$J$18/12,0)),0)))</f>
        <v>6853.8113501866692</v>
      </c>
      <c r="CT68" s="55">
        <f>MIN(IF(CT$52&gt;=Apt!$J$18,(Apt!$J$19*((CT$52-Apt!$J$18)+1))),Apt!$J$30)*((Apt!$D$8+Apt!$D$9)/(12*Apt!$J$30)*((1+Apt!$I$11)^MAX((CT$53-ROUNDUP(Apt!$J$18/12,0)),0)))</f>
        <v>6853.8113501866692</v>
      </c>
      <c r="CU68" s="55">
        <f>MIN(IF(CU$52&gt;=Apt!$J$18,(Apt!$J$19*((CU$52-Apt!$J$18)+1))),Apt!$J$30)*((Apt!$D$8+Apt!$D$9)/(12*Apt!$J$30)*((1+Apt!$I$11)^MAX((CU$53-ROUNDUP(Apt!$J$18/12,0)),0)))</f>
        <v>6853.8113501866692</v>
      </c>
      <c r="CV68" s="55">
        <f>MIN(IF(CV$52&gt;=Apt!$J$18,(Apt!$J$19*((CV$52-Apt!$J$18)+1))),Apt!$J$30)*((Apt!$D$8+Apt!$D$9)/(12*Apt!$J$30)*((1+Apt!$I$11)^MAX((CV$53-ROUNDUP(Apt!$J$18/12,0)),0)))</f>
        <v>6853.8113501866692</v>
      </c>
      <c r="CW68" s="55">
        <f>MIN(IF(CW$52&gt;=Apt!$J$18,(Apt!$J$19*((CW$52-Apt!$J$18)+1))),Apt!$J$30)*((Apt!$D$8+Apt!$D$9)/(12*Apt!$J$30)*((1+Apt!$I$11)^MAX((CW$53-ROUNDUP(Apt!$J$18/12,0)),0)))</f>
        <v>7127.9638041941353</v>
      </c>
      <c r="CX68" s="55">
        <f>MIN(IF(CX$52&gt;=Apt!$J$18,(Apt!$J$19*((CX$52-Apt!$J$18)+1))),Apt!$J$30)*((Apt!$D$8+Apt!$D$9)/(12*Apt!$J$30)*((1+Apt!$I$11)^MAX((CX$53-ROUNDUP(Apt!$J$18/12,0)),0)))</f>
        <v>7127.9638041941353</v>
      </c>
      <c r="CY68" s="55">
        <f>MIN(IF(CY$52&gt;=Apt!$J$18,(Apt!$J$19*((CY$52-Apt!$J$18)+1))),Apt!$J$30)*((Apt!$D$8+Apt!$D$9)/(12*Apt!$J$30)*((1+Apt!$I$11)^MAX((CY$53-ROUNDUP(Apt!$J$18/12,0)),0)))</f>
        <v>7127.9638041941353</v>
      </c>
      <c r="CZ68" s="55">
        <f>MIN(IF(CZ$52&gt;=Apt!$J$18,(Apt!$J$19*((CZ$52-Apt!$J$18)+1))),Apt!$J$30)*((Apt!$D$8+Apt!$D$9)/(12*Apt!$J$30)*((1+Apt!$I$11)^MAX((CZ$53-ROUNDUP(Apt!$J$18/12,0)),0)))</f>
        <v>7127.9638041941353</v>
      </c>
      <c r="DA68" s="55">
        <f>MIN(IF(DA$52&gt;=Apt!$J$18,(Apt!$J$19*((DA$52-Apt!$J$18)+1))),Apt!$J$30)*((Apt!$D$8+Apt!$D$9)/(12*Apt!$J$30)*((1+Apt!$I$11)^MAX((DA$53-ROUNDUP(Apt!$J$18/12,0)),0)))</f>
        <v>7127.9638041941353</v>
      </c>
      <c r="DB68" s="55">
        <f>MIN(IF(DB$52&gt;=Apt!$J$18,(Apt!$J$19*((DB$52-Apt!$J$18)+1))),Apt!$J$30)*((Apt!$D$8+Apt!$D$9)/(12*Apt!$J$30)*((1+Apt!$I$11)^MAX((DB$53-ROUNDUP(Apt!$J$18/12,0)),0)))</f>
        <v>7127.9638041941353</v>
      </c>
      <c r="DC68" s="55">
        <f>MIN(IF(DC$52&gt;=Apt!$J$18,(Apt!$J$19*((DC$52-Apt!$J$18)+1))),Apt!$J$30)*((Apt!$D$8+Apt!$D$9)/(12*Apt!$J$30)*((1+Apt!$I$11)^MAX((DC$53-ROUNDUP(Apt!$J$18/12,0)),0)))</f>
        <v>7127.9638041941353</v>
      </c>
      <c r="DD68" s="55">
        <f>MIN(IF(DD$52&gt;=Apt!$J$18,(Apt!$J$19*((DD$52-Apt!$J$18)+1))),Apt!$J$30)*((Apt!$D$8+Apt!$D$9)/(12*Apt!$J$30)*((1+Apt!$I$11)^MAX((DD$53-ROUNDUP(Apt!$J$18/12,0)),0)))</f>
        <v>7127.9638041941353</v>
      </c>
      <c r="DE68" s="55">
        <f>MIN(IF(DE$52&gt;=Apt!$J$18,(Apt!$J$19*((DE$52-Apt!$J$18)+1))),Apt!$J$30)*((Apt!$D$8+Apt!$D$9)/(12*Apt!$J$30)*((1+Apt!$I$11)^MAX((DE$53-ROUNDUP(Apt!$J$18/12,0)),0)))</f>
        <v>7127.9638041941353</v>
      </c>
      <c r="DF68" s="55">
        <f>MIN(IF(DF$52&gt;=Apt!$J$18,(Apt!$J$19*((DF$52-Apt!$J$18)+1))),Apt!$J$30)*((Apt!$D$8+Apt!$D$9)/(12*Apt!$J$30)*((1+Apt!$I$11)^MAX((DF$53-ROUNDUP(Apt!$J$18/12,0)),0)))</f>
        <v>7127.9638041941353</v>
      </c>
      <c r="DG68" s="55">
        <f>MIN(IF(DG$52&gt;=Apt!$J$18,(Apt!$J$19*((DG$52-Apt!$J$18)+1))),Apt!$J$30)*((Apt!$D$8+Apt!$D$9)/(12*Apt!$J$30)*((1+Apt!$I$11)^MAX((DG$53-ROUNDUP(Apt!$J$18/12,0)),0)))</f>
        <v>7127.9638041941353</v>
      </c>
      <c r="DH68" s="55">
        <f>MIN(IF(DH$52&gt;=Apt!$J$18,(Apt!$J$19*((DH$52-Apt!$J$18)+1))),Apt!$J$30)*((Apt!$D$8+Apt!$D$9)/(12*Apt!$J$30)*((1+Apt!$I$11)^MAX((DH$53-ROUNDUP(Apt!$J$18/12,0)),0)))</f>
        <v>7127.9638041941353</v>
      </c>
      <c r="DI68" s="55">
        <f>MIN(IF(DI$52&gt;=Apt!$J$18,(Apt!$J$19*((DI$52-Apt!$J$18)+1))),Apt!$J$30)*((Apt!$D$8+Apt!$D$9)/(12*Apt!$J$30)*((1+Apt!$I$11)^MAX((DI$53-ROUNDUP(Apt!$J$18/12,0)),0)))</f>
        <v>7413.0823563619015</v>
      </c>
      <c r="DJ68" s="55">
        <f>MIN(IF(DJ$52&gt;=Apt!$J$18,(Apt!$J$19*((DJ$52-Apt!$J$18)+1))),Apt!$J$30)*((Apt!$D$8+Apt!$D$9)/(12*Apt!$J$30)*((1+Apt!$I$11)^MAX((DJ$53-ROUNDUP(Apt!$J$18/12,0)),0)))</f>
        <v>7413.0823563619015</v>
      </c>
      <c r="DK68" s="55">
        <f>MIN(IF(DK$52&gt;=Apt!$J$18,(Apt!$J$19*((DK$52-Apt!$J$18)+1))),Apt!$J$30)*((Apt!$D$8+Apt!$D$9)/(12*Apt!$J$30)*((1+Apt!$I$11)^MAX((DK$53-ROUNDUP(Apt!$J$18/12,0)),0)))</f>
        <v>7413.0823563619015</v>
      </c>
      <c r="DL68" s="55">
        <f>MIN(IF(DL$52&gt;=Apt!$J$18,(Apt!$J$19*((DL$52-Apt!$J$18)+1))),Apt!$J$30)*((Apt!$D$8+Apt!$D$9)/(12*Apt!$J$30)*((1+Apt!$I$11)^MAX((DL$53-ROUNDUP(Apt!$J$18/12,0)),0)))</f>
        <v>7413.0823563619015</v>
      </c>
      <c r="DM68" s="55">
        <f>MIN(IF(DM$52&gt;=Apt!$J$18,(Apt!$J$19*((DM$52-Apt!$J$18)+1))),Apt!$J$30)*((Apt!$D$8+Apt!$D$9)/(12*Apt!$J$30)*((1+Apt!$I$11)^MAX((DM$53-ROUNDUP(Apt!$J$18/12,0)),0)))</f>
        <v>7413.0823563619015</v>
      </c>
      <c r="DN68" s="55">
        <f>MIN(IF(DN$52&gt;=Apt!$J$18,(Apt!$J$19*((DN$52-Apt!$J$18)+1))),Apt!$J$30)*((Apt!$D$8+Apt!$D$9)/(12*Apt!$J$30)*((1+Apt!$I$11)^MAX((DN$53-ROUNDUP(Apt!$J$18/12,0)),0)))</f>
        <v>7413.0823563619015</v>
      </c>
      <c r="DO68" s="55">
        <f>MIN(IF(DO$52&gt;=Apt!$J$18,(Apt!$J$19*((DO$52-Apt!$J$18)+1))),Apt!$J$30)*((Apt!$D$8+Apt!$D$9)/(12*Apt!$J$30)*((1+Apt!$I$11)^MAX((DO$53-ROUNDUP(Apt!$J$18/12,0)),0)))</f>
        <v>7413.0823563619015</v>
      </c>
      <c r="DP68" s="55">
        <f>MIN(IF(DP$52&gt;=Apt!$J$18,(Apt!$J$19*((DP$52-Apt!$J$18)+1))),Apt!$J$30)*((Apt!$D$8+Apt!$D$9)/(12*Apt!$J$30)*((1+Apt!$I$11)^MAX((DP$53-ROUNDUP(Apt!$J$18/12,0)),0)))</f>
        <v>7413.0823563619015</v>
      </c>
      <c r="DQ68" s="55">
        <f>MIN(IF(DQ$52&gt;=Apt!$J$18,(Apt!$J$19*((DQ$52-Apt!$J$18)+1))),Apt!$J$30)*((Apt!$D$8+Apt!$D$9)/(12*Apt!$J$30)*((1+Apt!$I$11)^MAX((DQ$53-ROUNDUP(Apt!$J$18/12,0)),0)))</f>
        <v>7413.0823563619015</v>
      </c>
      <c r="DR68" s="55">
        <f>MIN(IF(DR$52&gt;=Apt!$J$18,(Apt!$J$19*((DR$52-Apt!$J$18)+1))),Apt!$J$30)*((Apt!$D$8+Apt!$D$9)/(12*Apt!$J$30)*((1+Apt!$I$11)^MAX((DR$53-ROUNDUP(Apt!$J$18/12,0)),0)))</f>
        <v>7413.0823563619015</v>
      </c>
      <c r="DS68" s="55">
        <f>MIN(IF(DS$52&gt;=Apt!$J$18,(Apt!$J$19*((DS$52-Apt!$J$18)+1))),Apt!$J$30)*((Apt!$D$8+Apt!$D$9)/(12*Apt!$J$30)*((1+Apt!$I$11)^MAX((DS$53-ROUNDUP(Apt!$J$18/12,0)),0)))</f>
        <v>7413.0823563619015</v>
      </c>
      <c r="DT68" s="55">
        <f>MIN(IF(DT$52&gt;=Apt!$J$18,(Apt!$J$19*((DT$52-Apt!$J$18)+1))),Apt!$J$30)*((Apt!$D$8+Apt!$D$9)/(12*Apt!$J$30)*((1+Apt!$I$11)^MAX((DT$53-ROUNDUP(Apt!$J$18/12,0)),0)))</f>
        <v>7413.0823563619015</v>
      </c>
      <c r="DU68" s="36" t="s">
        <v>238</v>
      </c>
    </row>
    <row r="69" spans="3:125" x14ac:dyDescent="0.25">
      <c r="C69" s="14" t="s">
        <v>103</v>
      </c>
      <c r="E69" s="55">
        <f>MIN(IF(E$52&gt;=Apt!$J$18,(Apt!$J$19*((E$52-Apt!$J$18)+1))),Apt!$J$30)*((SUM(Apt!$D$4:$D$7))/(Apt!$J$30*12)*((1+Apt!$I$11)^MAX((E$53-ROUNDUP(Apt!$J$18/12,0)),0)))</f>
        <v>0</v>
      </c>
      <c r="F69" s="55">
        <f>MIN(IF(F$52&gt;=Apt!$J$18,(Apt!$J$19*((F$52-Apt!$J$18)+1))),Apt!$J$30)*((SUM(Apt!$D$4:$D$7))/(Apt!$J$30*12)*((1+Apt!$I$11)^MAX((F$53-ROUNDUP(Apt!$J$18/12,0)),0)))</f>
        <v>0</v>
      </c>
      <c r="G69" s="55">
        <f>MIN(IF(G$52&gt;=Apt!$J$18,(Apt!$J$19*((G$52-Apt!$J$18)+1))),Apt!$J$30)*((SUM(Apt!$D$4:$D$7))/(Apt!$J$30*12)*((1+Apt!$I$11)^MAX((G$53-ROUNDUP(Apt!$J$18/12,0)),0)))</f>
        <v>0</v>
      </c>
      <c r="H69" s="55">
        <f>MIN(IF(H$52&gt;=Apt!$J$18,(Apt!$J$19*((H$52-Apt!$J$18)+1))),Apt!$J$30)*((SUM(Apt!$D$4:$D$7))/(Apt!$J$30*12)*((1+Apt!$I$11)^MAX((H$53-ROUNDUP(Apt!$J$18/12,0)),0)))</f>
        <v>0</v>
      </c>
      <c r="I69" s="55">
        <f>MIN(IF(I$52&gt;=Apt!$J$18,(Apt!$J$19*((I$52-Apt!$J$18)+1))),Apt!$J$30)*((SUM(Apt!$D$4:$D$7))/(Apt!$J$30*12)*((1+Apt!$I$11)^MAX((I$53-ROUNDUP(Apt!$J$18/12,0)),0)))</f>
        <v>0</v>
      </c>
      <c r="J69" s="55">
        <f>MIN(IF(J$52&gt;=Apt!$J$18,(Apt!$J$19*((J$52-Apt!$J$18)+1))),Apt!$J$30)*((SUM(Apt!$D$4:$D$7))/(Apt!$J$30*12)*((1+Apt!$I$11)^MAX((J$53-ROUNDUP(Apt!$J$18/12,0)),0)))</f>
        <v>0</v>
      </c>
      <c r="K69" s="55">
        <f>MIN(IF(K$52&gt;=Apt!$J$18,(Apt!$J$19*((K$52-Apt!$J$18)+1))),Apt!$J$30)*((SUM(Apt!$D$4:$D$7))/(Apt!$J$30*12)*((1+Apt!$I$11)^MAX((K$53-ROUNDUP(Apt!$J$18/12,0)),0)))</f>
        <v>0</v>
      </c>
      <c r="L69" s="55">
        <f>MIN(IF(L$52&gt;=Apt!$J$18,(Apt!$J$19*((L$52-Apt!$J$18)+1))),Apt!$J$30)*((SUM(Apt!$D$4:$D$7))/(Apt!$J$30*12)*((1+Apt!$I$11)^MAX((L$53-ROUNDUP(Apt!$J$18/12,0)),0)))</f>
        <v>0</v>
      </c>
      <c r="M69" s="55">
        <f>MIN(IF(M$52&gt;=Apt!$J$18,(Apt!$J$19*((M$52-Apt!$J$18)+1))),Apt!$J$30)*((SUM(Apt!$D$4:$D$7))/(Apt!$J$30*12)*((1+Apt!$I$11)^MAX((M$53-ROUNDUP(Apt!$J$18/12,0)),0)))</f>
        <v>0</v>
      </c>
      <c r="N69" s="55">
        <f>MIN(IF(N$52&gt;=Apt!$J$18,(Apt!$J$19*((N$52-Apt!$J$18)+1))),Apt!$J$30)*((SUM(Apt!$D$4:$D$7))/(Apt!$J$30*12)*((1+Apt!$I$11)^MAX((N$53-ROUNDUP(Apt!$J$18/12,0)),0)))</f>
        <v>0</v>
      </c>
      <c r="O69" s="55">
        <f>MIN(IF(O$52&gt;=Apt!$J$18,(Apt!$J$19*((O$52-Apt!$J$18)+1))),Apt!$J$30)*((SUM(Apt!$D$4:$D$7))/(Apt!$J$30*12)*((1+Apt!$I$11)^MAX((O$53-ROUNDUP(Apt!$J$18/12,0)),0)))</f>
        <v>0</v>
      </c>
      <c r="P69" s="55">
        <f>MIN(IF(P$52&gt;=Apt!$J$18,(Apt!$J$19*((P$52-Apt!$J$18)+1))),Apt!$J$30)*((SUM(Apt!$D$4:$D$7))/(Apt!$J$30*12)*((1+Apt!$I$11)^MAX((P$53-ROUNDUP(Apt!$J$18/12,0)),0)))</f>
        <v>0</v>
      </c>
      <c r="Q69" s="55">
        <f>MIN(IF(Q$52&gt;=Apt!$J$18,(Apt!$J$19*((Q$52-Apt!$J$18)+1))),Apt!$J$30)*((SUM(Apt!$D$4:$D$7))/(Apt!$J$30*12)*((1+Apt!$I$11)^MAX((Q$53-ROUNDUP(Apt!$J$18/12,0)),0)))</f>
        <v>0</v>
      </c>
      <c r="R69" s="55">
        <f>MIN(IF(R$52&gt;=Apt!$J$18,(Apt!$J$19*((R$52-Apt!$J$18)+1))),Apt!$J$30)*((SUM(Apt!$D$4:$D$7))/(Apt!$J$30*12)*((1+Apt!$I$11)^MAX((R$53-ROUNDUP(Apt!$J$18/12,0)),0)))</f>
        <v>0</v>
      </c>
      <c r="S69" s="55">
        <f>MIN(IF(S$52&gt;=Apt!$J$18,(Apt!$J$19*((S$52-Apt!$J$18)+1))),Apt!$J$30)*((SUM(Apt!$D$4:$D$7))/(Apt!$J$30*12)*((1+Apt!$I$11)^MAX((S$53-ROUNDUP(Apt!$J$18/12,0)),0)))</f>
        <v>0</v>
      </c>
      <c r="T69" s="55">
        <f>MIN(IF(T$52&gt;=Apt!$J$18,(Apt!$J$19*((T$52-Apt!$J$18)+1))),Apt!$J$30)*((SUM(Apt!$D$4:$D$7))/(Apt!$J$30*12)*((1+Apt!$I$11)^MAX((T$53-ROUNDUP(Apt!$J$18/12,0)),0)))</f>
        <v>0</v>
      </c>
      <c r="U69" s="55">
        <f>MIN(IF(U$52&gt;=Apt!$J$18,(Apt!$J$19*((U$52-Apt!$J$18)+1))),Apt!$J$30)*((SUM(Apt!$D$4:$D$7))/(Apt!$J$30*12)*((1+Apt!$I$11)^MAX((U$53-ROUNDUP(Apt!$J$18/12,0)),0)))</f>
        <v>0</v>
      </c>
      <c r="V69" s="55">
        <f>MIN(IF(V$52&gt;=Apt!$J$18,(Apt!$J$19*((V$52-Apt!$J$18)+1))),Apt!$J$30)*((SUM(Apt!$D$4:$D$7))/(Apt!$J$30*12)*((1+Apt!$I$11)^MAX((V$53-ROUNDUP(Apt!$J$18/12,0)),0)))</f>
        <v>0</v>
      </c>
      <c r="W69" s="55">
        <f>MIN(IF(W$52&gt;=Apt!$J$18,(Apt!$J$19*((W$52-Apt!$J$18)+1))),Apt!$J$30)*((SUM(Apt!$D$4:$D$7))/(Apt!$J$30*12)*((1+Apt!$I$11)^MAX((W$53-ROUNDUP(Apt!$J$18/12,0)),0)))</f>
        <v>0</v>
      </c>
      <c r="X69" s="55">
        <f>MIN(IF(X$52&gt;=Apt!$J$18,(Apt!$J$19*((X$52-Apt!$J$18)+1))),Apt!$J$30)*((SUM(Apt!$D$4:$D$7))/(Apt!$J$30*12)*((1+Apt!$I$11)^MAX((X$53-ROUNDUP(Apt!$J$18/12,0)),0)))</f>
        <v>0</v>
      </c>
      <c r="Y69" s="55">
        <f>MIN(IF(Y$52&gt;=Apt!$J$18,(Apt!$J$19*((Y$52-Apt!$J$18)+1))),Apt!$J$30)*((SUM(Apt!$D$4:$D$7))/(Apt!$J$30*12)*((1+Apt!$I$11)^MAX((Y$53-ROUNDUP(Apt!$J$18/12,0)),0)))</f>
        <v>0</v>
      </c>
      <c r="Z69" s="55">
        <f>MIN(IF(Z$52&gt;=Apt!$J$18,(Apt!$J$19*((Z$52-Apt!$J$18)+1))),Apt!$J$30)*((SUM(Apt!$D$4:$D$7))/(Apt!$J$30*12)*((1+Apt!$I$11)^MAX((Z$53-ROUNDUP(Apt!$J$18/12,0)),0)))</f>
        <v>0</v>
      </c>
      <c r="AA69" s="55">
        <f>MIN(IF(AA$52&gt;=Apt!$J$18,(Apt!$J$19*((AA$52-Apt!$J$18)+1))),Apt!$J$30)*((SUM(Apt!$D$4:$D$7))/(Apt!$J$30*12)*((1+Apt!$I$11)^MAX((AA$53-ROUNDUP(Apt!$J$18/12,0)),0)))</f>
        <v>0</v>
      </c>
      <c r="AB69" s="55">
        <f>MIN(IF(AB$52&gt;=Apt!$J$18,(Apt!$J$19*((AB$52-Apt!$J$18)+1))),Apt!$J$30)*((SUM(Apt!$D$4:$D$7))/(Apt!$J$30*12)*((1+Apt!$I$11)^MAX((AB$53-ROUNDUP(Apt!$J$18/12,0)),0)))</f>
        <v>523.5</v>
      </c>
      <c r="AC69" s="55">
        <f>MIN(IF(AC$52&gt;=Apt!$J$18,(Apt!$J$19*((AC$52-Apt!$J$18)+1))),Apt!$J$30)*((SUM(Apt!$D$4:$D$7))/(Apt!$J$30*12)*((1+Apt!$I$11)^MAX((AC$53-ROUNDUP(Apt!$J$18/12,0)),0)))</f>
        <v>1088.8800000000001</v>
      </c>
      <c r="AD69" s="55">
        <f>MIN(IF(AD$52&gt;=Apt!$J$18,(Apt!$J$19*((AD$52-Apt!$J$18)+1))),Apt!$J$30)*((SUM(Apt!$D$4:$D$7))/(Apt!$J$30*12)*((1+Apt!$I$11)^MAX((AD$53-ROUNDUP(Apt!$J$18/12,0)),0)))</f>
        <v>1633.32</v>
      </c>
      <c r="AE69" s="55">
        <f>MIN(IF(AE$52&gt;=Apt!$J$18,(Apt!$J$19*((AE$52-Apt!$J$18)+1))),Apt!$J$30)*((SUM(Apt!$D$4:$D$7))/(Apt!$J$30*12)*((1+Apt!$I$11)^MAX((AE$53-ROUNDUP(Apt!$J$18/12,0)),0)))</f>
        <v>2177.7600000000002</v>
      </c>
      <c r="AF69" s="55">
        <f>MIN(IF(AF$52&gt;=Apt!$J$18,(Apt!$J$19*((AF$52-Apt!$J$18)+1))),Apt!$J$30)*((SUM(Apt!$D$4:$D$7))/(Apt!$J$30*12)*((1+Apt!$I$11)^MAX((AF$53-ROUNDUP(Apt!$J$18/12,0)),0)))</f>
        <v>2722.2000000000003</v>
      </c>
      <c r="AG69" s="55">
        <f>MIN(IF(AG$52&gt;=Apt!$J$18,(Apt!$J$19*((AG$52-Apt!$J$18)+1))),Apt!$J$30)*((SUM(Apt!$D$4:$D$7))/(Apt!$J$30*12)*((1+Apt!$I$11)^MAX((AG$53-ROUNDUP(Apt!$J$18/12,0)),0)))</f>
        <v>3266.64</v>
      </c>
      <c r="AH69" s="55">
        <f>MIN(IF(AH$52&gt;=Apt!$J$18,(Apt!$J$19*((AH$52-Apt!$J$18)+1))),Apt!$J$30)*((SUM(Apt!$D$4:$D$7))/(Apt!$J$30*12)*((1+Apt!$I$11)^MAX((AH$53-ROUNDUP(Apt!$J$18/12,0)),0)))</f>
        <v>3811.0800000000004</v>
      </c>
      <c r="AI69" s="55">
        <f>MIN(IF(AI$52&gt;=Apt!$J$18,(Apt!$J$19*((AI$52-Apt!$J$18)+1))),Apt!$J$30)*((SUM(Apt!$D$4:$D$7))/(Apt!$J$30*12)*((1+Apt!$I$11)^MAX((AI$53-ROUNDUP(Apt!$J$18/12,0)),0)))</f>
        <v>4355.5200000000004</v>
      </c>
      <c r="AJ69" s="55">
        <f>MIN(IF(AJ$52&gt;=Apt!$J$18,(Apt!$J$19*((AJ$52-Apt!$J$18)+1))),Apt!$J$30)*((SUM(Apt!$D$4:$D$7))/(Apt!$J$30*12)*((1+Apt!$I$11)^MAX((AJ$53-ROUNDUP(Apt!$J$18/12,0)),0)))</f>
        <v>4899.96</v>
      </c>
      <c r="AK69" s="55">
        <f>MIN(IF(AK$52&gt;=Apt!$J$18,(Apt!$J$19*((AK$52-Apt!$J$18)+1))),Apt!$J$30)*((SUM(Apt!$D$4:$D$7))/(Apt!$J$30*12)*((1+Apt!$I$11)^MAX((AK$53-ROUNDUP(Apt!$J$18/12,0)),0)))</f>
        <v>5444.4000000000005</v>
      </c>
      <c r="AL69" s="55">
        <f>MIN(IF(AL$52&gt;=Apt!$J$18,(Apt!$J$19*((AL$52-Apt!$J$18)+1))),Apt!$J$30)*((SUM(Apt!$D$4:$D$7))/(Apt!$J$30*12)*((1+Apt!$I$11)^MAX((AL$53-ROUNDUP(Apt!$J$18/12,0)),0)))</f>
        <v>5444.4000000000005</v>
      </c>
      <c r="AM69" s="55">
        <f>MIN(IF(AM$52&gt;=Apt!$J$18,(Apt!$J$19*((AM$52-Apt!$J$18)+1))),Apt!$J$30)*((SUM(Apt!$D$4:$D$7))/(Apt!$J$30*12)*((1+Apt!$I$11)^MAX((AM$53-ROUNDUP(Apt!$J$18/12,0)),0)))</f>
        <v>5444.4000000000005</v>
      </c>
      <c r="AN69" s="55">
        <f>MIN(IF(AN$52&gt;=Apt!$J$18,(Apt!$J$19*((AN$52-Apt!$J$18)+1))),Apt!$J$30)*((SUM(Apt!$D$4:$D$7))/(Apt!$J$30*12)*((1+Apt!$I$11)^MAX((AN$53-ROUNDUP(Apt!$J$18/12,0)),0)))</f>
        <v>5444.4000000000005</v>
      </c>
      <c r="AO69" s="55">
        <f>MIN(IF(AO$52&gt;=Apt!$J$18,(Apt!$J$19*((AO$52-Apt!$J$18)+1))),Apt!$J$30)*((SUM(Apt!$D$4:$D$7))/(Apt!$J$30*12)*((1+Apt!$I$11)^MAX((AO$53-ROUNDUP(Apt!$J$18/12,0)),0)))</f>
        <v>5662.1760000000004</v>
      </c>
      <c r="AP69" s="55">
        <f>MIN(IF(AP$52&gt;=Apt!$J$18,(Apt!$J$19*((AP$52-Apt!$J$18)+1))),Apt!$J$30)*((SUM(Apt!$D$4:$D$7))/(Apt!$J$30*12)*((1+Apt!$I$11)^MAX((AP$53-ROUNDUP(Apt!$J$18/12,0)),0)))</f>
        <v>5662.1760000000004</v>
      </c>
      <c r="AQ69" s="55">
        <f>MIN(IF(AQ$52&gt;=Apt!$J$18,(Apt!$J$19*((AQ$52-Apt!$J$18)+1))),Apt!$J$30)*((SUM(Apt!$D$4:$D$7))/(Apt!$J$30*12)*((1+Apt!$I$11)^MAX((AQ$53-ROUNDUP(Apt!$J$18/12,0)),0)))</f>
        <v>5662.1760000000004</v>
      </c>
      <c r="AR69" s="55">
        <f>MIN(IF(AR$52&gt;=Apt!$J$18,(Apt!$J$19*((AR$52-Apt!$J$18)+1))),Apt!$J$30)*((SUM(Apt!$D$4:$D$7))/(Apt!$J$30*12)*((1+Apt!$I$11)^MAX((AR$53-ROUNDUP(Apt!$J$18/12,0)),0)))</f>
        <v>5662.1760000000004</v>
      </c>
      <c r="AS69" s="55">
        <f>MIN(IF(AS$52&gt;=Apt!$J$18,(Apt!$J$19*((AS$52-Apt!$J$18)+1))),Apt!$J$30)*((SUM(Apt!$D$4:$D$7))/(Apt!$J$30*12)*((1+Apt!$I$11)^MAX((AS$53-ROUNDUP(Apt!$J$18/12,0)),0)))</f>
        <v>5662.1760000000004</v>
      </c>
      <c r="AT69" s="55">
        <f>MIN(IF(AT$52&gt;=Apt!$J$18,(Apt!$J$19*((AT$52-Apt!$J$18)+1))),Apt!$J$30)*((SUM(Apt!$D$4:$D$7))/(Apt!$J$30*12)*((1+Apt!$I$11)^MAX((AT$53-ROUNDUP(Apt!$J$18/12,0)),0)))</f>
        <v>5662.1760000000004</v>
      </c>
      <c r="AU69" s="55">
        <f>MIN(IF(AU$52&gt;=Apt!$J$18,(Apt!$J$19*((AU$52-Apt!$J$18)+1))),Apt!$J$30)*((SUM(Apt!$D$4:$D$7))/(Apt!$J$30*12)*((1+Apt!$I$11)^MAX((AU$53-ROUNDUP(Apt!$J$18/12,0)),0)))</f>
        <v>5662.1760000000004</v>
      </c>
      <c r="AV69" s="55">
        <f>MIN(IF(AV$52&gt;=Apt!$J$18,(Apt!$J$19*((AV$52-Apt!$J$18)+1))),Apt!$J$30)*((SUM(Apt!$D$4:$D$7))/(Apt!$J$30*12)*((1+Apt!$I$11)^MAX((AV$53-ROUNDUP(Apt!$J$18/12,0)),0)))</f>
        <v>5662.1760000000004</v>
      </c>
      <c r="AW69" s="55">
        <f>MIN(IF(AW$52&gt;=Apt!$J$18,(Apt!$J$19*((AW$52-Apt!$J$18)+1))),Apt!$J$30)*((SUM(Apt!$D$4:$D$7))/(Apt!$J$30*12)*((1+Apt!$I$11)^MAX((AW$53-ROUNDUP(Apt!$J$18/12,0)),0)))</f>
        <v>5662.1760000000004</v>
      </c>
      <c r="AX69" s="55">
        <f>MIN(IF(AX$52&gt;=Apt!$J$18,(Apt!$J$19*((AX$52-Apt!$J$18)+1))),Apt!$J$30)*((SUM(Apt!$D$4:$D$7))/(Apt!$J$30*12)*((1+Apt!$I$11)^MAX((AX$53-ROUNDUP(Apt!$J$18/12,0)),0)))</f>
        <v>5662.1760000000004</v>
      </c>
      <c r="AY69" s="55">
        <f>MIN(IF(AY$52&gt;=Apt!$J$18,(Apt!$J$19*((AY$52-Apt!$J$18)+1))),Apt!$J$30)*((SUM(Apt!$D$4:$D$7))/(Apt!$J$30*12)*((1+Apt!$I$11)^MAX((AY$53-ROUNDUP(Apt!$J$18/12,0)),0)))</f>
        <v>5662.1760000000004</v>
      </c>
      <c r="AZ69" s="55">
        <f>MIN(IF(AZ$52&gt;=Apt!$J$18,(Apt!$J$19*((AZ$52-Apt!$J$18)+1))),Apt!$J$30)*((SUM(Apt!$D$4:$D$7))/(Apt!$J$30*12)*((1+Apt!$I$11)^MAX((AZ$53-ROUNDUP(Apt!$J$18/12,0)),0)))</f>
        <v>5662.1760000000004</v>
      </c>
      <c r="BA69" s="55">
        <f>MIN(IF(BA$52&gt;=Apt!$J$18,(Apt!$J$19*((BA$52-Apt!$J$18)+1))),Apt!$J$30)*((SUM(Apt!$D$4:$D$7))/(Apt!$J$30*12)*((1+Apt!$I$11)^MAX((BA$53-ROUNDUP(Apt!$J$18/12,0)),0)))</f>
        <v>5888.6630400000004</v>
      </c>
      <c r="BB69" s="55">
        <f>MIN(IF(BB$52&gt;=Apt!$J$18,(Apt!$J$19*((BB$52-Apt!$J$18)+1))),Apt!$J$30)*((SUM(Apt!$D$4:$D$7))/(Apt!$J$30*12)*((1+Apt!$I$11)^MAX((BB$53-ROUNDUP(Apt!$J$18/12,0)),0)))</f>
        <v>5888.6630400000004</v>
      </c>
      <c r="BC69" s="55">
        <f>MIN(IF(BC$52&gt;=Apt!$J$18,(Apt!$J$19*((BC$52-Apt!$J$18)+1))),Apt!$J$30)*((SUM(Apt!$D$4:$D$7))/(Apt!$J$30*12)*((1+Apt!$I$11)^MAX((BC$53-ROUNDUP(Apt!$J$18/12,0)),0)))</f>
        <v>5888.6630400000004</v>
      </c>
      <c r="BD69" s="55">
        <f>MIN(IF(BD$52&gt;=Apt!$J$18,(Apt!$J$19*((BD$52-Apt!$J$18)+1))),Apt!$J$30)*((SUM(Apt!$D$4:$D$7))/(Apt!$J$30*12)*((1+Apt!$I$11)^MAX((BD$53-ROUNDUP(Apt!$J$18/12,0)),0)))</f>
        <v>5888.6630400000004</v>
      </c>
      <c r="BE69" s="55">
        <f>MIN(IF(BE$52&gt;=Apt!$J$18,(Apt!$J$19*((BE$52-Apt!$J$18)+1))),Apt!$J$30)*((SUM(Apt!$D$4:$D$7))/(Apt!$J$30*12)*((1+Apt!$I$11)^MAX((BE$53-ROUNDUP(Apt!$J$18/12,0)),0)))</f>
        <v>5888.6630400000004</v>
      </c>
      <c r="BF69" s="55">
        <f>MIN(IF(BF$52&gt;=Apt!$J$18,(Apt!$J$19*((BF$52-Apt!$J$18)+1))),Apt!$J$30)*((SUM(Apt!$D$4:$D$7))/(Apt!$J$30*12)*((1+Apt!$I$11)^MAX((BF$53-ROUNDUP(Apt!$J$18/12,0)),0)))</f>
        <v>5888.6630400000004</v>
      </c>
      <c r="BG69" s="55">
        <f>MIN(IF(BG$52&gt;=Apt!$J$18,(Apt!$J$19*((BG$52-Apt!$J$18)+1))),Apt!$J$30)*((SUM(Apt!$D$4:$D$7))/(Apt!$J$30*12)*((1+Apt!$I$11)^MAX((BG$53-ROUNDUP(Apt!$J$18/12,0)),0)))</f>
        <v>5888.6630400000004</v>
      </c>
      <c r="BH69" s="55">
        <f>MIN(IF(BH$52&gt;=Apt!$J$18,(Apt!$J$19*((BH$52-Apt!$J$18)+1))),Apt!$J$30)*((SUM(Apt!$D$4:$D$7))/(Apt!$J$30*12)*((1+Apt!$I$11)^MAX((BH$53-ROUNDUP(Apt!$J$18/12,0)),0)))</f>
        <v>5888.6630400000004</v>
      </c>
      <c r="BI69" s="55">
        <f>MIN(IF(BI$52&gt;=Apt!$J$18,(Apt!$J$19*((BI$52-Apt!$J$18)+1))),Apt!$J$30)*((SUM(Apt!$D$4:$D$7))/(Apt!$J$30*12)*((1+Apt!$I$11)^MAX((BI$53-ROUNDUP(Apt!$J$18/12,0)),0)))</f>
        <v>5888.6630400000004</v>
      </c>
      <c r="BJ69" s="55">
        <f>MIN(IF(BJ$52&gt;=Apt!$J$18,(Apt!$J$19*((BJ$52-Apt!$J$18)+1))),Apt!$J$30)*((SUM(Apt!$D$4:$D$7))/(Apt!$J$30*12)*((1+Apt!$I$11)^MAX((BJ$53-ROUNDUP(Apt!$J$18/12,0)),0)))</f>
        <v>5888.6630400000004</v>
      </c>
      <c r="BK69" s="55">
        <f>MIN(IF(BK$52&gt;=Apt!$J$18,(Apt!$J$19*((BK$52-Apt!$J$18)+1))),Apt!$J$30)*((SUM(Apt!$D$4:$D$7))/(Apt!$J$30*12)*((1+Apt!$I$11)^MAX((BK$53-ROUNDUP(Apt!$J$18/12,0)),0)))</f>
        <v>5888.6630400000004</v>
      </c>
      <c r="BL69" s="55">
        <f>MIN(IF(BL$52&gt;=Apt!$J$18,(Apt!$J$19*((BL$52-Apt!$J$18)+1))),Apt!$J$30)*((SUM(Apt!$D$4:$D$7))/(Apt!$J$30*12)*((1+Apt!$I$11)^MAX((BL$53-ROUNDUP(Apt!$J$18/12,0)),0)))</f>
        <v>5888.6630400000004</v>
      </c>
      <c r="BM69" s="55">
        <f>MIN(IF(BM$52&gt;=Apt!$J$18,(Apt!$J$19*((BM$52-Apt!$J$18)+1))),Apt!$J$30)*((SUM(Apt!$D$4:$D$7))/(Apt!$J$30*12)*((1+Apt!$I$11)^MAX((BM$53-ROUNDUP(Apt!$J$18/12,0)),0)))</f>
        <v>6124.2095616000015</v>
      </c>
      <c r="BN69" s="55">
        <f>MIN(IF(BN$52&gt;=Apt!$J$18,(Apt!$J$19*((BN$52-Apt!$J$18)+1))),Apt!$J$30)*((SUM(Apt!$D$4:$D$7))/(Apt!$J$30*12)*((1+Apt!$I$11)^MAX((BN$53-ROUNDUP(Apt!$J$18/12,0)),0)))</f>
        <v>6124.2095616000015</v>
      </c>
      <c r="BO69" s="55">
        <f>MIN(IF(BO$52&gt;=Apt!$J$18,(Apt!$J$19*((BO$52-Apt!$J$18)+1))),Apt!$J$30)*((SUM(Apt!$D$4:$D$7))/(Apt!$J$30*12)*((1+Apt!$I$11)^MAX((BO$53-ROUNDUP(Apt!$J$18/12,0)),0)))</f>
        <v>6124.2095616000015</v>
      </c>
      <c r="BP69" s="55">
        <f>MIN(IF(BP$52&gt;=Apt!$J$18,(Apt!$J$19*((BP$52-Apt!$J$18)+1))),Apt!$J$30)*((SUM(Apt!$D$4:$D$7))/(Apt!$J$30*12)*((1+Apt!$I$11)^MAX((BP$53-ROUNDUP(Apt!$J$18/12,0)),0)))</f>
        <v>6124.2095616000015</v>
      </c>
      <c r="BQ69" s="55">
        <f>MIN(IF(BQ$52&gt;=Apt!$J$18,(Apt!$J$19*((BQ$52-Apt!$J$18)+1))),Apt!$J$30)*((SUM(Apt!$D$4:$D$7))/(Apt!$J$30*12)*((1+Apt!$I$11)^MAX((BQ$53-ROUNDUP(Apt!$J$18/12,0)),0)))</f>
        <v>6124.2095616000015</v>
      </c>
      <c r="BR69" s="55">
        <f>MIN(IF(BR$52&gt;=Apt!$J$18,(Apt!$J$19*((BR$52-Apt!$J$18)+1))),Apt!$J$30)*((SUM(Apt!$D$4:$D$7))/(Apt!$J$30*12)*((1+Apt!$I$11)^MAX((BR$53-ROUNDUP(Apt!$J$18/12,0)),0)))</f>
        <v>6124.2095616000015</v>
      </c>
      <c r="BS69" s="55">
        <f>MIN(IF(BS$52&gt;=Apt!$J$18,(Apt!$J$19*((BS$52-Apt!$J$18)+1))),Apt!$J$30)*((SUM(Apt!$D$4:$D$7))/(Apt!$J$30*12)*((1+Apt!$I$11)^MAX((BS$53-ROUNDUP(Apt!$J$18/12,0)),0)))</f>
        <v>6124.2095616000015</v>
      </c>
      <c r="BT69" s="55">
        <f>MIN(IF(BT$52&gt;=Apt!$J$18,(Apt!$J$19*((BT$52-Apt!$J$18)+1))),Apt!$J$30)*((SUM(Apt!$D$4:$D$7))/(Apt!$J$30*12)*((1+Apt!$I$11)^MAX((BT$53-ROUNDUP(Apt!$J$18/12,0)),0)))</f>
        <v>6124.2095616000015</v>
      </c>
      <c r="BU69" s="55">
        <f>MIN(IF(BU$52&gt;=Apt!$J$18,(Apt!$J$19*((BU$52-Apt!$J$18)+1))),Apt!$J$30)*((SUM(Apt!$D$4:$D$7))/(Apt!$J$30*12)*((1+Apt!$I$11)^MAX((BU$53-ROUNDUP(Apt!$J$18/12,0)),0)))</f>
        <v>6124.2095616000015</v>
      </c>
      <c r="BV69" s="55">
        <f>MIN(IF(BV$52&gt;=Apt!$J$18,(Apt!$J$19*((BV$52-Apt!$J$18)+1))),Apt!$J$30)*((SUM(Apt!$D$4:$D$7))/(Apt!$J$30*12)*((1+Apt!$I$11)^MAX((BV$53-ROUNDUP(Apt!$J$18/12,0)),0)))</f>
        <v>6124.2095616000015</v>
      </c>
      <c r="BW69" s="55">
        <f>MIN(IF(BW$52&gt;=Apt!$J$18,(Apt!$J$19*((BW$52-Apt!$J$18)+1))),Apt!$J$30)*((SUM(Apt!$D$4:$D$7))/(Apt!$J$30*12)*((1+Apt!$I$11)^MAX((BW$53-ROUNDUP(Apt!$J$18/12,0)),0)))</f>
        <v>6124.2095616000015</v>
      </c>
      <c r="BX69" s="55">
        <f>MIN(IF(BX$52&gt;=Apt!$J$18,(Apt!$J$19*((BX$52-Apt!$J$18)+1))),Apt!$J$30)*((SUM(Apt!$D$4:$D$7))/(Apt!$J$30*12)*((1+Apt!$I$11)^MAX((BX$53-ROUNDUP(Apt!$J$18/12,0)),0)))</f>
        <v>6124.2095616000015</v>
      </c>
      <c r="BY69" s="55">
        <f>MIN(IF(BY$52&gt;=Apt!$J$18,(Apt!$J$19*((BY$52-Apt!$J$18)+1))),Apt!$J$30)*((SUM(Apt!$D$4:$D$7))/(Apt!$J$30*12)*((1+Apt!$I$11)^MAX((BY$53-ROUNDUP(Apt!$J$18/12,0)),0)))</f>
        <v>6369.1779440640012</v>
      </c>
      <c r="BZ69" s="55">
        <f>MIN(IF(BZ$52&gt;=Apt!$J$18,(Apt!$J$19*((BZ$52-Apt!$J$18)+1))),Apt!$J$30)*((SUM(Apt!$D$4:$D$7))/(Apt!$J$30*12)*((1+Apt!$I$11)^MAX((BZ$53-ROUNDUP(Apt!$J$18/12,0)),0)))</f>
        <v>6369.1779440640012</v>
      </c>
      <c r="CA69" s="55">
        <f>MIN(IF(CA$52&gt;=Apt!$J$18,(Apt!$J$19*((CA$52-Apt!$J$18)+1))),Apt!$J$30)*((SUM(Apt!$D$4:$D$7))/(Apt!$J$30*12)*((1+Apt!$I$11)^MAX((CA$53-ROUNDUP(Apt!$J$18/12,0)),0)))</f>
        <v>6369.1779440640012</v>
      </c>
      <c r="CB69" s="55">
        <f>MIN(IF(CB$52&gt;=Apt!$J$18,(Apt!$J$19*((CB$52-Apt!$J$18)+1))),Apt!$J$30)*((SUM(Apt!$D$4:$D$7))/(Apt!$J$30*12)*((1+Apt!$I$11)^MAX((CB$53-ROUNDUP(Apt!$J$18/12,0)),0)))</f>
        <v>6369.1779440640012</v>
      </c>
      <c r="CC69" s="55">
        <f>MIN(IF(CC$52&gt;=Apt!$J$18,(Apt!$J$19*((CC$52-Apt!$J$18)+1))),Apt!$J$30)*((SUM(Apt!$D$4:$D$7))/(Apt!$J$30*12)*((1+Apt!$I$11)^MAX((CC$53-ROUNDUP(Apt!$J$18/12,0)),0)))</f>
        <v>6369.1779440640012</v>
      </c>
      <c r="CD69" s="55">
        <f>MIN(IF(CD$52&gt;=Apt!$J$18,(Apt!$J$19*((CD$52-Apt!$J$18)+1))),Apt!$J$30)*((SUM(Apt!$D$4:$D$7))/(Apt!$J$30*12)*((1+Apt!$I$11)^MAX((CD$53-ROUNDUP(Apt!$J$18/12,0)),0)))</f>
        <v>6369.1779440640012</v>
      </c>
      <c r="CE69" s="55">
        <f>MIN(IF(CE$52&gt;=Apt!$J$18,(Apt!$J$19*((CE$52-Apt!$J$18)+1))),Apt!$J$30)*((SUM(Apt!$D$4:$D$7))/(Apt!$J$30*12)*((1+Apt!$I$11)^MAX((CE$53-ROUNDUP(Apt!$J$18/12,0)),0)))</f>
        <v>6369.1779440640012</v>
      </c>
      <c r="CF69" s="55">
        <f>MIN(IF(CF$52&gt;=Apt!$J$18,(Apt!$J$19*((CF$52-Apt!$J$18)+1))),Apt!$J$30)*((SUM(Apt!$D$4:$D$7))/(Apt!$J$30*12)*((1+Apt!$I$11)^MAX((CF$53-ROUNDUP(Apt!$J$18/12,0)),0)))</f>
        <v>6369.1779440640012</v>
      </c>
      <c r="CG69" s="55">
        <f>MIN(IF(CG$52&gt;=Apt!$J$18,(Apt!$J$19*((CG$52-Apt!$J$18)+1))),Apt!$J$30)*((SUM(Apt!$D$4:$D$7))/(Apt!$J$30*12)*((1+Apt!$I$11)^MAX((CG$53-ROUNDUP(Apt!$J$18/12,0)),0)))</f>
        <v>6369.1779440640012</v>
      </c>
      <c r="CH69" s="55">
        <f>MIN(IF(CH$52&gt;=Apt!$J$18,(Apt!$J$19*((CH$52-Apt!$J$18)+1))),Apt!$J$30)*((SUM(Apt!$D$4:$D$7))/(Apt!$J$30*12)*((1+Apt!$I$11)^MAX((CH$53-ROUNDUP(Apt!$J$18/12,0)),0)))</f>
        <v>6369.1779440640012</v>
      </c>
      <c r="CI69" s="55">
        <f>MIN(IF(CI$52&gt;=Apt!$J$18,(Apt!$J$19*((CI$52-Apt!$J$18)+1))),Apt!$J$30)*((SUM(Apt!$D$4:$D$7))/(Apt!$J$30*12)*((1+Apt!$I$11)^MAX((CI$53-ROUNDUP(Apt!$J$18/12,0)),0)))</f>
        <v>6369.1779440640012</v>
      </c>
      <c r="CJ69" s="55">
        <f>MIN(IF(CJ$52&gt;=Apt!$J$18,(Apt!$J$19*((CJ$52-Apt!$J$18)+1))),Apt!$J$30)*((SUM(Apt!$D$4:$D$7))/(Apt!$J$30*12)*((1+Apt!$I$11)^MAX((CJ$53-ROUNDUP(Apt!$J$18/12,0)),0)))</f>
        <v>6369.1779440640012</v>
      </c>
      <c r="CK69" s="55">
        <f>MIN(IF(CK$52&gt;=Apt!$J$18,(Apt!$J$19*((CK$52-Apt!$J$18)+1))),Apt!$J$30)*((SUM(Apt!$D$4:$D$7))/(Apt!$J$30*12)*((1+Apt!$I$11)^MAX((CK$53-ROUNDUP(Apt!$J$18/12,0)),0)))</f>
        <v>6623.9450618265619</v>
      </c>
      <c r="CL69" s="55">
        <f>MIN(IF(CL$52&gt;=Apt!$J$18,(Apt!$J$19*((CL$52-Apt!$J$18)+1))),Apt!$J$30)*((SUM(Apt!$D$4:$D$7))/(Apt!$J$30*12)*((1+Apt!$I$11)^MAX((CL$53-ROUNDUP(Apt!$J$18/12,0)),0)))</f>
        <v>6623.9450618265619</v>
      </c>
      <c r="CM69" s="55">
        <f>MIN(IF(CM$52&gt;=Apt!$J$18,(Apt!$J$19*((CM$52-Apt!$J$18)+1))),Apt!$J$30)*((SUM(Apt!$D$4:$D$7))/(Apt!$J$30*12)*((1+Apt!$I$11)^MAX((CM$53-ROUNDUP(Apt!$J$18/12,0)),0)))</f>
        <v>6623.9450618265619</v>
      </c>
      <c r="CN69" s="55">
        <f>MIN(IF(CN$52&gt;=Apt!$J$18,(Apt!$J$19*((CN$52-Apt!$J$18)+1))),Apt!$J$30)*((SUM(Apt!$D$4:$D$7))/(Apt!$J$30*12)*((1+Apt!$I$11)^MAX((CN$53-ROUNDUP(Apt!$J$18/12,0)),0)))</f>
        <v>6623.9450618265619</v>
      </c>
      <c r="CO69" s="55">
        <f>MIN(IF(CO$52&gt;=Apt!$J$18,(Apt!$J$19*((CO$52-Apt!$J$18)+1))),Apt!$J$30)*((SUM(Apt!$D$4:$D$7))/(Apt!$J$30*12)*((1+Apt!$I$11)^MAX((CO$53-ROUNDUP(Apt!$J$18/12,0)),0)))</f>
        <v>6623.9450618265619</v>
      </c>
      <c r="CP69" s="55">
        <f>MIN(IF(CP$52&gt;=Apt!$J$18,(Apt!$J$19*((CP$52-Apt!$J$18)+1))),Apt!$J$30)*((SUM(Apt!$D$4:$D$7))/(Apt!$J$30*12)*((1+Apt!$I$11)^MAX((CP$53-ROUNDUP(Apt!$J$18/12,0)),0)))</f>
        <v>6623.9450618265619</v>
      </c>
      <c r="CQ69" s="55">
        <f>MIN(IF(CQ$52&gt;=Apt!$J$18,(Apt!$J$19*((CQ$52-Apt!$J$18)+1))),Apt!$J$30)*((SUM(Apt!$D$4:$D$7))/(Apt!$J$30*12)*((1+Apt!$I$11)^MAX((CQ$53-ROUNDUP(Apt!$J$18/12,0)),0)))</f>
        <v>6623.9450618265619</v>
      </c>
      <c r="CR69" s="55">
        <f>MIN(IF(CR$52&gt;=Apt!$J$18,(Apt!$J$19*((CR$52-Apt!$J$18)+1))),Apt!$J$30)*((SUM(Apt!$D$4:$D$7))/(Apt!$J$30*12)*((1+Apt!$I$11)^MAX((CR$53-ROUNDUP(Apt!$J$18/12,0)),0)))</f>
        <v>6623.9450618265619</v>
      </c>
      <c r="CS69" s="55">
        <f>MIN(IF(CS$52&gt;=Apt!$J$18,(Apt!$J$19*((CS$52-Apt!$J$18)+1))),Apt!$J$30)*((SUM(Apt!$D$4:$D$7))/(Apt!$J$30*12)*((1+Apt!$I$11)^MAX((CS$53-ROUNDUP(Apt!$J$18/12,0)),0)))</f>
        <v>6623.9450618265619</v>
      </c>
      <c r="CT69" s="55">
        <f>MIN(IF(CT$52&gt;=Apt!$J$18,(Apt!$J$19*((CT$52-Apt!$J$18)+1))),Apt!$J$30)*((SUM(Apt!$D$4:$D$7))/(Apt!$J$30*12)*((1+Apt!$I$11)^MAX((CT$53-ROUNDUP(Apt!$J$18/12,0)),0)))</f>
        <v>6623.9450618265619</v>
      </c>
      <c r="CU69" s="55">
        <f>MIN(IF(CU$52&gt;=Apt!$J$18,(Apt!$J$19*((CU$52-Apt!$J$18)+1))),Apt!$J$30)*((SUM(Apt!$D$4:$D$7))/(Apt!$J$30*12)*((1+Apt!$I$11)^MAX((CU$53-ROUNDUP(Apt!$J$18/12,0)),0)))</f>
        <v>6623.9450618265619</v>
      </c>
      <c r="CV69" s="55">
        <f>MIN(IF(CV$52&gt;=Apt!$J$18,(Apt!$J$19*((CV$52-Apt!$J$18)+1))),Apt!$J$30)*((SUM(Apt!$D$4:$D$7))/(Apt!$J$30*12)*((1+Apt!$I$11)^MAX((CV$53-ROUNDUP(Apt!$J$18/12,0)),0)))</f>
        <v>6623.9450618265619</v>
      </c>
      <c r="CW69" s="55">
        <f>MIN(IF(CW$52&gt;=Apt!$J$18,(Apt!$J$19*((CW$52-Apt!$J$18)+1))),Apt!$J$30)*((SUM(Apt!$D$4:$D$7))/(Apt!$J$30*12)*((1+Apt!$I$11)^MAX((CW$53-ROUNDUP(Apt!$J$18/12,0)),0)))</f>
        <v>6888.9028642996236</v>
      </c>
      <c r="CX69" s="55">
        <f>MIN(IF(CX$52&gt;=Apt!$J$18,(Apt!$J$19*((CX$52-Apt!$J$18)+1))),Apt!$J$30)*((SUM(Apt!$D$4:$D$7))/(Apt!$J$30*12)*((1+Apt!$I$11)^MAX((CX$53-ROUNDUP(Apt!$J$18/12,0)),0)))</f>
        <v>6888.9028642996236</v>
      </c>
      <c r="CY69" s="55">
        <f>MIN(IF(CY$52&gt;=Apt!$J$18,(Apt!$J$19*((CY$52-Apt!$J$18)+1))),Apt!$J$30)*((SUM(Apt!$D$4:$D$7))/(Apt!$J$30*12)*((1+Apt!$I$11)^MAX((CY$53-ROUNDUP(Apt!$J$18/12,0)),0)))</f>
        <v>6888.9028642996236</v>
      </c>
      <c r="CZ69" s="55">
        <f>MIN(IF(CZ$52&gt;=Apt!$J$18,(Apt!$J$19*((CZ$52-Apt!$J$18)+1))),Apt!$J$30)*((SUM(Apt!$D$4:$D$7))/(Apt!$J$30*12)*((1+Apt!$I$11)^MAX((CZ$53-ROUNDUP(Apt!$J$18/12,0)),0)))</f>
        <v>6888.9028642996236</v>
      </c>
      <c r="DA69" s="55">
        <f>MIN(IF(DA$52&gt;=Apt!$J$18,(Apt!$J$19*((DA$52-Apt!$J$18)+1))),Apt!$J$30)*((SUM(Apt!$D$4:$D$7))/(Apt!$J$30*12)*((1+Apt!$I$11)^MAX((DA$53-ROUNDUP(Apt!$J$18/12,0)),0)))</f>
        <v>6888.9028642996236</v>
      </c>
      <c r="DB69" s="55">
        <f>MIN(IF(DB$52&gt;=Apt!$J$18,(Apt!$J$19*((DB$52-Apt!$J$18)+1))),Apt!$J$30)*((SUM(Apt!$D$4:$D$7))/(Apt!$J$30*12)*((1+Apt!$I$11)^MAX((DB$53-ROUNDUP(Apt!$J$18/12,0)),0)))</f>
        <v>6888.9028642996236</v>
      </c>
      <c r="DC69" s="55">
        <f>MIN(IF(DC$52&gt;=Apt!$J$18,(Apt!$J$19*((DC$52-Apt!$J$18)+1))),Apt!$J$30)*((SUM(Apt!$D$4:$D$7))/(Apt!$J$30*12)*((1+Apt!$I$11)^MAX((DC$53-ROUNDUP(Apt!$J$18/12,0)),0)))</f>
        <v>6888.9028642996236</v>
      </c>
      <c r="DD69" s="55">
        <f>MIN(IF(DD$52&gt;=Apt!$J$18,(Apt!$J$19*((DD$52-Apt!$J$18)+1))),Apt!$J$30)*((SUM(Apt!$D$4:$D$7))/(Apt!$J$30*12)*((1+Apt!$I$11)^MAX((DD$53-ROUNDUP(Apt!$J$18/12,0)),0)))</f>
        <v>6888.9028642996236</v>
      </c>
      <c r="DE69" s="55">
        <f>MIN(IF(DE$52&gt;=Apt!$J$18,(Apt!$J$19*((DE$52-Apt!$J$18)+1))),Apt!$J$30)*((SUM(Apt!$D$4:$D$7))/(Apt!$J$30*12)*((1+Apt!$I$11)^MAX((DE$53-ROUNDUP(Apt!$J$18/12,0)),0)))</f>
        <v>6888.9028642996236</v>
      </c>
      <c r="DF69" s="55">
        <f>MIN(IF(DF$52&gt;=Apt!$J$18,(Apt!$J$19*((DF$52-Apt!$J$18)+1))),Apt!$J$30)*((SUM(Apt!$D$4:$D$7))/(Apt!$J$30*12)*((1+Apt!$I$11)^MAX((DF$53-ROUNDUP(Apt!$J$18/12,0)),0)))</f>
        <v>6888.9028642996236</v>
      </c>
      <c r="DG69" s="55">
        <f>MIN(IF(DG$52&gt;=Apt!$J$18,(Apt!$J$19*((DG$52-Apt!$J$18)+1))),Apt!$J$30)*((SUM(Apt!$D$4:$D$7))/(Apt!$J$30*12)*((1+Apt!$I$11)^MAX((DG$53-ROUNDUP(Apt!$J$18/12,0)),0)))</f>
        <v>6888.9028642996236</v>
      </c>
      <c r="DH69" s="55">
        <f>MIN(IF(DH$52&gt;=Apt!$J$18,(Apt!$J$19*((DH$52-Apt!$J$18)+1))),Apt!$J$30)*((SUM(Apt!$D$4:$D$7))/(Apt!$J$30*12)*((1+Apt!$I$11)^MAX((DH$53-ROUNDUP(Apt!$J$18/12,0)),0)))</f>
        <v>6888.9028642996236</v>
      </c>
      <c r="DI69" s="55">
        <f>MIN(IF(DI$52&gt;=Apt!$J$18,(Apt!$J$19*((DI$52-Apt!$J$18)+1))),Apt!$J$30)*((SUM(Apt!$D$4:$D$7))/(Apt!$J$30*12)*((1+Apt!$I$11)^MAX((DI$53-ROUNDUP(Apt!$J$18/12,0)),0)))</f>
        <v>7164.4589788716103</v>
      </c>
      <c r="DJ69" s="55">
        <f>MIN(IF(DJ$52&gt;=Apt!$J$18,(Apt!$J$19*((DJ$52-Apt!$J$18)+1))),Apt!$J$30)*((SUM(Apt!$D$4:$D$7))/(Apt!$J$30*12)*((1+Apt!$I$11)^MAX((DJ$53-ROUNDUP(Apt!$J$18/12,0)),0)))</f>
        <v>7164.4589788716103</v>
      </c>
      <c r="DK69" s="55">
        <f>MIN(IF(DK$52&gt;=Apt!$J$18,(Apt!$J$19*((DK$52-Apt!$J$18)+1))),Apt!$J$30)*((SUM(Apt!$D$4:$D$7))/(Apt!$J$30*12)*((1+Apt!$I$11)^MAX((DK$53-ROUNDUP(Apt!$J$18/12,0)),0)))</f>
        <v>7164.4589788716103</v>
      </c>
      <c r="DL69" s="55">
        <f>MIN(IF(DL$52&gt;=Apt!$J$18,(Apt!$J$19*((DL$52-Apt!$J$18)+1))),Apt!$J$30)*((SUM(Apt!$D$4:$D$7))/(Apt!$J$30*12)*((1+Apt!$I$11)^MAX((DL$53-ROUNDUP(Apt!$J$18/12,0)),0)))</f>
        <v>7164.4589788716103</v>
      </c>
      <c r="DM69" s="55">
        <f>MIN(IF(DM$52&gt;=Apt!$J$18,(Apt!$J$19*((DM$52-Apt!$J$18)+1))),Apt!$J$30)*((SUM(Apt!$D$4:$D$7))/(Apt!$J$30*12)*((1+Apt!$I$11)^MAX((DM$53-ROUNDUP(Apt!$J$18/12,0)),0)))</f>
        <v>7164.4589788716103</v>
      </c>
      <c r="DN69" s="55">
        <f>MIN(IF(DN$52&gt;=Apt!$J$18,(Apt!$J$19*((DN$52-Apt!$J$18)+1))),Apt!$J$30)*((SUM(Apt!$D$4:$D$7))/(Apt!$J$30*12)*((1+Apt!$I$11)^MAX((DN$53-ROUNDUP(Apt!$J$18/12,0)),0)))</f>
        <v>7164.4589788716103</v>
      </c>
      <c r="DO69" s="55">
        <f>MIN(IF(DO$52&gt;=Apt!$J$18,(Apt!$J$19*((DO$52-Apt!$J$18)+1))),Apt!$J$30)*((SUM(Apt!$D$4:$D$7))/(Apt!$J$30*12)*((1+Apt!$I$11)^MAX((DO$53-ROUNDUP(Apt!$J$18/12,0)),0)))</f>
        <v>7164.4589788716103</v>
      </c>
      <c r="DP69" s="55">
        <f>MIN(IF(DP$52&gt;=Apt!$J$18,(Apt!$J$19*((DP$52-Apt!$J$18)+1))),Apt!$J$30)*((SUM(Apt!$D$4:$D$7))/(Apt!$J$30*12)*((1+Apt!$I$11)^MAX((DP$53-ROUNDUP(Apt!$J$18/12,0)),0)))</f>
        <v>7164.4589788716103</v>
      </c>
      <c r="DQ69" s="55">
        <f>MIN(IF(DQ$52&gt;=Apt!$J$18,(Apt!$J$19*((DQ$52-Apt!$J$18)+1))),Apt!$J$30)*((SUM(Apt!$D$4:$D$7))/(Apt!$J$30*12)*((1+Apt!$I$11)^MAX((DQ$53-ROUNDUP(Apt!$J$18/12,0)),0)))</f>
        <v>7164.4589788716103</v>
      </c>
      <c r="DR69" s="55">
        <f>MIN(IF(DR$52&gt;=Apt!$J$18,(Apt!$J$19*((DR$52-Apt!$J$18)+1))),Apt!$J$30)*((SUM(Apt!$D$4:$D$7))/(Apt!$J$30*12)*((1+Apt!$I$11)^MAX((DR$53-ROUNDUP(Apt!$J$18/12,0)),0)))</f>
        <v>7164.4589788716103</v>
      </c>
      <c r="DS69" s="55">
        <f>MIN(IF(DS$52&gt;=Apt!$J$18,(Apt!$J$19*((DS$52-Apt!$J$18)+1))),Apt!$J$30)*((SUM(Apt!$D$4:$D$7))/(Apt!$J$30*12)*((1+Apt!$I$11)^MAX((DS$53-ROUNDUP(Apt!$J$18/12,0)),0)))</f>
        <v>7164.4589788716103</v>
      </c>
      <c r="DT69" s="55">
        <f>MIN(IF(DT$52&gt;=Apt!$J$18,(Apt!$J$19*((DT$52-Apt!$J$18)+1))),Apt!$J$30)*((SUM(Apt!$D$4:$D$7))/(Apt!$J$30*12)*((1+Apt!$I$11)^MAX((DT$53-ROUNDUP(Apt!$J$18/12,0)),0)))</f>
        <v>7164.4589788716103</v>
      </c>
      <c r="DU69" s="36" t="s">
        <v>238</v>
      </c>
    </row>
    <row r="70" spans="3:125" ht="13.8" thickBot="1" x14ac:dyDescent="0.3">
      <c r="C70" s="29" t="s">
        <v>261</v>
      </c>
      <c r="D70" s="42"/>
      <c r="E70" s="45">
        <f>SUM(E66:E69)</f>
        <v>0</v>
      </c>
      <c r="F70" s="45">
        <f t="shared" ref="F70:BQ70" si="32">SUM(F66:F69)</f>
        <v>0</v>
      </c>
      <c r="G70" s="45">
        <f t="shared" si="32"/>
        <v>0</v>
      </c>
      <c r="H70" s="45">
        <f t="shared" si="32"/>
        <v>0</v>
      </c>
      <c r="I70" s="45">
        <f t="shared" si="32"/>
        <v>0</v>
      </c>
      <c r="J70" s="45">
        <f t="shared" si="32"/>
        <v>0</v>
      </c>
      <c r="K70" s="45">
        <f t="shared" si="32"/>
        <v>0</v>
      </c>
      <c r="L70" s="45">
        <f t="shared" si="32"/>
        <v>0</v>
      </c>
      <c r="M70" s="45">
        <f t="shared" si="32"/>
        <v>0</v>
      </c>
      <c r="N70" s="45">
        <f t="shared" si="32"/>
        <v>0</v>
      </c>
      <c r="O70" s="45">
        <f t="shared" si="32"/>
        <v>0</v>
      </c>
      <c r="P70" s="45">
        <f t="shared" si="32"/>
        <v>0</v>
      </c>
      <c r="Q70" s="45">
        <f t="shared" si="32"/>
        <v>0</v>
      </c>
      <c r="R70" s="45">
        <f t="shared" si="32"/>
        <v>0</v>
      </c>
      <c r="S70" s="45">
        <f t="shared" si="32"/>
        <v>0</v>
      </c>
      <c r="T70" s="45">
        <f t="shared" si="32"/>
        <v>0</v>
      </c>
      <c r="U70" s="45">
        <f t="shared" si="32"/>
        <v>0</v>
      </c>
      <c r="V70" s="45">
        <f t="shared" si="32"/>
        <v>0</v>
      </c>
      <c r="W70" s="45">
        <f t="shared" si="32"/>
        <v>0</v>
      </c>
      <c r="X70" s="45">
        <f t="shared" si="32"/>
        <v>0</v>
      </c>
      <c r="Y70" s="45">
        <f t="shared" si="32"/>
        <v>0</v>
      </c>
      <c r="Z70" s="45">
        <f t="shared" si="32"/>
        <v>0</v>
      </c>
      <c r="AA70" s="45">
        <f t="shared" si="32"/>
        <v>0</v>
      </c>
      <c r="AB70" s="45">
        <f t="shared" si="32"/>
        <v>85327.666666666657</v>
      </c>
      <c r="AC70" s="45">
        <f t="shared" si="32"/>
        <v>177481.54666666663</v>
      </c>
      <c r="AD70" s="45">
        <f t="shared" si="32"/>
        <v>266222.31999999995</v>
      </c>
      <c r="AE70" s="45">
        <f t="shared" si="32"/>
        <v>354963.09333333327</v>
      </c>
      <c r="AF70" s="45">
        <f t="shared" si="32"/>
        <v>443703.86666666664</v>
      </c>
      <c r="AG70" s="45">
        <f t="shared" si="32"/>
        <v>532444.6399999999</v>
      </c>
      <c r="AH70" s="45">
        <f t="shared" si="32"/>
        <v>621185.41333333321</v>
      </c>
      <c r="AI70" s="45">
        <f t="shared" si="32"/>
        <v>709926.18666666653</v>
      </c>
      <c r="AJ70" s="45">
        <f t="shared" si="32"/>
        <v>798666.95999999985</v>
      </c>
      <c r="AK70" s="45">
        <f t="shared" si="32"/>
        <v>887407.73333333328</v>
      </c>
      <c r="AL70" s="45">
        <f t="shared" si="32"/>
        <v>887407.73333333328</v>
      </c>
      <c r="AM70" s="45">
        <f t="shared" si="32"/>
        <v>887407.73333333328</v>
      </c>
      <c r="AN70" s="45">
        <f t="shared" si="32"/>
        <v>887407.73333333328</v>
      </c>
      <c r="AO70" s="45">
        <f t="shared" si="32"/>
        <v>922904.04266666656</v>
      </c>
      <c r="AP70" s="45">
        <f t="shared" si="32"/>
        <v>922904.04266666656</v>
      </c>
      <c r="AQ70" s="45">
        <f t="shared" si="32"/>
        <v>922904.04266666656</v>
      </c>
      <c r="AR70" s="45">
        <f t="shared" si="32"/>
        <v>922904.04266666656</v>
      </c>
      <c r="AS70" s="45">
        <f t="shared" si="32"/>
        <v>922904.04266666656</v>
      </c>
      <c r="AT70" s="45">
        <f t="shared" si="32"/>
        <v>922904.04266666656</v>
      </c>
      <c r="AU70" s="45">
        <f t="shared" si="32"/>
        <v>922904.04266666656</v>
      </c>
      <c r="AV70" s="45">
        <f t="shared" si="32"/>
        <v>922904.04266666656</v>
      </c>
      <c r="AW70" s="45">
        <f t="shared" si="32"/>
        <v>922904.04266666656</v>
      </c>
      <c r="AX70" s="45">
        <f t="shared" si="32"/>
        <v>922904.04266666656</v>
      </c>
      <c r="AY70" s="45">
        <f t="shared" si="32"/>
        <v>922904.04266666656</v>
      </c>
      <c r="AZ70" s="45">
        <f t="shared" si="32"/>
        <v>922904.04266666656</v>
      </c>
      <c r="BA70" s="45">
        <f t="shared" si="32"/>
        <v>959820.20437333325</v>
      </c>
      <c r="BB70" s="45">
        <f t="shared" si="32"/>
        <v>959820.20437333325</v>
      </c>
      <c r="BC70" s="45">
        <f t="shared" si="32"/>
        <v>959820.20437333325</v>
      </c>
      <c r="BD70" s="45">
        <f t="shared" si="32"/>
        <v>959820.20437333325</v>
      </c>
      <c r="BE70" s="45">
        <f t="shared" si="32"/>
        <v>959820.20437333325</v>
      </c>
      <c r="BF70" s="45">
        <f t="shared" si="32"/>
        <v>959820.20437333325</v>
      </c>
      <c r="BG70" s="45">
        <f t="shared" si="32"/>
        <v>959820.20437333325</v>
      </c>
      <c r="BH70" s="45">
        <f t="shared" si="32"/>
        <v>959820.20437333325</v>
      </c>
      <c r="BI70" s="45">
        <f t="shared" si="32"/>
        <v>959820.20437333325</v>
      </c>
      <c r="BJ70" s="45">
        <f t="shared" si="32"/>
        <v>959820.20437333325</v>
      </c>
      <c r="BK70" s="45">
        <f t="shared" si="32"/>
        <v>959820.20437333325</v>
      </c>
      <c r="BL70" s="45">
        <f t="shared" si="32"/>
        <v>959820.20437333325</v>
      </c>
      <c r="BM70" s="45">
        <f t="shared" si="32"/>
        <v>998213.01254826668</v>
      </c>
      <c r="BN70" s="45">
        <f t="shared" si="32"/>
        <v>998213.01254826668</v>
      </c>
      <c r="BO70" s="45">
        <f t="shared" si="32"/>
        <v>998213.01254826668</v>
      </c>
      <c r="BP70" s="45">
        <f t="shared" si="32"/>
        <v>998213.01254826668</v>
      </c>
      <c r="BQ70" s="45">
        <f t="shared" si="32"/>
        <v>998213.01254826668</v>
      </c>
      <c r="BR70" s="45">
        <f t="shared" ref="BR70:DT70" si="33">SUM(BR66:BR69)</f>
        <v>998213.01254826668</v>
      </c>
      <c r="BS70" s="45">
        <f t="shared" si="33"/>
        <v>998213.01254826668</v>
      </c>
      <c r="BT70" s="45">
        <f t="shared" si="33"/>
        <v>998213.01254826668</v>
      </c>
      <c r="BU70" s="45">
        <f t="shared" si="33"/>
        <v>998213.01254826668</v>
      </c>
      <c r="BV70" s="45">
        <f t="shared" si="33"/>
        <v>998213.01254826668</v>
      </c>
      <c r="BW70" s="45">
        <f t="shared" si="33"/>
        <v>998213.01254826668</v>
      </c>
      <c r="BX70" s="45">
        <f t="shared" si="33"/>
        <v>998213.01254826668</v>
      </c>
      <c r="BY70" s="45">
        <f t="shared" si="33"/>
        <v>1038141.5330501975</v>
      </c>
      <c r="BZ70" s="45">
        <f t="shared" si="33"/>
        <v>1038141.5330501975</v>
      </c>
      <c r="CA70" s="45">
        <f t="shared" si="33"/>
        <v>1038141.5330501975</v>
      </c>
      <c r="CB70" s="45">
        <f t="shared" si="33"/>
        <v>1038141.5330501975</v>
      </c>
      <c r="CC70" s="45">
        <f t="shared" si="33"/>
        <v>1038141.5330501975</v>
      </c>
      <c r="CD70" s="45">
        <f t="shared" si="33"/>
        <v>1038141.5330501975</v>
      </c>
      <c r="CE70" s="45">
        <f t="shared" si="33"/>
        <v>1038141.5330501975</v>
      </c>
      <c r="CF70" s="45">
        <f t="shared" si="33"/>
        <v>1038141.5330501975</v>
      </c>
      <c r="CG70" s="45">
        <f t="shared" si="33"/>
        <v>1038141.5330501975</v>
      </c>
      <c r="CH70" s="45">
        <f t="shared" si="33"/>
        <v>1038141.5330501975</v>
      </c>
      <c r="CI70" s="45">
        <f t="shared" si="33"/>
        <v>1038141.5330501975</v>
      </c>
      <c r="CJ70" s="45">
        <f t="shared" si="33"/>
        <v>1038141.5330501975</v>
      </c>
      <c r="CK70" s="45">
        <f t="shared" si="33"/>
        <v>1079667.1943722053</v>
      </c>
      <c r="CL70" s="45">
        <f t="shared" si="33"/>
        <v>1079667.1943722053</v>
      </c>
      <c r="CM70" s="45">
        <f t="shared" si="33"/>
        <v>1079667.1943722053</v>
      </c>
      <c r="CN70" s="45">
        <f t="shared" si="33"/>
        <v>1079667.1943722053</v>
      </c>
      <c r="CO70" s="45">
        <f t="shared" si="33"/>
        <v>1079667.1943722053</v>
      </c>
      <c r="CP70" s="45">
        <f t="shared" si="33"/>
        <v>1079667.1943722053</v>
      </c>
      <c r="CQ70" s="45">
        <f t="shared" si="33"/>
        <v>1079667.1943722053</v>
      </c>
      <c r="CR70" s="45">
        <f t="shared" si="33"/>
        <v>1079667.1943722053</v>
      </c>
      <c r="CS70" s="45">
        <f t="shared" si="33"/>
        <v>1079667.1943722053</v>
      </c>
      <c r="CT70" s="45">
        <f t="shared" si="33"/>
        <v>1079667.1943722053</v>
      </c>
      <c r="CU70" s="45">
        <f t="shared" si="33"/>
        <v>1079667.1943722053</v>
      </c>
      <c r="CV70" s="45">
        <f t="shared" si="33"/>
        <v>1079667.1943722053</v>
      </c>
      <c r="CW70" s="45">
        <f t="shared" si="33"/>
        <v>1122853.8821470938</v>
      </c>
      <c r="CX70" s="45">
        <f t="shared" si="33"/>
        <v>1122853.8821470938</v>
      </c>
      <c r="CY70" s="45">
        <f t="shared" si="33"/>
        <v>1122853.8821470938</v>
      </c>
      <c r="CZ70" s="45">
        <f t="shared" si="33"/>
        <v>1122853.8821470938</v>
      </c>
      <c r="DA70" s="45">
        <f t="shared" si="33"/>
        <v>1122853.8821470938</v>
      </c>
      <c r="DB70" s="45">
        <f t="shared" si="33"/>
        <v>1122853.8821470938</v>
      </c>
      <c r="DC70" s="45">
        <f t="shared" si="33"/>
        <v>1122853.8821470938</v>
      </c>
      <c r="DD70" s="45">
        <f t="shared" si="33"/>
        <v>1122853.8821470938</v>
      </c>
      <c r="DE70" s="45">
        <f t="shared" si="33"/>
        <v>1122853.8821470938</v>
      </c>
      <c r="DF70" s="45">
        <f t="shared" si="33"/>
        <v>1122853.8821470938</v>
      </c>
      <c r="DG70" s="45">
        <f t="shared" si="33"/>
        <v>1122853.8821470938</v>
      </c>
      <c r="DH70" s="45">
        <f t="shared" si="33"/>
        <v>1122853.8821470938</v>
      </c>
      <c r="DI70" s="45">
        <f t="shared" si="33"/>
        <v>1167768.0374329775</v>
      </c>
      <c r="DJ70" s="45">
        <f t="shared" si="33"/>
        <v>1167768.0374329775</v>
      </c>
      <c r="DK70" s="45">
        <f t="shared" si="33"/>
        <v>1167768.0374329775</v>
      </c>
      <c r="DL70" s="45">
        <f t="shared" si="33"/>
        <v>1167768.0374329775</v>
      </c>
      <c r="DM70" s="45">
        <f t="shared" si="33"/>
        <v>1167768.0374329775</v>
      </c>
      <c r="DN70" s="45">
        <f t="shared" si="33"/>
        <v>1167768.0374329775</v>
      </c>
      <c r="DO70" s="45">
        <f t="shared" si="33"/>
        <v>1167768.0374329775</v>
      </c>
      <c r="DP70" s="45">
        <f t="shared" si="33"/>
        <v>1167768.0374329775</v>
      </c>
      <c r="DQ70" s="45">
        <f t="shared" si="33"/>
        <v>1167768.0374329775</v>
      </c>
      <c r="DR70" s="45">
        <f t="shared" si="33"/>
        <v>1167768.0374329775</v>
      </c>
      <c r="DS70" s="45">
        <f t="shared" si="33"/>
        <v>1167768.0374329775</v>
      </c>
      <c r="DT70" s="45">
        <f t="shared" si="33"/>
        <v>1167768.0374329775</v>
      </c>
      <c r="DU70" s="36" t="s">
        <v>238</v>
      </c>
    </row>
    <row r="71" spans="3:125" ht="13.8" thickTop="1" x14ac:dyDescent="0.25">
      <c r="DU71" s="36" t="s">
        <v>238</v>
      </c>
    </row>
    <row r="72" spans="3:125" x14ac:dyDescent="0.25">
      <c r="C72" s="36" t="s">
        <v>94</v>
      </c>
      <c r="E72" s="56">
        <f>-Apt!$I$10*E70</f>
        <v>0</v>
      </c>
      <c r="F72" s="56">
        <f>-Apt!$I$10*F70</f>
        <v>0</v>
      </c>
      <c r="G72" s="56">
        <f>-Apt!$I$10*G70</f>
        <v>0</v>
      </c>
      <c r="H72" s="56">
        <f>-Apt!$I$10*H70</f>
        <v>0</v>
      </c>
      <c r="I72" s="56">
        <f>-Apt!$I$10*I70</f>
        <v>0</v>
      </c>
      <c r="J72" s="56">
        <f>-Apt!$I$10*J70</f>
        <v>0</v>
      </c>
      <c r="K72" s="56">
        <f>-Apt!$I$10*K70</f>
        <v>0</v>
      </c>
      <c r="L72" s="56">
        <f>-Apt!$I$10*L70</f>
        <v>0</v>
      </c>
      <c r="M72" s="56">
        <f>-Apt!$I$10*M70</f>
        <v>0</v>
      </c>
      <c r="N72" s="56">
        <f>-Apt!$I$10*N70</f>
        <v>0</v>
      </c>
      <c r="O72" s="56">
        <f>-Apt!$I$10*O70</f>
        <v>0</v>
      </c>
      <c r="P72" s="56">
        <f>-Apt!$I$10*P70</f>
        <v>0</v>
      </c>
      <c r="Q72" s="56">
        <f>-Apt!$I$10*Q70</f>
        <v>0</v>
      </c>
      <c r="R72" s="56">
        <f>-Apt!$I$10*R70</f>
        <v>0</v>
      </c>
      <c r="S72" s="56">
        <f>-Apt!$I$10*S70</f>
        <v>0</v>
      </c>
      <c r="T72" s="56">
        <f>-Apt!$I$10*T70</f>
        <v>0</v>
      </c>
      <c r="U72" s="56">
        <f>-Apt!$I$10*U70</f>
        <v>0</v>
      </c>
      <c r="V72" s="56">
        <f>-Apt!$I$10*V70</f>
        <v>0</v>
      </c>
      <c r="W72" s="56">
        <f>-Apt!$I$10*W70</f>
        <v>0</v>
      </c>
      <c r="X72" s="56">
        <f>-Apt!$I$10*X70</f>
        <v>0</v>
      </c>
      <c r="Y72" s="56">
        <f>-Apt!$I$10*Y70</f>
        <v>0</v>
      </c>
      <c r="Z72" s="56">
        <f>-Apt!$I$10*Z70</f>
        <v>0</v>
      </c>
      <c r="AA72" s="56">
        <f>-Apt!$I$10*AA70</f>
        <v>0</v>
      </c>
      <c r="AB72" s="56">
        <f>-Apt!$I$10*AB70</f>
        <v>-2559.8299999999995</v>
      </c>
      <c r="AC72" s="56">
        <f>-Apt!$I$10*AC70</f>
        <v>-5324.4463999999989</v>
      </c>
      <c r="AD72" s="56">
        <f>-Apt!$I$10*AD70</f>
        <v>-7986.6695999999984</v>
      </c>
      <c r="AE72" s="56">
        <f>-Apt!$I$10*AE70</f>
        <v>-10648.892799999998</v>
      </c>
      <c r="AF72" s="56">
        <f>-Apt!$I$10*AF70</f>
        <v>-13311.115999999998</v>
      </c>
      <c r="AG72" s="56">
        <f>-Apt!$I$10*AG70</f>
        <v>-15973.339199999997</v>
      </c>
      <c r="AH72" s="56">
        <f>-Apt!$I$10*AH70</f>
        <v>-18635.562399999995</v>
      </c>
      <c r="AI72" s="56">
        <f>-Apt!$I$10*AI70</f>
        <v>-21297.785599999996</v>
      </c>
      <c r="AJ72" s="56">
        <f>-Apt!$I$10*AJ70</f>
        <v>-23960.008799999996</v>
      </c>
      <c r="AK72" s="56">
        <f>-Apt!$I$10*AK70</f>
        <v>-26622.231999999996</v>
      </c>
      <c r="AL72" s="56">
        <f>-Apt!$I$10*AL70</f>
        <v>-26622.231999999996</v>
      </c>
      <c r="AM72" s="56">
        <f>-Apt!$I$10*AM70</f>
        <v>-26622.231999999996</v>
      </c>
      <c r="AN72" s="56">
        <f>-Apt!$I$10*AN70</f>
        <v>-26622.231999999996</v>
      </c>
      <c r="AO72" s="56">
        <f>-Apt!$I$10*AO70</f>
        <v>-27687.121279999996</v>
      </c>
      <c r="AP72" s="56">
        <f>-Apt!$I$10*AP70</f>
        <v>-27687.121279999996</v>
      </c>
      <c r="AQ72" s="56">
        <f>-Apt!$I$10*AQ70</f>
        <v>-27687.121279999996</v>
      </c>
      <c r="AR72" s="56">
        <f>-Apt!$I$10*AR70</f>
        <v>-27687.121279999996</v>
      </c>
      <c r="AS72" s="56">
        <f>-Apt!$I$10*AS70</f>
        <v>-27687.121279999996</v>
      </c>
      <c r="AT72" s="56">
        <f>-Apt!$I$10*AT70</f>
        <v>-27687.121279999996</v>
      </c>
      <c r="AU72" s="56">
        <f>-Apt!$I$10*AU70</f>
        <v>-27687.121279999996</v>
      </c>
      <c r="AV72" s="56">
        <f>-Apt!$I$10*AV70</f>
        <v>-27687.121279999996</v>
      </c>
      <c r="AW72" s="56">
        <f>-Apt!$I$10*AW70</f>
        <v>-27687.121279999996</v>
      </c>
      <c r="AX72" s="56">
        <f>-Apt!$I$10*AX70</f>
        <v>-27687.121279999996</v>
      </c>
      <c r="AY72" s="56">
        <f>-Apt!$I$10*AY70</f>
        <v>-27687.121279999996</v>
      </c>
      <c r="AZ72" s="56">
        <f>-Apt!$I$10*AZ70</f>
        <v>-27687.121279999996</v>
      </c>
      <c r="BA72" s="56">
        <f>-Apt!$I$10*BA70</f>
        <v>-28794.606131199998</v>
      </c>
      <c r="BB72" s="56">
        <f>-Apt!$I$10*BB70</f>
        <v>-28794.606131199998</v>
      </c>
      <c r="BC72" s="56">
        <f>-Apt!$I$10*BC70</f>
        <v>-28794.606131199998</v>
      </c>
      <c r="BD72" s="56">
        <f>-Apt!$I$10*BD70</f>
        <v>-28794.606131199998</v>
      </c>
      <c r="BE72" s="56">
        <f>-Apt!$I$10*BE70</f>
        <v>-28794.606131199998</v>
      </c>
      <c r="BF72" s="56">
        <f>-Apt!$I$10*BF70</f>
        <v>-28794.606131199998</v>
      </c>
      <c r="BG72" s="56">
        <f>-Apt!$I$10*BG70</f>
        <v>-28794.606131199998</v>
      </c>
      <c r="BH72" s="56">
        <f>-Apt!$I$10*BH70</f>
        <v>-28794.606131199998</v>
      </c>
      <c r="BI72" s="56">
        <f>-Apt!$I$10*BI70</f>
        <v>-28794.606131199998</v>
      </c>
      <c r="BJ72" s="56">
        <f>-Apt!$I$10*BJ70</f>
        <v>-28794.606131199998</v>
      </c>
      <c r="BK72" s="56">
        <f>-Apt!$I$10*BK70</f>
        <v>-28794.606131199998</v>
      </c>
      <c r="BL72" s="56">
        <f>-Apt!$I$10*BL70</f>
        <v>-28794.606131199998</v>
      </c>
      <c r="BM72" s="56">
        <f>-Apt!$I$10*BM70</f>
        <v>-29946.390376447998</v>
      </c>
      <c r="BN72" s="56">
        <f>-Apt!$I$10*BN70</f>
        <v>-29946.390376447998</v>
      </c>
      <c r="BO72" s="56">
        <f>-Apt!$I$10*BO70</f>
        <v>-29946.390376447998</v>
      </c>
      <c r="BP72" s="56">
        <f>-Apt!$I$10*BP70</f>
        <v>-29946.390376447998</v>
      </c>
      <c r="BQ72" s="56">
        <f>-Apt!$I$10*BQ70</f>
        <v>-29946.390376447998</v>
      </c>
      <c r="BR72" s="56">
        <f>-Apt!$I$10*BR70</f>
        <v>-29946.390376447998</v>
      </c>
      <c r="BS72" s="56">
        <f>-Apt!$I$10*BS70</f>
        <v>-29946.390376447998</v>
      </c>
      <c r="BT72" s="56">
        <f>-Apt!$I$10*BT70</f>
        <v>-29946.390376447998</v>
      </c>
      <c r="BU72" s="56">
        <f>-Apt!$I$10*BU70</f>
        <v>-29946.390376447998</v>
      </c>
      <c r="BV72" s="56">
        <f>-Apt!$I$10*BV70</f>
        <v>-29946.390376447998</v>
      </c>
      <c r="BW72" s="56">
        <f>-Apt!$I$10*BW70</f>
        <v>-29946.390376447998</v>
      </c>
      <c r="BX72" s="56">
        <f>-Apt!$I$10*BX70</f>
        <v>-29946.390376447998</v>
      </c>
      <c r="BY72" s="56">
        <f>-Apt!$I$10*BY70</f>
        <v>-31144.245991505926</v>
      </c>
      <c r="BZ72" s="56">
        <f>-Apt!$I$10*BZ70</f>
        <v>-31144.245991505926</v>
      </c>
      <c r="CA72" s="56">
        <f>-Apt!$I$10*CA70</f>
        <v>-31144.245991505926</v>
      </c>
      <c r="CB72" s="56">
        <f>-Apt!$I$10*CB70</f>
        <v>-31144.245991505926</v>
      </c>
      <c r="CC72" s="56">
        <f>-Apt!$I$10*CC70</f>
        <v>-31144.245991505926</v>
      </c>
      <c r="CD72" s="56">
        <f>-Apt!$I$10*CD70</f>
        <v>-31144.245991505926</v>
      </c>
      <c r="CE72" s="56">
        <f>-Apt!$I$10*CE70</f>
        <v>-31144.245991505926</v>
      </c>
      <c r="CF72" s="56">
        <f>-Apt!$I$10*CF70</f>
        <v>-31144.245991505926</v>
      </c>
      <c r="CG72" s="56">
        <f>-Apt!$I$10*CG70</f>
        <v>-31144.245991505926</v>
      </c>
      <c r="CH72" s="56">
        <f>-Apt!$I$10*CH70</f>
        <v>-31144.245991505926</v>
      </c>
      <c r="CI72" s="56">
        <f>-Apt!$I$10*CI70</f>
        <v>-31144.245991505926</v>
      </c>
      <c r="CJ72" s="56">
        <f>-Apt!$I$10*CJ70</f>
        <v>-31144.245991505926</v>
      </c>
      <c r="CK72" s="56">
        <f>-Apt!$I$10*CK70</f>
        <v>-32390.015831166158</v>
      </c>
      <c r="CL72" s="56">
        <f>-Apt!$I$10*CL70</f>
        <v>-32390.015831166158</v>
      </c>
      <c r="CM72" s="56">
        <f>-Apt!$I$10*CM70</f>
        <v>-32390.015831166158</v>
      </c>
      <c r="CN72" s="56">
        <f>-Apt!$I$10*CN70</f>
        <v>-32390.015831166158</v>
      </c>
      <c r="CO72" s="56">
        <f>-Apt!$I$10*CO70</f>
        <v>-32390.015831166158</v>
      </c>
      <c r="CP72" s="56">
        <f>-Apt!$I$10*CP70</f>
        <v>-32390.015831166158</v>
      </c>
      <c r="CQ72" s="56">
        <f>-Apt!$I$10*CQ70</f>
        <v>-32390.015831166158</v>
      </c>
      <c r="CR72" s="56">
        <f>-Apt!$I$10*CR70</f>
        <v>-32390.015831166158</v>
      </c>
      <c r="CS72" s="56">
        <f>-Apt!$I$10*CS70</f>
        <v>-32390.015831166158</v>
      </c>
      <c r="CT72" s="56">
        <f>-Apt!$I$10*CT70</f>
        <v>-32390.015831166158</v>
      </c>
      <c r="CU72" s="56">
        <f>-Apt!$I$10*CU70</f>
        <v>-32390.015831166158</v>
      </c>
      <c r="CV72" s="56">
        <f>-Apt!$I$10*CV70</f>
        <v>-32390.015831166158</v>
      </c>
      <c r="CW72" s="56">
        <f>-Apt!$I$10*CW70</f>
        <v>-33685.616464412815</v>
      </c>
      <c r="CX72" s="56">
        <f>-Apt!$I$10*CX70</f>
        <v>-33685.616464412815</v>
      </c>
      <c r="CY72" s="56">
        <f>-Apt!$I$10*CY70</f>
        <v>-33685.616464412815</v>
      </c>
      <c r="CZ72" s="56">
        <f>-Apt!$I$10*CZ70</f>
        <v>-33685.616464412815</v>
      </c>
      <c r="DA72" s="56">
        <f>-Apt!$I$10*DA70</f>
        <v>-33685.616464412815</v>
      </c>
      <c r="DB72" s="56">
        <f>-Apt!$I$10*DB70</f>
        <v>-33685.616464412815</v>
      </c>
      <c r="DC72" s="56">
        <f>-Apt!$I$10*DC70</f>
        <v>-33685.616464412815</v>
      </c>
      <c r="DD72" s="56">
        <f>-Apt!$I$10*DD70</f>
        <v>-33685.616464412815</v>
      </c>
      <c r="DE72" s="56">
        <f>-Apt!$I$10*DE70</f>
        <v>-33685.616464412815</v>
      </c>
      <c r="DF72" s="56">
        <f>-Apt!$I$10*DF70</f>
        <v>-33685.616464412815</v>
      </c>
      <c r="DG72" s="56">
        <f>-Apt!$I$10*DG70</f>
        <v>-33685.616464412815</v>
      </c>
      <c r="DH72" s="56">
        <f>-Apt!$I$10*DH70</f>
        <v>-33685.616464412815</v>
      </c>
      <c r="DI72" s="56">
        <f>-Apt!$I$10*DI70</f>
        <v>-35033.041122989322</v>
      </c>
      <c r="DJ72" s="56">
        <f>-Apt!$I$10*DJ70</f>
        <v>-35033.041122989322</v>
      </c>
      <c r="DK72" s="56">
        <f>-Apt!$I$10*DK70</f>
        <v>-35033.041122989322</v>
      </c>
      <c r="DL72" s="56">
        <f>-Apt!$I$10*DL70</f>
        <v>-35033.041122989322</v>
      </c>
      <c r="DM72" s="56">
        <f>-Apt!$I$10*DM70</f>
        <v>-35033.041122989322</v>
      </c>
      <c r="DN72" s="56">
        <f>-Apt!$I$10*DN70</f>
        <v>-35033.041122989322</v>
      </c>
      <c r="DO72" s="56">
        <f>-Apt!$I$10*DO70</f>
        <v>-35033.041122989322</v>
      </c>
      <c r="DP72" s="56">
        <f>-Apt!$I$10*DP70</f>
        <v>-35033.041122989322</v>
      </c>
      <c r="DQ72" s="56">
        <f>-Apt!$I$10*DQ70</f>
        <v>-35033.041122989322</v>
      </c>
      <c r="DR72" s="56">
        <f>-Apt!$I$10*DR70</f>
        <v>-35033.041122989322</v>
      </c>
      <c r="DS72" s="56">
        <f>-Apt!$I$10*DS70</f>
        <v>-35033.041122989322</v>
      </c>
      <c r="DT72" s="56">
        <f>-Apt!$I$10*DT70</f>
        <v>-35033.041122989322</v>
      </c>
      <c r="DU72" s="36" t="s">
        <v>238</v>
      </c>
    </row>
    <row r="73" spans="3:125" ht="13.8" thickBot="1" x14ac:dyDescent="0.3">
      <c r="C73" s="29" t="s">
        <v>110</v>
      </c>
      <c r="D73" s="45"/>
      <c r="E73" s="45">
        <f>SUM(E70,E72)</f>
        <v>0</v>
      </c>
      <c r="F73" s="45">
        <f t="shared" ref="F73:BQ73" si="34">SUM(F70,F72)</f>
        <v>0</v>
      </c>
      <c r="G73" s="45">
        <f t="shared" si="34"/>
        <v>0</v>
      </c>
      <c r="H73" s="45">
        <f t="shared" si="34"/>
        <v>0</v>
      </c>
      <c r="I73" s="45">
        <f t="shared" si="34"/>
        <v>0</v>
      </c>
      <c r="J73" s="45">
        <f t="shared" si="34"/>
        <v>0</v>
      </c>
      <c r="K73" s="45">
        <f t="shared" si="34"/>
        <v>0</v>
      </c>
      <c r="L73" s="45">
        <f t="shared" si="34"/>
        <v>0</v>
      </c>
      <c r="M73" s="45">
        <f t="shared" si="34"/>
        <v>0</v>
      </c>
      <c r="N73" s="45">
        <f t="shared" si="34"/>
        <v>0</v>
      </c>
      <c r="O73" s="45">
        <f t="shared" si="34"/>
        <v>0</v>
      </c>
      <c r="P73" s="45">
        <f t="shared" si="34"/>
        <v>0</v>
      </c>
      <c r="Q73" s="45">
        <f t="shared" si="34"/>
        <v>0</v>
      </c>
      <c r="R73" s="45">
        <f t="shared" si="34"/>
        <v>0</v>
      </c>
      <c r="S73" s="45">
        <f t="shared" si="34"/>
        <v>0</v>
      </c>
      <c r="T73" s="45">
        <f t="shared" si="34"/>
        <v>0</v>
      </c>
      <c r="U73" s="45">
        <f t="shared" si="34"/>
        <v>0</v>
      </c>
      <c r="V73" s="45">
        <f t="shared" si="34"/>
        <v>0</v>
      </c>
      <c r="W73" s="45">
        <f t="shared" si="34"/>
        <v>0</v>
      </c>
      <c r="X73" s="45">
        <f t="shared" si="34"/>
        <v>0</v>
      </c>
      <c r="Y73" s="45">
        <f t="shared" si="34"/>
        <v>0</v>
      </c>
      <c r="Z73" s="45">
        <f t="shared" si="34"/>
        <v>0</v>
      </c>
      <c r="AA73" s="45">
        <f t="shared" si="34"/>
        <v>0</v>
      </c>
      <c r="AB73" s="45">
        <f t="shared" si="34"/>
        <v>82767.836666666655</v>
      </c>
      <c r="AC73" s="45">
        <f t="shared" si="34"/>
        <v>172157.10026666665</v>
      </c>
      <c r="AD73" s="45">
        <f t="shared" si="34"/>
        <v>258235.65039999995</v>
      </c>
      <c r="AE73" s="45">
        <f t="shared" si="34"/>
        <v>344314.20053333329</v>
      </c>
      <c r="AF73" s="45">
        <f t="shared" si="34"/>
        <v>430392.75066666666</v>
      </c>
      <c r="AG73" s="45">
        <f t="shared" si="34"/>
        <v>516471.30079999991</v>
      </c>
      <c r="AH73" s="45">
        <f t="shared" si="34"/>
        <v>602549.85093333316</v>
      </c>
      <c r="AI73" s="45">
        <f t="shared" si="34"/>
        <v>688628.40106666659</v>
      </c>
      <c r="AJ73" s="45">
        <f t="shared" si="34"/>
        <v>774706.95119999989</v>
      </c>
      <c r="AK73" s="45">
        <f t="shared" si="34"/>
        <v>860785.50133333332</v>
      </c>
      <c r="AL73" s="45">
        <f t="shared" si="34"/>
        <v>860785.50133333332</v>
      </c>
      <c r="AM73" s="45">
        <f t="shared" si="34"/>
        <v>860785.50133333332</v>
      </c>
      <c r="AN73" s="45">
        <f t="shared" si="34"/>
        <v>860785.50133333332</v>
      </c>
      <c r="AO73" s="45">
        <f t="shared" si="34"/>
        <v>895216.9213866666</v>
      </c>
      <c r="AP73" s="45">
        <f t="shared" si="34"/>
        <v>895216.9213866666</v>
      </c>
      <c r="AQ73" s="45">
        <f t="shared" si="34"/>
        <v>895216.9213866666</v>
      </c>
      <c r="AR73" s="45">
        <f t="shared" si="34"/>
        <v>895216.9213866666</v>
      </c>
      <c r="AS73" s="45">
        <f t="shared" si="34"/>
        <v>895216.9213866666</v>
      </c>
      <c r="AT73" s="45">
        <f t="shared" si="34"/>
        <v>895216.9213866666</v>
      </c>
      <c r="AU73" s="45">
        <f t="shared" si="34"/>
        <v>895216.9213866666</v>
      </c>
      <c r="AV73" s="45">
        <f t="shared" si="34"/>
        <v>895216.9213866666</v>
      </c>
      <c r="AW73" s="45">
        <f t="shared" si="34"/>
        <v>895216.9213866666</v>
      </c>
      <c r="AX73" s="45">
        <f t="shared" si="34"/>
        <v>895216.9213866666</v>
      </c>
      <c r="AY73" s="45">
        <f t="shared" si="34"/>
        <v>895216.9213866666</v>
      </c>
      <c r="AZ73" s="45">
        <f t="shared" si="34"/>
        <v>895216.9213866666</v>
      </c>
      <c r="BA73" s="45">
        <f t="shared" si="34"/>
        <v>931025.59824213327</v>
      </c>
      <c r="BB73" s="45">
        <f t="shared" si="34"/>
        <v>931025.59824213327</v>
      </c>
      <c r="BC73" s="45">
        <f t="shared" si="34"/>
        <v>931025.59824213327</v>
      </c>
      <c r="BD73" s="45">
        <f t="shared" si="34"/>
        <v>931025.59824213327</v>
      </c>
      <c r="BE73" s="45">
        <f t="shared" si="34"/>
        <v>931025.59824213327</v>
      </c>
      <c r="BF73" s="45">
        <f t="shared" si="34"/>
        <v>931025.59824213327</v>
      </c>
      <c r="BG73" s="45">
        <f t="shared" si="34"/>
        <v>931025.59824213327</v>
      </c>
      <c r="BH73" s="45">
        <f t="shared" si="34"/>
        <v>931025.59824213327</v>
      </c>
      <c r="BI73" s="45">
        <f t="shared" si="34"/>
        <v>931025.59824213327</v>
      </c>
      <c r="BJ73" s="45">
        <f t="shared" si="34"/>
        <v>931025.59824213327</v>
      </c>
      <c r="BK73" s="45">
        <f t="shared" si="34"/>
        <v>931025.59824213327</v>
      </c>
      <c r="BL73" s="45">
        <f t="shared" si="34"/>
        <v>931025.59824213327</v>
      </c>
      <c r="BM73" s="45">
        <f t="shared" si="34"/>
        <v>968266.62217181863</v>
      </c>
      <c r="BN73" s="45">
        <f t="shared" si="34"/>
        <v>968266.62217181863</v>
      </c>
      <c r="BO73" s="45">
        <f t="shared" si="34"/>
        <v>968266.62217181863</v>
      </c>
      <c r="BP73" s="45">
        <f t="shared" si="34"/>
        <v>968266.62217181863</v>
      </c>
      <c r="BQ73" s="45">
        <f t="shared" si="34"/>
        <v>968266.62217181863</v>
      </c>
      <c r="BR73" s="45">
        <f t="shared" ref="BR73:DT73" si="35">SUM(BR70,BR72)</f>
        <v>968266.62217181863</v>
      </c>
      <c r="BS73" s="45">
        <f t="shared" si="35"/>
        <v>968266.62217181863</v>
      </c>
      <c r="BT73" s="45">
        <f t="shared" si="35"/>
        <v>968266.62217181863</v>
      </c>
      <c r="BU73" s="45">
        <f t="shared" si="35"/>
        <v>968266.62217181863</v>
      </c>
      <c r="BV73" s="45">
        <f t="shared" si="35"/>
        <v>968266.62217181863</v>
      </c>
      <c r="BW73" s="45">
        <f t="shared" si="35"/>
        <v>968266.62217181863</v>
      </c>
      <c r="BX73" s="45">
        <f t="shared" si="35"/>
        <v>968266.62217181863</v>
      </c>
      <c r="BY73" s="45">
        <f t="shared" si="35"/>
        <v>1006997.2870586916</v>
      </c>
      <c r="BZ73" s="45">
        <f t="shared" si="35"/>
        <v>1006997.2870586916</v>
      </c>
      <c r="CA73" s="45">
        <f t="shared" si="35"/>
        <v>1006997.2870586916</v>
      </c>
      <c r="CB73" s="45">
        <f t="shared" si="35"/>
        <v>1006997.2870586916</v>
      </c>
      <c r="CC73" s="45">
        <f t="shared" si="35"/>
        <v>1006997.2870586916</v>
      </c>
      <c r="CD73" s="45">
        <f t="shared" si="35"/>
        <v>1006997.2870586916</v>
      </c>
      <c r="CE73" s="45">
        <f t="shared" si="35"/>
        <v>1006997.2870586916</v>
      </c>
      <c r="CF73" s="45">
        <f t="shared" si="35"/>
        <v>1006997.2870586916</v>
      </c>
      <c r="CG73" s="45">
        <f t="shared" si="35"/>
        <v>1006997.2870586916</v>
      </c>
      <c r="CH73" s="45">
        <f t="shared" si="35"/>
        <v>1006997.2870586916</v>
      </c>
      <c r="CI73" s="45">
        <f t="shared" si="35"/>
        <v>1006997.2870586916</v>
      </c>
      <c r="CJ73" s="45">
        <f t="shared" si="35"/>
        <v>1006997.2870586916</v>
      </c>
      <c r="CK73" s="45">
        <f t="shared" si="35"/>
        <v>1047277.1785410391</v>
      </c>
      <c r="CL73" s="45">
        <f t="shared" si="35"/>
        <v>1047277.1785410391</v>
      </c>
      <c r="CM73" s="45">
        <f t="shared" si="35"/>
        <v>1047277.1785410391</v>
      </c>
      <c r="CN73" s="45">
        <f t="shared" si="35"/>
        <v>1047277.1785410391</v>
      </c>
      <c r="CO73" s="45">
        <f t="shared" si="35"/>
        <v>1047277.1785410391</v>
      </c>
      <c r="CP73" s="45">
        <f t="shared" si="35"/>
        <v>1047277.1785410391</v>
      </c>
      <c r="CQ73" s="45">
        <f t="shared" si="35"/>
        <v>1047277.1785410391</v>
      </c>
      <c r="CR73" s="45">
        <f t="shared" si="35"/>
        <v>1047277.1785410391</v>
      </c>
      <c r="CS73" s="45">
        <f t="shared" si="35"/>
        <v>1047277.1785410391</v>
      </c>
      <c r="CT73" s="45">
        <f t="shared" si="35"/>
        <v>1047277.1785410391</v>
      </c>
      <c r="CU73" s="45">
        <f t="shared" si="35"/>
        <v>1047277.1785410391</v>
      </c>
      <c r="CV73" s="45">
        <f t="shared" si="35"/>
        <v>1047277.1785410391</v>
      </c>
      <c r="CW73" s="45">
        <f t="shared" si="35"/>
        <v>1089168.265682681</v>
      </c>
      <c r="CX73" s="45">
        <f t="shared" si="35"/>
        <v>1089168.265682681</v>
      </c>
      <c r="CY73" s="45">
        <f t="shared" si="35"/>
        <v>1089168.265682681</v>
      </c>
      <c r="CZ73" s="45">
        <f t="shared" si="35"/>
        <v>1089168.265682681</v>
      </c>
      <c r="DA73" s="45">
        <f t="shared" si="35"/>
        <v>1089168.265682681</v>
      </c>
      <c r="DB73" s="45">
        <f t="shared" si="35"/>
        <v>1089168.265682681</v>
      </c>
      <c r="DC73" s="45">
        <f t="shared" si="35"/>
        <v>1089168.265682681</v>
      </c>
      <c r="DD73" s="45">
        <f t="shared" si="35"/>
        <v>1089168.265682681</v>
      </c>
      <c r="DE73" s="45">
        <f t="shared" si="35"/>
        <v>1089168.265682681</v>
      </c>
      <c r="DF73" s="45">
        <f t="shared" si="35"/>
        <v>1089168.265682681</v>
      </c>
      <c r="DG73" s="45">
        <f t="shared" si="35"/>
        <v>1089168.265682681</v>
      </c>
      <c r="DH73" s="45">
        <f t="shared" si="35"/>
        <v>1089168.265682681</v>
      </c>
      <c r="DI73" s="45">
        <f t="shared" si="35"/>
        <v>1132734.9963099882</v>
      </c>
      <c r="DJ73" s="45">
        <f t="shared" si="35"/>
        <v>1132734.9963099882</v>
      </c>
      <c r="DK73" s="45">
        <f t="shared" si="35"/>
        <v>1132734.9963099882</v>
      </c>
      <c r="DL73" s="45">
        <f t="shared" si="35"/>
        <v>1132734.9963099882</v>
      </c>
      <c r="DM73" s="45">
        <f t="shared" si="35"/>
        <v>1132734.9963099882</v>
      </c>
      <c r="DN73" s="45">
        <f t="shared" si="35"/>
        <v>1132734.9963099882</v>
      </c>
      <c r="DO73" s="45">
        <f t="shared" si="35"/>
        <v>1132734.9963099882</v>
      </c>
      <c r="DP73" s="45">
        <f t="shared" si="35"/>
        <v>1132734.9963099882</v>
      </c>
      <c r="DQ73" s="45">
        <f t="shared" si="35"/>
        <v>1132734.9963099882</v>
      </c>
      <c r="DR73" s="45">
        <f t="shared" si="35"/>
        <v>1132734.9963099882</v>
      </c>
      <c r="DS73" s="45">
        <f t="shared" si="35"/>
        <v>1132734.9963099882</v>
      </c>
      <c r="DT73" s="45">
        <f t="shared" si="35"/>
        <v>1132734.9963099882</v>
      </c>
      <c r="DU73" s="36" t="s">
        <v>238</v>
      </c>
    </row>
    <row r="74" spans="3:125" ht="13.8" thickTop="1" x14ac:dyDescent="0.25">
      <c r="DU74" s="36" t="s">
        <v>238</v>
      </c>
    </row>
    <row r="75" spans="3:125" x14ac:dyDescent="0.25">
      <c r="C75" s="10" t="s">
        <v>37</v>
      </c>
      <c r="DU75" s="36" t="s">
        <v>238</v>
      </c>
    </row>
    <row r="76" spans="3:125" x14ac:dyDescent="0.25">
      <c r="C76" s="9" t="s">
        <v>114</v>
      </c>
      <c r="E76" s="56">
        <f>-Apt!$C$65*E73</f>
        <v>0</v>
      </c>
      <c r="F76" s="56">
        <f>-Apt!$C$65*F73</f>
        <v>0</v>
      </c>
      <c r="G76" s="56">
        <f>-Apt!$C$65*G73</f>
        <v>0</v>
      </c>
      <c r="H76" s="56">
        <f>-Apt!$C$65*H73</f>
        <v>0</v>
      </c>
      <c r="I76" s="56">
        <f>-Apt!$C$65*I73</f>
        <v>0</v>
      </c>
      <c r="J76" s="56">
        <f>-Apt!$C$65*J73</f>
        <v>0</v>
      </c>
      <c r="K76" s="56">
        <f>-Apt!$C$65*K73</f>
        <v>0</v>
      </c>
      <c r="L76" s="56">
        <f>-Apt!$C$65*L73</f>
        <v>0</v>
      </c>
      <c r="M76" s="56">
        <f>-Apt!$C$65*M73</f>
        <v>0</v>
      </c>
      <c r="N76" s="56">
        <f>-Apt!$C$65*N73</f>
        <v>0</v>
      </c>
      <c r="O76" s="56">
        <f>-Apt!$C$65*O73</f>
        <v>0</v>
      </c>
      <c r="P76" s="56">
        <f>-Apt!$C$65*P73</f>
        <v>0</v>
      </c>
      <c r="Q76" s="56">
        <f>-Apt!$C$65*Q73</f>
        <v>0</v>
      </c>
      <c r="R76" s="56">
        <f>-Apt!$C$65*R73</f>
        <v>0</v>
      </c>
      <c r="S76" s="56">
        <f>-Apt!$C$65*S73</f>
        <v>0</v>
      </c>
      <c r="T76" s="56">
        <f>-Apt!$C$65*T73</f>
        <v>0</v>
      </c>
      <c r="U76" s="56">
        <f>-Apt!$C$65*U73</f>
        <v>0</v>
      </c>
      <c r="V76" s="56">
        <f>-Apt!$C$65*V73</f>
        <v>0</v>
      </c>
      <c r="W76" s="56">
        <f>-Apt!$C$65*W73</f>
        <v>0</v>
      </c>
      <c r="X76" s="56">
        <f>-Apt!$C$65*X73</f>
        <v>0</v>
      </c>
      <c r="Y76" s="56">
        <f>-Apt!$C$65*Y73</f>
        <v>0</v>
      </c>
      <c r="Z76" s="56">
        <f>-Apt!$C$65*Z73</f>
        <v>0</v>
      </c>
      <c r="AA76" s="56">
        <f>-Apt!$C$65*AA73</f>
        <v>0</v>
      </c>
      <c r="AB76" s="56">
        <f>-Apt!$C$65*AB73</f>
        <v>0</v>
      </c>
      <c r="AC76" s="56">
        <f>-Apt!$C$65*AC73</f>
        <v>0</v>
      </c>
      <c r="AD76" s="56">
        <f>-Apt!$C$65*AD73</f>
        <v>0</v>
      </c>
      <c r="AE76" s="56">
        <f>-Apt!$C$65*AE73</f>
        <v>0</v>
      </c>
      <c r="AF76" s="56">
        <f>-Apt!$C$65*AF73</f>
        <v>0</v>
      </c>
      <c r="AG76" s="56">
        <f>-Apt!$C$65*AG73</f>
        <v>0</v>
      </c>
      <c r="AH76" s="56">
        <f>-Apt!$C$65*AH73</f>
        <v>0</v>
      </c>
      <c r="AI76" s="56">
        <f>-Apt!$C$65*AI73</f>
        <v>0</v>
      </c>
      <c r="AJ76" s="56">
        <f>-Apt!$C$65*AJ73</f>
        <v>0</v>
      </c>
      <c r="AK76" s="56">
        <f>-Apt!$C$65*AK73</f>
        <v>0</v>
      </c>
      <c r="AL76" s="56">
        <f>-Apt!$C$65*AL73</f>
        <v>0</v>
      </c>
      <c r="AM76" s="56">
        <f>-Apt!$C$65*AM73</f>
        <v>0</v>
      </c>
      <c r="AN76" s="56">
        <f>-Apt!$C$65*AN73</f>
        <v>0</v>
      </c>
      <c r="AO76" s="56">
        <f>-Apt!$C$65*AO73</f>
        <v>0</v>
      </c>
      <c r="AP76" s="56">
        <f>-Apt!$C$65*AP73</f>
        <v>0</v>
      </c>
      <c r="AQ76" s="56">
        <f>-Apt!$C$65*AQ73</f>
        <v>0</v>
      </c>
      <c r="AR76" s="56">
        <f>-Apt!$C$65*AR73</f>
        <v>0</v>
      </c>
      <c r="AS76" s="56">
        <f>-Apt!$C$65*AS73</f>
        <v>0</v>
      </c>
      <c r="AT76" s="56">
        <f>-Apt!$C$65*AT73</f>
        <v>0</v>
      </c>
      <c r="AU76" s="56">
        <f>-Apt!$C$65*AU73</f>
        <v>0</v>
      </c>
      <c r="AV76" s="56">
        <f>-Apt!$C$65*AV73</f>
        <v>0</v>
      </c>
      <c r="AW76" s="56">
        <f>-Apt!$C$65*AW73</f>
        <v>0</v>
      </c>
      <c r="AX76" s="56">
        <f>-Apt!$C$65*AX73</f>
        <v>0</v>
      </c>
      <c r="AY76" s="56">
        <f>-Apt!$C$65*AY73</f>
        <v>0</v>
      </c>
      <c r="AZ76" s="56">
        <f>-Apt!$C$65*AZ73</f>
        <v>0</v>
      </c>
      <c r="BA76" s="56">
        <f>-Apt!$C$65*BA73</f>
        <v>0</v>
      </c>
      <c r="BB76" s="56">
        <f>-Apt!$C$65*BB73</f>
        <v>0</v>
      </c>
      <c r="BC76" s="56">
        <f>-Apt!$C$65*BC73</f>
        <v>0</v>
      </c>
      <c r="BD76" s="56">
        <f>-Apt!$C$65*BD73</f>
        <v>0</v>
      </c>
      <c r="BE76" s="56">
        <f>-Apt!$C$65*BE73</f>
        <v>0</v>
      </c>
      <c r="BF76" s="56">
        <f>-Apt!$C$65*BF73</f>
        <v>0</v>
      </c>
      <c r="BG76" s="56">
        <f>-Apt!$C$65*BG73</f>
        <v>0</v>
      </c>
      <c r="BH76" s="56">
        <f>-Apt!$C$65*BH73</f>
        <v>0</v>
      </c>
      <c r="BI76" s="56">
        <f>-Apt!$C$65*BI73</f>
        <v>0</v>
      </c>
      <c r="BJ76" s="56">
        <f>-Apt!$C$65*BJ73</f>
        <v>0</v>
      </c>
      <c r="BK76" s="56">
        <f>-Apt!$C$65*BK73</f>
        <v>0</v>
      </c>
      <c r="BL76" s="56">
        <f>-Apt!$C$65*BL73</f>
        <v>0</v>
      </c>
      <c r="BM76" s="56">
        <f>-Apt!$C$65*BM73</f>
        <v>0</v>
      </c>
      <c r="BN76" s="56">
        <f>-Apt!$C$65*BN73</f>
        <v>0</v>
      </c>
      <c r="BO76" s="56">
        <f>-Apt!$C$65*BO73</f>
        <v>0</v>
      </c>
      <c r="BP76" s="56">
        <f>-Apt!$C$65*BP73</f>
        <v>0</v>
      </c>
      <c r="BQ76" s="56">
        <f>-Apt!$C$65*BQ73</f>
        <v>0</v>
      </c>
      <c r="BR76" s="56">
        <f>-Apt!$C$65*BR73</f>
        <v>0</v>
      </c>
      <c r="BS76" s="56">
        <f>-Apt!$C$65*BS73</f>
        <v>0</v>
      </c>
      <c r="BT76" s="56">
        <f>-Apt!$C$65*BT73</f>
        <v>0</v>
      </c>
      <c r="BU76" s="56">
        <f>-Apt!$C$65*BU73</f>
        <v>0</v>
      </c>
      <c r="BV76" s="56">
        <f>-Apt!$C$65*BV73</f>
        <v>0</v>
      </c>
      <c r="BW76" s="56">
        <f>-Apt!$C$65*BW73</f>
        <v>0</v>
      </c>
      <c r="BX76" s="56">
        <f>-Apt!$C$65*BX73</f>
        <v>0</v>
      </c>
      <c r="BY76" s="56">
        <f>-Apt!$C$65*BY73</f>
        <v>0</v>
      </c>
      <c r="BZ76" s="56">
        <f>-Apt!$C$65*BZ73</f>
        <v>0</v>
      </c>
      <c r="CA76" s="56">
        <f>-Apt!$C$65*CA73</f>
        <v>0</v>
      </c>
      <c r="CB76" s="56">
        <f>-Apt!$C$65*CB73</f>
        <v>0</v>
      </c>
      <c r="CC76" s="56">
        <f>-Apt!$C$65*CC73</f>
        <v>0</v>
      </c>
      <c r="CD76" s="56">
        <f>-Apt!$C$65*CD73</f>
        <v>0</v>
      </c>
      <c r="CE76" s="56">
        <f>-Apt!$C$65*CE73</f>
        <v>0</v>
      </c>
      <c r="CF76" s="56">
        <f>-Apt!$C$65*CF73</f>
        <v>0</v>
      </c>
      <c r="CG76" s="56">
        <f>-Apt!$C$65*CG73</f>
        <v>0</v>
      </c>
      <c r="CH76" s="56">
        <f>-Apt!$C$65*CH73</f>
        <v>0</v>
      </c>
      <c r="CI76" s="56">
        <f>-Apt!$C$65*CI73</f>
        <v>0</v>
      </c>
      <c r="CJ76" s="56">
        <f>-Apt!$C$65*CJ73</f>
        <v>0</v>
      </c>
      <c r="CK76" s="56">
        <f>-Apt!$C$65*CK73</f>
        <v>0</v>
      </c>
      <c r="CL76" s="56">
        <f>-Apt!$C$65*CL73</f>
        <v>0</v>
      </c>
      <c r="CM76" s="56">
        <f>-Apt!$C$65*CM73</f>
        <v>0</v>
      </c>
      <c r="CN76" s="56">
        <f>-Apt!$C$65*CN73</f>
        <v>0</v>
      </c>
      <c r="CO76" s="56">
        <f>-Apt!$C$65*CO73</f>
        <v>0</v>
      </c>
      <c r="CP76" s="56">
        <f>-Apt!$C$65*CP73</f>
        <v>0</v>
      </c>
      <c r="CQ76" s="56">
        <f>-Apt!$C$65*CQ73</f>
        <v>0</v>
      </c>
      <c r="CR76" s="56">
        <f>-Apt!$C$65*CR73</f>
        <v>0</v>
      </c>
      <c r="CS76" s="56">
        <f>-Apt!$C$65*CS73</f>
        <v>0</v>
      </c>
      <c r="CT76" s="56">
        <f>-Apt!$C$65*CT73</f>
        <v>0</v>
      </c>
      <c r="CU76" s="56">
        <f>-Apt!$C$65*CU73</f>
        <v>0</v>
      </c>
      <c r="CV76" s="56">
        <f>-Apt!$C$65*CV73</f>
        <v>0</v>
      </c>
      <c r="CW76" s="56">
        <f>-Apt!$C$65*CW73</f>
        <v>0</v>
      </c>
      <c r="CX76" s="56">
        <f>-Apt!$C$65*CX73</f>
        <v>0</v>
      </c>
      <c r="CY76" s="56">
        <f>-Apt!$C$65*CY73</f>
        <v>0</v>
      </c>
      <c r="CZ76" s="56">
        <f>-Apt!$C$65*CZ73</f>
        <v>0</v>
      </c>
      <c r="DA76" s="56">
        <f>-Apt!$C$65*DA73</f>
        <v>0</v>
      </c>
      <c r="DB76" s="56">
        <f>-Apt!$C$65*DB73</f>
        <v>0</v>
      </c>
      <c r="DC76" s="56">
        <f>-Apt!$C$65*DC73</f>
        <v>0</v>
      </c>
      <c r="DD76" s="56">
        <f>-Apt!$C$65*DD73</f>
        <v>0</v>
      </c>
      <c r="DE76" s="56">
        <f>-Apt!$C$65*DE73</f>
        <v>0</v>
      </c>
      <c r="DF76" s="56">
        <f>-Apt!$C$65*DF73</f>
        <v>0</v>
      </c>
      <c r="DG76" s="56">
        <f>-Apt!$C$65*DG73</f>
        <v>0</v>
      </c>
      <c r="DH76" s="56">
        <f>-Apt!$C$65*DH73</f>
        <v>0</v>
      </c>
      <c r="DI76" s="56">
        <f>-Apt!$C$65*DI73</f>
        <v>0</v>
      </c>
      <c r="DJ76" s="56">
        <f>-Apt!$C$65*DJ73</f>
        <v>0</v>
      </c>
      <c r="DK76" s="56">
        <f>-Apt!$C$65*DK73</f>
        <v>0</v>
      </c>
      <c r="DL76" s="56">
        <f>-Apt!$C$65*DL73</f>
        <v>0</v>
      </c>
      <c r="DM76" s="56">
        <f>-Apt!$C$65*DM73</f>
        <v>0</v>
      </c>
      <c r="DN76" s="56">
        <f>-Apt!$C$65*DN73</f>
        <v>0</v>
      </c>
      <c r="DO76" s="56">
        <f>-Apt!$C$65*DO73</f>
        <v>0</v>
      </c>
      <c r="DP76" s="56">
        <f>-Apt!$C$65*DP73</f>
        <v>0</v>
      </c>
      <c r="DQ76" s="56">
        <f>-Apt!$C$65*DQ73</f>
        <v>0</v>
      </c>
      <c r="DR76" s="56">
        <f>-Apt!$C$65*DR73</f>
        <v>0</v>
      </c>
      <c r="DS76" s="56">
        <f>-Apt!$C$65*DS73</f>
        <v>0</v>
      </c>
      <c r="DT76" s="56">
        <f>-Apt!$C$65*DT73</f>
        <v>0</v>
      </c>
      <c r="DU76" s="36" t="s">
        <v>238</v>
      </c>
    </row>
    <row r="77" spans="3:125" x14ac:dyDescent="0.25">
      <c r="C77" s="14" t="s">
        <v>115</v>
      </c>
      <c r="E77" s="55">
        <f>MIN(IF(E$52&gt;=Apt!$J$18,(Apt!$J$19*((E$52-Apt!$J$18)+1))),Apt!$J$30)*(-Apt!$D$42/(12*Apt!$J$30))*((1+Apt!$I$12)^MAX((E$53-ROUNDUP(Apt!$J$18/12,0)),0))</f>
        <v>0</v>
      </c>
      <c r="F77" s="55">
        <f>MIN(IF(F$52&gt;=Apt!$J$18,(Apt!$J$19*((F$52-Apt!$J$18)+1))),Apt!$J$30)*(-Apt!$D$42/(12*Apt!$J$30))*((1+Apt!$I$12)^MAX((F$53-ROUNDUP(Apt!$J$18/12,0)),0))</f>
        <v>0</v>
      </c>
      <c r="G77" s="55">
        <f>MIN(IF(G$52&gt;=Apt!$J$18,(Apt!$J$19*((G$52-Apt!$J$18)+1))),Apt!$J$30)*(-Apt!$D$42/(12*Apt!$J$30))*((1+Apt!$I$12)^MAX((G$53-ROUNDUP(Apt!$J$18/12,0)),0))</f>
        <v>0</v>
      </c>
      <c r="H77" s="55">
        <f>MIN(IF(H$52&gt;=Apt!$J$18,(Apt!$J$19*((H$52-Apt!$J$18)+1))),Apt!$J$30)*(-Apt!$D$42/(12*Apt!$J$30))*((1+Apt!$I$12)^MAX((H$53-ROUNDUP(Apt!$J$18/12,0)),0))</f>
        <v>0</v>
      </c>
      <c r="I77" s="55">
        <f>MIN(IF(I$52&gt;=Apt!$J$18,(Apt!$J$19*((I$52-Apt!$J$18)+1))),Apt!$J$30)*(-Apt!$D$42/(12*Apt!$J$30))*((1+Apt!$I$12)^MAX((I$53-ROUNDUP(Apt!$J$18/12,0)),0))</f>
        <v>0</v>
      </c>
      <c r="J77" s="55">
        <f>MIN(IF(J$52&gt;=Apt!$J$18,(Apt!$J$19*((J$52-Apt!$J$18)+1))),Apt!$J$30)*(-Apt!$D$42/(12*Apt!$J$30))*((1+Apt!$I$12)^MAX((J$53-ROUNDUP(Apt!$J$18/12,0)),0))</f>
        <v>0</v>
      </c>
      <c r="K77" s="55">
        <f>MIN(IF(K$52&gt;=Apt!$J$18,(Apt!$J$19*((K$52-Apt!$J$18)+1))),Apt!$J$30)*(-Apt!$D$42/(12*Apt!$J$30))*((1+Apt!$I$12)^MAX((K$53-ROUNDUP(Apt!$J$18/12,0)),0))</f>
        <v>0</v>
      </c>
      <c r="L77" s="55">
        <f>MIN(IF(L$52&gt;=Apt!$J$18,(Apt!$J$19*((L$52-Apt!$J$18)+1))),Apt!$J$30)*(-Apt!$D$42/(12*Apt!$J$30))*((1+Apt!$I$12)^MAX((L$53-ROUNDUP(Apt!$J$18/12,0)),0))</f>
        <v>0</v>
      </c>
      <c r="M77" s="55">
        <f>MIN(IF(M$52&gt;=Apt!$J$18,(Apt!$J$19*((M$52-Apt!$J$18)+1))),Apt!$J$30)*(-Apt!$D$42/(12*Apt!$J$30))*((1+Apt!$I$12)^MAX((M$53-ROUNDUP(Apt!$J$18/12,0)),0))</f>
        <v>0</v>
      </c>
      <c r="N77" s="55">
        <f>MIN(IF(N$52&gt;=Apt!$J$18,(Apt!$J$19*((N$52-Apt!$J$18)+1))),Apt!$J$30)*(-Apt!$D$42/(12*Apt!$J$30))*((1+Apt!$I$12)^MAX((N$53-ROUNDUP(Apt!$J$18/12,0)),0))</f>
        <v>0</v>
      </c>
      <c r="O77" s="55">
        <f>MIN(IF(O$52&gt;=Apt!$J$18,(Apt!$J$19*((O$52-Apt!$J$18)+1))),Apt!$J$30)*(-Apt!$D$42/(12*Apt!$J$30))*((1+Apt!$I$12)^MAX((O$53-ROUNDUP(Apt!$J$18/12,0)),0))</f>
        <v>0</v>
      </c>
      <c r="P77" s="55">
        <f>MIN(IF(P$52&gt;=Apt!$J$18,(Apt!$J$19*((P$52-Apt!$J$18)+1))),Apt!$J$30)*(-Apt!$D$42/(12*Apt!$J$30))*((1+Apt!$I$12)^MAX((P$53-ROUNDUP(Apt!$J$18/12,0)),0))</f>
        <v>0</v>
      </c>
      <c r="Q77" s="55">
        <f>MIN(IF(Q$52&gt;=Apt!$J$18,(Apt!$J$19*((Q$52-Apt!$J$18)+1))),Apt!$J$30)*(-Apt!$D$42/(12*Apt!$J$30))*((1+Apt!$I$12)^MAX((Q$53-ROUNDUP(Apt!$J$18/12,0)),0))</f>
        <v>0</v>
      </c>
      <c r="R77" s="55">
        <f>MIN(IF(R$52&gt;=Apt!$J$18,(Apt!$J$19*((R$52-Apt!$J$18)+1))),Apt!$J$30)*(-Apt!$D$42/(12*Apt!$J$30))*((1+Apt!$I$12)^MAX((R$53-ROUNDUP(Apt!$J$18/12,0)),0))</f>
        <v>0</v>
      </c>
      <c r="S77" s="55">
        <f>MIN(IF(S$52&gt;=Apt!$J$18,(Apt!$J$19*((S$52-Apt!$J$18)+1))),Apt!$J$30)*(-Apt!$D$42/(12*Apt!$J$30))*((1+Apt!$I$12)^MAX((S$53-ROUNDUP(Apt!$J$18/12,0)),0))</f>
        <v>0</v>
      </c>
      <c r="T77" s="55">
        <f>MIN(IF(T$52&gt;=Apt!$J$18,(Apt!$J$19*((T$52-Apt!$J$18)+1))),Apt!$J$30)*(-Apt!$D$42/(12*Apt!$J$30))*((1+Apt!$I$12)^MAX((T$53-ROUNDUP(Apt!$J$18/12,0)),0))</f>
        <v>0</v>
      </c>
      <c r="U77" s="55">
        <f>MIN(IF(U$52&gt;=Apt!$J$18,(Apt!$J$19*((U$52-Apt!$J$18)+1))),Apt!$J$30)*(-Apt!$D$42/(12*Apt!$J$30))*((1+Apt!$I$12)^MAX((U$53-ROUNDUP(Apt!$J$18/12,0)),0))</f>
        <v>0</v>
      </c>
      <c r="V77" s="55">
        <f>MIN(IF(V$52&gt;=Apt!$J$18,(Apt!$J$19*((V$52-Apt!$J$18)+1))),Apt!$J$30)*(-Apt!$D$42/(12*Apt!$J$30))*((1+Apt!$I$12)^MAX((V$53-ROUNDUP(Apt!$J$18/12,0)),0))</f>
        <v>0</v>
      </c>
      <c r="W77" s="55">
        <f>MIN(IF(W$52&gt;=Apt!$J$18,(Apt!$J$19*((W$52-Apt!$J$18)+1))),Apt!$J$30)*(-Apt!$D$42/(12*Apt!$J$30))*((1+Apt!$I$12)^MAX((W$53-ROUNDUP(Apt!$J$18/12,0)),0))</f>
        <v>0</v>
      </c>
      <c r="X77" s="55">
        <f>MIN(IF(X$52&gt;=Apt!$J$18,(Apt!$J$19*((X$52-Apt!$J$18)+1))),Apt!$J$30)*(-Apt!$D$42/(12*Apt!$J$30))*((1+Apt!$I$12)^MAX((X$53-ROUNDUP(Apt!$J$18/12,0)),0))</f>
        <v>0</v>
      </c>
      <c r="Y77" s="55">
        <f>MIN(IF(Y$52&gt;=Apt!$J$18,(Apt!$J$19*((Y$52-Apt!$J$18)+1))),Apt!$J$30)*(-Apt!$D$42/(12*Apt!$J$30))*((1+Apt!$I$12)^MAX((Y$53-ROUNDUP(Apt!$J$18/12,0)),0))</f>
        <v>0</v>
      </c>
      <c r="Z77" s="55">
        <f>MIN(IF(Z$52&gt;=Apt!$J$18,(Apt!$J$19*((Z$52-Apt!$J$18)+1))),Apt!$J$30)*(-Apt!$D$42/(12*Apt!$J$30))*((1+Apt!$I$12)^MAX((Z$53-ROUNDUP(Apt!$J$18/12,0)),0))</f>
        <v>0</v>
      </c>
      <c r="AA77" s="55">
        <f>MIN(IF(AA$52&gt;=Apt!$J$18,(Apt!$J$19*((AA$52-Apt!$J$18)+1))),Apt!$J$30)*(-Apt!$D$42/(12*Apt!$J$30))*((1+Apt!$I$12)^MAX((AA$53-ROUNDUP(Apt!$J$18/12,0)),0))</f>
        <v>0</v>
      </c>
      <c r="AB77" s="55">
        <f>MIN(IF(AB$52&gt;=Apt!$J$18,(Apt!$J$19*((AB$52-Apt!$J$18)+1))),Apt!$J$30)*(-Apt!$D$42/(12*Apt!$J$30))*((1+Apt!$I$12)^MAX((AB$53-ROUNDUP(Apt!$J$18/12,0)),0))</f>
        <v>-24333.333333333332</v>
      </c>
      <c r="AC77" s="55">
        <f>MIN(IF(AC$52&gt;=Apt!$J$18,(Apt!$J$19*((AC$52-Apt!$J$18)+1))),Apt!$J$30)*(-Apt!$D$42/(12*Apt!$J$30))*((1+Apt!$I$12)^MAX((AC$53-ROUNDUP(Apt!$J$18/12,0)),0))</f>
        <v>-49883.333333333328</v>
      </c>
      <c r="AD77" s="55">
        <f>MIN(IF(AD$52&gt;=Apt!$J$18,(Apt!$J$19*((AD$52-Apt!$J$18)+1))),Apt!$J$30)*(-Apt!$D$42/(12*Apt!$J$30))*((1+Apt!$I$12)^MAX((AD$53-ROUNDUP(Apt!$J$18/12,0)),0))</f>
        <v>-74825</v>
      </c>
      <c r="AE77" s="55">
        <f>MIN(IF(AE$52&gt;=Apt!$J$18,(Apt!$J$19*((AE$52-Apt!$J$18)+1))),Apt!$J$30)*(-Apt!$D$42/(12*Apt!$J$30))*((1+Apt!$I$12)^MAX((AE$53-ROUNDUP(Apt!$J$18/12,0)),0))</f>
        <v>-99766.666666666657</v>
      </c>
      <c r="AF77" s="55">
        <f>MIN(IF(AF$52&gt;=Apt!$J$18,(Apt!$J$19*((AF$52-Apt!$J$18)+1))),Apt!$J$30)*(-Apt!$D$42/(12*Apt!$J$30))*((1+Apt!$I$12)^MAX((AF$53-ROUNDUP(Apt!$J$18/12,0)),0))</f>
        <v>-124708.33333333333</v>
      </c>
      <c r="AG77" s="55">
        <f>MIN(IF(AG$52&gt;=Apt!$J$18,(Apt!$J$19*((AG$52-Apt!$J$18)+1))),Apt!$J$30)*(-Apt!$D$42/(12*Apt!$J$30))*((1+Apt!$I$12)^MAX((AG$53-ROUNDUP(Apt!$J$18/12,0)),0))</f>
        <v>-149650</v>
      </c>
      <c r="AH77" s="55">
        <f>MIN(IF(AH$52&gt;=Apt!$J$18,(Apt!$J$19*((AH$52-Apt!$J$18)+1))),Apt!$J$30)*(-Apt!$D$42/(12*Apt!$J$30))*((1+Apt!$I$12)^MAX((AH$53-ROUNDUP(Apt!$J$18/12,0)),0))</f>
        <v>-174591.66666666666</v>
      </c>
      <c r="AI77" s="55">
        <f>MIN(IF(AI$52&gt;=Apt!$J$18,(Apt!$J$19*((AI$52-Apt!$J$18)+1))),Apt!$J$30)*(-Apt!$D$42/(12*Apt!$J$30))*((1+Apt!$I$12)^MAX((AI$53-ROUNDUP(Apt!$J$18/12,0)),0))</f>
        <v>-199533.33333333331</v>
      </c>
      <c r="AJ77" s="55">
        <f>MIN(IF(AJ$52&gt;=Apt!$J$18,(Apt!$J$19*((AJ$52-Apt!$J$18)+1))),Apt!$J$30)*(-Apt!$D$42/(12*Apt!$J$30))*((1+Apt!$I$12)^MAX((AJ$53-ROUNDUP(Apt!$J$18/12,0)),0))</f>
        <v>-224474.99999999997</v>
      </c>
      <c r="AK77" s="55">
        <f>MIN(IF(AK$52&gt;=Apt!$J$18,(Apt!$J$19*((AK$52-Apt!$J$18)+1))),Apt!$J$30)*(-Apt!$D$42/(12*Apt!$J$30))*((1+Apt!$I$12)^MAX((AK$53-ROUNDUP(Apt!$J$18/12,0)),0))</f>
        <v>-249416.66666666666</v>
      </c>
      <c r="AL77" s="55">
        <f>MIN(IF(AL$52&gt;=Apt!$J$18,(Apt!$J$19*((AL$52-Apt!$J$18)+1))),Apt!$J$30)*(-Apt!$D$42/(12*Apt!$J$30))*((1+Apt!$I$12)^MAX((AL$53-ROUNDUP(Apt!$J$18/12,0)),0))</f>
        <v>-249416.66666666666</v>
      </c>
      <c r="AM77" s="55">
        <f>MIN(IF(AM$52&gt;=Apt!$J$18,(Apt!$J$19*((AM$52-Apt!$J$18)+1))),Apt!$J$30)*(-Apt!$D$42/(12*Apt!$J$30))*((1+Apt!$I$12)^MAX((AM$53-ROUNDUP(Apt!$J$18/12,0)),0))</f>
        <v>-249416.66666666666</v>
      </c>
      <c r="AN77" s="55">
        <f>MIN(IF(AN$52&gt;=Apt!$J$18,(Apt!$J$19*((AN$52-Apt!$J$18)+1))),Apt!$J$30)*(-Apt!$D$42/(12*Apt!$J$30))*((1+Apt!$I$12)^MAX((AN$53-ROUNDUP(Apt!$J$18/12,0)),0))</f>
        <v>-249416.66666666666</v>
      </c>
      <c r="AO77" s="55">
        <f>MIN(IF(AO$52&gt;=Apt!$J$18,(Apt!$J$19*((AO$52-Apt!$J$18)+1))),Apt!$J$30)*(-Apt!$D$42/(12*Apt!$J$30))*((1+Apt!$I$12)^MAX((AO$53-ROUNDUP(Apt!$J$18/12,0)),0))</f>
        <v>-255652.08333333331</v>
      </c>
      <c r="AP77" s="55">
        <f>MIN(IF(AP$52&gt;=Apt!$J$18,(Apt!$J$19*((AP$52-Apt!$J$18)+1))),Apt!$J$30)*(-Apt!$D$42/(12*Apt!$J$30))*((1+Apt!$I$12)^MAX((AP$53-ROUNDUP(Apt!$J$18/12,0)),0))</f>
        <v>-255652.08333333331</v>
      </c>
      <c r="AQ77" s="55">
        <f>MIN(IF(AQ$52&gt;=Apt!$J$18,(Apt!$J$19*((AQ$52-Apt!$J$18)+1))),Apt!$J$30)*(-Apt!$D$42/(12*Apt!$J$30))*((1+Apt!$I$12)^MAX((AQ$53-ROUNDUP(Apt!$J$18/12,0)),0))</f>
        <v>-255652.08333333331</v>
      </c>
      <c r="AR77" s="55">
        <f>MIN(IF(AR$52&gt;=Apt!$J$18,(Apt!$J$19*((AR$52-Apt!$J$18)+1))),Apt!$J$30)*(-Apt!$D$42/(12*Apt!$J$30))*((1+Apt!$I$12)^MAX((AR$53-ROUNDUP(Apt!$J$18/12,0)),0))</f>
        <v>-255652.08333333331</v>
      </c>
      <c r="AS77" s="55">
        <f>MIN(IF(AS$52&gt;=Apt!$J$18,(Apt!$J$19*((AS$52-Apt!$J$18)+1))),Apt!$J$30)*(-Apt!$D$42/(12*Apt!$J$30))*((1+Apt!$I$12)^MAX((AS$53-ROUNDUP(Apt!$J$18/12,0)),0))</f>
        <v>-255652.08333333331</v>
      </c>
      <c r="AT77" s="55">
        <f>MIN(IF(AT$52&gt;=Apt!$J$18,(Apt!$J$19*((AT$52-Apt!$J$18)+1))),Apt!$J$30)*(-Apt!$D$42/(12*Apt!$J$30))*((1+Apt!$I$12)^MAX((AT$53-ROUNDUP(Apt!$J$18/12,0)),0))</f>
        <v>-255652.08333333331</v>
      </c>
      <c r="AU77" s="55">
        <f>MIN(IF(AU$52&gt;=Apt!$J$18,(Apt!$J$19*((AU$52-Apt!$J$18)+1))),Apt!$J$30)*(-Apt!$D$42/(12*Apt!$J$30))*((1+Apt!$I$12)^MAX((AU$53-ROUNDUP(Apt!$J$18/12,0)),0))</f>
        <v>-255652.08333333331</v>
      </c>
      <c r="AV77" s="55">
        <f>MIN(IF(AV$52&gt;=Apt!$J$18,(Apt!$J$19*((AV$52-Apt!$J$18)+1))),Apt!$J$30)*(-Apt!$D$42/(12*Apt!$J$30))*((1+Apt!$I$12)^MAX((AV$53-ROUNDUP(Apt!$J$18/12,0)),0))</f>
        <v>-255652.08333333331</v>
      </c>
      <c r="AW77" s="55">
        <f>MIN(IF(AW$52&gt;=Apt!$J$18,(Apt!$J$19*((AW$52-Apt!$J$18)+1))),Apt!$J$30)*(-Apt!$D$42/(12*Apt!$J$30))*((1+Apt!$I$12)^MAX((AW$53-ROUNDUP(Apt!$J$18/12,0)),0))</f>
        <v>-255652.08333333331</v>
      </c>
      <c r="AX77" s="55">
        <f>MIN(IF(AX$52&gt;=Apt!$J$18,(Apt!$J$19*((AX$52-Apt!$J$18)+1))),Apt!$J$30)*(-Apt!$D$42/(12*Apt!$J$30))*((1+Apt!$I$12)^MAX((AX$53-ROUNDUP(Apt!$J$18/12,0)),0))</f>
        <v>-255652.08333333331</v>
      </c>
      <c r="AY77" s="55">
        <f>MIN(IF(AY$52&gt;=Apt!$J$18,(Apt!$J$19*((AY$52-Apt!$J$18)+1))),Apt!$J$30)*(-Apt!$D$42/(12*Apt!$J$30))*((1+Apt!$I$12)^MAX((AY$53-ROUNDUP(Apt!$J$18/12,0)),0))</f>
        <v>-255652.08333333331</v>
      </c>
      <c r="AZ77" s="55">
        <f>MIN(IF(AZ$52&gt;=Apt!$J$18,(Apt!$J$19*((AZ$52-Apt!$J$18)+1))),Apt!$J$30)*(-Apt!$D$42/(12*Apt!$J$30))*((1+Apt!$I$12)^MAX((AZ$53-ROUNDUP(Apt!$J$18/12,0)),0))</f>
        <v>-255652.08333333331</v>
      </c>
      <c r="BA77" s="55">
        <f>MIN(IF(BA$52&gt;=Apt!$J$18,(Apt!$J$19*((BA$52-Apt!$J$18)+1))),Apt!$J$30)*(-Apt!$D$42/(12*Apt!$J$30))*((1+Apt!$I$12)^MAX((BA$53-ROUNDUP(Apt!$J$18/12,0)),0))</f>
        <v>-262043.38541666666</v>
      </c>
      <c r="BB77" s="55">
        <f>MIN(IF(BB$52&gt;=Apt!$J$18,(Apt!$J$19*((BB$52-Apt!$J$18)+1))),Apt!$J$30)*(-Apt!$D$42/(12*Apt!$J$30))*((1+Apt!$I$12)^MAX((BB$53-ROUNDUP(Apt!$J$18/12,0)),0))</f>
        <v>-262043.38541666666</v>
      </c>
      <c r="BC77" s="55">
        <f>MIN(IF(BC$52&gt;=Apt!$J$18,(Apt!$J$19*((BC$52-Apt!$J$18)+1))),Apt!$J$30)*(-Apt!$D$42/(12*Apt!$J$30))*((1+Apt!$I$12)^MAX((BC$53-ROUNDUP(Apt!$J$18/12,0)),0))</f>
        <v>-262043.38541666666</v>
      </c>
      <c r="BD77" s="55">
        <f>MIN(IF(BD$52&gt;=Apt!$J$18,(Apt!$J$19*((BD$52-Apt!$J$18)+1))),Apt!$J$30)*(-Apt!$D$42/(12*Apt!$J$30))*((1+Apt!$I$12)^MAX((BD$53-ROUNDUP(Apt!$J$18/12,0)),0))</f>
        <v>-262043.38541666666</v>
      </c>
      <c r="BE77" s="55">
        <f>MIN(IF(BE$52&gt;=Apt!$J$18,(Apt!$J$19*((BE$52-Apt!$J$18)+1))),Apt!$J$30)*(-Apt!$D$42/(12*Apt!$J$30))*((1+Apt!$I$12)^MAX((BE$53-ROUNDUP(Apt!$J$18/12,0)),0))</f>
        <v>-262043.38541666666</v>
      </c>
      <c r="BF77" s="55">
        <f>MIN(IF(BF$52&gt;=Apt!$J$18,(Apt!$J$19*((BF$52-Apt!$J$18)+1))),Apt!$J$30)*(-Apt!$D$42/(12*Apt!$J$30))*((1+Apt!$I$12)^MAX((BF$53-ROUNDUP(Apt!$J$18/12,0)),0))</f>
        <v>-262043.38541666666</v>
      </c>
      <c r="BG77" s="55">
        <f>MIN(IF(BG$52&gt;=Apt!$J$18,(Apt!$J$19*((BG$52-Apt!$J$18)+1))),Apt!$J$30)*(-Apt!$D$42/(12*Apt!$J$30))*((1+Apt!$I$12)^MAX((BG$53-ROUNDUP(Apt!$J$18/12,0)),0))</f>
        <v>-262043.38541666666</v>
      </c>
      <c r="BH77" s="55">
        <f>MIN(IF(BH$52&gt;=Apt!$J$18,(Apt!$J$19*((BH$52-Apt!$J$18)+1))),Apt!$J$30)*(-Apt!$D$42/(12*Apt!$J$30))*((1+Apt!$I$12)^MAX((BH$53-ROUNDUP(Apt!$J$18/12,0)),0))</f>
        <v>-262043.38541666666</v>
      </c>
      <c r="BI77" s="55">
        <f>MIN(IF(BI$52&gt;=Apt!$J$18,(Apt!$J$19*((BI$52-Apt!$J$18)+1))),Apt!$J$30)*(-Apt!$D$42/(12*Apt!$J$30))*((1+Apt!$I$12)^MAX((BI$53-ROUNDUP(Apt!$J$18/12,0)),0))</f>
        <v>-262043.38541666666</v>
      </c>
      <c r="BJ77" s="55">
        <f>MIN(IF(BJ$52&gt;=Apt!$J$18,(Apt!$J$19*((BJ$52-Apt!$J$18)+1))),Apt!$J$30)*(-Apt!$D$42/(12*Apt!$J$30))*((1+Apt!$I$12)^MAX((BJ$53-ROUNDUP(Apt!$J$18/12,0)),0))</f>
        <v>-262043.38541666666</v>
      </c>
      <c r="BK77" s="55">
        <f>MIN(IF(BK$52&gt;=Apt!$J$18,(Apt!$J$19*((BK$52-Apt!$J$18)+1))),Apt!$J$30)*(-Apt!$D$42/(12*Apt!$J$30))*((1+Apt!$I$12)^MAX((BK$53-ROUNDUP(Apt!$J$18/12,0)),0))</f>
        <v>-262043.38541666666</v>
      </c>
      <c r="BL77" s="55">
        <f>MIN(IF(BL$52&gt;=Apt!$J$18,(Apt!$J$19*((BL$52-Apt!$J$18)+1))),Apt!$J$30)*(-Apt!$D$42/(12*Apt!$J$30))*((1+Apt!$I$12)^MAX((BL$53-ROUNDUP(Apt!$J$18/12,0)),0))</f>
        <v>-262043.38541666666</v>
      </c>
      <c r="BM77" s="55">
        <f>MIN(IF(BM$52&gt;=Apt!$J$18,(Apt!$J$19*((BM$52-Apt!$J$18)+1))),Apt!$J$30)*(-Apt!$D$42/(12*Apt!$J$30))*((1+Apt!$I$12)^MAX((BM$53-ROUNDUP(Apt!$J$18/12,0)),0))</f>
        <v>-268594.47005208331</v>
      </c>
      <c r="BN77" s="55">
        <f>MIN(IF(BN$52&gt;=Apt!$J$18,(Apt!$J$19*((BN$52-Apt!$J$18)+1))),Apt!$J$30)*(-Apt!$D$42/(12*Apt!$J$30))*((1+Apt!$I$12)^MAX((BN$53-ROUNDUP(Apt!$J$18/12,0)),0))</f>
        <v>-268594.47005208331</v>
      </c>
      <c r="BO77" s="55">
        <f>MIN(IF(BO$52&gt;=Apt!$J$18,(Apt!$J$19*((BO$52-Apt!$J$18)+1))),Apt!$J$30)*(-Apt!$D$42/(12*Apt!$J$30))*((1+Apt!$I$12)^MAX((BO$53-ROUNDUP(Apt!$J$18/12,0)),0))</f>
        <v>-268594.47005208331</v>
      </c>
      <c r="BP77" s="55">
        <f>MIN(IF(BP$52&gt;=Apt!$J$18,(Apt!$J$19*((BP$52-Apt!$J$18)+1))),Apt!$J$30)*(-Apt!$D$42/(12*Apt!$J$30))*((1+Apt!$I$12)^MAX((BP$53-ROUNDUP(Apt!$J$18/12,0)),0))</f>
        <v>-268594.47005208331</v>
      </c>
      <c r="BQ77" s="55">
        <f>MIN(IF(BQ$52&gt;=Apt!$J$18,(Apt!$J$19*((BQ$52-Apt!$J$18)+1))),Apt!$J$30)*(-Apt!$D$42/(12*Apt!$J$30))*((1+Apt!$I$12)^MAX((BQ$53-ROUNDUP(Apt!$J$18/12,0)),0))</f>
        <v>-268594.47005208331</v>
      </c>
      <c r="BR77" s="55">
        <f>MIN(IF(BR$52&gt;=Apt!$J$18,(Apt!$J$19*((BR$52-Apt!$J$18)+1))),Apt!$J$30)*(-Apt!$D$42/(12*Apt!$J$30))*((1+Apt!$I$12)^MAX((BR$53-ROUNDUP(Apt!$J$18/12,0)),0))</f>
        <v>-268594.47005208331</v>
      </c>
      <c r="BS77" s="55">
        <f>MIN(IF(BS$52&gt;=Apt!$J$18,(Apt!$J$19*((BS$52-Apt!$J$18)+1))),Apt!$J$30)*(-Apt!$D$42/(12*Apt!$J$30))*((1+Apt!$I$12)^MAX((BS$53-ROUNDUP(Apt!$J$18/12,0)),0))</f>
        <v>-268594.47005208331</v>
      </c>
      <c r="BT77" s="55">
        <f>MIN(IF(BT$52&gt;=Apt!$J$18,(Apt!$J$19*((BT$52-Apt!$J$18)+1))),Apt!$J$30)*(-Apt!$D$42/(12*Apt!$J$30))*((1+Apt!$I$12)^MAX((BT$53-ROUNDUP(Apt!$J$18/12,0)),0))</f>
        <v>-268594.47005208331</v>
      </c>
      <c r="BU77" s="55">
        <f>MIN(IF(BU$52&gt;=Apt!$J$18,(Apt!$J$19*((BU$52-Apt!$J$18)+1))),Apt!$J$30)*(-Apt!$D$42/(12*Apt!$J$30))*((1+Apt!$I$12)^MAX((BU$53-ROUNDUP(Apt!$J$18/12,0)),0))</f>
        <v>-268594.47005208331</v>
      </c>
      <c r="BV77" s="55">
        <f>MIN(IF(BV$52&gt;=Apt!$J$18,(Apt!$J$19*((BV$52-Apt!$J$18)+1))),Apt!$J$30)*(-Apt!$D$42/(12*Apt!$J$30))*((1+Apt!$I$12)^MAX((BV$53-ROUNDUP(Apt!$J$18/12,0)),0))</f>
        <v>-268594.47005208331</v>
      </c>
      <c r="BW77" s="55">
        <f>MIN(IF(BW$52&gt;=Apt!$J$18,(Apt!$J$19*((BW$52-Apt!$J$18)+1))),Apt!$J$30)*(-Apt!$D$42/(12*Apt!$J$30))*((1+Apt!$I$12)^MAX((BW$53-ROUNDUP(Apt!$J$18/12,0)),0))</f>
        <v>-268594.47005208331</v>
      </c>
      <c r="BX77" s="55">
        <f>MIN(IF(BX$52&gt;=Apt!$J$18,(Apt!$J$19*((BX$52-Apt!$J$18)+1))),Apt!$J$30)*(-Apt!$D$42/(12*Apt!$J$30))*((1+Apt!$I$12)^MAX((BX$53-ROUNDUP(Apt!$J$18/12,0)),0))</f>
        <v>-268594.47005208331</v>
      </c>
      <c r="BY77" s="55">
        <f>MIN(IF(BY$52&gt;=Apt!$J$18,(Apt!$J$19*((BY$52-Apt!$J$18)+1))),Apt!$J$30)*(-Apt!$D$42/(12*Apt!$J$30))*((1+Apt!$I$12)^MAX((BY$53-ROUNDUP(Apt!$J$18/12,0)),0))</f>
        <v>-275309.33180338534</v>
      </c>
      <c r="BZ77" s="55">
        <f>MIN(IF(BZ$52&gt;=Apt!$J$18,(Apt!$J$19*((BZ$52-Apt!$J$18)+1))),Apt!$J$30)*(-Apt!$D$42/(12*Apt!$J$30))*((1+Apt!$I$12)^MAX((BZ$53-ROUNDUP(Apt!$J$18/12,0)),0))</f>
        <v>-275309.33180338534</v>
      </c>
      <c r="CA77" s="55">
        <f>MIN(IF(CA$52&gt;=Apt!$J$18,(Apt!$J$19*((CA$52-Apt!$J$18)+1))),Apt!$J$30)*(-Apt!$D$42/(12*Apt!$J$30))*((1+Apt!$I$12)^MAX((CA$53-ROUNDUP(Apt!$J$18/12,0)),0))</f>
        <v>-275309.33180338534</v>
      </c>
      <c r="CB77" s="55">
        <f>MIN(IF(CB$52&gt;=Apt!$J$18,(Apt!$J$19*((CB$52-Apt!$J$18)+1))),Apt!$J$30)*(-Apt!$D$42/(12*Apt!$J$30))*((1+Apt!$I$12)^MAX((CB$53-ROUNDUP(Apt!$J$18/12,0)),0))</f>
        <v>-275309.33180338534</v>
      </c>
      <c r="CC77" s="55">
        <f>MIN(IF(CC$52&gt;=Apt!$J$18,(Apt!$J$19*((CC$52-Apt!$J$18)+1))),Apt!$J$30)*(-Apt!$D$42/(12*Apt!$J$30))*((1+Apt!$I$12)^MAX((CC$53-ROUNDUP(Apt!$J$18/12,0)),0))</f>
        <v>-275309.33180338534</v>
      </c>
      <c r="CD77" s="55">
        <f>MIN(IF(CD$52&gt;=Apt!$J$18,(Apt!$J$19*((CD$52-Apt!$J$18)+1))),Apt!$J$30)*(-Apt!$D$42/(12*Apt!$J$30))*((1+Apt!$I$12)^MAX((CD$53-ROUNDUP(Apt!$J$18/12,0)),0))</f>
        <v>-275309.33180338534</v>
      </c>
      <c r="CE77" s="55">
        <f>MIN(IF(CE$52&gt;=Apt!$J$18,(Apt!$J$19*((CE$52-Apt!$J$18)+1))),Apt!$J$30)*(-Apt!$D$42/(12*Apt!$J$30))*((1+Apt!$I$12)^MAX((CE$53-ROUNDUP(Apt!$J$18/12,0)),0))</f>
        <v>-275309.33180338534</v>
      </c>
      <c r="CF77" s="55">
        <f>MIN(IF(CF$52&gt;=Apt!$J$18,(Apt!$J$19*((CF$52-Apt!$J$18)+1))),Apt!$J$30)*(-Apt!$D$42/(12*Apt!$J$30))*((1+Apt!$I$12)^MAX((CF$53-ROUNDUP(Apt!$J$18/12,0)),0))</f>
        <v>-275309.33180338534</v>
      </c>
      <c r="CG77" s="55">
        <f>MIN(IF(CG$52&gt;=Apt!$J$18,(Apt!$J$19*((CG$52-Apt!$J$18)+1))),Apt!$J$30)*(-Apt!$D$42/(12*Apt!$J$30))*((1+Apt!$I$12)^MAX((CG$53-ROUNDUP(Apt!$J$18/12,0)),0))</f>
        <v>-275309.33180338534</v>
      </c>
      <c r="CH77" s="55">
        <f>MIN(IF(CH$52&gt;=Apt!$J$18,(Apt!$J$19*((CH$52-Apt!$J$18)+1))),Apt!$J$30)*(-Apt!$D$42/(12*Apt!$J$30))*((1+Apt!$I$12)^MAX((CH$53-ROUNDUP(Apt!$J$18/12,0)),0))</f>
        <v>-275309.33180338534</v>
      </c>
      <c r="CI77" s="55">
        <f>MIN(IF(CI$52&gt;=Apt!$J$18,(Apt!$J$19*((CI$52-Apt!$J$18)+1))),Apt!$J$30)*(-Apt!$D$42/(12*Apt!$J$30))*((1+Apt!$I$12)^MAX((CI$53-ROUNDUP(Apt!$J$18/12,0)),0))</f>
        <v>-275309.33180338534</v>
      </c>
      <c r="CJ77" s="55">
        <f>MIN(IF(CJ$52&gt;=Apt!$J$18,(Apt!$J$19*((CJ$52-Apt!$J$18)+1))),Apt!$J$30)*(-Apt!$D$42/(12*Apt!$J$30))*((1+Apt!$I$12)^MAX((CJ$53-ROUNDUP(Apt!$J$18/12,0)),0))</f>
        <v>-275309.33180338534</v>
      </c>
      <c r="CK77" s="55">
        <f>MIN(IF(CK$52&gt;=Apt!$J$18,(Apt!$J$19*((CK$52-Apt!$J$18)+1))),Apt!$J$30)*(-Apt!$D$42/(12*Apt!$J$30))*((1+Apt!$I$12)^MAX((CK$53-ROUNDUP(Apt!$J$18/12,0)),0))</f>
        <v>-282192.06509846996</v>
      </c>
      <c r="CL77" s="55">
        <f>MIN(IF(CL$52&gt;=Apt!$J$18,(Apt!$J$19*((CL$52-Apt!$J$18)+1))),Apt!$J$30)*(-Apt!$D$42/(12*Apt!$J$30))*((1+Apt!$I$12)^MAX((CL$53-ROUNDUP(Apt!$J$18/12,0)),0))</f>
        <v>-282192.06509846996</v>
      </c>
      <c r="CM77" s="55">
        <f>MIN(IF(CM$52&gt;=Apt!$J$18,(Apt!$J$19*((CM$52-Apt!$J$18)+1))),Apt!$J$30)*(-Apt!$D$42/(12*Apt!$J$30))*((1+Apt!$I$12)^MAX((CM$53-ROUNDUP(Apt!$J$18/12,0)),0))</f>
        <v>-282192.06509846996</v>
      </c>
      <c r="CN77" s="55">
        <f>MIN(IF(CN$52&gt;=Apt!$J$18,(Apt!$J$19*((CN$52-Apt!$J$18)+1))),Apt!$J$30)*(-Apt!$D$42/(12*Apt!$J$30))*((1+Apt!$I$12)^MAX((CN$53-ROUNDUP(Apt!$J$18/12,0)),0))</f>
        <v>-282192.06509846996</v>
      </c>
      <c r="CO77" s="55">
        <f>MIN(IF(CO$52&gt;=Apt!$J$18,(Apt!$J$19*((CO$52-Apt!$J$18)+1))),Apt!$J$30)*(-Apt!$D$42/(12*Apt!$J$30))*((1+Apt!$I$12)^MAX((CO$53-ROUNDUP(Apt!$J$18/12,0)),0))</f>
        <v>-282192.06509846996</v>
      </c>
      <c r="CP77" s="55">
        <f>MIN(IF(CP$52&gt;=Apt!$J$18,(Apt!$J$19*((CP$52-Apt!$J$18)+1))),Apt!$J$30)*(-Apt!$D$42/(12*Apt!$J$30))*((1+Apt!$I$12)^MAX((CP$53-ROUNDUP(Apt!$J$18/12,0)),0))</f>
        <v>-282192.06509846996</v>
      </c>
      <c r="CQ77" s="55">
        <f>MIN(IF(CQ$52&gt;=Apt!$J$18,(Apt!$J$19*((CQ$52-Apt!$J$18)+1))),Apt!$J$30)*(-Apt!$D$42/(12*Apt!$J$30))*((1+Apt!$I$12)^MAX((CQ$53-ROUNDUP(Apt!$J$18/12,0)),0))</f>
        <v>-282192.06509846996</v>
      </c>
      <c r="CR77" s="55">
        <f>MIN(IF(CR$52&gt;=Apt!$J$18,(Apt!$J$19*((CR$52-Apt!$J$18)+1))),Apt!$J$30)*(-Apt!$D$42/(12*Apt!$J$30))*((1+Apt!$I$12)^MAX((CR$53-ROUNDUP(Apt!$J$18/12,0)),0))</f>
        <v>-282192.06509846996</v>
      </c>
      <c r="CS77" s="55">
        <f>MIN(IF(CS$52&gt;=Apt!$J$18,(Apt!$J$19*((CS$52-Apt!$J$18)+1))),Apt!$J$30)*(-Apt!$D$42/(12*Apt!$J$30))*((1+Apt!$I$12)^MAX((CS$53-ROUNDUP(Apt!$J$18/12,0)),0))</f>
        <v>-282192.06509846996</v>
      </c>
      <c r="CT77" s="55">
        <f>MIN(IF(CT$52&gt;=Apt!$J$18,(Apt!$J$19*((CT$52-Apt!$J$18)+1))),Apt!$J$30)*(-Apt!$D$42/(12*Apt!$J$30))*((1+Apt!$I$12)^MAX((CT$53-ROUNDUP(Apt!$J$18/12,0)),0))</f>
        <v>-282192.06509846996</v>
      </c>
      <c r="CU77" s="55">
        <f>MIN(IF(CU$52&gt;=Apt!$J$18,(Apt!$J$19*((CU$52-Apt!$J$18)+1))),Apt!$J$30)*(-Apt!$D$42/(12*Apt!$J$30))*((1+Apt!$I$12)^MAX((CU$53-ROUNDUP(Apt!$J$18/12,0)),0))</f>
        <v>-282192.06509846996</v>
      </c>
      <c r="CV77" s="55">
        <f>MIN(IF(CV$52&gt;=Apt!$J$18,(Apt!$J$19*((CV$52-Apt!$J$18)+1))),Apt!$J$30)*(-Apt!$D$42/(12*Apt!$J$30))*((1+Apt!$I$12)^MAX((CV$53-ROUNDUP(Apt!$J$18/12,0)),0))</f>
        <v>-282192.06509846996</v>
      </c>
      <c r="CW77" s="55">
        <f>MIN(IF(CW$52&gt;=Apt!$J$18,(Apt!$J$19*((CW$52-Apt!$J$18)+1))),Apt!$J$30)*(-Apt!$D$42/(12*Apt!$J$30))*((1+Apt!$I$12)^MAX((CW$53-ROUNDUP(Apt!$J$18/12,0)),0))</f>
        <v>-289246.8667259317</v>
      </c>
      <c r="CX77" s="55">
        <f>MIN(IF(CX$52&gt;=Apt!$J$18,(Apt!$J$19*((CX$52-Apt!$J$18)+1))),Apt!$J$30)*(-Apt!$D$42/(12*Apt!$J$30))*((1+Apt!$I$12)^MAX((CX$53-ROUNDUP(Apt!$J$18/12,0)),0))</f>
        <v>-289246.8667259317</v>
      </c>
      <c r="CY77" s="55">
        <f>MIN(IF(CY$52&gt;=Apt!$J$18,(Apt!$J$19*((CY$52-Apt!$J$18)+1))),Apt!$J$30)*(-Apt!$D$42/(12*Apt!$J$30))*((1+Apt!$I$12)^MAX((CY$53-ROUNDUP(Apt!$J$18/12,0)),0))</f>
        <v>-289246.8667259317</v>
      </c>
      <c r="CZ77" s="55">
        <f>MIN(IF(CZ$52&gt;=Apt!$J$18,(Apt!$J$19*((CZ$52-Apt!$J$18)+1))),Apt!$J$30)*(-Apt!$D$42/(12*Apt!$J$30))*((1+Apt!$I$12)^MAX((CZ$53-ROUNDUP(Apt!$J$18/12,0)),0))</f>
        <v>-289246.8667259317</v>
      </c>
      <c r="DA77" s="55">
        <f>MIN(IF(DA$52&gt;=Apt!$J$18,(Apt!$J$19*((DA$52-Apt!$J$18)+1))),Apt!$J$30)*(-Apt!$D$42/(12*Apt!$J$30))*((1+Apt!$I$12)^MAX((DA$53-ROUNDUP(Apt!$J$18/12,0)),0))</f>
        <v>-289246.8667259317</v>
      </c>
      <c r="DB77" s="55">
        <f>MIN(IF(DB$52&gt;=Apt!$J$18,(Apt!$J$19*((DB$52-Apt!$J$18)+1))),Apt!$J$30)*(-Apt!$D$42/(12*Apt!$J$30))*((1+Apt!$I$12)^MAX((DB$53-ROUNDUP(Apt!$J$18/12,0)),0))</f>
        <v>-289246.8667259317</v>
      </c>
      <c r="DC77" s="55">
        <f>MIN(IF(DC$52&gt;=Apt!$J$18,(Apt!$J$19*((DC$52-Apt!$J$18)+1))),Apt!$J$30)*(-Apt!$D$42/(12*Apt!$J$30))*((1+Apt!$I$12)^MAX((DC$53-ROUNDUP(Apt!$J$18/12,0)),0))</f>
        <v>-289246.8667259317</v>
      </c>
      <c r="DD77" s="55">
        <f>MIN(IF(DD$52&gt;=Apt!$J$18,(Apt!$J$19*((DD$52-Apt!$J$18)+1))),Apt!$J$30)*(-Apt!$D$42/(12*Apt!$J$30))*((1+Apt!$I$12)^MAX((DD$53-ROUNDUP(Apt!$J$18/12,0)),0))</f>
        <v>-289246.8667259317</v>
      </c>
      <c r="DE77" s="55">
        <f>MIN(IF(DE$52&gt;=Apt!$J$18,(Apt!$J$19*((DE$52-Apt!$J$18)+1))),Apt!$J$30)*(-Apt!$D$42/(12*Apt!$J$30))*((1+Apt!$I$12)^MAX((DE$53-ROUNDUP(Apt!$J$18/12,0)),0))</f>
        <v>-289246.8667259317</v>
      </c>
      <c r="DF77" s="55">
        <f>MIN(IF(DF$52&gt;=Apt!$J$18,(Apt!$J$19*((DF$52-Apt!$J$18)+1))),Apt!$J$30)*(-Apt!$D$42/(12*Apt!$J$30))*((1+Apt!$I$12)^MAX((DF$53-ROUNDUP(Apt!$J$18/12,0)),0))</f>
        <v>-289246.8667259317</v>
      </c>
      <c r="DG77" s="55">
        <f>MIN(IF(DG$52&gt;=Apt!$J$18,(Apt!$J$19*((DG$52-Apt!$J$18)+1))),Apt!$J$30)*(-Apt!$D$42/(12*Apt!$J$30))*((1+Apt!$I$12)^MAX((DG$53-ROUNDUP(Apt!$J$18/12,0)),0))</f>
        <v>-289246.8667259317</v>
      </c>
      <c r="DH77" s="55">
        <f>MIN(IF(DH$52&gt;=Apt!$J$18,(Apt!$J$19*((DH$52-Apt!$J$18)+1))),Apt!$J$30)*(-Apt!$D$42/(12*Apt!$J$30))*((1+Apt!$I$12)^MAX((DH$53-ROUNDUP(Apt!$J$18/12,0)),0))</f>
        <v>-289246.8667259317</v>
      </c>
      <c r="DI77" s="55">
        <f>MIN(IF(DI$52&gt;=Apt!$J$18,(Apt!$J$19*((DI$52-Apt!$J$18)+1))),Apt!$J$30)*(-Apt!$D$42/(12*Apt!$J$30))*((1+Apt!$I$12)^MAX((DI$53-ROUNDUP(Apt!$J$18/12,0)),0))</f>
        <v>-296478.03839408001</v>
      </c>
      <c r="DJ77" s="55">
        <f>MIN(IF(DJ$52&gt;=Apt!$J$18,(Apt!$J$19*((DJ$52-Apt!$J$18)+1))),Apt!$J$30)*(-Apt!$D$42/(12*Apt!$J$30))*((1+Apt!$I$12)^MAX((DJ$53-ROUNDUP(Apt!$J$18/12,0)),0))</f>
        <v>-296478.03839408001</v>
      </c>
      <c r="DK77" s="55">
        <f>MIN(IF(DK$52&gt;=Apt!$J$18,(Apt!$J$19*((DK$52-Apt!$J$18)+1))),Apt!$J$30)*(-Apt!$D$42/(12*Apt!$J$30))*((1+Apt!$I$12)^MAX((DK$53-ROUNDUP(Apt!$J$18/12,0)),0))</f>
        <v>-296478.03839408001</v>
      </c>
      <c r="DL77" s="55">
        <f>MIN(IF(DL$52&gt;=Apt!$J$18,(Apt!$J$19*((DL$52-Apt!$J$18)+1))),Apt!$J$30)*(-Apt!$D$42/(12*Apt!$J$30))*((1+Apt!$I$12)^MAX((DL$53-ROUNDUP(Apt!$J$18/12,0)),0))</f>
        <v>-296478.03839408001</v>
      </c>
      <c r="DM77" s="55">
        <f>MIN(IF(DM$52&gt;=Apt!$J$18,(Apt!$J$19*((DM$52-Apt!$J$18)+1))),Apt!$J$30)*(-Apt!$D$42/(12*Apt!$J$30))*((1+Apt!$I$12)^MAX((DM$53-ROUNDUP(Apt!$J$18/12,0)),0))</f>
        <v>-296478.03839408001</v>
      </c>
      <c r="DN77" s="55">
        <f>MIN(IF(DN$52&gt;=Apt!$J$18,(Apt!$J$19*((DN$52-Apt!$J$18)+1))),Apt!$J$30)*(-Apt!$D$42/(12*Apt!$J$30))*((1+Apt!$I$12)^MAX((DN$53-ROUNDUP(Apt!$J$18/12,0)),0))</f>
        <v>-296478.03839408001</v>
      </c>
      <c r="DO77" s="55">
        <f>MIN(IF(DO$52&gt;=Apt!$J$18,(Apt!$J$19*((DO$52-Apt!$J$18)+1))),Apt!$J$30)*(-Apt!$D$42/(12*Apt!$J$30))*((1+Apt!$I$12)^MAX((DO$53-ROUNDUP(Apt!$J$18/12,0)),0))</f>
        <v>-296478.03839408001</v>
      </c>
      <c r="DP77" s="55">
        <f>MIN(IF(DP$52&gt;=Apt!$J$18,(Apt!$J$19*((DP$52-Apt!$J$18)+1))),Apt!$J$30)*(-Apt!$D$42/(12*Apt!$J$30))*((1+Apt!$I$12)^MAX((DP$53-ROUNDUP(Apt!$J$18/12,0)),0))</f>
        <v>-296478.03839408001</v>
      </c>
      <c r="DQ77" s="55">
        <f>MIN(IF(DQ$52&gt;=Apt!$J$18,(Apt!$J$19*((DQ$52-Apt!$J$18)+1))),Apt!$J$30)*(-Apt!$D$42/(12*Apt!$J$30))*((1+Apt!$I$12)^MAX((DQ$53-ROUNDUP(Apt!$J$18/12,0)),0))</f>
        <v>-296478.03839408001</v>
      </c>
      <c r="DR77" s="55">
        <f>MIN(IF(DR$52&gt;=Apt!$J$18,(Apt!$J$19*((DR$52-Apt!$J$18)+1))),Apt!$J$30)*(-Apt!$D$42/(12*Apt!$J$30))*((1+Apt!$I$12)^MAX((DR$53-ROUNDUP(Apt!$J$18/12,0)),0))</f>
        <v>-296478.03839408001</v>
      </c>
      <c r="DS77" s="55">
        <f>MIN(IF(DS$52&gt;=Apt!$J$18,(Apt!$J$19*((DS$52-Apt!$J$18)+1))),Apt!$J$30)*(-Apt!$D$42/(12*Apt!$J$30))*((1+Apt!$I$12)^MAX((DS$53-ROUNDUP(Apt!$J$18/12,0)),0))</f>
        <v>-296478.03839408001</v>
      </c>
      <c r="DT77" s="55">
        <f>MIN(IF(DT$52&gt;=Apt!$J$18,(Apt!$J$19*((DT$52-Apt!$J$18)+1))),Apt!$J$30)*(-Apt!$D$42/(12*Apt!$J$30))*((1+Apt!$I$12)^MAX((DT$53-ROUNDUP(Apt!$J$18/12,0)),0))</f>
        <v>-296478.03839408001</v>
      </c>
      <c r="DU77" s="36" t="s">
        <v>238</v>
      </c>
    </row>
    <row r="78" spans="3:125" x14ac:dyDescent="0.25">
      <c r="C78" s="14" t="s">
        <v>135</v>
      </c>
      <c r="E78" s="55">
        <f>MIN(IF(E$52&gt;=Apt!$J$18,(Apt!$J$19*((E$52-Apt!$J$18)+1))),Apt!$J$30)*(-Apt!$K$5/(12*Apt!$J$30))*((1+Apt!$I$12)^MAX((E$53-ROUNDUP(Apt!$J$18/12,0)),0))</f>
        <v>0</v>
      </c>
      <c r="F78" s="55">
        <f>MIN(IF(F$52&gt;=Apt!$J$18,(Apt!$J$19*((F$52-Apt!$J$18)+1))),Apt!$J$30)*(-Apt!$K$5/(12*Apt!$J$30))*((1+Apt!$I$12)^MAX((F$53-ROUNDUP(Apt!$J$18/12,0)),0))</f>
        <v>0</v>
      </c>
      <c r="G78" s="55">
        <f>MIN(IF(G$52&gt;=Apt!$J$18,(Apt!$J$19*((G$52-Apt!$J$18)+1))),Apt!$J$30)*(-Apt!$K$5/(12*Apt!$J$30))*((1+Apt!$I$12)^MAX((G$53-ROUNDUP(Apt!$J$18/12,0)),0))</f>
        <v>0</v>
      </c>
      <c r="H78" s="55">
        <f>MIN(IF(H$52&gt;=Apt!$J$18,(Apt!$J$19*((H$52-Apt!$J$18)+1))),Apt!$J$30)*(-Apt!$K$5/(12*Apt!$J$30))*((1+Apt!$I$12)^MAX((H$53-ROUNDUP(Apt!$J$18/12,0)),0))</f>
        <v>0</v>
      </c>
      <c r="I78" s="55">
        <f>MIN(IF(I$52&gt;=Apt!$J$18,(Apt!$J$19*((I$52-Apt!$J$18)+1))),Apt!$J$30)*(-Apt!$K$5/(12*Apt!$J$30))*((1+Apt!$I$12)^MAX((I$53-ROUNDUP(Apt!$J$18/12,0)),0))</f>
        <v>0</v>
      </c>
      <c r="J78" s="55">
        <f>MIN(IF(J$52&gt;=Apt!$J$18,(Apt!$J$19*((J$52-Apt!$J$18)+1))),Apt!$J$30)*(-Apt!$K$5/(12*Apt!$J$30))*((1+Apt!$I$12)^MAX((J$53-ROUNDUP(Apt!$J$18/12,0)),0))</f>
        <v>0</v>
      </c>
      <c r="K78" s="55">
        <f>MIN(IF(K$52&gt;=Apt!$J$18,(Apt!$J$19*((K$52-Apt!$J$18)+1))),Apt!$J$30)*(-Apt!$K$5/(12*Apt!$J$30))*((1+Apt!$I$12)^MAX((K$53-ROUNDUP(Apt!$J$18/12,0)),0))</f>
        <v>0</v>
      </c>
      <c r="L78" s="55">
        <f>MIN(IF(L$52&gt;=Apt!$J$18,(Apt!$J$19*((L$52-Apt!$J$18)+1))),Apt!$J$30)*(-Apt!$K$5/(12*Apt!$J$30))*((1+Apt!$I$12)^MAX((L$53-ROUNDUP(Apt!$J$18/12,0)),0))</f>
        <v>0</v>
      </c>
      <c r="M78" s="55">
        <f>MIN(IF(M$52&gt;=Apt!$J$18,(Apt!$J$19*((M$52-Apt!$J$18)+1))),Apt!$J$30)*(-Apt!$K$5/(12*Apt!$J$30))*((1+Apt!$I$12)^MAX((M$53-ROUNDUP(Apt!$J$18/12,0)),0))</f>
        <v>0</v>
      </c>
      <c r="N78" s="55">
        <f>MIN(IF(N$52&gt;=Apt!$J$18,(Apt!$J$19*((N$52-Apt!$J$18)+1))),Apt!$J$30)*(-Apt!$K$5/(12*Apt!$J$30))*((1+Apt!$I$12)^MAX((N$53-ROUNDUP(Apt!$J$18/12,0)),0))</f>
        <v>0</v>
      </c>
      <c r="O78" s="55">
        <f>MIN(IF(O$52&gt;=Apt!$J$18,(Apt!$J$19*((O$52-Apt!$J$18)+1))),Apt!$J$30)*(-Apt!$K$5/(12*Apt!$J$30))*((1+Apt!$I$12)^MAX((O$53-ROUNDUP(Apt!$J$18/12,0)),0))</f>
        <v>0</v>
      </c>
      <c r="P78" s="55">
        <f>MIN(IF(P$52&gt;=Apt!$J$18,(Apt!$J$19*((P$52-Apt!$J$18)+1))),Apt!$J$30)*(-Apt!$K$5/(12*Apt!$J$30))*((1+Apt!$I$12)^MAX((P$53-ROUNDUP(Apt!$J$18/12,0)),0))</f>
        <v>0</v>
      </c>
      <c r="Q78" s="55">
        <f>MIN(IF(Q$52&gt;=Apt!$J$18,(Apt!$J$19*((Q$52-Apt!$J$18)+1))),Apt!$J$30)*(-Apt!$K$5/(12*Apt!$J$30))*((1+Apt!$I$12)^MAX((Q$53-ROUNDUP(Apt!$J$18/12,0)),0))</f>
        <v>0</v>
      </c>
      <c r="R78" s="55">
        <f>MIN(IF(R$52&gt;=Apt!$J$18,(Apt!$J$19*((R$52-Apt!$J$18)+1))),Apt!$J$30)*(-Apt!$K$5/(12*Apt!$J$30))*((1+Apt!$I$12)^MAX((R$53-ROUNDUP(Apt!$J$18/12,0)),0))</f>
        <v>0</v>
      </c>
      <c r="S78" s="55">
        <f>MIN(IF(S$52&gt;=Apt!$J$18,(Apt!$J$19*((S$52-Apt!$J$18)+1))),Apt!$J$30)*(-Apt!$K$5/(12*Apt!$J$30))*((1+Apt!$I$12)^MAX((S$53-ROUNDUP(Apt!$J$18/12,0)),0))</f>
        <v>0</v>
      </c>
      <c r="T78" s="55">
        <f>MIN(IF(T$52&gt;=Apt!$J$18,(Apt!$J$19*((T$52-Apt!$J$18)+1))),Apt!$J$30)*(-Apt!$K$5/(12*Apt!$J$30))*((1+Apt!$I$12)^MAX((T$53-ROUNDUP(Apt!$J$18/12,0)),0))</f>
        <v>0</v>
      </c>
      <c r="U78" s="55">
        <f>MIN(IF(U$52&gt;=Apt!$J$18,(Apt!$J$19*((U$52-Apt!$J$18)+1))),Apt!$J$30)*(-Apt!$K$5/(12*Apt!$J$30))*((1+Apt!$I$12)^MAX((U$53-ROUNDUP(Apt!$J$18/12,0)),0))</f>
        <v>0</v>
      </c>
      <c r="V78" s="55">
        <f>MIN(IF(V$52&gt;=Apt!$J$18,(Apt!$J$19*((V$52-Apt!$J$18)+1))),Apt!$J$30)*(-Apt!$K$5/(12*Apt!$J$30))*((1+Apt!$I$12)^MAX((V$53-ROUNDUP(Apt!$J$18/12,0)),0))</f>
        <v>0</v>
      </c>
      <c r="W78" s="55">
        <f>MIN(IF(W$52&gt;=Apt!$J$18,(Apt!$J$19*((W$52-Apt!$J$18)+1))),Apt!$J$30)*(-Apt!$K$5/(12*Apt!$J$30))*((1+Apt!$I$12)^MAX((W$53-ROUNDUP(Apt!$J$18/12,0)),0))</f>
        <v>0</v>
      </c>
      <c r="X78" s="55">
        <f>MIN(IF(X$52&gt;=Apt!$J$18,(Apt!$J$19*((X$52-Apt!$J$18)+1))),Apt!$J$30)*(-Apt!$K$5/(12*Apt!$J$30))*((1+Apt!$I$12)^MAX((X$53-ROUNDUP(Apt!$J$18/12,0)),0))</f>
        <v>0</v>
      </c>
      <c r="Y78" s="55">
        <f>MIN(IF(Y$52&gt;=Apt!$J$18,(Apt!$J$19*((Y$52-Apt!$J$18)+1))),Apt!$J$30)*(-Apt!$K$5/(12*Apt!$J$30))*((1+Apt!$I$12)^MAX((Y$53-ROUNDUP(Apt!$J$18/12,0)),0))</f>
        <v>0</v>
      </c>
      <c r="Z78" s="55">
        <f>MIN(IF(Z$52&gt;=Apt!$J$18,(Apt!$J$19*((Z$52-Apt!$J$18)+1))),Apt!$J$30)*(-Apt!$K$5/(12*Apt!$J$30))*((1+Apt!$I$12)^MAX((Z$53-ROUNDUP(Apt!$J$18/12,0)),0))</f>
        <v>0</v>
      </c>
      <c r="AA78" s="55">
        <f>MIN(IF(AA$52&gt;=Apt!$J$18,(Apt!$J$19*((AA$52-Apt!$J$18)+1))),Apt!$J$30)*(-Apt!$K$5/(12*Apt!$J$30))*((1+Apt!$I$12)^MAX((AA$53-ROUNDUP(Apt!$J$18/12,0)),0))</f>
        <v>0</v>
      </c>
      <c r="AB78" s="55">
        <f>MIN(IF(AB$52&gt;=Apt!$J$18,(Apt!$J$19*((AB$52-Apt!$J$18)+1))),Apt!$J$30)*(-Apt!$K$5/(12*Apt!$J$30))*((1+Apt!$I$12)^MAX((AB$53-ROUNDUP(Apt!$J$18/12,0)),0))</f>
        <v>-1235.0000000000002</v>
      </c>
      <c r="AC78" s="55">
        <f>MIN(IF(AC$52&gt;=Apt!$J$18,(Apt!$J$19*((AC$52-Apt!$J$18)+1))),Apt!$J$30)*(-Apt!$K$5/(12*Apt!$J$30))*((1+Apt!$I$12)^MAX((AC$53-ROUNDUP(Apt!$J$18/12,0)),0))</f>
        <v>-2531.7500000000005</v>
      </c>
      <c r="AD78" s="55">
        <f>MIN(IF(AD$52&gt;=Apt!$J$18,(Apt!$J$19*((AD$52-Apt!$J$18)+1))),Apt!$J$30)*(-Apt!$K$5/(12*Apt!$J$30))*((1+Apt!$I$12)^MAX((AD$53-ROUNDUP(Apt!$J$18/12,0)),0))</f>
        <v>-3797.625</v>
      </c>
      <c r="AE78" s="55">
        <f>MIN(IF(AE$52&gt;=Apt!$J$18,(Apt!$J$19*((AE$52-Apt!$J$18)+1))),Apt!$J$30)*(-Apt!$K$5/(12*Apt!$J$30))*((1+Apt!$I$12)^MAX((AE$53-ROUNDUP(Apt!$J$18/12,0)),0))</f>
        <v>-5063.5000000000009</v>
      </c>
      <c r="AF78" s="55">
        <f>MIN(IF(AF$52&gt;=Apt!$J$18,(Apt!$J$19*((AF$52-Apt!$J$18)+1))),Apt!$J$30)*(-Apt!$K$5/(12*Apt!$J$30))*((1+Apt!$I$12)^MAX((AF$53-ROUNDUP(Apt!$J$18/12,0)),0))</f>
        <v>-6329.375</v>
      </c>
      <c r="AG78" s="55">
        <f>MIN(IF(AG$52&gt;=Apt!$J$18,(Apt!$J$19*((AG$52-Apt!$J$18)+1))),Apt!$J$30)*(-Apt!$K$5/(12*Apt!$J$30))*((1+Apt!$I$12)^MAX((AG$53-ROUNDUP(Apt!$J$18/12,0)),0))</f>
        <v>-7595.25</v>
      </c>
      <c r="AH78" s="55">
        <f>MIN(IF(AH$52&gt;=Apt!$J$18,(Apt!$J$19*((AH$52-Apt!$J$18)+1))),Apt!$J$30)*(-Apt!$K$5/(12*Apt!$J$30))*((1+Apt!$I$12)^MAX((AH$53-ROUNDUP(Apt!$J$18/12,0)),0))</f>
        <v>-8861.1250000000018</v>
      </c>
      <c r="AI78" s="55">
        <f>MIN(IF(AI$52&gt;=Apt!$J$18,(Apt!$J$19*((AI$52-Apt!$J$18)+1))),Apt!$J$30)*(-Apt!$K$5/(12*Apt!$J$30))*((1+Apt!$I$12)^MAX((AI$53-ROUNDUP(Apt!$J$18/12,0)),0))</f>
        <v>-10127.000000000002</v>
      </c>
      <c r="AJ78" s="55">
        <f>MIN(IF(AJ$52&gt;=Apt!$J$18,(Apt!$J$19*((AJ$52-Apt!$J$18)+1))),Apt!$J$30)*(-Apt!$K$5/(12*Apt!$J$30))*((1+Apt!$I$12)^MAX((AJ$53-ROUNDUP(Apt!$J$18/12,0)),0))</f>
        <v>-11392.874999999998</v>
      </c>
      <c r="AK78" s="55">
        <f>MIN(IF(AK$52&gt;=Apt!$J$18,(Apt!$J$19*((AK$52-Apt!$J$18)+1))),Apt!$J$30)*(-Apt!$K$5/(12*Apt!$J$30))*((1+Apt!$I$12)^MAX((AK$53-ROUNDUP(Apt!$J$18/12,0)),0))</f>
        <v>-12658.75</v>
      </c>
      <c r="AL78" s="55">
        <f>MIN(IF(AL$52&gt;=Apt!$J$18,(Apt!$J$19*((AL$52-Apt!$J$18)+1))),Apt!$J$30)*(-Apt!$K$5/(12*Apt!$J$30))*((1+Apt!$I$12)^MAX((AL$53-ROUNDUP(Apt!$J$18/12,0)),0))</f>
        <v>-12658.75</v>
      </c>
      <c r="AM78" s="55">
        <f>MIN(IF(AM$52&gt;=Apt!$J$18,(Apt!$J$19*((AM$52-Apt!$J$18)+1))),Apt!$J$30)*(-Apt!$K$5/(12*Apt!$J$30))*((1+Apt!$I$12)^MAX((AM$53-ROUNDUP(Apt!$J$18/12,0)),0))</f>
        <v>-12658.75</v>
      </c>
      <c r="AN78" s="55">
        <f>MIN(IF(AN$52&gt;=Apt!$J$18,(Apt!$J$19*((AN$52-Apt!$J$18)+1))),Apt!$J$30)*(-Apt!$K$5/(12*Apt!$J$30))*((1+Apt!$I$12)^MAX((AN$53-ROUNDUP(Apt!$J$18/12,0)),0))</f>
        <v>-12658.75</v>
      </c>
      <c r="AO78" s="55">
        <f>MIN(IF(AO$52&gt;=Apt!$J$18,(Apt!$J$19*((AO$52-Apt!$J$18)+1))),Apt!$J$30)*(-Apt!$K$5/(12*Apt!$J$30))*((1+Apt!$I$12)^MAX((AO$53-ROUNDUP(Apt!$J$18/12,0)),0))</f>
        <v>-12975.218750000002</v>
      </c>
      <c r="AP78" s="55">
        <f>MIN(IF(AP$52&gt;=Apt!$J$18,(Apt!$J$19*((AP$52-Apt!$J$18)+1))),Apt!$J$30)*(-Apt!$K$5/(12*Apt!$J$30))*((1+Apt!$I$12)^MAX((AP$53-ROUNDUP(Apt!$J$18/12,0)),0))</f>
        <v>-12975.218750000002</v>
      </c>
      <c r="AQ78" s="55">
        <f>MIN(IF(AQ$52&gt;=Apt!$J$18,(Apt!$J$19*((AQ$52-Apt!$J$18)+1))),Apt!$J$30)*(-Apt!$K$5/(12*Apt!$J$30))*((1+Apt!$I$12)^MAX((AQ$53-ROUNDUP(Apt!$J$18/12,0)),0))</f>
        <v>-12975.218750000002</v>
      </c>
      <c r="AR78" s="55">
        <f>MIN(IF(AR$52&gt;=Apt!$J$18,(Apt!$J$19*((AR$52-Apt!$J$18)+1))),Apt!$J$30)*(-Apt!$K$5/(12*Apt!$J$30))*((1+Apt!$I$12)^MAX((AR$53-ROUNDUP(Apt!$J$18/12,0)),0))</f>
        <v>-12975.218750000002</v>
      </c>
      <c r="AS78" s="55">
        <f>MIN(IF(AS$52&gt;=Apt!$J$18,(Apt!$J$19*((AS$52-Apt!$J$18)+1))),Apt!$J$30)*(-Apt!$K$5/(12*Apt!$J$30))*((1+Apt!$I$12)^MAX((AS$53-ROUNDUP(Apt!$J$18/12,0)),0))</f>
        <v>-12975.218750000002</v>
      </c>
      <c r="AT78" s="55">
        <f>MIN(IF(AT$52&gt;=Apt!$J$18,(Apt!$J$19*((AT$52-Apt!$J$18)+1))),Apt!$J$30)*(-Apt!$K$5/(12*Apt!$J$30))*((1+Apt!$I$12)^MAX((AT$53-ROUNDUP(Apt!$J$18/12,0)),0))</f>
        <v>-12975.218750000002</v>
      </c>
      <c r="AU78" s="55">
        <f>MIN(IF(AU$52&gt;=Apt!$J$18,(Apt!$J$19*((AU$52-Apt!$J$18)+1))),Apt!$J$30)*(-Apt!$K$5/(12*Apt!$J$30))*((1+Apt!$I$12)^MAX((AU$53-ROUNDUP(Apt!$J$18/12,0)),0))</f>
        <v>-12975.218750000002</v>
      </c>
      <c r="AV78" s="55">
        <f>MIN(IF(AV$52&gt;=Apt!$J$18,(Apt!$J$19*((AV$52-Apt!$J$18)+1))),Apt!$J$30)*(-Apt!$K$5/(12*Apt!$J$30))*((1+Apt!$I$12)^MAX((AV$53-ROUNDUP(Apt!$J$18/12,0)),0))</f>
        <v>-12975.218750000002</v>
      </c>
      <c r="AW78" s="55">
        <f>MIN(IF(AW$52&gt;=Apt!$J$18,(Apt!$J$19*((AW$52-Apt!$J$18)+1))),Apt!$J$30)*(-Apt!$K$5/(12*Apt!$J$30))*((1+Apt!$I$12)^MAX((AW$53-ROUNDUP(Apt!$J$18/12,0)),0))</f>
        <v>-12975.218750000002</v>
      </c>
      <c r="AX78" s="55">
        <f>MIN(IF(AX$52&gt;=Apt!$J$18,(Apt!$J$19*((AX$52-Apt!$J$18)+1))),Apt!$J$30)*(-Apt!$K$5/(12*Apt!$J$30))*((1+Apt!$I$12)^MAX((AX$53-ROUNDUP(Apt!$J$18/12,0)),0))</f>
        <v>-12975.218750000002</v>
      </c>
      <c r="AY78" s="55">
        <f>MIN(IF(AY$52&gt;=Apt!$J$18,(Apt!$J$19*((AY$52-Apt!$J$18)+1))),Apt!$J$30)*(-Apt!$K$5/(12*Apt!$J$30))*((1+Apt!$I$12)^MAX((AY$53-ROUNDUP(Apt!$J$18/12,0)),0))</f>
        <v>-12975.218750000002</v>
      </c>
      <c r="AZ78" s="55">
        <f>MIN(IF(AZ$52&gt;=Apt!$J$18,(Apt!$J$19*((AZ$52-Apt!$J$18)+1))),Apt!$J$30)*(-Apt!$K$5/(12*Apt!$J$30))*((1+Apt!$I$12)^MAX((AZ$53-ROUNDUP(Apt!$J$18/12,0)),0))</f>
        <v>-12975.218750000002</v>
      </c>
      <c r="BA78" s="55">
        <f>MIN(IF(BA$52&gt;=Apt!$J$18,(Apt!$J$19*((BA$52-Apt!$J$18)+1))),Apt!$J$30)*(-Apt!$K$5/(12*Apt!$J$30))*((1+Apt!$I$12)^MAX((BA$53-ROUNDUP(Apt!$J$18/12,0)),0))</f>
        <v>-13299.59921875</v>
      </c>
      <c r="BB78" s="55">
        <f>MIN(IF(BB$52&gt;=Apt!$J$18,(Apt!$J$19*((BB$52-Apt!$J$18)+1))),Apt!$J$30)*(-Apt!$K$5/(12*Apt!$J$30))*((1+Apt!$I$12)^MAX((BB$53-ROUNDUP(Apt!$J$18/12,0)),0))</f>
        <v>-13299.59921875</v>
      </c>
      <c r="BC78" s="55">
        <f>MIN(IF(BC$52&gt;=Apt!$J$18,(Apt!$J$19*((BC$52-Apt!$J$18)+1))),Apt!$J$30)*(-Apt!$K$5/(12*Apt!$J$30))*((1+Apt!$I$12)^MAX((BC$53-ROUNDUP(Apt!$J$18/12,0)),0))</f>
        <v>-13299.59921875</v>
      </c>
      <c r="BD78" s="55">
        <f>MIN(IF(BD$52&gt;=Apt!$J$18,(Apt!$J$19*((BD$52-Apt!$J$18)+1))),Apt!$J$30)*(-Apt!$K$5/(12*Apt!$J$30))*((1+Apt!$I$12)^MAX((BD$53-ROUNDUP(Apt!$J$18/12,0)),0))</f>
        <v>-13299.59921875</v>
      </c>
      <c r="BE78" s="55">
        <f>MIN(IF(BE$52&gt;=Apt!$J$18,(Apt!$J$19*((BE$52-Apt!$J$18)+1))),Apt!$J$30)*(-Apt!$K$5/(12*Apt!$J$30))*((1+Apt!$I$12)^MAX((BE$53-ROUNDUP(Apt!$J$18/12,0)),0))</f>
        <v>-13299.59921875</v>
      </c>
      <c r="BF78" s="55">
        <f>MIN(IF(BF$52&gt;=Apt!$J$18,(Apt!$J$19*((BF$52-Apt!$J$18)+1))),Apt!$J$30)*(-Apt!$K$5/(12*Apt!$J$30))*((1+Apt!$I$12)^MAX((BF$53-ROUNDUP(Apt!$J$18/12,0)),0))</f>
        <v>-13299.59921875</v>
      </c>
      <c r="BG78" s="55">
        <f>MIN(IF(BG$52&gt;=Apt!$J$18,(Apt!$J$19*((BG$52-Apt!$J$18)+1))),Apt!$J$30)*(-Apt!$K$5/(12*Apt!$J$30))*((1+Apt!$I$12)^MAX((BG$53-ROUNDUP(Apt!$J$18/12,0)),0))</f>
        <v>-13299.59921875</v>
      </c>
      <c r="BH78" s="55">
        <f>MIN(IF(BH$52&gt;=Apt!$J$18,(Apt!$J$19*((BH$52-Apt!$J$18)+1))),Apt!$J$30)*(-Apt!$K$5/(12*Apt!$J$30))*((1+Apt!$I$12)^MAX((BH$53-ROUNDUP(Apt!$J$18/12,0)),0))</f>
        <v>-13299.59921875</v>
      </c>
      <c r="BI78" s="55">
        <f>MIN(IF(BI$52&gt;=Apt!$J$18,(Apt!$J$19*((BI$52-Apt!$J$18)+1))),Apt!$J$30)*(-Apt!$K$5/(12*Apt!$J$30))*((1+Apt!$I$12)^MAX((BI$53-ROUNDUP(Apt!$J$18/12,0)),0))</f>
        <v>-13299.59921875</v>
      </c>
      <c r="BJ78" s="55">
        <f>MIN(IF(BJ$52&gt;=Apt!$J$18,(Apt!$J$19*((BJ$52-Apt!$J$18)+1))),Apt!$J$30)*(-Apt!$K$5/(12*Apt!$J$30))*((1+Apt!$I$12)^MAX((BJ$53-ROUNDUP(Apt!$J$18/12,0)),0))</f>
        <v>-13299.59921875</v>
      </c>
      <c r="BK78" s="55">
        <f>MIN(IF(BK$52&gt;=Apt!$J$18,(Apt!$J$19*((BK$52-Apt!$J$18)+1))),Apt!$J$30)*(-Apt!$K$5/(12*Apt!$J$30))*((1+Apt!$I$12)^MAX((BK$53-ROUNDUP(Apt!$J$18/12,0)),0))</f>
        <v>-13299.59921875</v>
      </c>
      <c r="BL78" s="55">
        <f>MIN(IF(BL$52&gt;=Apt!$J$18,(Apt!$J$19*((BL$52-Apt!$J$18)+1))),Apt!$J$30)*(-Apt!$K$5/(12*Apt!$J$30))*((1+Apt!$I$12)^MAX((BL$53-ROUNDUP(Apt!$J$18/12,0)),0))</f>
        <v>-13299.59921875</v>
      </c>
      <c r="BM78" s="55">
        <f>MIN(IF(BM$52&gt;=Apt!$J$18,(Apt!$J$19*((BM$52-Apt!$J$18)+1))),Apt!$J$30)*(-Apt!$K$5/(12*Apt!$J$30))*((1+Apt!$I$12)^MAX((BM$53-ROUNDUP(Apt!$J$18/12,0)),0))</f>
        <v>-13632.08919921875</v>
      </c>
      <c r="BN78" s="55">
        <f>MIN(IF(BN$52&gt;=Apt!$J$18,(Apt!$J$19*((BN$52-Apt!$J$18)+1))),Apt!$J$30)*(-Apt!$K$5/(12*Apt!$J$30))*((1+Apt!$I$12)^MAX((BN$53-ROUNDUP(Apt!$J$18/12,0)),0))</f>
        <v>-13632.08919921875</v>
      </c>
      <c r="BO78" s="55">
        <f>MIN(IF(BO$52&gt;=Apt!$J$18,(Apt!$J$19*((BO$52-Apt!$J$18)+1))),Apt!$J$30)*(-Apt!$K$5/(12*Apt!$J$30))*((1+Apt!$I$12)^MAX((BO$53-ROUNDUP(Apt!$J$18/12,0)),0))</f>
        <v>-13632.08919921875</v>
      </c>
      <c r="BP78" s="55">
        <f>MIN(IF(BP$52&gt;=Apt!$J$18,(Apt!$J$19*((BP$52-Apt!$J$18)+1))),Apt!$J$30)*(-Apt!$K$5/(12*Apt!$J$30))*((1+Apt!$I$12)^MAX((BP$53-ROUNDUP(Apt!$J$18/12,0)),0))</f>
        <v>-13632.08919921875</v>
      </c>
      <c r="BQ78" s="55">
        <f>MIN(IF(BQ$52&gt;=Apt!$J$18,(Apt!$J$19*((BQ$52-Apt!$J$18)+1))),Apt!$J$30)*(-Apt!$K$5/(12*Apt!$J$30))*((1+Apt!$I$12)^MAX((BQ$53-ROUNDUP(Apt!$J$18/12,0)),0))</f>
        <v>-13632.08919921875</v>
      </c>
      <c r="BR78" s="55">
        <f>MIN(IF(BR$52&gt;=Apt!$J$18,(Apt!$J$19*((BR$52-Apt!$J$18)+1))),Apt!$J$30)*(-Apt!$K$5/(12*Apt!$J$30))*((1+Apt!$I$12)^MAX((BR$53-ROUNDUP(Apt!$J$18/12,0)),0))</f>
        <v>-13632.08919921875</v>
      </c>
      <c r="BS78" s="55">
        <f>MIN(IF(BS$52&gt;=Apt!$J$18,(Apt!$J$19*((BS$52-Apt!$J$18)+1))),Apt!$J$30)*(-Apt!$K$5/(12*Apt!$J$30))*((1+Apt!$I$12)^MAX((BS$53-ROUNDUP(Apt!$J$18/12,0)),0))</f>
        <v>-13632.08919921875</v>
      </c>
      <c r="BT78" s="55">
        <f>MIN(IF(BT$52&gt;=Apt!$J$18,(Apt!$J$19*((BT$52-Apt!$J$18)+1))),Apt!$J$30)*(-Apt!$K$5/(12*Apt!$J$30))*((1+Apt!$I$12)^MAX((BT$53-ROUNDUP(Apt!$J$18/12,0)),0))</f>
        <v>-13632.08919921875</v>
      </c>
      <c r="BU78" s="55">
        <f>MIN(IF(BU$52&gt;=Apt!$J$18,(Apt!$J$19*((BU$52-Apt!$J$18)+1))),Apt!$J$30)*(-Apt!$K$5/(12*Apt!$J$30))*((1+Apt!$I$12)^MAX((BU$53-ROUNDUP(Apt!$J$18/12,0)),0))</f>
        <v>-13632.08919921875</v>
      </c>
      <c r="BV78" s="55">
        <f>MIN(IF(BV$52&gt;=Apt!$J$18,(Apt!$J$19*((BV$52-Apt!$J$18)+1))),Apt!$J$30)*(-Apt!$K$5/(12*Apt!$J$30))*((1+Apt!$I$12)^MAX((BV$53-ROUNDUP(Apt!$J$18/12,0)),0))</f>
        <v>-13632.08919921875</v>
      </c>
      <c r="BW78" s="55">
        <f>MIN(IF(BW$52&gt;=Apt!$J$18,(Apt!$J$19*((BW$52-Apt!$J$18)+1))),Apt!$J$30)*(-Apt!$K$5/(12*Apt!$J$30))*((1+Apt!$I$12)^MAX((BW$53-ROUNDUP(Apt!$J$18/12,0)),0))</f>
        <v>-13632.08919921875</v>
      </c>
      <c r="BX78" s="55">
        <f>MIN(IF(BX$52&gt;=Apt!$J$18,(Apt!$J$19*((BX$52-Apt!$J$18)+1))),Apt!$J$30)*(-Apt!$K$5/(12*Apt!$J$30))*((1+Apt!$I$12)^MAX((BX$53-ROUNDUP(Apt!$J$18/12,0)),0))</f>
        <v>-13632.08919921875</v>
      </c>
      <c r="BY78" s="55">
        <f>MIN(IF(BY$52&gt;=Apt!$J$18,(Apt!$J$19*((BY$52-Apt!$J$18)+1))),Apt!$J$30)*(-Apt!$K$5/(12*Apt!$J$30))*((1+Apt!$I$12)^MAX((BY$53-ROUNDUP(Apt!$J$18/12,0)),0))</f>
        <v>-13972.891429199217</v>
      </c>
      <c r="BZ78" s="55">
        <f>MIN(IF(BZ$52&gt;=Apt!$J$18,(Apt!$J$19*((BZ$52-Apt!$J$18)+1))),Apt!$J$30)*(-Apt!$K$5/(12*Apt!$J$30))*((1+Apt!$I$12)^MAX((BZ$53-ROUNDUP(Apt!$J$18/12,0)),0))</f>
        <v>-13972.891429199217</v>
      </c>
      <c r="CA78" s="55">
        <f>MIN(IF(CA$52&gt;=Apt!$J$18,(Apt!$J$19*((CA$52-Apt!$J$18)+1))),Apt!$J$30)*(-Apt!$K$5/(12*Apt!$J$30))*((1+Apt!$I$12)^MAX((CA$53-ROUNDUP(Apt!$J$18/12,0)),0))</f>
        <v>-13972.891429199217</v>
      </c>
      <c r="CB78" s="55">
        <f>MIN(IF(CB$52&gt;=Apt!$J$18,(Apt!$J$19*((CB$52-Apt!$J$18)+1))),Apt!$J$30)*(-Apt!$K$5/(12*Apt!$J$30))*((1+Apt!$I$12)^MAX((CB$53-ROUNDUP(Apt!$J$18/12,0)),0))</f>
        <v>-13972.891429199217</v>
      </c>
      <c r="CC78" s="55">
        <f>MIN(IF(CC$52&gt;=Apt!$J$18,(Apt!$J$19*((CC$52-Apt!$J$18)+1))),Apt!$J$30)*(-Apt!$K$5/(12*Apt!$J$30))*((1+Apt!$I$12)^MAX((CC$53-ROUNDUP(Apt!$J$18/12,0)),0))</f>
        <v>-13972.891429199217</v>
      </c>
      <c r="CD78" s="55">
        <f>MIN(IF(CD$52&gt;=Apt!$J$18,(Apt!$J$19*((CD$52-Apt!$J$18)+1))),Apt!$J$30)*(-Apt!$K$5/(12*Apt!$J$30))*((1+Apt!$I$12)^MAX((CD$53-ROUNDUP(Apt!$J$18/12,0)),0))</f>
        <v>-13972.891429199217</v>
      </c>
      <c r="CE78" s="55">
        <f>MIN(IF(CE$52&gt;=Apt!$J$18,(Apt!$J$19*((CE$52-Apt!$J$18)+1))),Apt!$J$30)*(-Apt!$K$5/(12*Apt!$J$30))*((1+Apt!$I$12)^MAX((CE$53-ROUNDUP(Apt!$J$18/12,0)),0))</f>
        <v>-13972.891429199217</v>
      </c>
      <c r="CF78" s="55">
        <f>MIN(IF(CF$52&gt;=Apt!$J$18,(Apt!$J$19*((CF$52-Apt!$J$18)+1))),Apt!$J$30)*(-Apt!$K$5/(12*Apt!$J$30))*((1+Apt!$I$12)^MAX((CF$53-ROUNDUP(Apt!$J$18/12,0)),0))</f>
        <v>-13972.891429199217</v>
      </c>
      <c r="CG78" s="55">
        <f>MIN(IF(CG$52&gt;=Apt!$J$18,(Apt!$J$19*((CG$52-Apt!$J$18)+1))),Apt!$J$30)*(-Apt!$K$5/(12*Apt!$J$30))*((1+Apt!$I$12)^MAX((CG$53-ROUNDUP(Apt!$J$18/12,0)),0))</f>
        <v>-13972.891429199217</v>
      </c>
      <c r="CH78" s="55">
        <f>MIN(IF(CH$52&gt;=Apt!$J$18,(Apt!$J$19*((CH$52-Apt!$J$18)+1))),Apt!$J$30)*(-Apt!$K$5/(12*Apt!$J$30))*((1+Apt!$I$12)^MAX((CH$53-ROUNDUP(Apt!$J$18/12,0)),0))</f>
        <v>-13972.891429199217</v>
      </c>
      <c r="CI78" s="55">
        <f>MIN(IF(CI$52&gt;=Apt!$J$18,(Apt!$J$19*((CI$52-Apt!$J$18)+1))),Apt!$J$30)*(-Apt!$K$5/(12*Apt!$J$30))*((1+Apt!$I$12)^MAX((CI$53-ROUNDUP(Apt!$J$18/12,0)),0))</f>
        <v>-13972.891429199217</v>
      </c>
      <c r="CJ78" s="55">
        <f>MIN(IF(CJ$52&gt;=Apt!$J$18,(Apt!$J$19*((CJ$52-Apt!$J$18)+1))),Apt!$J$30)*(-Apt!$K$5/(12*Apt!$J$30))*((1+Apt!$I$12)^MAX((CJ$53-ROUNDUP(Apt!$J$18/12,0)),0))</f>
        <v>-13972.891429199217</v>
      </c>
      <c r="CK78" s="55">
        <f>MIN(IF(CK$52&gt;=Apt!$J$18,(Apt!$J$19*((CK$52-Apt!$J$18)+1))),Apt!$J$30)*(-Apt!$K$5/(12*Apt!$J$30))*((1+Apt!$I$12)^MAX((CK$53-ROUNDUP(Apt!$J$18/12,0)),0))</f>
        <v>-14322.213714929196</v>
      </c>
      <c r="CL78" s="55">
        <f>MIN(IF(CL$52&gt;=Apt!$J$18,(Apt!$J$19*((CL$52-Apt!$J$18)+1))),Apt!$J$30)*(-Apt!$K$5/(12*Apt!$J$30))*((1+Apt!$I$12)^MAX((CL$53-ROUNDUP(Apt!$J$18/12,0)),0))</f>
        <v>-14322.213714929196</v>
      </c>
      <c r="CM78" s="55">
        <f>MIN(IF(CM$52&gt;=Apt!$J$18,(Apt!$J$19*((CM$52-Apt!$J$18)+1))),Apt!$J$30)*(-Apt!$K$5/(12*Apt!$J$30))*((1+Apt!$I$12)^MAX((CM$53-ROUNDUP(Apt!$J$18/12,0)),0))</f>
        <v>-14322.213714929196</v>
      </c>
      <c r="CN78" s="55">
        <f>MIN(IF(CN$52&gt;=Apt!$J$18,(Apt!$J$19*((CN$52-Apt!$J$18)+1))),Apt!$J$30)*(-Apt!$K$5/(12*Apt!$J$30))*((1+Apt!$I$12)^MAX((CN$53-ROUNDUP(Apt!$J$18/12,0)),0))</f>
        <v>-14322.213714929196</v>
      </c>
      <c r="CO78" s="55">
        <f>MIN(IF(CO$52&gt;=Apt!$J$18,(Apt!$J$19*((CO$52-Apt!$J$18)+1))),Apt!$J$30)*(-Apt!$K$5/(12*Apt!$J$30))*((1+Apt!$I$12)^MAX((CO$53-ROUNDUP(Apt!$J$18/12,0)),0))</f>
        <v>-14322.213714929196</v>
      </c>
      <c r="CP78" s="55">
        <f>MIN(IF(CP$52&gt;=Apt!$J$18,(Apt!$J$19*((CP$52-Apt!$J$18)+1))),Apt!$J$30)*(-Apt!$K$5/(12*Apt!$J$30))*((1+Apt!$I$12)^MAX((CP$53-ROUNDUP(Apt!$J$18/12,0)),0))</f>
        <v>-14322.213714929196</v>
      </c>
      <c r="CQ78" s="55">
        <f>MIN(IF(CQ$52&gt;=Apt!$J$18,(Apt!$J$19*((CQ$52-Apt!$J$18)+1))),Apt!$J$30)*(-Apt!$K$5/(12*Apt!$J$30))*((1+Apt!$I$12)^MAX((CQ$53-ROUNDUP(Apt!$J$18/12,0)),0))</f>
        <v>-14322.213714929196</v>
      </c>
      <c r="CR78" s="55">
        <f>MIN(IF(CR$52&gt;=Apt!$J$18,(Apt!$J$19*((CR$52-Apt!$J$18)+1))),Apt!$J$30)*(-Apt!$K$5/(12*Apt!$J$30))*((1+Apt!$I$12)^MAX((CR$53-ROUNDUP(Apt!$J$18/12,0)),0))</f>
        <v>-14322.213714929196</v>
      </c>
      <c r="CS78" s="55">
        <f>MIN(IF(CS$52&gt;=Apt!$J$18,(Apt!$J$19*((CS$52-Apt!$J$18)+1))),Apt!$J$30)*(-Apt!$K$5/(12*Apt!$J$30))*((1+Apt!$I$12)^MAX((CS$53-ROUNDUP(Apt!$J$18/12,0)),0))</f>
        <v>-14322.213714929196</v>
      </c>
      <c r="CT78" s="55">
        <f>MIN(IF(CT$52&gt;=Apt!$J$18,(Apt!$J$19*((CT$52-Apt!$J$18)+1))),Apt!$J$30)*(-Apt!$K$5/(12*Apt!$J$30))*((1+Apt!$I$12)^MAX((CT$53-ROUNDUP(Apt!$J$18/12,0)),0))</f>
        <v>-14322.213714929196</v>
      </c>
      <c r="CU78" s="55">
        <f>MIN(IF(CU$52&gt;=Apt!$J$18,(Apt!$J$19*((CU$52-Apt!$J$18)+1))),Apt!$J$30)*(-Apt!$K$5/(12*Apt!$J$30))*((1+Apt!$I$12)^MAX((CU$53-ROUNDUP(Apt!$J$18/12,0)),0))</f>
        <v>-14322.213714929196</v>
      </c>
      <c r="CV78" s="55">
        <f>MIN(IF(CV$52&gt;=Apt!$J$18,(Apt!$J$19*((CV$52-Apt!$J$18)+1))),Apt!$J$30)*(-Apt!$K$5/(12*Apt!$J$30))*((1+Apt!$I$12)^MAX((CV$53-ROUNDUP(Apt!$J$18/12,0)),0))</f>
        <v>-14322.213714929196</v>
      </c>
      <c r="CW78" s="55">
        <f>MIN(IF(CW$52&gt;=Apt!$J$18,(Apt!$J$19*((CW$52-Apt!$J$18)+1))),Apt!$J$30)*(-Apt!$K$5/(12*Apt!$J$30))*((1+Apt!$I$12)^MAX((CW$53-ROUNDUP(Apt!$J$18/12,0)),0))</f>
        <v>-14680.269057802427</v>
      </c>
      <c r="CX78" s="55">
        <f>MIN(IF(CX$52&gt;=Apt!$J$18,(Apt!$J$19*((CX$52-Apt!$J$18)+1))),Apt!$J$30)*(-Apt!$K$5/(12*Apt!$J$30))*((1+Apt!$I$12)^MAX((CX$53-ROUNDUP(Apt!$J$18/12,0)),0))</f>
        <v>-14680.269057802427</v>
      </c>
      <c r="CY78" s="55">
        <f>MIN(IF(CY$52&gt;=Apt!$J$18,(Apt!$J$19*((CY$52-Apt!$J$18)+1))),Apt!$J$30)*(-Apt!$K$5/(12*Apt!$J$30))*((1+Apt!$I$12)^MAX((CY$53-ROUNDUP(Apt!$J$18/12,0)),0))</f>
        <v>-14680.269057802427</v>
      </c>
      <c r="CZ78" s="55">
        <f>MIN(IF(CZ$52&gt;=Apt!$J$18,(Apt!$J$19*((CZ$52-Apt!$J$18)+1))),Apt!$J$30)*(-Apt!$K$5/(12*Apt!$J$30))*((1+Apt!$I$12)^MAX((CZ$53-ROUNDUP(Apt!$J$18/12,0)),0))</f>
        <v>-14680.269057802427</v>
      </c>
      <c r="DA78" s="55">
        <f>MIN(IF(DA$52&gt;=Apt!$J$18,(Apt!$J$19*((DA$52-Apt!$J$18)+1))),Apt!$J$30)*(-Apt!$K$5/(12*Apt!$J$30))*((1+Apt!$I$12)^MAX((DA$53-ROUNDUP(Apt!$J$18/12,0)),0))</f>
        <v>-14680.269057802427</v>
      </c>
      <c r="DB78" s="55">
        <f>MIN(IF(DB$52&gt;=Apt!$J$18,(Apt!$J$19*((DB$52-Apt!$J$18)+1))),Apt!$J$30)*(-Apt!$K$5/(12*Apt!$J$30))*((1+Apt!$I$12)^MAX((DB$53-ROUNDUP(Apt!$J$18/12,0)),0))</f>
        <v>-14680.269057802427</v>
      </c>
      <c r="DC78" s="55">
        <f>MIN(IF(DC$52&gt;=Apt!$J$18,(Apt!$J$19*((DC$52-Apt!$J$18)+1))),Apt!$J$30)*(-Apt!$K$5/(12*Apt!$J$30))*((1+Apt!$I$12)^MAX((DC$53-ROUNDUP(Apt!$J$18/12,0)),0))</f>
        <v>-14680.269057802427</v>
      </c>
      <c r="DD78" s="55">
        <f>MIN(IF(DD$52&gt;=Apt!$J$18,(Apt!$J$19*((DD$52-Apt!$J$18)+1))),Apt!$J$30)*(-Apt!$K$5/(12*Apt!$J$30))*((1+Apt!$I$12)^MAX((DD$53-ROUNDUP(Apt!$J$18/12,0)),0))</f>
        <v>-14680.269057802427</v>
      </c>
      <c r="DE78" s="55">
        <f>MIN(IF(DE$52&gt;=Apt!$J$18,(Apt!$J$19*((DE$52-Apt!$J$18)+1))),Apt!$J$30)*(-Apt!$K$5/(12*Apt!$J$30))*((1+Apt!$I$12)^MAX((DE$53-ROUNDUP(Apt!$J$18/12,0)),0))</f>
        <v>-14680.269057802427</v>
      </c>
      <c r="DF78" s="55">
        <f>MIN(IF(DF$52&gt;=Apt!$J$18,(Apt!$J$19*((DF$52-Apt!$J$18)+1))),Apt!$J$30)*(-Apt!$K$5/(12*Apt!$J$30))*((1+Apt!$I$12)^MAX((DF$53-ROUNDUP(Apt!$J$18/12,0)),0))</f>
        <v>-14680.269057802427</v>
      </c>
      <c r="DG78" s="55">
        <f>MIN(IF(DG$52&gt;=Apt!$J$18,(Apt!$J$19*((DG$52-Apt!$J$18)+1))),Apt!$J$30)*(-Apt!$K$5/(12*Apt!$J$30))*((1+Apt!$I$12)^MAX((DG$53-ROUNDUP(Apt!$J$18/12,0)),0))</f>
        <v>-14680.269057802427</v>
      </c>
      <c r="DH78" s="55">
        <f>MIN(IF(DH$52&gt;=Apt!$J$18,(Apt!$J$19*((DH$52-Apt!$J$18)+1))),Apt!$J$30)*(-Apt!$K$5/(12*Apt!$J$30))*((1+Apt!$I$12)^MAX((DH$53-ROUNDUP(Apt!$J$18/12,0)),0))</f>
        <v>-14680.269057802427</v>
      </c>
      <c r="DI78" s="55">
        <f>MIN(IF(DI$52&gt;=Apt!$J$18,(Apt!$J$19*((DI$52-Apt!$J$18)+1))),Apt!$J$30)*(-Apt!$K$5/(12*Apt!$J$30))*((1+Apt!$I$12)^MAX((DI$53-ROUNDUP(Apt!$J$18/12,0)),0))</f>
        <v>-15047.275784247486</v>
      </c>
      <c r="DJ78" s="55">
        <f>MIN(IF(DJ$52&gt;=Apt!$J$18,(Apt!$J$19*((DJ$52-Apt!$J$18)+1))),Apt!$J$30)*(-Apt!$K$5/(12*Apt!$J$30))*((1+Apt!$I$12)^MAX((DJ$53-ROUNDUP(Apt!$J$18/12,0)),0))</f>
        <v>-15047.275784247486</v>
      </c>
      <c r="DK78" s="55">
        <f>MIN(IF(DK$52&gt;=Apt!$J$18,(Apt!$J$19*((DK$52-Apt!$J$18)+1))),Apt!$J$30)*(-Apt!$K$5/(12*Apt!$J$30))*((1+Apt!$I$12)^MAX((DK$53-ROUNDUP(Apt!$J$18/12,0)),0))</f>
        <v>-15047.275784247486</v>
      </c>
      <c r="DL78" s="55">
        <f>MIN(IF(DL$52&gt;=Apt!$J$18,(Apt!$J$19*((DL$52-Apt!$J$18)+1))),Apt!$J$30)*(-Apt!$K$5/(12*Apt!$J$30))*((1+Apt!$I$12)^MAX((DL$53-ROUNDUP(Apt!$J$18/12,0)),0))</f>
        <v>-15047.275784247486</v>
      </c>
      <c r="DM78" s="55">
        <f>MIN(IF(DM$52&gt;=Apt!$J$18,(Apt!$J$19*((DM$52-Apt!$J$18)+1))),Apt!$J$30)*(-Apt!$K$5/(12*Apt!$J$30))*((1+Apt!$I$12)^MAX((DM$53-ROUNDUP(Apt!$J$18/12,0)),0))</f>
        <v>-15047.275784247486</v>
      </c>
      <c r="DN78" s="55">
        <f>MIN(IF(DN$52&gt;=Apt!$J$18,(Apt!$J$19*((DN$52-Apt!$J$18)+1))),Apt!$J$30)*(-Apt!$K$5/(12*Apt!$J$30))*((1+Apt!$I$12)^MAX((DN$53-ROUNDUP(Apt!$J$18/12,0)),0))</f>
        <v>-15047.275784247486</v>
      </c>
      <c r="DO78" s="55">
        <f>MIN(IF(DO$52&gt;=Apt!$J$18,(Apt!$J$19*((DO$52-Apt!$J$18)+1))),Apt!$J$30)*(-Apt!$K$5/(12*Apt!$J$30))*((1+Apt!$I$12)^MAX((DO$53-ROUNDUP(Apt!$J$18/12,0)),0))</f>
        <v>-15047.275784247486</v>
      </c>
      <c r="DP78" s="55">
        <f>MIN(IF(DP$52&gt;=Apt!$J$18,(Apt!$J$19*((DP$52-Apt!$J$18)+1))),Apt!$J$30)*(-Apt!$K$5/(12*Apt!$J$30))*((1+Apt!$I$12)^MAX((DP$53-ROUNDUP(Apt!$J$18/12,0)),0))</f>
        <v>-15047.275784247486</v>
      </c>
      <c r="DQ78" s="55">
        <f>MIN(IF(DQ$52&gt;=Apt!$J$18,(Apt!$J$19*((DQ$52-Apt!$J$18)+1))),Apt!$J$30)*(-Apt!$K$5/(12*Apt!$J$30))*((1+Apt!$I$12)^MAX((DQ$53-ROUNDUP(Apt!$J$18/12,0)),0))</f>
        <v>-15047.275784247486</v>
      </c>
      <c r="DR78" s="55">
        <f>MIN(IF(DR$52&gt;=Apt!$J$18,(Apt!$J$19*((DR$52-Apt!$J$18)+1))),Apt!$J$30)*(-Apt!$K$5/(12*Apt!$J$30))*((1+Apt!$I$12)^MAX((DR$53-ROUNDUP(Apt!$J$18/12,0)),0))</f>
        <v>-15047.275784247486</v>
      </c>
      <c r="DS78" s="55">
        <f>MIN(IF(DS$52&gt;=Apt!$J$18,(Apt!$J$19*((DS$52-Apt!$J$18)+1))),Apt!$J$30)*(-Apt!$K$5/(12*Apt!$J$30))*((1+Apt!$I$12)^MAX((DS$53-ROUNDUP(Apt!$J$18/12,0)),0))</f>
        <v>-15047.275784247486</v>
      </c>
      <c r="DT78" s="55">
        <f>MIN(IF(DT$52&gt;=Apt!$J$18,(Apt!$J$19*((DT$52-Apt!$J$18)+1))),Apt!$J$30)*(-Apt!$K$5/(12*Apt!$J$30))*((1+Apt!$I$12)^MAX((DT$53-ROUNDUP(Apt!$J$18/12,0)),0))</f>
        <v>-15047.275784247486</v>
      </c>
      <c r="DU78" s="36" t="s">
        <v>238</v>
      </c>
    </row>
    <row r="79" spans="3:125" ht="13.8" thickBot="1" x14ac:dyDescent="0.3">
      <c r="C79" s="51" t="s">
        <v>116</v>
      </c>
      <c r="D79" s="45"/>
      <c r="E79" s="45">
        <f>SUM(E76:E78)</f>
        <v>0</v>
      </c>
      <c r="F79" s="45">
        <f t="shared" ref="F79:BQ79" si="36">SUM(F76:F78)</f>
        <v>0</v>
      </c>
      <c r="G79" s="45">
        <f t="shared" si="36"/>
        <v>0</v>
      </c>
      <c r="H79" s="45">
        <f t="shared" si="36"/>
        <v>0</v>
      </c>
      <c r="I79" s="45">
        <f t="shared" si="36"/>
        <v>0</v>
      </c>
      <c r="J79" s="45">
        <f t="shared" si="36"/>
        <v>0</v>
      </c>
      <c r="K79" s="45">
        <f t="shared" si="36"/>
        <v>0</v>
      </c>
      <c r="L79" s="45">
        <f t="shared" si="36"/>
        <v>0</v>
      </c>
      <c r="M79" s="45">
        <f t="shared" si="36"/>
        <v>0</v>
      </c>
      <c r="N79" s="45">
        <f t="shared" si="36"/>
        <v>0</v>
      </c>
      <c r="O79" s="45">
        <f t="shared" si="36"/>
        <v>0</v>
      </c>
      <c r="P79" s="45">
        <f t="shared" si="36"/>
        <v>0</v>
      </c>
      <c r="Q79" s="45">
        <f t="shared" si="36"/>
        <v>0</v>
      </c>
      <c r="R79" s="45">
        <f t="shared" si="36"/>
        <v>0</v>
      </c>
      <c r="S79" s="45">
        <f t="shared" si="36"/>
        <v>0</v>
      </c>
      <c r="T79" s="45">
        <f t="shared" si="36"/>
        <v>0</v>
      </c>
      <c r="U79" s="45">
        <f t="shared" si="36"/>
        <v>0</v>
      </c>
      <c r="V79" s="45">
        <f t="shared" si="36"/>
        <v>0</v>
      </c>
      <c r="W79" s="45">
        <f t="shared" si="36"/>
        <v>0</v>
      </c>
      <c r="X79" s="45">
        <f t="shared" si="36"/>
        <v>0</v>
      </c>
      <c r="Y79" s="45">
        <f t="shared" si="36"/>
        <v>0</v>
      </c>
      <c r="Z79" s="45">
        <f t="shared" si="36"/>
        <v>0</v>
      </c>
      <c r="AA79" s="45">
        <f t="shared" si="36"/>
        <v>0</v>
      </c>
      <c r="AB79" s="45">
        <f t="shared" si="36"/>
        <v>-25568.333333333332</v>
      </c>
      <c r="AC79" s="45">
        <f t="shared" si="36"/>
        <v>-52415.083333333328</v>
      </c>
      <c r="AD79" s="45">
        <f t="shared" si="36"/>
        <v>-78622.625</v>
      </c>
      <c r="AE79" s="45">
        <f t="shared" si="36"/>
        <v>-104830.16666666666</v>
      </c>
      <c r="AF79" s="45">
        <f t="shared" si="36"/>
        <v>-131037.70833333333</v>
      </c>
      <c r="AG79" s="45">
        <f t="shared" si="36"/>
        <v>-157245.25</v>
      </c>
      <c r="AH79" s="45">
        <f t="shared" si="36"/>
        <v>-183452.79166666666</v>
      </c>
      <c r="AI79" s="45">
        <f t="shared" si="36"/>
        <v>-209660.33333333331</v>
      </c>
      <c r="AJ79" s="45">
        <f t="shared" si="36"/>
        <v>-235867.87499999997</v>
      </c>
      <c r="AK79" s="45">
        <f t="shared" si="36"/>
        <v>-262075.41666666666</v>
      </c>
      <c r="AL79" s="45">
        <f t="shared" si="36"/>
        <v>-262075.41666666666</v>
      </c>
      <c r="AM79" s="45">
        <f t="shared" si="36"/>
        <v>-262075.41666666666</v>
      </c>
      <c r="AN79" s="45">
        <f t="shared" si="36"/>
        <v>-262075.41666666666</v>
      </c>
      <c r="AO79" s="45">
        <f t="shared" si="36"/>
        <v>-268627.30208333331</v>
      </c>
      <c r="AP79" s="45">
        <f t="shared" si="36"/>
        <v>-268627.30208333331</v>
      </c>
      <c r="AQ79" s="45">
        <f t="shared" si="36"/>
        <v>-268627.30208333331</v>
      </c>
      <c r="AR79" s="45">
        <f t="shared" si="36"/>
        <v>-268627.30208333331</v>
      </c>
      <c r="AS79" s="45">
        <f t="shared" si="36"/>
        <v>-268627.30208333331</v>
      </c>
      <c r="AT79" s="45">
        <f t="shared" si="36"/>
        <v>-268627.30208333331</v>
      </c>
      <c r="AU79" s="45">
        <f t="shared" si="36"/>
        <v>-268627.30208333331</v>
      </c>
      <c r="AV79" s="45">
        <f t="shared" si="36"/>
        <v>-268627.30208333331</v>
      </c>
      <c r="AW79" s="45">
        <f t="shared" si="36"/>
        <v>-268627.30208333331</v>
      </c>
      <c r="AX79" s="45">
        <f t="shared" si="36"/>
        <v>-268627.30208333331</v>
      </c>
      <c r="AY79" s="45">
        <f t="shared" si="36"/>
        <v>-268627.30208333331</v>
      </c>
      <c r="AZ79" s="45">
        <f t="shared" si="36"/>
        <v>-268627.30208333331</v>
      </c>
      <c r="BA79" s="45">
        <f t="shared" si="36"/>
        <v>-275342.98463541665</v>
      </c>
      <c r="BB79" s="45">
        <f t="shared" si="36"/>
        <v>-275342.98463541665</v>
      </c>
      <c r="BC79" s="45">
        <f t="shared" si="36"/>
        <v>-275342.98463541665</v>
      </c>
      <c r="BD79" s="45">
        <f t="shared" si="36"/>
        <v>-275342.98463541665</v>
      </c>
      <c r="BE79" s="45">
        <f t="shared" si="36"/>
        <v>-275342.98463541665</v>
      </c>
      <c r="BF79" s="45">
        <f t="shared" si="36"/>
        <v>-275342.98463541665</v>
      </c>
      <c r="BG79" s="45">
        <f t="shared" si="36"/>
        <v>-275342.98463541665</v>
      </c>
      <c r="BH79" s="45">
        <f t="shared" si="36"/>
        <v>-275342.98463541665</v>
      </c>
      <c r="BI79" s="45">
        <f t="shared" si="36"/>
        <v>-275342.98463541665</v>
      </c>
      <c r="BJ79" s="45">
        <f t="shared" si="36"/>
        <v>-275342.98463541665</v>
      </c>
      <c r="BK79" s="45">
        <f t="shared" si="36"/>
        <v>-275342.98463541665</v>
      </c>
      <c r="BL79" s="45">
        <f t="shared" si="36"/>
        <v>-275342.98463541665</v>
      </c>
      <c r="BM79" s="45">
        <f t="shared" si="36"/>
        <v>-282226.55925130204</v>
      </c>
      <c r="BN79" s="45">
        <f t="shared" si="36"/>
        <v>-282226.55925130204</v>
      </c>
      <c r="BO79" s="45">
        <f t="shared" si="36"/>
        <v>-282226.55925130204</v>
      </c>
      <c r="BP79" s="45">
        <f t="shared" si="36"/>
        <v>-282226.55925130204</v>
      </c>
      <c r="BQ79" s="45">
        <f t="shared" si="36"/>
        <v>-282226.55925130204</v>
      </c>
      <c r="BR79" s="45">
        <f t="shared" ref="BR79:DT79" si="37">SUM(BR76:BR78)</f>
        <v>-282226.55925130204</v>
      </c>
      <c r="BS79" s="45">
        <f t="shared" si="37"/>
        <v>-282226.55925130204</v>
      </c>
      <c r="BT79" s="45">
        <f t="shared" si="37"/>
        <v>-282226.55925130204</v>
      </c>
      <c r="BU79" s="45">
        <f t="shared" si="37"/>
        <v>-282226.55925130204</v>
      </c>
      <c r="BV79" s="45">
        <f t="shared" si="37"/>
        <v>-282226.55925130204</v>
      </c>
      <c r="BW79" s="45">
        <f t="shared" si="37"/>
        <v>-282226.55925130204</v>
      </c>
      <c r="BX79" s="45">
        <f t="shared" si="37"/>
        <v>-282226.55925130204</v>
      </c>
      <c r="BY79" s="45">
        <f t="shared" si="37"/>
        <v>-289282.22323258454</v>
      </c>
      <c r="BZ79" s="45">
        <f t="shared" si="37"/>
        <v>-289282.22323258454</v>
      </c>
      <c r="CA79" s="45">
        <f t="shared" si="37"/>
        <v>-289282.22323258454</v>
      </c>
      <c r="CB79" s="45">
        <f t="shared" si="37"/>
        <v>-289282.22323258454</v>
      </c>
      <c r="CC79" s="45">
        <f t="shared" si="37"/>
        <v>-289282.22323258454</v>
      </c>
      <c r="CD79" s="45">
        <f t="shared" si="37"/>
        <v>-289282.22323258454</v>
      </c>
      <c r="CE79" s="45">
        <f t="shared" si="37"/>
        <v>-289282.22323258454</v>
      </c>
      <c r="CF79" s="45">
        <f t="shared" si="37"/>
        <v>-289282.22323258454</v>
      </c>
      <c r="CG79" s="45">
        <f t="shared" si="37"/>
        <v>-289282.22323258454</v>
      </c>
      <c r="CH79" s="45">
        <f t="shared" si="37"/>
        <v>-289282.22323258454</v>
      </c>
      <c r="CI79" s="45">
        <f t="shared" si="37"/>
        <v>-289282.22323258454</v>
      </c>
      <c r="CJ79" s="45">
        <f t="shared" si="37"/>
        <v>-289282.22323258454</v>
      </c>
      <c r="CK79" s="45">
        <f t="shared" si="37"/>
        <v>-296514.27881339914</v>
      </c>
      <c r="CL79" s="45">
        <f t="shared" si="37"/>
        <v>-296514.27881339914</v>
      </c>
      <c r="CM79" s="45">
        <f t="shared" si="37"/>
        <v>-296514.27881339914</v>
      </c>
      <c r="CN79" s="45">
        <f t="shared" si="37"/>
        <v>-296514.27881339914</v>
      </c>
      <c r="CO79" s="45">
        <f t="shared" si="37"/>
        <v>-296514.27881339914</v>
      </c>
      <c r="CP79" s="45">
        <f t="shared" si="37"/>
        <v>-296514.27881339914</v>
      </c>
      <c r="CQ79" s="45">
        <f t="shared" si="37"/>
        <v>-296514.27881339914</v>
      </c>
      <c r="CR79" s="45">
        <f t="shared" si="37"/>
        <v>-296514.27881339914</v>
      </c>
      <c r="CS79" s="45">
        <f t="shared" si="37"/>
        <v>-296514.27881339914</v>
      </c>
      <c r="CT79" s="45">
        <f t="shared" si="37"/>
        <v>-296514.27881339914</v>
      </c>
      <c r="CU79" s="45">
        <f t="shared" si="37"/>
        <v>-296514.27881339914</v>
      </c>
      <c r="CV79" s="45">
        <f t="shared" si="37"/>
        <v>-296514.27881339914</v>
      </c>
      <c r="CW79" s="45">
        <f t="shared" si="37"/>
        <v>-303927.13578373415</v>
      </c>
      <c r="CX79" s="45">
        <f t="shared" si="37"/>
        <v>-303927.13578373415</v>
      </c>
      <c r="CY79" s="45">
        <f t="shared" si="37"/>
        <v>-303927.13578373415</v>
      </c>
      <c r="CZ79" s="45">
        <f t="shared" si="37"/>
        <v>-303927.13578373415</v>
      </c>
      <c r="DA79" s="45">
        <f t="shared" si="37"/>
        <v>-303927.13578373415</v>
      </c>
      <c r="DB79" s="45">
        <f t="shared" si="37"/>
        <v>-303927.13578373415</v>
      </c>
      <c r="DC79" s="45">
        <f t="shared" si="37"/>
        <v>-303927.13578373415</v>
      </c>
      <c r="DD79" s="45">
        <f t="shared" si="37"/>
        <v>-303927.13578373415</v>
      </c>
      <c r="DE79" s="45">
        <f t="shared" si="37"/>
        <v>-303927.13578373415</v>
      </c>
      <c r="DF79" s="45">
        <f t="shared" si="37"/>
        <v>-303927.13578373415</v>
      </c>
      <c r="DG79" s="45">
        <f t="shared" si="37"/>
        <v>-303927.13578373415</v>
      </c>
      <c r="DH79" s="45">
        <f t="shared" si="37"/>
        <v>-303927.13578373415</v>
      </c>
      <c r="DI79" s="45">
        <f t="shared" si="37"/>
        <v>-311525.31417832751</v>
      </c>
      <c r="DJ79" s="45">
        <f t="shared" si="37"/>
        <v>-311525.31417832751</v>
      </c>
      <c r="DK79" s="45">
        <f t="shared" si="37"/>
        <v>-311525.31417832751</v>
      </c>
      <c r="DL79" s="45">
        <f t="shared" si="37"/>
        <v>-311525.31417832751</v>
      </c>
      <c r="DM79" s="45">
        <f t="shared" si="37"/>
        <v>-311525.31417832751</v>
      </c>
      <c r="DN79" s="45">
        <f t="shared" si="37"/>
        <v>-311525.31417832751</v>
      </c>
      <c r="DO79" s="45">
        <f t="shared" si="37"/>
        <v>-311525.31417832751</v>
      </c>
      <c r="DP79" s="45">
        <f t="shared" si="37"/>
        <v>-311525.31417832751</v>
      </c>
      <c r="DQ79" s="45">
        <f t="shared" si="37"/>
        <v>-311525.31417832751</v>
      </c>
      <c r="DR79" s="45">
        <f t="shared" si="37"/>
        <v>-311525.31417832751</v>
      </c>
      <c r="DS79" s="45">
        <f t="shared" si="37"/>
        <v>-311525.31417832751</v>
      </c>
      <c r="DT79" s="45">
        <f t="shared" si="37"/>
        <v>-311525.31417832751</v>
      </c>
      <c r="DU79" s="36" t="s">
        <v>238</v>
      </c>
    </row>
    <row r="80" spans="3:125" ht="13.8" thickTop="1" x14ac:dyDescent="0.25">
      <c r="C80" s="2"/>
      <c r="DU80" s="36" t="s">
        <v>238</v>
      </c>
    </row>
    <row r="81" spans="3:125" x14ac:dyDescent="0.25">
      <c r="C81" s="2"/>
      <c r="DU81" s="36" t="s">
        <v>238</v>
      </c>
    </row>
    <row r="82" spans="3:125" x14ac:dyDescent="0.25">
      <c r="C82" s="2"/>
      <c r="DU82" s="36" t="s">
        <v>238</v>
      </c>
    </row>
    <row r="83" spans="3:125" x14ac:dyDescent="0.25">
      <c r="C83" s="2"/>
      <c r="DU83" s="36" t="s">
        <v>238</v>
      </c>
    </row>
    <row r="84" spans="3:125" x14ac:dyDescent="0.25">
      <c r="C84" s="2"/>
      <c r="DU84" s="36" t="s">
        <v>238</v>
      </c>
    </row>
    <row r="85" spans="3:125" x14ac:dyDescent="0.25">
      <c r="C85" s="2"/>
      <c r="DU85" s="36" t="s">
        <v>238</v>
      </c>
    </row>
    <row r="86" spans="3:125" x14ac:dyDescent="0.25">
      <c r="C86" s="2"/>
      <c r="DU86" s="36" t="s">
        <v>238</v>
      </c>
    </row>
    <row r="87" spans="3:125" x14ac:dyDescent="0.25">
      <c r="C87" s="2"/>
      <c r="DU87" s="36" t="s">
        <v>238</v>
      </c>
    </row>
    <row r="88" spans="3:125" x14ac:dyDescent="0.25">
      <c r="C88" s="2"/>
      <c r="DU88" s="36" t="s">
        <v>238</v>
      </c>
    </row>
    <row r="89" spans="3:125" x14ac:dyDescent="0.25">
      <c r="DU89" s="36" t="s">
        <v>238</v>
      </c>
    </row>
    <row r="90" spans="3:125" x14ac:dyDescent="0.25">
      <c r="DU90" s="36" t="s">
        <v>238</v>
      </c>
    </row>
    <row r="91" spans="3:125" x14ac:dyDescent="0.25">
      <c r="DU91" s="36" t="s">
        <v>238</v>
      </c>
    </row>
    <row r="92" spans="3:125" x14ac:dyDescent="0.25">
      <c r="DU92" s="36" t="s">
        <v>238</v>
      </c>
    </row>
    <row r="93" spans="3:125" x14ac:dyDescent="0.25">
      <c r="DU93" s="36" t="s">
        <v>238</v>
      </c>
    </row>
    <row r="94" spans="3:125" x14ac:dyDescent="0.25">
      <c r="DU94" s="36" t="s">
        <v>238</v>
      </c>
    </row>
    <row r="95" spans="3:125" x14ac:dyDescent="0.25">
      <c r="DU95" s="36" t="s">
        <v>238</v>
      </c>
    </row>
    <row r="96" spans="3:125" x14ac:dyDescent="0.25">
      <c r="DU96" s="36" t="s">
        <v>238</v>
      </c>
    </row>
    <row r="97" spans="125:125" x14ac:dyDescent="0.25">
      <c r="DU97" s="36" t="s">
        <v>238</v>
      </c>
    </row>
    <row r="98" spans="125:125" x14ac:dyDescent="0.25">
      <c r="DU98" s="36" t="s">
        <v>238</v>
      </c>
    </row>
    <row r="99" spans="125:125" x14ac:dyDescent="0.25">
      <c r="DU99" s="36" t="s">
        <v>238</v>
      </c>
    </row>
    <row r="100" spans="125:125" x14ac:dyDescent="0.25">
      <c r="DU100" s="36" t="s">
        <v>238</v>
      </c>
    </row>
    <row r="101" spans="125:125" x14ac:dyDescent="0.25">
      <c r="DU101" s="36" t="s">
        <v>238</v>
      </c>
    </row>
    <row r="102" spans="125:125" x14ac:dyDescent="0.25">
      <c r="DU102" s="36" t="s">
        <v>238</v>
      </c>
    </row>
    <row r="103" spans="125:125" x14ac:dyDescent="0.25">
      <c r="DU103" s="36" t="s">
        <v>238</v>
      </c>
    </row>
    <row r="104" spans="125:125" x14ac:dyDescent="0.25">
      <c r="DU104" s="36" t="s">
        <v>238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6DD38-DBB1-4E14-A1A4-6FC27AD68DB7}">
  <sheetPr>
    <tabColor rgb="FF00B050"/>
  </sheetPr>
  <dimension ref="A1:V62"/>
  <sheetViews>
    <sheetView workbookViewId="0">
      <selection activeCell="L15" sqref="L15"/>
    </sheetView>
  </sheetViews>
  <sheetFormatPr defaultRowHeight="13.2" x14ac:dyDescent="0.25"/>
  <cols>
    <col min="4" max="4" width="18.21875" customWidth="1"/>
    <col min="5" max="5" width="12.77734375" bestFit="1" customWidth="1"/>
    <col min="6" max="6" width="9.109375" bestFit="1" customWidth="1"/>
    <col min="7" max="7" width="16" customWidth="1"/>
    <col min="11" max="11" width="13.44140625" bestFit="1" customWidth="1"/>
    <col min="12" max="12" width="12.77734375" bestFit="1" customWidth="1"/>
    <col min="13" max="13" width="17.5546875" customWidth="1"/>
    <col min="14" max="14" width="10.5546875" customWidth="1"/>
    <col min="15" max="15" width="11.6640625" bestFit="1" customWidth="1"/>
    <col min="17" max="17" width="11.77734375" bestFit="1" customWidth="1"/>
    <col min="18" max="18" width="16.6640625" bestFit="1" customWidth="1"/>
    <col min="19" max="19" width="12.44140625" bestFit="1" customWidth="1"/>
    <col min="20" max="20" width="12.5546875" bestFit="1" customWidth="1"/>
    <col min="21" max="23" width="11.6640625" bestFit="1" customWidth="1"/>
    <col min="24" max="24" width="16.6640625" bestFit="1" customWidth="1"/>
  </cols>
  <sheetData>
    <row r="1" spans="1:22" ht="14.4" x14ac:dyDescent="0.3">
      <c r="A1" s="12" t="s">
        <v>301</v>
      </c>
      <c r="B1" s="1"/>
      <c r="C1" s="1"/>
      <c r="D1" s="1"/>
      <c r="E1" s="1"/>
    </row>
    <row r="3" spans="1:22" ht="14.4" x14ac:dyDescent="0.3">
      <c r="A3" s="12" t="s">
        <v>87</v>
      </c>
      <c r="B3" s="1"/>
      <c r="C3" s="1"/>
      <c r="D3" s="78" t="s">
        <v>86</v>
      </c>
      <c r="E3" s="12" t="s">
        <v>104</v>
      </c>
      <c r="G3" s="12" t="s">
        <v>279</v>
      </c>
      <c r="H3" s="1"/>
      <c r="I3" s="1"/>
      <c r="J3" s="1"/>
      <c r="K3" s="78" t="s">
        <v>86</v>
      </c>
      <c r="L3" s="12" t="s">
        <v>104</v>
      </c>
      <c r="N3" s="12" t="s">
        <v>298</v>
      </c>
      <c r="O3" s="1"/>
      <c r="P3" s="1"/>
      <c r="Q3" s="1"/>
    </row>
    <row r="4" spans="1:22" x14ac:dyDescent="0.25">
      <c r="A4" s="36" t="s">
        <v>88</v>
      </c>
      <c r="D4" s="39">
        <v>6500</v>
      </c>
      <c r="E4" s="79">
        <f>D4/Apt!$J$30</f>
        <v>13.157894736842104</v>
      </c>
      <c r="G4" s="36" t="s">
        <v>71</v>
      </c>
      <c r="J4" s="38">
        <v>3.5000000000000003E-2</v>
      </c>
      <c r="K4" s="41">
        <f>J4*'Apt PF'!G24</f>
        <v>253070.93739199996</v>
      </c>
      <c r="L4" s="79">
        <f>K4/Apt!$J$30</f>
        <v>512.28934694736836</v>
      </c>
      <c r="N4" s="36" t="s">
        <v>277</v>
      </c>
      <c r="P4" s="101">
        <f>LPP!H16</f>
        <v>0.2</v>
      </c>
      <c r="Q4" s="69">
        <f>P4*LPP!Q21</f>
        <v>5523850</v>
      </c>
    </row>
    <row r="5" spans="1:22" x14ac:dyDescent="0.25">
      <c r="A5" s="36" t="s">
        <v>89</v>
      </c>
      <c r="D5" s="39">
        <v>10933</v>
      </c>
      <c r="E5" s="79">
        <f>D5/Apt!$J$30</f>
        <v>22.131578947368421</v>
      </c>
      <c r="G5" s="36" t="s">
        <v>280</v>
      </c>
      <c r="I5" s="40">
        <v>700</v>
      </c>
      <c r="J5" s="82">
        <v>0.3</v>
      </c>
      <c r="K5" s="41">
        <f>I5*(J5*Apt!$J$30)</f>
        <v>103739.99999999999</v>
      </c>
      <c r="L5" s="79">
        <f>K5/Apt!$J$30</f>
        <v>209.99999999999997</v>
      </c>
      <c r="N5" s="36" t="s">
        <v>203</v>
      </c>
      <c r="P5" s="101">
        <f>LPP!H16</f>
        <v>0.2</v>
      </c>
      <c r="Q5" s="69">
        <f>P5*LPP!Q22</f>
        <v>5810904</v>
      </c>
    </row>
    <row r="6" spans="1:22" x14ac:dyDescent="0.25">
      <c r="A6" s="36" t="s">
        <v>90</v>
      </c>
      <c r="D6" s="39">
        <v>23400</v>
      </c>
      <c r="E6" s="79">
        <f>D6/Apt!$J$30</f>
        <v>47.368421052631582</v>
      </c>
      <c r="N6" s="36" t="s">
        <v>299</v>
      </c>
      <c r="Q6" s="69">
        <f>M30</f>
        <v>47830120</v>
      </c>
    </row>
    <row r="7" spans="1:22" ht="14.4" x14ac:dyDescent="0.3">
      <c r="A7" s="36" t="s">
        <v>93</v>
      </c>
      <c r="D7" s="39">
        <v>0</v>
      </c>
      <c r="E7" s="79">
        <f>D7/Apt!$J$30</f>
        <v>0</v>
      </c>
      <c r="G7" s="12" t="s">
        <v>195</v>
      </c>
      <c r="H7" s="1"/>
      <c r="I7" s="1"/>
      <c r="J7" s="1"/>
      <c r="K7" s="12"/>
      <c r="L7" s="12"/>
      <c r="N7" s="36" t="s">
        <v>303</v>
      </c>
      <c r="P7" s="101">
        <f>LPP!H16</f>
        <v>0.2</v>
      </c>
      <c r="Q7" s="69">
        <f ca="1">P7*SUM(LPP!$Q13:Q$17)</f>
        <v>8071634.4769426752</v>
      </c>
    </row>
    <row r="8" spans="1:22" x14ac:dyDescent="0.25">
      <c r="A8" s="36" t="s">
        <v>91</v>
      </c>
      <c r="D8" s="39">
        <v>26000</v>
      </c>
      <c r="E8" s="79">
        <f>D8/Apt!$J$30</f>
        <v>52.631578947368418</v>
      </c>
      <c r="G8" s="36" t="s">
        <v>8</v>
      </c>
      <c r="I8" s="68">
        <f>LPP!D6</f>
        <v>0.05</v>
      </c>
      <c r="J8" s="36" t="s">
        <v>281</v>
      </c>
      <c r="L8" s="67">
        <f>LPP!C5</f>
        <v>10</v>
      </c>
      <c r="N8" s="36" t="s">
        <v>205</v>
      </c>
      <c r="P8" s="68">
        <f>LPP!P11</f>
        <v>0.05</v>
      </c>
      <c r="Q8" s="69">
        <f>P8*Q6</f>
        <v>2391506</v>
      </c>
    </row>
    <row r="9" spans="1:22" x14ac:dyDescent="0.25">
      <c r="A9" s="36" t="s">
        <v>92</v>
      </c>
      <c r="D9" s="39">
        <v>16250</v>
      </c>
      <c r="E9" s="79">
        <f>D9/Apt!$J$30</f>
        <v>32.89473684210526</v>
      </c>
      <c r="G9" t="str">
        <f>LPP!A7</f>
        <v>Asset Management Fee</v>
      </c>
      <c r="I9" s="68">
        <f>LPP!D7</f>
        <v>0.03</v>
      </c>
      <c r="J9" s="36" t="s">
        <v>284</v>
      </c>
      <c r="L9" s="67">
        <f>LPP!D5</f>
        <v>120</v>
      </c>
      <c r="N9" s="36" t="s">
        <v>194</v>
      </c>
      <c r="P9" s="68">
        <f>LPP!P12</f>
        <v>0.02</v>
      </c>
      <c r="Q9" s="69">
        <f>(P9*Q5)+(P9*Q6)</f>
        <v>1072820.48</v>
      </c>
    </row>
    <row r="10" spans="1:22" ht="13.8" thickBot="1" x14ac:dyDescent="0.3">
      <c r="A10" s="36" t="s">
        <v>99</v>
      </c>
      <c r="D10" s="44">
        <f>Apt!O30</f>
        <v>9726180</v>
      </c>
      <c r="E10" s="79">
        <f>D10/Apt!$J$30</f>
        <v>19688.623481781375</v>
      </c>
      <c r="G10" t="str">
        <f>LPP!A11</f>
        <v>Vacancy</v>
      </c>
      <c r="I10" s="68">
        <f>LPP!D11</f>
        <v>0.03</v>
      </c>
      <c r="J10" s="36" t="s">
        <v>21</v>
      </c>
      <c r="L10" s="98">
        <f>LPP!D32</f>
        <v>48060</v>
      </c>
      <c r="N10" s="42" t="s">
        <v>86</v>
      </c>
      <c r="O10" s="93"/>
      <c r="P10" s="93"/>
      <c r="Q10" s="74">
        <f ca="1">SUM(Q4:Q9)</f>
        <v>70700834.956942677</v>
      </c>
    </row>
    <row r="11" spans="1:22" ht="13.8" thickTop="1" x14ac:dyDescent="0.25">
      <c r="A11" s="36" t="s">
        <v>100</v>
      </c>
      <c r="D11" s="44">
        <f>Apt!Q30</f>
        <v>385320</v>
      </c>
      <c r="E11" s="79">
        <f>D11/Apt!$J$30</f>
        <v>780</v>
      </c>
      <c r="G11" t="str">
        <f>LPP!A12</f>
        <v>Income Growth</v>
      </c>
      <c r="I11" s="38">
        <v>0.04</v>
      </c>
      <c r="J11" s="36" t="s">
        <v>24</v>
      </c>
      <c r="L11" s="106">
        <v>0.06</v>
      </c>
    </row>
    <row r="12" spans="1:22" ht="13.8" thickBot="1" x14ac:dyDescent="0.3">
      <c r="A12" s="42" t="s">
        <v>86</v>
      </c>
      <c r="B12" s="42"/>
      <c r="C12" s="42"/>
      <c r="D12" s="45">
        <f>SUM(D4:D11)</f>
        <v>10194583</v>
      </c>
      <c r="E12" s="92">
        <f>D12/Apt!$J$30</f>
        <v>20636.807692307691</v>
      </c>
      <c r="G12" t="str">
        <f>LPP!A13</f>
        <v>Expense Growth</v>
      </c>
      <c r="I12" s="38">
        <v>2.5000000000000001E-2</v>
      </c>
      <c r="J12" s="36" t="s">
        <v>25</v>
      </c>
      <c r="L12" s="106">
        <v>0.01</v>
      </c>
      <c r="Q12" s="69"/>
      <c r="V12" s="40"/>
    </row>
    <row r="13" spans="1:22" ht="13.8" thickTop="1" x14ac:dyDescent="0.25"/>
    <row r="14" spans="1:22" ht="14.4" x14ac:dyDescent="0.3">
      <c r="A14" s="12" t="s">
        <v>62</v>
      </c>
      <c r="B14" s="1"/>
      <c r="C14" s="1"/>
      <c r="D14" s="78" t="s">
        <v>86</v>
      </c>
      <c r="E14" s="12" t="s">
        <v>104</v>
      </c>
      <c r="G14" s="12" t="s">
        <v>254</v>
      </c>
      <c r="H14" s="1"/>
      <c r="I14" s="1"/>
      <c r="J14" s="1"/>
      <c r="K14" s="1"/>
      <c r="L14" s="12"/>
    </row>
    <row r="15" spans="1:22" x14ac:dyDescent="0.25">
      <c r="A15" t="s">
        <v>61</v>
      </c>
      <c r="D15" s="39">
        <v>70200</v>
      </c>
      <c r="E15" s="79">
        <f>D15/Apt!$J$30</f>
        <v>142.10526315789474</v>
      </c>
      <c r="G15" s="36" t="s">
        <v>241</v>
      </c>
      <c r="L15" s="102">
        <v>21</v>
      </c>
    </row>
    <row r="16" spans="1:22" x14ac:dyDescent="0.25">
      <c r="A16" t="s">
        <v>63</v>
      </c>
      <c r="D16" s="39">
        <v>9750</v>
      </c>
      <c r="E16" s="79">
        <f>D16/Apt!$J$30</f>
        <v>19.736842105263158</v>
      </c>
      <c r="G16" s="36" t="s">
        <v>255</v>
      </c>
      <c r="L16" s="72">
        <v>30</v>
      </c>
    </row>
    <row r="17" spans="1:18" x14ac:dyDescent="0.25">
      <c r="A17" t="s">
        <v>64</v>
      </c>
      <c r="D17" s="39">
        <v>12187.5</v>
      </c>
      <c r="E17" s="79">
        <f>D17/Apt!$J$30</f>
        <v>24.671052631578949</v>
      </c>
      <c r="G17" s="36" t="s">
        <v>256</v>
      </c>
      <c r="L17" s="56">
        <f>L16+L15-1</f>
        <v>50</v>
      </c>
    </row>
    <row r="18" spans="1:18" x14ac:dyDescent="0.25">
      <c r="A18" t="s">
        <v>65</v>
      </c>
      <c r="D18" s="39">
        <v>45500</v>
      </c>
      <c r="E18" s="79">
        <f>D18/Apt!$J$30</f>
        <v>92.10526315789474</v>
      </c>
      <c r="G18" s="36" t="s">
        <v>257</v>
      </c>
      <c r="L18" s="72">
        <v>26</v>
      </c>
    </row>
    <row r="19" spans="1:18" x14ac:dyDescent="0.25">
      <c r="A19" t="s">
        <v>66</v>
      </c>
      <c r="D19" s="39">
        <v>133900</v>
      </c>
      <c r="E19" s="79">
        <f>D19/Apt!$J$30</f>
        <v>271.05263157894734</v>
      </c>
      <c r="G19" s="36" t="s">
        <v>258</v>
      </c>
      <c r="L19" s="72">
        <v>12.5</v>
      </c>
    </row>
    <row r="20" spans="1:18" x14ac:dyDescent="0.25">
      <c r="A20" t="s">
        <v>67</v>
      </c>
      <c r="D20" s="39">
        <v>2600</v>
      </c>
      <c r="E20" s="79">
        <f>D20/Apt!$J$30</f>
        <v>5.2631578947368425</v>
      </c>
      <c r="G20" s="36" t="s">
        <v>259</v>
      </c>
      <c r="L20" s="56">
        <f>L18+(J30/L19)-1</f>
        <v>50.6</v>
      </c>
    </row>
    <row r="21" spans="1:18" x14ac:dyDescent="0.25">
      <c r="A21" t="s">
        <v>68</v>
      </c>
      <c r="D21" s="39">
        <v>40950</v>
      </c>
      <c r="E21" s="79">
        <f>D21/Apt!$J$30</f>
        <v>82.89473684210526</v>
      </c>
    </row>
    <row r="22" spans="1:18" ht="14.4" x14ac:dyDescent="0.3">
      <c r="A22" t="s">
        <v>69</v>
      </c>
      <c r="D22" s="39">
        <v>52000</v>
      </c>
      <c r="E22" s="79">
        <f>D22/Apt!$J$30</f>
        <v>105.26315789473684</v>
      </c>
      <c r="G22" s="12" t="s">
        <v>202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t="s">
        <v>70</v>
      </c>
      <c r="D23" s="39">
        <v>13000</v>
      </c>
      <c r="E23" s="79">
        <f>D23/Apt!$J$30</f>
        <v>26.315789473684209</v>
      </c>
      <c r="G23" s="81" t="s">
        <v>95</v>
      </c>
      <c r="H23" s="81" t="s">
        <v>96</v>
      </c>
      <c r="I23" s="81" t="s">
        <v>97</v>
      </c>
      <c r="J23" s="81" t="s">
        <v>98</v>
      </c>
      <c r="K23" s="81" t="s">
        <v>201</v>
      </c>
      <c r="L23" s="81" t="s">
        <v>200</v>
      </c>
      <c r="M23" s="81" t="s">
        <v>175</v>
      </c>
      <c r="N23" s="81" t="s">
        <v>105</v>
      </c>
      <c r="O23" s="81" t="s">
        <v>263</v>
      </c>
      <c r="P23" s="81" t="s">
        <v>262</v>
      </c>
      <c r="Q23" s="81" t="s">
        <v>264</v>
      </c>
      <c r="R23" s="81" t="s">
        <v>265</v>
      </c>
    </row>
    <row r="24" spans="1:18" x14ac:dyDescent="0.25">
      <c r="A24" s="36" t="s">
        <v>72</v>
      </c>
      <c r="D24" s="39">
        <v>84500</v>
      </c>
      <c r="E24" s="79">
        <f>D24/Apt!$J$30</f>
        <v>171.05263157894737</v>
      </c>
      <c r="G24" s="26">
        <v>1</v>
      </c>
      <c r="H24" s="26">
        <v>1</v>
      </c>
      <c r="I24" s="39">
        <v>828</v>
      </c>
      <c r="J24" s="39">
        <v>78</v>
      </c>
      <c r="K24" s="79">
        <f t="shared" ref="K24:K29" si="0">I24*J24</f>
        <v>64584</v>
      </c>
      <c r="L24" s="40">
        <v>130</v>
      </c>
      <c r="M24" s="41">
        <f t="shared" ref="M24:M29" si="1">L24*K24</f>
        <v>8395920</v>
      </c>
      <c r="N24" s="40">
        <v>1325</v>
      </c>
      <c r="O24" s="84">
        <f t="shared" ref="O24:O29" si="2">N24*J24*12</f>
        <v>1240200</v>
      </c>
      <c r="P24" s="40">
        <v>65</v>
      </c>
      <c r="Q24" s="84">
        <f t="shared" ref="Q24:Q29" si="3">J24*P24*12</f>
        <v>60840</v>
      </c>
      <c r="R24" s="41">
        <f t="shared" ref="R24:R29" si="4">Q24+O24</f>
        <v>1301040</v>
      </c>
    </row>
    <row r="25" spans="1:18" x14ac:dyDescent="0.25">
      <c r="A25" s="36" t="s">
        <v>73</v>
      </c>
      <c r="D25" s="39">
        <v>19500</v>
      </c>
      <c r="E25" s="79">
        <f>D25/Apt!$J$30</f>
        <v>39.473684210526315</v>
      </c>
      <c r="G25" s="26">
        <v>2</v>
      </c>
      <c r="H25" s="26">
        <v>2</v>
      </c>
      <c r="I25" s="39">
        <v>1180</v>
      </c>
      <c r="J25" s="39">
        <v>115</v>
      </c>
      <c r="K25" s="79">
        <f t="shared" si="0"/>
        <v>135700</v>
      </c>
      <c r="L25" s="40">
        <v>130</v>
      </c>
      <c r="M25" s="41">
        <f t="shared" si="1"/>
        <v>17641000</v>
      </c>
      <c r="N25" s="40">
        <v>1700</v>
      </c>
      <c r="O25" s="84">
        <f t="shared" si="2"/>
        <v>2346000</v>
      </c>
      <c r="P25" s="40">
        <v>65</v>
      </c>
      <c r="Q25" s="84">
        <f t="shared" si="3"/>
        <v>89700</v>
      </c>
      <c r="R25" s="41">
        <f t="shared" si="4"/>
        <v>2435700</v>
      </c>
    </row>
    <row r="26" spans="1:18" x14ac:dyDescent="0.25">
      <c r="A26" s="36" t="s">
        <v>74</v>
      </c>
      <c r="D26" s="39">
        <v>650000</v>
      </c>
      <c r="E26" s="79">
        <f>D26/Apt!$J$30</f>
        <v>1315.7894736842106</v>
      </c>
      <c r="G26" s="26">
        <v>3</v>
      </c>
      <c r="H26" s="26">
        <v>2</v>
      </c>
      <c r="I26" s="39">
        <v>1320</v>
      </c>
      <c r="J26" s="39">
        <v>127</v>
      </c>
      <c r="K26" s="79">
        <f t="shared" si="0"/>
        <v>167640</v>
      </c>
      <c r="L26" s="40">
        <v>130</v>
      </c>
      <c r="M26" s="41">
        <f t="shared" si="1"/>
        <v>21793200</v>
      </c>
      <c r="N26" s="40">
        <v>1800</v>
      </c>
      <c r="O26" s="84">
        <f t="shared" si="2"/>
        <v>2743200</v>
      </c>
      <c r="P26" s="40">
        <v>65</v>
      </c>
      <c r="Q26" s="84">
        <f t="shared" si="3"/>
        <v>99060</v>
      </c>
      <c r="R26" s="41">
        <f t="shared" si="4"/>
        <v>2842260</v>
      </c>
    </row>
    <row r="27" spans="1:18" x14ac:dyDescent="0.25">
      <c r="A27" s="36" t="s">
        <v>75</v>
      </c>
      <c r="D27" s="39">
        <v>6500</v>
      </c>
      <c r="E27" s="79">
        <f>D27/Apt!$J$30</f>
        <v>13.157894736842104</v>
      </c>
      <c r="G27" s="26">
        <v>0</v>
      </c>
      <c r="H27" s="26">
        <v>0</v>
      </c>
      <c r="I27" s="39">
        <v>0</v>
      </c>
      <c r="J27" s="39">
        <v>0</v>
      </c>
      <c r="K27" s="79">
        <f t="shared" si="0"/>
        <v>0</v>
      </c>
      <c r="L27" s="40">
        <v>0</v>
      </c>
      <c r="M27" s="41">
        <f t="shared" si="1"/>
        <v>0</v>
      </c>
      <c r="N27" s="40">
        <v>0</v>
      </c>
      <c r="O27" s="84">
        <f t="shared" si="2"/>
        <v>0</v>
      </c>
      <c r="P27" s="40">
        <v>0</v>
      </c>
      <c r="Q27" s="84">
        <f t="shared" si="3"/>
        <v>0</v>
      </c>
      <c r="R27" s="41">
        <f t="shared" si="4"/>
        <v>0</v>
      </c>
    </row>
    <row r="28" spans="1:18" x14ac:dyDescent="0.25">
      <c r="A28" s="36" t="s">
        <v>76</v>
      </c>
      <c r="D28" s="39">
        <v>1950</v>
      </c>
      <c r="E28" s="79">
        <f>D28/Apt!$J$30</f>
        <v>3.9473684210526314</v>
      </c>
      <c r="G28" s="26">
        <v>0</v>
      </c>
      <c r="H28" s="26">
        <v>0</v>
      </c>
      <c r="I28" s="39">
        <v>0</v>
      </c>
      <c r="J28" s="39">
        <v>0</v>
      </c>
      <c r="K28" s="79">
        <f t="shared" si="0"/>
        <v>0</v>
      </c>
      <c r="L28" s="40">
        <v>0</v>
      </c>
      <c r="M28" s="41">
        <f t="shared" si="1"/>
        <v>0</v>
      </c>
      <c r="N28" s="40">
        <v>0</v>
      </c>
      <c r="O28" s="84">
        <f t="shared" si="2"/>
        <v>0</v>
      </c>
      <c r="P28" s="40">
        <v>0</v>
      </c>
      <c r="Q28" s="84">
        <f t="shared" si="3"/>
        <v>0</v>
      </c>
      <c r="R28" s="41">
        <f t="shared" si="4"/>
        <v>0</v>
      </c>
    </row>
    <row r="29" spans="1:18" x14ac:dyDescent="0.25">
      <c r="A29" s="36" t="s">
        <v>77</v>
      </c>
      <c r="D29" s="39">
        <v>6500</v>
      </c>
      <c r="E29" s="79">
        <f>D29/Apt!$J$30</f>
        <v>13.157894736842104</v>
      </c>
      <c r="G29" s="26">
        <v>0</v>
      </c>
      <c r="H29" s="26">
        <v>0</v>
      </c>
      <c r="I29" s="39">
        <v>0</v>
      </c>
      <c r="J29" s="39">
        <v>0</v>
      </c>
      <c r="K29" s="79">
        <f t="shared" si="0"/>
        <v>0</v>
      </c>
      <c r="L29" s="40">
        <v>0</v>
      </c>
      <c r="M29" s="41">
        <f t="shared" si="1"/>
        <v>0</v>
      </c>
      <c r="N29" s="40">
        <v>0</v>
      </c>
      <c r="O29" s="84">
        <f t="shared" si="2"/>
        <v>0</v>
      </c>
      <c r="P29" s="40">
        <v>0</v>
      </c>
      <c r="Q29" s="84">
        <f t="shared" si="3"/>
        <v>0</v>
      </c>
      <c r="R29" s="41">
        <f t="shared" si="4"/>
        <v>0</v>
      </c>
    </row>
    <row r="30" spans="1:18" ht="13.8" thickBot="1" x14ac:dyDescent="0.3">
      <c r="A30" s="36" t="s">
        <v>78</v>
      </c>
      <c r="D30" s="39">
        <v>19500</v>
      </c>
      <c r="E30" s="79">
        <f>D30/Apt!$J$30</f>
        <v>39.473684210526315</v>
      </c>
      <c r="G30" s="42" t="s">
        <v>86</v>
      </c>
      <c r="H30" s="42"/>
      <c r="I30" s="42"/>
      <c r="J30" s="45">
        <f>SUM(J24:J29)</f>
        <v>320</v>
      </c>
      <c r="K30" s="80">
        <f>SUM(K24:K29)</f>
        <v>367924</v>
      </c>
      <c r="L30" s="43"/>
      <c r="M30" s="43">
        <f>SUM(M24:M29)</f>
        <v>47830120</v>
      </c>
      <c r="N30" s="43">
        <f>O30/J30/12</f>
        <v>1648.28125</v>
      </c>
      <c r="O30" s="43">
        <f>SUM(O24:O29)</f>
        <v>6329400</v>
      </c>
      <c r="P30" s="43">
        <f>Q30/J30/12</f>
        <v>65</v>
      </c>
      <c r="Q30" s="43">
        <f>SUM(Q24:Q29)</f>
        <v>249600</v>
      </c>
      <c r="R30" s="43">
        <f>SUM(R24:R29)</f>
        <v>6579000</v>
      </c>
    </row>
    <row r="31" spans="1:18" ht="13.8" thickTop="1" x14ac:dyDescent="0.25">
      <c r="A31" s="36" t="s">
        <v>79</v>
      </c>
      <c r="D31" s="39">
        <v>6500</v>
      </c>
      <c r="E31" s="79">
        <f>D31/Apt!$J$30</f>
        <v>13.157894736842104</v>
      </c>
    </row>
    <row r="32" spans="1:18" x14ac:dyDescent="0.25">
      <c r="A32" s="36" t="s">
        <v>80</v>
      </c>
      <c r="D32" s="39">
        <v>240500</v>
      </c>
      <c r="E32" s="79">
        <f>D32/Apt!$J$30</f>
        <v>486.84210526315792</v>
      </c>
    </row>
    <row r="33" spans="1:5" x14ac:dyDescent="0.25">
      <c r="A33" s="36" t="s">
        <v>81</v>
      </c>
      <c r="D33" s="39">
        <v>91000</v>
      </c>
      <c r="E33" s="79">
        <f>D33/Apt!$J$30</f>
        <v>184.21052631578948</v>
      </c>
    </row>
    <row r="34" spans="1:5" x14ac:dyDescent="0.25">
      <c r="A34" s="36" t="s">
        <v>82</v>
      </c>
      <c r="D34" s="39">
        <v>17062.5</v>
      </c>
      <c r="E34" s="79">
        <f>D34/Apt!$J$30</f>
        <v>34.539473684210527</v>
      </c>
    </row>
    <row r="35" spans="1:5" x14ac:dyDescent="0.25">
      <c r="A35" s="36" t="s">
        <v>83</v>
      </c>
      <c r="D35" s="39">
        <v>26000</v>
      </c>
      <c r="E35" s="79">
        <f>D35/Apt!$J$30</f>
        <v>52.631578947368418</v>
      </c>
    </row>
    <row r="36" spans="1:5" x14ac:dyDescent="0.25">
      <c r="A36" s="36" t="s">
        <v>84</v>
      </c>
      <c r="D36" s="39">
        <v>185900</v>
      </c>
      <c r="E36" s="79">
        <f>D36/Apt!$J$30</f>
        <v>376.31578947368422</v>
      </c>
    </row>
    <row r="37" spans="1:5" x14ac:dyDescent="0.25">
      <c r="A37" s="36" t="s">
        <v>85</v>
      </c>
      <c r="D37" s="39">
        <v>143000</v>
      </c>
      <c r="E37" s="79">
        <f>D37/Apt!$J$30</f>
        <v>289.4736842105263</v>
      </c>
    </row>
    <row r="38" spans="1:5" x14ac:dyDescent="0.25">
      <c r="A38" s="36" t="s">
        <v>138</v>
      </c>
      <c r="D38" s="39">
        <v>6500</v>
      </c>
      <c r="E38" s="79">
        <f>D38/Apt!$J$30</f>
        <v>13.157894736842104</v>
      </c>
    </row>
    <row r="39" spans="1:5" x14ac:dyDescent="0.25">
      <c r="A39" s="36" t="s">
        <v>139</v>
      </c>
      <c r="D39" s="39">
        <v>3900</v>
      </c>
      <c r="E39" s="79">
        <f>D39/Apt!$J$30</f>
        <v>7.8947368421052628</v>
      </c>
    </row>
    <row r="40" spans="1:5" x14ac:dyDescent="0.25">
      <c r="A40" s="36" t="s">
        <v>140</v>
      </c>
      <c r="D40" s="39">
        <v>2600</v>
      </c>
      <c r="E40" s="79">
        <f>D40/Apt!$J$30</f>
        <v>5.2631578947368425</v>
      </c>
    </row>
    <row r="41" spans="1:5" x14ac:dyDescent="0.25">
      <c r="A41" s="36" t="s">
        <v>141</v>
      </c>
      <c r="D41" s="39">
        <v>6500</v>
      </c>
      <c r="E41" s="79">
        <f>D41/Apt!$J$30</f>
        <v>13.157894736842104</v>
      </c>
    </row>
    <row r="42" spans="1:5" ht="13.8" thickBot="1" x14ac:dyDescent="0.3">
      <c r="A42" s="42" t="s">
        <v>86</v>
      </c>
      <c r="B42" s="42"/>
      <c r="C42" s="42"/>
      <c r="D42" s="80">
        <f>SUM(D15:D41)</f>
        <v>1898000</v>
      </c>
      <c r="E42" s="92">
        <f>D42/Apt!$J$30</f>
        <v>3842.1052631578946</v>
      </c>
    </row>
    <row r="43" spans="1:5" ht="13.8" thickTop="1" x14ac:dyDescent="0.25"/>
    <row r="44" spans="1:5" ht="14.4" x14ac:dyDescent="0.3">
      <c r="A44" s="12" t="s">
        <v>49</v>
      </c>
      <c r="B44" s="1"/>
      <c r="C44" s="1"/>
      <c r="D44" s="1"/>
    </row>
    <row r="45" spans="1:5" ht="14.4" x14ac:dyDescent="0.3">
      <c r="A45" s="9" t="s">
        <v>142</v>
      </c>
      <c r="B45" s="2"/>
      <c r="C45" s="2"/>
      <c r="D45" s="100">
        <f>J30</f>
        <v>320</v>
      </c>
    </row>
    <row r="46" spans="1:5" ht="14.4" x14ac:dyDescent="0.3">
      <c r="A46" s="9" t="s">
        <v>50</v>
      </c>
      <c r="B46" s="2"/>
      <c r="C46" s="2"/>
      <c r="D46" s="15">
        <f>N30</f>
        <v>1648.28125</v>
      </c>
    </row>
    <row r="47" spans="1:5" ht="14.4" x14ac:dyDescent="0.3">
      <c r="A47" s="9" t="s">
        <v>51</v>
      </c>
      <c r="B47" s="2"/>
      <c r="C47" s="2"/>
      <c r="D47" s="33">
        <f>D46*12</f>
        <v>19779.375</v>
      </c>
    </row>
    <row r="48" spans="1:5" x14ac:dyDescent="0.25">
      <c r="A48" s="14" t="s">
        <v>294</v>
      </c>
      <c r="B48" s="2"/>
      <c r="C48" s="2"/>
      <c r="D48" s="46">
        <f>P30</f>
        <v>65</v>
      </c>
    </row>
    <row r="49" spans="1:4" x14ac:dyDescent="0.25">
      <c r="A49" s="14" t="s">
        <v>295</v>
      </c>
      <c r="B49" s="2"/>
      <c r="C49" s="2"/>
      <c r="D49" s="46">
        <f>(Apt!E8+Apt!E9)</f>
        <v>131.57894736842104</v>
      </c>
    </row>
    <row r="50" spans="1:4" x14ac:dyDescent="0.25">
      <c r="A50" s="14" t="s">
        <v>296</v>
      </c>
      <c r="B50" s="2"/>
      <c r="C50" s="2"/>
      <c r="D50" s="48">
        <f>SUM(Apt!E4:E7)</f>
        <v>127.16599190283399</v>
      </c>
    </row>
    <row r="51" spans="1:4" ht="14.4" x14ac:dyDescent="0.3">
      <c r="A51" s="9" t="s">
        <v>52</v>
      </c>
      <c r="B51" s="2"/>
      <c r="C51" s="2"/>
      <c r="D51" s="64">
        <f>Apt!E42</f>
        <v>5910.9311740890689</v>
      </c>
    </row>
    <row r="52" spans="1:4" ht="14.4" x14ac:dyDescent="0.3">
      <c r="A52" s="9" t="s">
        <v>53</v>
      </c>
      <c r="B52" s="2"/>
      <c r="C52" s="2"/>
      <c r="D52" s="54">
        <f>L18</f>
        <v>26</v>
      </c>
    </row>
    <row r="53" spans="1:4" ht="14.4" x14ac:dyDescent="0.3">
      <c r="A53" s="14"/>
      <c r="B53" s="2"/>
      <c r="C53" s="2"/>
      <c r="D53" s="5"/>
    </row>
    <row r="54" spans="1:4" ht="14.4" x14ac:dyDescent="0.3">
      <c r="A54" s="12" t="s">
        <v>119</v>
      </c>
      <c r="B54" s="1"/>
      <c r="C54" s="1"/>
      <c r="D54" s="1"/>
    </row>
    <row r="55" spans="1:4" ht="14.4" x14ac:dyDescent="0.3">
      <c r="A55" s="9" t="s">
        <v>26</v>
      </c>
      <c r="B55" s="2"/>
      <c r="C55" s="2"/>
      <c r="D55" s="33">
        <f>LPP!D36/D45</f>
        <v>791954.9246586829</v>
      </c>
    </row>
    <row r="56" spans="1:4" ht="14.4" x14ac:dyDescent="0.3">
      <c r="A56" s="9" t="s">
        <v>25</v>
      </c>
      <c r="B56" s="2"/>
      <c r="C56" s="2"/>
      <c r="D56" s="71">
        <f>LPP!D34</f>
        <v>0.01</v>
      </c>
    </row>
    <row r="57" spans="1:4" x14ac:dyDescent="0.25">
      <c r="A57" s="9" t="s">
        <v>27</v>
      </c>
      <c r="B57" s="2"/>
      <c r="C57" s="2"/>
      <c r="D57" s="8">
        <f>D55*(1-D56)</f>
        <v>784035.37541209604</v>
      </c>
    </row>
    <row r="58" spans="1:4" ht="14.4" x14ac:dyDescent="0.3">
      <c r="A58" s="14" t="s">
        <v>28</v>
      </c>
      <c r="B58" s="2"/>
      <c r="C58" s="2"/>
      <c r="D58" s="54">
        <f>D45</f>
        <v>320</v>
      </c>
    </row>
    <row r="59" spans="1:4" x14ac:dyDescent="0.25">
      <c r="A59" s="14" t="s">
        <v>29</v>
      </c>
      <c r="B59" s="2"/>
      <c r="C59" s="2"/>
      <c r="D59" s="2">
        <f>D45/D58</f>
        <v>1</v>
      </c>
    </row>
    <row r="60" spans="1:4" ht="14.4" x14ac:dyDescent="0.3">
      <c r="A60" s="14" t="s">
        <v>30</v>
      </c>
      <c r="B60" s="2"/>
      <c r="C60" s="2"/>
      <c r="D60" s="54">
        <f>LPP!D5</f>
        <v>120</v>
      </c>
    </row>
    <row r="61" spans="1:4" x14ac:dyDescent="0.25">
      <c r="A61" s="14" t="s">
        <v>31</v>
      </c>
      <c r="B61" s="2"/>
      <c r="C61" s="2"/>
      <c r="D61" s="2">
        <f>ROUNDUP(D60+(D59-1),0)</f>
        <v>120</v>
      </c>
    </row>
    <row r="62" spans="1:4" x14ac:dyDescent="0.25">
      <c r="A62" s="14" t="s">
        <v>48</v>
      </c>
      <c r="B62" s="2"/>
      <c r="C62" s="2"/>
      <c r="D62" s="8">
        <f>D57*D45</f>
        <v>250891320.13187075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F0E25-0F59-4DE6-8B94-10E513A74EA9}">
  <sheetPr>
    <tabColor rgb="FF00B050"/>
  </sheetPr>
  <dimension ref="A1:DU104"/>
  <sheetViews>
    <sheetView topLeftCell="A18" workbookViewId="0">
      <selection activeCell="G32" sqref="G32"/>
    </sheetView>
  </sheetViews>
  <sheetFormatPr defaultRowHeight="13.2" x14ac:dyDescent="0.25"/>
  <cols>
    <col min="2" max="2" width="17.6640625" customWidth="1"/>
    <col min="3" max="3" width="28.21875" customWidth="1"/>
    <col min="4" max="4" width="15.109375" bestFit="1" customWidth="1"/>
    <col min="5" max="7" width="12.109375" bestFit="1" customWidth="1"/>
    <col min="8" max="13" width="11.44140625" bestFit="1" customWidth="1"/>
    <col min="14" max="14" width="12.44140625" bestFit="1" customWidth="1"/>
    <col min="15" max="27" width="11.109375" bestFit="1" customWidth="1"/>
    <col min="29" max="29" width="9.109375" bestFit="1" customWidth="1"/>
    <col min="32" max="32" width="9.21875" bestFit="1" customWidth="1"/>
    <col min="36" max="36" width="9.33203125" bestFit="1" customWidth="1"/>
    <col min="38" max="38" width="9.5546875" bestFit="1" customWidth="1"/>
    <col min="41" max="41" width="9.109375" bestFit="1" customWidth="1"/>
    <col min="44" max="44" width="9.21875" bestFit="1" customWidth="1"/>
    <col min="48" max="48" width="9.33203125" bestFit="1" customWidth="1"/>
    <col min="50" max="50" width="9.5546875" bestFit="1" customWidth="1"/>
    <col min="53" max="53" width="9.109375" bestFit="1" customWidth="1"/>
    <col min="56" max="56" width="9.21875" bestFit="1" customWidth="1"/>
    <col min="60" max="60" width="9.33203125" bestFit="1" customWidth="1"/>
    <col min="62" max="62" width="9.5546875" bestFit="1" customWidth="1"/>
    <col min="65" max="65" width="9.109375" bestFit="1" customWidth="1"/>
    <col min="68" max="68" width="9.21875" bestFit="1" customWidth="1"/>
    <col min="72" max="72" width="9.33203125" bestFit="1" customWidth="1"/>
    <col min="74" max="74" width="9.5546875" bestFit="1" customWidth="1"/>
    <col min="77" max="124" width="10.44140625" bestFit="1" customWidth="1"/>
  </cols>
  <sheetData>
    <row r="1" spans="1:14" x14ac:dyDescent="0.25">
      <c r="A1" s="81" t="s">
        <v>253</v>
      </c>
      <c r="B1" s="89"/>
      <c r="C1" s="89"/>
      <c r="D1" s="89"/>
    </row>
    <row r="5" spans="1:14" ht="14.4" x14ac:dyDescent="0.3">
      <c r="C5" s="2" t="s">
        <v>36</v>
      </c>
      <c r="D5" s="19">
        <f>LPP!D4</f>
        <v>44408</v>
      </c>
      <c r="E5" s="20">
        <f>EOMONTH(D5,12)</f>
        <v>44773</v>
      </c>
      <c r="F5" s="20">
        <f t="shared" ref="F5:N5" si="0">EOMONTH(E5,12)</f>
        <v>45138</v>
      </c>
      <c r="G5" s="20">
        <f t="shared" si="0"/>
        <v>45504</v>
      </c>
      <c r="H5" s="20">
        <f t="shared" si="0"/>
        <v>45869</v>
      </c>
      <c r="I5" s="20">
        <f t="shared" si="0"/>
        <v>46234</v>
      </c>
      <c r="J5" s="20">
        <f t="shared" si="0"/>
        <v>46599</v>
      </c>
      <c r="K5" s="20">
        <f t="shared" si="0"/>
        <v>46965</v>
      </c>
      <c r="L5" s="20">
        <f t="shared" si="0"/>
        <v>47330</v>
      </c>
      <c r="M5" s="20">
        <f t="shared" si="0"/>
        <v>47695</v>
      </c>
      <c r="N5" s="20">
        <f t="shared" si="0"/>
        <v>48060</v>
      </c>
    </row>
    <row r="6" spans="1:14" x14ac:dyDescent="0.25">
      <c r="C6" s="36" t="s">
        <v>229</v>
      </c>
      <c r="D6" s="72">
        <v>0</v>
      </c>
      <c r="E6" s="91">
        <f>D6+1</f>
        <v>1</v>
      </c>
      <c r="F6" s="91">
        <f t="shared" ref="F6:N6" si="1">E6+1</f>
        <v>2</v>
      </c>
      <c r="G6" s="91">
        <f t="shared" si="1"/>
        <v>3</v>
      </c>
      <c r="H6" s="91">
        <f t="shared" si="1"/>
        <v>4</v>
      </c>
      <c r="I6" s="91">
        <f t="shared" si="1"/>
        <v>5</v>
      </c>
      <c r="J6" s="91">
        <f t="shared" si="1"/>
        <v>6</v>
      </c>
      <c r="K6" s="91">
        <f t="shared" si="1"/>
        <v>7</v>
      </c>
      <c r="L6" s="91">
        <f t="shared" si="1"/>
        <v>8</v>
      </c>
      <c r="M6" s="91">
        <f t="shared" si="1"/>
        <v>9</v>
      </c>
      <c r="N6" s="91">
        <f t="shared" si="1"/>
        <v>10</v>
      </c>
    </row>
    <row r="7" spans="1:14" x14ac:dyDescent="0.25"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 x14ac:dyDescent="0.25">
      <c r="C8" s="10" t="s">
        <v>251</v>
      </c>
    </row>
    <row r="9" spans="1:14" x14ac:dyDescent="0.25">
      <c r="C9" s="9" t="str">
        <f>C56</f>
        <v>Acquisition (20% Allocated)</v>
      </c>
      <c r="D9" s="55">
        <f t="shared" ref="D9:N13" si="2">SUMIF($D$53:$DT$53,D$6,$D56:$DT56)</f>
        <v>-5523850</v>
      </c>
      <c r="E9" s="55">
        <f t="shared" si="2"/>
        <v>0</v>
      </c>
      <c r="F9" s="55">
        <f t="shared" si="2"/>
        <v>0</v>
      </c>
      <c r="G9" s="55">
        <f t="shared" si="2"/>
        <v>0</v>
      </c>
      <c r="H9" s="55">
        <f t="shared" si="2"/>
        <v>0</v>
      </c>
      <c r="I9" s="55">
        <f t="shared" si="2"/>
        <v>0</v>
      </c>
      <c r="J9" s="55">
        <f t="shared" si="2"/>
        <v>0</v>
      </c>
      <c r="K9" s="55">
        <f t="shared" si="2"/>
        <v>0</v>
      </c>
      <c r="L9" s="55">
        <f t="shared" si="2"/>
        <v>0</v>
      </c>
      <c r="M9" s="55">
        <f t="shared" si="2"/>
        <v>0</v>
      </c>
      <c r="N9" s="55">
        <f t="shared" si="2"/>
        <v>0</v>
      </c>
    </row>
    <row r="10" spans="1:14" x14ac:dyDescent="0.25">
      <c r="C10" s="9" t="str">
        <f>C57</f>
        <v>Site Work (20% Allocated)</v>
      </c>
      <c r="D10" s="55">
        <f t="shared" si="2"/>
        <v>0</v>
      </c>
      <c r="E10" s="55">
        <f t="shared" si="2"/>
        <v>-2582624</v>
      </c>
      <c r="F10" s="55">
        <f t="shared" si="2"/>
        <v>-3228280</v>
      </c>
      <c r="G10" s="55">
        <f t="shared" si="2"/>
        <v>0</v>
      </c>
      <c r="H10" s="55">
        <f t="shared" si="2"/>
        <v>0</v>
      </c>
      <c r="I10" s="55">
        <f t="shared" si="2"/>
        <v>0</v>
      </c>
      <c r="J10" s="55">
        <f t="shared" si="2"/>
        <v>0</v>
      </c>
      <c r="K10" s="55">
        <f t="shared" si="2"/>
        <v>0</v>
      </c>
      <c r="L10" s="55">
        <f t="shared" si="2"/>
        <v>0</v>
      </c>
      <c r="M10" s="55">
        <f t="shared" si="2"/>
        <v>0</v>
      </c>
      <c r="N10" s="55">
        <f t="shared" si="2"/>
        <v>0</v>
      </c>
    </row>
    <row r="11" spans="1:14" x14ac:dyDescent="0.25">
      <c r="B11" s="56"/>
      <c r="C11" s="9" t="str">
        <f>C58</f>
        <v>Vertical Construction</v>
      </c>
      <c r="D11" s="55">
        <f t="shared" si="2"/>
        <v>0</v>
      </c>
      <c r="E11" s="55">
        <f t="shared" si="2"/>
        <v>0</v>
      </c>
      <c r="F11" s="55">
        <f t="shared" si="2"/>
        <v>-6377349.333333333</v>
      </c>
      <c r="G11" s="55">
        <f t="shared" si="2"/>
        <v>-19132048</v>
      </c>
      <c r="H11" s="55">
        <f t="shared" si="2"/>
        <v>-19132048</v>
      </c>
      <c r="I11" s="55">
        <f t="shared" si="2"/>
        <v>-3188674.6666666665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</row>
    <row r="12" spans="1:14" x14ac:dyDescent="0.25">
      <c r="C12" s="9" t="str">
        <f>C59</f>
        <v>Contractor Fees</v>
      </c>
      <c r="D12" s="55">
        <f t="shared" si="2"/>
        <v>0</v>
      </c>
      <c r="E12" s="55">
        <f t="shared" si="2"/>
        <v>0</v>
      </c>
      <c r="F12" s="55">
        <f t="shared" si="2"/>
        <v>-461910.19733333332</v>
      </c>
      <c r="G12" s="55">
        <f t="shared" si="2"/>
        <v>-1385730.5919999995</v>
      </c>
      <c r="H12" s="55">
        <f t="shared" si="2"/>
        <v>-1385730.5919999995</v>
      </c>
      <c r="I12" s="55">
        <f t="shared" si="2"/>
        <v>-230955.09866666666</v>
      </c>
      <c r="J12" s="55">
        <f t="shared" si="2"/>
        <v>0</v>
      </c>
      <c r="K12" s="55">
        <f t="shared" si="2"/>
        <v>0</v>
      </c>
      <c r="L12" s="55">
        <f t="shared" si="2"/>
        <v>0</v>
      </c>
      <c r="M12" s="55">
        <f t="shared" si="2"/>
        <v>0</v>
      </c>
      <c r="N12" s="55">
        <f t="shared" si="2"/>
        <v>0</v>
      </c>
    </row>
    <row r="13" spans="1:14" x14ac:dyDescent="0.25">
      <c r="C13" s="9" t="str">
        <f>C60</f>
        <v>Contingency (20% Allocated)</v>
      </c>
      <c r="D13" s="55">
        <f t="shared" si="2"/>
        <v>0</v>
      </c>
      <c r="E13" s="55">
        <f t="shared" si="2"/>
        <v>0</v>
      </c>
      <c r="F13" s="55">
        <f t="shared" si="2"/>
        <v>-360047.45600000001</v>
      </c>
      <c r="G13" s="55">
        <f t="shared" si="2"/>
        <v>-1080142.3680000002</v>
      </c>
      <c r="H13" s="55">
        <f t="shared" si="2"/>
        <v>-1080142.3680000002</v>
      </c>
      <c r="I13" s="55">
        <f t="shared" si="2"/>
        <v>-180023.728</v>
      </c>
      <c r="J13" s="55">
        <f t="shared" si="2"/>
        <v>0</v>
      </c>
      <c r="K13" s="55">
        <f t="shared" si="2"/>
        <v>0</v>
      </c>
      <c r="L13" s="55">
        <f t="shared" si="2"/>
        <v>0</v>
      </c>
      <c r="M13" s="55">
        <f t="shared" si="2"/>
        <v>0</v>
      </c>
      <c r="N13" s="55">
        <f t="shared" si="2"/>
        <v>0</v>
      </c>
    </row>
    <row r="14" spans="1:14" ht="13.8" thickBot="1" x14ac:dyDescent="0.3">
      <c r="C14" s="29" t="s">
        <v>207</v>
      </c>
      <c r="D14" s="80">
        <f>SUM(D8:D13)</f>
        <v>-5523850</v>
      </c>
      <c r="E14" s="80">
        <f t="shared" ref="E14:N14" si="3">SUM(E8:E13)</f>
        <v>-2582624</v>
      </c>
      <c r="F14" s="80">
        <f t="shared" si="3"/>
        <v>-10427586.986666666</v>
      </c>
      <c r="G14" s="80">
        <f t="shared" si="3"/>
        <v>-21597920.960000001</v>
      </c>
      <c r="H14" s="80">
        <f t="shared" si="3"/>
        <v>-21597920.960000001</v>
      </c>
      <c r="I14" s="80">
        <f t="shared" si="3"/>
        <v>-3599653.4933333332</v>
      </c>
      <c r="J14" s="80">
        <f t="shared" si="3"/>
        <v>0</v>
      </c>
      <c r="K14" s="80">
        <f t="shared" si="3"/>
        <v>0</v>
      </c>
      <c r="L14" s="80">
        <f t="shared" si="3"/>
        <v>0</v>
      </c>
      <c r="M14" s="80">
        <f t="shared" si="3"/>
        <v>0</v>
      </c>
      <c r="N14" s="80">
        <f t="shared" si="3"/>
        <v>0</v>
      </c>
    </row>
    <row r="15" spans="1:14" ht="13.8" thickTop="1" x14ac:dyDescent="0.25">
      <c r="B15" s="56"/>
      <c r="C15" s="9"/>
    </row>
    <row r="16" spans="1:14" x14ac:dyDescent="0.25">
      <c r="C16" s="10" t="s">
        <v>101</v>
      </c>
    </row>
    <row r="17" spans="3:14" x14ac:dyDescent="0.25">
      <c r="C17" s="9" t="s">
        <v>99</v>
      </c>
      <c r="D17" s="55">
        <f>SUMIF($D$53:$DT$53,D$6,$D66:$DT66)</f>
        <v>0</v>
      </c>
      <c r="E17" s="55">
        <f t="shared" ref="E17:N17" si="4">SUMIF($D$53:$DT$53,E$6,$D66:$DT66)</f>
        <v>0</v>
      </c>
      <c r="F17" s="55">
        <f t="shared" si="4"/>
        <v>0</v>
      </c>
      <c r="G17" s="55">
        <f t="shared" si="4"/>
        <v>1359832.03125</v>
      </c>
      <c r="H17" s="55">
        <f t="shared" si="4"/>
        <v>4499807.8125</v>
      </c>
      <c r="I17" s="55">
        <f t="shared" si="4"/>
        <v>6796852.5625</v>
      </c>
      <c r="J17" s="55">
        <f t="shared" si="4"/>
        <v>7119714.2016000031</v>
      </c>
      <c r="K17" s="55">
        <f t="shared" si="4"/>
        <v>7404502.7696639998</v>
      </c>
      <c r="L17" s="55">
        <f t="shared" si="4"/>
        <v>7700682.8804505644</v>
      </c>
      <c r="M17" s="55">
        <f t="shared" si="4"/>
        <v>8008710.1956685865</v>
      </c>
      <c r="N17" s="55">
        <f t="shared" si="4"/>
        <v>8329058.6034953259</v>
      </c>
    </row>
    <row r="18" spans="3:14" x14ac:dyDescent="0.25">
      <c r="C18" s="9" t="s">
        <v>100</v>
      </c>
      <c r="D18" s="55">
        <f t="shared" ref="D18:N20" si="5">SUMIF($D$53:$DT$53,D$6,$D67:$DT67)</f>
        <v>0</v>
      </c>
      <c r="E18" s="55">
        <f t="shared" si="5"/>
        <v>0</v>
      </c>
      <c r="F18" s="55">
        <f t="shared" si="5"/>
        <v>0</v>
      </c>
      <c r="G18" s="55">
        <f t="shared" si="5"/>
        <v>53625</v>
      </c>
      <c r="H18" s="55">
        <f t="shared" si="5"/>
        <v>177450</v>
      </c>
      <c r="I18" s="55">
        <f t="shared" si="5"/>
        <v>268034</v>
      </c>
      <c r="J18" s="55">
        <f t="shared" si="5"/>
        <v>280766.05440000008</v>
      </c>
      <c r="K18" s="55">
        <f t="shared" si="5"/>
        <v>291996.69657600007</v>
      </c>
      <c r="L18" s="55">
        <f t="shared" si="5"/>
        <v>303676.56443904003</v>
      </c>
      <c r="M18" s="55">
        <f t="shared" si="5"/>
        <v>315823.62701660168</v>
      </c>
      <c r="N18" s="55">
        <f t="shared" si="5"/>
        <v>328456.57209726569</v>
      </c>
    </row>
    <row r="19" spans="3:14" x14ac:dyDescent="0.25">
      <c r="C19" s="14" t="s">
        <v>102</v>
      </c>
      <c r="D19" s="55">
        <f t="shared" si="5"/>
        <v>0</v>
      </c>
      <c r="E19" s="55">
        <f t="shared" si="5"/>
        <v>0</v>
      </c>
      <c r="F19" s="55">
        <f t="shared" si="5"/>
        <v>0</v>
      </c>
      <c r="G19" s="55">
        <f t="shared" si="5"/>
        <v>9077.1484375</v>
      </c>
      <c r="H19" s="55">
        <f t="shared" si="5"/>
        <v>30037.109375</v>
      </c>
      <c r="I19" s="55">
        <f t="shared" si="5"/>
        <v>45370.338541666657</v>
      </c>
      <c r="J19" s="55">
        <f t="shared" si="5"/>
        <v>47525.503999999994</v>
      </c>
      <c r="K19" s="55">
        <f t="shared" si="5"/>
        <v>49426.524159999994</v>
      </c>
      <c r="L19" s="55">
        <f t="shared" si="5"/>
        <v>51403.585126400016</v>
      </c>
      <c r="M19" s="55">
        <f t="shared" si="5"/>
        <v>53459.728531456007</v>
      </c>
      <c r="N19" s="55">
        <f t="shared" si="5"/>
        <v>55598.117672714259</v>
      </c>
    </row>
    <row r="20" spans="3:14" x14ac:dyDescent="0.25">
      <c r="C20" s="14" t="s">
        <v>103</v>
      </c>
      <c r="D20" s="55">
        <f t="shared" si="5"/>
        <v>0</v>
      </c>
      <c r="E20" s="55">
        <f t="shared" si="5"/>
        <v>0</v>
      </c>
      <c r="F20" s="55">
        <f t="shared" si="5"/>
        <v>0</v>
      </c>
      <c r="G20" s="55">
        <f t="shared" si="5"/>
        <v>8772.71484375</v>
      </c>
      <c r="H20" s="55">
        <f t="shared" si="5"/>
        <v>29029.7109375</v>
      </c>
      <c r="I20" s="55">
        <f t="shared" si="5"/>
        <v>43848.687187500007</v>
      </c>
      <c r="J20" s="55">
        <f t="shared" si="5"/>
        <v>45931.571711999997</v>
      </c>
      <c r="K20" s="55">
        <f t="shared" si="5"/>
        <v>47768.834580480012</v>
      </c>
      <c r="L20" s="55">
        <f t="shared" si="5"/>
        <v>49679.587963699225</v>
      </c>
      <c r="M20" s="55">
        <f t="shared" si="5"/>
        <v>51666.771482247168</v>
      </c>
      <c r="N20" s="55">
        <f t="shared" si="5"/>
        <v>53733.442341537047</v>
      </c>
    </row>
    <row r="21" spans="3:14" ht="13.8" thickBot="1" x14ac:dyDescent="0.3">
      <c r="C21" s="29" t="s">
        <v>266</v>
      </c>
      <c r="D21" s="80">
        <f>SUM(D17:D20)</f>
        <v>0</v>
      </c>
      <c r="E21" s="80">
        <f t="shared" ref="E21:N21" si="6">SUM(E17:E20)</f>
        <v>0</v>
      </c>
      <c r="F21" s="80">
        <f t="shared" si="6"/>
        <v>0</v>
      </c>
      <c r="G21" s="80">
        <f t="shared" si="6"/>
        <v>1431306.89453125</v>
      </c>
      <c r="H21" s="80">
        <f t="shared" si="6"/>
        <v>4736324.6328125</v>
      </c>
      <c r="I21" s="80">
        <f t="shared" si="6"/>
        <v>7154105.5882291673</v>
      </c>
      <c r="J21" s="80">
        <f t="shared" si="6"/>
        <v>7493937.3317120029</v>
      </c>
      <c r="K21" s="80">
        <f t="shared" si="6"/>
        <v>7793694.8249804797</v>
      </c>
      <c r="L21" s="80">
        <f t="shared" si="6"/>
        <v>8105442.6179797035</v>
      </c>
      <c r="M21" s="80">
        <f t="shared" si="6"/>
        <v>8429660.3226988912</v>
      </c>
      <c r="N21" s="80">
        <f t="shared" si="6"/>
        <v>8766846.7356068417</v>
      </c>
    </row>
    <row r="22" spans="3:14" ht="13.8" thickTop="1" x14ac:dyDescent="0.25">
      <c r="C22" s="2"/>
    </row>
    <row r="23" spans="3:14" x14ac:dyDescent="0.25">
      <c r="C23" s="9" t="str">
        <f>CONCATENATE("Vacancy (",LPP!$D$11*100,"%)")</f>
        <v>Vacancy (3%)</v>
      </c>
      <c r="D23" s="56">
        <f>-LPP!$D$11*D21</f>
        <v>0</v>
      </c>
      <c r="E23" s="56">
        <f>-LPP!$D$11*E21</f>
        <v>0</v>
      </c>
      <c r="F23" s="56">
        <f>-LPP!$D$11*F21</f>
        <v>0</v>
      </c>
      <c r="G23" s="56">
        <f>-LPP!$D$11*G21</f>
        <v>-42939.206835937497</v>
      </c>
      <c r="H23" s="56">
        <f>-LPP!$D$11*H21</f>
        <v>-142089.738984375</v>
      </c>
      <c r="I23" s="56">
        <f>-LPP!$D$11*I21</f>
        <v>-214623.16764687502</v>
      </c>
      <c r="J23" s="56">
        <f>-LPP!$D$11*J21</f>
        <v>-224818.11995136007</v>
      </c>
      <c r="K23" s="56">
        <f>-LPP!$D$11*K21</f>
        <v>-233810.84474941439</v>
      </c>
      <c r="L23" s="56">
        <f>-LPP!$D$11*L21</f>
        <v>-243163.27853939109</v>
      </c>
      <c r="M23" s="56">
        <f>-LPP!$D$11*M21</f>
        <v>-252889.80968096672</v>
      </c>
      <c r="N23" s="56">
        <f>-LPP!$D$11*N21</f>
        <v>-263005.40206820524</v>
      </c>
    </row>
    <row r="24" spans="3:14" ht="13.8" thickBot="1" x14ac:dyDescent="0.3">
      <c r="C24" s="29" t="s">
        <v>110</v>
      </c>
      <c r="D24" s="80">
        <f>D21+D23</f>
        <v>0</v>
      </c>
      <c r="E24" s="80">
        <f t="shared" ref="E24:N24" si="7">E21+E23</f>
        <v>0</v>
      </c>
      <c r="F24" s="80">
        <f t="shared" si="7"/>
        <v>0</v>
      </c>
      <c r="G24" s="80">
        <f t="shared" si="7"/>
        <v>1388367.6876953125</v>
      </c>
      <c r="H24" s="80">
        <f t="shared" si="7"/>
        <v>4594234.8938281247</v>
      </c>
      <c r="I24" s="80">
        <f t="shared" si="7"/>
        <v>6939482.4205822926</v>
      </c>
      <c r="J24" s="80">
        <f t="shared" si="7"/>
        <v>7269119.2117606429</v>
      </c>
      <c r="K24" s="80">
        <f t="shared" si="7"/>
        <v>7559883.9802310653</v>
      </c>
      <c r="L24" s="80">
        <f t="shared" si="7"/>
        <v>7862279.3394403122</v>
      </c>
      <c r="M24" s="80">
        <f t="shared" si="7"/>
        <v>8176770.5130179245</v>
      </c>
      <c r="N24" s="80">
        <f t="shared" si="7"/>
        <v>8503841.3335386366</v>
      </c>
    </row>
    <row r="25" spans="3:14" ht="13.8" thickTop="1" x14ac:dyDescent="0.25">
      <c r="C25" s="2"/>
    </row>
    <row r="26" spans="3:14" x14ac:dyDescent="0.25">
      <c r="C26" s="10" t="s">
        <v>37</v>
      </c>
    </row>
    <row r="27" spans="3:14" x14ac:dyDescent="0.25">
      <c r="C27" s="9" t="s">
        <v>114</v>
      </c>
      <c r="D27" s="56">
        <f>-Apt!$J$4*D24</f>
        <v>0</v>
      </c>
      <c r="E27" s="56">
        <f>-Apt!$J$4*E24</f>
        <v>0</v>
      </c>
      <c r="F27" s="56">
        <f>-Apt!$J$4*F24</f>
        <v>0</v>
      </c>
      <c r="G27" s="56">
        <f>-Apt!$J$4*G24</f>
        <v>-48592.869069335946</v>
      </c>
      <c r="H27" s="56">
        <f>-Apt!$J$4*H24</f>
        <v>-160798.22128398437</v>
      </c>
      <c r="I27" s="56">
        <f>-Apt!$J$4*I24</f>
        <v>-242881.88472038027</v>
      </c>
      <c r="J27" s="56">
        <f>-Apt!$J$4*J24</f>
        <v>-254419.17241162254</v>
      </c>
      <c r="K27" s="56">
        <f>-Apt!$J$4*K24</f>
        <v>-264595.93930808728</v>
      </c>
      <c r="L27" s="56">
        <f>-Apt!$J$4*L24</f>
        <v>-275179.77688041097</v>
      </c>
      <c r="M27" s="56">
        <f>-Apt!$J$4*M24</f>
        <v>-286186.96795562736</v>
      </c>
      <c r="N27" s="56">
        <f>-Apt!$J$4*N24</f>
        <v>-297634.44667385233</v>
      </c>
    </row>
    <row r="28" spans="3:14" x14ac:dyDescent="0.25">
      <c r="C28" s="14" t="s">
        <v>115</v>
      </c>
      <c r="D28" s="55">
        <f t="shared" ref="D28:N29" si="8">SUMIF($D$53:$DT$53,D$6,$D77:$DT77)</f>
        <v>0</v>
      </c>
      <c r="E28" s="55">
        <f t="shared" si="8"/>
        <v>0</v>
      </c>
      <c r="F28" s="55">
        <f t="shared" si="8"/>
        <v>0</v>
      </c>
      <c r="G28" s="55">
        <f t="shared" si="8"/>
        <v>-407773.4375</v>
      </c>
      <c r="H28" s="55">
        <f t="shared" si="8"/>
        <v>-1329897.4609375</v>
      </c>
      <c r="I28" s="55">
        <f t="shared" si="8"/>
        <v>-1979805.6844075522</v>
      </c>
      <c r="J28" s="55">
        <f t="shared" si="8"/>
        <v>-2043938.4062499993</v>
      </c>
      <c r="K28" s="55">
        <f t="shared" si="8"/>
        <v>-2095036.8664062496</v>
      </c>
      <c r="L28" s="55">
        <f t="shared" si="8"/>
        <v>-2147412.7880664053</v>
      </c>
      <c r="M28" s="55">
        <f t="shared" si="8"/>
        <v>-2201098.1077680648</v>
      </c>
      <c r="N28" s="55">
        <f t="shared" si="8"/>
        <v>-2256125.5604622676</v>
      </c>
    </row>
    <row r="29" spans="3:14" x14ac:dyDescent="0.25">
      <c r="C29" s="14" t="s">
        <v>135</v>
      </c>
      <c r="D29" s="55">
        <f t="shared" si="8"/>
        <v>0</v>
      </c>
      <c r="E29" s="55">
        <f t="shared" si="8"/>
        <v>0</v>
      </c>
      <c r="F29" s="55">
        <f t="shared" si="8"/>
        <v>0</v>
      </c>
      <c r="G29" s="55">
        <f t="shared" si="8"/>
        <v>-22287.890624999996</v>
      </c>
      <c r="H29" s="55">
        <f t="shared" si="8"/>
        <v>-72688.916015624985</v>
      </c>
      <c r="I29" s="55">
        <f t="shared" si="8"/>
        <v>-108211.29699707028</v>
      </c>
      <c r="J29" s="55">
        <f t="shared" si="8"/>
        <v>-111716.63343749997</v>
      </c>
      <c r="K29" s="55">
        <f t="shared" si="8"/>
        <v>-114509.54927343741</v>
      </c>
      <c r="L29" s="55">
        <f t="shared" si="8"/>
        <v>-117372.28800527334</v>
      </c>
      <c r="M29" s="55">
        <f t="shared" si="8"/>
        <v>-120306.59520540522</v>
      </c>
      <c r="N29" s="55">
        <f t="shared" si="8"/>
        <v>-123314.26008554034</v>
      </c>
    </row>
    <row r="30" spans="3:14" ht="13.8" thickBot="1" x14ac:dyDescent="0.3">
      <c r="C30" s="51" t="s">
        <v>116</v>
      </c>
      <c r="D30" s="80">
        <f>SUM(D27:D29)</f>
        <v>0</v>
      </c>
      <c r="E30" s="80">
        <f t="shared" ref="E30:N30" si="9">SUM(E27:E29)</f>
        <v>0</v>
      </c>
      <c r="F30" s="80">
        <f t="shared" si="9"/>
        <v>0</v>
      </c>
      <c r="G30" s="80">
        <f t="shared" si="9"/>
        <v>-478654.19719433592</v>
      </c>
      <c r="H30" s="80">
        <f t="shared" si="9"/>
        <v>-1563384.5982371094</v>
      </c>
      <c r="I30" s="80">
        <f t="shared" si="9"/>
        <v>-2330898.866125003</v>
      </c>
      <c r="J30" s="80">
        <f t="shared" si="9"/>
        <v>-2410074.2120991219</v>
      </c>
      <c r="K30" s="80">
        <f t="shared" si="9"/>
        <v>-2474142.354987774</v>
      </c>
      <c r="L30" s="80">
        <f t="shared" si="9"/>
        <v>-2539964.8529520896</v>
      </c>
      <c r="M30" s="80">
        <f t="shared" si="9"/>
        <v>-2607591.6709290976</v>
      </c>
      <c r="N30" s="80">
        <f t="shared" si="9"/>
        <v>-2677074.2672216604</v>
      </c>
    </row>
    <row r="31" spans="3:14" ht="13.8" thickTop="1" x14ac:dyDescent="0.25">
      <c r="C31" s="94" t="s">
        <v>267</v>
      </c>
      <c r="D31" s="95"/>
      <c r="E31" s="95"/>
      <c r="F31" s="96"/>
      <c r="G31" s="96">
        <f t="shared" ref="G31:N31" si="10">-G30/G24</f>
        <v>0.34476039844236139</v>
      </c>
      <c r="H31" s="96">
        <f t="shared" si="10"/>
        <v>0.34029270038790432</v>
      </c>
      <c r="I31" s="96">
        <f t="shared" si="10"/>
        <v>0.33588944028615569</v>
      </c>
      <c r="J31" s="96">
        <f t="shared" si="10"/>
        <v>0.33154968874356666</v>
      </c>
      <c r="K31" s="96">
        <f t="shared" si="10"/>
        <v>0.32727252977130383</v>
      </c>
      <c r="L31" s="96">
        <f t="shared" si="10"/>
        <v>0.32305706059190981</v>
      </c>
      <c r="M31" s="96">
        <f t="shared" si="10"/>
        <v>0.31890239144875721</v>
      </c>
      <c r="N31" s="96">
        <f t="shared" si="10"/>
        <v>0.31480764541824657</v>
      </c>
    </row>
    <row r="32" spans="3:14" ht="13.8" thickBot="1" x14ac:dyDescent="0.3">
      <c r="C32" s="51" t="s">
        <v>38</v>
      </c>
      <c r="D32" s="80">
        <f>D24+D30</f>
        <v>0</v>
      </c>
      <c r="E32" s="80">
        <f t="shared" ref="E32:N32" si="11">E24+E30</f>
        <v>0</v>
      </c>
      <c r="F32" s="80">
        <f t="shared" si="11"/>
        <v>0</v>
      </c>
      <c r="G32" s="80">
        <f t="shared" si="11"/>
        <v>909713.49050097656</v>
      </c>
      <c r="H32" s="80">
        <f t="shared" si="11"/>
        <v>3030850.2955910154</v>
      </c>
      <c r="I32" s="80">
        <f t="shared" si="11"/>
        <v>4608583.5544572901</v>
      </c>
      <c r="J32" s="80">
        <f t="shared" si="11"/>
        <v>4859044.9996615211</v>
      </c>
      <c r="K32" s="80">
        <f t="shared" si="11"/>
        <v>5085741.6252432913</v>
      </c>
      <c r="L32" s="80">
        <f t="shared" si="11"/>
        <v>5322314.4864882231</v>
      </c>
      <c r="M32" s="80">
        <f t="shared" si="11"/>
        <v>5569178.8420888269</v>
      </c>
      <c r="N32" s="80">
        <f t="shared" si="11"/>
        <v>5826767.0663169762</v>
      </c>
    </row>
    <row r="33" spans="3:14" ht="13.8" thickTop="1" x14ac:dyDescent="0.25">
      <c r="C33" s="94" t="s">
        <v>268</v>
      </c>
      <c r="D33" s="96">
        <f ca="1">D32/TH!$Q$10</f>
        <v>0</v>
      </c>
      <c r="E33" s="96">
        <f ca="1">E32/TH!$Q$10</f>
        <v>0</v>
      </c>
      <c r="F33" s="96">
        <f ca="1">F32/TH!$Q$10</f>
        <v>0</v>
      </c>
      <c r="G33" s="96">
        <f ca="1">G32/TH!$Q$10</f>
        <v>1.286708270213497E-2</v>
      </c>
      <c r="H33" s="96">
        <f ca="1">H32/TH!$Q$10</f>
        <v>4.2868663396080475E-2</v>
      </c>
      <c r="I33" s="96">
        <f ca="1">I32/TH!$Q$10</f>
        <v>6.5184287530181947E-2</v>
      </c>
      <c r="J33" s="96">
        <f ca="1">J32/TH!$Q$10</f>
        <v>6.8726840391923449E-2</v>
      </c>
      <c r="K33" s="96">
        <f ca="1">K32/TH!$Q$10</f>
        <v>7.1933261160784662E-2</v>
      </c>
      <c r="L33" s="96">
        <f ca="1">L32/TH!$Q$10</f>
        <v>7.5279372439230052E-2</v>
      </c>
      <c r="M33" s="96">
        <f ca="1">M32/TH!$Q$10</f>
        <v>7.877104768961353E-2</v>
      </c>
      <c r="N33" s="96">
        <f ca="1">N32/TH!$Q$10</f>
        <v>8.2414402458832622E-2</v>
      </c>
    </row>
    <row r="34" spans="3:14" x14ac:dyDescent="0.25">
      <c r="C34" s="2" t="s">
        <v>10</v>
      </c>
      <c r="D34" s="56">
        <f>D24*-TH!$I$9</f>
        <v>0</v>
      </c>
      <c r="E34" s="56">
        <f>E24*-TH!$I$9</f>
        <v>0</v>
      </c>
      <c r="F34" s="56">
        <f>F24*-TH!$I$9</f>
        <v>0</v>
      </c>
      <c r="G34" s="56">
        <f>G24*-TH!$I$9</f>
        <v>-41651.030630859372</v>
      </c>
      <c r="H34" s="56">
        <f>H24*-TH!$I$9</f>
        <v>-137827.04681484375</v>
      </c>
      <c r="I34" s="56">
        <f>I24*-TH!$I$9</f>
        <v>-208184.47261746877</v>
      </c>
      <c r="J34" s="56">
        <f>J24*-TH!$I$9</f>
        <v>-218073.57635281928</v>
      </c>
      <c r="K34" s="56">
        <f>K24*-TH!$I$9</f>
        <v>-226796.51940693194</v>
      </c>
      <c r="L34" s="56">
        <f>L24*-TH!$I$9</f>
        <v>-235868.38018320934</v>
      </c>
      <c r="M34" s="56">
        <f>M24*-TH!$I$9</f>
        <v>-245303.11539053771</v>
      </c>
      <c r="N34" s="56">
        <f>N24*-TH!$I$9</f>
        <v>-255115.24000615909</v>
      </c>
    </row>
    <row r="35" spans="3:14" x14ac:dyDescent="0.25">
      <c r="C35" s="2"/>
      <c r="D35" s="174" t="str">
        <f>IF(D32&gt;D24,"NOI ERROR","OK")</f>
        <v>OK</v>
      </c>
      <c r="E35" s="174" t="str">
        <f t="shared" ref="E35:N35" si="12">IF(E32&gt;E24,"NOI ERROR","OK")</f>
        <v>OK</v>
      </c>
      <c r="F35" s="174" t="str">
        <f t="shared" si="12"/>
        <v>OK</v>
      </c>
      <c r="G35" s="174" t="str">
        <f t="shared" si="12"/>
        <v>OK</v>
      </c>
      <c r="H35" s="174" t="str">
        <f t="shared" si="12"/>
        <v>OK</v>
      </c>
      <c r="I35" s="174" t="str">
        <f t="shared" si="12"/>
        <v>OK</v>
      </c>
      <c r="J35" s="174" t="str">
        <f t="shared" si="12"/>
        <v>OK</v>
      </c>
      <c r="K35" s="174" t="str">
        <f t="shared" si="12"/>
        <v>OK</v>
      </c>
      <c r="L35" s="174" t="str">
        <f t="shared" si="12"/>
        <v>OK</v>
      </c>
      <c r="M35" s="174" t="str">
        <f t="shared" si="12"/>
        <v>OK</v>
      </c>
      <c r="N35" s="174" t="str">
        <f t="shared" si="12"/>
        <v>OK</v>
      </c>
    </row>
    <row r="36" spans="3:14" ht="13.8" thickBot="1" x14ac:dyDescent="0.3">
      <c r="C36" s="29" t="s">
        <v>297</v>
      </c>
      <c r="D36" s="45">
        <f>D32+D34</f>
        <v>0</v>
      </c>
      <c r="E36" s="45">
        <f>E32+E34</f>
        <v>0</v>
      </c>
      <c r="F36" s="45">
        <f>F32+F34</f>
        <v>0</v>
      </c>
      <c r="G36" s="45">
        <f t="shared" ref="G36:N36" si="13">G32+G34</f>
        <v>868062.45987011725</v>
      </c>
      <c r="H36" s="45">
        <f t="shared" si="13"/>
        <v>2893023.2487761718</v>
      </c>
      <c r="I36" s="45">
        <f t="shared" si="13"/>
        <v>4400399.0818398213</v>
      </c>
      <c r="J36" s="45">
        <f t="shared" si="13"/>
        <v>4640971.4233087022</v>
      </c>
      <c r="K36" s="45">
        <f t="shared" si="13"/>
        <v>4858945.1058363598</v>
      </c>
      <c r="L36" s="45">
        <f t="shared" si="13"/>
        <v>5086446.1063050134</v>
      </c>
      <c r="M36" s="45">
        <f t="shared" si="13"/>
        <v>5323875.7266982896</v>
      </c>
      <c r="N36" s="45">
        <f t="shared" si="13"/>
        <v>5571651.8263108172</v>
      </c>
    </row>
    <row r="37" spans="3:14" ht="13.8" thickTop="1" x14ac:dyDescent="0.25">
      <c r="C37" s="2"/>
    </row>
    <row r="38" spans="3:14" x14ac:dyDescent="0.25">
      <c r="C38" s="9" t="s">
        <v>117</v>
      </c>
      <c r="D38" s="55">
        <f>IF(D6=TH!$L$8,D32/TH!$L$11,0)</f>
        <v>0</v>
      </c>
      <c r="E38" s="55">
        <f>IF(E6=TH!$L$8,E32/TH!$L$11,0)</f>
        <v>0</v>
      </c>
      <c r="F38" s="55">
        <f>IF(F6=TH!$L$8,F32/TH!$L$11,0)</f>
        <v>0</v>
      </c>
      <c r="G38" s="55">
        <f>IF(G6=TH!$L$8,G32/TH!$L$11,0)</f>
        <v>0</v>
      </c>
      <c r="H38" s="55">
        <f>IF(H6=TH!$L$8,H32/TH!$L$11,0)</f>
        <v>0</v>
      </c>
      <c r="I38" s="55">
        <f>IF(I6=TH!$L$8,I32/TH!$L$11,0)</f>
        <v>0</v>
      </c>
      <c r="J38" s="55">
        <f>IF(J6=TH!$L$8,J32/TH!$L$11,0)</f>
        <v>0</v>
      </c>
      <c r="K38" s="55">
        <f>IF(K6=TH!$L$8,K32/TH!$L$11,0)</f>
        <v>0</v>
      </c>
      <c r="L38" s="55">
        <f>IF(L6=TH!$L$8,L32/TH!$L$11,0)</f>
        <v>0</v>
      </c>
      <c r="M38" s="55">
        <f>IF(M6=TH!$L$8,M32/TH!$L$11,0)</f>
        <v>0</v>
      </c>
      <c r="N38" s="55">
        <f>IF(N6=TH!$L$8,N32/TH!$L$11,0)</f>
        <v>97112784.438616276</v>
      </c>
    </row>
    <row r="39" spans="3:14" x14ac:dyDescent="0.25">
      <c r="C39" s="9" t="s">
        <v>25</v>
      </c>
      <c r="D39" s="56">
        <f>-TH!$L$12*D38</f>
        <v>0</v>
      </c>
      <c r="E39" s="56">
        <f>-TH!$L$12*E38</f>
        <v>0</v>
      </c>
      <c r="F39" s="56">
        <f>-TH!$L$12*F38</f>
        <v>0</v>
      </c>
      <c r="G39" s="56">
        <f>-TH!$L$12*G38</f>
        <v>0</v>
      </c>
      <c r="H39" s="56">
        <f>-TH!$L$12*H38</f>
        <v>0</v>
      </c>
      <c r="I39" s="56">
        <f>-TH!$L$12*I38</f>
        <v>0</v>
      </c>
      <c r="J39" s="56">
        <f>-TH!$L$12*J38</f>
        <v>0</v>
      </c>
      <c r="K39" s="56">
        <f>-TH!$L$12*K38</f>
        <v>0</v>
      </c>
      <c r="L39" s="56">
        <f>-TH!$L$12*L38</f>
        <v>0</v>
      </c>
      <c r="M39" s="56">
        <f>-TH!$L$12*M38</f>
        <v>0</v>
      </c>
      <c r="N39" s="56">
        <f>-TH!$L$12*N38</f>
        <v>-971127.84438616282</v>
      </c>
    </row>
    <row r="40" spans="3:14" ht="13.8" thickBot="1" x14ac:dyDescent="0.3">
      <c r="C40" s="29" t="s">
        <v>225</v>
      </c>
      <c r="D40" s="30">
        <f>SUM(D38:D39)</f>
        <v>0</v>
      </c>
      <c r="E40" s="30">
        <f t="shared" ref="E40:N40" si="14">SUM(E38:E39)</f>
        <v>0</v>
      </c>
      <c r="F40" s="30">
        <f t="shared" si="14"/>
        <v>0</v>
      </c>
      <c r="G40" s="30">
        <f t="shared" si="14"/>
        <v>0</v>
      </c>
      <c r="H40" s="30">
        <f t="shared" si="14"/>
        <v>0</v>
      </c>
      <c r="I40" s="30">
        <f t="shared" si="14"/>
        <v>0</v>
      </c>
      <c r="J40" s="30">
        <f t="shared" si="14"/>
        <v>0</v>
      </c>
      <c r="K40" s="30">
        <f t="shared" si="14"/>
        <v>0</v>
      </c>
      <c r="L40" s="30">
        <f t="shared" si="14"/>
        <v>0</v>
      </c>
      <c r="M40" s="30">
        <f t="shared" si="14"/>
        <v>0</v>
      </c>
      <c r="N40" s="30">
        <f t="shared" si="14"/>
        <v>96141656.594230115</v>
      </c>
    </row>
    <row r="41" spans="3:14" ht="13.8" thickTop="1" x14ac:dyDescent="0.25">
      <c r="C41" s="14"/>
    </row>
    <row r="42" spans="3:14" x14ac:dyDescent="0.25">
      <c r="C42" s="36" t="s">
        <v>39</v>
      </c>
    </row>
    <row r="43" spans="3:14" x14ac:dyDescent="0.25">
      <c r="C43" s="36" t="s">
        <v>47</v>
      </c>
    </row>
    <row r="45" spans="3:14" x14ac:dyDescent="0.25">
      <c r="C45" s="36" t="s">
        <v>300</v>
      </c>
      <c r="D45" s="69">
        <f ca="1">-TH!Q10</f>
        <v>-70700834.956942677</v>
      </c>
      <c r="E45" s="56">
        <f t="shared" ref="E45:N45" si="15">E40+E36</f>
        <v>0</v>
      </c>
      <c r="F45" s="56">
        <f t="shared" si="15"/>
        <v>0</v>
      </c>
      <c r="G45" s="56">
        <f t="shared" si="15"/>
        <v>868062.45987011725</v>
      </c>
      <c r="H45" s="56">
        <f t="shared" si="15"/>
        <v>2893023.2487761718</v>
      </c>
      <c r="I45" s="56">
        <f t="shared" si="15"/>
        <v>4400399.0818398213</v>
      </c>
      <c r="J45" s="56">
        <f t="shared" si="15"/>
        <v>4640971.4233087022</v>
      </c>
      <c r="K45" s="56">
        <f t="shared" si="15"/>
        <v>4858945.1058363598</v>
      </c>
      <c r="L45" s="56">
        <f t="shared" si="15"/>
        <v>5086446.1063050134</v>
      </c>
      <c r="M45" s="56">
        <f t="shared" si="15"/>
        <v>5323875.7266982896</v>
      </c>
      <c r="N45" s="56">
        <f t="shared" si="15"/>
        <v>101713308.42054093</v>
      </c>
    </row>
    <row r="46" spans="3:14" x14ac:dyDescent="0.25">
      <c r="C46" s="14"/>
    </row>
    <row r="47" spans="3:14" x14ac:dyDescent="0.25">
      <c r="C47" s="2"/>
    </row>
    <row r="48" spans="3:14" x14ac:dyDescent="0.25">
      <c r="C48" s="14"/>
    </row>
    <row r="50" spans="2:125" x14ac:dyDescent="0.25">
      <c r="C50" s="81" t="s">
        <v>250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</row>
    <row r="51" spans="2:125" ht="13.8" x14ac:dyDescent="0.3">
      <c r="C51" s="2" t="s">
        <v>36</v>
      </c>
      <c r="D51" s="87">
        <f>D5</f>
        <v>44408</v>
      </c>
      <c r="E51" s="88">
        <f>EOMONTH(D51,1)</f>
        <v>44439</v>
      </c>
      <c r="F51" s="88">
        <f t="shared" ref="F51:BQ51" si="16">EOMONTH(E51,1)</f>
        <v>44469</v>
      </c>
      <c r="G51" s="88">
        <f t="shared" si="16"/>
        <v>44500</v>
      </c>
      <c r="H51" s="88">
        <f t="shared" si="16"/>
        <v>44530</v>
      </c>
      <c r="I51" s="88">
        <f t="shared" si="16"/>
        <v>44561</v>
      </c>
      <c r="J51" s="88">
        <f t="shared" si="16"/>
        <v>44592</v>
      </c>
      <c r="K51" s="88">
        <f t="shared" si="16"/>
        <v>44620</v>
      </c>
      <c r="L51" s="88">
        <f t="shared" si="16"/>
        <v>44651</v>
      </c>
      <c r="M51" s="88">
        <f t="shared" si="16"/>
        <v>44681</v>
      </c>
      <c r="N51" s="88">
        <f t="shared" si="16"/>
        <v>44712</v>
      </c>
      <c r="O51" s="88">
        <f t="shared" si="16"/>
        <v>44742</v>
      </c>
      <c r="P51" s="88">
        <f t="shared" si="16"/>
        <v>44773</v>
      </c>
      <c r="Q51" s="88">
        <f t="shared" si="16"/>
        <v>44804</v>
      </c>
      <c r="R51" s="88">
        <f t="shared" si="16"/>
        <v>44834</v>
      </c>
      <c r="S51" s="88">
        <f t="shared" si="16"/>
        <v>44865</v>
      </c>
      <c r="T51" s="88">
        <f t="shared" si="16"/>
        <v>44895</v>
      </c>
      <c r="U51" s="88">
        <f t="shared" si="16"/>
        <v>44926</v>
      </c>
      <c r="V51" s="88">
        <f t="shared" si="16"/>
        <v>44957</v>
      </c>
      <c r="W51" s="88">
        <f t="shared" si="16"/>
        <v>44985</v>
      </c>
      <c r="X51" s="88">
        <f t="shared" si="16"/>
        <v>45016</v>
      </c>
      <c r="Y51" s="88">
        <f t="shared" si="16"/>
        <v>45046</v>
      </c>
      <c r="Z51" s="88">
        <f t="shared" si="16"/>
        <v>45077</v>
      </c>
      <c r="AA51" s="88">
        <f t="shared" si="16"/>
        <v>45107</v>
      </c>
      <c r="AB51" s="88">
        <f t="shared" si="16"/>
        <v>45138</v>
      </c>
      <c r="AC51" s="88">
        <f t="shared" si="16"/>
        <v>45169</v>
      </c>
      <c r="AD51" s="88">
        <f t="shared" si="16"/>
        <v>45199</v>
      </c>
      <c r="AE51" s="88">
        <f t="shared" si="16"/>
        <v>45230</v>
      </c>
      <c r="AF51" s="88">
        <f t="shared" si="16"/>
        <v>45260</v>
      </c>
      <c r="AG51" s="88">
        <f t="shared" si="16"/>
        <v>45291</v>
      </c>
      <c r="AH51" s="88">
        <f t="shared" si="16"/>
        <v>45322</v>
      </c>
      <c r="AI51" s="88">
        <f t="shared" si="16"/>
        <v>45351</v>
      </c>
      <c r="AJ51" s="88">
        <f t="shared" si="16"/>
        <v>45382</v>
      </c>
      <c r="AK51" s="88">
        <f t="shared" si="16"/>
        <v>45412</v>
      </c>
      <c r="AL51" s="88">
        <f t="shared" si="16"/>
        <v>45443</v>
      </c>
      <c r="AM51" s="88">
        <f t="shared" si="16"/>
        <v>45473</v>
      </c>
      <c r="AN51" s="88">
        <f t="shared" si="16"/>
        <v>45504</v>
      </c>
      <c r="AO51" s="88">
        <f t="shared" si="16"/>
        <v>45535</v>
      </c>
      <c r="AP51" s="88">
        <f t="shared" si="16"/>
        <v>45565</v>
      </c>
      <c r="AQ51" s="88">
        <f t="shared" si="16"/>
        <v>45596</v>
      </c>
      <c r="AR51" s="88">
        <f t="shared" si="16"/>
        <v>45626</v>
      </c>
      <c r="AS51" s="88">
        <f t="shared" si="16"/>
        <v>45657</v>
      </c>
      <c r="AT51" s="88">
        <f t="shared" si="16"/>
        <v>45688</v>
      </c>
      <c r="AU51" s="88">
        <f t="shared" si="16"/>
        <v>45716</v>
      </c>
      <c r="AV51" s="88">
        <f t="shared" si="16"/>
        <v>45747</v>
      </c>
      <c r="AW51" s="88">
        <f t="shared" si="16"/>
        <v>45777</v>
      </c>
      <c r="AX51" s="88">
        <f t="shared" si="16"/>
        <v>45808</v>
      </c>
      <c r="AY51" s="88">
        <f t="shared" si="16"/>
        <v>45838</v>
      </c>
      <c r="AZ51" s="88">
        <f t="shared" si="16"/>
        <v>45869</v>
      </c>
      <c r="BA51" s="88">
        <f t="shared" si="16"/>
        <v>45900</v>
      </c>
      <c r="BB51" s="88">
        <f t="shared" si="16"/>
        <v>45930</v>
      </c>
      <c r="BC51" s="88">
        <f t="shared" si="16"/>
        <v>45961</v>
      </c>
      <c r="BD51" s="88">
        <f t="shared" si="16"/>
        <v>45991</v>
      </c>
      <c r="BE51" s="88">
        <f t="shared" si="16"/>
        <v>46022</v>
      </c>
      <c r="BF51" s="88">
        <f t="shared" si="16"/>
        <v>46053</v>
      </c>
      <c r="BG51" s="88">
        <f t="shared" si="16"/>
        <v>46081</v>
      </c>
      <c r="BH51" s="88">
        <f t="shared" si="16"/>
        <v>46112</v>
      </c>
      <c r="BI51" s="88">
        <f t="shared" si="16"/>
        <v>46142</v>
      </c>
      <c r="BJ51" s="88">
        <f t="shared" si="16"/>
        <v>46173</v>
      </c>
      <c r="BK51" s="88">
        <f t="shared" si="16"/>
        <v>46203</v>
      </c>
      <c r="BL51" s="88">
        <f t="shared" si="16"/>
        <v>46234</v>
      </c>
      <c r="BM51" s="88">
        <f t="shared" si="16"/>
        <v>46265</v>
      </c>
      <c r="BN51" s="88">
        <f t="shared" si="16"/>
        <v>46295</v>
      </c>
      <c r="BO51" s="88">
        <f t="shared" si="16"/>
        <v>46326</v>
      </c>
      <c r="BP51" s="88">
        <f t="shared" si="16"/>
        <v>46356</v>
      </c>
      <c r="BQ51" s="88">
        <f t="shared" si="16"/>
        <v>46387</v>
      </c>
      <c r="BR51" s="88">
        <f t="shared" ref="BR51:DT51" si="17">EOMONTH(BQ51,1)</f>
        <v>46418</v>
      </c>
      <c r="BS51" s="88">
        <f t="shared" si="17"/>
        <v>46446</v>
      </c>
      <c r="BT51" s="88">
        <f t="shared" si="17"/>
        <v>46477</v>
      </c>
      <c r="BU51" s="88">
        <f t="shared" si="17"/>
        <v>46507</v>
      </c>
      <c r="BV51" s="88">
        <f t="shared" si="17"/>
        <v>46538</v>
      </c>
      <c r="BW51" s="88">
        <f t="shared" si="17"/>
        <v>46568</v>
      </c>
      <c r="BX51" s="88">
        <f t="shared" si="17"/>
        <v>46599</v>
      </c>
      <c r="BY51" s="88">
        <f t="shared" si="17"/>
        <v>46630</v>
      </c>
      <c r="BZ51" s="88">
        <f t="shared" si="17"/>
        <v>46660</v>
      </c>
      <c r="CA51" s="88">
        <f t="shared" si="17"/>
        <v>46691</v>
      </c>
      <c r="CB51" s="88">
        <f t="shared" si="17"/>
        <v>46721</v>
      </c>
      <c r="CC51" s="88">
        <f t="shared" si="17"/>
        <v>46752</v>
      </c>
      <c r="CD51" s="88">
        <f t="shared" si="17"/>
        <v>46783</v>
      </c>
      <c r="CE51" s="88">
        <f t="shared" si="17"/>
        <v>46812</v>
      </c>
      <c r="CF51" s="88">
        <f t="shared" si="17"/>
        <v>46843</v>
      </c>
      <c r="CG51" s="88">
        <f t="shared" si="17"/>
        <v>46873</v>
      </c>
      <c r="CH51" s="88">
        <f t="shared" si="17"/>
        <v>46904</v>
      </c>
      <c r="CI51" s="88">
        <f t="shared" si="17"/>
        <v>46934</v>
      </c>
      <c r="CJ51" s="88">
        <f t="shared" si="17"/>
        <v>46965</v>
      </c>
      <c r="CK51" s="88">
        <f t="shared" si="17"/>
        <v>46996</v>
      </c>
      <c r="CL51" s="88">
        <f t="shared" si="17"/>
        <v>47026</v>
      </c>
      <c r="CM51" s="88">
        <f t="shared" si="17"/>
        <v>47057</v>
      </c>
      <c r="CN51" s="88">
        <f t="shared" si="17"/>
        <v>47087</v>
      </c>
      <c r="CO51" s="88">
        <f t="shared" si="17"/>
        <v>47118</v>
      </c>
      <c r="CP51" s="88">
        <f t="shared" si="17"/>
        <v>47149</v>
      </c>
      <c r="CQ51" s="88">
        <f t="shared" si="17"/>
        <v>47177</v>
      </c>
      <c r="CR51" s="88">
        <f t="shared" si="17"/>
        <v>47208</v>
      </c>
      <c r="CS51" s="88">
        <f t="shared" si="17"/>
        <v>47238</v>
      </c>
      <c r="CT51" s="88">
        <f t="shared" si="17"/>
        <v>47269</v>
      </c>
      <c r="CU51" s="88">
        <f t="shared" si="17"/>
        <v>47299</v>
      </c>
      <c r="CV51" s="88">
        <f t="shared" si="17"/>
        <v>47330</v>
      </c>
      <c r="CW51" s="88">
        <f t="shared" si="17"/>
        <v>47361</v>
      </c>
      <c r="CX51" s="88">
        <f t="shared" si="17"/>
        <v>47391</v>
      </c>
      <c r="CY51" s="88">
        <f t="shared" si="17"/>
        <v>47422</v>
      </c>
      <c r="CZ51" s="88">
        <f t="shared" si="17"/>
        <v>47452</v>
      </c>
      <c r="DA51" s="88">
        <f t="shared" si="17"/>
        <v>47483</v>
      </c>
      <c r="DB51" s="88">
        <f t="shared" si="17"/>
        <v>47514</v>
      </c>
      <c r="DC51" s="88">
        <f t="shared" si="17"/>
        <v>47542</v>
      </c>
      <c r="DD51" s="88">
        <f t="shared" si="17"/>
        <v>47573</v>
      </c>
      <c r="DE51" s="88">
        <f t="shared" si="17"/>
        <v>47603</v>
      </c>
      <c r="DF51" s="88">
        <f t="shared" si="17"/>
        <v>47634</v>
      </c>
      <c r="DG51" s="88">
        <f t="shared" si="17"/>
        <v>47664</v>
      </c>
      <c r="DH51" s="88">
        <f t="shared" si="17"/>
        <v>47695</v>
      </c>
      <c r="DI51" s="88">
        <f t="shared" si="17"/>
        <v>47726</v>
      </c>
      <c r="DJ51" s="88">
        <f t="shared" si="17"/>
        <v>47756</v>
      </c>
      <c r="DK51" s="88">
        <f t="shared" si="17"/>
        <v>47787</v>
      </c>
      <c r="DL51" s="88">
        <f t="shared" si="17"/>
        <v>47817</v>
      </c>
      <c r="DM51" s="88">
        <f t="shared" si="17"/>
        <v>47848</v>
      </c>
      <c r="DN51" s="88">
        <f t="shared" si="17"/>
        <v>47879</v>
      </c>
      <c r="DO51" s="88">
        <f t="shared" si="17"/>
        <v>47907</v>
      </c>
      <c r="DP51" s="88">
        <f t="shared" si="17"/>
        <v>47938</v>
      </c>
      <c r="DQ51" s="88">
        <f t="shared" si="17"/>
        <v>47968</v>
      </c>
      <c r="DR51" s="88">
        <f t="shared" si="17"/>
        <v>47999</v>
      </c>
      <c r="DS51" s="88">
        <f t="shared" si="17"/>
        <v>48029</v>
      </c>
      <c r="DT51" s="88">
        <f t="shared" si="17"/>
        <v>48060</v>
      </c>
    </row>
    <row r="52" spans="2:125" x14ac:dyDescent="0.25">
      <c r="C52" s="36" t="s">
        <v>230</v>
      </c>
      <c r="D52" s="72">
        <v>0</v>
      </c>
      <c r="E52">
        <f>D52+1</f>
        <v>1</v>
      </c>
      <c r="F52">
        <f t="shared" ref="F52:BQ52" si="18">E52+1</f>
        <v>2</v>
      </c>
      <c r="G52">
        <f t="shared" si="18"/>
        <v>3</v>
      </c>
      <c r="H52">
        <f t="shared" si="18"/>
        <v>4</v>
      </c>
      <c r="I52">
        <f t="shared" si="18"/>
        <v>5</v>
      </c>
      <c r="J52">
        <f t="shared" si="18"/>
        <v>6</v>
      </c>
      <c r="K52">
        <f t="shared" si="18"/>
        <v>7</v>
      </c>
      <c r="L52">
        <f t="shared" si="18"/>
        <v>8</v>
      </c>
      <c r="M52">
        <f t="shared" si="18"/>
        <v>9</v>
      </c>
      <c r="N52">
        <f t="shared" si="18"/>
        <v>10</v>
      </c>
      <c r="O52">
        <f t="shared" si="18"/>
        <v>11</v>
      </c>
      <c r="P52">
        <f t="shared" si="18"/>
        <v>12</v>
      </c>
      <c r="Q52">
        <f t="shared" si="18"/>
        <v>13</v>
      </c>
      <c r="R52">
        <f t="shared" si="18"/>
        <v>14</v>
      </c>
      <c r="S52">
        <f t="shared" si="18"/>
        <v>15</v>
      </c>
      <c r="T52">
        <f t="shared" si="18"/>
        <v>16</v>
      </c>
      <c r="U52">
        <f t="shared" si="18"/>
        <v>17</v>
      </c>
      <c r="V52">
        <f t="shared" si="18"/>
        <v>18</v>
      </c>
      <c r="W52">
        <f t="shared" si="18"/>
        <v>19</v>
      </c>
      <c r="X52">
        <f t="shared" si="18"/>
        <v>20</v>
      </c>
      <c r="Y52">
        <f t="shared" si="18"/>
        <v>21</v>
      </c>
      <c r="Z52">
        <f t="shared" si="18"/>
        <v>22</v>
      </c>
      <c r="AA52">
        <f t="shared" si="18"/>
        <v>23</v>
      </c>
      <c r="AB52">
        <f t="shared" si="18"/>
        <v>24</v>
      </c>
      <c r="AC52">
        <f t="shared" si="18"/>
        <v>25</v>
      </c>
      <c r="AD52">
        <f t="shared" si="18"/>
        <v>26</v>
      </c>
      <c r="AE52">
        <f t="shared" si="18"/>
        <v>27</v>
      </c>
      <c r="AF52">
        <f t="shared" si="18"/>
        <v>28</v>
      </c>
      <c r="AG52">
        <f t="shared" si="18"/>
        <v>29</v>
      </c>
      <c r="AH52">
        <f t="shared" si="18"/>
        <v>30</v>
      </c>
      <c r="AI52">
        <f t="shared" si="18"/>
        <v>31</v>
      </c>
      <c r="AJ52">
        <f t="shared" si="18"/>
        <v>32</v>
      </c>
      <c r="AK52">
        <f t="shared" si="18"/>
        <v>33</v>
      </c>
      <c r="AL52">
        <f t="shared" si="18"/>
        <v>34</v>
      </c>
      <c r="AM52">
        <f t="shared" si="18"/>
        <v>35</v>
      </c>
      <c r="AN52">
        <f t="shared" si="18"/>
        <v>36</v>
      </c>
      <c r="AO52">
        <f t="shared" si="18"/>
        <v>37</v>
      </c>
      <c r="AP52">
        <f t="shared" si="18"/>
        <v>38</v>
      </c>
      <c r="AQ52">
        <f t="shared" si="18"/>
        <v>39</v>
      </c>
      <c r="AR52">
        <f t="shared" si="18"/>
        <v>40</v>
      </c>
      <c r="AS52">
        <f t="shared" si="18"/>
        <v>41</v>
      </c>
      <c r="AT52">
        <f t="shared" si="18"/>
        <v>42</v>
      </c>
      <c r="AU52">
        <f t="shared" si="18"/>
        <v>43</v>
      </c>
      <c r="AV52">
        <f t="shared" si="18"/>
        <v>44</v>
      </c>
      <c r="AW52">
        <f t="shared" si="18"/>
        <v>45</v>
      </c>
      <c r="AX52">
        <f t="shared" si="18"/>
        <v>46</v>
      </c>
      <c r="AY52">
        <f t="shared" si="18"/>
        <v>47</v>
      </c>
      <c r="AZ52">
        <f t="shared" si="18"/>
        <v>48</v>
      </c>
      <c r="BA52">
        <f t="shared" si="18"/>
        <v>49</v>
      </c>
      <c r="BB52">
        <f t="shared" si="18"/>
        <v>50</v>
      </c>
      <c r="BC52">
        <f t="shared" si="18"/>
        <v>51</v>
      </c>
      <c r="BD52">
        <f t="shared" si="18"/>
        <v>52</v>
      </c>
      <c r="BE52">
        <f t="shared" si="18"/>
        <v>53</v>
      </c>
      <c r="BF52">
        <f t="shared" si="18"/>
        <v>54</v>
      </c>
      <c r="BG52">
        <f t="shared" si="18"/>
        <v>55</v>
      </c>
      <c r="BH52">
        <f t="shared" si="18"/>
        <v>56</v>
      </c>
      <c r="BI52">
        <f t="shared" si="18"/>
        <v>57</v>
      </c>
      <c r="BJ52">
        <f t="shared" si="18"/>
        <v>58</v>
      </c>
      <c r="BK52">
        <f t="shared" si="18"/>
        <v>59</v>
      </c>
      <c r="BL52">
        <f t="shared" si="18"/>
        <v>60</v>
      </c>
      <c r="BM52">
        <f t="shared" si="18"/>
        <v>61</v>
      </c>
      <c r="BN52">
        <f t="shared" si="18"/>
        <v>62</v>
      </c>
      <c r="BO52">
        <f t="shared" si="18"/>
        <v>63</v>
      </c>
      <c r="BP52">
        <f t="shared" si="18"/>
        <v>64</v>
      </c>
      <c r="BQ52">
        <f t="shared" si="18"/>
        <v>65</v>
      </c>
      <c r="BR52">
        <f t="shared" ref="BR52:DT52" si="19">BQ52+1</f>
        <v>66</v>
      </c>
      <c r="BS52">
        <f t="shared" si="19"/>
        <v>67</v>
      </c>
      <c r="BT52">
        <f t="shared" si="19"/>
        <v>68</v>
      </c>
      <c r="BU52">
        <f t="shared" si="19"/>
        <v>69</v>
      </c>
      <c r="BV52">
        <f t="shared" si="19"/>
        <v>70</v>
      </c>
      <c r="BW52">
        <f t="shared" si="19"/>
        <v>71</v>
      </c>
      <c r="BX52">
        <f t="shared" si="19"/>
        <v>72</v>
      </c>
      <c r="BY52">
        <f t="shared" si="19"/>
        <v>73</v>
      </c>
      <c r="BZ52">
        <f t="shared" si="19"/>
        <v>74</v>
      </c>
      <c r="CA52">
        <f t="shared" si="19"/>
        <v>75</v>
      </c>
      <c r="CB52">
        <f t="shared" si="19"/>
        <v>76</v>
      </c>
      <c r="CC52">
        <f t="shared" si="19"/>
        <v>77</v>
      </c>
      <c r="CD52">
        <f t="shared" si="19"/>
        <v>78</v>
      </c>
      <c r="CE52">
        <f t="shared" si="19"/>
        <v>79</v>
      </c>
      <c r="CF52">
        <f t="shared" si="19"/>
        <v>80</v>
      </c>
      <c r="CG52">
        <f t="shared" si="19"/>
        <v>81</v>
      </c>
      <c r="CH52">
        <f t="shared" si="19"/>
        <v>82</v>
      </c>
      <c r="CI52">
        <f t="shared" si="19"/>
        <v>83</v>
      </c>
      <c r="CJ52">
        <f t="shared" si="19"/>
        <v>84</v>
      </c>
      <c r="CK52">
        <f t="shared" si="19"/>
        <v>85</v>
      </c>
      <c r="CL52">
        <f t="shared" si="19"/>
        <v>86</v>
      </c>
      <c r="CM52">
        <f t="shared" si="19"/>
        <v>87</v>
      </c>
      <c r="CN52">
        <f t="shared" si="19"/>
        <v>88</v>
      </c>
      <c r="CO52">
        <f t="shared" si="19"/>
        <v>89</v>
      </c>
      <c r="CP52">
        <f t="shared" si="19"/>
        <v>90</v>
      </c>
      <c r="CQ52">
        <f t="shared" si="19"/>
        <v>91</v>
      </c>
      <c r="CR52">
        <f t="shared" si="19"/>
        <v>92</v>
      </c>
      <c r="CS52">
        <f t="shared" si="19"/>
        <v>93</v>
      </c>
      <c r="CT52">
        <f t="shared" si="19"/>
        <v>94</v>
      </c>
      <c r="CU52">
        <f t="shared" si="19"/>
        <v>95</v>
      </c>
      <c r="CV52">
        <f t="shared" si="19"/>
        <v>96</v>
      </c>
      <c r="CW52">
        <f t="shared" si="19"/>
        <v>97</v>
      </c>
      <c r="CX52">
        <f t="shared" si="19"/>
        <v>98</v>
      </c>
      <c r="CY52">
        <f t="shared" si="19"/>
        <v>99</v>
      </c>
      <c r="CZ52">
        <f t="shared" si="19"/>
        <v>100</v>
      </c>
      <c r="DA52">
        <f t="shared" si="19"/>
        <v>101</v>
      </c>
      <c r="DB52">
        <f t="shared" si="19"/>
        <v>102</v>
      </c>
      <c r="DC52">
        <f t="shared" si="19"/>
        <v>103</v>
      </c>
      <c r="DD52">
        <f t="shared" si="19"/>
        <v>104</v>
      </c>
      <c r="DE52">
        <f t="shared" si="19"/>
        <v>105</v>
      </c>
      <c r="DF52">
        <f t="shared" si="19"/>
        <v>106</v>
      </c>
      <c r="DG52">
        <f t="shared" si="19"/>
        <v>107</v>
      </c>
      <c r="DH52">
        <f t="shared" si="19"/>
        <v>108</v>
      </c>
      <c r="DI52">
        <f t="shared" si="19"/>
        <v>109</v>
      </c>
      <c r="DJ52">
        <f t="shared" si="19"/>
        <v>110</v>
      </c>
      <c r="DK52">
        <f t="shared" si="19"/>
        <v>111</v>
      </c>
      <c r="DL52">
        <f t="shared" si="19"/>
        <v>112</v>
      </c>
      <c r="DM52">
        <f t="shared" si="19"/>
        <v>113</v>
      </c>
      <c r="DN52">
        <f t="shared" si="19"/>
        <v>114</v>
      </c>
      <c r="DO52">
        <f t="shared" si="19"/>
        <v>115</v>
      </c>
      <c r="DP52">
        <f t="shared" si="19"/>
        <v>116</v>
      </c>
      <c r="DQ52">
        <f t="shared" si="19"/>
        <v>117</v>
      </c>
      <c r="DR52">
        <f t="shared" si="19"/>
        <v>118</v>
      </c>
      <c r="DS52">
        <f t="shared" si="19"/>
        <v>119</v>
      </c>
      <c r="DT52">
        <f t="shared" si="19"/>
        <v>120</v>
      </c>
    </row>
    <row r="53" spans="2:125" x14ac:dyDescent="0.25">
      <c r="C53" s="36" t="s">
        <v>229</v>
      </c>
      <c r="D53" s="72">
        <v>0</v>
      </c>
      <c r="E53">
        <f>ROUNDUP(E52/12,0)</f>
        <v>1</v>
      </c>
      <c r="F53">
        <f t="shared" ref="F53:BQ53" si="20">ROUNDUP(F52/12,0)</f>
        <v>1</v>
      </c>
      <c r="G53">
        <f t="shared" si="20"/>
        <v>1</v>
      </c>
      <c r="H53">
        <f t="shared" si="20"/>
        <v>1</v>
      </c>
      <c r="I53">
        <f t="shared" si="20"/>
        <v>1</v>
      </c>
      <c r="J53">
        <f t="shared" si="20"/>
        <v>1</v>
      </c>
      <c r="K53">
        <f t="shared" si="20"/>
        <v>1</v>
      </c>
      <c r="L53">
        <f t="shared" si="20"/>
        <v>1</v>
      </c>
      <c r="M53">
        <f t="shared" si="20"/>
        <v>1</v>
      </c>
      <c r="N53">
        <f t="shared" si="20"/>
        <v>1</v>
      </c>
      <c r="O53">
        <f t="shared" si="20"/>
        <v>1</v>
      </c>
      <c r="P53">
        <f t="shared" si="20"/>
        <v>1</v>
      </c>
      <c r="Q53">
        <f t="shared" si="20"/>
        <v>2</v>
      </c>
      <c r="R53">
        <f t="shared" si="20"/>
        <v>2</v>
      </c>
      <c r="S53">
        <f t="shared" si="20"/>
        <v>2</v>
      </c>
      <c r="T53">
        <f t="shared" si="20"/>
        <v>2</v>
      </c>
      <c r="U53">
        <f t="shared" si="20"/>
        <v>2</v>
      </c>
      <c r="V53">
        <f t="shared" si="20"/>
        <v>2</v>
      </c>
      <c r="W53">
        <f t="shared" si="20"/>
        <v>2</v>
      </c>
      <c r="X53">
        <f t="shared" si="20"/>
        <v>2</v>
      </c>
      <c r="Y53">
        <f t="shared" si="20"/>
        <v>2</v>
      </c>
      <c r="Z53">
        <f t="shared" si="20"/>
        <v>2</v>
      </c>
      <c r="AA53">
        <f t="shared" si="20"/>
        <v>2</v>
      </c>
      <c r="AB53">
        <f t="shared" si="20"/>
        <v>2</v>
      </c>
      <c r="AC53">
        <f t="shared" si="20"/>
        <v>3</v>
      </c>
      <c r="AD53">
        <f t="shared" si="20"/>
        <v>3</v>
      </c>
      <c r="AE53">
        <f t="shared" si="20"/>
        <v>3</v>
      </c>
      <c r="AF53">
        <f t="shared" si="20"/>
        <v>3</v>
      </c>
      <c r="AG53">
        <f t="shared" si="20"/>
        <v>3</v>
      </c>
      <c r="AH53">
        <f t="shared" si="20"/>
        <v>3</v>
      </c>
      <c r="AI53">
        <f t="shared" si="20"/>
        <v>3</v>
      </c>
      <c r="AJ53">
        <f t="shared" si="20"/>
        <v>3</v>
      </c>
      <c r="AK53">
        <f t="shared" si="20"/>
        <v>3</v>
      </c>
      <c r="AL53">
        <f t="shared" si="20"/>
        <v>3</v>
      </c>
      <c r="AM53">
        <f t="shared" si="20"/>
        <v>3</v>
      </c>
      <c r="AN53">
        <f t="shared" si="20"/>
        <v>3</v>
      </c>
      <c r="AO53">
        <f t="shared" si="20"/>
        <v>4</v>
      </c>
      <c r="AP53">
        <f t="shared" si="20"/>
        <v>4</v>
      </c>
      <c r="AQ53">
        <f t="shared" si="20"/>
        <v>4</v>
      </c>
      <c r="AR53">
        <f t="shared" si="20"/>
        <v>4</v>
      </c>
      <c r="AS53">
        <f t="shared" si="20"/>
        <v>4</v>
      </c>
      <c r="AT53">
        <f t="shared" si="20"/>
        <v>4</v>
      </c>
      <c r="AU53">
        <f t="shared" si="20"/>
        <v>4</v>
      </c>
      <c r="AV53">
        <f t="shared" si="20"/>
        <v>4</v>
      </c>
      <c r="AW53">
        <f t="shared" si="20"/>
        <v>4</v>
      </c>
      <c r="AX53">
        <f t="shared" si="20"/>
        <v>4</v>
      </c>
      <c r="AY53">
        <f t="shared" si="20"/>
        <v>4</v>
      </c>
      <c r="AZ53">
        <f t="shared" si="20"/>
        <v>4</v>
      </c>
      <c r="BA53">
        <f t="shared" si="20"/>
        <v>5</v>
      </c>
      <c r="BB53">
        <f t="shared" si="20"/>
        <v>5</v>
      </c>
      <c r="BC53">
        <f t="shared" si="20"/>
        <v>5</v>
      </c>
      <c r="BD53">
        <f t="shared" si="20"/>
        <v>5</v>
      </c>
      <c r="BE53">
        <f t="shared" si="20"/>
        <v>5</v>
      </c>
      <c r="BF53">
        <f t="shared" si="20"/>
        <v>5</v>
      </c>
      <c r="BG53">
        <f t="shared" si="20"/>
        <v>5</v>
      </c>
      <c r="BH53">
        <f t="shared" si="20"/>
        <v>5</v>
      </c>
      <c r="BI53">
        <f t="shared" si="20"/>
        <v>5</v>
      </c>
      <c r="BJ53">
        <f t="shared" si="20"/>
        <v>5</v>
      </c>
      <c r="BK53">
        <f t="shared" si="20"/>
        <v>5</v>
      </c>
      <c r="BL53">
        <f t="shared" si="20"/>
        <v>5</v>
      </c>
      <c r="BM53">
        <f t="shared" si="20"/>
        <v>6</v>
      </c>
      <c r="BN53">
        <f t="shared" si="20"/>
        <v>6</v>
      </c>
      <c r="BO53">
        <f t="shared" si="20"/>
        <v>6</v>
      </c>
      <c r="BP53">
        <f t="shared" si="20"/>
        <v>6</v>
      </c>
      <c r="BQ53">
        <f t="shared" si="20"/>
        <v>6</v>
      </c>
      <c r="BR53">
        <f t="shared" ref="BR53:DT53" si="21">ROUNDUP(BR52/12,0)</f>
        <v>6</v>
      </c>
      <c r="BS53">
        <f t="shared" si="21"/>
        <v>6</v>
      </c>
      <c r="BT53">
        <f t="shared" si="21"/>
        <v>6</v>
      </c>
      <c r="BU53">
        <f t="shared" si="21"/>
        <v>6</v>
      </c>
      <c r="BV53">
        <f t="shared" si="21"/>
        <v>6</v>
      </c>
      <c r="BW53">
        <f t="shared" si="21"/>
        <v>6</v>
      </c>
      <c r="BX53">
        <f t="shared" si="21"/>
        <v>6</v>
      </c>
      <c r="BY53">
        <f t="shared" si="21"/>
        <v>7</v>
      </c>
      <c r="BZ53">
        <f t="shared" si="21"/>
        <v>7</v>
      </c>
      <c r="CA53">
        <f t="shared" si="21"/>
        <v>7</v>
      </c>
      <c r="CB53">
        <f t="shared" si="21"/>
        <v>7</v>
      </c>
      <c r="CC53">
        <f t="shared" si="21"/>
        <v>7</v>
      </c>
      <c r="CD53">
        <f t="shared" si="21"/>
        <v>7</v>
      </c>
      <c r="CE53">
        <f t="shared" si="21"/>
        <v>7</v>
      </c>
      <c r="CF53">
        <f t="shared" si="21"/>
        <v>7</v>
      </c>
      <c r="CG53">
        <f t="shared" si="21"/>
        <v>7</v>
      </c>
      <c r="CH53">
        <f t="shared" si="21"/>
        <v>7</v>
      </c>
      <c r="CI53">
        <f t="shared" si="21"/>
        <v>7</v>
      </c>
      <c r="CJ53">
        <f t="shared" si="21"/>
        <v>7</v>
      </c>
      <c r="CK53">
        <f t="shared" si="21"/>
        <v>8</v>
      </c>
      <c r="CL53">
        <f t="shared" si="21"/>
        <v>8</v>
      </c>
      <c r="CM53">
        <f t="shared" si="21"/>
        <v>8</v>
      </c>
      <c r="CN53">
        <f t="shared" si="21"/>
        <v>8</v>
      </c>
      <c r="CO53">
        <f t="shared" si="21"/>
        <v>8</v>
      </c>
      <c r="CP53">
        <f t="shared" si="21"/>
        <v>8</v>
      </c>
      <c r="CQ53">
        <f t="shared" si="21"/>
        <v>8</v>
      </c>
      <c r="CR53">
        <f t="shared" si="21"/>
        <v>8</v>
      </c>
      <c r="CS53">
        <f t="shared" si="21"/>
        <v>8</v>
      </c>
      <c r="CT53">
        <f t="shared" si="21"/>
        <v>8</v>
      </c>
      <c r="CU53">
        <f t="shared" si="21"/>
        <v>8</v>
      </c>
      <c r="CV53">
        <f t="shared" si="21"/>
        <v>8</v>
      </c>
      <c r="CW53">
        <f t="shared" si="21"/>
        <v>9</v>
      </c>
      <c r="CX53">
        <f t="shared" si="21"/>
        <v>9</v>
      </c>
      <c r="CY53">
        <f t="shared" si="21"/>
        <v>9</v>
      </c>
      <c r="CZ53">
        <f t="shared" si="21"/>
        <v>9</v>
      </c>
      <c r="DA53">
        <f t="shared" si="21"/>
        <v>9</v>
      </c>
      <c r="DB53">
        <f t="shared" si="21"/>
        <v>9</v>
      </c>
      <c r="DC53">
        <f t="shared" si="21"/>
        <v>9</v>
      </c>
      <c r="DD53">
        <f t="shared" si="21"/>
        <v>9</v>
      </c>
      <c r="DE53">
        <f t="shared" si="21"/>
        <v>9</v>
      </c>
      <c r="DF53">
        <f t="shared" si="21"/>
        <v>9</v>
      </c>
      <c r="DG53">
        <f t="shared" si="21"/>
        <v>9</v>
      </c>
      <c r="DH53">
        <f t="shared" si="21"/>
        <v>9</v>
      </c>
      <c r="DI53">
        <f t="shared" si="21"/>
        <v>10</v>
      </c>
      <c r="DJ53">
        <f t="shared" si="21"/>
        <v>10</v>
      </c>
      <c r="DK53">
        <f t="shared" si="21"/>
        <v>10</v>
      </c>
      <c r="DL53">
        <f t="shared" si="21"/>
        <v>10</v>
      </c>
      <c r="DM53">
        <f t="shared" si="21"/>
        <v>10</v>
      </c>
      <c r="DN53">
        <f t="shared" si="21"/>
        <v>10</v>
      </c>
      <c r="DO53">
        <f t="shared" si="21"/>
        <v>10</v>
      </c>
      <c r="DP53">
        <f t="shared" si="21"/>
        <v>10</v>
      </c>
      <c r="DQ53">
        <f t="shared" si="21"/>
        <v>10</v>
      </c>
      <c r="DR53">
        <f t="shared" si="21"/>
        <v>10</v>
      </c>
      <c r="DS53">
        <f t="shared" si="21"/>
        <v>10</v>
      </c>
      <c r="DT53">
        <f t="shared" si="21"/>
        <v>10</v>
      </c>
    </row>
    <row r="54" spans="2:125" x14ac:dyDescent="0.25"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</row>
    <row r="55" spans="2:125" x14ac:dyDescent="0.25">
      <c r="C55" s="10" t="s">
        <v>232</v>
      </c>
      <c r="DU55" s="36" t="s">
        <v>238</v>
      </c>
    </row>
    <row r="56" spans="2:125" x14ac:dyDescent="0.25">
      <c r="B56" s="56">
        <f>SUM(D56:DT56)</f>
        <v>-5523850</v>
      </c>
      <c r="C56" s="14" t="str">
        <f>CONCATENATE("Acquisition (",LPP!H$16*100,"% Allocated)")</f>
        <v>Acquisition (20% Allocated)</v>
      </c>
      <c r="D56" s="69">
        <f>-LPP!H$16*LPP!$M$23</f>
        <v>-5523850</v>
      </c>
      <c r="DU56" s="36" t="s">
        <v>238</v>
      </c>
    </row>
    <row r="57" spans="2:125" x14ac:dyDescent="0.25">
      <c r="B57" s="56">
        <f>SUM(D57:DT57)</f>
        <v>-5810904</v>
      </c>
      <c r="C57" s="14" t="str">
        <f>CONCATENATE("Site Work (",LPP!H16*100,"% Allocated)")</f>
        <v>Site Work (20% Allocated)</v>
      </c>
      <c r="E57" s="55">
        <f>IF(AND(E52&gt;LPP!$M$26,E52&lt;=LPP!$M$28),-LPP!$M$32/LPP!$M$27,0)</f>
        <v>0</v>
      </c>
      <c r="F57" s="55">
        <f>IF(AND(F52&gt;LPP!$M$26,F52&lt;=LPP!$M$28),-LPP!$M$32/LPP!$M$27,0)</f>
        <v>0</v>
      </c>
      <c r="G57" s="55">
        <f>IF(AND(G52&gt;LPP!$M$26,G52&lt;=LPP!$M$28),-LPP!$M$32/LPP!$M$27,0)</f>
        <v>0</v>
      </c>
      <c r="H57" s="55">
        <f>IF(AND(H52&gt;LPP!$M$26,H52&lt;=LPP!$M$28),-LPP!$M$32/LPP!$M$27,0)</f>
        <v>0</v>
      </c>
      <c r="I57" s="55">
        <f>IF(AND(I52&gt;LPP!$M$26,I52&lt;=LPP!$M$28),-LPP!$M$32/LPP!$M$27,0)</f>
        <v>0</v>
      </c>
      <c r="J57" s="55">
        <f>IF(AND(J52&gt;LPP!$M$26,J52&lt;=LPP!$M$28),-LPP!$M$32/LPP!$M$27,0)</f>
        <v>0</v>
      </c>
      <c r="K57" s="55">
        <f>IF(AND(K52&gt;LPP!$M$26,K52&lt;=LPP!$M$28),-LPP!$M$32/LPP!$M$27,0)</f>
        <v>0</v>
      </c>
      <c r="L57" s="55">
        <f>IF(AND(L52&gt;LPP!$M$26,L52&lt;=LPP!$M$28),-LPP!$M$32/LPP!$M$27,0)</f>
        <v>0</v>
      </c>
      <c r="M57" s="55">
        <f>IF(AND(M52&gt;LPP!$M$26,M52&lt;=LPP!$M$28),-LPP!$M$32/LPP!$M$27,0)</f>
        <v>-645656</v>
      </c>
      <c r="N57" s="55">
        <f>IF(AND(N52&gt;LPP!$M$26,N52&lt;=LPP!$M$28),-LPP!$M$32/LPP!$M$27,0)</f>
        <v>-645656</v>
      </c>
      <c r="O57" s="55">
        <f>IF(AND(O52&gt;LPP!$M$26,O52&lt;=LPP!$M$28),-LPP!$M$32/LPP!$M$27,0)</f>
        <v>-645656</v>
      </c>
      <c r="P57" s="55">
        <f>IF(AND(P52&gt;LPP!$M$26,P52&lt;=LPP!$M$28),-LPP!$M$32/LPP!$M$27,0)</f>
        <v>-645656</v>
      </c>
      <c r="Q57" s="55">
        <f>IF(AND(Q52&gt;LPP!$M$26,Q52&lt;=LPP!$M$28),-LPP!$M$32/LPP!$M$27,0)</f>
        <v>-645656</v>
      </c>
      <c r="R57" s="55">
        <f>IF(AND(R52&gt;LPP!$M$26,R52&lt;=LPP!$M$28),-LPP!$M$32/LPP!$M$27,0)</f>
        <v>-645656</v>
      </c>
      <c r="S57" s="55">
        <f>IF(AND(S52&gt;LPP!$M$26,S52&lt;=LPP!$M$28),-LPP!$M$32/LPP!$M$27,0)</f>
        <v>-645656</v>
      </c>
      <c r="T57" s="55">
        <f>IF(AND(T52&gt;LPP!$M$26,T52&lt;=LPP!$M$28),-LPP!$M$32/LPP!$M$27,0)</f>
        <v>-645656</v>
      </c>
      <c r="U57" s="55">
        <f>IF(AND(U52&gt;LPP!$M$26,U52&lt;=LPP!$M$28),-LPP!$M$32/LPP!$M$27,0)</f>
        <v>-645656</v>
      </c>
      <c r="V57" s="55">
        <f>IF(AND(V52&gt;LPP!$M$26,V52&lt;=LPP!$M$28),-LPP!$M$32/LPP!$M$27,0)</f>
        <v>0</v>
      </c>
      <c r="W57" s="55">
        <f>IF(AND(W52&gt;LPP!$M$26,W52&lt;=LPP!$M$28),-LPP!$M$32/LPP!$M$27,0)</f>
        <v>0</v>
      </c>
      <c r="X57" s="55">
        <f>IF(AND(X52&gt;LPP!$M$26,X52&lt;=LPP!$M$28),-LPP!$M$32/LPP!$M$27,0)</f>
        <v>0</v>
      </c>
      <c r="Y57" s="55">
        <f>IF(AND(Y52&gt;LPP!$M$26,Y52&lt;=LPP!$M$28),-LPP!$M$32/LPP!$M$27,0)</f>
        <v>0</v>
      </c>
      <c r="Z57" s="55">
        <f>IF(AND(Z52&gt;LPP!$M$26,Z52&lt;=LPP!$M$28),-LPP!$M$32/LPP!$M$27,0)</f>
        <v>0</v>
      </c>
      <c r="AA57" s="55">
        <f>IF(AND(AA52&gt;LPP!$M$26,AA52&lt;=LPP!$M$28),-LPP!$M$32/LPP!$M$27,0)</f>
        <v>0</v>
      </c>
      <c r="AB57" s="55">
        <f>IF(AND(AB52&gt;LPP!$M$26,AB52&lt;=LPP!$M$28),-LPP!$M$32/LPP!$M$27,0)</f>
        <v>0</v>
      </c>
      <c r="AC57" s="55">
        <f>IF(AND(AC52&gt;LPP!$M$26,AC52&lt;=LPP!$M$28),-LPP!$M$32/LPP!$M$27,0)</f>
        <v>0</v>
      </c>
      <c r="AD57" s="55">
        <f>IF(AND(AD52&gt;LPP!$M$26,AD52&lt;=LPP!$M$28),-LPP!$M$32/LPP!$M$27,0)</f>
        <v>0</v>
      </c>
      <c r="AE57" s="55">
        <f>IF(AND(AE52&gt;LPP!$M$26,AE52&lt;=LPP!$M$28),-LPP!$M$32/LPP!$M$27,0)</f>
        <v>0</v>
      </c>
      <c r="AF57" s="55">
        <f>IF(AND(AF52&gt;LPP!$M$26,AF52&lt;=LPP!$M$28),-LPP!$M$32/LPP!$M$27,0)</f>
        <v>0</v>
      </c>
      <c r="AG57" s="55">
        <f>IF(AND(AG52&gt;LPP!$M$26,AG52&lt;=LPP!$M$28),-LPP!$M$32/LPP!$M$27,0)</f>
        <v>0</v>
      </c>
      <c r="AH57" s="55">
        <f>IF(AND(AH52&gt;LPP!$M$26,AH52&lt;=LPP!$M$28),-LPP!$M$32/LPP!$M$27,0)</f>
        <v>0</v>
      </c>
      <c r="AI57" s="55">
        <f>IF(AND(AI52&gt;LPP!$M$26,AI52&lt;=LPP!$M$28),-LPP!$M$32/LPP!$M$27,0)</f>
        <v>0</v>
      </c>
      <c r="AJ57" s="55">
        <f>IF(AND(AJ52&gt;LPP!$M$26,AJ52&lt;=LPP!$M$28),-LPP!$M$32/LPP!$M$27,0)</f>
        <v>0</v>
      </c>
      <c r="AK57" s="55">
        <f>IF(AND(AK52&gt;LPP!$M$26,AK52&lt;=LPP!$M$28),-LPP!$M$32/LPP!$M$27,0)</f>
        <v>0</v>
      </c>
      <c r="AL57" s="55">
        <f>IF(AND(AL52&gt;LPP!$M$26,AL52&lt;=LPP!$M$28),-LPP!$M$32/LPP!$M$27,0)</f>
        <v>0</v>
      </c>
      <c r="AM57" s="55">
        <f>IF(AND(AM52&gt;LPP!$M$26,AM52&lt;=LPP!$M$28),-LPP!$M$32/LPP!$M$27,0)</f>
        <v>0</v>
      </c>
      <c r="AN57" s="55">
        <f>IF(AND(AN52&gt;LPP!$M$26,AN52&lt;=LPP!$M$28),-LPP!$M$32/LPP!$M$27,0)</f>
        <v>0</v>
      </c>
      <c r="AO57" s="55">
        <f>IF(AND(AO52&gt;LPP!$M$26,AO52&lt;=LPP!$M$28),-LPP!$M$32/LPP!$M$27,0)</f>
        <v>0</v>
      </c>
      <c r="AP57" s="55">
        <f>IF(AND(AP52&gt;LPP!$M$26,AP52&lt;=LPP!$M$28),-LPP!$M$32/LPP!$M$27,0)</f>
        <v>0</v>
      </c>
      <c r="AQ57" s="55">
        <f>IF(AND(AQ52&gt;LPP!$M$26,AQ52&lt;=LPP!$M$28),-LPP!$M$32/LPP!$M$27,0)</f>
        <v>0</v>
      </c>
      <c r="AR57" s="55">
        <f>IF(AND(AR52&gt;LPP!$M$26,AR52&lt;=LPP!$M$28),-LPP!$M$32/LPP!$M$27,0)</f>
        <v>0</v>
      </c>
      <c r="AS57" s="55">
        <f>IF(AND(AS52&gt;LPP!$M$26,AS52&lt;=LPP!$M$28),-LPP!$M$32/LPP!$M$27,0)</f>
        <v>0</v>
      </c>
      <c r="AT57" s="55">
        <f>IF(AND(AT52&gt;LPP!$M$26,AT52&lt;=LPP!$M$28),-LPP!$M$32/LPP!$M$27,0)</f>
        <v>0</v>
      </c>
      <c r="AU57" s="55">
        <f>IF(AND(AU52&gt;LPP!$M$26,AU52&lt;=LPP!$M$28),-LPP!$M$32/LPP!$M$27,0)</f>
        <v>0</v>
      </c>
      <c r="AV57" s="55">
        <f>IF(AND(AV52&gt;LPP!$M$26,AV52&lt;=LPP!$M$28),-LPP!$M$32/LPP!$M$27,0)</f>
        <v>0</v>
      </c>
      <c r="AW57" s="55">
        <f>IF(AND(AW52&gt;LPP!$M$26,AW52&lt;=LPP!$M$28),-LPP!$M$32/LPP!$M$27,0)</f>
        <v>0</v>
      </c>
      <c r="AX57" s="55">
        <f>IF(AND(AX52&gt;LPP!$M$26,AX52&lt;=LPP!$M$28),-LPP!$M$32/LPP!$M$27,0)</f>
        <v>0</v>
      </c>
      <c r="AY57" s="55">
        <f>IF(AND(AY52&gt;LPP!$M$26,AY52&lt;=LPP!$M$28),-LPP!$M$32/LPP!$M$27,0)</f>
        <v>0</v>
      </c>
      <c r="AZ57" s="55">
        <f>IF(AND(AZ52&gt;LPP!$M$26,AZ52&lt;=LPP!$M$28),-LPP!$M$32/LPP!$M$27,0)</f>
        <v>0</v>
      </c>
      <c r="BA57" s="55">
        <f>IF(AND(BA52&gt;LPP!$M$26,BA52&lt;=LPP!$M$28),-LPP!$M$32/LPP!$M$27,0)</f>
        <v>0</v>
      </c>
      <c r="BB57" s="55">
        <f>IF(AND(BB52&gt;LPP!$M$26,BB52&lt;=LPP!$M$28),-LPP!$M$32/LPP!$M$27,0)</f>
        <v>0</v>
      </c>
      <c r="BC57" s="55">
        <f>IF(AND(BC52&gt;LPP!$M$26,BC52&lt;=LPP!$M$28),-LPP!$M$32/LPP!$M$27,0)</f>
        <v>0</v>
      </c>
      <c r="BD57" s="55">
        <f>IF(AND(BD52&gt;LPP!$M$26,BD52&lt;=LPP!$M$28),-LPP!$M$32/LPP!$M$27,0)</f>
        <v>0</v>
      </c>
      <c r="BE57" s="55">
        <f>IF(AND(BE52&gt;LPP!$M$26,BE52&lt;=LPP!$M$28),-LPP!$M$32/LPP!$M$27,0)</f>
        <v>0</v>
      </c>
      <c r="BF57" s="55">
        <f>IF(AND(BF52&gt;LPP!$M$26,BF52&lt;=LPP!$M$28),-LPP!$M$32/LPP!$M$27,0)</f>
        <v>0</v>
      </c>
      <c r="BG57" s="55">
        <f>IF(AND(BG52&gt;LPP!$M$26,BG52&lt;=LPP!$M$28),-LPP!$M$32/LPP!$M$27,0)</f>
        <v>0</v>
      </c>
      <c r="BH57" s="55">
        <f>IF(AND(BH52&gt;LPP!$M$26,BH52&lt;=LPP!$M$28),-LPP!$M$32/LPP!$M$27,0)</f>
        <v>0</v>
      </c>
      <c r="BI57" s="55">
        <f>IF(AND(BI52&gt;LPP!$M$26,BI52&lt;=LPP!$M$28),-LPP!$M$32/LPP!$M$27,0)</f>
        <v>0</v>
      </c>
      <c r="BJ57" s="55">
        <f>IF(AND(BJ52&gt;LPP!$M$26,BJ52&lt;=LPP!$M$28),-LPP!$M$32/LPP!$M$27,0)</f>
        <v>0</v>
      </c>
      <c r="BK57" s="55">
        <f>IF(AND(BK52&gt;LPP!$M$26,BK52&lt;=LPP!$M$28),-LPP!$M$32/LPP!$M$27,0)</f>
        <v>0</v>
      </c>
      <c r="BL57" s="55">
        <f>IF(AND(BL52&gt;LPP!$M$26,BL52&lt;=LPP!$M$28),-LPP!$M$32/LPP!$M$27,0)</f>
        <v>0</v>
      </c>
      <c r="BM57" s="55">
        <f>IF(AND(BM52&gt;LPP!$M$26,BM52&lt;=LPP!$M$28),-LPP!$M$32/LPP!$M$27,0)</f>
        <v>0</v>
      </c>
      <c r="BN57" s="55">
        <f>IF(AND(BN52&gt;LPP!$M$26,BN52&lt;=LPP!$M$28),-LPP!$M$32/LPP!$M$27,0)</f>
        <v>0</v>
      </c>
      <c r="BO57" s="55">
        <f>IF(AND(BO52&gt;LPP!$M$26,BO52&lt;=LPP!$M$28),-LPP!$M$32/LPP!$M$27,0)</f>
        <v>0</v>
      </c>
      <c r="BP57" s="55">
        <f>IF(AND(BP52&gt;LPP!$M$26,BP52&lt;=LPP!$M$28),-LPP!$M$32/LPP!$M$27,0)</f>
        <v>0</v>
      </c>
      <c r="BQ57" s="55">
        <f>IF(AND(BQ52&gt;LPP!$M$26,BQ52&lt;=LPP!$M$28),-LPP!$M$32/LPP!$M$27,0)</f>
        <v>0</v>
      </c>
      <c r="BR57" s="55">
        <f>IF(AND(BR52&gt;LPP!$M$26,BR52&lt;=LPP!$M$28),-LPP!$M$32/LPP!$M$27,0)</f>
        <v>0</v>
      </c>
      <c r="BS57" s="55">
        <f>IF(AND(BS52&gt;LPP!$M$26,BS52&lt;=LPP!$M$28),-LPP!$M$32/LPP!$M$27,0)</f>
        <v>0</v>
      </c>
      <c r="BT57" s="55">
        <f>IF(AND(BT52&gt;LPP!$M$26,BT52&lt;=LPP!$M$28),-LPP!$M$32/LPP!$M$27,0)</f>
        <v>0</v>
      </c>
      <c r="BU57" s="55">
        <f>IF(AND(BU52&gt;LPP!$M$26,BU52&lt;=LPP!$M$28),-LPP!$M$32/LPP!$M$27,0)</f>
        <v>0</v>
      </c>
      <c r="BV57" s="55">
        <f>IF(AND(BV52&gt;LPP!$M$26,BV52&lt;=LPP!$M$28),-LPP!$M$32/LPP!$M$27,0)</f>
        <v>0</v>
      </c>
      <c r="BW57" s="55">
        <f>IF(AND(BW52&gt;LPP!$M$26,BW52&lt;=LPP!$M$28),-LPP!$M$32/LPP!$M$27,0)</f>
        <v>0</v>
      </c>
      <c r="BX57" s="55">
        <f>IF(AND(BX52&gt;LPP!$M$26,BX52&lt;=LPP!$M$28),-LPP!$M$32/LPP!$M$27,0)</f>
        <v>0</v>
      </c>
      <c r="BY57" s="55">
        <f>IF(AND(BY52&gt;LPP!$M$26,BY52&lt;=LPP!$M$28),-LPP!$M$32/LPP!$M$27,0)</f>
        <v>0</v>
      </c>
      <c r="BZ57" s="55">
        <f>IF(AND(BZ52&gt;LPP!$M$26,BZ52&lt;=LPP!$M$28),-LPP!$M$32/LPP!$M$27,0)</f>
        <v>0</v>
      </c>
      <c r="CA57" s="55">
        <f>IF(AND(CA52&gt;LPP!$M$26,CA52&lt;=LPP!$M$28),-LPP!$M$32/LPP!$M$27,0)</f>
        <v>0</v>
      </c>
      <c r="CB57" s="55">
        <f>IF(AND(CB52&gt;LPP!$M$26,CB52&lt;=LPP!$M$28),-LPP!$M$32/LPP!$M$27,0)</f>
        <v>0</v>
      </c>
      <c r="CC57" s="55">
        <f>IF(AND(CC52&gt;LPP!$M$26,CC52&lt;=LPP!$M$28),-LPP!$M$32/LPP!$M$27,0)</f>
        <v>0</v>
      </c>
      <c r="CD57" s="55">
        <f>IF(AND(CD52&gt;LPP!$M$26,CD52&lt;=LPP!$M$28),-LPP!$M$32/LPP!$M$27,0)</f>
        <v>0</v>
      </c>
      <c r="CE57" s="55">
        <f>IF(AND(CE52&gt;LPP!$M$26,CE52&lt;=LPP!$M$28),-LPP!$M$32/LPP!$M$27,0)</f>
        <v>0</v>
      </c>
      <c r="CF57" s="55">
        <f>IF(AND(CF52&gt;LPP!$M$26,CF52&lt;=LPP!$M$28),-LPP!$M$32/LPP!$M$27,0)</f>
        <v>0</v>
      </c>
      <c r="CG57" s="55">
        <f>IF(AND(CG52&gt;LPP!$M$26,CG52&lt;=LPP!$M$28),-LPP!$M$32/LPP!$M$27,0)</f>
        <v>0</v>
      </c>
      <c r="CH57" s="55">
        <f>IF(AND(CH52&gt;LPP!$M$26,CH52&lt;=LPP!$M$28),-LPP!$M$32/LPP!$M$27,0)</f>
        <v>0</v>
      </c>
      <c r="CI57" s="55">
        <f>IF(AND(CI52&gt;LPP!$M$26,CI52&lt;=LPP!$M$28),-LPP!$M$32/LPP!$M$27,0)</f>
        <v>0</v>
      </c>
      <c r="CJ57" s="55">
        <f>IF(AND(CJ52&gt;LPP!$M$26,CJ52&lt;=LPP!$M$28),-LPP!$M$32/LPP!$M$27,0)</f>
        <v>0</v>
      </c>
      <c r="CK57" s="55">
        <f>IF(AND(CK52&gt;LPP!$M$26,CK52&lt;=LPP!$M$28),-LPP!$M$32/LPP!$M$27,0)</f>
        <v>0</v>
      </c>
      <c r="CL57" s="55">
        <f>IF(AND(CL52&gt;LPP!$M$26,CL52&lt;=LPP!$M$28),-LPP!$M$32/LPP!$M$27,0)</f>
        <v>0</v>
      </c>
      <c r="CM57" s="55">
        <f>IF(AND(CM52&gt;LPP!$M$26,CM52&lt;=LPP!$M$28),-LPP!$M$32/LPP!$M$27,0)</f>
        <v>0</v>
      </c>
      <c r="CN57" s="55">
        <f>IF(AND(CN52&gt;LPP!$M$26,CN52&lt;=LPP!$M$28),-LPP!$M$32/LPP!$M$27,0)</f>
        <v>0</v>
      </c>
      <c r="CO57" s="55">
        <f>IF(AND(CO52&gt;LPP!$M$26,CO52&lt;=LPP!$M$28),-LPP!$M$32/LPP!$M$27,0)</f>
        <v>0</v>
      </c>
      <c r="CP57" s="55">
        <f>IF(AND(CP52&gt;LPP!$M$26,CP52&lt;=LPP!$M$28),-LPP!$M$32/LPP!$M$27,0)</f>
        <v>0</v>
      </c>
      <c r="CQ57" s="55">
        <f>IF(AND(CQ52&gt;LPP!$M$26,CQ52&lt;=LPP!$M$28),-LPP!$M$32/LPP!$M$27,0)</f>
        <v>0</v>
      </c>
      <c r="CR57" s="55">
        <f>IF(AND(CR52&gt;LPP!$M$26,CR52&lt;=LPP!$M$28),-LPP!$M$32/LPP!$M$27,0)</f>
        <v>0</v>
      </c>
      <c r="CS57" s="55">
        <f>IF(AND(CS52&gt;LPP!$M$26,CS52&lt;=LPP!$M$28),-LPP!$M$32/LPP!$M$27,0)</f>
        <v>0</v>
      </c>
      <c r="CT57" s="55">
        <f>IF(AND(CT52&gt;LPP!$M$26,CT52&lt;=LPP!$M$28),-LPP!$M$32/LPP!$M$27,0)</f>
        <v>0</v>
      </c>
      <c r="CU57" s="55">
        <f>IF(AND(CU52&gt;LPP!$M$26,CU52&lt;=LPP!$M$28),-LPP!$M$32/LPP!$M$27,0)</f>
        <v>0</v>
      </c>
      <c r="CV57" s="55">
        <f>IF(AND(CV52&gt;LPP!$M$26,CV52&lt;=LPP!$M$28),-LPP!$M$32/LPP!$M$27,0)</f>
        <v>0</v>
      </c>
      <c r="CW57" s="55">
        <f>IF(AND(CW52&gt;LPP!$M$26,CW52&lt;=LPP!$M$28),-LPP!$M$32/LPP!$M$27,0)</f>
        <v>0</v>
      </c>
      <c r="CX57" s="55">
        <f>IF(AND(CX52&gt;LPP!$M$26,CX52&lt;=LPP!$M$28),-LPP!$M$32/LPP!$M$27,0)</f>
        <v>0</v>
      </c>
      <c r="CY57" s="55">
        <f>IF(AND(CY52&gt;LPP!$M$26,CY52&lt;=LPP!$M$28),-LPP!$M$32/LPP!$M$27,0)</f>
        <v>0</v>
      </c>
      <c r="CZ57" s="55">
        <f>IF(AND(CZ52&gt;LPP!$M$26,CZ52&lt;=LPP!$M$28),-LPP!$M$32/LPP!$M$27,0)</f>
        <v>0</v>
      </c>
      <c r="DA57" s="55">
        <f>IF(AND(DA52&gt;LPP!$M$26,DA52&lt;=LPP!$M$28),-LPP!$M$32/LPP!$M$27,0)</f>
        <v>0</v>
      </c>
      <c r="DB57" s="55">
        <f>IF(AND(DB52&gt;LPP!$M$26,DB52&lt;=LPP!$M$28),-LPP!$M$32/LPP!$M$27,0)</f>
        <v>0</v>
      </c>
      <c r="DC57" s="55">
        <f>IF(AND(DC52&gt;LPP!$M$26,DC52&lt;=LPP!$M$28),-LPP!$M$32/LPP!$M$27,0)</f>
        <v>0</v>
      </c>
      <c r="DD57" s="55">
        <f>IF(AND(DD52&gt;LPP!$M$26,DD52&lt;=LPP!$M$28),-LPP!$M$32/LPP!$M$27,0)</f>
        <v>0</v>
      </c>
      <c r="DE57" s="55">
        <f>IF(AND(DE52&gt;LPP!$M$26,DE52&lt;=LPP!$M$28),-LPP!$M$32/LPP!$M$27,0)</f>
        <v>0</v>
      </c>
      <c r="DF57" s="55">
        <f>IF(AND(DF52&gt;LPP!$M$26,DF52&lt;=LPP!$M$28),-LPP!$M$32/LPP!$M$27,0)</f>
        <v>0</v>
      </c>
      <c r="DG57" s="55">
        <f>IF(AND(DG52&gt;LPP!$M$26,DG52&lt;=LPP!$M$28),-LPP!$M$32/LPP!$M$27,0)</f>
        <v>0</v>
      </c>
      <c r="DH57" s="55">
        <f>IF(AND(DH52&gt;LPP!$M$26,DH52&lt;=LPP!$M$28),-LPP!$M$32/LPP!$M$27,0)</f>
        <v>0</v>
      </c>
      <c r="DI57" s="55">
        <f>IF(AND(DI52&gt;LPP!$M$26,DI52&lt;=LPP!$M$28),-LPP!$M$32/LPP!$M$27,0)</f>
        <v>0</v>
      </c>
      <c r="DJ57" s="55">
        <f>IF(AND(DJ52&gt;LPP!$M$26,DJ52&lt;=LPP!$M$28),-LPP!$M$32/LPP!$M$27,0)</f>
        <v>0</v>
      </c>
      <c r="DK57" s="55">
        <f>IF(AND(DK52&gt;LPP!$M$26,DK52&lt;=LPP!$M$28),-LPP!$M$32/LPP!$M$27,0)</f>
        <v>0</v>
      </c>
      <c r="DL57" s="55">
        <f>IF(AND(DL52&gt;LPP!$M$26,DL52&lt;=LPP!$M$28),-LPP!$M$32/LPP!$M$27,0)</f>
        <v>0</v>
      </c>
      <c r="DM57" s="55">
        <f>IF(AND(DM52&gt;LPP!$M$26,DM52&lt;=LPP!$M$28),-LPP!$M$32/LPP!$M$27,0)</f>
        <v>0</v>
      </c>
      <c r="DN57" s="55">
        <f>IF(AND(DN52&gt;LPP!$M$26,DN52&lt;=LPP!$M$28),-LPP!$M$32/LPP!$M$27,0)</f>
        <v>0</v>
      </c>
      <c r="DO57" s="55">
        <f>IF(AND(DO52&gt;LPP!$M$26,DO52&lt;=LPP!$M$28),-LPP!$M$32/LPP!$M$27,0)</f>
        <v>0</v>
      </c>
      <c r="DP57" s="55">
        <f>IF(AND(DP52&gt;LPP!$M$26,DP52&lt;=LPP!$M$28),-LPP!$M$32/LPP!$M$27,0)</f>
        <v>0</v>
      </c>
      <c r="DQ57" s="55">
        <f>IF(AND(DQ52&gt;LPP!$M$26,DQ52&lt;=LPP!$M$28),-LPP!$M$32/LPP!$M$27,0)</f>
        <v>0</v>
      </c>
      <c r="DR57" s="55">
        <f>IF(AND(DR52&gt;LPP!$M$26,DR52&lt;=LPP!$M$28),-LPP!$M$32/LPP!$M$27,0)</f>
        <v>0</v>
      </c>
      <c r="DS57" s="55">
        <f>IF(AND(DS52&gt;LPP!$M$26,DS52&lt;=LPP!$M$28),-LPP!$M$32/LPP!$M$27,0)</f>
        <v>0</v>
      </c>
      <c r="DT57" s="55">
        <f>IF(AND(DT52&gt;LPP!$M$26,DT52&lt;=LPP!$M$28),-LPP!$M$32/LPP!$M$27,0)</f>
        <v>0</v>
      </c>
      <c r="DU57" s="36" t="s">
        <v>238</v>
      </c>
    </row>
    <row r="58" spans="2:125" x14ac:dyDescent="0.25">
      <c r="B58" s="56">
        <f>SUM(D58:DT58)</f>
        <v>-47830120.000000007</v>
      </c>
      <c r="C58" s="14" t="s">
        <v>204</v>
      </c>
      <c r="E58" s="55">
        <f>IF(AND(E52&gt;=TH!$L$15,E52&lt;=TH!$L$17),-TH!$M$30/TH!$L$16,0)</f>
        <v>0</v>
      </c>
      <c r="F58" s="55">
        <f>IF(AND(F52&gt;=TH!$L$15,F52&lt;=TH!$L$17),-TH!$M$30/TH!$L$16,0)</f>
        <v>0</v>
      </c>
      <c r="G58" s="55">
        <f>IF(AND(G52&gt;=TH!$L$15,G52&lt;=TH!$L$17),-TH!$M$30/TH!$L$16,0)</f>
        <v>0</v>
      </c>
      <c r="H58" s="55">
        <f>IF(AND(H52&gt;=TH!$L$15,H52&lt;=TH!$L$17),-TH!$M$30/TH!$L$16,0)</f>
        <v>0</v>
      </c>
      <c r="I58" s="55">
        <f>IF(AND(I52&gt;=TH!$L$15,I52&lt;=TH!$L$17),-TH!$M$30/TH!$L$16,0)</f>
        <v>0</v>
      </c>
      <c r="J58" s="55">
        <f>IF(AND(J52&gt;=TH!$L$15,J52&lt;=TH!$L$17),-TH!$M$30/TH!$L$16,0)</f>
        <v>0</v>
      </c>
      <c r="K58" s="55">
        <f>IF(AND(K52&gt;=TH!$L$15,K52&lt;=TH!$L$17),-TH!$M$30/TH!$L$16,0)</f>
        <v>0</v>
      </c>
      <c r="L58" s="55">
        <f>IF(AND(L52&gt;=TH!$L$15,L52&lt;=TH!$L$17),-TH!$M$30/TH!$L$16,0)</f>
        <v>0</v>
      </c>
      <c r="M58" s="55">
        <f>IF(AND(M52&gt;=TH!$L$15,M52&lt;=TH!$L$17),-TH!$M$30/TH!$L$16,0)</f>
        <v>0</v>
      </c>
      <c r="N58" s="55">
        <f>IF(AND(N52&gt;=TH!$L$15,N52&lt;=TH!$L$17),-TH!$M$30/TH!$L$16,0)</f>
        <v>0</v>
      </c>
      <c r="O58" s="55">
        <f>IF(AND(O52&gt;=TH!$L$15,O52&lt;=TH!$L$17),-TH!$M$30/TH!$L$16,0)</f>
        <v>0</v>
      </c>
      <c r="P58" s="55">
        <f>IF(AND(P52&gt;=TH!$L$15,P52&lt;=TH!$L$17),-TH!$M$30/TH!$L$16,0)</f>
        <v>0</v>
      </c>
      <c r="Q58" s="55">
        <f>IF(AND(Q52&gt;=TH!$L$15,Q52&lt;=TH!$L$17),-TH!$M$30/TH!$L$16,0)</f>
        <v>0</v>
      </c>
      <c r="R58" s="55">
        <f>IF(AND(R52&gt;=TH!$L$15,R52&lt;=TH!$L$17),-TH!$M$30/TH!$L$16,0)</f>
        <v>0</v>
      </c>
      <c r="S58" s="55">
        <f>IF(AND(S52&gt;=TH!$L$15,S52&lt;=TH!$L$17),-TH!$M$30/TH!$L$16,0)</f>
        <v>0</v>
      </c>
      <c r="T58" s="55">
        <f>IF(AND(T52&gt;=TH!$L$15,T52&lt;=TH!$L$17),-TH!$M$30/TH!$L$16,0)</f>
        <v>0</v>
      </c>
      <c r="U58" s="55">
        <f>IF(AND(U52&gt;=TH!$L$15,U52&lt;=TH!$L$17),-TH!$M$30/TH!$L$16,0)</f>
        <v>0</v>
      </c>
      <c r="V58" s="55">
        <f>IF(AND(V52&gt;=TH!$L$15,V52&lt;=TH!$L$17),-TH!$M$30/TH!$L$16,0)</f>
        <v>0</v>
      </c>
      <c r="W58" s="55">
        <f>IF(AND(W52&gt;=TH!$L$15,W52&lt;=TH!$L$17),-TH!$M$30/TH!$L$16,0)</f>
        <v>0</v>
      </c>
      <c r="X58" s="55">
        <f>IF(AND(X52&gt;=TH!$L$15,X52&lt;=TH!$L$17),-TH!$M$30/TH!$L$16,0)</f>
        <v>0</v>
      </c>
      <c r="Y58" s="55">
        <f>IF(AND(Y52&gt;=TH!$L$15,Y52&lt;=TH!$L$17),-TH!$M$30/TH!$L$16,0)</f>
        <v>-1594337.3333333333</v>
      </c>
      <c r="Z58" s="55">
        <f>IF(AND(Z52&gt;=TH!$L$15,Z52&lt;=TH!$L$17),-TH!$M$30/TH!$L$16,0)</f>
        <v>-1594337.3333333333</v>
      </c>
      <c r="AA58" s="55">
        <f>IF(AND(AA52&gt;=TH!$L$15,AA52&lt;=TH!$L$17),-TH!$M$30/TH!$L$16,0)</f>
        <v>-1594337.3333333333</v>
      </c>
      <c r="AB58" s="55">
        <f>IF(AND(AB52&gt;=TH!$L$15,AB52&lt;=TH!$L$17),-TH!$M$30/TH!$L$16,0)</f>
        <v>-1594337.3333333333</v>
      </c>
      <c r="AC58" s="55">
        <f>IF(AND(AC52&gt;=TH!$L$15,AC52&lt;=TH!$L$17),-TH!$M$30/TH!$L$16,0)</f>
        <v>-1594337.3333333333</v>
      </c>
      <c r="AD58" s="55">
        <f>IF(AND(AD52&gt;=TH!$L$15,AD52&lt;=TH!$L$17),-TH!$M$30/TH!$L$16,0)</f>
        <v>-1594337.3333333333</v>
      </c>
      <c r="AE58" s="55">
        <f>IF(AND(AE52&gt;=TH!$L$15,AE52&lt;=TH!$L$17),-TH!$M$30/TH!$L$16,0)</f>
        <v>-1594337.3333333333</v>
      </c>
      <c r="AF58" s="55">
        <f>IF(AND(AF52&gt;=TH!$L$15,AF52&lt;=TH!$L$17),-TH!$M$30/TH!$L$16,0)</f>
        <v>-1594337.3333333333</v>
      </c>
      <c r="AG58" s="55">
        <f>IF(AND(AG52&gt;=TH!$L$15,AG52&lt;=TH!$L$17),-TH!$M$30/TH!$L$16,0)</f>
        <v>-1594337.3333333333</v>
      </c>
      <c r="AH58" s="55">
        <f>IF(AND(AH52&gt;=TH!$L$15,AH52&lt;=TH!$L$17),-TH!$M$30/TH!$L$16,0)</f>
        <v>-1594337.3333333333</v>
      </c>
      <c r="AI58" s="55">
        <f>IF(AND(AI52&gt;=TH!$L$15,AI52&lt;=TH!$L$17),-TH!$M$30/TH!$L$16,0)</f>
        <v>-1594337.3333333333</v>
      </c>
      <c r="AJ58" s="55">
        <f>IF(AND(AJ52&gt;=TH!$L$15,AJ52&lt;=TH!$L$17),-TH!$M$30/TH!$L$16,0)</f>
        <v>-1594337.3333333333</v>
      </c>
      <c r="AK58" s="55">
        <f>IF(AND(AK52&gt;=TH!$L$15,AK52&lt;=TH!$L$17),-TH!$M$30/TH!$L$16,0)</f>
        <v>-1594337.3333333333</v>
      </c>
      <c r="AL58" s="55">
        <f>IF(AND(AL52&gt;=TH!$L$15,AL52&lt;=TH!$L$17),-TH!$M$30/TH!$L$16,0)</f>
        <v>-1594337.3333333333</v>
      </c>
      <c r="AM58" s="55">
        <f>IF(AND(AM52&gt;=TH!$L$15,AM52&lt;=TH!$L$17),-TH!$M$30/TH!$L$16,0)</f>
        <v>-1594337.3333333333</v>
      </c>
      <c r="AN58" s="55">
        <f>IF(AND(AN52&gt;=TH!$L$15,AN52&lt;=TH!$L$17),-TH!$M$30/TH!$L$16,0)</f>
        <v>-1594337.3333333333</v>
      </c>
      <c r="AO58" s="55">
        <f>IF(AND(AO52&gt;=TH!$L$15,AO52&lt;=TH!$L$17),-TH!$M$30/TH!$L$16,0)</f>
        <v>-1594337.3333333333</v>
      </c>
      <c r="AP58" s="55">
        <f>IF(AND(AP52&gt;=TH!$L$15,AP52&lt;=TH!$L$17),-TH!$M$30/TH!$L$16,0)</f>
        <v>-1594337.3333333333</v>
      </c>
      <c r="AQ58" s="55">
        <f>IF(AND(AQ52&gt;=TH!$L$15,AQ52&lt;=TH!$L$17),-TH!$M$30/TH!$L$16,0)</f>
        <v>-1594337.3333333333</v>
      </c>
      <c r="AR58" s="55">
        <f>IF(AND(AR52&gt;=TH!$L$15,AR52&lt;=TH!$L$17),-TH!$M$30/TH!$L$16,0)</f>
        <v>-1594337.3333333333</v>
      </c>
      <c r="AS58" s="55">
        <f>IF(AND(AS52&gt;=TH!$L$15,AS52&lt;=TH!$L$17),-TH!$M$30/TH!$L$16,0)</f>
        <v>-1594337.3333333333</v>
      </c>
      <c r="AT58" s="55">
        <f>IF(AND(AT52&gt;=TH!$L$15,AT52&lt;=TH!$L$17),-TH!$M$30/TH!$L$16,0)</f>
        <v>-1594337.3333333333</v>
      </c>
      <c r="AU58" s="55">
        <f>IF(AND(AU52&gt;=TH!$L$15,AU52&lt;=TH!$L$17),-TH!$M$30/TH!$L$16,0)</f>
        <v>-1594337.3333333333</v>
      </c>
      <c r="AV58" s="55">
        <f>IF(AND(AV52&gt;=TH!$L$15,AV52&lt;=TH!$L$17),-TH!$M$30/TH!$L$16,0)</f>
        <v>-1594337.3333333333</v>
      </c>
      <c r="AW58" s="55">
        <f>IF(AND(AW52&gt;=TH!$L$15,AW52&lt;=TH!$L$17),-TH!$M$30/TH!$L$16,0)</f>
        <v>-1594337.3333333333</v>
      </c>
      <c r="AX58" s="55">
        <f>IF(AND(AX52&gt;=TH!$L$15,AX52&lt;=TH!$L$17),-TH!$M$30/TH!$L$16,0)</f>
        <v>-1594337.3333333333</v>
      </c>
      <c r="AY58" s="55">
        <f>IF(AND(AY52&gt;=TH!$L$15,AY52&lt;=TH!$L$17),-TH!$M$30/TH!$L$16,0)</f>
        <v>-1594337.3333333333</v>
      </c>
      <c r="AZ58" s="55">
        <f>IF(AND(AZ52&gt;=TH!$L$15,AZ52&lt;=TH!$L$17),-TH!$M$30/TH!$L$16,0)</f>
        <v>-1594337.3333333333</v>
      </c>
      <c r="BA58" s="55">
        <f>IF(AND(BA52&gt;=TH!$L$15,BA52&lt;=TH!$L$17),-TH!$M$30/TH!$L$16,0)</f>
        <v>-1594337.3333333333</v>
      </c>
      <c r="BB58" s="55">
        <f>IF(AND(BB52&gt;=TH!$L$15,BB52&lt;=TH!$L$17),-TH!$M$30/TH!$L$16,0)</f>
        <v>-1594337.3333333333</v>
      </c>
      <c r="BC58" s="55">
        <f>IF(AND(BC52&gt;=TH!$L$15,BC52&lt;=TH!$L$17),-TH!$M$30/TH!$L$16,0)</f>
        <v>0</v>
      </c>
      <c r="BD58" s="55">
        <f>IF(AND(BD52&gt;=TH!$L$15,BD52&lt;=TH!$L$17),-TH!$M$30/TH!$L$16,0)</f>
        <v>0</v>
      </c>
      <c r="BE58" s="55">
        <f>IF(AND(BE52&gt;=TH!$L$15,BE52&lt;=TH!$L$17),-TH!$M$30/TH!$L$16,0)</f>
        <v>0</v>
      </c>
      <c r="BF58" s="55">
        <f>IF(AND(BF52&gt;=TH!$L$15,BF52&lt;=TH!$L$17),-TH!$M$30/TH!$L$16,0)</f>
        <v>0</v>
      </c>
      <c r="BG58" s="55">
        <f>IF(AND(BG52&gt;=TH!$L$15,BG52&lt;=TH!$L$17),-TH!$M$30/TH!$L$16,0)</f>
        <v>0</v>
      </c>
      <c r="BH58" s="55">
        <f>IF(AND(BH52&gt;=TH!$L$15,BH52&lt;=TH!$L$17),-TH!$M$30/TH!$L$16,0)</f>
        <v>0</v>
      </c>
      <c r="BI58" s="55">
        <f>IF(AND(BI52&gt;=TH!$L$15,BI52&lt;=TH!$L$17),-TH!$M$30/TH!$L$16,0)</f>
        <v>0</v>
      </c>
      <c r="BJ58" s="55">
        <f>IF(AND(BJ52&gt;=TH!$L$15,BJ52&lt;=TH!$L$17),-TH!$M$30/TH!$L$16,0)</f>
        <v>0</v>
      </c>
      <c r="BK58" s="55">
        <f>IF(AND(BK52&gt;=TH!$L$15,BK52&lt;=TH!$L$17),-TH!$M$30/TH!$L$16,0)</f>
        <v>0</v>
      </c>
      <c r="BL58" s="55">
        <f>IF(AND(BL52&gt;=TH!$L$15,BL52&lt;=TH!$L$17),-TH!$M$30/TH!$L$16,0)</f>
        <v>0</v>
      </c>
      <c r="BM58" s="55">
        <f>IF(AND(BM52&gt;=TH!$L$15,BM52&lt;=TH!$L$17),-TH!$M$30/TH!$L$16,0)</f>
        <v>0</v>
      </c>
      <c r="BN58" s="55">
        <f>IF(AND(BN52&gt;=TH!$L$15,BN52&lt;=TH!$L$17),-TH!$M$30/TH!$L$16,0)</f>
        <v>0</v>
      </c>
      <c r="BO58" s="55">
        <f>IF(AND(BO52&gt;=TH!$L$15,BO52&lt;=TH!$L$17),-TH!$M$30/TH!$L$16,0)</f>
        <v>0</v>
      </c>
      <c r="BP58" s="55">
        <f>IF(AND(BP52&gt;=TH!$L$15,BP52&lt;=TH!$L$17),-TH!$M$30/TH!$L$16,0)</f>
        <v>0</v>
      </c>
      <c r="BQ58" s="55">
        <f>IF(AND(BQ52&gt;=TH!$L$15,BQ52&lt;=TH!$L$17),-TH!$M$30/TH!$L$16,0)</f>
        <v>0</v>
      </c>
      <c r="BR58" s="55">
        <f>IF(AND(BR52&gt;=TH!$L$15,BR52&lt;=TH!$L$17),-TH!$M$30/TH!$L$16,0)</f>
        <v>0</v>
      </c>
      <c r="BS58" s="55">
        <f>IF(AND(BS52&gt;=TH!$L$15,BS52&lt;=TH!$L$17),-TH!$M$30/TH!$L$16,0)</f>
        <v>0</v>
      </c>
      <c r="BT58" s="55">
        <f>IF(AND(BT52&gt;=TH!$L$15,BT52&lt;=TH!$L$17),-TH!$M$30/TH!$L$16,0)</f>
        <v>0</v>
      </c>
      <c r="BU58" s="55">
        <f>IF(AND(BU52&gt;=TH!$L$15,BU52&lt;=TH!$L$17),-TH!$M$30/TH!$L$16,0)</f>
        <v>0</v>
      </c>
      <c r="BV58" s="55">
        <f>IF(AND(BV52&gt;=TH!$L$15,BV52&lt;=TH!$L$17),-TH!$M$30/TH!$L$16,0)</f>
        <v>0</v>
      </c>
      <c r="BW58" s="55">
        <f>IF(AND(BW52&gt;=TH!$L$15,BW52&lt;=TH!$L$17),-TH!$M$30/TH!$L$16,0)</f>
        <v>0</v>
      </c>
      <c r="BX58" s="55">
        <f>IF(AND(BX52&gt;=TH!$L$15,BX52&lt;=TH!$L$17),-TH!$M$30/TH!$L$16,0)</f>
        <v>0</v>
      </c>
      <c r="BY58" s="55">
        <f>IF(AND(BY52&gt;=TH!$L$15,BY52&lt;=TH!$L$17),-TH!$M$30/TH!$L$16,0)</f>
        <v>0</v>
      </c>
      <c r="BZ58" s="55">
        <f>IF(AND(BZ52&gt;=TH!$L$15,BZ52&lt;=TH!$L$17),-TH!$M$30/TH!$L$16,0)</f>
        <v>0</v>
      </c>
      <c r="CA58" s="55">
        <f>IF(AND(CA52&gt;=TH!$L$15,CA52&lt;=TH!$L$17),-TH!$M$30/TH!$L$16,0)</f>
        <v>0</v>
      </c>
      <c r="CB58" s="55">
        <f>IF(AND(CB52&gt;=TH!$L$15,CB52&lt;=TH!$L$17),-TH!$M$30/TH!$L$16,0)</f>
        <v>0</v>
      </c>
      <c r="CC58" s="55">
        <f>IF(AND(CC52&gt;=TH!$L$15,CC52&lt;=TH!$L$17),-TH!$M$30/TH!$L$16,0)</f>
        <v>0</v>
      </c>
      <c r="CD58" s="55">
        <f>IF(AND(CD52&gt;=TH!$L$15,CD52&lt;=TH!$L$17),-TH!$M$30/TH!$L$16,0)</f>
        <v>0</v>
      </c>
      <c r="CE58" s="55">
        <f>IF(AND(CE52&gt;=TH!$L$15,CE52&lt;=TH!$L$17),-TH!$M$30/TH!$L$16,0)</f>
        <v>0</v>
      </c>
      <c r="CF58" s="55">
        <f>IF(AND(CF52&gt;=TH!$L$15,CF52&lt;=TH!$L$17),-TH!$M$30/TH!$L$16,0)</f>
        <v>0</v>
      </c>
      <c r="CG58" s="55">
        <f>IF(AND(CG52&gt;=TH!$L$15,CG52&lt;=TH!$L$17),-TH!$M$30/TH!$L$16,0)</f>
        <v>0</v>
      </c>
      <c r="CH58" s="55">
        <f>IF(AND(CH52&gt;=TH!$L$15,CH52&lt;=TH!$L$17),-TH!$M$30/TH!$L$16,0)</f>
        <v>0</v>
      </c>
      <c r="CI58" s="55">
        <f>IF(AND(CI52&gt;=TH!$L$15,CI52&lt;=TH!$L$17),-TH!$M$30/TH!$L$16,0)</f>
        <v>0</v>
      </c>
      <c r="CJ58" s="55">
        <f>IF(AND(CJ52&gt;=TH!$L$15,CJ52&lt;=TH!$L$17),-TH!$M$30/TH!$L$16,0)</f>
        <v>0</v>
      </c>
      <c r="CK58" s="55">
        <f>IF(AND(CK52&gt;=TH!$L$15,CK52&lt;=TH!$L$17),-TH!$M$30/TH!$L$16,0)</f>
        <v>0</v>
      </c>
      <c r="CL58" s="55">
        <f>IF(AND(CL52&gt;=TH!$L$15,CL52&lt;=TH!$L$17),-TH!$M$30/TH!$L$16,0)</f>
        <v>0</v>
      </c>
      <c r="CM58" s="55">
        <f>IF(AND(CM52&gt;=TH!$L$15,CM52&lt;=TH!$L$17),-TH!$M$30/TH!$L$16,0)</f>
        <v>0</v>
      </c>
      <c r="CN58" s="55">
        <f>IF(AND(CN52&gt;=TH!$L$15,CN52&lt;=TH!$L$17),-TH!$M$30/TH!$L$16,0)</f>
        <v>0</v>
      </c>
      <c r="CO58" s="55">
        <f>IF(AND(CO52&gt;=TH!$L$15,CO52&lt;=TH!$L$17),-TH!$M$30/TH!$L$16,0)</f>
        <v>0</v>
      </c>
      <c r="CP58" s="55">
        <f>IF(AND(CP52&gt;=TH!$L$15,CP52&lt;=TH!$L$17),-TH!$M$30/TH!$L$16,0)</f>
        <v>0</v>
      </c>
      <c r="CQ58" s="55">
        <f>IF(AND(CQ52&gt;=TH!$L$15,CQ52&lt;=TH!$L$17),-TH!$M$30/TH!$L$16,0)</f>
        <v>0</v>
      </c>
      <c r="CR58" s="55">
        <f>IF(AND(CR52&gt;=TH!$L$15,CR52&lt;=TH!$L$17),-TH!$M$30/TH!$L$16,0)</f>
        <v>0</v>
      </c>
      <c r="CS58" s="55">
        <f>IF(AND(CS52&gt;=TH!$L$15,CS52&lt;=TH!$L$17),-TH!$M$30/TH!$L$16,0)</f>
        <v>0</v>
      </c>
      <c r="CT58" s="55">
        <f>IF(AND(CT52&gt;=TH!$L$15,CT52&lt;=TH!$L$17),-TH!$M$30/TH!$L$16,0)</f>
        <v>0</v>
      </c>
      <c r="CU58" s="55">
        <f>IF(AND(CU52&gt;=TH!$L$15,CU52&lt;=TH!$L$17),-TH!$M$30/TH!$L$16,0)</f>
        <v>0</v>
      </c>
      <c r="CV58" s="55">
        <f>IF(AND(CV52&gt;=TH!$L$15,CV52&lt;=TH!$L$17),-TH!$M$30/TH!$L$16,0)</f>
        <v>0</v>
      </c>
      <c r="CW58" s="55">
        <f>IF(AND(CW52&gt;=TH!$L$15,CW52&lt;=TH!$L$17),-TH!$M$30/TH!$L$16,0)</f>
        <v>0</v>
      </c>
      <c r="CX58" s="55">
        <f>IF(AND(CX52&gt;=TH!$L$15,CX52&lt;=TH!$L$17),-TH!$M$30/TH!$L$16,0)</f>
        <v>0</v>
      </c>
      <c r="CY58" s="55">
        <f>IF(AND(CY52&gt;=TH!$L$15,CY52&lt;=TH!$L$17),-TH!$M$30/TH!$L$16,0)</f>
        <v>0</v>
      </c>
      <c r="CZ58" s="55">
        <f>IF(AND(CZ52&gt;=TH!$L$15,CZ52&lt;=TH!$L$17),-TH!$M$30/TH!$L$16,0)</f>
        <v>0</v>
      </c>
      <c r="DA58" s="55">
        <f>IF(AND(DA52&gt;=TH!$L$15,DA52&lt;=TH!$L$17),-TH!$M$30/TH!$L$16,0)</f>
        <v>0</v>
      </c>
      <c r="DB58" s="55">
        <f>IF(AND(DB52&gt;=TH!$L$15,DB52&lt;=TH!$L$17),-TH!$M$30/TH!$L$16,0)</f>
        <v>0</v>
      </c>
      <c r="DC58" s="55">
        <f>IF(AND(DC52&gt;=TH!$L$15,DC52&lt;=TH!$L$17),-TH!$M$30/TH!$L$16,0)</f>
        <v>0</v>
      </c>
      <c r="DD58" s="55">
        <f>IF(AND(DD52&gt;=TH!$L$15,DD52&lt;=TH!$L$17),-TH!$M$30/TH!$L$16,0)</f>
        <v>0</v>
      </c>
      <c r="DE58" s="55">
        <f>IF(AND(DE52&gt;=TH!$L$15,DE52&lt;=TH!$L$17),-TH!$M$30/TH!$L$16,0)</f>
        <v>0</v>
      </c>
      <c r="DF58" s="55">
        <f>IF(AND(DF52&gt;=TH!$L$15,DF52&lt;=TH!$L$17),-TH!$M$30/TH!$L$16,0)</f>
        <v>0</v>
      </c>
      <c r="DG58" s="55">
        <f>IF(AND(DG52&gt;=TH!$L$15,DG52&lt;=TH!$L$17),-TH!$M$30/TH!$L$16,0)</f>
        <v>0</v>
      </c>
      <c r="DH58" s="55">
        <f>IF(AND(DH52&gt;=TH!$L$15,DH52&lt;=TH!$L$17),-TH!$M$30/TH!$L$16,0)</f>
        <v>0</v>
      </c>
      <c r="DI58" s="55">
        <f>IF(AND(DI52&gt;=TH!$L$15,DI52&lt;=TH!$L$17),-TH!$M$30/TH!$L$16,0)</f>
        <v>0</v>
      </c>
      <c r="DJ58" s="55">
        <f>IF(AND(DJ52&gt;=TH!$L$15,DJ52&lt;=TH!$L$17),-TH!$M$30/TH!$L$16,0)</f>
        <v>0</v>
      </c>
      <c r="DK58" s="55">
        <f>IF(AND(DK52&gt;=TH!$L$15,DK52&lt;=TH!$L$17),-TH!$M$30/TH!$L$16,0)</f>
        <v>0</v>
      </c>
      <c r="DL58" s="55">
        <f>IF(AND(DL52&gt;=TH!$L$15,DL52&lt;=TH!$L$17),-TH!$M$30/TH!$L$16,0)</f>
        <v>0</v>
      </c>
      <c r="DM58" s="55">
        <f>IF(AND(DM52&gt;=TH!$L$15,DM52&lt;=TH!$L$17),-TH!$M$30/TH!$L$16,0)</f>
        <v>0</v>
      </c>
      <c r="DN58" s="55">
        <f>IF(AND(DN52&gt;=TH!$L$15,DN52&lt;=TH!$L$17),-TH!$M$30/TH!$L$16,0)</f>
        <v>0</v>
      </c>
      <c r="DO58" s="55">
        <f>IF(AND(DO52&gt;=TH!$L$15,DO52&lt;=TH!$L$17),-TH!$M$30/TH!$L$16,0)</f>
        <v>0</v>
      </c>
      <c r="DP58" s="55">
        <f>IF(AND(DP52&gt;=TH!$L$15,DP52&lt;=TH!$L$17),-TH!$M$30/TH!$L$16,0)</f>
        <v>0</v>
      </c>
      <c r="DQ58" s="55">
        <f>IF(AND(DQ52&gt;=TH!$L$15,DQ52&lt;=TH!$L$17),-TH!$M$30/TH!$L$16,0)</f>
        <v>0</v>
      </c>
      <c r="DR58" s="55">
        <f>IF(AND(DR52&gt;=TH!$L$15,DR52&lt;=TH!$L$17),-TH!$M$30/TH!$L$16,0)</f>
        <v>0</v>
      </c>
      <c r="DS58" s="55">
        <f>IF(AND(DS52&gt;=TH!$L$15,DS52&lt;=TH!$L$17),-TH!$M$30/TH!$L$16,0)</f>
        <v>0</v>
      </c>
      <c r="DT58" s="55">
        <f>IF(AND(DT52&gt;=TH!$L$15,DT52&lt;=TH!$L$17),-TH!$M$30/TH!$L$16,0)</f>
        <v>0</v>
      </c>
      <c r="DU58" s="36" t="s">
        <v>238</v>
      </c>
    </row>
    <row r="59" spans="2:125" x14ac:dyDescent="0.25">
      <c r="B59" s="56">
        <f>SUM(D59:DT59)</f>
        <v>-3464326.4800000009</v>
      </c>
      <c r="C59" s="14" t="s">
        <v>248</v>
      </c>
      <c r="E59" s="55">
        <f>IF(AND(E52&gt;=TH!$L$15,E52&lt;=TH!$L$17),-(TH!$Q$8+TH!$Q$9)/TH!$L$16,0)</f>
        <v>0</v>
      </c>
      <c r="F59" s="55">
        <f>IF(AND(F52&gt;=TH!$L$15,F52&lt;=TH!$L$17),-(TH!$Q$8+TH!$Q$9)/TH!$L$16,0)</f>
        <v>0</v>
      </c>
      <c r="G59" s="55">
        <f>IF(AND(G52&gt;=TH!$L$15,G52&lt;=TH!$L$17),-(TH!$Q$8+TH!$Q$9)/TH!$L$16,0)</f>
        <v>0</v>
      </c>
      <c r="H59" s="55">
        <f>IF(AND(H52&gt;=TH!$L$15,H52&lt;=TH!$L$17),-(TH!$Q$8+TH!$Q$9)/TH!$L$16,0)</f>
        <v>0</v>
      </c>
      <c r="I59" s="55">
        <f>IF(AND(I52&gt;=TH!$L$15,I52&lt;=TH!$L$17),-(TH!$Q$8+TH!$Q$9)/TH!$L$16,0)</f>
        <v>0</v>
      </c>
      <c r="J59" s="55">
        <f>IF(AND(J52&gt;=TH!$L$15,J52&lt;=TH!$L$17),-(TH!$Q$8+TH!$Q$9)/TH!$L$16,0)</f>
        <v>0</v>
      </c>
      <c r="K59" s="55">
        <f>IF(AND(K52&gt;=TH!$L$15,K52&lt;=TH!$L$17),-(TH!$Q$8+TH!$Q$9)/TH!$L$16,0)</f>
        <v>0</v>
      </c>
      <c r="L59" s="55">
        <f>IF(AND(L52&gt;=TH!$L$15,L52&lt;=TH!$L$17),-(TH!$Q$8+TH!$Q$9)/TH!$L$16,0)</f>
        <v>0</v>
      </c>
      <c r="M59" s="55">
        <f>IF(AND(M52&gt;=TH!$L$15,M52&lt;=TH!$L$17),-(TH!$Q$8+TH!$Q$9)/TH!$L$16,0)</f>
        <v>0</v>
      </c>
      <c r="N59" s="55">
        <f>IF(AND(N52&gt;=TH!$L$15,N52&lt;=TH!$L$17),-(TH!$Q$8+TH!$Q$9)/TH!$L$16,0)</f>
        <v>0</v>
      </c>
      <c r="O59" s="55">
        <f>IF(AND(O52&gt;=TH!$L$15,O52&lt;=TH!$L$17),-(TH!$Q$8+TH!$Q$9)/TH!$L$16,0)</f>
        <v>0</v>
      </c>
      <c r="P59" s="55">
        <f>IF(AND(P52&gt;=TH!$L$15,P52&lt;=TH!$L$17),-(TH!$Q$8+TH!$Q$9)/TH!$L$16,0)</f>
        <v>0</v>
      </c>
      <c r="Q59" s="55">
        <f>IF(AND(Q52&gt;=TH!$L$15,Q52&lt;=TH!$L$17),-(TH!$Q$8+TH!$Q$9)/TH!$L$16,0)</f>
        <v>0</v>
      </c>
      <c r="R59" s="55">
        <f>IF(AND(R52&gt;=TH!$L$15,R52&lt;=TH!$L$17),-(TH!$Q$8+TH!$Q$9)/TH!$L$16,0)</f>
        <v>0</v>
      </c>
      <c r="S59" s="55">
        <f>IF(AND(S52&gt;=TH!$L$15,S52&lt;=TH!$L$17),-(TH!$Q$8+TH!$Q$9)/TH!$L$16,0)</f>
        <v>0</v>
      </c>
      <c r="T59" s="55">
        <f>IF(AND(T52&gt;=TH!$L$15,T52&lt;=TH!$L$17),-(TH!$Q$8+TH!$Q$9)/TH!$L$16,0)</f>
        <v>0</v>
      </c>
      <c r="U59" s="55">
        <f>IF(AND(U52&gt;=TH!$L$15,U52&lt;=TH!$L$17),-(TH!$Q$8+TH!$Q$9)/TH!$L$16,0)</f>
        <v>0</v>
      </c>
      <c r="V59" s="55">
        <f>IF(AND(V52&gt;=TH!$L$15,V52&lt;=TH!$L$17),-(TH!$Q$8+TH!$Q$9)/TH!$L$16,0)</f>
        <v>0</v>
      </c>
      <c r="W59" s="55">
        <f>IF(AND(W52&gt;=TH!$L$15,W52&lt;=TH!$L$17),-(TH!$Q$8+TH!$Q$9)/TH!$L$16,0)</f>
        <v>0</v>
      </c>
      <c r="X59" s="55">
        <f>IF(AND(X52&gt;=TH!$L$15,X52&lt;=TH!$L$17),-(TH!$Q$8+TH!$Q$9)/TH!$L$16,0)</f>
        <v>0</v>
      </c>
      <c r="Y59" s="55">
        <f>IF(AND(Y52&gt;=TH!$L$15,Y52&lt;=TH!$L$17),-(TH!$Q$8+TH!$Q$9)/TH!$L$16,0)</f>
        <v>-115477.54933333333</v>
      </c>
      <c r="Z59" s="55">
        <f>IF(AND(Z52&gt;=TH!$L$15,Z52&lt;=TH!$L$17),-(TH!$Q$8+TH!$Q$9)/TH!$L$16,0)</f>
        <v>-115477.54933333333</v>
      </c>
      <c r="AA59" s="55">
        <f>IF(AND(AA52&gt;=TH!$L$15,AA52&lt;=TH!$L$17),-(TH!$Q$8+TH!$Q$9)/TH!$L$16,0)</f>
        <v>-115477.54933333333</v>
      </c>
      <c r="AB59" s="55">
        <f>IF(AND(AB52&gt;=TH!$L$15,AB52&lt;=TH!$L$17),-(TH!$Q$8+TH!$Q$9)/TH!$L$16,0)</f>
        <v>-115477.54933333333</v>
      </c>
      <c r="AC59" s="55">
        <f>IF(AND(AC52&gt;=TH!$L$15,AC52&lt;=TH!$L$17),-(TH!$Q$8+TH!$Q$9)/TH!$L$16,0)</f>
        <v>-115477.54933333333</v>
      </c>
      <c r="AD59" s="55">
        <f>IF(AND(AD52&gt;=TH!$L$15,AD52&lt;=TH!$L$17),-(TH!$Q$8+TH!$Q$9)/TH!$L$16,0)</f>
        <v>-115477.54933333333</v>
      </c>
      <c r="AE59" s="55">
        <f>IF(AND(AE52&gt;=TH!$L$15,AE52&lt;=TH!$L$17),-(TH!$Q$8+TH!$Q$9)/TH!$L$16,0)</f>
        <v>-115477.54933333333</v>
      </c>
      <c r="AF59" s="55">
        <f>IF(AND(AF52&gt;=TH!$L$15,AF52&lt;=TH!$L$17),-(TH!$Q$8+TH!$Q$9)/TH!$L$16,0)</f>
        <v>-115477.54933333333</v>
      </c>
      <c r="AG59" s="55">
        <f>IF(AND(AG52&gt;=TH!$L$15,AG52&lt;=TH!$L$17),-(TH!$Q$8+TH!$Q$9)/TH!$L$16,0)</f>
        <v>-115477.54933333333</v>
      </c>
      <c r="AH59" s="55">
        <f>IF(AND(AH52&gt;=TH!$L$15,AH52&lt;=TH!$L$17),-(TH!$Q$8+TH!$Q$9)/TH!$L$16,0)</f>
        <v>-115477.54933333333</v>
      </c>
      <c r="AI59" s="55">
        <f>IF(AND(AI52&gt;=TH!$L$15,AI52&lt;=TH!$L$17),-(TH!$Q$8+TH!$Q$9)/TH!$L$16,0)</f>
        <v>-115477.54933333333</v>
      </c>
      <c r="AJ59" s="55">
        <f>IF(AND(AJ52&gt;=TH!$L$15,AJ52&lt;=TH!$L$17),-(TH!$Q$8+TH!$Q$9)/TH!$L$16,0)</f>
        <v>-115477.54933333333</v>
      </c>
      <c r="AK59" s="55">
        <f>IF(AND(AK52&gt;=TH!$L$15,AK52&lt;=TH!$L$17),-(TH!$Q$8+TH!$Q$9)/TH!$L$16,0)</f>
        <v>-115477.54933333333</v>
      </c>
      <c r="AL59" s="55">
        <f>IF(AND(AL52&gt;=TH!$L$15,AL52&lt;=TH!$L$17),-(TH!$Q$8+TH!$Q$9)/TH!$L$16,0)</f>
        <v>-115477.54933333333</v>
      </c>
      <c r="AM59" s="55">
        <f>IF(AND(AM52&gt;=TH!$L$15,AM52&lt;=TH!$L$17),-(TH!$Q$8+TH!$Q$9)/TH!$L$16,0)</f>
        <v>-115477.54933333333</v>
      </c>
      <c r="AN59" s="55">
        <f>IF(AND(AN52&gt;=TH!$L$15,AN52&lt;=TH!$L$17),-(TH!$Q$8+TH!$Q$9)/TH!$L$16,0)</f>
        <v>-115477.54933333333</v>
      </c>
      <c r="AO59" s="55">
        <f>IF(AND(AO52&gt;=TH!$L$15,AO52&lt;=TH!$L$17),-(TH!$Q$8+TH!$Q$9)/TH!$L$16,0)</f>
        <v>-115477.54933333333</v>
      </c>
      <c r="AP59" s="55">
        <f>IF(AND(AP52&gt;=TH!$L$15,AP52&lt;=TH!$L$17),-(TH!$Q$8+TH!$Q$9)/TH!$L$16,0)</f>
        <v>-115477.54933333333</v>
      </c>
      <c r="AQ59" s="55">
        <f>IF(AND(AQ52&gt;=TH!$L$15,AQ52&lt;=TH!$L$17),-(TH!$Q$8+TH!$Q$9)/TH!$L$16,0)</f>
        <v>-115477.54933333333</v>
      </c>
      <c r="AR59" s="55">
        <f>IF(AND(AR52&gt;=TH!$L$15,AR52&lt;=TH!$L$17),-(TH!$Q$8+TH!$Q$9)/TH!$L$16,0)</f>
        <v>-115477.54933333333</v>
      </c>
      <c r="AS59" s="55">
        <f>IF(AND(AS52&gt;=TH!$L$15,AS52&lt;=TH!$L$17),-(TH!$Q$8+TH!$Q$9)/TH!$L$16,0)</f>
        <v>-115477.54933333333</v>
      </c>
      <c r="AT59" s="55">
        <f>IF(AND(AT52&gt;=TH!$L$15,AT52&lt;=TH!$L$17),-(TH!$Q$8+TH!$Q$9)/TH!$L$16,0)</f>
        <v>-115477.54933333333</v>
      </c>
      <c r="AU59" s="55">
        <f>IF(AND(AU52&gt;=TH!$L$15,AU52&lt;=TH!$L$17),-(TH!$Q$8+TH!$Q$9)/TH!$L$16,0)</f>
        <v>-115477.54933333333</v>
      </c>
      <c r="AV59" s="55">
        <f>IF(AND(AV52&gt;=TH!$L$15,AV52&lt;=TH!$L$17),-(TH!$Q$8+TH!$Q$9)/TH!$L$16,0)</f>
        <v>-115477.54933333333</v>
      </c>
      <c r="AW59" s="55">
        <f>IF(AND(AW52&gt;=TH!$L$15,AW52&lt;=TH!$L$17),-(TH!$Q$8+TH!$Q$9)/TH!$L$16,0)</f>
        <v>-115477.54933333333</v>
      </c>
      <c r="AX59" s="55">
        <f>IF(AND(AX52&gt;=TH!$L$15,AX52&lt;=TH!$L$17),-(TH!$Q$8+TH!$Q$9)/TH!$L$16,0)</f>
        <v>-115477.54933333333</v>
      </c>
      <c r="AY59" s="55">
        <f>IF(AND(AY52&gt;=TH!$L$15,AY52&lt;=TH!$L$17),-(TH!$Q$8+TH!$Q$9)/TH!$L$16,0)</f>
        <v>-115477.54933333333</v>
      </c>
      <c r="AZ59" s="55">
        <f>IF(AND(AZ52&gt;=TH!$L$15,AZ52&lt;=TH!$L$17),-(TH!$Q$8+TH!$Q$9)/TH!$L$16,0)</f>
        <v>-115477.54933333333</v>
      </c>
      <c r="BA59" s="55">
        <f>IF(AND(BA52&gt;=TH!$L$15,BA52&lt;=TH!$L$17),-(TH!$Q$8+TH!$Q$9)/TH!$L$16,0)</f>
        <v>-115477.54933333333</v>
      </c>
      <c r="BB59" s="55">
        <f>IF(AND(BB52&gt;=TH!$L$15,BB52&lt;=TH!$L$17),-(TH!$Q$8+TH!$Q$9)/TH!$L$16,0)</f>
        <v>-115477.54933333333</v>
      </c>
      <c r="BC59" s="55">
        <f>IF(AND(BC52&gt;=TH!$L$15,BC52&lt;=TH!$L$17),-(TH!$Q$8+TH!$Q$9)/TH!$L$16,0)</f>
        <v>0</v>
      </c>
      <c r="BD59" s="55">
        <f>IF(AND(BD52&gt;=TH!$L$15,BD52&lt;=TH!$L$17),-(TH!$Q$8+TH!$Q$9)/TH!$L$16,0)</f>
        <v>0</v>
      </c>
      <c r="BE59" s="55">
        <f>IF(AND(BE52&gt;=TH!$L$15,BE52&lt;=TH!$L$17),-(TH!$Q$8+TH!$Q$9)/TH!$L$16,0)</f>
        <v>0</v>
      </c>
      <c r="BF59" s="55">
        <f>IF(AND(BF52&gt;=TH!$L$15,BF52&lt;=TH!$L$17),-(TH!$Q$8+TH!$Q$9)/TH!$L$16,0)</f>
        <v>0</v>
      </c>
      <c r="BG59" s="55">
        <f>IF(AND(BG52&gt;=TH!$L$15,BG52&lt;=TH!$L$17),-(TH!$Q$8+TH!$Q$9)/TH!$L$16,0)</f>
        <v>0</v>
      </c>
      <c r="BH59" s="55">
        <f>IF(AND(BH52&gt;=TH!$L$15,BH52&lt;=TH!$L$17),-(TH!$Q$8+TH!$Q$9)/TH!$L$16,0)</f>
        <v>0</v>
      </c>
      <c r="BI59" s="55">
        <f>IF(AND(BI52&gt;=TH!$L$15,BI52&lt;=TH!$L$17),-(TH!$Q$8+TH!$Q$9)/TH!$L$16,0)</f>
        <v>0</v>
      </c>
      <c r="BJ59" s="55">
        <f>IF(AND(BJ52&gt;=TH!$L$15,BJ52&lt;=TH!$L$17),-(TH!$Q$8+TH!$Q$9)/TH!$L$16,0)</f>
        <v>0</v>
      </c>
      <c r="BK59" s="55">
        <f>IF(AND(BK52&gt;=TH!$L$15,BK52&lt;=TH!$L$17),-(TH!$Q$8+TH!$Q$9)/TH!$L$16,0)</f>
        <v>0</v>
      </c>
      <c r="BL59" s="55">
        <f>IF(AND(BL52&gt;=TH!$L$15,BL52&lt;=TH!$L$17),-(TH!$Q$8+TH!$Q$9)/TH!$L$16,0)</f>
        <v>0</v>
      </c>
      <c r="BM59" s="55">
        <f>IF(AND(BM52&gt;=TH!$L$15,BM52&lt;=TH!$L$17),-(TH!$Q$8+TH!$Q$9)/TH!$L$16,0)</f>
        <v>0</v>
      </c>
      <c r="BN59" s="55">
        <f>IF(AND(BN52&gt;=TH!$L$15,BN52&lt;=TH!$L$17),-(TH!$Q$8+TH!$Q$9)/TH!$L$16,0)</f>
        <v>0</v>
      </c>
      <c r="BO59" s="55">
        <f>IF(AND(BO52&gt;=TH!$L$15,BO52&lt;=TH!$L$17),-(TH!$Q$8+TH!$Q$9)/TH!$L$16,0)</f>
        <v>0</v>
      </c>
      <c r="BP59" s="55">
        <f>IF(AND(BP52&gt;=TH!$L$15,BP52&lt;=TH!$L$17),-(TH!$Q$8+TH!$Q$9)/TH!$L$16,0)</f>
        <v>0</v>
      </c>
      <c r="BQ59" s="55">
        <f>IF(AND(BQ52&gt;=TH!$L$15,BQ52&lt;=TH!$L$17),-(TH!$Q$8+TH!$Q$9)/TH!$L$16,0)</f>
        <v>0</v>
      </c>
      <c r="BR59" s="55">
        <f>IF(AND(BR52&gt;=TH!$L$15,BR52&lt;=TH!$L$17),-(TH!$Q$8+TH!$Q$9)/TH!$L$16,0)</f>
        <v>0</v>
      </c>
      <c r="BS59" s="55">
        <f>IF(AND(BS52&gt;=TH!$L$15,BS52&lt;=TH!$L$17),-(TH!$Q$8+TH!$Q$9)/TH!$L$16,0)</f>
        <v>0</v>
      </c>
      <c r="BT59" s="55">
        <f>IF(AND(BT52&gt;=TH!$L$15,BT52&lt;=TH!$L$17),-(TH!$Q$8+TH!$Q$9)/TH!$L$16,0)</f>
        <v>0</v>
      </c>
      <c r="BU59" s="55">
        <f>IF(AND(BU52&gt;=TH!$L$15,BU52&lt;=TH!$L$17),-(TH!$Q$8+TH!$Q$9)/TH!$L$16,0)</f>
        <v>0</v>
      </c>
      <c r="BV59" s="55">
        <f>IF(AND(BV52&gt;=TH!$L$15,BV52&lt;=TH!$L$17),-(TH!$Q$8+TH!$Q$9)/TH!$L$16,0)</f>
        <v>0</v>
      </c>
      <c r="BW59" s="55">
        <f>IF(AND(BW52&gt;=TH!$L$15,BW52&lt;=TH!$L$17),-(TH!$Q$8+TH!$Q$9)/TH!$L$16,0)</f>
        <v>0</v>
      </c>
      <c r="BX59" s="55">
        <f>IF(AND(BX52&gt;=TH!$L$15,BX52&lt;=TH!$L$17),-(TH!$Q$8+TH!$Q$9)/TH!$L$16,0)</f>
        <v>0</v>
      </c>
      <c r="BY59" s="55">
        <f>IF(AND(BY52&gt;=TH!$L$15,BY52&lt;=TH!$L$17),-(TH!$Q$8+TH!$Q$9)/TH!$L$16,0)</f>
        <v>0</v>
      </c>
      <c r="BZ59" s="55">
        <f>IF(AND(BZ52&gt;=TH!$L$15,BZ52&lt;=TH!$L$17),-(TH!$Q$8+TH!$Q$9)/TH!$L$16,0)</f>
        <v>0</v>
      </c>
      <c r="CA59" s="55">
        <f>IF(AND(CA52&gt;=TH!$L$15,CA52&lt;=TH!$L$17),-(TH!$Q$8+TH!$Q$9)/TH!$L$16,0)</f>
        <v>0</v>
      </c>
      <c r="CB59" s="55">
        <f>IF(AND(CB52&gt;=TH!$L$15,CB52&lt;=TH!$L$17),-(TH!$Q$8+TH!$Q$9)/TH!$L$16,0)</f>
        <v>0</v>
      </c>
      <c r="CC59" s="55">
        <f>IF(AND(CC52&gt;=TH!$L$15,CC52&lt;=TH!$L$17),-(TH!$Q$8+TH!$Q$9)/TH!$L$16,0)</f>
        <v>0</v>
      </c>
      <c r="CD59" s="55">
        <f>IF(AND(CD52&gt;=TH!$L$15,CD52&lt;=TH!$L$17),-(TH!$Q$8+TH!$Q$9)/TH!$L$16,0)</f>
        <v>0</v>
      </c>
      <c r="CE59" s="55">
        <f>IF(AND(CE52&gt;=TH!$L$15,CE52&lt;=TH!$L$17),-(TH!$Q$8+TH!$Q$9)/TH!$L$16,0)</f>
        <v>0</v>
      </c>
      <c r="CF59" s="55">
        <f>IF(AND(CF52&gt;=TH!$L$15,CF52&lt;=TH!$L$17),-(TH!$Q$8+TH!$Q$9)/TH!$L$16,0)</f>
        <v>0</v>
      </c>
      <c r="CG59" s="55">
        <f>IF(AND(CG52&gt;=TH!$L$15,CG52&lt;=TH!$L$17),-(TH!$Q$8+TH!$Q$9)/TH!$L$16,0)</f>
        <v>0</v>
      </c>
      <c r="CH59" s="55">
        <f>IF(AND(CH52&gt;=TH!$L$15,CH52&lt;=TH!$L$17),-(TH!$Q$8+TH!$Q$9)/TH!$L$16,0)</f>
        <v>0</v>
      </c>
      <c r="CI59" s="55">
        <f>IF(AND(CI52&gt;=TH!$L$15,CI52&lt;=TH!$L$17),-(TH!$Q$8+TH!$Q$9)/TH!$L$16,0)</f>
        <v>0</v>
      </c>
      <c r="CJ59" s="55">
        <f>IF(AND(CJ52&gt;=TH!$L$15,CJ52&lt;=TH!$L$17),-(TH!$Q$8+TH!$Q$9)/TH!$L$16,0)</f>
        <v>0</v>
      </c>
      <c r="CK59" s="55">
        <f>IF(AND(CK52&gt;=TH!$L$15,CK52&lt;=TH!$L$17),-(TH!$Q$8+TH!$Q$9)/TH!$L$16,0)</f>
        <v>0</v>
      </c>
      <c r="CL59" s="55">
        <f>IF(AND(CL52&gt;=TH!$L$15,CL52&lt;=TH!$L$17),-(TH!$Q$8+TH!$Q$9)/TH!$L$16,0)</f>
        <v>0</v>
      </c>
      <c r="CM59" s="55">
        <f>IF(AND(CM52&gt;=TH!$L$15,CM52&lt;=TH!$L$17),-(TH!$Q$8+TH!$Q$9)/TH!$L$16,0)</f>
        <v>0</v>
      </c>
      <c r="CN59" s="55">
        <f>IF(AND(CN52&gt;=TH!$L$15,CN52&lt;=TH!$L$17),-(TH!$Q$8+TH!$Q$9)/TH!$L$16,0)</f>
        <v>0</v>
      </c>
      <c r="CO59" s="55">
        <f>IF(AND(CO52&gt;=TH!$L$15,CO52&lt;=TH!$L$17),-(TH!$Q$8+TH!$Q$9)/TH!$L$16,0)</f>
        <v>0</v>
      </c>
      <c r="CP59" s="55">
        <f>IF(AND(CP52&gt;=TH!$L$15,CP52&lt;=TH!$L$17),-(TH!$Q$8+TH!$Q$9)/TH!$L$16,0)</f>
        <v>0</v>
      </c>
      <c r="CQ59" s="55">
        <f>IF(AND(CQ52&gt;=TH!$L$15,CQ52&lt;=TH!$L$17),-(TH!$Q$8+TH!$Q$9)/TH!$L$16,0)</f>
        <v>0</v>
      </c>
      <c r="CR59" s="55">
        <f>IF(AND(CR52&gt;=TH!$L$15,CR52&lt;=TH!$L$17),-(TH!$Q$8+TH!$Q$9)/TH!$L$16,0)</f>
        <v>0</v>
      </c>
      <c r="CS59" s="55">
        <f>IF(AND(CS52&gt;=TH!$L$15,CS52&lt;=TH!$L$17),-(TH!$Q$8+TH!$Q$9)/TH!$L$16,0)</f>
        <v>0</v>
      </c>
      <c r="CT59" s="55">
        <f>IF(AND(CT52&gt;=TH!$L$15,CT52&lt;=TH!$L$17),-(TH!$Q$8+TH!$Q$9)/TH!$L$16,0)</f>
        <v>0</v>
      </c>
      <c r="CU59" s="55">
        <f>IF(AND(CU52&gt;=TH!$L$15,CU52&lt;=TH!$L$17),-(TH!$Q$8+TH!$Q$9)/TH!$L$16,0)</f>
        <v>0</v>
      </c>
      <c r="CV59" s="55">
        <f>IF(AND(CV52&gt;=TH!$L$15,CV52&lt;=TH!$L$17),-(TH!$Q$8+TH!$Q$9)/TH!$L$16,0)</f>
        <v>0</v>
      </c>
      <c r="CW59" s="55">
        <f>IF(AND(CW52&gt;=TH!$L$15,CW52&lt;=TH!$L$17),-(TH!$Q$8+TH!$Q$9)/TH!$L$16,0)</f>
        <v>0</v>
      </c>
      <c r="CX59" s="55">
        <f>IF(AND(CX52&gt;=TH!$L$15,CX52&lt;=TH!$L$17),-(TH!$Q$8+TH!$Q$9)/TH!$L$16,0)</f>
        <v>0</v>
      </c>
      <c r="CY59" s="55">
        <f>IF(AND(CY52&gt;=TH!$L$15,CY52&lt;=TH!$L$17),-(TH!$Q$8+TH!$Q$9)/TH!$L$16,0)</f>
        <v>0</v>
      </c>
      <c r="CZ59" s="55">
        <f>IF(AND(CZ52&gt;=TH!$L$15,CZ52&lt;=TH!$L$17),-(TH!$Q$8+TH!$Q$9)/TH!$L$16,0)</f>
        <v>0</v>
      </c>
      <c r="DA59" s="55">
        <f>IF(AND(DA52&gt;=TH!$L$15,DA52&lt;=TH!$L$17),-(TH!$Q$8+TH!$Q$9)/TH!$L$16,0)</f>
        <v>0</v>
      </c>
      <c r="DB59" s="55">
        <f>IF(AND(DB52&gt;=TH!$L$15,DB52&lt;=TH!$L$17),-(TH!$Q$8+TH!$Q$9)/TH!$L$16,0)</f>
        <v>0</v>
      </c>
      <c r="DC59" s="55">
        <f>IF(AND(DC52&gt;=TH!$L$15,DC52&lt;=TH!$L$17),-(TH!$Q$8+TH!$Q$9)/TH!$L$16,0)</f>
        <v>0</v>
      </c>
      <c r="DD59" s="55">
        <f>IF(AND(DD52&gt;=TH!$L$15,DD52&lt;=TH!$L$17),-(TH!$Q$8+TH!$Q$9)/TH!$L$16,0)</f>
        <v>0</v>
      </c>
      <c r="DE59" s="55">
        <f>IF(AND(DE52&gt;=TH!$L$15,DE52&lt;=TH!$L$17),-(TH!$Q$8+TH!$Q$9)/TH!$L$16,0)</f>
        <v>0</v>
      </c>
      <c r="DF59" s="55">
        <f>IF(AND(DF52&gt;=TH!$L$15,DF52&lt;=TH!$L$17),-(TH!$Q$8+TH!$Q$9)/TH!$L$16,0)</f>
        <v>0</v>
      </c>
      <c r="DG59" s="55">
        <f>IF(AND(DG52&gt;=TH!$L$15,DG52&lt;=TH!$L$17),-(TH!$Q$8+TH!$Q$9)/TH!$L$16,0)</f>
        <v>0</v>
      </c>
      <c r="DH59" s="55">
        <f>IF(AND(DH52&gt;=TH!$L$15,DH52&lt;=TH!$L$17),-(TH!$Q$8+TH!$Q$9)/TH!$L$16,0)</f>
        <v>0</v>
      </c>
      <c r="DI59" s="55">
        <f>IF(AND(DI52&gt;=TH!$L$15,DI52&lt;=TH!$L$17),-(TH!$Q$8+TH!$Q$9)/TH!$L$16,0)</f>
        <v>0</v>
      </c>
      <c r="DJ59" s="55">
        <f>IF(AND(DJ52&gt;=TH!$L$15,DJ52&lt;=TH!$L$17),-(TH!$Q$8+TH!$Q$9)/TH!$L$16,0)</f>
        <v>0</v>
      </c>
      <c r="DK59" s="55">
        <f>IF(AND(DK52&gt;=TH!$L$15,DK52&lt;=TH!$L$17),-(TH!$Q$8+TH!$Q$9)/TH!$L$16,0)</f>
        <v>0</v>
      </c>
      <c r="DL59" s="55">
        <f>IF(AND(DL52&gt;=TH!$L$15,DL52&lt;=TH!$L$17),-(TH!$Q$8+TH!$Q$9)/TH!$L$16,0)</f>
        <v>0</v>
      </c>
      <c r="DM59" s="55">
        <f>IF(AND(DM52&gt;=TH!$L$15,DM52&lt;=TH!$L$17),-(TH!$Q$8+TH!$Q$9)/TH!$L$16,0)</f>
        <v>0</v>
      </c>
      <c r="DN59" s="55">
        <f>IF(AND(DN52&gt;=TH!$L$15,DN52&lt;=TH!$L$17),-(TH!$Q$8+TH!$Q$9)/TH!$L$16,0)</f>
        <v>0</v>
      </c>
      <c r="DO59" s="55">
        <f>IF(AND(DO52&gt;=TH!$L$15,DO52&lt;=TH!$L$17),-(TH!$Q$8+TH!$Q$9)/TH!$L$16,0)</f>
        <v>0</v>
      </c>
      <c r="DP59" s="55">
        <f>IF(AND(DP52&gt;=TH!$L$15,DP52&lt;=TH!$L$17),-(TH!$Q$8+TH!$Q$9)/TH!$L$16,0)</f>
        <v>0</v>
      </c>
      <c r="DQ59" s="55">
        <f>IF(AND(DQ52&gt;=TH!$L$15,DQ52&lt;=TH!$L$17),-(TH!$Q$8+TH!$Q$9)/TH!$L$16,0)</f>
        <v>0</v>
      </c>
      <c r="DR59" s="55">
        <f>IF(AND(DR52&gt;=TH!$L$15,DR52&lt;=TH!$L$17),-(TH!$Q$8+TH!$Q$9)/TH!$L$16,0)</f>
        <v>0</v>
      </c>
      <c r="DS59" s="55">
        <f>IF(AND(DS52&gt;=TH!$L$15,DS52&lt;=TH!$L$17),-(TH!$Q$8+TH!$Q$9)/TH!$L$16,0)</f>
        <v>0</v>
      </c>
      <c r="DT59" s="55">
        <f>IF(AND(DT52&gt;=TH!$L$15,DT52&lt;=TH!$L$17),-(TH!$Q$8+TH!$Q$9)/TH!$L$16,0)</f>
        <v>0</v>
      </c>
      <c r="DU59" s="36" t="s">
        <v>238</v>
      </c>
    </row>
    <row r="60" spans="2:125" x14ac:dyDescent="0.25">
      <c r="B60" s="56">
        <f>SUM(D60:DT60)</f>
        <v>-2700355.9200000013</v>
      </c>
      <c r="C60" s="14" t="str">
        <f>CONCATENATE("Contingency (",LPP!H16*100,"% Allocated)")</f>
        <v>Contingency (20% Allocated)</v>
      </c>
      <c r="E60" s="55">
        <f>IF(AND(E52&gt;=TH!$L$15,E52&lt;=TH!$L$17),-(LPP!$H$16*LPP!$Q$13)/TH!$L$16,0)</f>
        <v>0</v>
      </c>
      <c r="F60" s="55">
        <f>IF(AND(F52&gt;=TH!$L$15,F52&lt;=TH!$L$17),-(LPP!$H$16*LPP!$Q$13)/TH!$L$16,0)</f>
        <v>0</v>
      </c>
      <c r="G60" s="55">
        <f>IF(AND(G52&gt;=TH!$L$15,G52&lt;=TH!$L$17),-(LPP!$H$16*LPP!$Q$13)/TH!$L$16,0)</f>
        <v>0</v>
      </c>
      <c r="H60" s="55">
        <f>IF(AND(H52&gt;=TH!$L$15,H52&lt;=TH!$L$17),-(LPP!$H$16*LPP!$Q$13)/TH!$L$16,0)</f>
        <v>0</v>
      </c>
      <c r="I60" s="55">
        <f>IF(AND(I52&gt;=TH!$L$15,I52&lt;=TH!$L$17),-(LPP!$H$16*LPP!$Q$13)/TH!$L$16,0)</f>
        <v>0</v>
      </c>
      <c r="J60" s="55">
        <f>IF(AND(J52&gt;=TH!$L$15,J52&lt;=TH!$L$17),-(LPP!$H$16*LPP!$Q$13)/TH!$L$16,0)</f>
        <v>0</v>
      </c>
      <c r="K60" s="55">
        <f>IF(AND(K52&gt;=TH!$L$15,K52&lt;=TH!$L$17),-(LPP!$H$16*LPP!$Q$13)/TH!$L$16,0)</f>
        <v>0</v>
      </c>
      <c r="L60" s="55">
        <f>IF(AND(L52&gt;=TH!$L$15,L52&lt;=TH!$L$17),-(LPP!$H$16*LPP!$Q$13)/TH!$L$16,0)</f>
        <v>0</v>
      </c>
      <c r="M60" s="55">
        <f>IF(AND(M52&gt;=TH!$L$15,M52&lt;=TH!$L$17),-(LPP!$H$16*LPP!$Q$13)/TH!$L$16,0)</f>
        <v>0</v>
      </c>
      <c r="N60" s="55">
        <f>IF(AND(N52&gt;=TH!$L$15,N52&lt;=TH!$L$17),-(LPP!$H$16*LPP!$Q$13)/TH!$L$16,0)</f>
        <v>0</v>
      </c>
      <c r="O60" s="55">
        <f>IF(AND(O52&gt;=TH!$L$15,O52&lt;=TH!$L$17),-(LPP!$H$16*LPP!$Q$13)/TH!$L$16,0)</f>
        <v>0</v>
      </c>
      <c r="P60" s="55">
        <f>IF(AND(P52&gt;=TH!$L$15,P52&lt;=TH!$L$17),-(LPP!$H$16*LPP!$Q$13)/TH!$L$16,0)</f>
        <v>0</v>
      </c>
      <c r="Q60" s="55">
        <f>IF(AND(Q52&gt;=TH!$L$15,Q52&lt;=TH!$L$17),-(LPP!$H$16*LPP!$Q$13)/TH!$L$16,0)</f>
        <v>0</v>
      </c>
      <c r="R60" s="55">
        <f>IF(AND(R52&gt;=TH!$L$15,R52&lt;=TH!$L$17),-(LPP!$H$16*LPP!$Q$13)/TH!$L$16,0)</f>
        <v>0</v>
      </c>
      <c r="S60" s="55">
        <f>IF(AND(S52&gt;=TH!$L$15,S52&lt;=TH!$L$17),-(LPP!$H$16*LPP!$Q$13)/TH!$L$16,0)</f>
        <v>0</v>
      </c>
      <c r="T60" s="55">
        <f>IF(AND(T52&gt;=TH!$L$15,T52&lt;=TH!$L$17),-(LPP!$H$16*LPP!$Q$13)/TH!$L$16,0)</f>
        <v>0</v>
      </c>
      <c r="U60" s="55">
        <f>IF(AND(U52&gt;=TH!$L$15,U52&lt;=TH!$L$17),-(LPP!$H$16*LPP!$Q$13)/TH!$L$16,0)</f>
        <v>0</v>
      </c>
      <c r="V60" s="55">
        <f>IF(AND(V52&gt;=TH!$L$15,V52&lt;=TH!$L$17),-(LPP!$H$16*LPP!$Q$13)/TH!$L$16,0)</f>
        <v>0</v>
      </c>
      <c r="W60" s="55">
        <f>IF(AND(W52&gt;=TH!$L$15,W52&lt;=TH!$L$17),-(LPP!$H$16*LPP!$Q$13)/TH!$L$16,0)</f>
        <v>0</v>
      </c>
      <c r="X60" s="55">
        <f>IF(AND(X52&gt;=TH!$L$15,X52&lt;=TH!$L$17),-(LPP!$H$16*LPP!$Q$13)/TH!$L$16,0)</f>
        <v>0</v>
      </c>
      <c r="Y60" s="55">
        <f>IF(AND(Y52&gt;=TH!$L$15,Y52&lt;=TH!$L$17),-(LPP!$H$16*LPP!$Q$13)/TH!$L$16,0)</f>
        <v>-90011.864000000001</v>
      </c>
      <c r="Z60" s="55">
        <f>IF(AND(Z52&gt;=TH!$L$15,Z52&lt;=TH!$L$17),-(LPP!$H$16*LPP!$Q$13)/TH!$L$16,0)</f>
        <v>-90011.864000000001</v>
      </c>
      <c r="AA60" s="55">
        <f>IF(AND(AA52&gt;=TH!$L$15,AA52&lt;=TH!$L$17),-(LPP!$H$16*LPP!$Q$13)/TH!$L$16,0)</f>
        <v>-90011.864000000001</v>
      </c>
      <c r="AB60" s="55">
        <f>IF(AND(AB52&gt;=TH!$L$15,AB52&lt;=TH!$L$17),-(LPP!$H$16*LPP!$Q$13)/TH!$L$16,0)</f>
        <v>-90011.864000000001</v>
      </c>
      <c r="AC60" s="55">
        <f>IF(AND(AC52&gt;=TH!$L$15,AC52&lt;=TH!$L$17),-(LPP!$H$16*LPP!$Q$13)/TH!$L$16,0)</f>
        <v>-90011.864000000001</v>
      </c>
      <c r="AD60" s="55">
        <f>IF(AND(AD52&gt;=TH!$L$15,AD52&lt;=TH!$L$17),-(LPP!$H$16*LPP!$Q$13)/TH!$L$16,0)</f>
        <v>-90011.864000000001</v>
      </c>
      <c r="AE60" s="55">
        <f>IF(AND(AE52&gt;=TH!$L$15,AE52&lt;=TH!$L$17),-(LPP!$H$16*LPP!$Q$13)/TH!$L$16,0)</f>
        <v>-90011.864000000001</v>
      </c>
      <c r="AF60" s="55">
        <f>IF(AND(AF52&gt;=TH!$L$15,AF52&lt;=TH!$L$17),-(LPP!$H$16*LPP!$Q$13)/TH!$L$16,0)</f>
        <v>-90011.864000000001</v>
      </c>
      <c r="AG60" s="55">
        <f>IF(AND(AG52&gt;=TH!$L$15,AG52&lt;=TH!$L$17),-(LPP!$H$16*LPP!$Q$13)/TH!$L$16,0)</f>
        <v>-90011.864000000001</v>
      </c>
      <c r="AH60" s="55">
        <f>IF(AND(AH52&gt;=TH!$L$15,AH52&lt;=TH!$L$17),-(LPP!$H$16*LPP!$Q$13)/TH!$L$16,0)</f>
        <v>-90011.864000000001</v>
      </c>
      <c r="AI60" s="55">
        <f>IF(AND(AI52&gt;=TH!$L$15,AI52&lt;=TH!$L$17),-(LPP!$H$16*LPP!$Q$13)/TH!$L$16,0)</f>
        <v>-90011.864000000001</v>
      </c>
      <c r="AJ60" s="55">
        <f>IF(AND(AJ52&gt;=TH!$L$15,AJ52&lt;=TH!$L$17),-(LPP!$H$16*LPP!$Q$13)/TH!$L$16,0)</f>
        <v>-90011.864000000001</v>
      </c>
      <c r="AK60" s="55">
        <f>IF(AND(AK52&gt;=TH!$L$15,AK52&lt;=TH!$L$17),-(LPP!$H$16*LPP!$Q$13)/TH!$L$16,0)</f>
        <v>-90011.864000000001</v>
      </c>
      <c r="AL60" s="55">
        <f>IF(AND(AL52&gt;=TH!$L$15,AL52&lt;=TH!$L$17),-(LPP!$H$16*LPP!$Q$13)/TH!$L$16,0)</f>
        <v>-90011.864000000001</v>
      </c>
      <c r="AM60" s="55">
        <f>IF(AND(AM52&gt;=TH!$L$15,AM52&lt;=TH!$L$17),-(LPP!$H$16*LPP!$Q$13)/TH!$L$16,0)</f>
        <v>-90011.864000000001</v>
      </c>
      <c r="AN60" s="55">
        <f>IF(AND(AN52&gt;=TH!$L$15,AN52&lt;=TH!$L$17),-(LPP!$H$16*LPP!$Q$13)/TH!$L$16,0)</f>
        <v>-90011.864000000001</v>
      </c>
      <c r="AO60" s="55">
        <f>IF(AND(AO52&gt;=TH!$L$15,AO52&lt;=TH!$L$17),-(LPP!$H$16*LPP!$Q$13)/TH!$L$16,0)</f>
        <v>-90011.864000000001</v>
      </c>
      <c r="AP60" s="55">
        <f>IF(AND(AP52&gt;=TH!$L$15,AP52&lt;=TH!$L$17),-(LPP!$H$16*LPP!$Q$13)/TH!$L$16,0)</f>
        <v>-90011.864000000001</v>
      </c>
      <c r="AQ60" s="55">
        <f>IF(AND(AQ52&gt;=TH!$L$15,AQ52&lt;=TH!$L$17),-(LPP!$H$16*LPP!$Q$13)/TH!$L$16,0)</f>
        <v>-90011.864000000001</v>
      </c>
      <c r="AR60" s="55">
        <f>IF(AND(AR52&gt;=TH!$L$15,AR52&lt;=TH!$L$17),-(LPP!$H$16*LPP!$Q$13)/TH!$L$16,0)</f>
        <v>-90011.864000000001</v>
      </c>
      <c r="AS60" s="55">
        <f>IF(AND(AS52&gt;=TH!$L$15,AS52&lt;=TH!$L$17),-(LPP!$H$16*LPP!$Q$13)/TH!$L$16,0)</f>
        <v>-90011.864000000001</v>
      </c>
      <c r="AT60" s="55">
        <f>IF(AND(AT52&gt;=TH!$L$15,AT52&lt;=TH!$L$17),-(LPP!$H$16*LPP!$Q$13)/TH!$L$16,0)</f>
        <v>-90011.864000000001</v>
      </c>
      <c r="AU60" s="55">
        <f>IF(AND(AU52&gt;=TH!$L$15,AU52&lt;=TH!$L$17),-(LPP!$H$16*LPP!$Q$13)/TH!$L$16,0)</f>
        <v>-90011.864000000001</v>
      </c>
      <c r="AV60" s="55">
        <f>IF(AND(AV52&gt;=TH!$L$15,AV52&lt;=TH!$L$17),-(LPP!$H$16*LPP!$Q$13)/TH!$L$16,0)</f>
        <v>-90011.864000000001</v>
      </c>
      <c r="AW60" s="55">
        <f>IF(AND(AW52&gt;=TH!$L$15,AW52&lt;=TH!$L$17),-(LPP!$H$16*LPP!$Q$13)/TH!$L$16,0)</f>
        <v>-90011.864000000001</v>
      </c>
      <c r="AX60" s="55">
        <f>IF(AND(AX52&gt;=TH!$L$15,AX52&lt;=TH!$L$17),-(LPP!$H$16*LPP!$Q$13)/TH!$L$16,0)</f>
        <v>-90011.864000000001</v>
      </c>
      <c r="AY60" s="55">
        <f>IF(AND(AY52&gt;=TH!$L$15,AY52&lt;=TH!$L$17),-(LPP!$H$16*LPP!$Q$13)/TH!$L$16,0)</f>
        <v>-90011.864000000001</v>
      </c>
      <c r="AZ60" s="55">
        <f>IF(AND(AZ52&gt;=TH!$L$15,AZ52&lt;=TH!$L$17),-(LPP!$H$16*LPP!$Q$13)/TH!$L$16,0)</f>
        <v>-90011.864000000001</v>
      </c>
      <c r="BA60" s="55">
        <f>IF(AND(BA52&gt;=TH!$L$15,BA52&lt;=TH!$L$17),-(LPP!$H$16*LPP!$Q$13)/TH!$L$16,0)</f>
        <v>-90011.864000000001</v>
      </c>
      <c r="BB60" s="55">
        <f>IF(AND(BB52&gt;=TH!$L$15,BB52&lt;=TH!$L$17),-(LPP!$H$16*LPP!$Q$13)/TH!$L$16,0)</f>
        <v>-90011.864000000001</v>
      </c>
      <c r="BC60" s="55">
        <f>IF(AND(BC52&gt;=TH!$L$15,BC52&lt;=TH!$L$17),-(LPP!$H$16*LPP!$Q$13)/TH!$L$16,0)</f>
        <v>0</v>
      </c>
      <c r="BD60" s="55">
        <f>IF(AND(BD52&gt;=TH!$L$15,BD52&lt;=TH!$L$17),-(LPP!$H$16*LPP!$Q$13)/TH!$L$16,0)</f>
        <v>0</v>
      </c>
      <c r="BE60" s="55">
        <f>IF(AND(BE52&gt;=TH!$L$15,BE52&lt;=TH!$L$17),-(LPP!$H$16*LPP!$Q$13)/TH!$L$16,0)</f>
        <v>0</v>
      </c>
      <c r="BF60" s="55">
        <f>IF(AND(BF52&gt;=TH!$L$15,BF52&lt;=TH!$L$17),-(LPP!$H$16*LPP!$Q$13)/TH!$L$16,0)</f>
        <v>0</v>
      </c>
      <c r="BG60" s="55">
        <f>IF(AND(BG52&gt;=TH!$L$15,BG52&lt;=TH!$L$17),-(LPP!$H$16*LPP!$Q$13)/TH!$L$16,0)</f>
        <v>0</v>
      </c>
      <c r="BH60" s="55">
        <f>IF(AND(BH52&gt;=TH!$L$15,BH52&lt;=TH!$L$17),-(LPP!$H$16*LPP!$Q$13)/TH!$L$16,0)</f>
        <v>0</v>
      </c>
      <c r="BI60" s="55">
        <f>IF(AND(BI52&gt;=TH!$L$15,BI52&lt;=TH!$L$17),-(LPP!$H$16*LPP!$Q$13)/TH!$L$16,0)</f>
        <v>0</v>
      </c>
      <c r="BJ60" s="55">
        <f>IF(AND(BJ52&gt;=TH!$L$15,BJ52&lt;=TH!$L$17),-(LPP!$H$16*LPP!$Q$13)/TH!$L$16,0)</f>
        <v>0</v>
      </c>
      <c r="BK60" s="55">
        <f>IF(AND(BK52&gt;=TH!$L$15,BK52&lt;=TH!$L$17),-(LPP!$H$16*LPP!$Q$13)/TH!$L$16,0)</f>
        <v>0</v>
      </c>
      <c r="BL60" s="55">
        <f>IF(AND(BL52&gt;=TH!$L$15,BL52&lt;=TH!$L$17),-(LPP!$H$16*LPP!$Q$13)/TH!$L$16,0)</f>
        <v>0</v>
      </c>
      <c r="BM60" s="55">
        <f>IF(AND(BM52&gt;=TH!$L$15,BM52&lt;=TH!$L$17),-(LPP!$H$16*LPP!$Q$13)/TH!$L$16,0)</f>
        <v>0</v>
      </c>
      <c r="BN60" s="55">
        <f>IF(AND(BN52&gt;=TH!$L$15,BN52&lt;=TH!$L$17),-(LPP!$H$16*LPP!$Q$13)/TH!$L$16,0)</f>
        <v>0</v>
      </c>
      <c r="BO60" s="55">
        <f>IF(AND(BO52&gt;=TH!$L$15,BO52&lt;=TH!$L$17),-(LPP!$H$16*LPP!$Q$13)/TH!$L$16,0)</f>
        <v>0</v>
      </c>
      <c r="BP60" s="55">
        <f>IF(AND(BP52&gt;=TH!$L$15,BP52&lt;=TH!$L$17),-(LPP!$H$16*LPP!$Q$13)/TH!$L$16,0)</f>
        <v>0</v>
      </c>
      <c r="BQ60" s="55">
        <f>IF(AND(BQ52&gt;=TH!$L$15,BQ52&lt;=TH!$L$17),-(LPP!$H$16*LPP!$Q$13)/TH!$L$16,0)</f>
        <v>0</v>
      </c>
      <c r="BR60" s="55">
        <f>IF(AND(BR52&gt;=TH!$L$15,BR52&lt;=TH!$L$17),-(LPP!$H$16*LPP!$Q$13)/TH!$L$16,0)</f>
        <v>0</v>
      </c>
      <c r="BS60" s="55">
        <f>IF(AND(BS52&gt;=TH!$L$15,BS52&lt;=TH!$L$17),-(LPP!$H$16*LPP!$Q$13)/TH!$L$16,0)</f>
        <v>0</v>
      </c>
      <c r="BT60" s="55">
        <f>IF(AND(BT52&gt;=TH!$L$15,BT52&lt;=TH!$L$17),-(LPP!$H$16*LPP!$Q$13)/TH!$L$16,0)</f>
        <v>0</v>
      </c>
      <c r="BU60" s="55">
        <f>IF(AND(BU52&gt;=TH!$L$15,BU52&lt;=TH!$L$17),-(LPP!$H$16*LPP!$Q$13)/TH!$L$16,0)</f>
        <v>0</v>
      </c>
      <c r="BV60" s="55">
        <f>IF(AND(BV52&gt;=TH!$L$15,BV52&lt;=TH!$L$17),-(LPP!$H$16*LPP!$Q$13)/TH!$L$16,0)</f>
        <v>0</v>
      </c>
      <c r="BW60" s="55">
        <f>IF(AND(BW52&gt;=TH!$L$15,BW52&lt;=TH!$L$17),-(LPP!$H$16*LPP!$Q$13)/TH!$L$16,0)</f>
        <v>0</v>
      </c>
      <c r="BX60" s="55">
        <f>IF(AND(BX52&gt;=TH!$L$15,BX52&lt;=TH!$L$17),-(LPP!$H$16*LPP!$Q$13)/TH!$L$16,0)</f>
        <v>0</v>
      </c>
      <c r="BY60" s="55">
        <f>IF(AND(BY52&gt;=TH!$L$15,BY52&lt;=TH!$L$17),-(LPP!$H$16*LPP!$Q$13)/TH!$L$16,0)</f>
        <v>0</v>
      </c>
      <c r="BZ60" s="55">
        <f>IF(AND(BZ52&gt;=TH!$L$15,BZ52&lt;=TH!$L$17),-(LPP!$H$16*LPP!$Q$13)/TH!$L$16,0)</f>
        <v>0</v>
      </c>
      <c r="CA60" s="55">
        <f>IF(AND(CA52&gt;=TH!$L$15,CA52&lt;=TH!$L$17),-(LPP!$H$16*LPP!$Q$13)/TH!$L$16,0)</f>
        <v>0</v>
      </c>
      <c r="CB60" s="55">
        <f>IF(AND(CB52&gt;=TH!$L$15,CB52&lt;=TH!$L$17),-(LPP!$H$16*LPP!$Q$13)/TH!$L$16,0)</f>
        <v>0</v>
      </c>
      <c r="CC60" s="55">
        <f>IF(AND(CC52&gt;=TH!$L$15,CC52&lt;=TH!$L$17),-(LPP!$H$16*LPP!$Q$13)/TH!$L$16,0)</f>
        <v>0</v>
      </c>
      <c r="CD60" s="55">
        <f>IF(AND(CD52&gt;=TH!$L$15,CD52&lt;=TH!$L$17),-(LPP!$H$16*LPP!$Q$13)/TH!$L$16,0)</f>
        <v>0</v>
      </c>
      <c r="CE60" s="55">
        <f>IF(AND(CE52&gt;=TH!$L$15,CE52&lt;=TH!$L$17),-(LPP!$H$16*LPP!$Q$13)/TH!$L$16,0)</f>
        <v>0</v>
      </c>
      <c r="CF60" s="55">
        <f>IF(AND(CF52&gt;=TH!$L$15,CF52&lt;=TH!$L$17),-(LPP!$H$16*LPP!$Q$13)/TH!$L$16,0)</f>
        <v>0</v>
      </c>
      <c r="CG60" s="55">
        <f>IF(AND(CG52&gt;=TH!$L$15,CG52&lt;=TH!$L$17),-(LPP!$H$16*LPP!$Q$13)/TH!$L$16,0)</f>
        <v>0</v>
      </c>
      <c r="CH60" s="55">
        <f>IF(AND(CH52&gt;=TH!$L$15,CH52&lt;=TH!$L$17),-(LPP!$H$16*LPP!$Q$13)/TH!$L$16,0)</f>
        <v>0</v>
      </c>
      <c r="CI60" s="55">
        <f>IF(AND(CI52&gt;=TH!$L$15,CI52&lt;=TH!$L$17),-(LPP!$H$16*LPP!$Q$13)/TH!$L$16,0)</f>
        <v>0</v>
      </c>
      <c r="CJ60" s="55">
        <f>IF(AND(CJ52&gt;=TH!$L$15,CJ52&lt;=TH!$L$17),-(LPP!$H$16*LPP!$Q$13)/TH!$L$16,0)</f>
        <v>0</v>
      </c>
      <c r="CK60" s="55">
        <f>IF(AND(CK52&gt;=TH!$L$15,CK52&lt;=TH!$L$17),-(LPP!$H$16*LPP!$Q$13)/TH!$L$16,0)</f>
        <v>0</v>
      </c>
      <c r="CL60" s="55">
        <f>IF(AND(CL52&gt;=TH!$L$15,CL52&lt;=TH!$L$17),-(LPP!$H$16*LPP!$Q$13)/TH!$L$16,0)</f>
        <v>0</v>
      </c>
      <c r="CM60" s="55">
        <f>IF(AND(CM52&gt;=TH!$L$15,CM52&lt;=TH!$L$17),-(LPP!$H$16*LPP!$Q$13)/TH!$L$16,0)</f>
        <v>0</v>
      </c>
      <c r="CN60" s="55">
        <f>IF(AND(CN52&gt;=TH!$L$15,CN52&lt;=TH!$L$17),-(LPP!$H$16*LPP!$Q$13)/TH!$L$16,0)</f>
        <v>0</v>
      </c>
      <c r="CO60" s="55">
        <f>IF(AND(CO52&gt;=TH!$L$15,CO52&lt;=TH!$L$17),-(LPP!$H$16*LPP!$Q$13)/TH!$L$16,0)</f>
        <v>0</v>
      </c>
      <c r="CP60" s="55">
        <f>IF(AND(CP52&gt;=TH!$L$15,CP52&lt;=TH!$L$17),-(LPP!$H$16*LPP!$Q$13)/TH!$L$16,0)</f>
        <v>0</v>
      </c>
      <c r="CQ60" s="55">
        <f>IF(AND(CQ52&gt;=TH!$L$15,CQ52&lt;=TH!$L$17),-(LPP!$H$16*LPP!$Q$13)/TH!$L$16,0)</f>
        <v>0</v>
      </c>
      <c r="CR60" s="55">
        <f>IF(AND(CR52&gt;=TH!$L$15,CR52&lt;=TH!$L$17),-(LPP!$H$16*LPP!$Q$13)/TH!$L$16,0)</f>
        <v>0</v>
      </c>
      <c r="CS60" s="55">
        <f>IF(AND(CS52&gt;=TH!$L$15,CS52&lt;=TH!$L$17),-(LPP!$H$16*LPP!$Q$13)/TH!$L$16,0)</f>
        <v>0</v>
      </c>
      <c r="CT60" s="55">
        <f>IF(AND(CT52&gt;=TH!$L$15,CT52&lt;=TH!$L$17),-(LPP!$H$16*LPP!$Q$13)/TH!$L$16,0)</f>
        <v>0</v>
      </c>
      <c r="CU60" s="55">
        <f>IF(AND(CU52&gt;=TH!$L$15,CU52&lt;=TH!$L$17),-(LPP!$H$16*LPP!$Q$13)/TH!$L$16,0)</f>
        <v>0</v>
      </c>
      <c r="CV60" s="55">
        <f>IF(AND(CV52&gt;=TH!$L$15,CV52&lt;=TH!$L$17),-(LPP!$H$16*LPP!$Q$13)/TH!$L$16,0)</f>
        <v>0</v>
      </c>
      <c r="CW60" s="55">
        <f>IF(AND(CW52&gt;=TH!$L$15,CW52&lt;=TH!$L$17),-(LPP!$H$16*LPP!$Q$13)/TH!$L$16,0)</f>
        <v>0</v>
      </c>
      <c r="CX60" s="55">
        <f>IF(AND(CX52&gt;=TH!$L$15,CX52&lt;=TH!$L$17),-(LPP!$H$16*LPP!$Q$13)/TH!$L$16,0)</f>
        <v>0</v>
      </c>
      <c r="CY60" s="55">
        <f>IF(AND(CY52&gt;=TH!$L$15,CY52&lt;=TH!$L$17),-(LPP!$H$16*LPP!$Q$13)/TH!$L$16,0)</f>
        <v>0</v>
      </c>
      <c r="CZ60" s="55">
        <f>IF(AND(CZ52&gt;=TH!$L$15,CZ52&lt;=TH!$L$17),-(LPP!$H$16*LPP!$Q$13)/TH!$L$16,0)</f>
        <v>0</v>
      </c>
      <c r="DA60" s="55">
        <f>IF(AND(DA52&gt;=TH!$L$15,DA52&lt;=TH!$L$17),-(LPP!$H$16*LPP!$Q$13)/TH!$L$16,0)</f>
        <v>0</v>
      </c>
      <c r="DB60" s="55">
        <f>IF(AND(DB52&gt;=TH!$L$15,DB52&lt;=TH!$L$17),-(LPP!$H$16*LPP!$Q$13)/TH!$L$16,0)</f>
        <v>0</v>
      </c>
      <c r="DC60" s="55">
        <f>IF(AND(DC52&gt;=TH!$L$15,DC52&lt;=TH!$L$17),-(LPP!$H$16*LPP!$Q$13)/TH!$L$16,0)</f>
        <v>0</v>
      </c>
      <c r="DD60" s="55">
        <f>IF(AND(DD52&gt;=TH!$L$15,DD52&lt;=TH!$L$17),-(LPP!$H$16*LPP!$Q$13)/TH!$L$16,0)</f>
        <v>0</v>
      </c>
      <c r="DE60" s="55">
        <f>IF(AND(DE52&gt;=TH!$L$15,DE52&lt;=TH!$L$17),-(LPP!$H$16*LPP!$Q$13)/TH!$L$16,0)</f>
        <v>0</v>
      </c>
      <c r="DF60" s="55">
        <f>IF(AND(DF52&gt;=TH!$L$15,DF52&lt;=TH!$L$17),-(LPP!$H$16*LPP!$Q$13)/TH!$L$16,0)</f>
        <v>0</v>
      </c>
      <c r="DG60" s="55">
        <f>IF(AND(DG52&gt;=TH!$L$15,DG52&lt;=TH!$L$17),-(LPP!$H$16*LPP!$Q$13)/TH!$L$16,0)</f>
        <v>0</v>
      </c>
      <c r="DH60" s="55">
        <f>IF(AND(DH52&gt;=TH!$L$15,DH52&lt;=TH!$L$17),-(LPP!$H$16*LPP!$Q$13)/TH!$L$16,0)</f>
        <v>0</v>
      </c>
      <c r="DI60" s="55">
        <f>IF(AND(DI52&gt;=TH!$L$15,DI52&lt;=TH!$L$17),-(LPP!$H$16*LPP!$Q$13)/TH!$L$16,0)</f>
        <v>0</v>
      </c>
      <c r="DJ60" s="55">
        <f>IF(AND(DJ52&gt;=TH!$L$15,DJ52&lt;=TH!$L$17),-(LPP!$H$16*LPP!$Q$13)/TH!$L$16,0)</f>
        <v>0</v>
      </c>
      <c r="DK60" s="55">
        <f>IF(AND(DK52&gt;=TH!$L$15,DK52&lt;=TH!$L$17),-(LPP!$H$16*LPP!$Q$13)/TH!$L$16,0)</f>
        <v>0</v>
      </c>
      <c r="DL60" s="55">
        <f>IF(AND(DL52&gt;=TH!$L$15,DL52&lt;=TH!$L$17),-(LPP!$H$16*LPP!$Q$13)/TH!$L$16,0)</f>
        <v>0</v>
      </c>
      <c r="DM60" s="55">
        <f>IF(AND(DM52&gt;=TH!$L$15,DM52&lt;=TH!$L$17),-(LPP!$H$16*LPP!$Q$13)/TH!$L$16,0)</f>
        <v>0</v>
      </c>
      <c r="DN60" s="55">
        <f>IF(AND(DN52&gt;=TH!$L$15,DN52&lt;=TH!$L$17),-(LPP!$H$16*LPP!$Q$13)/TH!$L$16,0)</f>
        <v>0</v>
      </c>
      <c r="DO60" s="55">
        <f>IF(AND(DO52&gt;=TH!$L$15,DO52&lt;=TH!$L$17),-(LPP!$H$16*LPP!$Q$13)/TH!$L$16,0)</f>
        <v>0</v>
      </c>
      <c r="DP60" s="55">
        <f>IF(AND(DP52&gt;=TH!$L$15,DP52&lt;=TH!$L$17),-(LPP!$H$16*LPP!$Q$13)/TH!$L$16,0)</f>
        <v>0</v>
      </c>
      <c r="DQ60" s="55">
        <f>IF(AND(DQ52&gt;=TH!$L$15,DQ52&lt;=TH!$L$17),-(LPP!$H$16*LPP!$Q$13)/TH!$L$16,0)</f>
        <v>0</v>
      </c>
      <c r="DR60" s="55">
        <f>IF(AND(DR52&gt;=TH!$L$15,DR52&lt;=TH!$L$17),-(LPP!$H$16*LPP!$Q$13)/TH!$L$16,0)</f>
        <v>0</v>
      </c>
      <c r="DS60" s="55">
        <f>IF(AND(DS52&gt;=TH!$L$15,DS52&lt;=TH!$L$17),-(LPP!$H$16*LPP!$Q$13)/TH!$L$16,0)</f>
        <v>0</v>
      </c>
      <c r="DT60" s="55">
        <f>IF(AND(DT52&gt;=TH!$L$15,DT52&lt;=TH!$L$17),-(LPP!$H$16*LPP!$Q$13)/TH!$L$16,0)</f>
        <v>0</v>
      </c>
      <c r="DU60" s="36" t="s">
        <v>238</v>
      </c>
    </row>
    <row r="61" spans="2:125" x14ac:dyDescent="0.25">
      <c r="DU61" s="36" t="s">
        <v>238</v>
      </c>
    </row>
    <row r="62" spans="2:125" ht="13.8" thickBot="1" x14ac:dyDescent="0.3">
      <c r="B62" s="56">
        <f>SUM(D62:DT62)</f>
        <v>-65329556.400000051</v>
      </c>
      <c r="C62" s="29" t="s">
        <v>260</v>
      </c>
      <c r="D62" s="30">
        <f t="shared" ref="D62:BO62" si="22">SUM(D56:D61)</f>
        <v>-5523850</v>
      </c>
      <c r="E62" s="30">
        <f t="shared" si="22"/>
        <v>0</v>
      </c>
      <c r="F62" s="30">
        <f t="shared" si="22"/>
        <v>0</v>
      </c>
      <c r="G62" s="30">
        <f t="shared" si="22"/>
        <v>0</v>
      </c>
      <c r="H62" s="30">
        <f t="shared" si="22"/>
        <v>0</v>
      </c>
      <c r="I62" s="30">
        <f t="shared" si="22"/>
        <v>0</v>
      </c>
      <c r="J62" s="30">
        <f t="shared" si="22"/>
        <v>0</v>
      </c>
      <c r="K62" s="30">
        <f t="shared" si="22"/>
        <v>0</v>
      </c>
      <c r="L62" s="30">
        <f t="shared" si="22"/>
        <v>0</v>
      </c>
      <c r="M62" s="30">
        <f t="shared" si="22"/>
        <v>-645656</v>
      </c>
      <c r="N62" s="30">
        <f t="shared" si="22"/>
        <v>-645656</v>
      </c>
      <c r="O62" s="30">
        <f t="shared" si="22"/>
        <v>-645656</v>
      </c>
      <c r="P62" s="30">
        <f t="shared" si="22"/>
        <v>-645656</v>
      </c>
      <c r="Q62" s="30">
        <f t="shared" si="22"/>
        <v>-645656</v>
      </c>
      <c r="R62" s="30">
        <f t="shared" si="22"/>
        <v>-645656</v>
      </c>
      <c r="S62" s="30">
        <f t="shared" si="22"/>
        <v>-645656</v>
      </c>
      <c r="T62" s="30">
        <f t="shared" si="22"/>
        <v>-645656</v>
      </c>
      <c r="U62" s="30">
        <f t="shared" si="22"/>
        <v>-645656</v>
      </c>
      <c r="V62" s="30">
        <f t="shared" si="22"/>
        <v>0</v>
      </c>
      <c r="W62" s="30">
        <f t="shared" si="22"/>
        <v>0</v>
      </c>
      <c r="X62" s="30">
        <f t="shared" si="22"/>
        <v>0</v>
      </c>
      <c r="Y62" s="30">
        <f t="shared" si="22"/>
        <v>-1799826.7466666666</v>
      </c>
      <c r="Z62" s="30">
        <f t="shared" si="22"/>
        <v>-1799826.7466666666</v>
      </c>
      <c r="AA62" s="30">
        <f t="shared" si="22"/>
        <v>-1799826.7466666666</v>
      </c>
      <c r="AB62" s="30">
        <f t="shared" si="22"/>
        <v>-1799826.7466666666</v>
      </c>
      <c r="AC62" s="30">
        <f t="shared" si="22"/>
        <v>-1799826.7466666666</v>
      </c>
      <c r="AD62" s="30">
        <f t="shared" si="22"/>
        <v>-1799826.7466666666</v>
      </c>
      <c r="AE62" s="30">
        <f t="shared" si="22"/>
        <v>-1799826.7466666666</v>
      </c>
      <c r="AF62" s="30">
        <f t="shared" si="22"/>
        <v>-1799826.7466666666</v>
      </c>
      <c r="AG62" s="30">
        <f t="shared" si="22"/>
        <v>-1799826.7466666666</v>
      </c>
      <c r="AH62" s="30">
        <f t="shared" si="22"/>
        <v>-1799826.7466666666</v>
      </c>
      <c r="AI62" s="30">
        <f t="shared" si="22"/>
        <v>-1799826.7466666666</v>
      </c>
      <c r="AJ62" s="30">
        <f t="shared" si="22"/>
        <v>-1799826.7466666666</v>
      </c>
      <c r="AK62" s="30">
        <f t="shared" si="22"/>
        <v>-1799826.7466666666</v>
      </c>
      <c r="AL62" s="30">
        <f t="shared" si="22"/>
        <v>-1799826.7466666666</v>
      </c>
      <c r="AM62" s="30">
        <f t="shared" si="22"/>
        <v>-1799826.7466666666</v>
      </c>
      <c r="AN62" s="30">
        <f t="shared" si="22"/>
        <v>-1799826.7466666666</v>
      </c>
      <c r="AO62" s="30">
        <f t="shared" si="22"/>
        <v>-1799826.7466666666</v>
      </c>
      <c r="AP62" s="30">
        <f t="shared" si="22"/>
        <v>-1799826.7466666666</v>
      </c>
      <c r="AQ62" s="30">
        <f t="shared" si="22"/>
        <v>-1799826.7466666666</v>
      </c>
      <c r="AR62" s="30">
        <f t="shared" si="22"/>
        <v>-1799826.7466666666</v>
      </c>
      <c r="AS62" s="30">
        <f t="shared" si="22"/>
        <v>-1799826.7466666666</v>
      </c>
      <c r="AT62" s="30">
        <f t="shared" si="22"/>
        <v>-1799826.7466666666</v>
      </c>
      <c r="AU62" s="30">
        <f t="shared" si="22"/>
        <v>-1799826.7466666666</v>
      </c>
      <c r="AV62" s="30">
        <f t="shared" si="22"/>
        <v>-1799826.7466666666</v>
      </c>
      <c r="AW62" s="30">
        <f t="shared" si="22"/>
        <v>-1799826.7466666666</v>
      </c>
      <c r="AX62" s="30">
        <f t="shared" si="22"/>
        <v>-1799826.7466666666</v>
      </c>
      <c r="AY62" s="30">
        <f t="shared" si="22"/>
        <v>-1799826.7466666666</v>
      </c>
      <c r="AZ62" s="30">
        <f t="shared" si="22"/>
        <v>-1799826.7466666666</v>
      </c>
      <c r="BA62" s="30">
        <f t="shared" si="22"/>
        <v>-1799826.7466666666</v>
      </c>
      <c r="BB62" s="30">
        <f t="shared" si="22"/>
        <v>-1799826.7466666666</v>
      </c>
      <c r="BC62" s="30">
        <f t="shared" si="22"/>
        <v>0</v>
      </c>
      <c r="BD62" s="30">
        <f t="shared" si="22"/>
        <v>0</v>
      </c>
      <c r="BE62" s="30">
        <f t="shared" si="22"/>
        <v>0</v>
      </c>
      <c r="BF62" s="30">
        <f t="shared" si="22"/>
        <v>0</v>
      </c>
      <c r="BG62" s="30">
        <f t="shared" si="22"/>
        <v>0</v>
      </c>
      <c r="BH62" s="30">
        <f t="shared" si="22"/>
        <v>0</v>
      </c>
      <c r="BI62" s="30">
        <f t="shared" si="22"/>
        <v>0</v>
      </c>
      <c r="BJ62" s="30">
        <f t="shared" si="22"/>
        <v>0</v>
      </c>
      <c r="BK62" s="30">
        <f t="shared" si="22"/>
        <v>0</v>
      </c>
      <c r="BL62" s="30">
        <f t="shared" si="22"/>
        <v>0</v>
      </c>
      <c r="BM62" s="30">
        <f t="shared" si="22"/>
        <v>0</v>
      </c>
      <c r="BN62" s="30">
        <f t="shared" si="22"/>
        <v>0</v>
      </c>
      <c r="BO62" s="30">
        <f t="shared" si="22"/>
        <v>0</v>
      </c>
      <c r="BP62" s="30">
        <f t="shared" ref="BP62:DT62" si="23">SUM(BP56:BP61)</f>
        <v>0</v>
      </c>
      <c r="BQ62" s="30">
        <f t="shared" si="23"/>
        <v>0</v>
      </c>
      <c r="BR62" s="30">
        <f t="shared" si="23"/>
        <v>0</v>
      </c>
      <c r="BS62" s="30">
        <f t="shared" si="23"/>
        <v>0</v>
      </c>
      <c r="BT62" s="30">
        <f t="shared" si="23"/>
        <v>0</v>
      </c>
      <c r="BU62" s="30">
        <f t="shared" si="23"/>
        <v>0</v>
      </c>
      <c r="BV62" s="30">
        <f t="shared" si="23"/>
        <v>0</v>
      </c>
      <c r="BW62" s="30">
        <f t="shared" si="23"/>
        <v>0</v>
      </c>
      <c r="BX62" s="30">
        <f t="shared" si="23"/>
        <v>0</v>
      </c>
      <c r="BY62" s="30">
        <f t="shared" si="23"/>
        <v>0</v>
      </c>
      <c r="BZ62" s="30">
        <f t="shared" si="23"/>
        <v>0</v>
      </c>
      <c r="CA62" s="30">
        <f t="shared" si="23"/>
        <v>0</v>
      </c>
      <c r="CB62" s="30">
        <f t="shared" si="23"/>
        <v>0</v>
      </c>
      <c r="CC62" s="30">
        <f t="shared" si="23"/>
        <v>0</v>
      </c>
      <c r="CD62" s="30">
        <f t="shared" si="23"/>
        <v>0</v>
      </c>
      <c r="CE62" s="30">
        <f t="shared" si="23"/>
        <v>0</v>
      </c>
      <c r="CF62" s="30">
        <f t="shared" si="23"/>
        <v>0</v>
      </c>
      <c r="CG62" s="30">
        <f t="shared" si="23"/>
        <v>0</v>
      </c>
      <c r="CH62" s="30">
        <f t="shared" si="23"/>
        <v>0</v>
      </c>
      <c r="CI62" s="30">
        <f t="shared" si="23"/>
        <v>0</v>
      </c>
      <c r="CJ62" s="30">
        <f t="shared" si="23"/>
        <v>0</v>
      </c>
      <c r="CK62" s="30">
        <f t="shared" si="23"/>
        <v>0</v>
      </c>
      <c r="CL62" s="30">
        <f t="shared" si="23"/>
        <v>0</v>
      </c>
      <c r="CM62" s="30">
        <f t="shared" si="23"/>
        <v>0</v>
      </c>
      <c r="CN62" s="30">
        <f t="shared" si="23"/>
        <v>0</v>
      </c>
      <c r="CO62" s="30">
        <f t="shared" si="23"/>
        <v>0</v>
      </c>
      <c r="CP62" s="30">
        <f t="shared" si="23"/>
        <v>0</v>
      </c>
      <c r="CQ62" s="30">
        <f t="shared" si="23"/>
        <v>0</v>
      </c>
      <c r="CR62" s="30">
        <f t="shared" si="23"/>
        <v>0</v>
      </c>
      <c r="CS62" s="30">
        <f t="shared" si="23"/>
        <v>0</v>
      </c>
      <c r="CT62" s="30">
        <f t="shared" si="23"/>
        <v>0</v>
      </c>
      <c r="CU62" s="30">
        <f t="shared" si="23"/>
        <v>0</v>
      </c>
      <c r="CV62" s="30">
        <f t="shared" si="23"/>
        <v>0</v>
      </c>
      <c r="CW62" s="30">
        <f t="shared" si="23"/>
        <v>0</v>
      </c>
      <c r="CX62" s="30">
        <f t="shared" si="23"/>
        <v>0</v>
      </c>
      <c r="CY62" s="30">
        <f t="shared" si="23"/>
        <v>0</v>
      </c>
      <c r="CZ62" s="30">
        <f t="shared" si="23"/>
        <v>0</v>
      </c>
      <c r="DA62" s="30">
        <f t="shared" si="23"/>
        <v>0</v>
      </c>
      <c r="DB62" s="30">
        <f t="shared" si="23"/>
        <v>0</v>
      </c>
      <c r="DC62" s="30">
        <f t="shared" si="23"/>
        <v>0</v>
      </c>
      <c r="DD62" s="30">
        <f t="shared" si="23"/>
        <v>0</v>
      </c>
      <c r="DE62" s="30">
        <f t="shared" si="23"/>
        <v>0</v>
      </c>
      <c r="DF62" s="30">
        <f t="shared" si="23"/>
        <v>0</v>
      </c>
      <c r="DG62" s="30">
        <f t="shared" si="23"/>
        <v>0</v>
      </c>
      <c r="DH62" s="30">
        <f t="shared" si="23"/>
        <v>0</v>
      </c>
      <c r="DI62" s="30">
        <f t="shared" si="23"/>
        <v>0</v>
      </c>
      <c r="DJ62" s="30">
        <f t="shared" si="23"/>
        <v>0</v>
      </c>
      <c r="DK62" s="30">
        <f t="shared" si="23"/>
        <v>0</v>
      </c>
      <c r="DL62" s="30">
        <f t="shared" si="23"/>
        <v>0</v>
      </c>
      <c r="DM62" s="30">
        <f t="shared" si="23"/>
        <v>0</v>
      </c>
      <c r="DN62" s="30">
        <f t="shared" si="23"/>
        <v>0</v>
      </c>
      <c r="DO62" s="30">
        <f t="shared" si="23"/>
        <v>0</v>
      </c>
      <c r="DP62" s="30">
        <f t="shared" si="23"/>
        <v>0</v>
      </c>
      <c r="DQ62" s="30">
        <f t="shared" si="23"/>
        <v>0</v>
      </c>
      <c r="DR62" s="30">
        <f t="shared" si="23"/>
        <v>0</v>
      </c>
      <c r="DS62" s="30">
        <f t="shared" si="23"/>
        <v>0</v>
      </c>
      <c r="DT62" s="30">
        <f t="shared" si="23"/>
        <v>0</v>
      </c>
      <c r="DU62" s="36" t="s">
        <v>238</v>
      </c>
    </row>
    <row r="63" spans="2:125" ht="13.8" thickTop="1" x14ac:dyDescent="0.25">
      <c r="C63" s="2"/>
      <c r="DU63" s="36" t="s">
        <v>238</v>
      </c>
    </row>
    <row r="64" spans="2:125" x14ac:dyDescent="0.25"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36" t="s">
        <v>238</v>
      </c>
    </row>
    <row r="65" spans="3:125" x14ac:dyDescent="0.25">
      <c r="C65" s="10" t="s">
        <v>101</v>
      </c>
      <c r="DU65" s="36" t="s">
        <v>238</v>
      </c>
    </row>
    <row r="66" spans="3:125" x14ac:dyDescent="0.25">
      <c r="C66" s="9" t="s">
        <v>99</v>
      </c>
      <c r="E66" s="55">
        <f>MIN(IF(E$52&gt;=TH!$L$18,(TH!$L$19*((E$52-TH!$L$18)+1))),TH!$J$30)*TH!$N$30*((1+TH!$I$11)^MAX((E$53-ROUNDUP(TH!$L$18/12,0)),0))</f>
        <v>0</v>
      </c>
      <c r="F66" s="55">
        <f>MIN(IF(F$52&gt;=TH!$L$18,(TH!$L$19*((F$52-TH!$L$18)+1))),TH!$J$30)*TH!$N$30*((1+TH!$I$11)^MAX((F$53-ROUNDUP(TH!$L$18/12,0)),0))</f>
        <v>0</v>
      </c>
      <c r="G66" s="55">
        <f>MIN(IF(G$52&gt;=TH!$L$18,(TH!$L$19*((G$52-TH!$L$18)+1))),TH!$J$30)*TH!$N$30*((1+TH!$I$11)^MAX((G$53-ROUNDUP(TH!$L$18/12,0)),0))</f>
        <v>0</v>
      </c>
      <c r="H66" s="55">
        <f>MIN(IF(H$52&gt;=TH!$L$18,(TH!$L$19*((H$52-TH!$L$18)+1))),TH!$J$30)*TH!$N$30*((1+TH!$I$11)^MAX((H$53-ROUNDUP(TH!$L$18/12,0)),0))</f>
        <v>0</v>
      </c>
      <c r="I66" s="55">
        <f>MIN(IF(I$52&gt;=TH!$L$18,(TH!$L$19*((I$52-TH!$L$18)+1))),TH!$J$30)*TH!$N$30*((1+TH!$I$11)^MAX((I$53-ROUNDUP(TH!$L$18/12,0)),0))</f>
        <v>0</v>
      </c>
      <c r="J66" s="55">
        <f>MIN(IF(J$52&gt;=TH!$L$18,(TH!$L$19*((J$52-TH!$L$18)+1))),TH!$J$30)*TH!$N$30*((1+TH!$I$11)^MAX((J$53-ROUNDUP(TH!$L$18/12,0)),0))</f>
        <v>0</v>
      </c>
      <c r="K66" s="55">
        <f>MIN(IF(K$52&gt;=TH!$L$18,(TH!$L$19*((K$52-TH!$L$18)+1))),TH!$J$30)*TH!$N$30*((1+TH!$I$11)^MAX((K$53-ROUNDUP(TH!$L$18/12,0)),0))</f>
        <v>0</v>
      </c>
      <c r="L66" s="55">
        <f>MIN(IF(L$52&gt;=TH!$L$18,(TH!$L$19*((L$52-TH!$L$18)+1))),TH!$J$30)*TH!$N$30*((1+TH!$I$11)^MAX((L$53-ROUNDUP(TH!$L$18/12,0)),0))</f>
        <v>0</v>
      </c>
      <c r="M66" s="55">
        <f>MIN(IF(M$52&gt;=TH!$L$18,(TH!$L$19*((M$52-TH!$L$18)+1))),TH!$J$30)*TH!$N$30*((1+TH!$I$11)^MAX((M$53-ROUNDUP(TH!$L$18/12,0)),0))</f>
        <v>0</v>
      </c>
      <c r="N66" s="55">
        <f>MIN(IF(N$52&gt;=TH!$L$18,(TH!$L$19*((N$52-TH!$L$18)+1))),TH!$J$30)*TH!$N$30*((1+TH!$I$11)^MAX((N$53-ROUNDUP(TH!$L$18/12,0)),0))</f>
        <v>0</v>
      </c>
      <c r="O66" s="55">
        <f>MIN(IF(O$52&gt;=TH!$L$18,(TH!$L$19*((O$52-TH!$L$18)+1))),TH!$J$30)*TH!$N$30*((1+TH!$I$11)^MAX((O$53-ROUNDUP(TH!$L$18/12,0)),0))</f>
        <v>0</v>
      </c>
      <c r="P66" s="55">
        <f>MIN(IF(P$52&gt;=TH!$L$18,(TH!$L$19*((P$52-TH!$L$18)+1))),TH!$J$30)*TH!$N$30*((1+TH!$I$11)^MAX((P$53-ROUNDUP(TH!$L$18/12,0)),0))</f>
        <v>0</v>
      </c>
      <c r="Q66" s="55">
        <f>MIN(IF(Q$52&gt;=TH!$L$18,(TH!$L$19*((Q$52-TH!$L$18)+1))),TH!$J$30)*TH!$N$30*((1+TH!$I$11)^MAX((Q$53-ROUNDUP(TH!$L$18/12,0)),0))</f>
        <v>0</v>
      </c>
      <c r="R66" s="55">
        <f>MIN(IF(R$52&gt;=TH!$L$18,(TH!$L$19*((R$52-TH!$L$18)+1))),TH!$J$30)*TH!$N$30*((1+TH!$I$11)^MAX((R$53-ROUNDUP(TH!$L$18/12,0)),0))</f>
        <v>0</v>
      </c>
      <c r="S66" s="55">
        <f>MIN(IF(S$52&gt;=TH!$L$18,(TH!$L$19*((S$52-TH!$L$18)+1))),TH!$J$30)*TH!$N$30*((1+TH!$I$11)^MAX((S$53-ROUNDUP(TH!$L$18/12,0)),0))</f>
        <v>0</v>
      </c>
      <c r="T66" s="55">
        <f>MIN(IF(T$52&gt;=TH!$L$18,(TH!$L$19*((T$52-TH!$L$18)+1))),TH!$J$30)*TH!$N$30*((1+TH!$I$11)^MAX((T$53-ROUNDUP(TH!$L$18/12,0)),0))</f>
        <v>0</v>
      </c>
      <c r="U66" s="55">
        <f>MIN(IF(U$52&gt;=TH!$L$18,(TH!$L$19*((U$52-TH!$L$18)+1))),TH!$J$30)*TH!$N$30*((1+TH!$I$11)^MAX((U$53-ROUNDUP(TH!$L$18/12,0)),0))</f>
        <v>0</v>
      </c>
      <c r="V66" s="55">
        <f>MIN(IF(V$52&gt;=TH!$L$18,(TH!$L$19*((V$52-TH!$L$18)+1))),TH!$J$30)*TH!$N$30*((1+TH!$I$11)^MAX((V$53-ROUNDUP(TH!$L$18/12,0)),0))</f>
        <v>0</v>
      </c>
      <c r="W66" s="55">
        <f>MIN(IF(W$52&gt;=TH!$L$18,(TH!$L$19*((W$52-TH!$L$18)+1))),TH!$J$30)*TH!$N$30*((1+TH!$I$11)^MAX((W$53-ROUNDUP(TH!$L$18/12,0)),0))</f>
        <v>0</v>
      </c>
      <c r="X66" s="55">
        <f>MIN(IF(X$52&gt;=TH!$L$18,(TH!$L$19*((X$52-TH!$L$18)+1))),TH!$J$30)*TH!$N$30*((1+TH!$I$11)^MAX((X$53-ROUNDUP(TH!$L$18/12,0)),0))</f>
        <v>0</v>
      </c>
      <c r="Y66" s="55">
        <f>MIN(IF(Y$52&gt;=TH!$L$18,(TH!$L$19*((Y$52-TH!$L$18)+1))),TH!$J$30)*TH!$N$30*((1+TH!$I$11)^MAX((Y$53-ROUNDUP(TH!$L$18/12,0)),0))</f>
        <v>0</v>
      </c>
      <c r="Z66" s="55">
        <f>MIN(IF(Z$52&gt;=TH!$L$18,(TH!$L$19*((Z$52-TH!$L$18)+1))),TH!$J$30)*TH!$N$30*((1+TH!$I$11)^MAX((Z$53-ROUNDUP(TH!$L$18/12,0)),0))</f>
        <v>0</v>
      </c>
      <c r="AA66" s="55">
        <f>MIN(IF(AA$52&gt;=TH!$L$18,(TH!$L$19*((AA$52-TH!$L$18)+1))),TH!$J$30)*TH!$N$30*((1+TH!$I$11)^MAX((AA$53-ROUNDUP(TH!$L$18/12,0)),0))</f>
        <v>0</v>
      </c>
      <c r="AB66" s="55">
        <f>MIN(IF(AB$52&gt;=TH!$L$18,(TH!$L$19*((AB$52-TH!$L$18)+1))),TH!$J$30)*TH!$N$30*((1+TH!$I$11)^MAX((AB$53-ROUNDUP(TH!$L$18/12,0)),0))</f>
        <v>0</v>
      </c>
      <c r="AC66" s="55">
        <f>MIN(IF(AC$52&gt;=TH!$L$18,(TH!$L$19*((AC$52-TH!$L$18)+1))),TH!$J$30)*TH!$N$30*((1+TH!$I$11)^MAX((AC$53-ROUNDUP(TH!$L$18/12,0)),0))</f>
        <v>0</v>
      </c>
      <c r="AD66" s="55">
        <f>MIN(IF(AD$52&gt;=TH!$L$18,(TH!$L$19*((AD$52-TH!$L$18)+1))),TH!$J$30)*TH!$N$30*((1+TH!$I$11)^MAX((AD$53-ROUNDUP(TH!$L$18/12,0)),0))</f>
        <v>20603.515625</v>
      </c>
      <c r="AE66" s="55">
        <f>MIN(IF(AE$52&gt;=TH!$L$18,(TH!$L$19*((AE$52-TH!$L$18)+1))),TH!$J$30)*TH!$N$30*((1+TH!$I$11)^MAX((AE$53-ROUNDUP(TH!$L$18/12,0)),0))</f>
        <v>41207.03125</v>
      </c>
      <c r="AF66" s="55">
        <f>MIN(IF(AF$52&gt;=TH!$L$18,(TH!$L$19*((AF$52-TH!$L$18)+1))),TH!$J$30)*TH!$N$30*((1+TH!$I$11)^MAX((AF$53-ROUNDUP(TH!$L$18/12,0)),0))</f>
        <v>61810.546875</v>
      </c>
      <c r="AG66" s="55">
        <f>MIN(IF(AG$52&gt;=TH!$L$18,(TH!$L$19*((AG$52-TH!$L$18)+1))),TH!$J$30)*TH!$N$30*((1+TH!$I$11)^MAX((AG$53-ROUNDUP(TH!$L$18/12,0)),0))</f>
        <v>82414.0625</v>
      </c>
      <c r="AH66" s="55">
        <f>MIN(IF(AH$52&gt;=TH!$L$18,(TH!$L$19*((AH$52-TH!$L$18)+1))),TH!$J$30)*TH!$N$30*((1+TH!$I$11)^MAX((AH$53-ROUNDUP(TH!$L$18/12,0)),0))</f>
        <v>103017.578125</v>
      </c>
      <c r="AI66" s="55">
        <f>MIN(IF(AI$52&gt;=TH!$L$18,(TH!$L$19*((AI$52-TH!$L$18)+1))),TH!$J$30)*TH!$N$30*((1+TH!$I$11)^MAX((AI$53-ROUNDUP(TH!$L$18/12,0)),0))</f>
        <v>123621.09375</v>
      </c>
      <c r="AJ66" s="55">
        <f>MIN(IF(AJ$52&gt;=TH!$L$18,(TH!$L$19*((AJ$52-TH!$L$18)+1))),TH!$J$30)*TH!$N$30*((1+TH!$I$11)^MAX((AJ$53-ROUNDUP(TH!$L$18/12,0)),0))</f>
        <v>144224.609375</v>
      </c>
      <c r="AK66" s="55">
        <f>MIN(IF(AK$52&gt;=TH!$L$18,(TH!$L$19*((AK$52-TH!$L$18)+1))),TH!$J$30)*TH!$N$30*((1+TH!$I$11)^MAX((AK$53-ROUNDUP(TH!$L$18/12,0)),0))</f>
        <v>164828.125</v>
      </c>
      <c r="AL66" s="55">
        <f>MIN(IF(AL$52&gt;=TH!$L$18,(TH!$L$19*((AL$52-TH!$L$18)+1))),TH!$J$30)*TH!$N$30*((1+TH!$I$11)^MAX((AL$53-ROUNDUP(TH!$L$18/12,0)),0))</f>
        <v>185431.640625</v>
      </c>
      <c r="AM66" s="55">
        <f>MIN(IF(AM$52&gt;=TH!$L$18,(TH!$L$19*((AM$52-TH!$L$18)+1))),TH!$J$30)*TH!$N$30*((1+TH!$I$11)^MAX((AM$53-ROUNDUP(TH!$L$18/12,0)),0))</f>
        <v>206035.15625</v>
      </c>
      <c r="AN66" s="55">
        <f>MIN(IF(AN$52&gt;=TH!$L$18,(TH!$L$19*((AN$52-TH!$L$18)+1))),TH!$J$30)*TH!$N$30*((1+TH!$I$11)^MAX((AN$53-ROUNDUP(TH!$L$18/12,0)),0))</f>
        <v>226638.671875</v>
      </c>
      <c r="AO66" s="55">
        <f>MIN(IF(AO$52&gt;=TH!$L$18,(TH!$L$19*((AO$52-TH!$L$18)+1))),TH!$J$30)*TH!$N$30*((1+TH!$I$11)^MAX((AO$53-ROUNDUP(TH!$L$18/12,0)),0))</f>
        <v>257131.875</v>
      </c>
      <c r="AP66" s="55">
        <f>MIN(IF(AP$52&gt;=TH!$L$18,(TH!$L$19*((AP$52-TH!$L$18)+1))),TH!$J$30)*TH!$N$30*((1+TH!$I$11)^MAX((AP$53-ROUNDUP(TH!$L$18/12,0)),0))</f>
        <v>278559.53125</v>
      </c>
      <c r="AQ66" s="55">
        <f>MIN(IF(AQ$52&gt;=TH!$L$18,(TH!$L$19*((AQ$52-TH!$L$18)+1))),TH!$J$30)*TH!$N$30*((1+TH!$I$11)^MAX((AQ$53-ROUNDUP(TH!$L$18/12,0)),0))</f>
        <v>299987.1875</v>
      </c>
      <c r="AR66" s="55">
        <f>MIN(IF(AR$52&gt;=TH!$L$18,(TH!$L$19*((AR$52-TH!$L$18)+1))),TH!$J$30)*TH!$N$30*((1+TH!$I$11)^MAX((AR$53-ROUNDUP(TH!$L$18/12,0)),0))</f>
        <v>321414.84375</v>
      </c>
      <c r="AS66" s="55">
        <f>MIN(IF(AS$52&gt;=TH!$L$18,(TH!$L$19*((AS$52-TH!$L$18)+1))),TH!$J$30)*TH!$N$30*((1+TH!$I$11)^MAX((AS$53-ROUNDUP(TH!$L$18/12,0)),0))</f>
        <v>342842.5</v>
      </c>
      <c r="AT66" s="55">
        <f>MIN(IF(AT$52&gt;=TH!$L$18,(TH!$L$19*((AT$52-TH!$L$18)+1))),TH!$J$30)*TH!$N$30*((1+TH!$I$11)^MAX((AT$53-ROUNDUP(TH!$L$18/12,0)),0))</f>
        <v>364270.15625</v>
      </c>
      <c r="AU66" s="55">
        <f>MIN(IF(AU$52&gt;=TH!$L$18,(TH!$L$19*((AU$52-TH!$L$18)+1))),TH!$J$30)*TH!$N$30*((1+TH!$I$11)^MAX((AU$53-ROUNDUP(TH!$L$18/12,0)),0))</f>
        <v>385697.8125</v>
      </c>
      <c r="AV66" s="55">
        <f>MIN(IF(AV$52&gt;=TH!$L$18,(TH!$L$19*((AV$52-TH!$L$18)+1))),TH!$J$30)*TH!$N$30*((1+TH!$I$11)^MAX((AV$53-ROUNDUP(TH!$L$18/12,0)),0))</f>
        <v>407125.46875</v>
      </c>
      <c r="AW66" s="55">
        <f>MIN(IF(AW$52&gt;=TH!$L$18,(TH!$L$19*((AW$52-TH!$L$18)+1))),TH!$J$30)*TH!$N$30*((1+TH!$I$11)^MAX((AW$53-ROUNDUP(TH!$L$18/12,0)),0))</f>
        <v>428553.125</v>
      </c>
      <c r="AX66" s="55">
        <f>MIN(IF(AX$52&gt;=TH!$L$18,(TH!$L$19*((AX$52-TH!$L$18)+1))),TH!$J$30)*TH!$N$30*((1+TH!$I$11)^MAX((AX$53-ROUNDUP(TH!$L$18/12,0)),0))</f>
        <v>449980.78125</v>
      </c>
      <c r="AY66" s="55">
        <f>MIN(IF(AY$52&gt;=TH!$L$18,(TH!$L$19*((AY$52-TH!$L$18)+1))),TH!$J$30)*TH!$N$30*((1+TH!$I$11)^MAX((AY$53-ROUNDUP(TH!$L$18/12,0)),0))</f>
        <v>471408.4375</v>
      </c>
      <c r="AZ66" s="55">
        <f>MIN(IF(AZ$52&gt;=TH!$L$18,(TH!$L$19*((AZ$52-TH!$L$18)+1))),TH!$J$30)*TH!$N$30*((1+TH!$I$11)^MAX((AZ$53-ROUNDUP(TH!$L$18/12,0)),0))</f>
        <v>492836.09375</v>
      </c>
      <c r="BA66" s="55">
        <f>MIN(IF(BA$52&gt;=TH!$L$18,(TH!$L$19*((BA$52-TH!$L$18)+1))),TH!$J$30)*TH!$N$30*((1+TH!$I$11)^MAX((BA$53-ROUNDUP(TH!$L$18/12,0)),0))</f>
        <v>534834.30000000005</v>
      </c>
      <c r="BB66" s="55">
        <f>MIN(IF(BB$52&gt;=TH!$L$18,(TH!$L$19*((BB$52-TH!$L$18)+1))),TH!$J$30)*TH!$N$30*((1+TH!$I$11)^MAX((BB$53-ROUNDUP(TH!$L$18/12,0)),0))</f>
        <v>557119.06250000012</v>
      </c>
      <c r="BC66" s="55">
        <f>MIN(IF(BC$52&gt;=TH!$L$18,(TH!$L$19*((BC$52-TH!$L$18)+1))),TH!$J$30)*TH!$N$30*((1+TH!$I$11)^MAX((BC$53-ROUNDUP(TH!$L$18/12,0)),0))</f>
        <v>570489.92000000004</v>
      </c>
      <c r="BD66" s="55">
        <f>MIN(IF(BD$52&gt;=TH!$L$18,(TH!$L$19*((BD$52-TH!$L$18)+1))),TH!$J$30)*TH!$N$30*((1+TH!$I$11)^MAX((BD$53-ROUNDUP(TH!$L$18/12,0)),0))</f>
        <v>570489.92000000004</v>
      </c>
      <c r="BE66" s="55">
        <f>MIN(IF(BE$52&gt;=TH!$L$18,(TH!$L$19*((BE$52-TH!$L$18)+1))),TH!$J$30)*TH!$N$30*((1+TH!$I$11)^MAX((BE$53-ROUNDUP(TH!$L$18/12,0)),0))</f>
        <v>570489.92000000004</v>
      </c>
      <c r="BF66" s="55">
        <f>MIN(IF(BF$52&gt;=TH!$L$18,(TH!$L$19*((BF$52-TH!$L$18)+1))),TH!$J$30)*TH!$N$30*((1+TH!$I$11)^MAX((BF$53-ROUNDUP(TH!$L$18/12,0)),0))</f>
        <v>570489.92000000004</v>
      </c>
      <c r="BG66" s="55">
        <f>MIN(IF(BG$52&gt;=TH!$L$18,(TH!$L$19*((BG$52-TH!$L$18)+1))),TH!$J$30)*TH!$N$30*((1+TH!$I$11)^MAX((BG$53-ROUNDUP(TH!$L$18/12,0)),0))</f>
        <v>570489.92000000004</v>
      </c>
      <c r="BH66" s="55">
        <f>MIN(IF(BH$52&gt;=TH!$L$18,(TH!$L$19*((BH$52-TH!$L$18)+1))),TH!$J$30)*TH!$N$30*((1+TH!$I$11)^MAX((BH$53-ROUNDUP(TH!$L$18/12,0)),0))</f>
        <v>570489.92000000004</v>
      </c>
      <c r="BI66" s="55">
        <f>MIN(IF(BI$52&gt;=TH!$L$18,(TH!$L$19*((BI$52-TH!$L$18)+1))),TH!$J$30)*TH!$N$30*((1+TH!$I$11)^MAX((BI$53-ROUNDUP(TH!$L$18/12,0)),0))</f>
        <v>570489.92000000004</v>
      </c>
      <c r="BJ66" s="55">
        <f>MIN(IF(BJ$52&gt;=TH!$L$18,(TH!$L$19*((BJ$52-TH!$L$18)+1))),TH!$J$30)*TH!$N$30*((1+TH!$I$11)^MAX((BJ$53-ROUNDUP(TH!$L$18/12,0)),0))</f>
        <v>570489.92000000004</v>
      </c>
      <c r="BK66" s="55">
        <f>MIN(IF(BK$52&gt;=TH!$L$18,(TH!$L$19*((BK$52-TH!$L$18)+1))),TH!$J$30)*TH!$N$30*((1+TH!$I$11)^MAX((BK$53-ROUNDUP(TH!$L$18/12,0)),0))</f>
        <v>570489.92000000004</v>
      </c>
      <c r="BL66" s="55">
        <f>MIN(IF(BL$52&gt;=TH!$L$18,(TH!$L$19*((BL$52-TH!$L$18)+1))),TH!$J$30)*TH!$N$30*((1+TH!$I$11)^MAX((BL$53-ROUNDUP(TH!$L$18/12,0)),0))</f>
        <v>570489.92000000004</v>
      </c>
      <c r="BM66" s="55">
        <f>MIN(IF(BM$52&gt;=TH!$L$18,(TH!$L$19*((BM$52-TH!$L$18)+1))),TH!$J$30)*TH!$N$30*((1+TH!$I$11)^MAX((BM$53-ROUNDUP(TH!$L$18/12,0)),0))</f>
        <v>593309.5168000001</v>
      </c>
      <c r="BN66" s="55">
        <f>MIN(IF(BN$52&gt;=TH!$L$18,(TH!$L$19*((BN$52-TH!$L$18)+1))),TH!$J$30)*TH!$N$30*((1+TH!$I$11)^MAX((BN$53-ROUNDUP(TH!$L$18/12,0)),0))</f>
        <v>593309.5168000001</v>
      </c>
      <c r="BO66" s="55">
        <f>MIN(IF(BO$52&gt;=TH!$L$18,(TH!$L$19*((BO$52-TH!$L$18)+1))),TH!$J$30)*TH!$N$30*((1+TH!$I$11)^MAX((BO$53-ROUNDUP(TH!$L$18/12,0)),0))</f>
        <v>593309.5168000001</v>
      </c>
      <c r="BP66" s="55">
        <f>MIN(IF(BP$52&gt;=TH!$L$18,(TH!$L$19*((BP$52-TH!$L$18)+1))),TH!$J$30)*TH!$N$30*((1+TH!$I$11)^MAX((BP$53-ROUNDUP(TH!$L$18/12,0)),0))</f>
        <v>593309.5168000001</v>
      </c>
      <c r="BQ66" s="55">
        <f>MIN(IF(BQ$52&gt;=TH!$L$18,(TH!$L$19*((BQ$52-TH!$L$18)+1))),TH!$J$30)*TH!$N$30*((1+TH!$I$11)^MAX((BQ$53-ROUNDUP(TH!$L$18/12,0)),0))</f>
        <v>593309.5168000001</v>
      </c>
      <c r="BR66" s="55">
        <f>MIN(IF(BR$52&gt;=TH!$L$18,(TH!$L$19*((BR$52-TH!$L$18)+1))),TH!$J$30)*TH!$N$30*((1+TH!$I$11)^MAX((BR$53-ROUNDUP(TH!$L$18/12,0)),0))</f>
        <v>593309.5168000001</v>
      </c>
      <c r="BS66" s="55">
        <f>MIN(IF(BS$52&gt;=TH!$L$18,(TH!$L$19*((BS$52-TH!$L$18)+1))),TH!$J$30)*TH!$N$30*((1+TH!$I$11)^MAX((BS$53-ROUNDUP(TH!$L$18/12,0)),0))</f>
        <v>593309.5168000001</v>
      </c>
      <c r="BT66" s="55">
        <f>MIN(IF(BT$52&gt;=TH!$L$18,(TH!$L$19*((BT$52-TH!$L$18)+1))),TH!$J$30)*TH!$N$30*((1+TH!$I$11)^MAX((BT$53-ROUNDUP(TH!$L$18/12,0)),0))</f>
        <v>593309.5168000001</v>
      </c>
      <c r="BU66" s="55">
        <f>MIN(IF(BU$52&gt;=TH!$L$18,(TH!$L$19*((BU$52-TH!$L$18)+1))),TH!$J$30)*TH!$N$30*((1+TH!$I$11)^MAX((BU$53-ROUNDUP(TH!$L$18/12,0)),0))</f>
        <v>593309.5168000001</v>
      </c>
      <c r="BV66" s="55">
        <f>MIN(IF(BV$52&gt;=TH!$L$18,(TH!$L$19*((BV$52-TH!$L$18)+1))),TH!$J$30)*TH!$N$30*((1+TH!$I$11)^MAX((BV$53-ROUNDUP(TH!$L$18/12,0)),0))</f>
        <v>593309.5168000001</v>
      </c>
      <c r="BW66" s="55">
        <f>MIN(IF(BW$52&gt;=TH!$L$18,(TH!$L$19*((BW$52-TH!$L$18)+1))),TH!$J$30)*TH!$N$30*((1+TH!$I$11)^MAX((BW$53-ROUNDUP(TH!$L$18/12,0)),0))</f>
        <v>593309.5168000001</v>
      </c>
      <c r="BX66" s="55">
        <f>MIN(IF(BX$52&gt;=TH!$L$18,(TH!$L$19*((BX$52-TH!$L$18)+1))),TH!$J$30)*TH!$N$30*((1+TH!$I$11)^MAX((BX$53-ROUNDUP(TH!$L$18/12,0)),0))</f>
        <v>593309.5168000001</v>
      </c>
      <c r="BY66" s="55">
        <f>MIN(IF(BY$52&gt;=TH!$L$18,(TH!$L$19*((BY$52-TH!$L$18)+1))),TH!$J$30)*TH!$N$30*((1+TH!$I$11)^MAX((BY$53-ROUNDUP(TH!$L$18/12,0)),0))</f>
        <v>617041.8974720001</v>
      </c>
      <c r="BZ66" s="55">
        <f>MIN(IF(BZ$52&gt;=TH!$L$18,(TH!$L$19*((BZ$52-TH!$L$18)+1))),TH!$J$30)*TH!$N$30*((1+TH!$I$11)^MAX((BZ$53-ROUNDUP(TH!$L$18/12,0)),0))</f>
        <v>617041.8974720001</v>
      </c>
      <c r="CA66" s="55">
        <f>MIN(IF(CA$52&gt;=TH!$L$18,(TH!$L$19*((CA$52-TH!$L$18)+1))),TH!$J$30)*TH!$N$30*((1+TH!$I$11)^MAX((CA$53-ROUNDUP(TH!$L$18/12,0)),0))</f>
        <v>617041.8974720001</v>
      </c>
      <c r="CB66" s="55">
        <f>MIN(IF(CB$52&gt;=TH!$L$18,(TH!$L$19*((CB$52-TH!$L$18)+1))),TH!$J$30)*TH!$N$30*((1+TH!$I$11)^MAX((CB$53-ROUNDUP(TH!$L$18/12,0)),0))</f>
        <v>617041.8974720001</v>
      </c>
      <c r="CC66" s="55">
        <f>MIN(IF(CC$52&gt;=TH!$L$18,(TH!$L$19*((CC$52-TH!$L$18)+1))),TH!$J$30)*TH!$N$30*((1+TH!$I$11)^MAX((CC$53-ROUNDUP(TH!$L$18/12,0)),0))</f>
        <v>617041.8974720001</v>
      </c>
      <c r="CD66" s="55">
        <f>MIN(IF(CD$52&gt;=TH!$L$18,(TH!$L$19*((CD$52-TH!$L$18)+1))),TH!$J$30)*TH!$N$30*((1+TH!$I$11)^MAX((CD$53-ROUNDUP(TH!$L$18/12,0)),0))</f>
        <v>617041.8974720001</v>
      </c>
      <c r="CE66" s="55">
        <f>MIN(IF(CE$52&gt;=TH!$L$18,(TH!$L$19*((CE$52-TH!$L$18)+1))),TH!$J$30)*TH!$N$30*((1+TH!$I$11)^MAX((CE$53-ROUNDUP(TH!$L$18/12,0)),0))</f>
        <v>617041.8974720001</v>
      </c>
      <c r="CF66" s="55">
        <f>MIN(IF(CF$52&gt;=TH!$L$18,(TH!$L$19*((CF$52-TH!$L$18)+1))),TH!$J$30)*TH!$N$30*((1+TH!$I$11)^MAX((CF$53-ROUNDUP(TH!$L$18/12,0)),0))</f>
        <v>617041.8974720001</v>
      </c>
      <c r="CG66" s="55">
        <f>MIN(IF(CG$52&gt;=TH!$L$18,(TH!$L$19*((CG$52-TH!$L$18)+1))),TH!$J$30)*TH!$N$30*((1+TH!$I$11)^MAX((CG$53-ROUNDUP(TH!$L$18/12,0)),0))</f>
        <v>617041.8974720001</v>
      </c>
      <c r="CH66" s="55">
        <f>MIN(IF(CH$52&gt;=TH!$L$18,(TH!$L$19*((CH$52-TH!$L$18)+1))),TH!$J$30)*TH!$N$30*((1+TH!$I$11)^MAX((CH$53-ROUNDUP(TH!$L$18/12,0)),0))</f>
        <v>617041.8974720001</v>
      </c>
      <c r="CI66" s="55">
        <f>MIN(IF(CI$52&gt;=TH!$L$18,(TH!$L$19*((CI$52-TH!$L$18)+1))),TH!$J$30)*TH!$N$30*((1+TH!$I$11)^MAX((CI$53-ROUNDUP(TH!$L$18/12,0)),0))</f>
        <v>617041.8974720001</v>
      </c>
      <c r="CJ66" s="55">
        <f>MIN(IF(CJ$52&gt;=TH!$L$18,(TH!$L$19*((CJ$52-TH!$L$18)+1))),TH!$J$30)*TH!$N$30*((1+TH!$I$11)^MAX((CJ$53-ROUNDUP(TH!$L$18/12,0)),0))</f>
        <v>617041.8974720001</v>
      </c>
      <c r="CK66" s="55">
        <f>MIN(IF(CK$52&gt;=TH!$L$18,(TH!$L$19*((CK$52-TH!$L$18)+1))),TH!$J$30)*TH!$N$30*((1+TH!$I$11)^MAX((CK$53-ROUNDUP(TH!$L$18/12,0)),0))</f>
        <v>641723.57337088021</v>
      </c>
      <c r="CL66" s="55">
        <f>MIN(IF(CL$52&gt;=TH!$L$18,(TH!$L$19*((CL$52-TH!$L$18)+1))),TH!$J$30)*TH!$N$30*((1+TH!$I$11)^MAX((CL$53-ROUNDUP(TH!$L$18/12,0)),0))</f>
        <v>641723.57337088021</v>
      </c>
      <c r="CM66" s="55">
        <f>MIN(IF(CM$52&gt;=TH!$L$18,(TH!$L$19*((CM$52-TH!$L$18)+1))),TH!$J$30)*TH!$N$30*((1+TH!$I$11)^MAX((CM$53-ROUNDUP(TH!$L$18/12,0)),0))</f>
        <v>641723.57337088021</v>
      </c>
      <c r="CN66" s="55">
        <f>MIN(IF(CN$52&gt;=TH!$L$18,(TH!$L$19*((CN$52-TH!$L$18)+1))),TH!$J$30)*TH!$N$30*((1+TH!$I$11)^MAX((CN$53-ROUNDUP(TH!$L$18/12,0)),0))</f>
        <v>641723.57337088021</v>
      </c>
      <c r="CO66" s="55">
        <f>MIN(IF(CO$52&gt;=TH!$L$18,(TH!$L$19*((CO$52-TH!$L$18)+1))),TH!$J$30)*TH!$N$30*((1+TH!$I$11)^MAX((CO$53-ROUNDUP(TH!$L$18/12,0)),0))</f>
        <v>641723.57337088021</v>
      </c>
      <c r="CP66" s="55">
        <f>MIN(IF(CP$52&gt;=TH!$L$18,(TH!$L$19*((CP$52-TH!$L$18)+1))),TH!$J$30)*TH!$N$30*((1+TH!$I$11)^MAX((CP$53-ROUNDUP(TH!$L$18/12,0)),0))</f>
        <v>641723.57337088021</v>
      </c>
      <c r="CQ66" s="55">
        <f>MIN(IF(CQ$52&gt;=TH!$L$18,(TH!$L$19*((CQ$52-TH!$L$18)+1))),TH!$J$30)*TH!$N$30*((1+TH!$I$11)^MAX((CQ$53-ROUNDUP(TH!$L$18/12,0)),0))</f>
        <v>641723.57337088021</v>
      </c>
      <c r="CR66" s="55">
        <f>MIN(IF(CR$52&gt;=TH!$L$18,(TH!$L$19*((CR$52-TH!$L$18)+1))),TH!$J$30)*TH!$N$30*((1+TH!$I$11)^MAX((CR$53-ROUNDUP(TH!$L$18/12,0)),0))</f>
        <v>641723.57337088021</v>
      </c>
      <c r="CS66" s="55">
        <f>MIN(IF(CS$52&gt;=TH!$L$18,(TH!$L$19*((CS$52-TH!$L$18)+1))),TH!$J$30)*TH!$N$30*((1+TH!$I$11)^MAX((CS$53-ROUNDUP(TH!$L$18/12,0)),0))</f>
        <v>641723.57337088021</v>
      </c>
      <c r="CT66" s="55">
        <f>MIN(IF(CT$52&gt;=TH!$L$18,(TH!$L$19*((CT$52-TH!$L$18)+1))),TH!$J$30)*TH!$N$30*((1+TH!$I$11)^MAX((CT$53-ROUNDUP(TH!$L$18/12,0)),0))</f>
        <v>641723.57337088021</v>
      </c>
      <c r="CU66" s="55">
        <f>MIN(IF(CU$52&gt;=TH!$L$18,(TH!$L$19*((CU$52-TH!$L$18)+1))),TH!$J$30)*TH!$N$30*((1+TH!$I$11)^MAX((CU$53-ROUNDUP(TH!$L$18/12,0)),0))</f>
        <v>641723.57337088021</v>
      </c>
      <c r="CV66" s="55">
        <f>MIN(IF(CV$52&gt;=TH!$L$18,(TH!$L$19*((CV$52-TH!$L$18)+1))),TH!$J$30)*TH!$N$30*((1+TH!$I$11)^MAX((CV$53-ROUNDUP(TH!$L$18/12,0)),0))</f>
        <v>641723.57337088021</v>
      </c>
      <c r="CW66" s="55">
        <f>MIN(IF(CW$52&gt;=TH!$L$18,(TH!$L$19*((CW$52-TH!$L$18)+1))),TH!$J$30)*TH!$N$30*((1+TH!$I$11)^MAX((CW$53-ROUNDUP(TH!$L$18/12,0)),0))</f>
        <v>667392.51630571543</v>
      </c>
      <c r="CX66" s="55">
        <f>MIN(IF(CX$52&gt;=TH!$L$18,(TH!$L$19*((CX$52-TH!$L$18)+1))),TH!$J$30)*TH!$N$30*((1+TH!$I$11)^MAX((CX$53-ROUNDUP(TH!$L$18/12,0)),0))</f>
        <v>667392.51630571543</v>
      </c>
      <c r="CY66" s="55">
        <f>MIN(IF(CY$52&gt;=TH!$L$18,(TH!$L$19*((CY$52-TH!$L$18)+1))),TH!$J$30)*TH!$N$30*((1+TH!$I$11)^MAX((CY$53-ROUNDUP(TH!$L$18/12,0)),0))</f>
        <v>667392.51630571543</v>
      </c>
      <c r="CZ66" s="55">
        <f>MIN(IF(CZ$52&gt;=TH!$L$18,(TH!$L$19*((CZ$52-TH!$L$18)+1))),TH!$J$30)*TH!$N$30*((1+TH!$I$11)^MAX((CZ$53-ROUNDUP(TH!$L$18/12,0)),0))</f>
        <v>667392.51630571543</v>
      </c>
      <c r="DA66" s="55">
        <f>MIN(IF(DA$52&gt;=TH!$L$18,(TH!$L$19*((DA$52-TH!$L$18)+1))),TH!$J$30)*TH!$N$30*((1+TH!$I$11)^MAX((DA$53-ROUNDUP(TH!$L$18/12,0)),0))</f>
        <v>667392.51630571543</v>
      </c>
      <c r="DB66" s="55">
        <f>MIN(IF(DB$52&gt;=TH!$L$18,(TH!$L$19*((DB$52-TH!$L$18)+1))),TH!$J$30)*TH!$N$30*((1+TH!$I$11)^MAX((DB$53-ROUNDUP(TH!$L$18/12,0)),0))</f>
        <v>667392.51630571543</v>
      </c>
      <c r="DC66" s="55">
        <f>MIN(IF(DC$52&gt;=TH!$L$18,(TH!$L$19*((DC$52-TH!$L$18)+1))),TH!$J$30)*TH!$N$30*((1+TH!$I$11)^MAX((DC$53-ROUNDUP(TH!$L$18/12,0)),0))</f>
        <v>667392.51630571543</v>
      </c>
      <c r="DD66" s="55">
        <f>MIN(IF(DD$52&gt;=TH!$L$18,(TH!$L$19*((DD$52-TH!$L$18)+1))),TH!$J$30)*TH!$N$30*((1+TH!$I$11)^MAX((DD$53-ROUNDUP(TH!$L$18/12,0)),0))</f>
        <v>667392.51630571543</v>
      </c>
      <c r="DE66" s="55">
        <f>MIN(IF(DE$52&gt;=TH!$L$18,(TH!$L$19*((DE$52-TH!$L$18)+1))),TH!$J$30)*TH!$N$30*((1+TH!$I$11)^MAX((DE$53-ROUNDUP(TH!$L$18/12,0)),0))</f>
        <v>667392.51630571543</v>
      </c>
      <c r="DF66" s="55">
        <f>MIN(IF(DF$52&gt;=TH!$L$18,(TH!$L$19*((DF$52-TH!$L$18)+1))),TH!$J$30)*TH!$N$30*((1+TH!$I$11)^MAX((DF$53-ROUNDUP(TH!$L$18/12,0)),0))</f>
        <v>667392.51630571543</v>
      </c>
      <c r="DG66" s="55">
        <f>MIN(IF(DG$52&gt;=TH!$L$18,(TH!$L$19*((DG$52-TH!$L$18)+1))),TH!$J$30)*TH!$N$30*((1+TH!$I$11)^MAX((DG$53-ROUNDUP(TH!$L$18/12,0)),0))</f>
        <v>667392.51630571543</v>
      </c>
      <c r="DH66" s="55">
        <f>MIN(IF(DH$52&gt;=TH!$L$18,(TH!$L$19*((DH$52-TH!$L$18)+1))),TH!$J$30)*TH!$N$30*((1+TH!$I$11)^MAX((DH$53-ROUNDUP(TH!$L$18/12,0)),0))</f>
        <v>667392.51630571543</v>
      </c>
      <c r="DI66" s="55">
        <f>MIN(IF(DI$52&gt;=TH!$L$18,(TH!$L$19*((DI$52-TH!$L$18)+1))),TH!$J$30)*TH!$N$30*((1+TH!$I$11)^MAX((DI$53-ROUNDUP(TH!$L$18/12,0)),0))</f>
        <v>694088.21695794398</v>
      </c>
      <c r="DJ66" s="55">
        <f>MIN(IF(DJ$52&gt;=TH!$L$18,(TH!$L$19*((DJ$52-TH!$L$18)+1))),TH!$J$30)*TH!$N$30*((1+TH!$I$11)^MAX((DJ$53-ROUNDUP(TH!$L$18/12,0)),0))</f>
        <v>694088.21695794398</v>
      </c>
      <c r="DK66" s="55">
        <f>MIN(IF(DK$52&gt;=TH!$L$18,(TH!$L$19*((DK$52-TH!$L$18)+1))),TH!$J$30)*TH!$N$30*((1+TH!$I$11)^MAX((DK$53-ROUNDUP(TH!$L$18/12,0)),0))</f>
        <v>694088.21695794398</v>
      </c>
      <c r="DL66" s="55">
        <f>MIN(IF(DL$52&gt;=TH!$L$18,(TH!$L$19*((DL$52-TH!$L$18)+1))),TH!$J$30)*TH!$N$30*((1+TH!$I$11)^MAX((DL$53-ROUNDUP(TH!$L$18/12,0)),0))</f>
        <v>694088.21695794398</v>
      </c>
      <c r="DM66" s="55">
        <f>MIN(IF(DM$52&gt;=TH!$L$18,(TH!$L$19*((DM$52-TH!$L$18)+1))),TH!$J$30)*TH!$N$30*((1+TH!$I$11)^MAX((DM$53-ROUNDUP(TH!$L$18/12,0)),0))</f>
        <v>694088.21695794398</v>
      </c>
      <c r="DN66" s="55">
        <f>MIN(IF(DN$52&gt;=TH!$L$18,(TH!$L$19*((DN$52-TH!$L$18)+1))),TH!$J$30)*TH!$N$30*((1+TH!$I$11)^MAX((DN$53-ROUNDUP(TH!$L$18/12,0)),0))</f>
        <v>694088.21695794398</v>
      </c>
      <c r="DO66" s="55">
        <f>MIN(IF(DO$52&gt;=TH!$L$18,(TH!$L$19*((DO$52-TH!$L$18)+1))),TH!$J$30)*TH!$N$30*((1+TH!$I$11)^MAX((DO$53-ROUNDUP(TH!$L$18/12,0)),0))</f>
        <v>694088.21695794398</v>
      </c>
      <c r="DP66" s="55">
        <f>MIN(IF(DP$52&gt;=TH!$L$18,(TH!$L$19*((DP$52-TH!$L$18)+1))),TH!$J$30)*TH!$N$30*((1+TH!$I$11)^MAX((DP$53-ROUNDUP(TH!$L$18/12,0)),0))</f>
        <v>694088.21695794398</v>
      </c>
      <c r="DQ66" s="55">
        <f>MIN(IF(DQ$52&gt;=TH!$L$18,(TH!$L$19*((DQ$52-TH!$L$18)+1))),TH!$J$30)*TH!$N$30*((1+TH!$I$11)^MAX((DQ$53-ROUNDUP(TH!$L$18/12,0)),0))</f>
        <v>694088.21695794398</v>
      </c>
      <c r="DR66" s="55">
        <f>MIN(IF(DR$52&gt;=TH!$L$18,(TH!$L$19*((DR$52-TH!$L$18)+1))),TH!$J$30)*TH!$N$30*((1+TH!$I$11)^MAX((DR$53-ROUNDUP(TH!$L$18/12,0)),0))</f>
        <v>694088.21695794398</v>
      </c>
      <c r="DS66" s="55">
        <f>MIN(IF(DS$52&gt;=TH!$L$18,(TH!$L$19*((DS$52-TH!$L$18)+1))),TH!$J$30)*TH!$N$30*((1+TH!$I$11)^MAX((DS$53-ROUNDUP(TH!$L$18/12,0)),0))</f>
        <v>694088.21695794398</v>
      </c>
      <c r="DT66" s="55">
        <f>MIN(IF(DT$52&gt;=TH!$L$18,(TH!$L$19*((DT$52-TH!$L$18)+1))),TH!$J$30)*TH!$N$30*((1+TH!$I$11)^MAX((DT$53-ROUNDUP(TH!$L$18/12,0)),0))</f>
        <v>694088.21695794398</v>
      </c>
      <c r="DU66" s="36" t="s">
        <v>238</v>
      </c>
    </row>
    <row r="67" spans="3:125" x14ac:dyDescent="0.25">
      <c r="C67" s="9" t="s">
        <v>100</v>
      </c>
      <c r="E67" s="55">
        <f>MIN(IF(E$52&gt;=TH!$L$18,(TH!$L$19*((E$52-TH!$L$18)+1))),TH!$J$30)*TH!$P$30*((1+TH!$I$11)^MAX((E$53-ROUNDUP(TH!$L$18/12,0)),0))</f>
        <v>0</v>
      </c>
      <c r="F67" s="55">
        <f>MIN(IF(F$52&gt;=TH!$L$18,(TH!$L$19*((F$52-TH!$L$18)+1))),TH!$J$30)*TH!$P$30*((1+TH!$I$11)^MAX((F$53-ROUNDUP(TH!$L$18/12,0)),0))</f>
        <v>0</v>
      </c>
      <c r="G67" s="55">
        <f>MIN(IF(G$52&gt;=TH!$L$18,(TH!$L$19*((G$52-TH!$L$18)+1))),TH!$J$30)*TH!$P$30*((1+TH!$I$11)^MAX((G$53-ROUNDUP(TH!$L$18/12,0)),0))</f>
        <v>0</v>
      </c>
      <c r="H67" s="55">
        <f>MIN(IF(H$52&gt;=TH!$L$18,(TH!$L$19*((H$52-TH!$L$18)+1))),TH!$J$30)*TH!$P$30*((1+TH!$I$11)^MAX((H$53-ROUNDUP(TH!$L$18/12,0)),0))</f>
        <v>0</v>
      </c>
      <c r="I67" s="55">
        <f>MIN(IF(I$52&gt;=TH!$L$18,(TH!$L$19*((I$52-TH!$L$18)+1))),TH!$J$30)*TH!$P$30*((1+TH!$I$11)^MAX((I$53-ROUNDUP(TH!$L$18/12,0)),0))</f>
        <v>0</v>
      </c>
      <c r="J67" s="55">
        <f>MIN(IF(J$52&gt;=TH!$L$18,(TH!$L$19*((J$52-TH!$L$18)+1))),TH!$J$30)*TH!$P$30*((1+TH!$I$11)^MAX((J$53-ROUNDUP(TH!$L$18/12,0)),0))</f>
        <v>0</v>
      </c>
      <c r="K67" s="55">
        <f>MIN(IF(K$52&gt;=TH!$L$18,(TH!$L$19*((K$52-TH!$L$18)+1))),TH!$J$30)*TH!$P$30*((1+TH!$I$11)^MAX((K$53-ROUNDUP(TH!$L$18/12,0)),0))</f>
        <v>0</v>
      </c>
      <c r="L67" s="55">
        <f>MIN(IF(L$52&gt;=TH!$L$18,(TH!$L$19*((L$52-TH!$L$18)+1))),TH!$J$30)*TH!$P$30*((1+TH!$I$11)^MAX((L$53-ROUNDUP(TH!$L$18/12,0)),0))</f>
        <v>0</v>
      </c>
      <c r="M67" s="55">
        <f>MIN(IF(M$52&gt;=TH!$L$18,(TH!$L$19*((M$52-TH!$L$18)+1))),TH!$J$30)*TH!$P$30*((1+TH!$I$11)^MAX((M$53-ROUNDUP(TH!$L$18/12,0)),0))</f>
        <v>0</v>
      </c>
      <c r="N67" s="55">
        <f>MIN(IF(N$52&gt;=TH!$L$18,(TH!$L$19*((N$52-TH!$L$18)+1))),TH!$J$30)*TH!$P$30*((1+TH!$I$11)^MAX((N$53-ROUNDUP(TH!$L$18/12,0)),0))</f>
        <v>0</v>
      </c>
      <c r="O67" s="55">
        <f>MIN(IF(O$52&gt;=TH!$L$18,(TH!$L$19*((O$52-TH!$L$18)+1))),TH!$J$30)*TH!$P$30*((1+TH!$I$11)^MAX((O$53-ROUNDUP(TH!$L$18/12,0)),0))</f>
        <v>0</v>
      </c>
      <c r="P67" s="55">
        <f>MIN(IF(P$52&gt;=TH!$L$18,(TH!$L$19*((P$52-TH!$L$18)+1))),TH!$J$30)*TH!$P$30*((1+TH!$I$11)^MAX((P$53-ROUNDUP(TH!$L$18/12,0)),0))</f>
        <v>0</v>
      </c>
      <c r="Q67" s="55">
        <f>MIN(IF(Q$52&gt;=TH!$L$18,(TH!$L$19*((Q$52-TH!$L$18)+1))),TH!$J$30)*TH!$P$30*((1+TH!$I$11)^MAX((Q$53-ROUNDUP(TH!$L$18/12,0)),0))</f>
        <v>0</v>
      </c>
      <c r="R67" s="55">
        <f>MIN(IF(R$52&gt;=TH!$L$18,(TH!$L$19*((R$52-TH!$L$18)+1))),TH!$J$30)*TH!$P$30*((1+TH!$I$11)^MAX((R$53-ROUNDUP(TH!$L$18/12,0)),0))</f>
        <v>0</v>
      </c>
      <c r="S67" s="55">
        <f>MIN(IF(S$52&gt;=TH!$L$18,(TH!$L$19*((S$52-TH!$L$18)+1))),TH!$J$30)*TH!$P$30*((1+TH!$I$11)^MAX((S$53-ROUNDUP(TH!$L$18/12,0)),0))</f>
        <v>0</v>
      </c>
      <c r="T67" s="55">
        <f>MIN(IF(T$52&gt;=TH!$L$18,(TH!$L$19*((T$52-TH!$L$18)+1))),TH!$J$30)*TH!$P$30*((1+TH!$I$11)^MAX((T$53-ROUNDUP(TH!$L$18/12,0)),0))</f>
        <v>0</v>
      </c>
      <c r="U67" s="55">
        <f>MIN(IF(U$52&gt;=TH!$L$18,(TH!$L$19*((U$52-TH!$L$18)+1))),TH!$J$30)*TH!$P$30*((1+TH!$I$11)^MAX((U$53-ROUNDUP(TH!$L$18/12,0)),0))</f>
        <v>0</v>
      </c>
      <c r="V67" s="55">
        <f>MIN(IF(V$52&gt;=TH!$L$18,(TH!$L$19*((V$52-TH!$L$18)+1))),TH!$J$30)*TH!$P$30*((1+TH!$I$11)^MAX((V$53-ROUNDUP(TH!$L$18/12,0)),0))</f>
        <v>0</v>
      </c>
      <c r="W67" s="55">
        <f>MIN(IF(W$52&gt;=TH!$L$18,(TH!$L$19*((W$52-TH!$L$18)+1))),TH!$J$30)*TH!$P$30*((1+TH!$I$11)^MAX((W$53-ROUNDUP(TH!$L$18/12,0)),0))</f>
        <v>0</v>
      </c>
      <c r="X67" s="55">
        <f>MIN(IF(X$52&gt;=TH!$L$18,(TH!$L$19*((X$52-TH!$L$18)+1))),TH!$J$30)*TH!$P$30*((1+TH!$I$11)^MAX((X$53-ROUNDUP(TH!$L$18/12,0)),0))</f>
        <v>0</v>
      </c>
      <c r="Y67" s="55">
        <f>MIN(IF(Y$52&gt;=TH!$L$18,(TH!$L$19*((Y$52-TH!$L$18)+1))),TH!$J$30)*TH!$P$30*((1+TH!$I$11)^MAX((Y$53-ROUNDUP(TH!$L$18/12,0)),0))</f>
        <v>0</v>
      </c>
      <c r="Z67" s="55">
        <f>MIN(IF(Z$52&gt;=TH!$L$18,(TH!$L$19*((Z$52-TH!$L$18)+1))),TH!$J$30)*TH!$P$30*((1+TH!$I$11)^MAX((Z$53-ROUNDUP(TH!$L$18/12,0)),0))</f>
        <v>0</v>
      </c>
      <c r="AA67" s="55">
        <f>MIN(IF(AA$52&gt;=TH!$L$18,(TH!$L$19*((AA$52-TH!$L$18)+1))),TH!$J$30)*TH!$P$30*((1+TH!$I$11)^MAX((AA$53-ROUNDUP(TH!$L$18/12,0)),0))</f>
        <v>0</v>
      </c>
      <c r="AB67" s="55">
        <f>MIN(IF(AB$52&gt;=TH!$L$18,(TH!$L$19*((AB$52-TH!$L$18)+1))),TH!$J$30)*TH!$P$30*((1+TH!$I$11)^MAX((AB$53-ROUNDUP(TH!$L$18/12,0)),0))</f>
        <v>0</v>
      </c>
      <c r="AC67" s="55">
        <f>MIN(IF(AC$52&gt;=TH!$L$18,(TH!$L$19*((AC$52-TH!$L$18)+1))),TH!$J$30)*TH!$P$30*((1+TH!$I$11)^MAX((AC$53-ROUNDUP(TH!$L$18/12,0)),0))</f>
        <v>0</v>
      </c>
      <c r="AD67" s="55">
        <f>MIN(IF(AD$52&gt;=TH!$L$18,(TH!$L$19*((AD$52-TH!$L$18)+1))),TH!$J$30)*TH!$P$30*((1+TH!$I$11)^MAX((AD$53-ROUNDUP(TH!$L$18/12,0)),0))</f>
        <v>812.5</v>
      </c>
      <c r="AE67" s="55">
        <f>MIN(IF(AE$52&gt;=TH!$L$18,(TH!$L$19*((AE$52-TH!$L$18)+1))),TH!$J$30)*TH!$P$30*((1+TH!$I$11)^MAX((AE$53-ROUNDUP(TH!$L$18/12,0)),0))</f>
        <v>1625</v>
      </c>
      <c r="AF67" s="55">
        <f>MIN(IF(AF$52&gt;=TH!$L$18,(TH!$L$19*((AF$52-TH!$L$18)+1))),TH!$J$30)*TH!$P$30*((1+TH!$I$11)^MAX((AF$53-ROUNDUP(TH!$L$18/12,0)),0))</f>
        <v>2437.5</v>
      </c>
      <c r="AG67" s="55">
        <f>MIN(IF(AG$52&gt;=TH!$L$18,(TH!$L$19*((AG$52-TH!$L$18)+1))),TH!$J$30)*TH!$P$30*((1+TH!$I$11)^MAX((AG$53-ROUNDUP(TH!$L$18/12,0)),0))</f>
        <v>3250</v>
      </c>
      <c r="AH67" s="55">
        <f>MIN(IF(AH$52&gt;=TH!$L$18,(TH!$L$19*((AH$52-TH!$L$18)+1))),TH!$J$30)*TH!$P$30*((1+TH!$I$11)^MAX((AH$53-ROUNDUP(TH!$L$18/12,0)),0))</f>
        <v>4062.5</v>
      </c>
      <c r="AI67" s="55">
        <f>MIN(IF(AI$52&gt;=TH!$L$18,(TH!$L$19*((AI$52-TH!$L$18)+1))),TH!$J$30)*TH!$P$30*((1+TH!$I$11)^MAX((AI$53-ROUNDUP(TH!$L$18/12,0)),0))</f>
        <v>4875</v>
      </c>
      <c r="AJ67" s="55">
        <f>MIN(IF(AJ$52&gt;=TH!$L$18,(TH!$L$19*((AJ$52-TH!$L$18)+1))),TH!$J$30)*TH!$P$30*((1+TH!$I$11)^MAX((AJ$53-ROUNDUP(TH!$L$18/12,0)),0))</f>
        <v>5687.5</v>
      </c>
      <c r="AK67" s="55">
        <f>MIN(IF(AK$52&gt;=TH!$L$18,(TH!$L$19*((AK$52-TH!$L$18)+1))),TH!$J$30)*TH!$P$30*((1+TH!$I$11)^MAX((AK$53-ROUNDUP(TH!$L$18/12,0)),0))</f>
        <v>6500</v>
      </c>
      <c r="AL67" s="55">
        <f>MIN(IF(AL$52&gt;=TH!$L$18,(TH!$L$19*((AL$52-TH!$L$18)+1))),TH!$J$30)*TH!$P$30*((1+TH!$I$11)^MAX((AL$53-ROUNDUP(TH!$L$18/12,0)),0))</f>
        <v>7312.5</v>
      </c>
      <c r="AM67" s="55">
        <f>MIN(IF(AM$52&gt;=TH!$L$18,(TH!$L$19*((AM$52-TH!$L$18)+1))),TH!$J$30)*TH!$P$30*((1+TH!$I$11)^MAX((AM$53-ROUNDUP(TH!$L$18/12,0)),0))</f>
        <v>8125</v>
      </c>
      <c r="AN67" s="55">
        <f>MIN(IF(AN$52&gt;=TH!$L$18,(TH!$L$19*((AN$52-TH!$L$18)+1))),TH!$J$30)*TH!$P$30*((1+TH!$I$11)^MAX((AN$53-ROUNDUP(TH!$L$18/12,0)),0))</f>
        <v>8937.5</v>
      </c>
      <c r="AO67" s="55">
        <f>MIN(IF(AO$52&gt;=TH!$L$18,(TH!$L$19*((AO$52-TH!$L$18)+1))),TH!$J$30)*TH!$P$30*((1+TH!$I$11)^MAX((AO$53-ROUNDUP(TH!$L$18/12,0)),0))</f>
        <v>10140</v>
      </c>
      <c r="AP67" s="55">
        <f>MIN(IF(AP$52&gt;=TH!$L$18,(TH!$L$19*((AP$52-TH!$L$18)+1))),TH!$J$30)*TH!$P$30*((1+TH!$I$11)^MAX((AP$53-ROUNDUP(TH!$L$18/12,0)),0))</f>
        <v>10985</v>
      </c>
      <c r="AQ67" s="55">
        <f>MIN(IF(AQ$52&gt;=TH!$L$18,(TH!$L$19*((AQ$52-TH!$L$18)+1))),TH!$J$30)*TH!$P$30*((1+TH!$I$11)^MAX((AQ$53-ROUNDUP(TH!$L$18/12,0)),0))</f>
        <v>11830</v>
      </c>
      <c r="AR67" s="55">
        <f>MIN(IF(AR$52&gt;=TH!$L$18,(TH!$L$19*((AR$52-TH!$L$18)+1))),TH!$J$30)*TH!$P$30*((1+TH!$I$11)^MAX((AR$53-ROUNDUP(TH!$L$18/12,0)),0))</f>
        <v>12675</v>
      </c>
      <c r="AS67" s="55">
        <f>MIN(IF(AS$52&gt;=TH!$L$18,(TH!$L$19*((AS$52-TH!$L$18)+1))),TH!$J$30)*TH!$P$30*((1+TH!$I$11)^MAX((AS$53-ROUNDUP(TH!$L$18/12,0)),0))</f>
        <v>13520</v>
      </c>
      <c r="AT67" s="55">
        <f>MIN(IF(AT$52&gt;=TH!$L$18,(TH!$L$19*((AT$52-TH!$L$18)+1))),TH!$J$30)*TH!$P$30*((1+TH!$I$11)^MAX((AT$53-ROUNDUP(TH!$L$18/12,0)),0))</f>
        <v>14365</v>
      </c>
      <c r="AU67" s="55">
        <f>MIN(IF(AU$52&gt;=TH!$L$18,(TH!$L$19*((AU$52-TH!$L$18)+1))),TH!$J$30)*TH!$P$30*((1+TH!$I$11)^MAX((AU$53-ROUNDUP(TH!$L$18/12,0)),0))</f>
        <v>15210</v>
      </c>
      <c r="AV67" s="55">
        <f>MIN(IF(AV$52&gt;=TH!$L$18,(TH!$L$19*((AV$52-TH!$L$18)+1))),TH!$J$30)*TH!$P$30*((1+TH!$I$11)^MAX((AV$53-ROUNDUP(TH!$L$18/12,0)),0))</f>
        <v>16055</v>
      </c>
      <c r="AW67" s="55">
        <f>MIN(IF(AW$52&gt;=TH!$L$18,(TH!$L$19*((AW$52-TH!$L$18)+1))),TH!$J$30)*TH!$P$30*((1+TH!$I$11)^MAX((AW$53-ROUNDUP(TH!$L$18/12,0)),0))</f>
        <v>16900</v>
      </c>
      <c r="AX67" s="55">
        <f>MIN(IF(AX$52&gt;=TH!$L$18,(TH!$L$19*((AX$52-TH!$L$18)+1))),TH!$J$30)*TH!$P$30*((1+TH!$I$11)^MAX((AX$53-ROUNDUP(TH!$L$18/12,0)),0))</f>
        <v>17745</v>
      </c>
      <c r="AY67" s="55">
        <f>MIN(IF(AY$52&gt;=TH!$L$18,(TH!$L$19*((AY$52-TH!$L$18)+1))),TH!$J$30)*TH!$P$30*((1+TH!$I$11)^MAX((AY$53-ROUNDUP(TH!$L$18/12,0)),0))</f>
        <v>18590</v>
      </c>
      <c r="AZ67" s="55">
        <f>MIN(IF(AZ$52&gt;=TH!$L$18,(TH!$L$19*((AZ$52-TH!$L$18)+1))),TH!$J$30)*TH!$P$30*((1+TH!$I$11)^MAX((AZ$53-ROUNDUP(TH!$L$18/12,0)),0))</f>
        <v>19435</v>
      </c>
      <c r="BA67" s="55">
        <f>MIN(IF(BA$52&gt;=TH!$L$18,(TH!$L$19*((BA$52-TH!$L$18)+1))),TH!$J$30)*TH!$P$30*((1+TH!$I$11)^MAX((BA$53-ROUNDUP(TH!$L$18/12,0)),0))</f>
        <v>21091.200000000001</v>
      </c>
      <c r="BB67" s="55">
        <f>MIN(IF(BB$52&gt;=TH!$L$18,(TH!$L$19*((BB$52-TH!$L$18)+1))),TH!$J$30)*TH!$P$30*((1+TH!$I$11)^MAX((BB$53-ROUNDUP(TH!$L$18/12,0)),0))</f>
        <v>21970.000000000004</v>
      </c>
      <c r="BC67" s="55">
        <f>MIN(IF(BC$52&gt;=TH!$L$18,(TH!$L$19*((BC$52-TH!$L$18)+1))),TH!$J$30)*TH!$P$30*((1+TH!$I$11)^MAX((BC$53-ROUNDUP(TH!$L$18/12,0)),0))</f>
        <v>22497.280000000002</v>
      </c>
      <c r="BD67" s="55">
        <f>MIN(IF(BD$52&gt;=TH!$L$18,(TH!$L$19*((BD$52-TH!$L$18)+1))),TH!$J$30)*TH!$P$30*((1+TH!$I$11)^MAX((BD$53-ROUNDUP(TH!$L$18/12,0)),0))</f>
        <v>22497.280000000002</v>
      </c>
      <c r="BE67" s="55">
        <f>MIN(IF(BE$52&gt;=TH!$L$18,(TH!$L$19*((BE$52-TH!$L$18)+1))),TH!$J$30)*TH!$P$30*((1+TH!$I$11)^MAX((BE$53-ROUNDUP(TH!$L$18/12,0)),0))</f>
        <v>22497.280000000002</v>
      </c>
      <c r="BF67" s="55">
        <f>MIN(IF(BF$52&gt;=TH!$L$18,(TH!$L$19*((BF$52-TH!$L$18)+1))),TH!$J$30)*TH!$P$30*((1+TH!$I$11)^MAX((BF$53-ROUNDUP(TH!$L$18/12,0)),0))</f>
        <v>22497.280000000002</v>
      </c>
      <c r="BG67" s="55">
        <f>MIN(IF(BG$52&gt;=TH!$L$18,(TH!$L$19*((BG$52-TH!$L$18)+1))),TH!$J$30)*TH!$P$30*((1+TH!$I$11)^MAX((BG$53-ROUNDUP(TH!$L$18/12,0)),0))</f>
        <v>22497.280000000002</v>
      </c>
      <c r="BH67" s="55">
        <f>MIN(IF(BH$52&gt;=TH!$L$18,(TH!$L$19*((BH$52-TH!$L$18)+1))),TH!$J$30)*TH!$P$30*((1+TH!$I$11)^MAX((BH$53-ROUNDUP(TH!$L$18/12,0)),0))</f>
        <v>22497.280000000002</v>
      </c>
      <c r="BI67" s="55">
        <f>MIN(IF(BI$52&gt;=TH!$L$18,(TH!$L$19*((BI$52-TH!$L$18)+1))),TH!$J$30)*TH!$P$30*((1+TH!$I$11)^MAX((BI$53-ROUNDUP(TH!$L$18/12,0)),0))</f>
        <v>22497.280000000002</v>
      </c>
      <c r="BJ67" s="55">
        <f>MIN(IF(BJ$52&gt;=TH!$L$18,(TH!$L$19*((BJ$52-TH!$L$18)+1))),TH!$J$30)*TH!$P$30*((1+TH!$I$11)^MAX((BJ$53-ROUNDUP(TH!$L$18/12,0)),0))</f>
        <v>22497.280000000002</v>
      </c>
      <c r="BK67" s="55">
        <f>MIN(IF(BK$52&gt;=TH!$L$18,(TH!$L$19*((BK$52-TH!$L$18)+1))),TH!$J$30)*TH!$P$30*((1+TH!$I$11)^MAX((BK$53-ROUNDUP(TH!$L$18/12,0)),0))</f>
        <v>22497.280000000002</v>
      </c>
      <c r="BL67" s="55">
        <f>MIN(IF(BL$52&gt;=TH!$L$18,(TH!$L$19*((BL$52-TH!$L$18)+1))),TH!$J$30)*TH!$P$30*((1+TH!$I$11)^MAX((BL$53-ROUNDUP(TH!$L$18/12,0)),0))</f>
        <v>22497.280000000002</v>
      </c>
      <c r="BM67" s="55">
        <f>MIN(IF(BM$52&gt;=TH!$L$18,(TH!$L$19*((BM$52-TH!$L$18)+1))),TH!$J$30)*TH!$P$30*((1+TH!$I$11)^MAX((BM$53-ROUNDUP(TH!$L$18/12,0)),0))</f>
        <v>23397.171200000001</v>
      </c>
      <c r="BN67" s="55">
        <f>MIN(IF(BN$52&gt;=TH!$L$18,(TH!$L$19*((BN$52-TH!$L$18)+1))),TH!$J$30)*TH!$P$30*((1+TH!$I$11)^MAX((BN$53-ROUNDUP(TH!$L$18/12,0)),0))</f>
        <v>23397.171200000001</v>
      </c>
      <c r="BO67" s="55">
        <f>MIN(IF(BO$52&gt;=TH!$L$18,(TH!$L$19*((BO$52-TH!$L$18)+1))),TH!$J$30)*TH!$P$30*((1+TH!$I$11)^MAX((BO$53-ROUNDUP(TH!$L$18/12,0)),0))</f>
        <v>23397.171200000001</v>
      </c>
      <c r="BP67" s="55">
        <f>MIN(IF(BP$52&gt;=TH!$L$18,(TH!$L$19*((BP$52-TH!$L$18)+1))),TH!$J$30)*TH!$P$30*((1+TH!$I$11)^MAX((BP$53-ROUNDUP(TH!$L$18/12,0)),0))</f>
        <v>23397.171200000001</v>
      </c>
      <c r="BQ67" s="55">
        <f>MIN(IF(BQ$52&gt;=TH!$L$18,(TH!$L$19*((BQ$52-TH!$L$18)+1))),TH!$J$30)*TH!$P$30*((1+TH!$I$11)^MAX((BQ$53-ROUNDUP(TH!$L$18/12,0)),0))</f>
        <v>23397.171200000001</v>
      </c>
      <c r="BR67" s="55">
        <f>MIN(IF(BR$52&gt;=TH!$L$18,(TH!$L$19*((BR$52-TH!$L$18)+1))),TH!$J$30)*TH!$P$30*((1+TH!$I$11)^MAX((BR$53-ROUNDUP(TH!$L$18/12,0)),0))</f>
        <v>23397.171200000001</v>
      </c>
      <c r="BS67" s="55">
        <f>MIN(IF(BS$52&gt;=TH!$L$18,(TH!$L$19*((BS$52-TH!$L$18)+1))),TH!$J$30)*TH!$P$30*((1+TH!$I$11)^MAX((BS$53-ROUNDUP(TH!$L$18/12,0)),0))</f>
        <v>23397.171200000001</v>
      </c>
      <c r="BT67" s="55">
        <f>MIN(IF(BT$52&gt;=TH!$L$18,(TH!$L$19*((BT$52-TH!$L$18)+1))),TH!$J$30)*TH!$P$30*((1+TH!$I$11)^MAX((BT$53-ROUNDUP(TH!$L$18/12,0)),0))</f>
        <v>23397.171200000001</v>
      </c>
      <c r="BU67" s="55">
        <f>MIN(IF(BU$52&gt;=TH!$L$18,(TH!$L$19*((BU$52-TH!$L$18)+1))),TH!$J$30)*TH!$P$30*((1+TH!$I$11)^MAX((BU$53-ROUNDUP(TH!$L$18/12,0)),0))</f>
        <v>23397.171200000001</v>
      </c>
      <c r="BV67" s="55">
        <f>MIN(IF(BV$52&gt;=TH!$L$18,(TH!$L$19*((BV$52-TH!$L$18)+1))),TH!$J$30)*TH!$P$30*((1+TH!$I$11)^MAX((BV$53-ROUNDUP(TH!$L$18/12,0)),0))</f>
        <v>23397.171200000001</v>
      </c>
      <c r="BW67" s="55">
        <f>MIN(IF(BW$52&gt;=TH!$L$18,(TH!$L$19*((BW$52-TH!$L$18)+1))),TH!$J$30)*TH!$P$30*((1+TH!$I$11)^MAX((BW$53-ROUNDUP(TH!$L$18/12,0)),0))</f>
        <v>23397.171200000001</v>
      </c>
      <c r="BX67" s="55">
        <f>MIN(IF(BX$52&gt;=TH!$L$18,(TH!$L$19*((BX$52-TH!$L$18)+1))),TH!$J$30)*TH!$P$30*((1+TH!$I$11)^MAX((BX$53-ROUNDUP(TH!$L$18/12,0)),0))</f>
        <v>23397.171200000001</v>
      </c>
      <c r="BY67" s="55">
        <f>MIN(IF(BY$52&gt;=TH!$L$18,(TH!$L$19*((BY$52-TH!$L$18)+1))),TH!$J$30)*TH!$P$30*((1+TH!$I$11)^MAX((BY$53-ROUNDUP(TH!$L$18/12,0)),0))</f>
        <v>24333.058048000006</v>
      </c>
      <c r="BZ67" s="55">
        <f>MIN(IF(BZ$52&gt;=TH!$L$18,(TH!$L$19*((BZ$52-TH!$L$18)+1))),TH!$J$30)*TH!$P$30*((1+TH!$I$11)^MAX((BZ$53-ROUNDUP(TH!$L$18/12,0)),0))</f>
        <v>24333.058048000006</v>
      </c>
      <c r="CA67" s="55">
        <f>MIN(IF(CA$52&gt;=TH!$L$18,(TH!$L$19*((CA$52-TH!$L$18)+1))),TH!$J$30)*TH!$P$30*((1+TH!$I$11)^MAX((CA$53-ROUNDUP(TH!$L$18/12,0)),0))</f>
        <v>24333.058048000006</v>
      </c>
      <c r="CB67" s="55">
        <f>MIN(IF(CB$52&gt;=TH!$L$18,(TH!$L$19*((CB$52-TH!$L$18)+1))),TH!$J$30)*TH!$P$30*((1+TH!$I$11)^MAX((CB$53-ROUNDUP(TH!$L$18/12,0)),0))</f>
        <v>24333.058048000006</v>
      </c>
      <c r="CC67" s="55">
        <f>MIN(IF(CC$52&gt;=TH!$L$18,(TH!$L$19*((CC$52-TH!$L$18)+1))),TH!$J$30)*TH!$P$30*((1+TH!$I$11)^MAX((CC$53-ROUNDUP(TH!$L$18/12,0)),0))</f>
        <v>24333.058048000006</v>
      </c>
      <c r="CD67" s="55">
        <f>MIN(IF(CD$52&gt;=TH!$L$18,(TH!$L$19*((CD$52-TH!$L$18)+1))),TH!$J$30)*TH!$P$30*((1+TH!$I$11)^MAX((CD$53-ROUNDUP(TH!$L$18/12,0)),0))</f>
        <v>24333.058048000006</v>
      </c>
      <c r="CE67" s="55">
        <f>MIN(IF(CE$52&gt;=TH!$L$18,(TH!$L$19*((CE$52-TH!$L$18)+1))),TH!$J$30)*TH!$P$30*((1+TH!$I$11)^MAX((CE$53-ROUNDUP(TH!$L$18/12,0)),0))</f>
        <v>24333.058048000006</v>
      </c>
      <c r="CF67" s="55">
        <f>MIN(IF(CF$52&gt;=TH!$L$18,(TH!$L$19*((CF$52-TH!$L$18)+1))),TH!$J$30)*TH!$P$30*((1+TH!$I$11)^MAX((CF$53-ROUNDUP(TH!$L$18/12,0)),0))</f>
        <v>24333.058048000006</v>
      </c>
      <c r="CG67" s="55">
        <f>MIN(IF(CG$52&gt;=TH!$L$18,(TH!$L$19*((CG$52-TH!$L$18)+1))),TH!$J$30)*TH!$P$30*((1+TH!$I$11)^MAX((CG$53-ROUNDUP(TH!$L$18/12,0)),0))</f>
        <v>24333.058048000006</v>
      </c>
      <c r="CH67" s="55">
        <f>MIN(IF(CH$52&gt;=TH!$L$18,(TH!$L$19*((CH$52-TH!$L$18)+1))),TH!$J$30)*TH!$P$30*((1+TH!$I$11)^MAX((CH$53-ROUNDUP(TH!$L$18/12,0)),0))</f>
        <v>24333.058048000006</v>
      </c>
      <c r="CI67" s="55">
        <f>MIN(IF(CI$52&gt;=TH!$L$18,(TH!$L$19*((CI$52-TH!$L$18)+1))),TH!$J$30)*TH!$P$30*((1+TH!$I$11)^MAX((CI$53-ROUNDUP(TH!$L$18/12,0)),0))</f>
        <v>24333.058048000006</v>
      </c>
      <c r="CJ67" s="55">
        <f>MIN(IF(CJ$52&gt;=TH!$L$18,(TH!$L$19*((CJ$52-TH!$L$18)+1))),TH!$J$30)*TH!$P$30*((1+TH!$I$11)^MAX((CJ$53-ROUNDUP(TH!$L$18/12,0)),0))</f>
        <v>24333.058048000006</v>
      </c>
      <c r="CK67" s="55">
        <f>MIN(IF(CK$52&gt;=TH!$L$18,(TH!$L$19*((CK$52-TH!$L$18)+1))),TH!$J$30)*TH!$P$30*((1+TH!$I$11)^MAX((CK$53-ROUNDUP(TH!$L$18/12,0)),0))</f>
        <v>25306.380369920007</v>
      </c>
      <c r="CL67" s="55">
        <f>MIN(IF(CL$52&gt;=TH!$L$18,(TH!$L$19*((CL$52-TH!$L$18)+1))),TH!$J$30)*TH!$P$30*((1+TH!$I$11)^MAX((CL$53-ROUNDUP(TH!$L$18/12,0)),0))</f>
        <v>25306.380369920007</v>
      </c>
      <c r="CM67" s="55">
        <f>MIN(IF(CM$52&gt;=TH!$L$18,(TH!$L$19*((CM$52-TH!$L$18)+1))),TH!$J$30)*TH!$P$30*((1+TH!$I$11)^MAX((CM$53-ROUNDUP(TH!$L$18/12,0)),0))</f>
        <v>25306.380369920007</v>
      </c>
      <c r="CN67" s="55">
        <f>MIN(IF(CN$52&gt;=TH!$L$18,(TH!$L$19*((CN$52-TH!$L$18)+1))),TH!$J$30)*TH!$P$30*((1+TH!$I$11)^MAX((CN$53-ROUNDUP(TH!$L$18/12,0)),0))</f>
        <v>25306.380369920007</v>
      </c>
      <c r="CO67" s="55">
        <f>MIN(IF(CO$52&gt;=TH!$L$18,(TH!$L$19*((CO$52-TH!$L$18)+1))),TH!$J$30)*TH!$P$30*((1+TH!$I$11)^MAX((CO$53-ROUNDUP(TH!$L$18/12,0)),0))</f>
        <v>25306.380369920007</v>
      </c>
      <c r="CP67" s="55">
        <f>MIN(IF(CP$52&gt;=TH!$L$18,(TH!$L$19*((CP$52-TH!$L$18)+1))),TH!$J$30)*TH!$P$30*((1+TH!$I$11)^MAX((CP$53-ROUNDUP(TH!$L$18/12,0)),0))</f>
        <v>25306.380369920007</v>
      </c>
      <c r="CQ67" s="55">
        <f>MIN(IF(CQ$52&gt;=TH!$L$18,(TH!$L$19*((CQ$52-TH!$L$18)+1))),TH!$J$30)*TH!$P$30*((1+TH!$I$11)^MAX((CQ$53-ROUNDUP(TH!$L$18/12,0)),0))</f>
        <v>25306.380369920007</v>
      </c>
      <c r="CR67" s="55">
        <f>MIN(IF(CR$52&gt;=TH!$L$18,(TH!$L$19*((CR$52-TH!$L$18)+1))),TH!$J$30)*TH!$P$30*((1+TH!$I$11)^MAX((CR$53-ROUNDUP(TH!$L$18/12,0)),0))</f>
        <v>25306.380369920007</v>
      </c>
      <c r="CS67" s="55">
        <f>MIN(IF(CS$52&gt;=TH!$L$18,(TH!$L$19*((CS$52-TH!$L$18)+1))),TH!$J$30)*TH!$P$30*((1+TH!$I$11)^MAX((CS$53-ROUNDUP(TH!$L$18/12,0)),0))</f>
        <v>25306.380369920007</v>
      </c>
      <c r="CT67" s="55">
        <f>MIN(IF(CT$52&gt;=TH!$L$18,(TH!$L$19*((CT$52-TH!$L$18)+1))),TH!$J$30)*TH!$P$30*((1+TH!$I$11)^MAX((CT$53-ROUNDUP(TH!$L$18/12,0)),0))</f>
        <v>25306.380369920007</v>
      </c>
      <c r="CU67" s="55">
        <f>MIN(IF(CU$52&gt;=TH!$L$18,(TH!$L$19*((CU$52-TH!$L$18)+1))),TH!$J$30)*TH!$P$30*((1+TH!$I$11)^MAX((CU$53-ROUNDUP(TH!$L$18/12,0)),0))</f>
        <v>25306.380369920007</v>
      </c>
      <c r="CV67" s="55">
        <f>MIN(IF(CV$52&gt;=TH!$L$18,(TH!$L$19*((CV$52-TH!$L$18)+1))),TH!$J$30)*TH!$P$30*((1+TH!$I$11)^MAX((CV$53-ROUNDUP(TH!$L$18/12,0)),0))</f>
        <v>25306.380369920007</v>
      </c>
      <c r="CW67" s="55">
        <f>MIN(IF(CW$52&gt;=TH!$L$18,(TH!$L$19*((CW$52-TH!$L$18)+1))),TH!$J$30)*TH!$P$30*((1+TH!$I$11)^MAX((CW$53-ROUNDUP(TH!$L$18/12,0)),0))</f>
        <v>26318.635584716809</v>
      </c>
      <c r="CX67" s="55">
        <f>MIN(IF(CX$52&gt;=TH!$L$18,(TH!$L$19*((CX$52-TH!$L$18)+1))),TH!$J$30)*TH!$P$30*((1+TH!$I$11)^MAX((CX$53-ROUNDUP(TH!$L$18/12,0)),0))</f>
        <v>26318.635584716809</v>
      </c>
      <c r="CY67" s="55">
        <f>MIN(IF(CY$52&gt;=TH!$L$18,(TH!$L$19*((CY$52-TH!$L$18)+1))),TH!$J$30)*TH!$P$30*((1+TH!$I$11)^MAX((CY$53-ROUNDUP(TH!$L$18/12,0)),0))</f>
        <v>26318.635584716809</v>
      </c>
      <c r="CZ67" s="55">
        <f>MIN(IF(CZ$52&gt;=TH!$L$18,(TH!$L$19*((CZ$52-TH!$L$18)+1))),TH!$J$30)*TH!$P$30*((1+TH!$I$11)^MAX((CZ$53-ROUNDUP(TH!$L$18/12,0)),0))</f>
        <v>26318.635584716809</v>
      </c>
      <c r="DA67" s="55">
        <f>MIN(IF(DA$52&gt;=TH!$L$18,(TH!$L$19*((DA$52-TH!$L$18)+1))),TH!$J$30)*TH!$P$30*((1+TH!$I$11)^MAX((DA$53-ROUNDUP(TH!$L$18/12,0)),0))</f>
        <v>26318.635584716809</v>
      </c>
      <c r="DB67" s="55">
        <f>MIN(IF(DB$52&gt;=TH!$L$18,(TH!$L$19*((DB$52-TH!$L$18)+1))),TH!$J$30)*TH!$P$30*((1+TH!$I$11)^MAX((DB$53-ROUNDUP(TH!$L$18/12,0)),0))</f>
        <v>26318.635584716809</v>
      </c>
      <c r="DC67" s="55">
        <f>MIN(IF(DC$52&gt;=TH!$L$18,(TH!$L$19*((DC$52-TH!$L$18)+1))),TH!$J$30)*TH!$P$30*((1+TH!$I$11)^MAX((DC$53-ROUNDUP(TH!$L$18/12,0)),0))</f>
        <v>26318.635584716809</v>
      </c>
      <c r="DD67" s="55">
        <f>MIN(IF(DD$52&gt;=TH!$L$18,(TH!$L$19*((DD$52-TH!$L$18)+1))),TH!$J$30)*TH!$P$30*((1+TH!$I$11)^MAX((DD$53-ROUNDUP(TH!$L$18/12,0)),0))</f>
        <v>26318.635584716809</v>
      </c>
      <c r="DE67" s="55">
        <f>MIN(IF(DE$52&gt;=TH!$L$18,(TH!$L$19*((DE$52-TH!$L$18)+1))),TH!$J$30)*TH!$P$30*((1+TH!$I$11)^MAX((DE$53-ROUNDUP(TH!$L$18/12,0)),0))</f>
        <v>26318.635584716809</v>
      </c>
      <c r="DF67" s="55">
        <f>MIN(IF(DF$52&gt;=TH!$L$18,(TH!$L$19*((DF$52-TH!$L$18)+1))),TH!$J$30)*TH!$P$30*((1+TH!$I$11)^MAX((DF$53-ROUNDUP(TH!$L$18/12,0)),0))</f>
        <v>26318.635584716809</v>
      </c>
      <c r="DG67" s="55">
        <f>MIN(IF(DG$52&gt;=TH!$L$18,(TH!$L$19*((DG$52-TH!$L$18)+1))),TH!$J$30)*TH!$P$30*((1+TH!$I$11)^MAX((DG$53-ROUNDUP(TH!$L$18/12,0)),0))</f>
        <v>26318.635584716809</v>
      </c>
      <c r="DH67" s="55">
        <f>MIN(IF(DH$52&gt;=TH!$L$18,(TH!$L$19*((DH$52-TH!$L$18)+1))),TH!$J$30)*TH!$P$30*((1+TH!$I$11)^MAX((DH$53-ROUNDUP(TH!$L$18/12,0)),0))</f>
        <v>26318.635584716809</v>
      </c>
      <c r="DI67" s="55">
        <f>MIN(IF(DI$52&gt;=TH!$L$18,(TH!$L$19*((DI$52-TH!$L$18)+1))),TH!$J$30)*TH!$P$30*((1+TH!$I$11)^MAX((DI$53-ROUNDUP(TH!$L$18/12,0)),0))</f>
        <v>27371.381008105476</v>
      </c>
      <c r="DJ67" s="55">
        <f>MIN(IF(DJ$52&gt;=TH!$L$18,(TH!$L$19*((DJ$52-TH!$L$18)+1))),TH!$J$30)*TH!$P$30*((1+TH!$I$11)^MAX((DJ$53-ROUNDUP(TH!$L$18/12,0)),0))</f>
        <v>27371.381008105476</v>
      </c>
      <c r="DK67" s="55">
        <f>MIN(IF(DK$52&gt;=TH!$L$18,(TH!$L$19*((DK$52-TH!$L$18)+1))),TH!$J$30)*TH!$P$30*((1+TH!$I$11)^MAX((DK$53-ROUNDUP(TH!$L$18/12,0)),0))</f>
        <v>27371.381008105476</v>
      </c>
      <c r="DL67" s="55">
        <f>MIN(IF(DL$52&gt;=TH!$L$18,(TH!$L$19*((DL$52-TH!$L$18)+1))),TH!$J$30)*TH!$P$30*((1+TH!$I$11)^MAX((DL$53-ROUNDUP(TH!$L$18/12,0)),0))</f>
        <v>27371.381008105476</v>
      </c>
      <c r="DM67" s="55">
        <f>MIN(IF(DM$52&gt;=TH!$L$18,(TH!$L$19*((DM$52-TH!$L$18)+1))),TH!$J$30)*TH!$P$30*((1+TH!$I$11)^MAX((DM$53-ROUNDUP(TH!$L$18/12,0)),0))</f>
        <v>27371.381008105476</v>
      </c>
      <c r="DN67" s="55">
        <f>MIN(IF(DN$52&gt;=TH!$L$18,(TH!$L$19*((DN$52-TH!$L$18)+1))),TH!$J$30)*TH!$P$30*((1+TH!$I$11)^MAX((DN$53-ROUNDUP(TH!$L$18/12,0)),0))</f>
        <v>27371.381008105476</v>
      </c>
      <c r="DO67" s="55">
        <f>MIN(IF(DO$52&gt;=TH!$L$18,(TH!$L$19*((DO$52-TH!$L$18)+1))),TH!$J$30)*TH!$P$30*((1+TH!$I$11)^MAX((DO$53-ROUNDUP(TH!$L$18/12,0)),0))</f>
        <v>27371.381008105476</v>
      </c>
      <c r="DP67" s="55">
        <f>MIN(IF(DP$52&gt;=TH!$L$18,(TH!$L$19*((DP$52-TH!$L$18)+1))),TH!$J$30)*TH!$P$30*((1+TH!$I$11)^MAX((DP$53-ROUNDUP(TH!$L$18/12,0)),0))</f>
        <v>27371.381008105476</v>
      </c>
      <c r="DQ67" s="55">
        <f>MIN(IF(DQ$52&gt;=TH!$L$18,(TH!$L$19*((DQ$52-TH!$L$18)+1))),TH!$J$30)*TH!$P$30*((1+TH!$I$11)^MAX((DQ$53-ROUNDUP(TH!$L$18/12,0)),0))</f>
        <v>27371.381008105476</v>
      </c>
      <c r="DR67" s="55">
        <f>MIN(IF(DR$52&gt;=TH!$L$18,(TH!$L$19*((DR$52-TH!$L$18)+1))),TH!$J$30)*TH!$P$30*((1+TH!$I$11)^MAX((DR$53-ROUNDUP(TH!$L$18/12,0)),0))</f>
        <v>27371.381008105476</v>
      </c>
      <c r="DS67" s="55">
        <f>MIN(IF(DS$52&gt;=TH!$L$18,(TH!$L$19*((DS$52-TH!$L$18)+1))),TH!$J$30)*TH!$P$30*((1+TH!$I$11)^MAX((DS$53-ROUNDUP(TH!$L$18/12,0)),0))</f>
        <v>27371.381008105476</v>
      </c>
      <c r="DT67" s="55">
        <f>MIN(IF(DT$52&gt;=TH!$L$18,(TH!$L$19*((DT$52-TH!$L$18)+1))),TH!$J$30)*TH!$P$30*((1+TH!$I$11)^MAX((DT$53-ROUNDUP(TH!$L$18/12,0)),0))</f>
        <v>27371.381008105476</v>
      </c>
      <c r="DU67" s="36" t="s">
        <v>238</v>
      </c>
    </row>
    <row r="68" spans="3:125" x14ac:dyDescent="0.25">
      <c r="C68" s="14" t="s">
        <v>102</v>
      </c>
      <c r="E68" s="55">
        <f>MIN(IF(E$52&gt;=TH!$L$18,(TH!$L$19*((E$52-TH!$L$18)+1))),TH!$J$30)*((TH!$D$8+TH!$D$9)/(12*TH!$J$30)*((1+TH!$I$11)^MAX((E$53-ROUNDUP(TH!$L$18/12,0)),0)))</f>
        <v>0</v>
      </c>
      <c r="F68" s="55">
        <f>MIN(IF(F$52&gt;=TH!$L$18,(TH!$L$19*((F$52-TH!$L$18)+1))),TH!$J$30)*((TH!$D$8+TH!$D$9)/(12*TH!$J$30)*((1+TH!$I$11)^MAX((F$53-ROUNDUP(TH!$L$18/12,0)),0)))</f>
        <v>0</v>
      </c>
      <c r="G68" s="55">
        <f>MIN(IF(G$52&gt;=TH!$L$18,(TH!$L$19*((G$52-TH!$L$18)+1))),TH!$J$30)*((TH!$D$8+TH!$D$9)/(12*TH!$J$30)*((1+TH!$I$11)^MAX((G$53-ROUNDUP(TH!$L$18/12,0)),0)))</f>
        <v>0</v>
      </c>
      <c r="H68" s="55">
        <f>MIN(IF(H$52&gt;=TH!$L$18,(TH!$L$19*((H$52-TH!$L$18)+1))),TH!$J$30)*((TH!$D$8+TH!$D$9)/(12*TH!$J$30)*((1+TH!$I$11)^MAX((H$53-ROUNDUP(TH!$L$18/12,0)),0)))</f>
        <v>0</v>
      </c>
      <c r="I68" s="55">
        <f>MIN(IF(I$52&gt;=TH!$L$18,(TH!$L$19*((I$52-TH!$L$18)+1))),TH!$J$30)*((TH!$D$8+TH!$D$9)/(12*TH!$J$30)*((1+TH!$I$11)^MAX((I$53-ROUNDUP(TH!$L$18/12,0)),0)))</f>
        <v>0</v>
      </c>
      <c r="J68" s="55">
        <f>MIN(IF(J$52&gt;=TH!$L$18,(TH!$L$19*((J$52-TH!$L$18)+1))),TH!$J$30)*((TH!$D$8+TH!$D$9)/(12*TH!$J$30)*((1+TH!$I$11)^MAX((J$53-ROUNDUP(TH!$L$18/12,0)),0)))</f>
        <v>0</v>
      </c>
      <c r="K68" s="55">
        <f>MIN(IF(K$52&gt;=TH!$L$18,(TH!$L$19*((K$52-TH!$L$18)+1))),TH!$J$30)*((TH!$D$8+TH!$D$9)/(12*TH!$J$30)*((1+TH!$I$11)^MAX((K$53-ROUNDUP(TH!$L$18/12,0)),0)))</f>
        <v>0</v>
      </c>
      <c r="L68" s="55">
        <f>MIN(IF(L$52&gt;=TH!$L$18,(TH!$L$19*((L$52-TH!$L$18)+1))),TH!$J$30)*((TH!$D$8+TH!$D$9)/(12*TH!$J$30)*((1+TH!$I$11)^MAX((L$53-ROUNDUP(TH!$L$18/12,0)),0)))</f>
        <v>0</v>
      </c>
      <c r="M68" s="55">
        <f>MIN(IF(M$52&gt;=TH!$L$18,(TH!$L$19*((M$52-TH!$L$18)+1))),TH!$J$30)*((TH!$D$8+TH!$D$9)/(12*TH!$J$30)*((1+TH!$I$11)^MAX((M$53-ROUNDUP(TH!$L$18/12,0)),0)))</f>
        <v>0</v>
      </c>
      <c r="N68" s="55">
        <f>MIN(IF(N$52&gt;=TH!$L$18,(TH!$L$19*((N$52-TH!$L$18)+1))),TH!$J$30)*((TH!$D$8+TH!$D$9)/(12*TH!$J$30)*((1+TH!$I$11)^MAX((N$53-ROUNDUP(TH!$L$18/12,0)),0)))</f>
        <v>0</v>
      </c>
      <c r="O68" s="55">
        <f>MIN(IF(O$52&gt;=TH!$L$18,(TH!$L$19*((O$52-TH!$L$18)+1))),TH!$J$30)*((TH!$D$8+TH!$D$9)/(12*TH!$J$30)*((1+TH!$I$11)^MAX((O$53-ROUNDUP(TH!$L$18/12,0)),0)))</f>
        <v>0</v>
      </c>
      <c r="P68" s="55">
        <f>MIN(IF(P$52&gt;=TH!$L$18,(TH!$L$19*((P$52-TH!$L$18)+1))),TH!$J$30)*((TH!$D$8+TH!$D$9)/(12*TH!$J$30)*((1+TH!$I$11)^MAX((P$53-ROUNDUP(TH!$L$18/12,0)),0)))</f>
        <v>0</v>
      </c>
      <c r="Q68" s="55">
        <f>MIN(IF(Q$52&gt;=TH!$L$18,(TH!$L$19*((Q$52-TH!$L$18)+1))),TH!$J$30)*((TH!$D$8+TH!$D$9)/(12*TH!$J$30)*((1+TH!$I$11)^MAX((Q$53-ROUNDUP(TH!$L$18/12,0)),0)))</f>
        <v>0</v>
      </c>
      <c r="R68" s="55">
        <f>MIN(IF(R$52&gt;=TH!$L$18,(TH!$L$19*((R$52-TH!$L$18)+1))),TH!$J$30)*((TH!$D$8+TH!$D$9)/(12*TH!$J$30)*((1+TH!$I$11)^MAX((R$53-ROUNDUP(TH!$L$18/12,0)),0)))</f>
        <v>0</v>
      </c>
      <c r="S68" s="55">
        <f>MIN(IF(S$52&gt;=TH!$L$18,(TH!$L$19*((S$52-TH!$L$18)+1))),TH!$J$30)*((TH!$D$8+TH!$D$9)/(12*TH!$J$30)*((1+TH!$I$11)^MAX((S$53-ROUNDUP(TH!$L$18/12,0)),0)))</f>
        <v>0</v>
      </c>
      <c r="T68" s="55">
        <f>MIN(IF(T$52&gt;=TH!$L$18,(TH!$L$19*((T$52-TH!$L$18)+1))),TH!$J$30)*((TH!$D$8+TH!$D$9)/(12*TH!$J$30)*((1+TH!$I$11)^MAX((T$53-ROUNDUP(TH!$L$18/12,0)),0)))</f>
        <v>0</v>
      </c>
      <c r="U68" s="55">
        <f>MIN(IF(U$52&gt;=TH!$L$18,(TH!$L$19*((U$52-TH!$L$18)+1))),TH!$J$30)*((TH!$D$8+TH!$D$9)/(12*TH!$J$30)*((1+TH!$I$11)^MAX((U$53-ROUNDUP(TH!$L$18/12,0)),0)))</f>
        <v>0</v>
      </c>
      <c r="V68" s="55">
        <f>MIN(IF(V$52&gt;=TH!$L$18,(TH!$L$19*((V$52-TH!$L$18)+1))),TH!$J$30)*((TH!$D$8+TH!$D$9)/(12*TH!$J$30)*((1+TH!$I$11)^MAX((V$53-ROUNDUP(TH!$L$18/12,0)),0)))</f>
        <v>0</v>
      </c>
      <c r="W68" s="55">
        <f>MIN(IF(W$52&gt;=TH!$L$18,(TH!$L$19*((W$52-TH!$L$18)+1))),TH!$J$30)*((TH!$D$8+TH!$D$9)/(12*TH!$J$30)*((1+TH!$I$11)^MAX((W$53-ROUNDUP(TH!$L$18/12,0)),0)))</f>
        <v>0</v>
      </c>
      <c r="X68" s="55">
        <f>MIN(IF(X$52&gt;=TH!$L$18,(TH!$L$19*((X$52-TH!$L$18)+1))),TH!$J$30)*((TH!$D$8+TH!$D$9)/(12*TH!$J$30)*((1+TH!$I$11)^MAX((X$53-ROUNDUP(TH!$L$18/12,0)),0)))</f>
        <v>0</v>
      </c>
      <c r="Y68" s="55">
        <f>MIN(IF(Y$52&gt;=TH!$L$18,(TH!$L$19*((Y$52-TH!$L$18)+1))),TH!$J$30)*((TH!$D$8+TH!$D$9)/(12*TH!$J$30)*((1+TH!$I$11)^MAX((Y$53-ROUNDUP(TH!$L$18/12,0)),0)))</f>
        <v>0</v>
      </c>
      <c r="Z68" s="55">
        <f>MIN(IF(Z$52&gt;=TH!$L$18,(TH!$L$19*((Z$52-TH!$L$18)+1))),TH!$J$30)*((TH!$D$8+TH!$D$9)/(12*TH!$J$30)*((1+TH!$I$11)^MAX((Z$53-ROUNDUP(TH!$L$18/12,0)),0)))</f>
        <v>0</v>
      </c>
      <c r="AA68" s="55">
        <f>MIN(IF(AA$52&gt;=TH!$L$18,(TH!$L$19*((AA$52-TH!$L$18)+1))),TH!$J$30)*((TH!$D$8+TH!$D$9)/(12*TH!$J$30)*((1+TH!$I$11)^MAX((AA$53-ROUNDUP(TH!$L$18/12,0)),0)))</f>
        <v>0</v>
      </c>
      <c r="AB68" s="55">
        <f>MIN(IF(AB$52&gt;=TH!$L$18,(TH!$L$19*((AB$52-TH!$L$18)+1))),TH!$J$30)*((TH!$D$8+TH!$D$9)/(12*TH!$J$30)*((1+TH!$I$11)^MAX((AB$53-ROUNDUP(TH!$L$18/12,0)),0)))</f>
        <v>0</v>
      </c>
      <c r="AC68" s="55">
        <f>MIN(IF(AC$52&gt;=TH!$L$18,(TH!$L$19*((AC$52-TH!$L$18)+1))),TH!$J$30)*((TH!$D$8+TH!$D$9)/(12*TH!$J$30)*((1+TH!$I$11)^MAX((AC$53-ROUNDUP(TH!$L$18/12,0)),0)))</f>
        <v>0</v>
      </c>
      <c r="AD68" s="55">
        <f>MIN(IF(AD$52&gt;=TH!$L$18,(TH!$L$19*((AD$52-TH!$L$18)+1))),TH!$J$30)*((TH!$D$8+TH!$D$9)/(12*TH!$J$30)*((1+TH!$I$11)^MAX((AD$53-ROUNDUP(TH!$L$18/12,0)),0)))</f>
        <v>137.53255208333331</v>
      </c>
      <c r="AE68" s="55">
        <f>MIN(IF(AE$52&gt;=TH!$L$18,(TH!$L$19*((AE$52-TH!$L$18)+1))),TH!$J$30)*((TH!$D$8+TH!$D$9)/(12*TH!$J$30)*((1+TH!$I$11)^MAX((AE$53-ROUNDUP(TH!$L$18/12,0)),0)))</f>
        <v>275.06510416666663</v>
      </c>
      <c r="AF68" s="55">
        <f>MIN(IF(AF$52&gt;=TH!$L$18,(TH!$L$19*((AF$52-TH!$L$18)+1))),TH!$J$30)*((TH!$D$8+TH!$D$9)/(12*TH!$J$30)*((1+TH!$I$11)^MAX((AF$53-ROUNDUP(TH!$L$18/12,0)),0)))</f>
        <v>412.59765625</v>
      </c>
      <c r="AG68" s="55">
        <f>MIN(IF(AG$52&gt;=TH!$L$18,(TH!$L$19*((AG$52-TH!$L$18)+1))),TH!$J$30)*((TH!$D$8+TH!$D$9)/(12*TH!$J$30)*((1+TH!$I$11)^MAX((AG$53-ROUNDUP(TH!$L$18/12,0)),0)))</f>
        <v>550.13020833333326</v>
      </c>
      <c r="AH68" s="55">
        <f>MIN(IF(AH$52&gt;=TH!$L$18,(TH!$L$19*((AH$52-TH!$L$18)+1))),TH!$J$30)*((TH!$D$8+TH!$D$9)/(12*TH!$J$30)*((1+TH!$I$11)^MAX((AH$53-ROUNDUP(TH!$L$18/12,0)),0)))</f>
        <v>687.66276041666663</v>
      </c>
      <c r="AI68" s="55">
        <f>MIN(IF(AI$52&gt;=TH!$L$18,(TH!$L$19*((AI$52-TH!$L$18)+1))),TH!$J$30)*((TH!$D$8+TH!$D$9)/(12*TH!$J$30)*((1+TH!$I$11)^MAX((AI$53-ROUNDUP(TH!$L$18/12,0)),0)))</f>
        <v>825.1953125</v>
      </c>
      <c r="AJ68" s="55">
        <f>MIN(IF(AJ$52&gt;=TH!$L$18,(TH!$L$19*((AJ$52-TH!$L$18)+1))),TH!$J$30)*((TH!$D$8+TH!$D$9)/(12*TH!$J$30)*((1+TH!$I$11)^MAX((AJ$53-ROUNDUP(TH!$L$18/12,0)),0)))</f>
        <v>962.72786458333326</v>
      </c>
      <c r="AK68" s="55">
        <f>MIN(IF(AK$52&gt;=TH!$L$18,(TH!$L$19*((AK$52-TH!$L$18)+1))),TH!$J$30)*((TH!$D$8+TH!$D$9)/(12*TH!$J$30)*((1+TH!$I$11)^MAX((AK$53-ROUNDUP(TH!$L$18/12,0)),0)))</f>
        <v>1100.2604166666665</v>
      </c>
      <c r="AL68" s="55">
        <f>MIN(IF(AL$52&gt;=TH!$L$18,(TH!$L$19*((AL$52-TH!$L$18)+1))),TH!$J$30)*((TH!$D$8+TH!$D$9)/(12*TH!$J$30)*((1+TH!$I$11)^MAX((AL$53-ROUNDUP(TH!$L$18/12,0)),0)))</f>
        <v>1237.79296875</v>
      </c>
      <c r="AM68" s="55">
        <f>MIN(IF(AM$52&gt;=TH!$L$18,(TH!$L$19*((AM$52-TH!$L$18)+1))),TH!$J$30)*((TH!$D$8+TH!$D$9)/(12*TH!$J$30)*((1+TH!$I$11)^MAX((AM$53-ROUNDUP(TH!$L$18/12,0)),0)))</f>
        <v>1375.3255208333333</v>
      </c>
      <c r="AN68" s="55">
        <f>MIN(IF(AN$52&gt;=TH!$L$18,(TH!$L$19*((AN$52-TH!$L$18)+1))),TH!$J$30)*((TH!$D$8+TH!$D$9)/(12*TH!$J$30)*((1+TH!$I$11)^MAX((AN$53-ROUNDUP(TH!$L$18/12,0)),0)))</f>
        <v>1512.8580729166665</v>
      </c>
      <c r="AO68" s="55">
        <f>MIN(IF(AO$52&gt;=TH!$L$18,(TH!$L$19*((AO$52-TH!$L$18)+1))),TH!$J$30)*((TH!$D$8+TH!$D$9)/(12*TH!$J$30)*((1+TH!$I$11)^MAX((AO$53-ROUNDUP(TH!$L$18/12,0)),0)))</f>
        <v>1716.40625</v>
      </c>
      <c r="AP68" s="55">
        <f>MIN(IF(AP$52&gt;=TH!$L$18,(TH!$L$19*((AP$52-TH!$L$18)+1))),TH!$J$30)*((TH!$D$8+TH!$D$9)/(12*TH!$J$30)*((1+TH!$I$11)^MAX((AP$53-ROUNDUP(TH!$L$18/12,0)),0)))</f>
        <v>1859.4401041666667</v>
      </c>
      <c r="AQ68" s="55">
        <f>MIN(IF(AQ$52&gt;=TH!$L$18,(TH!$L$19*((AQ$52-TH!$L$18)+1))),TH!$J$30)*((TH!$D$8+TH!$D$9)/(12*TH!$J$30)*((1+TH!$I$11)^MAX((AQ$53-ROUNDUP(TH!$L$18/12,0)),0)))</f>
        <v>2002.4739583333335</v>
      </c>
      <c r="AR68" s="55">
        <f>MIN(IF(AR$52&gt;=TH!$L$18,(TH!$L$19*((AR$52-TH!$L$18)+1))),TH!$J$30)*((TH!$D$8+TH!$D$9)/(12*TH!$J$30)*((1+TH!$I$11)^MAX((AR$53-ROUNDUP(TH!$L$18/12,0)),0)))</f>
        <v>2145.5078125</v>
      </c>
      <c r="AS68" s="55">
        <f>MIN(IF(AS$52&gt;=TH!$L$18,(TH!$L$19*((AS$52-TH!$L$18)+1))),TH!$J$30)*((TH!$D$8+TH!$D$9)/(12*TH!$J$30)*((1+TH!$I$11)^MAX((AS$53-ROUNDUP(TH!$L$18/12,0)),0)))</f>
        <v>2288.541666666667</v>
      </c>
      <c r="AT68" s="55">
        <f>MIN(IF(AT$52&gt;=TH!$L$18,(TH!$L$19*((AT$52-TH!$L$18)+1))),TH!$J$30)*((TH!$D$8+TH!$D$9)/(12*TH!$J$30)*((1+TH!$I$11)^MAX((AT$53-ROUNDUP(TH!$L$18/12,0)),0)))</f>
        <v>2431.5755208333335</v>
      </c>
      <c r="AU68" s="55">
        <f>MIN(IF(AU$52&gt;=TH!$L$18,(TH!$L$19*((AU$52-TH!$L$18)+1))),TH!$J$30)*((TH!$D$8+TH!$D$9)/(12*TH!$J$30)*((1+TH!$I$11)^MAX((AU$53-ROUNDUP(TH!$L$18/12,0)),0)))</f>
        <v>2574.609375</v>
      </c>
      <c r="AV68" s="55">
        <f>MIN(IF(AV$52&gt;=TH!$L$18,(TH!$L$19*((AV$52-TH!$L$18)+1))),TH!$J$30)*((TH!$D$8+TH!$D$9)/(12*TH!$J$30)*((1+TH!$I$11)^MAX((AV$53-ROUNDUP(TH!$L$18/12,0)),0)))</f>
        <v>2717.643229166667</v>
      </c>
      <c r="AW68" s="55">
        <f>MIN(IF(AW$52&gt;=TH!$L$18,(TH!$L$19*((AW$52-TH!$L$18)+1))),TH!$J$30)*((TH!$D$8+TH!$D$9)/(12*TH!$J$30)*((1+TH!$I$11)^MAX((AW$53-ROUNDUP(TH!$L$18/12,0)),0)))</f>
        <v>2860.6770833333335</v>
      </c>
      <c r="AX68" s="55">
        <f>MIN(IF(AX$52&gt;=TH!$L$18,(TH!$L$19*((AX$52-TH!$L$18)+1))),TH!$J$30)*((TH!$D$8+TH!$D$9)/(12*TH!$J$30)*((1+TH!$I$11)^MAX((AX$53-ROUNDUP(TH!$L$18/12,0)),0)))</f>
        <v>3003.7109375</v>
      </c>
      <c r="AY68" s="55">
        <f>MIN(IF(AY$52&gt;=TH!$L$18,(TH!$L$19*((AY$52-TH!$L$18)+1))),TH!$J$30)*((TH!$D$8+TH!$D$9)/(12*TH!$J$30)*((1+TH!$I$11)^MAX((AY$53-ROUNDUP(TH!$L$18/12,0)),0)))</f>
        <v>3146.744791666667</v>
      </c>
      <c r="AZ68" s="55">
        <f>MIN(IF(AZ$52&gt;=TH!$L$18,(TH!$L$19*((AZ$52-TH!$L$18)+1))),TH!$J$30)*((TH!$D$8+TH!$D$9)/(12*TH!$J$30)*((1+TH!$I$11)^MAX((AZ$53-ROUNDUP(TH!$L$18/12,0)),0)))</f>
        <v>3289.7786458333335</v>
      </c>
      <c r="BA68" s="55">
        <f>MIN(IF(BA$52&gt;=TH!$L$18,(TH!$L$19*((BA$52-TH!$L$18)+1))),TH!$J$30)*((TH!$D$8+TH!$D$9)/(12*TH!$J$30)*((1+TH!$I$11)^MAX((BA$53-ROUNDUP(TH!$L$18/12,0)),0)))</f>
        <v>3570.125</v>
      </c>
      <c r="BB68" s="55">
        <f>MIN(IF(BB$52&gt;=TH!$L$18,(TH!$L$19*((BB$52-TH!$L$18)+1))),TH!$J$30)*((TH!$D$8+TH!$D$9)/(12*TH!$J$30)*((1+TH!$I$11)^MAX((BB$53-ROUNDUP(TH!$L$18/12,0)),0)))</f>
        <v>3718.8802083333335</v>
      </c>
      <c r="BC68" s="55">
        <f>MIN(IF(BC$52&gt;=TH!$L$18,(TH!$L$19*((BC$52-TH!$L$18)+1))),TH!$J$30)*((TH!$D$8+TH!$D$9)/(12*TH!$J$30)*((1+TH!$I$11)^MAX((BC$53-ROUNDUP(TH!$L$18/12,0)),0)))</f>
        <v>3808.1333333333332</v>
      </c>
      <c r="BD68" s="55">
        <f>MIN(IF(BD$52&gt;=TH!$L$18,(TH!$L$19*((BD$52-TH!$L$18)+1))),TH!$J$30)*((TH!$D$8+TH!$D$9)/(12*TH!$J$30)*((1+TH!$I$11)^MAX((BD$53-ROUNDUP(TH!$L$18/12,0)),0)))</f>
        <v>3808.1333333333332</v>
      </c>
      <c r="BE68" s="55">
        <f>MIN(IF(BE$52&gt;=TH!$L$18,(TH!$L$19*((BE$52-TH!$L$18)+1))),TH!$J$30)*((TH!$D$8+TH!$D$9)/(12*TH!$J$30)*((1+TH!$I$11)^MAX((BE$53-ROUNDUP(TH!$L$18/12,0)),0)))</f>
        <v>3808.1333333333332</v>
      </c>
      <c r="BF68" s="55">
        <f>MIN(IF(BF$52&gt;=TH!$L$18,(TH!$L$19*((BF$52-TH!$L$18)+1))),TH!$J$30)*((TH!$D$8+TH!$D$9)/(12*TH!$J$30)*((1+TH!$I$11)^MAX((BF$53-ROUNDUP(TH!$L$18/12,0)),0)))</f>
        <v>3808.1333333333332</v>
      </c>
      <c r="BG68" s="55">
        <f>MIN(IF(BG$52&gt;=TH!$L$18,(TH!$L$19*((BG$52-TH!$L$18)+1))),TH!$J$30)*((TH!$D$8+TH!$D$9)/(12*TH!$J$30)*((1+TH!$I$11)^MAX((BG$53-ROUNDUP(TH!$L$18/12,0)),0)))</f>
        <v>3808.1333333333332</v>
      </c>
      <c r="BH68" s="55">
        <f>MIN(IF(BH$52&gt;=TH!$L$18,(TH!$L$19*((BH$52-TH!$L$18)+1))),TH!$J$30)*((TH!$D$8+TH!$D$9)/(12*TH!$J$30)*((1+TH!$I$11)^MAX((BH$53-ROUNDUP(TH!$L$18/12,0)),0)))</f>
        <v>3808.1333333333332</v>
      </c>
      <c r="BI68" s="55">
        <f>MIN(IF(BI$52&gt;=TH!$L$18,(TH!$L$19*((BI$52-TH!$L$18)+1))),TH!$J$30)*((TH!$D$8+TH!$D$9)/(12*TH!$J$30)*((1+TH!$I$11)^MAX((BI$53-ROUNDUP(TH!$L$18/12,0)),0)))</f>
        <v>3808.1333333333332</v>
      </c>
      <c r="BJ68" s="55">
        <f>MIN(IF(BJ$52&gt;=TH!$L$18,(TH!$L$19*((BJ$52-TH!$L$18)+1))),TH!$J$30)*((TH!$D$8+TH!$D$9)/(12*TH!$J$30)*((1+TH!$I$11)^MAX((BJ$53-ROUNDUP(TH!$L$18/12,0)),0)))</f>
        <v>3808.1333333333332</v>
      </c>
      <c r="BK68" s="55">
        <f>MIN(IF(BK$52&gt;=TH!$L$18,(TH!$L$19*((BK$52-TH!$L$18)+1))),TH!$J$30)*((TH!$D$8+TH!$D$9)/(12*TH!$J$30)*((1+TH!$I$11)^MAX((BK$53-ROUNDUP(TH!$L$18/12,0)),0)))</f>
        <v>3808.1333333333332</v>
      </c>
      <c r="BL68" s="55">
        <f>MIN(IF(BL$52&gt;=TH!$L$18,(TH!$L$19*((BL$52-TH!$L$18)+1))),TH!$J$30)*((TH!$D$8+TH!$D$9)/(12*TH!$J$30)*((1+TH!$I$11)^MAX((BL$53-ROUNDUP(TH!$L$18/12,0)),0)))</f>
        <v>3808.1333333333332</v>
      </c>
      <c r="BM68" s="55">
        <f>MIN(IF(BM$52&gt;=TH!$L$18,(TH!$L$19*((BM$52-TH!$L$18)+1))),TH!$J$30)*((TH!$D$8+TH!$D$9)/(12*TH!$J$30)*((1+TH!$I$11)^MAX((BM$53-ROUNDUP(TH!$L$18/12,0)),0)))</f>
        <v>3960.4586666666664</v>
      </c>
      <c r="BN68" s="55">
        <f>MIN(IF(BN$52&gt;=TH!$L$18,(TH!$L$19*((BN$52-TH!$L$18)+1))),TH!$J$30)*((TH!$D$8+TH!$D$9)/(12*TH!$J$30)*((1+TH!$I$11)^MAX((BN$53-ROUNDUP(TH!$L$18/12,0)),0)))</f>
        <v>3960.4586666666664</v>
      </c>
      <c r="BO68" s="55">
        <f>MIN(IF(BO$52&gt;=TH!$L$18,(TH!$L$19*((BO$52-TH!$L$18)+1))),TH!$J$30)*((TH!$D$8+TH!$D$9)/(12*TH!$J$30)*((1+TH!$I$11)^MAX((BO$53-ROUNDUP(TH!$L$18/12,0)),0)))</f>
        <v>3960.4586666666664</v>
      </c>
      <c r="BP68" s="55">
        <f>MIN(IF(BP$52&gt;=TH!$L$18,(TH!$L$19*((BP$52-TH!$L$18)+1))),TH!$J$30)*((TH!$D$8+TH!$D$9)/(12*TH!$J$30)*((1+TH!$I$11)^MAX((BP$53-ROUNDUP(TH!$L$18/12,0)),0)))</f>
        <v>3960.4586666666664</v>
      </c>
      <c r="BQ68" s="55">
        <f>MIN(IF(BQ$52&gt;=TH!$L$18,(TH!$L$19*((BQ$52-TH!$L$18)+1))),TH!$J$30)*((TH!$D$8+TH!$D$9)/(12*TH!$J$30)*((1+TH!$I$11)^MAX((BQ$53-ROUNDUP(TH!$L$18/12,0)),0)))</f>
        <v>3960.4586666666664</v>
      </c>
      <c r="BR68" s="55">
        <f>MIN(IF(BR$52&gt;=TH!$L$18,(TH!$L$19*((BR$52-TH!$L$18)+1))),TH!$J$30)*((TH!$D$8+TH!$D$9)/(12*TH!$J$30)*((1+TH!$I$11)^MAX((BR$53-ROUNDUP(TH!$L$18/12,0)),0)))</f>
        <v>3960.4586666666664</v>
      </c>
      <c r="BS68" s="55">
        <f>MIN(IF(BS$52&gt;=TH!$L$18,(TH!$L$19*((BS$52-TH!$L$18)+1))),TH!$J$30)*((TH!$D$8+TH!$D$9)/(12*TH!$J$30)*((1+TH!$I$11)^MAX((BS$53-ROUNDUP(TH!$L$18/12,0)),0)))</f>
        <v>3960.4586666666664</v>
      </c>
      <c r="BT68" s="55">
        <f>MIN(IF(BT$52&gt;=TH!$L$18,(TH!$L$19*((BT$52-TH!$L$18)+1))),TH!$J$30)*((TH!$D$8+TH!$D$9)/(12*TH!$J$30)*((1+TH!$I$11)^MAX((BT$53-ROUNDUP(TH!$L$18/12,0)),0)))</f>
        <v>3960.4586666666664</v>
      </c>
      <c r="BU68" s="55">
        <f>MIN(IF(BU$52&gt;=TH!$L$18,(TH!$L$19*((BU$52-TH!$L$18)+1))),TH!$J$30)*((TH!$D$8+TH!$D$9)/(12*TH!$J$30)*((1+TH!$I$11)^MAX((BU$53-ROUNDUP(TH!$L$18/12,0)),0)))</f>
        <v>3960.4586666666664</v>
      </c>
      <c r="BV68" s="55">
        <f>MIN(IF(BV$52&gt;=TH!$L$18,(TH!$L$19*((BV$52-TH!$L$18)+1))),TH!$J$30)*((TH!$D$8+TH!$D$9)/(12*TH!$J$30)*((1+TH!$I$11)^MAX((BV$53-ROUNDUP(TH!$L$18/12,0)),0)))</f>
        <v>3960.4586666666664</v>
      </c>
      <c r="BW68" s="55">
        <f>MIN(IF(BW$52&gt;=TH!$L$18,(TH!$L$19*((BW$52-TH!$L$18)+1))),TH!$J$30)*((TH!$D$8+TH!$D$9)/(12*TH!$J$30)*((1+TH!$I$11)^MAX((BW$53-ROUNDUP(TH!$L$18/12,0)),0)))</f>
        <v>3960.4586666666664</v>
      </c>
      <c r="BX68" s="55">
        <f>MIN(IF(BX$52&gt;=TH!$L$18,(TH!$L$19*((BX$52-TH!$L$18)+1))),TH!$J$30)*((TH!$D$8+TH!$D$9)/(12*TH!$J$30)*((1+TH!$I$11)^MAX((BX$53-ROUNDUP(TH!$L$18/12,0)),0)))</f>
        <v>3960.4586666666664</v>
      </c>
      <c r="BY68" s="55">
        <f>MIN(IF(BY$52&gt;=TH!$L$18,(TH!$L$19*((BY$52-TH!$L$18)+1))),TH!$J$30)*((TH!$D$8+TH!$D$9)/(12*TH!$J$30)*((1+TH!$I$11)^MAX((BY$53-ROUNDUP(TH!$L$18/12,0)),0)))</f>
        <v>4118.8770133333337</v>
      </c>
      <c r="BZ68" s="55">
        <f>MIN(IF(BZ$52&gt;=TH!$L$18,(TH!$L$19*((BZ$52-TH!$L$18)+1))),TH!$J$30)*((TH!$D$8+TH!$D$9)/(12*TH!$J$30)*((1+TH!$I$11)^MAX((BZ$53-ROUNDUP(TH!$L$18/12,0)),0)))</f>
        <v>4118.8770133333337</v>
      </c>
      <c r="CA68" s="55">
        <f>MIN(IF(CA$52&gt;=TH!$L$18,(TH!$L$19*((CA$52-TH!$L$18)+1))),TH!$J$30)*((TH!$D$8+TH!$D$9)/(12*TH!$J$30)*((1+TH!$I$11)^MAX((CA$53-ROUNDUP(TH!$L$18/12,0)),0)))</f>
        <v>4118.8770133333337</v>
      </c>
      <c r="CB68" s="55">
        <f>MIN(IF(CB$52&gt;=TH!$L$18,(TH!$L$19*((CB$52-TH!$L$18)+1))),TH!$J$30)*((TH!$D$8+TH!$D$9)/(12*TH!$J$30)*((1+TH!$I$11)^MAX((CB$53-ROUNDUP(TH!$L$18/12,0)),0)))</f>
        <v>4118.8770133333337</v>
      </c>
      <c r="CC68" s="55">
        <f>MIN(IF(CC$52&gt;=TH!$L$18,(TH!$L$19*((CC$52-TH!$L$18)+1))),TH!$J$30)*((TH!$D$8+TH!$D$9)/(12*TH!$J$30)*((1+TH!$I$11)^MAX((CC$53-ROUNDUP(TH!$L$18/12,0)),0)))</f>
        <v>4118.8770133333337</v>
      </c>
      <c r="CD68" s="55">
        <f>MIN(IF(CD$52&gt;=TH!$L$18,(TH!$L$19*((CD$52-TH!$L$18)+1))),TH!$J$30)*((TH!$D$8+TH!$D$9)/(12*TH!$J$30)*((1+TH!$I$11)^MAX((CD$53-ROUNDUP(TH!$L$18/12,0)),0)))</f>
        <v>4118.8770133333337</v>
      </c>
      <c r="CE68" s="55">
        <f>MIN(IF(CE$52&gt;=TH!$L$18,(TH!$L$19*((CE$52-TH!$L$18)+1))),TH!$J$30)*((TH!$D$8+TH!$D$9)/(12*TH!$J$30)*((1+TH!$I$11)^MAX((CE$53-ROUNDUP(TH!$L$18/12,0)),0)))</f>
        <v>4118.8770133333337</v>
      </c>
      <c r="CF68" s="55">
        <f>MIN(IF(CF$52&gt;=TH!$L$18,(TH!$L$19*((CF$52-TH!$L$18)+1))),TH!$J$30)*((TH!$D$8+TH!$D$9)/(12*TH!$J$30)*((1+TH!$I$11)^MAX((CF$53-ROUNDUP(TH!$L$18/12,0)),0)))</f>
        <v>4118.8770133333337</v>
      </c>
      <c r="CG68" s="55">
        <f>MIN(IF(CG$52&gt;=TH!$L$18,(TH!$L$19*((CG$52-TH!$L$18)+1))),TH!$J$30)*((TH!$D$8+TH!$D$9)/(12*TH!$J$30)*((1+TH!$I$11)^MAX((CG$53-ROUNDUP(TH!$L$18/12,0)),0)))</f>
        <v>4118.8770133333337</v>
      </c>
      <c r="CH68" s="55">
        <f>MIN(IF(CH$52&gt;=TH!$L$18,(TH!$L$19*((CH$52-TH!$L$18)+1))),TH!$J$30)*((TH!$D$8+TH!$D$9)/(12*TH!$J$30)*((1+TH!$I$11)^MAX((CH$53-ROUNDUP(TH!$L$18/12,0)),0)))</f>
        <v>4118.8770133333337</v>
      </c>
      <c r="CI68" s="55">
        <f>MIN(IF(CI$52&gt;=TH!$L$18,(TH!$L$19*((CI$52-TH!$L$18)+1))),TH!$J$30)*((TH!$D$8+TH!$D$9)/(12*TH!$J$30)*((1+TH!$I$11)^MAX((CI$53-ROUNDUP(TH!$L$18/12,0)),0)))</f>
        <v>4118.8770133333337</v>
      </c>
      <c r="CJ68" s="55">
        <f>MIN(IF(CJ$52&gt;=TH!$L$18,(TH!$L$19*((CJ$52-TH!$L$18)+1))),TH!$J$30)*((TH!$D$8+TH!$D$9)/(12*TH!$J$30)*((1+TH!$I$11)^MAX((CJ$53-ROUNDUP(TH!$L$18/12,0)),0)))</f>
        <v>4118.8770133333337</v>
      </c>
      <c r="CK68" s="55">
        <f>MIN(IF(CK$52&gt;=TH!$L$18,(TH!$L$19*((CK$52-TH!$L$18)+1))),TH!$J$30)*((TH!$D$8+TH!$D$9)/(12*TH!$J$30)*((1+TH!$I$11)^MAX((CK$53-ROUNDUP(TH!$L$18/12,0)),0)))</f>
        <v>4283.6320938666677</v>
      </c>
      <c r="CL68" s="55">
        <f>MIN(IF(CL$52&gt;=TH!$L$18,(TH!$L$19*((CL$52-TH!$L$18)+1))),TH!$J$30)*((TH!$D$8+TH!$D$9)/(12*TH!$J$30)*((1+TH!$I$11)^MAX((CL$53-ROUNDUP(TH!$L$18/12,0)),0)))</f>
        <v>4283.6320938666677</v>
      </c>
      <c r="CM68" s="55">
        <f>MIN(IF(CM$52&gt;=TH!$L$18,(TH!$L$19*((CM$52-TH!$L$18)+1))),TH!$J$30)*((TH!$D$8+TH!$D$9)/(12*TH!$J$30)*((1+TH!$I$11)^MAX((CM$53-ROUNDUP(TH!$L$18/12,0)),0)))</f>
        <v>4283.6320938666677</v>
      </c>
      <c r="CN68" s="55">
        <f>MIN(IF(CN$52&gt;=TH!$L$18,(TH!$L$19*((CN$52-TH!$L$18)+1))),TH!$J$30)*((TH!$D$8+TH!$D$9)/(12*TH!$J$30)*((1+TH!$I$11)^MAX((CN$53-ROUNDUP(TH!$L$18/12,0)),0)))</f>
        <v>4283.6320938666677</v>
      </c>
      <c r="CO68" s="55">
        <f>MIN(IF(CO$52&gt;=TH!$L$18,(TH!$L$19*((CO$52-TH!$L$18)+1))),TH!$J$30)*((TH!$D$8+TH!$D$9)/(12*TH!$J$30)*((1+TH!$I$11)^MAX((CO$53-ROUNDUP(TH!$L$18/12,0)),0)))</f>
        <v>4283.6320938666677</v>
      </c>
      <c r="CP68" s="55">
        <f>MIN(IF(CP$52&gt;=TH!$L$18,(TH!$L$19*((CP$52-TH!$L$18)+1))),TH!$J$30)*((TH!$D$8+TH!$D$9)/(12*TH!$J$30)*((1+TH!$I$11)^MAX((CP$53-ROUNDUP(TH!$L$18/12,0)),0)))</f>
        <v>4283.6320938666677</v>
      </c>
      <c r="CQ68" s="55">
        <f>MIN(IF(CQ$52&gt;=TH!$L$18,(TH!$L$19*((CQ$52-TH!$L$18)+1))),TH!$J$30)*((TH!$D$8+TH!$D$9)/(12*TH!$J$30)*((1+TH!$I$11)^MAX((CQ$53-ROUNDUP(TH!$L$18/12,0)),0)))</f>
        <v>4283.6320938666677</v>
      </c>
      <c r="CR68" s="55">
        <f>MIN(IF(CR$52&gt;=TH!$L$18,(TH!$L$19*((CR$52-TH!$L$18)+1))),TH!$J$30)*((TH!$D$8+TH!$D$9)/(12*TH!$J$30)*((1+TH!$I$11)^MAX((CR$53-ROUNDUP(TH!$L$18/12,0)),0)))</f>
        <v>4283.6320938666677</v>
      </c>
      <c r="CS68" s="55">
        <f>MIN(IF(CS$52&gt;=TH!$L$18,(TH!$L$19*((CS$52-TH!$L$18)+1))),TH!$J$30)*((TH!$D$8+TH!$D$9)/(12*TH!$J$30)*((1+TH!$I$11)^MAX((CS$53-ROUNDUP(TH!$L$18/12,0)),0)))</f>
        <v>4283.6320938666677</v>
      </c>
      <c r="CT68" s="55">
        <f>MIN(IF(CT$52&gt;=TH!$L$18,(TH!$L$19*((CT$52-TH!$L$18)+1))),TH!$J$30)*((TH!$D$8+TH!$D$9)/(12*TH!$J$30)*((1+TH!$I$11)^MAX((CT$53-ROUNDUP(TH!$L$18/12,0)),0)))</f>
        <v>4283.6320938666677</v>
      </c>
      <c r="CU68" s="55">
        <f>MIN(IF(CU$52&gt;=TH!$L$18,(TH!$L$19*((CU$52-TH!$L$18)+1))),TH!$J$30)*((TH!$D$8+TH!$D$9)/(12*TH!$J$30)*((1+TH!$I$11)^MAX((CU$53-ROUNDUP(TH!$L$18/12,0)),0)))</f>
        <v>4283.6320938666677</v>
      </c>
      <c r="CV68" s="55">
        <f>MIN(IF(CV$52&gt;=TH!$L$18,(TH!$L$19*((CV$52-TH!$L$18)+1))),TH!$J$30)*((TH!$D$8+TH!$D$9)/(12*TH!$J$30)*((1+TH!$I$11)^MAX((CV$53-ROUNDUP(TH!$L$18/12,0)),0)))</f>
        <v>4283.6320938666677</v>
      </c>
      <c r="CW68" s="55">
        <f>MIN(IF(CW$52&gt;=TH!$L$18,(TH!$L$19*((CW$52-TH!$L$18)+1))),TH!$J$30)*((TH!$D$8+TH!$D$9)/(12*TH!$J$30)*((1+TH!$I$11)^MAX((CW$53-ROUNDUP(TH!$L$18/12,0)),0)))</f>
        <v>4454.9773776213342</v>
      </c>
      <c r="CX68" s="55">
        <f>MIN(IF(CX$52&gt;=TH!$L$18,(TH!$L$19*((CX$52-TH!$L$18)+1))),TH!$J$30)*((TH!$D$8+TH!$D$9)/(12*TH!$J$30)*((1+TH!$I$11)^MAX((CX$53-ROUNDUP(TH!$L$18/12,0)),0)))</f>
        <v>4454.9773776213342</v>
      </c>
      <c r="CY68" s="55">
        <f>MIN(IF(CY$52&gt;=TH!$L$18,(TH!$L$19*((CY$52-TH!$L$18)+1))),TH!$J$30)*((TH!$D$8+TH!$D$9)/(12*TH!$J$30)*((1+TH!$I$11)^MAX((CY$53-ROUNDUP(TH!$L$18/12,0)),0)))</f>
        <v>4454.9773776213342</v>
      </c>
      <c r="CZ68" s="55">
        <f>MIN(IF(CZ$52&gt;=TH!$L$18,(TH!$L$19*((CZ$52-TH!$L$18)+1))),TH!$J$30)*((TH!$D$8+TH!$D$9)/(12*TH!$J$30)*((1+TH!$I$11)^MAX((CZ$53-ROUNDUP(TH!$L$18/12,0)),0)))</f>
        <v>4454.9773776213342</v>
      </c>
      <c r="DA68" s="55">
        <f>MIN(IF(DA$52&gt;=TH!$L$18,(TH!$L$19*((DA$52-TH!$L$18)+1))),TH!$J$30)*((TH!$D$8+TH!$D$9)/(12*TH!$J$30)*((1+TH!$I$11)^MAX((DA$53-ROUNDUP(TH!$L$18/12,0)),0)))</f>
        <v>4454.9773776213342</v>
      </c>
      <c r="DB68" s="55">
        <f>MIN(IF(DB$52&gt;=TH!$L$18,(TH!$L$19*((DB$52-TH!$L$18)+1))),TH!$J$30)*((TH!$D$8+TH!$D$9)/(12*TH!$J$30)*((1+TH!$I$11)^MAX((DB$53-ROUNDUP(TH!$L$18/12,0)),0)))</f>
        <v>4454.9773776213342</v>
      </c>
      <c r="DC68" s="55">
        <f>MIN(IF(DC$52&gt;=TH!$L$18,(TH!$L$19*((DC$52-TH!$L$18)+1))),TH!$J$30)*((TH!$D$8+TH!$D$9)/(12*TH!$J$30)*((1+TH!$I$11)^MAX((DC$53-ROUNDUP(TH!$L$18/12,0)),0)))</f>
        <v>4454.9773776213342</v>
      </c>
      <c r="DD68" s="55">
        <f>MIN(IF(DD$52&gt;=TH!$L$18,(TH!$L$19*((DD$52-TH!$L$18)+1))),TH!$J$30)*((TH!$D$8+TH!$D$9)/(12*TH!$J$30)*((1+TH!$I$11)^MAX((DD$53-ROUNDUP(TH!$L$18/12,0)),0)))</f>
        <v>4454.9773776213342</v>
      </c>
      <c r="DE68" s="55">
        <f>MIN(IF(DE$52&gt;=TH!$L$18,(TH!$L$19*((DE$52-TH!$L$18)+1))),TH!$J$30)*((TH!$D$8+TH!$D$9)/(12*TH!$J$30)*((1+TH!$I$11)^MAX((DE$53-ROUNDUP(TH!$L$18/12,0)),0)))</f>
        <v>4454.9773776213342</v>
      </c>
      <c r="DF68" s="55">
        <f>MIN(IF(DF$52&gt;=TH!$L$18,(TH!$L$19*((DF$52-TH!$L$18)+1))),TH!$J$30)*((TH!$D$8+TH!$D$9)/(12*TH!$J$30)*((1+TH!$I$11)^MAX((DF$53-ROUNDUP(TH!$L$18/12,0)),0)))</f>
        <v>4454.9773776213342</v>
      </c>
      <c r="DG68" s="55">
        <f>MIN(IF(DG$52&gt;=TH!$L$18,(TH!$L$19*((DG$52-TH!$L$18)+1))),TH!$J$30)*((TH!$D$8+TH!$D$9)/(12*TH!$J$30)*((1+TH!$I$11)^MAX((DG$53-ROUNDUP(TH!$L$18/12,0)),0)))</f>
        <v>4454.9773776213342</v>
      </c>
      <c r="DH68" s="55">
        <f>MIN(IF(DH$52&gt;=TH!$L$18,(TH!$L$19*((DH$52-TH!$L$18)+1))),TH!$J$30)*((TH!$D$8+TH!$D$9)/(12*TH!$J$30)*((1+TH!$I$11)^MAX((DH$53-ROUNDUP(TH!$L$18/12,0)),0)))</f>
        <v>4454.9773776213342</v>
      </c>
      <c r="DI68" s="55">
        <f>MIN(IF(DI$52&gt;=TH!$L$18,(TH!$L$19*((DI$52-TH!$L$18)+1))),TH!$J$30)*((TH!$D$8+TH!$D$9)/(12*TH!$J$30)*((1+TH!$I$11)^MAX((DI$53-ROUNDUP(TH!$L$18/12,0)),0)))</f>
        <v>4633.1764727261871</v>
      </c>
      <c r="DJ68" s="55">
        <f>MIN(IF(DJ$52&gt;=TH!$L$18,(TH!$L$19*((DJ$52-TH!$L$18)+1))),TH!$J$30)*((TH!$D$8+TH!$D$9)/(12*TH!$J$30)*((1+TH!$I$11)^MAX((DJ$53-ROUNDUP(TH!$L$18/12,0)),0)))</f>
        <v>4633.1764727261871</v>
      </c>
      <c r="DK68" s="55">
        <f>MIN(IF(DK$52&gt;=TH!$L$18,(TH!$L$19*((DK$52-TH!$L$18)+1))),TH!$J$30)*((TH!$D$8+TH!$D$9)/(12*TH!$J$30)*((1+TH!$I$11)^MAX((DK$53-ROUNDUP(TH!$L$18/12,0)),0)))</f>
        <v>4633.1764727261871</v>
      </c>
      <c r="DL68" s="55">
        <f>MIN(IF(DL$52&gt;=TH!$L$18,(TH!$L$19*((DL$52-TH!$L$18)+1))),TH!$J$30)*((TH!$D$8+TH!$D$9)/(12*TH!$J$30)*((1+TH!$I$11)^MAX((DL$53-ROUNDUP(TH!$L$18/12,0)),0)))</f>
        <v>4633.1764727261871</v>
      </c>
      <c r="DM68" s="55">
        <f>MIN(IF(DM$52&gt;=TH!$L$18,(TH!$L$19*((DM$52-TH!$L$18)+1))),TH!$J$30)*((TH!$D$8+TH!$D$9)/(12*TH!$J$30)*((1+TH!$I$11)^MAX((DM$53-ROUNDUP(TH!$L$18/12,0)),0)))</f>
        <v>4633.1764727261871</v>
      </c>
      <c r="DN68" s="55">
        <f>MIN(IF(DN$52&gt;=TH!$L$18,(TH!$L$19*((DN$52-TH!$L$18)+1))),TH!$J$30)*((TH!$D$8+TH!$D$9)/(12*TH!$J$30)*((1+TH!$I$11)^MAX((DN$53-ROUNDUP(TH!$L$18/12,0)),0)))</f>
        <v>4633.1764727261871</v>
      </c>
      <c r="DO68" s="55">
        <f>MIN(IF(DO$52&gt;=TH!$L$18,(TH!$L$19*((DO$52-TH!$L$18)+1))),TH!$J$30)*((TH!$D$8+TH!$D$9)/(12*TH!$J$30)*((1+TH!$I$11)^MAX((DO$53-ROUNDUP(TH!$L$18/12,0)),0)))</f>
        <v>4633.1764727261871</v>
      </c>
      <c r="DP68" s="55">
        <f>MIN(IF(DP$52&gt;=TH!$L$18,(TH!$L$19*((DP$52-TH!$L$18)+1))),TH!$J$30)*((TH!$D$8+TH!$D$9)/(12*TH!$J$30)*((1+TH!$I$11)^MAX((DP$53-ROUNDUP(TH!$L$18/12,0)),0)))</f>
        <v>4633.1764727261871</v>
      </c>
      <c r="DQ68" s="55">
        <f>MIN(IF(DQ$52&gt;=TH!$L$18,(TH!$L$19*((DQ$52-TH!$L$18)+1))),TH!$J$30)*((TH!$D$8+TH!$D$9)/(12*TH!$J$30)*((1+TH!$I$11)^MAX((DQ$53-ROUNDUP(TH!$L$18/12,0)),0)))</f>
        <v>4633.1764727261871</v>
      </c>
      <c r="DR68" s="55">
        <f>MIN(IF(DR$52&gt;=TH!$L$18,(TH!$L$19*((DR$52-TH!$L$18)+1))),TH!$J$30)*((TH!$D$8+TH!$D$9)/(12*TH!$J$30)*((1+TH!$I$11)^MAX((DR$53-ROUNDUP(TH!$L$18/12,0)),0)))</f>
        <v>4633.1764727261871</v>
      </c>
      <c r="DS68" s="55">
        <f>MIN(IF(DS$52&gt;=TH!$L$18,(TH!$L$19*((DS$52-TH!$L$18)+1))),TH!$J$30)*((TH!$D$8+TH!$D$9)/(12*TH!$J$30)*((1+TH!$I$11)^MAX((DS$53-ROUNDUP(TH!$L$18/12,0)),0)))</f>
        <v>4633.1764727261871</v>
      </c>
      <c r="DT68" s="55">
        <f>MIN(IF(DT$52&gt;=TH!$L$18,(TH!$L$19*((DT$52-TH!$L$18)+1))),TH!$J$30)*((TH!$D$8+TH!$D$9)/(12*TH!$J$30)*((1+TH!$I$11)^MAX((DT$53-ROUNDUP(TH!$L$18/12,0)),0)))</f>
        <v>4633.1764727261871</v>
      </c>
      <c r="DU68" s="36" t="s">
        <v>238</v>
      </c>
    </row>
    <row r="69" spans="3:125" x14ac:dyDescent="0.25">
      <c r="C69" s="14" t="s">
        <v>103</v>
      </c>
      <c r="E69" s="55">
        <f>MIN(IF(E$52&gt;=TH!$L$18,(TH!$L$19*((E$52-TH!$L$18)+1))),TH!$J$30)*((SUM(TH!$D$4:$D$7))/(TH!$J$30*12)*((1+TH!$I$11)^MAX((E$53-ROUNDUP(TH!$L$18/12,0)),0)))</f>
        <v>0</v>
      </c>
      <c r="F69" s="55">
        <f>MIN(IF(F$52&gt;=TH!$L$18,(TH!$L$19*((F$52-TH!$L$18)+1))),TH!$J$30)*((SUM(TH!$D$4:$D$7))/(TH!$J$30*12)*((1+TH!$I$11)^MAX((F$53-ROUNDUP(TH!$L$18/12,0)),0)))</f>
        <v>0</v>
      </c>
      <c r="G69" s="55">
        <f>MIN(IF(G$52&gt;=TH!$L$18,(TH!$L$19*((G$52-TH!$L$18)+1))),TH!$J$30)*((SUM(TH!$D$4:$D$7))/(TH!$J$30*12)*((1+TH!$I$11)^MAX((G$53-ROUNDUP(TH!$L$18/12,0)),0)))</f>
        <v>0</v>
      </c>
      <c r="H69" s="55">
        <f>MIN(IF(H$52&gt;=TH!$L$18,(TH!$L$19*((H$52-TH!$L$18)+1))),TH!$J$30)*((SUM(TH!$D$4:$D$7))/(TH!$J$30*12)*((1+TH!$I$11)^MAX((H$53-ROUNDUP(TH!$L$18/12,0)),0)))</f>
        <v>0</v>
      </c>
      <c r="I69" s="55">
        <f>MIN(IF(I$52&gt;=TH!$L$18,(TH!$L$19*((I$52-TH!$L$18)+1))),TH!$J$30)*((SUM(TH!$D$4:$D$7))/(TH!$J$30*12)*((1+TH!$I$11)^MAX((I$53-ROUNDUP(TH!$L$18/12,0)),0)))</f>
        <v>0</v>
      </c>
      <c r="J69" s="55">
        <f>MIN(IF(J$52&gt;=TH!$L$18,(TH!$L$19*((J$52-TH!$L$18)+1))),TH!$J$30)*((SUM(TH!$D$4:$D$7))/(TH!$J$30*12)*((1+TH!$I$11)^MAX((J$53-ROUNDUP(TH!$L$18/12,0)),0)))</f>
        <v>0</v>
      </c>
      <c r="K69" s="55">
        <f>MIN(IF(K$52&gt;=TH!$L$18,(TH!$L$19*((K$52-TH!$L$18)+1))),TH!$J$30)*((SUM(TH!$D$4:$D$7))/(TH!$J$30*12)*((1+TH!$I$11)^MAX((K$53-ROUNDUP(TH!$L$18/12,0)),0)))</f>
        <v>0</v>
      </c>
      <c r="L69" s="55">
        <f>MIN(IF(L$52&gt;=TH!$L$18,(TH!$L$19*((L$52-TH!$L$18)+1))),TH!$J$30)*((SUM(TH!$D$4:$D$7))/(TH!$J$30*12)*((1+TH!$I$11)^MAX((L$53-ROUNDUP(TH!$L$18/12,0)),0)))</f>
        <v>0</v>
      </c>
      <c r="M69" s="55">
        <f>MIN(IF(M$52&gt;=TH!$L$18,(TH!$L$19*((M$52-TH!$L$18)+1))),TH!$J$30)*((SUM(TH!$D$4:$D$7))/(TH!$J$30*12)*((1+TH!$I$11)^MAX((M$53-ROUNDUP(TH!$L$18/12,0)),0)))</f>
        <v>0</v>
      </c>
      <c r="N69" s="55">
        <f>MIN(IF(N$52&gt;=TH!$L$18,(TH!$L$19*((N$52-TH!$L$18)+1))),TH!$J$30)*((SUM(TH!$D$4:$D$7))/(TH!$J$30*12)*((1+TH!$I$11)^MAX((N$53-ROUNDUP(TH!$L$18/12,0)),0)))</f>
        <v>0</v>
      </c>
      <c r="O69" s="55">
        <f>MIN(IF(O$52&gt;=TH!$L$18,(TH!$L$19*((O$52-TH!$L$18)+1))),TH!$J$30)*((SUM(TH!$D$4:$D$7))/(TH!$J$30*12)*((1+TH!$I$11)^MAX((O$53-ROUNDUP(TH!$L$18/12,0)),0)))</f>
        <v>0</v>
      </c>
      <c r="P69" s="55">
        <f>MIN(IF(P$52&gt;=TH!$L$18,(TH!$L$19*((P$52-TH!$L$18)+1))),TH!$J$30)*((SUM(TH!$D$4:$D$7))/(TH!$J$30*12)*((1+TH!$I$11)^MAX((P$53-ROUNDUP(TH!$L$18/12,0)),0)))</f>
        <v>0</v>
      </c>
      <c r="Q69" s="55">
        <f>MIN(IF(Q$52&gt;=TH!$L$18,(TH!$L$19*((Q$52-TH!$L$18)+1))),TH!$J$30)*((SUM(TH!$D$4:$D$7))/(TH!$J$30*12)*((1+TH!$I$11)^MAX((Q$53-ROUNDUP(TH!$L$18/12,0)),0)))</f>
        <v>0</v>
      </c>
      <c r="R69" s="55">
        <f>MIN(IF(R$52&gt;=TH!$L$18,(TH!$L$19*((R$52-TH!$L$18)+1))),TH!$J$30)*((SUM(TH!$D$4:$D$7))/(TH!$J$30*12)*((1+TH!$I$11)^MAX((R$53-ROUNDUP(TH!$L$18/12,0)),0)))</f>
        <v>0</v>
      </c>
      <c r="S69" s="55">
        <f>MIN(IF(S$52&gt;=TH!$L$18,(TH!$L$19*((S$52-TH!$L$18)+1))),TH!$J$30)*((SUM(TH!$D$4:$D$7))/(TH!$J$30*12)*((1+TH!$I$11)^MAX((S$53-ROUNDUP(TH!$L$18/12,0)),0)))</f>
        <v>0</v>
      </c>
      <c r="T69" s="55">
        <f>MIN(IF(T$52&gt;=TH!$L$18,(TH!$L$19*((T$52-TH!$L$18)+1))),TH!$J$30)*((SUM(TH!$D$4:$D$7))/(TH!$J$30*12)*((1+TH!$I$11)^MAX((T$53-ROUNDUP(TH!$L$18/12,0)),0)))</f>
        <v>0</v>
      </c>
      <c r="U69" s="55">
        <f>MIN(IF(U$52&gt;=TH!$L$18,(TH!$L$19*((U$52-TH!$L$18)+1))),TH!$J$30)*((SUM(TH!$D$4:$D$7))/(TH!$J$30*12)*((1+TH!$I$11)^MAX((U$53-ROUNDUP(TH!$L$18/12,0)),0)))</f>
        <v>0</v>
      </c>
      <c r="V69" s="55">
        <f>MIN(IF(V$52&gt;=TH!$L$18,(TH!$L$19*((V$52-TH!$L$18)+1))),TH!$J$30)*((SUM(TH!$D$4:$D$7))/(TH!$J$30*12)*((1+TH!$I$11)^MAX((V$53-ROUNDUP(TH!$L$18/12,0)),0)))</f>
        <v>0</v>
      </c>
      <c r="W69" s="55">
        <f>MIN(IF(W$52&gt;=TH!$L$18,(TH!$L$19*((W$52-TH!$L$18)+1))),TH!$J$30)*((SUM(TH!$D$4:$D$7))/(TH!$J$30*12)*((1+TH!$I$11)^MAX((W$53-ROUNDUP(TH!$L$18/12,0)),0)))</f>
        <v>0</v>
      </c>
      <c r="X69" s="55">
        <f>MIN(IF(X$52&gt;=TH!$L$18,(TH!$L$19*((X$52-TH!$L$18)+1))),TH!$J$30)*((SUM(TH!$D$4:$D$7))/(TH!$J$30*12)*((1+TH!$I$11)^MAX((X$53-ROUNDUP(TH!$L$18/12,0)),0)))</f>
        <v>0</v>
      </c>
      <c r="Y69" s="55">
        <f>MIN(IF(Y$52&gt;=TH!$L$18,(TH!$L$19*((Y$52-TH!$L$18)+1))),TH!$J$30)*((SUM(TH!$D$4:$D$7))/(TH!$J$30*12)*((1+TH!$I$11)^MAX((Y$53-ROUNDUP(TH!$L$18/12,0)),0)))</f>
        <v>0</v>
      </c>
      <c r="Z69" s="55">
        <f>MIN(IF(Z$52&gt;=TH!$L$18,(TH!$L$19*((Z$52-TH!$L$18)+1))),TH!$J$30)*((SUM(TH!$D$4:$D$7))/(TH!$J$30*12)*((1+TH!$I$11)^MAX((Z$53-ROUNDUP(TH!$L$18/12,0)),0)))</f>
        <v>0</v>
      </c>
      <c r="AA69" s="55">
        <f>MIN(IF(AA$52&gt;=TH!$L$18,(TH!$L$19*((AA$52-TH!$L$18)+1))),TH!$J$30)*((SUM(TH!$D$4:$D$7))/(TH!$J$30*12)*((1+TH!$I$11)^MAX((AA$53-ROUNDUP(TH!$L$18/12,0)),0)))</f>
        <v>0</v>
      </c>
      <c r="AB69" s="55">
        <f>MIN(IF(AB$52&gt;=TH!$L$18,(TH!$L$19*((AB$52-TH!$L$18)+1))),TH!$J$30)*((SUM(TH!$D$4:$D$7))/(TH!$J$30*12)*((1+TH!$I$11)^MAX((AB$53-ROUNDUP(TH!$L$18/12,0)),0)))</f>
        <v>0</v>
      </c>
      <c r="AC69" s="55">
        <f>MIN(IF(AC$52&gt;=TH!$L$18,(TH!$L$19*((AC$52-TH!$L$18)+1))),TH!$J$30)*((SUM(TH!$D$4:$D$7))/(TH!$J$30*12)*((1+TH!$I$11)^MAX((AC$53-ROUNDUP(TH!$L$18/12,0)),0)))</f>
        <v>0</v>
      </c>
      <c r="AD69" s="55">
        <f>MIN(IF(AD$52&gt;=TH!$L$18,(TH!$L$19*((AD$52-TH!$L$18)+1))),TH!$J$30)*((SUM(TH!$D$4:$D$7))/(TH!$J$30*12)*((1+TH!$I$11)^MAX((AD$53-ROUNDUP(TH!$L$18/12,0)),0)))</f>
        <v>132.919921875</v>
      </c>
      <c r="AE69" s="55">
        <f>MIN(IF(AE$52&gt;=TH!$L$18,(TH!$L$19*((AE$52-TH!$L$18)+1))),TH!$J$30)*((SUM(TH!$D$4:$D$7))/(TH!$J$30*12)*((1+TH!$I$11)^MAX((AE$53-ROUNDUP(TH!$L$18/12,0)),0)))</f>
        <v>265.83984375</v>
      </c>
      <c r="AF69" s="55">
        <f>MIN(IF(AF$52&gt;=TH!$L$18,(TH!$L$19*((AF$52-TH!$L$18)+1))),TH!$J$30)*((SUM(TH!$D$4:$D$7))/(TH!$J$30*12)*((1+TH!$I$11)^MAX((AF$53-ROUNDUP(TH!$L$18/12,0)),0)))</f>
        <v>398.759765625</v>
      </c>
      <c r="AG69" s="55">
        <f>MIN(IF(AG$52&gt;=TH!$L$18,(TH!$L$19*((AG$52-TH!$L$18)+1))),TH!$J$30)*((SUM(TH!$D$4:$D$7))/(TH!$J$30*12)*((1+TH!$I$11)^MAX((AG$53-ROUNDUP(TH!$L$18/12,0)),0)))</f>
        <v>531.6796875</v>
      </c>
      <c r="AH69" s="55">
        <f>MIN(IF(AH$52&gt;=TH!$L$18,(TH!$L$19*((AH$52-TH!$L$18)+1))),TH!$J$30)*((SUM(TH!$D$4:$D$7))/(TH!$J$30*12)*((1+TH!$I$11)^MAX((AH$53-ROUNDUP(TH!$L$18/12,0)),0)))</f>
        <v>664.599609375</v>
      </c>
      <c r="AI69" s="55">
        <f>MIN(IF(AI$52&gt;=TH!$L$18,(TH!$L$19*((AI$52-TH!$L$18)+1))),TH!$J$30)*((SUM(TH!$D$4:$D$7))/(TH!$J$30*12)*((1+TH!$I$11)^MAX((AI$53-ROUNDUP(TH!$L$18/12,0)),0)))</f>
        <v>797.51953125</v>
      </c>
      <c r="AJ69" s="55">
        <f>MIN(IF(AJ$52&gt;=TH!$L$18,(TH!$L$19*((AJ$52-TH!$L$18)+1))),TH!$J$30)*((SUM(TH!$D$4:$D$7))/(TH!$J$30*12)*((1+TH!$I$11)^MAX((AJ$53-ROUNDUP(TH!$L$18/12,0)),0)))</f>
        <v>930.43945312499989</v>
      </c>
      <c r="AK69" s="55">
        <f>MIN(IF(AK$52&gt;=TH!$L$18,(TH!$L$19*((AK$52-TH!$L$18)+1))),TH!$J$30)*((SUM(TH!$D$4:$D$7))/(TH!$J$30*12)*((1+TH!$I$11)^MAX((AK$53-ROUNDUP(TH!$L$18/12,0)),0)))</f>
        <v>1063.359375</v>
      </c>
      <c r="AL69" s="55">
        <f>MIN(IF(AL$52&gt;=TH!$L$18,(TH!$L$19*((AL$52-TH!$L$18)+1))),TH!$J$30)*((SUM(TH!$D$4:$D$7))/(TH!$J$30*12)*((1+TH!$I$11)^MAX((AL$53-ROUNDUP(TH!$L$18/12,0)),0)))</f>
        <v>1196.279296875</v>
      </c>
      <c r="AM69" s="55">
        <f>MIN(IF(AM$52&gt;=TH!$L$18,(TH!$L$19*((AM$52-TH!$L$18)+1))),TH!$J$30)*((SUM(TH!$D$4:$D$7))/(TH!$J$30*12)*((1+TH!$I$11)^MAX((AM$53-ROUNDUP(TH!$L$18/12,0)),0)))</f>
        <v>1329.19921875</v>
      </c>
      <c r="AN69" s="55">
        <f>MIN(IF(AN$52&gt;=TH!$L$18,(TH!$L$19*((AN$52-TH!$L$18)+1))),TH!$J$30)*((SUM(TH!$D$4:$D$7))/(TH!$J$30*12)*((1+TH!$I$11)^MAX((AN$53-ROUNDUP(TH!$L$18/12,0)),0)))</f>
        <v>1462.119140625</v>
      </c>
      <c r="AO69" s="55">
        <f>MIN(IF(AO$52&gt;=TH!$L$18,(TH!$L$19*((AO$52-TH!$L$18)+1))),TH!$J$30)*((SUM(TH!$D$4:$D$7))/(TH!$J$30*12)*((1+TH!$I$11)^MAX((AO$53-ROUNDUP(TH!$L$18/12,0)),0)))</f>
        <v>1658.8406249999998</v>
      </c>
      <c r="AP69" s="55">
        <f>MIN(IF(AP$52&gt;=TH!$L$18,(TH!$L$19*((AP$52-TH!$L$18)+1))),TH!$J$30)*((SUM(TH!$D$4:$D$7))/(TH!$J$30*12)*((1+TH!$I$11)^MAX((AP$53-ROUNDUP(TH!$L$18/12,0)),0)))</f>
        <v>1797.0773437499997</v>
      </c>
      <c r="AQ69" s="55">
        <f>MIN(IF(AQ$52&gt;=TH!$L$18,(TH!$L$19*((AQ$52-TH!$L$18)+1))),TH!$J$30)*((SUM(TH!$D$4:$D$7))/(TH!$J$30*12)*((1+TH!$I$11)^MAX((AQ$53-ROUNDUP(TH!$L$18/12,0)),0)))</f>
        <v>1935.3140624999999</v>
      </c>
      <c r="AR69" s="55">
        <f>MIN(IF(AR$52&gt;=TH!$L$18,(TH!$L$19*((AR$52-TH!$L$18)+1))),TH!$J$30)*((SUM(TH!$D$4:$D$7))/(TH!$J$30*12)*((1+TH!$I$11)^MAX((AR$53-ROUNDUP(TH!$L$18/12,0)),0)))</f>
        <v>2073.55078125</v>
      </c>
      <c r="AS69" s="55">
        <f>MIN(IF(AS$52&gt;=TH!$L$18,(TH!$L$19*((AS$52-TH!$L$18)+1))),TH!$J$30)*((SUM(TH!$D$4:$D$7))/(TH!$J$30*12)*((1+TH!$I$11)^MAX((AS$53-ROUNDUP(TH!$L$18/12,0)),0)))</f>
        <v>2211.7874999999999</v>
      </c>
      <c r="AT69" s="55">
        <f>MIN(IF(AT$52&gt;=TH!$L$18,(TH!$L$19*((AT$52-TH!$L$18)+1))),TH!$J$30)*((SUM(TH!$D$4:$D$7))/(TH!$J$30*12)*((1+TH!$I$11)^MAX((AT$53-ROUNDUP(TH!$L$18/12,0)),0)))</f>
        <v>2350.0242187499998</v>
      </c>
      <c r="AU69" s="55">
        <f>MIN(IF(AU$52&gt;=TH!$L$18,(TH!$L$19*((AU$52-TH!$L$18)+1))),TH!$J$30)*((SUM(TH!$D$4:$D$7))/(TH!$J$30*12)*((1+TH!$I$11)^MAX((AU$53-ROUNDUP(TH!$L$18/12,0)),0)))</f>
        <v>2488.2609374999997</v>
      </c>
      <c r="AV69" s="55">
        <f>MIN(IF(AV$52&gt;=TH!$L$18,(TH!$L$19*((AV$52-TH!$L$18)+1))),TH!$J$30)*((SUM(TH!$D$4:$D$7))/(TH!$J$30*12)*((1+TH!$I$11)^MAX((AV$53-ROUNDUP(TH!$L$18/12,0)),0)))</f>
        <v>2626.4976562499996</v>
      </c>
      <c r="AW69" s="55">
        <f>MIN(IF(AW$52&gt;=TH!$L$18,(TH!$L$19*((AW$52-TH!$L$18)+1))),TH!$J$30)*((SUM(TH!$D$4:$D$7))/(TH!$J$30*12)*((1+TH!$I$11)^MAX((AW$53-ROUNDUP(TH!$L$18/12,0)),0)))</f>
        <v>2764.7343749999995</v>
      </c>
      <c r="AX69" s="55">
        <f>MIN(IF(AX$52&gt;=TH!$L$18,(TH!$L$19*((AX$52-TH!$L$18)+1))),TH!$J$30)*((SUM(TH!$D$4:$D$7))/(TH!$J$30*12)*((1+TH!$I$11)^MAX((AX$53-ROUNDUP(TH!$L$18/12,0)),0)))</f>
        <v>2902.9710937499999</v>
      </c>
      <c r="AY69" s="55">
        <f>MIN(IF(AY$52&gt;=TH!$L$18,(TH!$L$19*((AY$52-TH!$L$18)+1))),TH!$J$30)*((SUM(TH!$D$4:$D$7))/(TH!$J$30*12)*((1+TH!$I$11)^MAX((AY$53-ROUNDUP(TH!$L$18/12,0)),0)))</f>
        <v>3041.2078124999998</v>
      </c>
      <c r="AZ69" s="55">
        <f>MIN(IF(AZ$52&gt;=TH!$L$18,(TH!$L$19*((AZ$52-TH!$L$18)+1))),TH!$J$30)*((SUM(TH!$D$4:$D$7))/(TH!$J$30*12)*((1+TH!$I$11)^MAX((AZ$53-ROUNDUP(TH!$L$18/12,0)),0)))</f>
        <v>3179.4445312499997</v>
      </c>
      <c r="BA69" s="55">
        <f>MIN(IF(BA$52&gt;=TH!$L$18,(TH!$L$19*((BA$52-TH!$L$18)+1))),TH!$J$30)*((SUM(TH!$D$4:$D$7))/(TH!$J$30*12)*((1+TH!$I$11)^MAX((BA$53-ROUNDUP(TH!$L$18/12,0)),0)))</f>
        <v>3450.3885</v>
      </c>
      <c r="BB69" s="55">
        <f>MIN(IF(BB$52&gt;=TH!$L$18,(TH!$L$19*((BB$52-TH!$L$18)+1))),TH!$J$30)*((SUM(TH!$D$4:$D$7))/(TH!$J$30*12)*((1+TH!$I$11)^MAX((BB$53-ROUNDUP(TH!$L$18/12,0)),0)))</f>
        <v>3594.1546875000004</v>
      </c>
      <c r="BC69" s="55">
        <f>MIN(IF(BC$52&gt;=TH!$L$18,(TH!$L$19*((BC$52-TH!$L$18)+1))),TH!$J$30)*((SUM(TH!$D$4:$D$7))/(TH!$J$30*12)*((1+TH!$I$11)^MAX((BC$53-ROUNDUP(TH!$L$18/12,0)),0)))</f>
        <v>3680.4144000000001</v>
      </c>
      <c r="BD69" s="55">
        <f>MIN(IF(BD$52&gt;=TH!$L$18,(TH!$L$19*((BD$52-TH!$L$18)+1))),TH!$J$30)*((SUM(TH!$D$4:$D$7))/(TH!$J$30*12)*((1+TH!$I$11)^MAX((BD$53-ROUNDUP(TH!$L$18/12,0)),0)))</f>
        <v>3680.4144000000001</v>
      </c>
      <c r="BE69" s="55">
        <f>MIN(IF(BE$52&gt;=TH!$L$18,(TH!$L$19*((BE$52-TH!$L$18)+1))),TH!$J$30)*((SUM(TH!$D$4:$D$7))/(TH!$J$30*12)*((1+TH!$I$11)^MAX((BE$53-ROUNDUP(TH!$L$18/12,0)),0)))</f>
        <v>3680.4144000000001</v>
      </c>
      <c r="BF69" s="55">
        <f>MIN(IF(BF$52&gt;=TH!$L$18,(TH!$L$19*((BF$52-TH!$L$18)+1))),TH!$J$30)*((SUM(TH!$D$4:$D$7))/(TH!$J$30*12)*((1+TH!$I$11)^MAX((BF$53-ROUNDUP(TH!$L$18/12,0)),0)))</f>
        <v>3680.4144000000001</v>
      </c>
      <c r="BG69" s="55">
        <f>MIN(IF(BG$52&gt;=TH!$L$18,(TH!$L$19*((BG$52-TH!$L$18)+1))),TH!$J$30)*((SUM(TH!$D$4:$D$7))/(TH!$J$30*12)*((1+TH!$I$11)^MAX((BG$53-ROUNDUP(TH!$L$18/12,0)),0)))</f>
        <v>3680.4144000000001</v>
      </c>
      <c r="BH69" s="55">
        <f>MIN(IF(BH$52&gt;=TH!$L$18,(TH!$L$19*((BH$52-TH!$L$18)+1))),TH!$J$30)*((SUM(TH!$D$4:$D$7))/(TH!$J$30*12)*((1+TH!$I$11)^MAX((BH$53-ROUNDUP(TH!$L$18/12,0)),0)))</f>
        <v>3680.4144000000001</v>
      </c>
      <c r="BI69" s="55">
        <f>MIN(IF(BI$52&gt;=TH!$L$18,(TH!$L$19*((BI$52-TH!$L$18)+1))),TH!$J$30)*((SUM(TH!$D$4:$D$7))/(TH!$J$30*12)*((1+TH!$I$11)^MAX((BI$53-ROUNDUP(TH!$L$18/12,0)),0)))</f>
        <v>3680.4144000000001</v>
      </c>
      <c r="BJ69" s="55">
        <f>MIN(IF(BJ$52&gt;=TH!$L$18,(TH!$L$19*((BJ$52-TH!$L$18)+1))),TH!$J$30)*((SUM(TH!$D$4:$D$7))/(TH!$J$30*12)*((1+TH!$I$11)^MAX((BJ$53-ROUNDUP(TH!$L$18/12,0)),0)))</f>
        <v>3680.4144000000001</v>
      </c>
      <c r="BK69" s="55">
        <f>MIN(IF(BK$52&gt;=TH!$L$18,(TH!$L$19*((BK$52-TH!$L$18)+1))),TH!$J$30)*((SUM(TH!$D$4:$D$7))/(TH!$J$30*12)*((1+TH!$I$11)^MAX((BK$53-ROUNDUP(TH!$L$18/12,0)),0)))</f>
        <v>3680.4144000000001</v>
      </c>
      <c r="BL69" s="55">
        <f>MIN(IF(BL$52&gt;=TH!$L$18,(TH!$L$19*((BL$52-TH!$L$18)+1))),TH!$J$30)*((SUM(TH!$D$4:$D$7))/(TH!$J$30*12)*((1+TH!$I$11)^MAX((BL$53-ROUNDUP(TH!$L$18/12,0)),0)))</f>
        <v>3680.4144000000001</v>
      </c>
      <c r="BM69" s="55">
        <f>MIN(IF(BM$52&gt;=TH!$L$18,(TH!$L$19*((BM$52-TH!$L$18)+1))),TH!$J$30)*((SUM(TH!$D$4:$D$7))/(TH!$J$30*12)*((1+TH!$I$11)^MAX((BM$53-ROUNDUP(TH!$L$18/12,0)),0)))</f>
        <v>3827.6309759999999</v>
      </c>
      <c r="BN69" s="55">
        <f>MIN(IF(BN$52&gt;=TH!$L$18,(TH!$L$19*((BN$52-TH!$L$18)+1))),TH!$J$30)*((SUM(TH!$D$4:$D$7))/(TH!$J$30*12)*((1+TH!$I$11)^MAX((BN$53-ROUNDUP(TH!$L$18/12,0)),0)))</f>
        <v>3827.6309759999999</v>
      </c>
      <c r="BO69" s="55">
        <f>MIN(IF(BO$52&gt;=TH!$L$18,(TH!$L$19*((BO$52-TH!$L$18)+1))),TH!$J$30)*((SUM(TH!$D$4:$D$7))/(TH!$J$30*12)*((1+TH!$I$11)^MAX((BO$53-ROUNDUP(TH!$L$18/12,0)),0)))</f>
        <v>3827.6309759999999</v>
      </c>
      <c r="BP69" s="55">
        <f>MIN(IF(BP$52&gt;=TH!$L$18,(TH!$L$19*((BP$52-TH!$L$18)+1))),TH!$J$30)*((SUM(TH!$D$4:$D$7))/(TH!$J$30*12)*((1+TH!$I$11)^MAX((BP$53-ROUNDUP(TH!$L$18/12,0)),0)))</f>
        <v>3827.6309759999999</v>
      </c>
      <c r="BQ69" s="55">
        <f>MIN(IF(BQ$52&gt;=TH!$L$18,(TH!$L$19*((BQ$52-TH!$L$18)+1))),TH!$J$30)*((SUM(TH!$D$4:$D$7))/(TH!$J$30*12)*((1+TH!$I$11)^MAX((BQ$53-ROUNDUP(TH!$L$18/12,0)),0)))</f>
        <v>3827.6309759999999</v>
      </c>
      <c r="BR69" s="55">
        <f>MIN(IF(BR$52&gt;=TH!$L$18,(TH!$L$19*((BR$52-TH!$L$18)+1))),TH!$J$30)*((SUM(TH!$D$4:$D$7))/(TH!$J$30*12)*((1+TH!$I$11)^MAX((BR$53-ROUNDUP(TH!$L$18/12,0)),0)))</f>
        <v>3827.6309759999999</v>
      </c>
      <c r="BS69" s="55">
        <f>MIN(IF(BS$52&gt;=TH!$L$18,(TH!$L$19*((BS$52-TH!$L$18)+1))),TH!$J$30)*((SUM(TH!$D$4:$D$7))/(TH!$J$30*12)*((1+TH!$I$11)^MAX((BS$53-ROUNDUP(TH!$L$18/12,0)),0)))</f>
        <v>3827.6309759999999</v>
      </c>
      <c r="BT69" s="55">
        <f>MIN(IF(BT$52&gt;=TH!$L$18,(TH!$L$19*((BT$52-TH!$L$18)+1))),TH!$J$30)*((SUM(TH!$D$4:$D$7))/(TH!$J$30*12)*((1+TH!$I$11)^MAX((BT$53-ROUNDUP(TH!$L$18/12,0)),0)))</f>
        <v>3827.6309759999999</v>
      </c>
      <c r="BU69" s="55">
        <f>MIN(IF(BU$52&gt;=TH!$L$18,(TH!$L$19*((BU$52-TH!$L$18)+1))),TH!$J$30)*((SUM(TH!$D$4:$D$7))/(TH!$J$30*12)*((1+TH!$I$11)^MAX((BU$53-ROUNDUP(TH!$L$18/12,0)),0)))</f>
        <v>3827.6309759999999</v>
      </c>
      <c r="BV69" s="55">
        <f>MIN(IF(BV$52&gt;=TH!$L$18,(TH!$L$19*((BV$52-TH!$L$18)+1))),TH!$J$30)*((SUM(TH!$D$4:$D$7))/(TH!$J$30*12)*((1+TH!$I$11)^MAX((BV$53-ROUNDUP(TH!$L$18/12,0)),0)))</f>
        <v>3827.6309759999999</v>
      </c>
      <c r="BW69" s="55">
        <f>MIN(IF(BW$52&gt;=TH!$L$18,(TH!$L$19*((BW$52-TH!$L$18)+1))),TH!$J$30)*((SUM(TH!$D$4:$D$7))/(TH!$J$30*12)*((1+TH!$I$11)^MAX((BW$53-ROUNDUP(TH!$L$18/12,0)),0)))</f>
        <v>3827.6309759999999</v>
      </c>
      <c r="BX69" s="55">
        <f>MIN(IF(BX$52&gt;=TH!$L$18,(TH!$L$19*((BX$52-TH!$L$18)+1))),TH!$J$30)*((SUM(TH!$D$4:$D$7))/(TH!$J$30*12)*((1+TH!$I$11)^MAX((BX$53-ROUNDUP(TH!$L$18/12,0)),0)))</f>
        <v>3827.6309759999999</v>
      </c>
      <c r="BY69" s="55">
        <f>MIN(IF(BY$52&gt;=TH!$L$18,(TH!$L$19*((BY$52-TH!$L$18)+1))),TH!$J$30)*((SUM(TH!$D$4:$D$7))/(TH!$J$30*12)*((1+TH!$I$11)^MAX((BY$53-ROUNDUP(TH!$L$18/12,0)),0)))</f>
        <v>3980.7362150400008</v>
      </c>
      <c r="BZ69" s="55">
        <f>MIN(IF(BZ$52&gt;=TH!$L$18,(TH!$L$19*((BZ$52-TH!$L$18)+1))),TH!$J$30)*((SUM(TH!$D$4:$D$7))/(TH!$J$30*12)*((1+TH!$I$11)^MAX((BZ$53-ROUNDUP(TH!$L$18/12,0)),0)))</f>
        <v>3980.7362150400008</v>
      </c>
      <c r="CA69" s="55">
        <f>MIN(IF(CA$52&gt;=TH!$L$18,(TH!$L$19*((CA$52-TH!$L$18)+1))),TH!$J$30)*((SUM(TH!$D$4:$D$7))/(TH!$J$30*12)*((1+TH!$I$11)^MAX((CA$53-ROUNDUP(TH!$L$18/12,0)),0)))</f>
        <v>3980.7362150400008</v>
      </c>
      <c r="CB69" s="55">
        <f>MIN(IF(CB$52&gt;=TH!$L$18,(TH!$L$19*((CB$52-TH!$L$18)+1))),TH!$J$30)*((SUM(TH!$D$4:$D$7))/(TH!$J$30*12)*((1+TH!$I$11)^MAX((CB$53-ROUNDUP(TH!$L$18/12,0)),0)))</f>
        <v>3980.7362150400008</v>
      </c>
      <c r="CC69" s="55">
        <f>MIN(IF(CC$52&gt;=TH!$L$18,(TH!$L$19*((CC$52-TH!$L$18)+1))),TH!$J$30)*((SUM(TH!$D$4:$D$7))/(TH!$J$30*12)*((1+TH!$I$11)^MAX((CC$53-ROUNDUP(TH!$L$18/12,0)),0)))</f>
        <v>3980.7362150400008</v>
      </c>
      <c r="CD69" s="55">
        <f>MIN(IF(CD$52&gt;=TH!$L$18,(TH!$L$19*((CD$52-TH!$L$18)+1))),TH!$J$30)*((SUM(TH!$D$4:$D$7))/(TH!$J$30*12)*((1+TH!$I$11)^MAX((CD$53-ROUNDUP(TH!$L$18/12,0)),0)))</f>
        <v>3980.7362150400008</v>
      </c>
      <c r="CE69" s="55">
        <f>MIN(IF(CE$52&gt;=TH!$L$18,(TH!$L$19*((CE$52-TH!$L$18)+1))),TH!$J$30)*((SUM(TH!$D$4:$D$7))/(TH!$J$30*12)*((1+TH!$I$11)^MAX((CE$53-ROUNDUP(TH!$L$18/12,0)),0)))</f>
        <v>3980.7362150400008</v>
      </c>
      <c r="CF69" s="55">
        <f>MIN(IF(CF$52&gt;=TH!$L$18,(TH!$L$19*((CF$52-TH!$L$18)+1))),TH!$J$30)*((SUM(TH!$D$4:$D$7))/(TH!$J$30*12)*((1+TH!$I$11)^MAX((CF$53-ROUNDUP(TH!$L$18/12,0)),0)))</f>
        <v>3980.7362150400008</v>
      </c>
      <c r="CG69" s="55">
        <f>MIN(IF(CG$52&gt;=TH!$L$18,(TH!$L$19*((CG$52-TH!$L$18)+1))),TH!$J$30)*((SUM(TH!$D$4:$D$7))/(TH!$J$30*12)*((1+TH!$I$11)^MAX((CG$53-ROUNDUP(TH!$L$18/12,0)),0)))</f>
        <v>3980.7362150400008</v>
      </c>
      <c r="CH69" s="55">
        <f>MIN(IF(CH$52&gt;=TH!$L$18,(TH!$L$19*((CH$52-TH!$L$18)+1))),TH!$J$30)*((SUM(TH!$D$4:$D$7))/(TH!$J$30*12)*((1+TH!$I$11)^MAX((CH$53-ROUNDUP(TH!$L$18/12,0)),0)))</f>
        <v>3980.7362150400008</v>
      </c>
      <c r="CI69" s="55">
        <f>MIN(IF(CI$52&gt;=TH!$L$18,(TH!$L$19*((CI$52-TH!$L$18)+1))),TH!$J$30)*((SUM(TH!$D$4:$D$7))/(TH!$J$30*12)*((1+TH!$I$11)^MAX((CI$53-ROUNDUP(TH!$L$18/12,0)),0)))</f>
        <v>3980.7362150400008</v>
      </c>
      <c r="CJ69" s="55">
        <f>MIN(IF(CJ$52&gt;=TH!$L$18,(TH!$L$19*((CJ$52-TH!$L$18)+1))),TH!$J$30)*((SUM(TH!$D$4:$D$7))/(TH!$J$30*12)*((1+TH!$I$11)^MAX((CJ$53-ROUNDUP(TH!$L$18/12,0)),0)))</f>
        <v>3980.7362150400008</v>
      </c>
      <c r="CK69" s="55">
        <f>MIN(IF(CK$52&gt;=TH!$L$18,(TH!$L$19*((CK$52-TH!$L$18)+1))),TH!$J$30)*((SUM(TH!$D$4:$D$7))/(TH!$J$30*12)*((1+TH!$I$11)^MAX((CK$53-ROUNDUP(TH!$L$18/12,0)),0)))</f>
        <v>4139.9656636416012</v>
      </c>
      <c r="CL69" s="55">
        <f>MIN(IF(CL$52&gt;=TH!$L$18,(TH!$L$19*((CL$52-TH!$L$18)+1))),TH!$J$30)*((SUM(TH!$D$4:$D$7))/(TH!$J$30*12)*((1+TH!$I$11)^MAX((CL$53-ROUNDUP(TH!$L$18/12,0)),0)))</f>
        <v>4139.9656636416012</v>
      </c>
      <c r="CM69" s="55">
        <f>MIN(IF(CM$52&gt;=TH!$L$18,(TH!$L$19*((CM$52-TH!$L$18)+1))),TH!$J$30)*((SUM(TH!$D$4:$D$7))/(TH!$J$30*12)*((1+TH!$I$11)^MAX((CM$53-ROUNDUP(TH!$L$18/12,0)),0)))</f>
        <v>4139.9656636416012</v>
      </c>
      <c r="CN69" s="55">
        <f>MIN(IF(CN$52&gt;=TH!$L$18,(TH!$L$19*((CN$52-TH!$L$18)+1))),TH!$J$30)*((SUM(TH!$D$4:$D$7))/(TH!$J$30*12)*((1+TH!$I$11)^MAX((CN$53-ROUNDUP(TH!$L$18/12,0)),0)))</f>
        <v>4139.9656636416012</v>
      </c>
      <c r="CO69" s="55">
        <f>MIN(IF(CO$52&gt;=TH!$L$18,(TH!$L$19*((CO$52-TH!$L$18)+1))),TH!$J$30)*((SUM(TH!$D$4:$D$7))/(TH!$J$30*12)*((1+TH!$I$11)^MAX((CO$53-ROUNDUP(TH!$L$18/12,0)),0)))</f>
        <v>4139.9656636416012</v>
      </c>
      <c r="CP69" s="55">
        <f>MIN(IF(CP$52&gt;=TH!$L$18,(TH!$L$19*((CP$52-TH!$L$18)+1))),TH!$J$30)*((SUM(TH!$D$4:$D$7))/(TH!$J$30*12)*((1+TH!$I$11)^MAX((CP$53-ROUNDUP(TH!$L$18/12,0)),0)))</f>
        <v>4139.9656636416012</v>
      </c>
      <c r="CQ69" s="55">
        <f>MIN(IF(CQ$52&gt;=TH!$L$18,(TH!$L$19*((CQ$52-TH!$L$18)+1))),TH!$J$30)*((SUM(TH!$D$4:$D$7))/(TH!$J$30*12)*((1+TH!$I$11)^MAX((CQ$53-ROUNDUP(TH!$L$18/12,0)),0)))</f>
        <v>4139.9656636416012</v>
      </c>
      <c r="CR69" s="55">
        <f>MIN(IF(CR$52&gt;=TH!$L$18,(TH!$L$19*((CR$52-TH!$L$18)+1))),TH!$J$30)*((SUM(TH!$D$4:$D$7))/(TH!$J$30*12)*((1+TH!$I$11)^MAX((CR$53-ROUNDUP(TH!$L$18/12,0)),0)))</f>
        <v>4139.9656636416012</v>
      </c>
      <c r="CS69" s="55">
        <f>MIN(IF(CS$52&gt;=TH!$L$18,(TH!$L$19*((CS$52-TH!$L$18)+1))),TH!$J$30)*((SUM(TH!$D$4:$D$7))/(TH!$J$30*12)*((1+TH!$I$11)^MAX((CS$53-ROUNDUP(TH!$L$18/12,0)),0)))</f>
        <v>4139.9656636416012</v>
      </c>
      <c r="CT69" s="55">
        <f>MIN(IF(CT$52&gt;=TH!$L$18,(TH!$L$19*((CT$52-TH!$L$18)+1))),TH!$J$30)*((SUM(TH!$D$4:$D$7))/(TH!$J$30*12)*((1+TH!$I$11)^MAX((CT$53-ROUNDUP(TH!$L$18/12,0)),0)))</f>
        <v>4139.9656636416012</v>
      </c>
      <c r="CU69" s="55">
        <f>MIN(IF(CU$52&gt;=TH!$L$18,(TH!$L$19*((CU$52-TH!$L$18)+1))),TH!$J$30)*((SUM(TH!$D$4:$D$7))/(TH!$J$30*12)*((1+TH!$I$11)^MAX((CU$53-ROUNDUP(TH!$L$18/12,0)),0)))</f>
        <v>4139.9656636416012</v>
      </c>
      <c r="CV69" s="55">
        <f>MIN(IF(CV$52&gt;=TH!$L$18,(TH!$L$19*((CV$52-TH!$L$18)+1))),TH!$J$30)*((SUM(TH!$D$4:$D$7))/(TH!$J$30*12)*((1+TH!$I$11)^MAX((CV$53-ROUNDUP(TH!$L$18/12,0)),0)))</f>
        <v>4139.9656636416012</v>
      </c>
      <c r="CW69" s="55">
        <f>MIN(IF(CW$52&gt;=TH!$L$18,(TH!$L$19*((CW$52-TH!$L$18)+1))),TH!$J$30)*((SUM(TH!$D$4:$D$7))/(TH!$J$30*12)*((1+TH!$I$11)^MAX((CW$53-ROUNDUP(TH!$L$18/12,0)),0)))</f>
        <v>4305.5642901872652</v>
      </c>
      <c r="CX69" s="55">
        <f>MIN(IF(CX$52&gt;=TH!$L$18,(TH!$L$19*((CX$52-TH!$L$18)+1))),TH!$J$30)*((SUM(TH!$D$4:$D$7))/(TH!$J$30*12)*((1+TH!$I$11)^MAX((CX$53-ROUNDUP(TH!$L$18/12,0)),0)))</f>
        <v>4305.5642901872652</v>
      </c>
      <c r="CY69" s="55">
        <f>MIN(IF(CY$52&gt;=TH!$L$18,(TH!$L$19*((CY$52-TH!$L$18)+1))),TH!$J$30)*((SUM(TH!$D$4:$D$7))/(TH!$J$30*12)*((1+TH!$I$11)^MAX((CY$53-ROUNDUP(TH!$L$18/12,0)),0)))</f>
        <v>4305.5642901872652</v>
      </c>
      <c r="CZ69" s="55">
        <f>MIN(IF(CZ$52&gt;=TH!$L$18,(TH!$L$19*((CZ$52-TH!$L$18)+1))),TH!$J$30)*((SUM(TH!$D$4:$D$7))/(TH!$J$30*12)*((1+TH!$I$11)^MAX((CZ$53-ROUNDUP(TH!$L$18/12,0)),0)))</f>
        <v>4305.5642901872652</v>
      </c>
      <c r="DA69" s="55">
        <f>MIN(IF(DA$52&gt;=TH!$L$18,(TH!$L$19*((DA$52-TH!$L$18)+1))),TH!$J$30)*((SUM(TH!$D$4:$D$7))/(TH!$J$30*12)*((1+TH!$I$11)^MAX((DA$53-ROUNDUP(TH!$L$18/12,0)),0)))</f>
        <v>4305.5642901872652</v>
      </c>
      <c r="DB69" s="55">
        <f>MIN(IF(DB$52&gt;=TH!$L$18,(TH!$L$19*((DB$52-TH!$L$18)+1))),TH!$J$30)*((SUM(TH!$D$4:$D$7))/(TH!$J$30*12)*((1+TH!$I$11)^MAX((DB$53-ROUNDUP(TH!$L$18/12,0)),0)))</f>
        <v>4305.5642901872652</v>
      </c>
      <c r="DC69" s="55">
        <f>MIN(IF(DC$52&gt;=TH!$L$18,(TH!$L$19*((DC$52-TH!$L$18)+1))),TH!$J$30)*((SUM(TH!$D$4:$D$7))/(TH!$J$30*12)*((1+TH!$I$11)^MAX((DC$53-ROUNDUP(TH!$L$18/12,0)),0)))</f>
        <v>4305.5642901872652</v>
      </c>
      <c r="DD69" s="55">
        <f>MIN(IF(DD$52&gt;=TH!$L$18,(TH!$L$19*((DD$52-TH!$L$18)+1))),TH!$J$30)*((SUM(TH!$D$4:$D$7))/(TH!$J$30*12)*((1+TH!$I$11)^MAX((DD$53-ROUNDUP(TH!$L$18/12,0)),0)))</f>
        <v>4305.5642901872652</v>
      </c>
      <c r="DE69" s="55">
        <f>MIN(IF(DE$52&gt;=TH!$L$18,(TH!$L$19*((DE$52-TH!$L$18)+1))),TH!$J$30)*((SUM(TH!$D$4:$D$7))/(TH!$J$30*12)*((1+TH!$I$11)^MAX((DE$53-ROUNDUP(TH!$L$18/12,0)),0)))</f>
        <v>4305.5642901872652</v>
      </c>
      <c r="DF69" s="55">
        <f>MIN(IF(DF$52&gt;=TH!$L$18,(TH!$L$19*((DF$52-TH!$L$18)+1))),TH!$J$30)*((SUM(TH!$D$4:$D$7))/(TH!$J$30*12)*((1+TH!$I$11)^MAX((DF$53-ROUNDUP(TH!$L$18/12,0)),0)))</f>
        <v>4305.5642901872652</v>
      </c>
      <c r="DG69" s="55">
        <f>MIN(IF(DG$52&gt;=TH!$L$18,(TH!$L$19*((DG$52-TH!$L$18)+1))),TH!$J$30)*((SUM(TH!$D$4:$D$7))/(TH!$J$30*12)*((1+TH!$I$11)^MAX((DG$53-ROUNDUP(TH!$L$18/12,0)),0)))</f>
        <v>4305.5642901872652</v>
      </c>
      <c r="DH69" s="55">
        <f>MIN(IF(DH$52&gt;=TH!$L$18,(TH!$L$19*((DH$52-TH!$L$18)+1))),TH!$J$30)*((SUM(TH!$D$4:$D$7))/(TH!$J$30*12)*((1+TH!$I$11)^MAX((DH$53-ROUNDUP(TH!$L$18/12,0)),0)))</f>
        <v>4305.5642901872652</v>
      </c>
      <c r="DI69" s="55">
        <f>MIN(IF(DI$52&gt;=TH!$L$18,(TH!$L$19*((DI$52-TH!$L$18)+1))),TH!$J$30)*((SUM(TH!$D$4:$D$7))/(TH!$J$30*12)*((1+TH!$I$11)^MAX((DI$53-ROUNDUP(TH!$L$18/12,0)),0)))</f>
        <v>4477.7868617947552</v>
      </c>
      <c r="DJ69" s="55">
        <f>MIN(IF(DJ$52&gt;=TH!$L$18,(TH!$L$19*((DJ$52-TH!$L$18)+1))),TH!$J$30)*((SUM(TH!$D$4:$D$7))/(TH!$J$30*12)*((1+TH!$I$11)^MAX((DJ$53-ROUNDUP(TH!$L$18/12,0)),0)))</f>
        <v>4477.7868617947552</v>
      </c>
      <c r="DK69" s="55">
        <f>MIN(IF(DK$52&gt;=TH!$L$18,(TH!$L$19*((DK$52-TH!$L$18)+1))),TH!$J$30)*((SUM(TH!$D$4:$D$7))/(TH!$J$30*12)*((1+TH!$I$11)^MAX((DK$53-ROUNDUP(TH!$L$18/12,0)),0)))</f>
        <v>4477.7868617947552</v>
      </c>
      <c r="DL69" s="55">
        <f>MIN(IF(DL$52&gt;=TH!$L$18,(TH!$L$19*((DL$52-TH!$L$18)+1))),TH!$J$30)*((SUM(TH!$D$4:$D$7))/(TH!$J$30*12)*((1+TH!$I$11)^MAX((DL$53-ROUNDUP(TH!$L$18/12,0)),0)))</f>
        <v>4477.7868617947552</v>
      </c>
      <c r="DM69" s="55">
        <f>MIN(IF(DM$52&gt;=TH!$L$18,(TH!$L$19*((DM$52-TH!$L$18)+1))),TH!$J$30)*((SUM(TH!$D$4:$D$7))/(TH!$J$30*12)*((1+TH!$I$11)^MAX((DM$53-ROUNDUP(TH!$L$18/12,0)),0)))</f>
        <v>4477.7868617947552</v>
      </c>
      <c r="DN69" s="55">
        <f>MIN(IF(DN$52&gt;=TH!$L$18,(TH!$L$19*((DN$52-TH!$L$18)+1))),TH!$J$30)*((SUM(TH!$D$4:$D$7))/(TH!$J$30*12)*((1+TH!$I$11)^MAX((DN$53-ROUNDUP(TH!$L$18/12,0)),0)))</f>
        <v>4477.7868617947552</v>
      </c>
      <c r="DO69" s="55">
        <f>MIN(IF(DO$52&gt;=TH!$L$18,(TH!$L$19*((DO$52-TH!$L$18)+1))),TH!$J$30)*((SUM(TH!$D$4:$D$7))/(TH!$J$30*12)*((1+TH!$I$11)^MAX((DO$53-ROUNDUP(TH!$L$18/12,0)),0)))</f>
        <v>4477.7868617947552</v>
      </c>
      <c r="DP69" s="55">
        <f>MIN(IF(DP$52&gt;=TH!$L$18,(TH!$L$19*((DP$52-TH!$L$18)+1))),TH!$J$30)*((SUM(TH!$D$4:$D$7))/(TH!$J$30*12)*((1+TH!$I$11)^MAX((DP$53-ROUNDUP(TH!$L$18/12,0)),0)))</f>
        <v>4477.7868617947552</v>
      </c>
      <c r="DQ69" s="55">
        <f>MIN(IF(DQ$52&gt;=TH!$L$18,(TH!$L$19*((DQ$52-TH!$L$18)+1))),TH!$J$30)*((SUM(TH!$D$4:$D$7))/(TH!$J$30*12)*((1+TH!$I$11)^MAX((DQ$53-ROUNDUP(TH!$L$18/12,0)),0)))</f>
        <v>4477.7868617947552</v>
      </c>
      <c r="DR69" s="55">
        <f>MIN(IF(DR$52&gt;=TH!$L$18,(TH!$L$19*((DR$52-TH!$L$18)+1))),TH!$J$30)*((SUM(TH!$D$4:$D$7))/(TH!$J$30*12)*((1+TH!$I$11)^MAX((DR$53-ROUNDUP(TH!$L$18/12,0)),0)))</f>
        <v>4477.7868617947552</v>
      </c>
      <c r="DS69" s="55">
        <f>MIN(IF(DS$52&gt;=TH!$L$18,(TH!$L$19*((DS$52-TH!$L$18)+1))),TH!$J$30)*((SUM(TH!$D$4:$D$7))/(TH!$J$30*12)*((1+TH!$I$11)^MAX((DS$53-ROUNDUP(TH!$L$18/12,0)),0)))</f>
        <v>4477.7868617947552</v>
      </c>
      <c r="DT69" s="55">
        <f>MIN(IF(DT$52&gt;=TH!$L$18,(TH!$L$19*((DT$52-TH!$L$18)+1))),TH!$J$30)*((SUM(TH!$D$4:$D$7))/(TH!$J$30*12)*((1+TH!$I$11)^MAX((DT$53-ROUNDUP(TH!$L$18/12,0)),0)))</f>
        <v>4477.7868617947552</v>
      </c>
      <c r="DU69" s="36" t="s">
        <v>238</v>
      </c>
    </row>
    <row r="70" spans="3:125" ht="13.8" thickBot="1" x14ac:dyDescent="0.3">
      <c r="C70" s="29" t="s">
        <v>261</v>
      </c>
      <c r="D70" s="42"/>
      <c r="E70" s="45">
        <f>SUM(E66:E69)</f>
        <v>0</v>
      </c>
      <c r="F70" s="45">
        <f t="shared" ref="F70:BQ70" si="24">SUM(F66:F69)</f>
        <v>0</v>
      </c>
      <c r="G70" s="45">
        <f t="shared" si="24"/>
        <v>0</v>
      </c>
      <c r="H70" s="45">
        <f t="shared" si="24"/>
        <v>0</v>
      </c>
      <c r="I70" s="45">
        <f t="shared" si="24"/>
        <v>0</v>
      </c>
      <c r="J70" s="45">
        <f t="shared" si="24"/>
        <v>0</v>
      </c>
      <c r="K70" s="45">
        <f t="shared" si="24"/>
        <v>0</v>
      </c>
      <c r="L70" s="45">
        <f t="shared" si="24"/>
        <v>0</v>
      </c>
      <c r="M70" s="45">
        <f t="shared" si="24"/>
        <v>0</v>
      </c>
      <c r="N70" s="45">
        <f t="shared" si="24"/>
        <v>0</v>
      </c>
      <c r="O70" s="45">
        <f t="shared" si="24"/>
        <v>0</v>
      </c>
      <c r="P70" s="45">
        <f t="shared" si="24"/>
        <v>0</v>
      </c>
      <c r="Q70" s="45">
        <f t="shared" si="24"/>
        <v>0</v>
      </c>
      <c r="R70" s="45">
        <f t="shared" si="24"/>
        <v>0</v>
      </c>
      <c r="S70" s="45">
        <f t="shared" si="24"/>
        <v>0</v>
      </c>
      <c r="T70" s="45">
        <f t="shared" si="24"/>
        <v>0</v>
      </c>
      <c r="U70" s="45">
        <f t="shared" si="24"/>
        <v>0</v>
      </c>
      <c r="V70" s="45">
        <f t="shared" si="24"/>
        <v>0</v>
      </c>
      <c r="W70" s="45">
        <f t="shared" si="24"/>
        <v>0</v>
      </c>
      <c r="X70" s="45">
        <f t="shared" si="24"/>
        <v>0</v>
      </c>
      <c r="Y70" s="45">
        <f t="shared" si="24"/>
        <v>0</v>
      </c>
      <c r="Z70" s="45">
        <f t="shared" si="24"/>
        <v>0</v>
      </c>
      <c r="AA70" s="45">
        <f t="shared" si="24"/>
        <v>0</v>
      </c>
      <c r="AB70" s="45">
        <f t="shared" si="24"/>
        <v>0</v>
      </c>
      <c r="AC70" s="45">
        <f t="shared" si="24"/>
        <v>0</v>
      </c>
      <c r="AD70" s="45">
        <f t="shared" si="24"/>
        <v>21686.468098958332</v>
      </c>
      <c r="AE70" s="45">
        <f t="shared" si="24"/>
        <v>43372.936197916664</v>
      </c>
      <c r="AF70" s="45">
        <f t="shared" si="24"/>
        <v>65059.404296875</v>
      </c>
      <c r="AG70" s="45">
        <f t="shared" si="24"/>
        <v>86745.872395833328</v>
      </c>
      <c r="AH70" s="45">
        <f t="shared" si="24"/>
        <v>108432.34049479167</v>
      </c>
      <c r="AI70" s="45">
        <f t="shared" si="24"/>
        <v>130118.80859375</v>
      </c>
      <c r="AJ70" s="45">
        <f t="shared" si="24"/>
        <v>151805.27669270834</v>
      </c>
      <c r="AK70" s="45">
        <f t="shared" si="24"/>
        <v>173491.74479166666</v>
      </c>
      <c r="AL70" s="45">
        <f t="shared" si="24"/>
        <v>195178.212890625</v>
      </c>
      <c r="AM70" s="45">
        <f t="shared" si="24"/>
        <v>216864.68098958334</v>
      </c>
      <c r="AN70" s="45">
        <f t="shared" si="24"/>
        <v>238551.14908854166</v>
      </c>
      <c r="AO70" s="45">
        <f t="shared" si="24"/>
        <v>270647.12187500001</v>
      </c>
      <c r="AP70" s="45">
        <f t="shared" si="24"/>
        <v>293201.04869791667</v>
      </c>
      <c r="AQ70" s="45">
        <f t="shared" si="24"/>
        <v>315754.97552083334</v>
      </c>
      <c r="AR70" s="45">
        <f t="shared" si="24"/>
        <v>338308.90234375</v>
      </c>
      <c r="AS70" s="45">
        <f t="shared" si="24"/>
        <v>360862.82916666666</v>
      </c>
      <c r="AT70" s="45">
        <f t="shared" si="24"/>
        <v>383416.75598958333</v>
      </c>
      <c r="AU70" s="45">
        <f t="shared" si="24"/>
        <v>405970.68281249999</v>
      </c>
      <c r="AV70" s="45">
        <f t="shared" si="24"/>
        <v>428524.60963541671</v>
      </c>
      <c r="AW70" s="45">
        <f t="shared" si="24"/>
        <v>451078.53645833331</v>
      </c>
      <c r="AX70" s="45">
        <f t="shared" si="24"/>
        <v>473632.46328124998</v>
      </c>
      <c r="AY70" s="45">
        <f t="shared" si="24"/>
        <v>496186.3901041667</v>
      </c>
      <c r="AZ70" s="45">
        <f t="shared" si="24"/>
        <v>518740.3169270833</v>
      </c>
      <c r="BA70" s="45">
        <f t="shared" si="24"/>
        <v>562946.0135</v>
      </c>
      <c r="BB70" s="45">
        <f t="shared" si="24"/>
        <v>586402.09739583347</v>
      </c>
      <c r="BC70" s="45">
        <f t="shared" si="24"/>
        <v>600475.74773333338</v>
      </c>
      <c r="BD70" s="45">
        <f t="shared" si="24"/>
        <v>600475.74773333338</v>
      </c>
      <c r="BE70" s="45">
        <f t="shared" si="24"/>
        <v>600475.74773333338</v>
      </c>
      <c r="BF70" s="45">
        <f t="shared" si="24"/>
        <v>600475.74773333338</v>
      </c>
      <c r="BG70" s="45">
        <f t="shared" si="24"/>
        <v>600475.74773333338</v>
      </c>
      <c r="BH70" s="45">
        <f t="shared" si="24"/>
        <v>600475.74773333338</v>
      </c>
      <c r="BI70" s="45">
        <f t="shared" si="24"/>
        <v>600475.74773333338</v>
      </c>
      <c r="BJ70" s="45">
        <f t="shared" si="24"/>
        <v>600475.74773333338</v>
      </c>
      <c r="BK70" s="45">
        <f t="shared" si="24"/>
        <v>600475.74773333338</v>
      </c>
      <c r="BL70" s="45">
        <f t="shared" si="24"/>
        <v>600475.74773333338</v>
      </c>
      <c r="BM70" s="45">
        <f t="shared" si="24"/>
        <v>624494.77764266671</v>
      </c>
      <c r="BN70" s="45">
        <f t="shared" si="24"/>
        <v>624494.77764266671</v>
      </c>
      <c r="BO70" s="45">
        <f t="shared" si="24"/>
        <v>624494.77764266671</v>
      </c>
      <c r="BP70" s="45">
        <f t="shared" si="24"/>
        <v>624494.77764266671</v>
      </c>
      <c r="BQ70" s="45">
        <f t="shared" si="24"/>
        <v>624494.77764266671</v>
      </c>
      <c r="BR70" s="45">
        <f t="shared" ref="BR70:DT70" si="25">SUM(BR66:BR69)</f>
        <v>624494.77764266671</v>
      </c>
      <c r="BS70" s="45">
        <f t="shared" si="25"/>
        <v>624494.77764266671</v>
      </c>
      <c r="BT70" s="45">
        <f t="shared" si="25"/>
        <v>624494.77764266671</v>
      </c>
      <c r="BU70" s="45">
        <f t="shared" si="25"/>
        <v>624494.77764266671</v>
      </c>
      <c r="BV70" s="45">
        <f t="shared" si="25"/>
        <v>624494.77764266671</v>
      </c>
      <c r="BW70" s="45">
        <f t="shared" si="25"/>
        <v>624494.77764266671</v>
      </c>
      <c r="BX70" s="45">
        <f t="shared" si="25"/>
        <v>624494.77764266671</v>
      </c>
      <c r="BY70" s="45">
        <f t="shared" si="25"/>
        <v>649474.56874837342</v>
      </c>
      <c r="BZ70" s="45">
        <f t="shared" si="25"/>
        <v>649474.56874837342</v>
      </c>
      <c r="CA70" s="45">
        <f t="shared" si="25"/>
        <v>649474.56874837342</v>
      </c>
      <c r="CB70" s="45">
        <f t="shared" si="25"/>
        <v>649474.56874837342</v>
      </c>
      <c r="CC70" s="45">
        <f t="shared" si="25"/>
        <v>649474.56874837342</v>
      </c>
      <c r="CD70" s="45">
        <f t="shared" si="25"/>
        <v>649474.56874837342</v>
      </c>
      <c r="CE70" s="45">
        <f t="shared" si="25"/>
        <v>649474.56874837342</v>
      </c>
      <c r="CF70" s="45">
        <f t="shared" si="25"/>
        <v>649474.56874837342</v>
      </c>
      <c r="CG70" s="45">
        <f t="shared" si="25"/>
        <v>649474.56874837342</v>
      </c>
      <c r="CH70" s="45">
        <f t="shared" si="25"/>
        <v>649474.56874837342</v>
      </c>
      <c r="CI70" s="45">
        <f t="shared" si="25"/>
        <v>649474.56874837342</v>
      </c>
      <c r="CJ70" s="45">
        <f t="shared" si="25"/>
        <v>649474.56874837342</v>
      </c>
      <c r="CK70" s="45">
        <f t="shared" si="25"/>
        <v>675453.55149830854</v>
      </c>
      <c r="CL70" s="45">
        <f t="shared" si="25"/>
        <v>675453.55149830854</v>
      </c>
      <c r="CM70" s="45">
        <f t="shared" si="25"/>
        <v>675453.55149830854</v>
      </c>
      <c r="CN70" s="45">
        <f t="shared" si="25"/>
        <v>675453.55149830854</v>
      </c>
      <c r="CO70" s="45">
        <f t="shared" si="25"/>
        <v>675453.55149830854</v>
      </c>
      <c r="CP70" s="45">
        <f t="shared" si="25"/>
        <v>675453.55149830854</v>
      </c>
      <c r="CQ70" s="45">
        <f t="shared" si="25"/>
        <v>675453.55149830854</v>
      </c>
      <c r="CR70" s="45">
        <f t="shared" si="25"/>
        <v>675453.55149830854</v>
      </c>
      <c r="CS70" s="45">
        <f t="shared" si="25"/>
        <v>675453.55149830854</v>
      </c>
      <c r="CT70" s="45">
        <f t="shared" si="25"/>
        <v>675453.55149830854</v>
      </c>
      <c r="CU70" s="45">
        <f t="shared" si="25"/>
        <v>675453.55149830854</v>
      </c>
      <c r="CV70" s="45">
        <f t="shared" si="25"/>
        <v>675453.55149830854</v>
      </c>
      <c r="CW70" s="45">
        <f t="shared" si="25"/>
        <v>702471.69355824089</v>
      </c>
      <c r="CX70" s="45">
        <f t="shared" si="25"/>
        <v>702471.69355824089</v>
      </c>
      <c r="CY70" s="45">
        <f t="shared" si="25"/>
        <v>702471.69355824089</v>
      </c>
      <c r="CZ70" s="45">
        <f t="shared" si="25"/>
        <v>702471.69355824089</v>
      </c>
      <c r="DA70" s="45">
        <f t="shared" si="25"/>
        <v>702471.69355824089</v>
      </c>
      <c r="DB70" s="45">
        <f t="shared" si="25"/>
        <v>702471.69355824089</v>
      </c>
      <c r="DC70" s="45">
        <f t="shared" si="25"/>
        <v>702471.69355824089</v>
      </c>
      <c r="DD70" s="45">
        <f t="shared" si="25"/>
        <v>702471.69355824089</v>
      </c>
      <c r="DE70" s="45">
        <f t="shared" si="25"/>
        <v>702471.69355824089</v>
      </c>
      <c r="DF70" s="45">
        <f t="shared" si="25"/>
        <v>702471.69355824089</v>
      </c>
      <c r="DG70" s="45">
        <f t="shared" si="25"/>
        <v>702471.69355824089</v>
      </c>
      <c r="DH70" s="45">
        <f t="shared" si="25"/>
        <v>702471.69355824089</v>
      </c>
      <c r="DI70" s="45">
        <f t="shared" si="25"/>
        <v>730570.56130057038</v>
      </c>
      <c r="DJ70" s="45">
        <f t="shared" si="25"/>
        <v>730570.56130057038</v>
      </c>
      <c r="DK70" s="45">
        <f t="shared" si="25"/>
        <v>730570.56130057038</v>
      </c>
      <c r="DL70" s="45">
        <f t="shared" si="25"/>
        <v>730570.56130057038</v>
      </c>
      <c r="DM70" s="45">
        <f t="shared" si="25"/>
        <v>730570.56130057038</v>
      </c>
      <c r="DN70" s="45">
        <f t="shared" si="25"/>
        <v>730570.56130057038</v>
      </c>
      <c r="DO70" s="45">
        <f t="shared" si="25"/>
        <v>730570.56130057038</v>
      </c>
      <c r="DP70" s="45">
        <f t="shared" si="25"/>
        <v>730570.56130057038</v>
      </c>
      <c r="DQ70" s="45">
        <f t="shared" si="25"/>
        <v>730570.56130057038</v>
      </c>
      <c r="DR70" s="45">
        <f t="shared" si="25"/>
        <v>730570.56130057038</v>
      </c>
      <c r="DS70" s="45">
        <f t="shared" si="25"/>
        <v>730570.56130057038</v>
      </c>
      <c r="DT70" s="45">
        <f t="shared" si="25"/>
        <v>730570.56130057038</v>
      </c>
      <c r="DU70" s="36" t="s">
        <v>238</v>
      </c>
    </row>
    <row r="71" spans="3:125" ht="13.8" thickTop="1" x14ac:dyDescent="0.25">
      <c r="DU71" s="36" t="s">
        <v>238</v>
      </c>
    </row>
    <row r="72" spans="3:125" x14ac:dyDescent="0.25">
      <c r="C72" s="36" t="s">
        <v>94</v>
      </c>
      <c r="E72" s="56">
        <f>-TH!$I$10*E70</f>
        <v>0</v>
      </c>
      <c r="F72" s="56">
        <f>-TH!$I$10*F70</f>
        <v>0</v>
      </c>
      <c r="G72" s="56">
        <f>-TH!$I$10*G70</f>
        <v>0</v>
      </c>
      <c r="H72" s="56">
        <f>-TH!$I$10*H70</f>
        <v>0</v>
      </c>
      <c r="I72" s="56">
        <f>-TH!$I$10*I70</f>
        <v>0</v>
      </c>
      <c r="J72" s="56">
        <f>-TH!$I$10*J70</f>
        <v>0</v>
      </c>
      <c r="K72" s="56">
        <f>-TH!$I$10*K70</f>
        <v>0</v>
      </c>
      <c r="L72" s="56">
        <f>-TH!$I$10*L70</f>
        <v>0</v>
      </c>
      <c r="M72" s="56">
        <f>-TH!$I$10*M70</f>
        <v>0</v>
      </c>
      <c r="N72" s="56">
        <f>-TH!$I$10*N70</f>
        <v>0</v>
      </c>
      <c r="O72" s="56">
        <f>-TH!$I$10*O70</f>
        <v>0</v>
      </c>
      <c r="P72" s="56">
        <f>-TH!$I$10*P70</f>
        <v>0</v>
      </c>
      <c r="Q72" s="56">
        <f>-TH!$I$10*Q70</f>
        <v>0</v>
      </c>
      <c r="R72" s="56">
        <f>-TH!$I$10*R70</f>
        <v>0</v>
      </c>
      <c r="S72" s="56">
        <f>-TH!$I$10*S70</f>
        <v>0</v>
      </c>
      <c r="T72" s="56">
        <f>-TH!$I$10*T70</f>
        <v>0</v>
      </c>
      <c r="U72" s="56">
        <f>-TH!$I$10*U70</f>
        <v>0</v>
      </c>
      <c r="V72" s="56">
        <f>-TH!$I$10*V70</f>
        <v>0</v>
      </c>
      <c r="W72" s="56">
        <f>-TH!$I$10*W70</f>
        <v>0</v>
      </c>
      <c r="X72" s="56">
        <f>-TH!$I$10*X70</f>
        <v>0</v>
      </c>
      <c r="Y72" s="56">
        <f>-TH!$I$10*Y70</f>
        <v>0</v>
      </c>
      <c r="Z72" s="56">
        <f>-TH!$I$10*Z70</f>
        <v>0</v>
      </c>
      <c r="AA72" s="56">
        <f>-TH!$I$10*AA70</f>
        <v>0</v>
      </c>
      <c r="AB72" s="56">
        <f>-TH!$I$10*AB70</f>
        <v>0</v>
      </c>
      <c r="AC72" s="56">
        <f>-TH!$I$10*AC70</f>
        <v>0</v>
      </c>
      <c r="AD72" s="56">
        <f>-TH!$I$10*AD70</f>
        <v>-650.59404296874993</v>
      </c>
      <c r="AE72" s="56">
        <f>-TH!$I$10*AE70</f>
        <v>-1301.1880859374999</v>
      </c>
      <c r="AF72" s="56">
        <f>-TH!$I$10*AF70</f>
        <v>-1951.7821289062499</v>
      </c>
      <c r="AG72" s="56">
        <f>-TH!$I$10*AG70</f>
        <v>-2602.3761718749997</v>
      </c>
      <c r="AH72" s="56">
        <f>-TH!$I$10*AH70</f>
        <v>-3252.97021484375</v>
      </c>
      <c r="AI72" s="56">
        <f>-TH!$I$10*AI70</f>
        <v>-3903.5642578124998</v>
      </c>
      <c r="AJ72" s="56">
        <f>-TH!$I$10*AJ70</f>
        <v>-4554.1583007812505</v>
      </c>
      <c r="AK72" s="56">
        <f>-TH!$I$10*AK70</f>
        <v>-5204.7523437499995</v>
      </c>
      <c r="AL72" s="56">
        <f>-TH!$I$10*AL70</f>
        <v>-5855.3463867187502</v>
      </c>
      <c r="AM72" s="56">
        <f>-TH!$I$10*AM70</f>
        <v>-6505.9404296875</v>
      </c>
      <c r="AN72" s="56">
        <f>-TH!$I$10*AN70</f>
        <v>-7156.5344726562498</v>
      </c>
      <c r="AO72" s="56">
        <f>-TH!$I$10*AO70</f>
        <v>-8119.4136562499998</v>
      </c>
      <c r="AP72" s="56">
        <f>-TH!$I$10*AP70</f>
        <v>-8796.0314609375</v>
      </c>
      <c r="AQ72" s="56">
        <f>-TH!$I$10*AQ70</f>
        <v>-9472.6492656249993</v>
      </c>
      <c r="AR72" s="56">
        <f>-TH!$I$10*AR70</f>
        <v>-10149.2670703125</v>
      </c>
      <c r="AS72" s="56">
        <f>-TH!$I$10*AS70</f>
        <v>-10825.884875</v>
      </c>
      <c r="AT72" s="56">
        <f>-TH!$I$10*AT70</f>
        <v>-11502.502679687499</v>
      </c>
      <c r="AU72" s="56">
        <f>-TH!$I$10*AU70</f>
        <v>-12179.120484374998</v>
      </c>
      <c r="AV72" s="56">
        <f>-TH!$I$10*AV70</f>
        <v>-12855.738289062501</v>
      </c>
      <c r="AW72" s="56">
        <f>-TH!$I$10*AW70</f>
        <v>-13532.356093749999</v>
      </c>
      <c r="AX72" s="56">
        <f>-TH!$I$10*AX70</f>
        <v>-14208.973898437498</v>
      </c>
      <c r="AY72" s="56">
        <f>-TH!$I$10*AY70</f>
        <v>-14885.591703125001</v>
      </c>
      <c r="AZ72" s="56">
        <f>-TH!$I$10*AZ70</f>
        <v>-15562.209507812498</v>
      </c>
      <c r="BA72" s="56">
        <f>-TH!$I$10*BA70</f>
        <v>-16888.380405</v>
      </c>
      <c r="BB72" s="56">
        <f>-TH!$I$10*BB70</f>
        <v>-17592.062921875004</v>
      </c>
      <c r="BC72" s="56">
        <f>-TH!$I$10*BC70</f>
        <v>-18014.272432000002</v>
      </c>
      <c r="BD72" s="56">
        <f>-TH!$I$10*BD70</f>
        <v>-18014.272432000002</v>
      </c>
      <c r="BE72" s="56">
        <f>-TH!$I$10*BE70</f>
        <v>-18014.272432000002</v>
      </c>
      <c r="BF72" s="56">
        <f>-TH!$I$10*BF70</f>
        <v>-18014.272432000002</v>
      </c>
      <c r="BG72" s="56">
        <f>-TH!$I$10*BG70</f>
        <v>-18014.272432000002</v>
      </c>
      <c r="BH72" s="56">
        <f>-TH!$I$10*BH70</f>
        <v>-18014.272432000002</v>
      </c>
      <c r="BI72" s="56">
        <f>-TH!$I$10*BI70</f>
        <v>-18014.272432000002</v>
      </c>
      <c r="BJ72" s="56">
        <f>-TH!$I$10*BJ70</f>
        <v>-18014.272432000002</v>
      </c>
      <c r="BK72" s="56">
        <f>-TH!$I$10*BK70</f>
        <v>-18014.272432000002</v>
      </c>
      <c r="BL72" s="56">
        <f>-TH!$I$10*BL70</f>
        <v>-18014.272432000002</v>
      </c>
      <c r="BM72" s="56">
        <f>-TH!$I$10*BM70</f>
        <v>-18734.84332928</v>
      </c>
      <c r="BN72" s="56">
        <f>-TH!$I$10*BN70</f>
        <v>-18734.84332928</v>
      </c>
      <c r="BO72" s="56">
        <f>-TH!$I$10*BO70</f>
        <v>-18734.84332928</v>
      </c>
      <c r="BP72" s="56">
        <f>-TH!$I$10*BP70</f>
        <v>-18734.84332928</v>
      </c>
      <c r="BQ72" s="56">
        <f>-TH!$I$10*BQ70</f>
        <v>-18734.84332928</v>
      </c>
      <c r="BR72" s="56">
        <f>-TH!$I$10*BR70</f>
        <v>-18734.84332928</v>
      </c>
      <c r="BS72" s="56">
        <f>-TH!$I$10*BS70</f>
        <v>-18734.84332928</v>
      </c>
      <c r="BT72" s="56">
        <f>-TH!$I$10*BT70</f>
        <v>-18734.84332928</v>
      </c>
      <c r="BU72" s="56">
        <f>-TH!$I$10*BU70</f>
        <v>-18734.84332928</v>
      </c>
      <c r="BV72" s="56">
        <f>-TH!$I$10*BV70</f>
        <v>-18734.84332928</v>
      </c>
      <c r="BW72" s="56">
        <f>-TH!$I$10*BW70</f>
        <v>-18734.84332928</v>
      </c>
      <c r="BX72" s="56">
        <f>-TH!$I$10*BX70</f>
        <v>-18734.84332928</v>
      </c>
      <c r="BY72" s="56">
        <f>-TH!$I$10*BY70</f>
        <v>-19484.2370624512</v>
      </c>
      <c r="BZ72" s="56">
        <f>-TH!$I$10*BZ70</f>
        <v>-19484.2370624512</v>
      </c>
      <c r="CA72" s="56">
        <f>-TH!$I$10*CA70</f>
        <v>-19484.2370624512</v>
      </c>
      <c r="CB72" s="56">
        <f>-TH!$I$10*CB70</f>
        <v>-19484.2370624512</v>
      </c>
      <c r="CC72" s="56">
        <f>-TH!$I$10*CC70</f>
        <v>-19484.2370624512</v>
      </c>
      <c r="CD72" s="56">
        <f>-TH!$I$10*CD70</f>
        <v>-19484.2370624512</v>
      </c>
      <c r="CE72" s="56">
        <f>-TH!$I$10*CE70</f>
        <v>-19484.2370624512</v>
      </c>
      <c r="CF72" s="56">
        <f>-TH!$I$10*CF70</f>
        <v>-19484.2370624512</v>
      </c>
      <c r="CG72" s="56">
        <f>-TH!$I$10*CG70</f>
        <v>-19484.2370624512</v>
      </c>
      <c r="CH72" s="56">
        <f>-TH!$I$10*CH70</f>
        <v>-19484.2370624512</v>
      </c>
      <c r="CI72" s="56">
        <f>-TH!$I$10*CI70</f>
        <v>-19484.2370624512</v>
      </c>
      <c r="CJ72" s="56">
        <f>-TH!$I$10*CJ70</f>
        <v>-19484.2370624512</v>
      </c>
      <c r="CK72" s="56">
        <f>-TH!$I$10*CK70</f>
        <v>-20263.606544949256</v>
      </c>
      <c r="CL72" s="56">
        <f>-TH!$I$10*CL70</f>
        <v>-20263.606544949256</v>
      </c>
      <c r="CM72" s="56">
        <f>-TH!$I$10*CM70</f>
        <v>-20263.606544949256</v>
      </c>
      <c r="CN72" s="56">
        <f>-TH!$I$10*CN70</f>
        <v>-20263.606544949256</v>
      </c>
      <c r="CO72" s="56">
        <f>-TH!$I$10*CO70</f>
        <v>-20263.606544949256</v>
      </c>
      <c r="CP72" s="56">
        <f>-TH!$I$10*CP70</f>
        <v>-20263.606544949256</v>
      </c>
      <c r="CQ72" s="56">
        <f>-TH!$I$10*CQ70</f>
        <v>-20263.606544949256</v>
      </c>
      <c r="CR72" s="56">
        <f>-TH!$I$10*CR70</f>
        <v>-20263.606544949256</v>
      </c>
      <c r="CS72" s="56">
        <f>-TH!$I$10*CS70</f>
        <v>-20263.606544949256</v>
      </c>
      <c r="CT72" s="56">
        <f>-TH!$I$10*CT70</f>
        <v>-20263.606544949256</v>
      </c>
      <c r="CU72" s="56">
        <f>-TH!$I$10*CU70</f>
        <v>-20263.606544949256</v>
      </c>
      <c r="CV72" s="56">
        <f>-TH!$I$10*CV70</f>
        <v>-20263.606544949256</v>
      </c>
      <c r="CW72" s="56">
        <f>-TH!$I$10*CW70</f>
        <v>-21074.150806747228</v>
      </c>
      <c r="CX72" s="56">
        <f>-TH!$I$10*CX70</f>
        <v>-21074.150806747228</v>
      </c>
      <c r="CY72" s="56">
        <f>-TH!$I$10*CY70</f>
        <v>-21074.150806747228</v>
      </c>
      <c r="CZ72" s="56">
        <f>-TH!$I$10*CZ70</f>
        <v>-21074.150806747228</v>
      </c>
      <c r="DA72" s="56">
        <f>-TH!$I$10*DA70</f>
        <v>-21074.150806747228</v>
      </c>
      <c r="DB72" s="56">
        <f>-TH!$I$10*DB70</f>
        <v>-21074.150806747228</v>
      </c>
      <c r="DC72" s="56">
        <f>-TH!$I$10*DC70</f>
        <v>-21074.150806747228</v>
      </c>
      <c r="DD72" s="56">
        <f>-TH!$I$10*DD70</f>
        <v>-21074.150806747228</v>
      </c>
      <c r="DE72" s="56">
        <f>-TH!$I$10*DE70</f>
        <v>-21074.150806747228</v>
      </c>
      <c r="DF72" s="56">
        <f>-TH!$I$10*DF70</f>
        <v>-21074.150806747228</v>
      </c>
      <c r="DG72" s="56">
        <f>-TH!$I$10*DG70</f>
        <v>-21074.150806747228</v>
      </c>
      <c r="DH72" s="56">
        <f>-TH!$I$10*DH70</f>
        <v>-21074.150806747228</v>
      </c>
      <c r="DI72" s="56">
        <f>-TH!$I$10*DI70</f>
        <v>-21917.116839017111</v>
      </c>
      <c r="DJ72" s="56">
        <f>-TH!$I$10*DJ70</f>
        <v>-21917.116839017111</v>
      </c>
      <c r="DK72" s="56">
        <f>-TH!$I$10*DK70</f>
        <v>-21917.116839017111</v>
      </c>
      <c r="DL72" s="56">
        <f>-TH!$I$10*DL70</f>
        <v>-21917.116839017111</v>
      </c>
      <c r="DM72" s="56">
        <f>-TH!$I$10*DM70</f>
        <v>-21917.116839017111</v>
      </c>
      <c r="DN72" s="56">
        <f>-TH!$I$10*DN70</f>
        <v>-21917.116839017111</v>
      </c>
      <c r="DO72" s="56">
        <f>-TH!$I$10*DO70</f>
        <v>-21917.116839017111</v>
      </c>
      <c r="DP72" s="56">
        <f>-TH!$I$10*DP70</f>
        <v>-21917.116839017111</v>
      </c>
      <c r="DQ72" s="56">
        <f>-TH!$I$10*DQ70</f>
        <v>-21917.116839017111</v>
      </c>
      <c r="DR72" s="56">
        <f>-TH!$I$10*DR70</f>
        <v>-21917.116839017111</v>
      </c>
      <c r="DS72" s="56">
        <f>-TH!$I$10*DS70</f>
        <v>-21917.116839017111</v>
      </c>
      <c r="DT72" s="56">
        <f>-TH!$I$10*DT70</f>
        <v>-21917.116839017111</v>
      </c>
      <c r="DU72" s="36" t="s">
        <v>238</v>
      </c>
    </row>
    <row r="73" spans="3:125" ht="13.8" thickBot="1" x14ac:dyDescent="0.3">
      <c r="C73" s="29" t="s">
        <v>110</v>
      </c>
      <c r="D73" s="45"/>
      <c r="E73" s="45">
        <f>SUM(E70,E72)</f>
        <v>0</v>
      </c>
      <c r="F73" s="45">
        <f t="shared" ref="F73:BQ73" si="26">SUM(F70,F72)</f>
        <v>0</v>
      </c>
      <c r="G73" s="45">
        <f t="shared" si="26"/>
        <v>0</v>
      </c>
      <c r="H73" s="45">
        <f t="shared" si="26"/>
        <v>0</v>
      </c>
      <c r="I73" s="45">
        <f t="shared" si="26"/>
        <v>0</v>
      </c>
      <c r="J73" s="45">
        <f t="shared" si="26"/>
        <v>0</v>
      </c>
      <c r="K73" s="45">
        <f t="shared" si="26"/>
        <v>0</v>
      </c>
      <c r="L73" s="45">
        <f t="shared" si="26"/>
        <v>0</v>
      </c>
      <c r="M73" s="45">
        <f t="shared" si="26"/>
        <v>0</v>
      </c>
      <c r="N73" s="45">
        <f t="shared" si="26"/>
        <v>0</v>
      </c>
      <c r="O73" s="45">
        <f t="shared" si="26"/>
        <v>0</v>
      </c>
      <c r="P73" s="45">
        <f t="shared" si="26"/>
        <v>0</v>
      </c>
      <c r="Q73" s="45">
        <f t="shared" si="26"/>
        <v>0</v>
      </c>
      <c r="R73" s="45">
        <f t="shared" si="26"/>
        <v>0</v>
      </c>
      <c r="S73" s="45">
        <f t="shared" si="26"/>
        <v>0</v>
      </c>
      <c r="T73" s="45">
        <f t="shared" si="26"/>
        <v>0</v>
      </c>
      <c r="U73" s="45">
        <f t="shared" si="26"/>
        <v>0</v>
      </c>
      <c r="V73" s="45">
        <f t="shared" si="26"/>
        <v>0</v>
      </c>
      <c r="W73" s="45">
        <f t="shared" si="26"/>
        <v>0</v>
      </c>
      <c r="X73" s="45">
        <f t="shared" si="26"/>
        <v>0</v>
      </c>
      <c r="Y73" s="45">
        <f t="shared" si="26"/>
        <v>0</v>
      </c>
      <c r="Z73" s="45">
        <f t="shared" si="26"/>
        <v>0</v>
      </c>
      <c r="AA73" s="45">
        <f t="shared" si="26"/>
        <v>0</v>
      </c>
      <c r="AB73" s="45">
        <f t="shared" si="26"/>
        <v>0</v>
      </c>
      <c r="AC73" s="45">
        <f t="shared" si="26"/>
        <v>0</v>
      </c>
      <c r="AD73" s="45">
        <f t="shared" si="26"/>
        <v>21035.874055989581</v>
      </c>
      <c r="AE73" s="45">
        <f t="shared" si="26"/>
        <v>42071.748111979163</v>
      </c>
      <c r="AF73" s="45">
        <f t="shared" si="26"/>
        <v>63107.622167968751</v>
      </c>
      <c r="AG73" s="45">
        <f t="shared" si="26"/>
        <v>84143.496223958326</v>
      </c>
      <c r="AH73" s="45">
        <f t="shared" si="26"/>
        <v>105179.37027994792</v>
      </c>
      <c r="AI73" s="45">
        <f t="shared" si="26"/>
        <v>126215.2443359375</v>
      </c>
      <c r="AJ73" s="45">
        <f t="shared" si="26"/>
        <v>147251.1183919271</v>
      </c>
      <c r="AK73" s="45">
        <f t="shared" si="26"/>
        <v>168286.99244791665</v>
      </c>
      <c r="AL73" s="45">
        <f t="shared" si="26"/>
        <v>189322.86650390626</v>
      </c>
      <c r="AM73" s="45">
        <f t="shared" si="26"/>
        <v>210358.74055989584</v>
      </c>
      <c r="AN73" s="45">
        <f t="shared" si="26"/>
        <v>231394.6146158854</v>
      </c>
      <c r="AO73" s="45">
        <f t="shared" si="26"/>
        <v>262527.70821875002</v>
      </c>
      <c r="AP73" s="45">
        <f t="shared" si="26"/>
        <v>284405.01723697915</v>
      </c>
      <c r="AQ73" s="45">
        <f t="shared" si="26"/>
        <v>306282.32625520835</v>
      </c>
      <c r="AR73" s="45">
        <f t="shared" si="26"/>
        <v>328159.63527343748</v>
      </c>
      <c r="AS73" s="45">
        <f t="shared" si="26"/>
        <v>350036.94429166667</v>
      </c>
      <c r="AT73" s="45">
        <f t="shared" si="26"/>
        <v>371914.25330989581</v>
      </c>
      <c r="AU73" s="45">
        <f t="shared" si="26"/>
        <v>393791.562328125</v>
      </c>
      <c r="AV73" s="45">
        <f t="shared" si="26"/>
        <v>415668.87134635419</v>
      </c>
      <c r="AW73" s="45">
        <f t="shared" si="26"/>
        <v>437546.18036458333</v>
      </c>
      <c r="AX73" s="45">
        <f t="shared" si="26"/>
        <v>459423.48938281246</v>
      </c>
      <c r="AY73" s="45">
        <f t="shared" si="26"/>
        <v>481300.79840104171</v>
      </c>
      <c r="AZ73" s="45">
        <f t="shared" si="26"/>
        <v>503178.10741927079</v>
      </c>
      <c r="BA73" s="45">
        <f t="shared" si="26"/>
        <v>546057.63309500006</v>
      </c>
      <c r="BB73" s="45">
        <f t="shared" si="26"/>
        <v>568810.03447395843</v>
      </c>
      <c r="BC73" s="45">
        <f t="shared" si="26"/>
        <v>582461.47530133335</v>
      </c>
      <c r="BD73" s="45">
        <f t="shared" si="26"/>
        <v>582461.47530133335</v>
      </c>
      <c r="BE73" s="45">
        <f t="shared" si="26"/>
        <v>582461.47530133335</v>
      </c>
      <c r="BF73" s="45">
        <f t="shared" si="26"/>
        <v>582461.47530133335</v>
      </c>
      <c r="BG73" s="45">
        <f t="shared" si="26"/>
        <v>582461.47530133335</v>
      </c>
      <c r="BH73" s="45">
        <f t="shared" si="26"/>
        <v>582461.47530133335</v>
      </c>
      <c r="BI73" s="45">
        <f t="shared" si="26"/>
        <v>582461.47530133335</v>
      </c>
      <c r="BJ73" s="45">
        <f t="shared" si="26"/>
        <v>582461.47530133335</v>
      </c>
      <c r="BK73" s="45">
        <f t="shared" si="26"/>
        <v>582461.47530133335</v>
      </c>
      <c r="BL73" s="45">
        <f t="shared" si="26"/>
        <v>582461.47530133335</v>
      </c>
      <c r="BM73" s="45">
        <f t="shared" si="26"/>
        <v>605759.93431338668</v>
      </c>
      <c r="BN73" s="45">
        <f t="shared" si="26"/>
        <v>605759.93431338668</v>
      </c>
      <c r="BO73" s="45">
        <f t="shared" si="26"/>
        <v>605759.93431338668</v>
      </c>
      <c r="BP73" s="45">
        <f t="shared" si="26"/>
        <v>605759.93431338668</v>
      </c>
      <c r="BQ73" s="45">
        <f t="shared" si="26"/>
        <v>605759.93431338668</v>
      </c>
      <c r="BR73" s="45">
        <f t="shared" ref="BR73:DT73" si="27">SUM(BR70,BR72)</f>
        <v>605759.93431338668</v>
      </c>
      <c r="BS73" s="45">
        <f t="shared" si="27"/>
        <v>605759.93431338668</v>
      </c>
      <c r="BT73" s="45">
        <f t="shared" si="27"/>
        <v>605759.93431338668</v>
      </c>
      <c r="BU73" s="45">
        <f t="shared" si="27"/>
        <v>605759.93431338668</v>
      </c>
      <c r="BV73" s="45">
        <f t="shared" si="27"/>
        <v>605759.93431338668</v>
      </c>
      <c r="BW73" s="45">
        <f t="shared" si="27"/>
        <v>605759.93431338668</v>
      </c>
      <c r="BX73" s="45">
        <f t="shared" si="27"/>
        <v>605759.93431338668</v>
      </c>
      <c r="BY73" s="45">
        <f t="shared" si="27"/>
        <v>629990.33168592223</v>
      </c>
      <c r="BZ73" s="45">
        <f t="shared" si="27"/>
        <v>629990.33168592223</v>
      </c>
      <c r="CA73" s="45">
        <f t="shared" si="27"/>
        <v>629990.33168592223</v>
      </c>
      <c r="CB73" s="45">
        <f t="shared" si="27"/>
        <v>629990.33168592223</v>
      </c>
      <c r="CC73" s="45">
        <f t="shared" si="27"/>
        <v>629990.33168592223</v>
      </c>
      <c r="CD73" s="45">
        <f t="shared" si="27"/>
        <v>629990.33168592223</v>
      </c>
      <c r="CE73" s="45">
        <f t="shared" si="27"/>
        <v>629990.33168592223</v>
      </c>
      <c r="CF73" s="45">
        <f t="shared" si="27"/>
        <v>629990.33168592223</v>
      </c>
      <c r="CG73" s="45">
        <f t="shared" si="27"/>
        <v>629990.33168592223</v>
      </c>
      <c r="CH73" s="45">
        <f t="shared" si="27"/>
        <v>629990.33168592223</v>
      </c>
      <c r="CI73" s="45">
        <f t="shared" si="27"/>
        <v>629990.33168592223</v>
      </c>
      <c r="CJ73" s="45">
        <f t="shared" si="27"/>
        <v>629990.33168592223</v>
      </c>
      <c r="CK73" s="45">
        <f t="shared" si="27"/>
        <v>655189.94495335931</v>
      </c>
      <c r="CL73" s="45">
        <f t="shared" si="27"/>
        <v>655189.94495335931</v>
      </c>
      <c r="CM73" s="45">
        <f t="shared" si="27"/>
        <v>655189.94495335931</v>
      </c>
      <c r="CN73" s="45">
        <f t="shared" si="27"/>
        <v>655189.94495335931</v>
      </c>
      <c r="CO73" s="45">
        <f t="shared" si="27"/>
        <v>655189.94495335931</v>
      </c>
      <c r="CP73" s="45">
        <f t="shared" si="27"/>
        <v>655189.94495335931</v>
      </c>
      <c r="CQ73" s="45">
        <f t="shared" si="27"/>
        <v>655189.94495335931</v>
      </c>
      <c r="CR73" s="45">
        <f t="shared" si="27"/>
        <v>655189.94495335931</v>
      </c>
      <c r="CS73" s="45">
        <f t="shared" si="27"/>
        <v>655189.94495335931</v>
      </c>
      <c r="CT73" s="45">
        <f t="shared" si="27"/>
        <v>655189.94495335931</v>
      </c>
      <c r="CU73" s="45">
        <f t="shared" si="27"/>
        <v>655189.94495335931</v>
      </c>
      <c r="CV73" s="45">
        <f t="shared" si="27"/>
        <v>655189.94495335931</v>
      </c>
      <c r="CW73" s="45">
        <f t="shared" si="27"/>
        <v>681397.54275149363</v>
      </c>
      <c r="CX73" s="45">
        <f t="shared" si="27"/>
        <v>681397.54275149363</v>
      </c>
      <c r="CY73" s="45">
        <f t="shared" si="27"/>
        <v>681397.54275149363</v>
      </c>
      <c r="CZ73" s="45">
        <f t="shared" si="27"/>
        <v>681397.54275149363</v>
      </c>
      <c r="DA73" s="45">
        <f t="shared" si="27"/>
        <v>681397.54275149363</v>
      </c>
      <c r="DB73" s="45">
        <f t="shared" si="27"/>
        <v>681397.54275149363</v>
      </c>
      <c r="DC73" s="45">
        <f t="shared" si="27"/>
        <v>681397.54275149363</v>
      </c>
      <c r="DD73" s="45">
        <f t="shared" si="27"/>
        <v>681397.54275149363</v>
      </c>
      <c r="DE73" s="45">
        <f t="shared" si="27"/>
        <v>681397.54275149363</v>
      </c>
      <c r="DF73" s="45">
        <f t="shared" si="27"/>
        <v>681397.54275149363</v>
      </c>
      <c r="DG73" s="45">
        <f t="shared" si="27"/>
        <v>681397.54275149363</v>
      </c>
      <c r="DH73" s="45">
        <f t="shared" si="27"/>
        <v>681397.54275149363</v>
      </c>
      <c r="DI73" s="45">
        <f t="shared" si="27"/>
        <v>708653.44446155324</v>
      </c>
      <c r="DJ73" s="45">
        <f t="shared" si="27"/>
        <v>708653.44446155324</v>
      </c>
      <c r="DK73" s="45">
        <f t="shared" si="27"/>
        <v>708653.44446155324</v>
      </c>
      <c r="DL73" s="45">
        <f t="shared" si="27"/>
        <v>708653.44446155324</v>
      </c>
      <c r="DM73" s="45">
        <f t="shared" si="27"/>
        <v>708653.44446155324</v>
      </c>
      <c r="DN73" s="45">
        <f t="shared" si="27"/>
        <v>708653.44446155324</v>
      </c>
      <c r="DO73" s="45">
        <f t="shared" si="27"/>
        <v>708653.44446155324</v>
      </c>
      <c r="DP73" s="45">
        <f t="shared" si="27"/>
        <v>708653.44446155324</v>
      </c>
      <c r="DQ73" s="45">
        <f t="shared" si="27"/>
        <v>708653.44446155324</v>
      </c>
      <c r="DR73" s="45">
        <f t="shared" si="27"/>
        <v>708653.44446155324</v>
      </c>
      <c r="DS73" s="45">
        <f t="shared" si="27"/>
        <v>708653.44446155324</v>
      </c>
      <c r="DT73" s="45">
        <f t="shared" si="27"/>
        <v>708653.44446155324</v>
      </c>
      <c r="DU73" s="36" t="s">
        <v>238</v>
      </c>
    </row>
    <row r="74" spans="3:125" ht="13.8" thickTop="1" x14ac:dyDescent="0.25">
      <c r="DU74" s="36" t="s">
        <v>238</v>
      </c>
    </row>
    <row r="75" spans="3:125" x14ac:dyDescent="0.25">
      <c r="C75" s="10" t="s">
        <v>37</v>
      </c>
      <c r="DU75" s="36" t="s">
        <v>238</v>
      </c>
    </row>
    <row r="76" spans="3:125" x14ac:dyDescent="0.25">
      <c r="C76" s="9" t="s">
        <v>114</v>
      </c>
      <c r="E76" s="56">
        <f>E73*-TH!$J$4</f>
        <v>0</v>
      </c>
      <c r="F76" s="56">
        <f>F73*-TH!$J$4</f>
        <v>0</v>
      </c>
      <c r="G76" s="56">
        <f>G73*-TH!$J$4</f>
        <v>0</v>
      </c>
      <c r="H76" s="56">
        <f>H73*-TH!$J$4</f>
        <v>0</v>
      </c>
      <c r="I76" s="56">
        <f>I73*-TH!$J$4</f>
        <v>0</v>
      </c>
      <c r="J76" s="56">
        <f>J73*-TH!$J$4</f>
        <v>0</v>
      </c>
      <c r="K76" s="56">
        <f>K73*-TH!$J$4</f>
        <v>0</v>
      </c>
      <c r="L76" s="56">
        <f>L73*-TH!$J$4</f>
        <v>0</v>
      </c>
      <c r="M76" s="56">
        <f>M73*-TH!$J$4</f>
        <v>0</v>
      </c>
      <c r="N76" s="56">
        <f>N73*-TH!$J$4</f>
        <v>0</v>
      </c>
      <c r="O76" s="56">
        <f>O73*-TH!$J$4</f>
        <v>0</v>
      </c>
      <c r="P76" s="56">
        <f>P73*-TH!$J$4</f>
        <v>0</v>
      </c>
      <c r="Q76" s="56">
        <f>Q73*-TH!$J$4</f>
        <v>0</v>
      </c>
      <c r="R76" s="56">
        <f>R73*-TH!$J$4</f>
        <v>0</v>
      </c>
      <c r="S76" s="56">
        <f>S73*-TH!$J$4</f>
        <v>0</v>
      </c>
      <c r="T76" s="56">
        <f>T73*-TH!$J$4</f>
        <v>0</v>
      </c>
      <c r="U76" s="56">
        <f>U73*-TH!$J$4</f>
        <v>0</v>
      </c>
      <c r="V76" s="56">
        <f>V73*-TH!$J$4</f>
        <v>0</v>
      </c>
      <c r="W76" s="56">
        <f>W73*-TH!$J$4</f>
        <v>0</v>
      </c>
      <c r="X76" s="56">
        <f>X73*-TH!$J$4</f>
        <v>0</v>
      </c>
      <c r="Y76" s="56">
        <f>Y73*-TH!$J$4</f>
        <v>0</v>
      </c>
      <c r="Z76" s="56">
        <f>Z73*-TH!$J$4</f>
        <v>0</v>
      </c>
      <c r="AA76" s="56">
        <f>AA73*-TH!$J$4</f>
        <v>0</v>
      </c>
      <c r="AB76" s="56">
        <f>AB73*-TH!$J$4</f>
        <v>0</v>
      </c>
      <c r="AC76" s="56">
        <f>AC73*-TH!$J$4</f>
        <v>0</v>
      </c>
      <c r="AD76" s="56">
        <f>AD73*-TH!$J$4</f>
        <v>-736.25559195963547</v>
      </c>
      <c r="AE76" s="56">
        <f>AE73*-TH!$J$4</f>
        <v>-1472.5111839192709</v>
      </c>
      <c r="AF76" s="56">
        <f>AF73*-TH!$J$4</f>
        <v>-2208.7667758789066</v>
      </c>
      <c r="AG76" s="56">
        <f>AG73*-TH!$J$4</f>
        <v>-2945.0223678385419</v>
      </c>
      <c r="AH76" s="56">
        <f>AH73*-TH!$J$4</f>
        <v>-3681.2779597981776</v>
      </c>
      <c r="AI76" s="56">
        <f>AI73*-TH!$J$4</f>
        <v>-4417.5335517578133</v>
      </c>
      <c r="AJ76" s="56">
        <f>AJ73*-TH!$J$4</f>
        <v>-5153.7891437174485</v>
      </c>
      <c r="AK76" s="56">
        <f>AK73*-TH!$J$4</f>
        <v>-5890.0447356770837</v>
      </c>
      <c r="AL76" s="56">
        <f>AL73*-TH!$J$4</f>
        <v>-6626.3003276367199</v>
      </c>
      <c r="AM76" s="56">
        <f>AM73*-TH!$J$4</f>
        <v>-7362.5559195963551</v>
      </c>
      <c r="AN76" s="56">
        <f>AN73*-TH!$J$4</f>
        <v>-8098.8115115559895</v>
      </c>
      <c r="AO76" s="56">
        <f>AO73*-TH!$J$4</f>
        <v>-9188.4697876562514</v>
      </c>
      <c r="AP76" s="56">
        <f>AP73*-TH!$J$4</f>
        <v>-9954.1756032942722</v>
      </c>
      <c r="AQ76" s="56">
        <f>AQ73*-TH!$J$4</f>
        <v>-10719.881418932293</v>
      </c>
      <c r="AR76" s="56">
        <f>AR73*-TH!$J$4</f>
        <v>-11485.587234570314</v>
      </c>
      <c r="AS76" s="56">
        <f>AS73*-TH!$J$4</f>
        <v>-12251.293050208335</v>
      </c>
      <c r="AT76" s="56">
        <f>AT73*-TH!$J$4</f>
        <v>-13016.998865846355</v>
      </c>
      <c r="AU76" s="56">
        <f>AU73*-TH!$J$4</f>
        <v>-13782.704681484376</v>
      </c>
      <c r="AV76" s="56">
        <f>AV73*-TH!$J$4</f>
        <v>-14548.410497122399</v>
      </c>
      <c r="AW76" s="56">
        <f>AW73*-TH!$J$4</f>
        <v>-15314.116312760418</v>
      </c>
      <c r="AX76" s="56">
        <f>AX73*-TH!$J$4</f>
        <v>-16079.822128398439</v>
      </c>
      <c r="AY76" s="56">
        <f>AY73*-TH!$J$4</f>
        <v>-16845.527944036461</v>
      </c>
      <c r="AZ76" s="56">
        <f>AZ73*-TH!$J$4</f>
        <v>-17611.23375967448</v>
      </c>
      <c r="BA76" s="56">
        <f>BA73*-TH!$J$4</f>
        <v>-19112.017158325005</v>
      </c>
      <c r="BB76" s="56">
        <f>BB73*-TH!$J$4</f>
        <v>-19908.351206588548</v>
      </c>
      <c r="BC76" s="56">
        <f>BC73*-TH!$J$4</f>
        <v>-20386.15163554667</v>
      </c>
      <c r="BD76" s="56">
        <f>BD73*-TH!$J$4</f>
        <v>-20386.15163554667</v>
      </c>
      <c r="BE76" s="56">
        <f>BE73*-TH!$J$4</f>
        <v>-20386.15163554667</v>
      </c>
      <c r="BF76" s="56">
        <f>BF73*-TH!$J$4</f>
        <v>-20386.15163554667</v>
      </c>
      <c r="BG76" s="56">
        <f>BG73*-TH!$J$4</f>
        <v>-20386.15163554667</v>
      </c>
      <c r="BH76" s="56">
        <f>BH73*-TH!$J$4</f>
        <v>-20386.15163554667</v>
      </c>
      <c r="BI76" s="56">
        <f>BI73*-TH!$J$4</f>
        <v>-20386.15163554667</v>
      </c>
      <c r="BJ76" s="56">
        <f>BJ73*-TH!$J$4</f>
        <v>-20386.15163554667</v>
      </c>
      <c r="BK76" s="56">
        <f>BK73*-TH!$J$4</f>
        <v>-20386.15163554667</v>
      </c>
      <c r="BL76" s="56">
        <f>BL73*-TH!$J$4</f>
        <v>-20386.15163554667</v>
      </c>
      <c r="BM76" s="56">
        <f>BM73*-TH!$J$4</f>
        <v>-21201.597700968538</v>
      </c>
      <c r="BN76" s="56">
        <f>BN73*-TH!$J$4</f>
        <v>-21201.597700968538</v>
      </c>
      <c r="BO76" s="56">
        <f>BO73*-TH!$J$4</f>
        <v>-21201.597700968538</v>
      </c>
      <c r="BP76" s="56">
        <f>BP73*-TH!$J$4</f>
        <v>-21201.597700968538</v>
      </c>
      <c r="BQ76" s="56">
        <f>BQ73*-TH!$J$4</f>
        <v>-21201.597700968538</v>
      </c>
      <c r="BR76" s="56">
        <f>BR73*-TH!$J$4</f>
        <v>-21201.597700968538</v>
      </c>
      <c r="BS76" s="56">
        <f>BS73*-TH!$J$4</f>
        <v>-21201.597700968538</v>
      </c>
      <c r="BT76" s="56">
        <f>BT73*-TH!$J$4</f>
        <v>-21201.597700968538</v>
      </c>
      <c r="BU76" s="56">
        <f>BU73*-TH!$J$4</f>
        <v>-21201.597700968538</v>
      </c>
      <c r="BV76" s="56">
        <f>BV73*-TH!$J$4</f>
        <v>-21201.597700968538</v>
      </c>
      <c r="BW76" s="56">
        <f>BW73*-TH!$J$4</f>
        <v>-21201.597700968538</v>
      </c>
      <c r="BX76" s="56">
        <f>BX73*-TH!$J$4</f>
        <v>-21201.597700968538</v>
      </c>
      <c r="BY76" s="56">
        <f>BY73*-TH!$J$4</f>
        <v>-22049.661609007278</v>
      </c>
      <c r="BZ76" s="56">
        <f>BZ73*-TH!$J$4</f>
        <v>-22049.661609007278</v>
      </c>
      <c r="CA76" s="56">
        <f>CA73*-TH!$J$4</f>
        <v>-22049.661609007278</v>
      </c>
      <c r="CB76" s="56">
        <f>CB73*-TH!$J$4</f>
        <v>-22049.661609007278</v>
      </c>
      <c r="CC76" s="56">
        <f>CC73*-TH!$J$4</f>
        <v>-22049.661609007278</v>
      </c>
      <c r="CD76" s="56">
        <f>CD73*-TH!$J$4</f>
        <v>-22049.661609007278</v>
      </c>
      <c r="CE76" s="56">
        <f>CE73*-TH!$J$4</f>
        <v>-22049.661609007278</v>
      </c>
      <c r="CF76" s="56">
        <f>CF73*-TH!$J$4</f>
        <v>-22049.661609007278</v>
      </c>
      <c r="CG76" s="56">
        <f>CG73*-TH!$J$4</f>
        <v>-22049.661609007278</v>
      </c>
      <c r="CH76" s="56">
        <f>CH73*-TH!$J$4</f>
        <v>-22049.661609007278</v>
      </c>
      <c r="CI76" s="56">
        <f>CI73*-TH!$J$4</f>
        <v>-22049.661609007278</v>
      </c>
      <c r="CJ76" s="56">
        <f>CJ73*-TH!$J$4</f>
        <v>-22049.661609007278</v>
      </c>
      <c r="CK76" s="56">
        <f>CK73*-TH!$J$4</f>
        <v>-22931.648073367578</v>
      </c>
      <c r="CL76" s="56">
        <f>CL73*-TH!$J$4</f>
        <v>-22931.648073367578</v>
      </c>
      <c r="CM76" s="56">
        <f>CM73*-TH!$J$4</f>
        <v>-22931.648073367578</v>
      </c>
      <c r="CN76" s="56">
        <f>CN73*-TH!$J$4</f>
        <v>-22931.648073367578</v>
      </c>
      <c r="CO76" s="56">
        <f>CO73*-TH!$J$4</f>
        <v>-22931.648073367578</v>
      </c>
      <c r="CP76" s="56">
        <f>CP73*-TH!$J$4</f>
        <v>-22931.648073367578</v>
      </c>
      <c r="CQ76" s="56">
        <f>CQ73*-TH!$J$4</f>
        <v>-22931.648073367578</v>
      </c>
      <c r="CR76" s="56">
        <f>CR73*-TH!$J$4</f>
        <v>-22931.648073367578</v>
      </c>
      <c r="CS76" s="56">
        <f>CS73*-TH!$J$4</f>
        <v>-22931.648073367578</v>
      </c>
      <c r="CT76" s="56">
        <f>CT73*-TH!$J$4</f>
        <v>-22931.648073367578</v>
      </c>
      <c r="CU76" s="56">
        <f>CU73*-TH!$J$4</f>
        <v>-22931.648073367578</v>
      </c>
      <c r="CV76" s="56">
        <f>CV73*-TH!$J$4</f>
        <v>-22931.648073367578</v>
      </c>
      <c r="CW76" s="56">
        <f>CW73*-TH!$J$4</f>
        <v>-23848.913996302279</v>
      </c>
      <c r="CX76" s="56">
        <f>CX73*-TH!$J$4</f>
        <v>-23848.913996302279</v>
      </c>
      <c r="CY76" s="56">
        <f>CY73*-TH!$J$4</f>
        <v>-23848.913996302279</v>
      </c>
      <c r="CZ76" s="56">
        <f>CZ73*-TH!$J$4</f>
        <v>-23848.913996302279</v>
      </c>
      <c r="DA76" s="56">
        <f>DA73*-TH!$J$4</f>
        <v>-23848.913996302279</v>
      </c>
      <c r="DB76" s="56">
        <f>DB73*-TH!$J$4</f>
        <v>-23848.913996302279</v>
      </c>
      <c r="DC76" s="56">
        <f>DC73*-TH!$J$4</f>
        <v>-23848.913996302279</v>
      </c>
      <c r="DD76" s="56">
        <f>DD73*-TH!$J$4</f>
        <v>-23848.913996302279</v>
      </c>
      <c r="DE76" s="56">
        <f>DE73*-TH!$J$4</f>
        <v>-23848.913996302279</v>
      </c>
      <c r="DF76" s="56">
        <f>DF73*-TH!$J$4</f>
        <v>-23848.913996302279</v>
      </c>
      <c r="DG76" s="56">
        <f>DG73*-TH!$J$4</f>
        <v>-23848.913996302279</v>
      </c>
      <c r="DH76" s="56">
        <f>DH73*-TH!$J$4</f>
        <v>-23848.913996302279</v>
      </c>
      <c r="DI76" s="56">
        <f>DI73*-TH!$J$4</f>
        <v>-24802.870556154365</v>
      </c>
      <c r="DJ76" s="56">
        <f>DJ73*-TH!$J$4</f>
        <v>-24802.870556154365</v>
      </c>
      <c r="DK76" s="56">
        <f>DK73*-TH!$J$4</f>
        <v>-24802.870556154365</v>
      </c>
      <c r="DL76" s="56">
        <f>DL73*-TH!$J$4</f>
        <v>-24802.870556154365</v>
      </c>
      <c r="DM76" s="56">
        <f>DM73*-TH!$J$4</f>
        <v>-24802.870556154365</v>
      </c>
      <c r="DN76" s="56">
        <f>DN73*-TH!$J$4</f>
        <v>-24802.870556154365</v>
      </c>
      <c r="DO76" s="56">
        <f>DO73*-TH!$J$4</f>
        <v>-24802.870556154365</v>
      </c>
      <c r="DP76" s="56">
        <f>DP73*-TH!$J$4</f>
        <v>-24802.870556154365</v>
      </c>
      <c r="DQ76" s="56">
        <f>DQ73*-TH!$J$4</f>
        <v>-24802.870556154365</v>
      </c>
      <c r="DR76" s="56">
        <f>DR73*-TH!$J$4</f>
        <v>-24802.870556154365</v>
      </c>
      <c r="DS76" s="56">
        <f>DS73*-TH!$J$4</f>
        <v>-24802.870556154365</v>
      </c>
      <c r="DT76" s="56">
        <f>DT73*-TH!$J$4</f>
        <v>-24802.870556154365</v>
      </c>
      <c r="DU76" s="36" t="s">
        <v>238</v>
      </c>
    </row>
    <row r="77" spans="3:125" x14ac:dyDescent="0.25">
      <c r="C77" s="14" t="s">
        <v>115</v>
      </c>
      <c r="E77" s="55">
        <f>MIN(IF(E$52&gt;=TH!$L$18,(TH!$L$19*((E$52-TH!$L$18)+1))),TH!$J$30)*(-TH!$D$42/(12*TH!$J$30))*((1+TH!$I$12)^MAX((E$53-ROUNDUP(TH!$L$18/12,0)),0))</f>
        <v>0</v>
      </c>
      <c r="F77" s="55">
        <f>MIN(IF(F$52&gt;=TH!$L$18,(TH!$L$19*((F$52-TH!$L$18)+1))),TH!$J$30)*(-TH!$D$42/(12*TH!$J$30))*((1+TH!$I$12)^MAX((F$53-ROUNDUP(TH!$L$18/12,0)),0))</f>
        <v>0</v>
      </c>
      <c r="G77" s="55">
        <f>MIN(IF(G$52&gt;=TH!$L$18,(TH!$L$19*((G$52-TH!$L$18)+1))),TH!$J$30)*(-TH!$D$42/(12*TH!$J$30))*((1+TH!$I$12)^MAX((G$53-ROUNDUP(TH!$L$18/12,0)),0))</f>
        <v>0</v>
      </c>
      <c r="H77" s="55">
        <f>MIN(IF(H$52&gt;=TH!$L$18,(TH!$L$19*((H$52-TH!$L$18)+1))),TH!$J$30)*(-TH!$D$42/(12*TH!$J$30))*((1+TH!$I$12)^MAX((H$53-ROUNDUP(TH!$L$18/12,0)),0))</f>
        <v>0</v>
      </c>
      <c r="I77" s="55">
        <f>MIN(IF(I$52&gt;=TH!$L$18,(TH!$L$19*((I$52-TH!$L$18)+1))),TH!$J$30)*(-TH!$D$42/(12*TH!$J$30))*((1+TH!$I$12)^MAX((I$53-ROUNDUP(TH!$L$18/12,0)),0))</f>
        <v>0</v>
      </c>
      <c r="J77" s="55">
        <f>MIN(IF(J$52&gt;=TH!$L$18,(TH!$L$19*((J$52-TH!$L$18)+1))),TH!$J$30)*(-TH!$D$42/(12*TH!$J$30))*((1+TH!$I$12)^MAX((J$53-ROUNDUP(TH!$L$18/12,0)),0))</f>
        <v>0</v>
      </c>
      <c r="K77" s="55">
        <f>MIN(IF(K$52&gt;=TH!$L$18,(TH!$L$19*((K$52-TH!$L$18)+1))),TH!$J$30)*(-TH!$D$42/(12*TH!$J$30))*((1+TH!$I$12)^MAX((K$53-ROUNDUP(TH!$L$18/12,0)),0))</f>
        <v>0</v>
      </c>
      <c r="L77" s="55">
        <f>MIN(IF(L$52&gt;=TH!$L$18,(TH!$L$19*((L$52-TH!$L$18)+1))),TH!$J$30)*(-TH!$D$42/(12*TH!$J$30))*((1+TH!$I$12)^MAX((L$53-ROUNDUP(TH!$L$18/12,0)),0))</f>
        <v>0</v>
      </c>
      <c r="M77" s="55">
        <f>MIN(IF(M$52&gt;=TH!$L$18,(TH!$L$19*((M$52-TH!$L$18)+1))),TH!$J$30)*(-TH!$D$42/(12*TH!$J$30))*((1+TH!$I$12)^MAX((M$53-ROUNDUP(TH!$L$18/12,0)),0))</f>
        <v>0</v>
      </c>
      <c r="N77" s="55">
        <f>MIN(IF(N$52&gt;=TH!$L$18,(TH!$L$19*((N$52-TH!$L$18)+1))),TH!$J$30)*(-TH!$D$42/(12*TH!$J$30))*((1+TH!$I$12)^MAX((N$53-ROUNDUP(TH!$L$18/12,0)),0))</f>
        <v>0</v>
      </c>
      <c r="O77" s="55">
        <f>MIN(IF(O$52&gt;=TH!$L$18,(TH!$L$19*((O$52-TH!$L$18)+1))),TH!$J$30)*(-TH!$D$42/(12*TH!$J$30))*((1+TH!$I$12)^MAX((O$53-ROUNDUP(TH!$L$18/12,0)),0))</f>
        <v>0</v>
      </c>
      <c r="P77" s="55">
        <f>MIN(IF(P$52&gt;=TH!$L$18,(TH!$L$19*((P$52-TH!$L$18)+1))),TH!$J$30)*(-TH!$D$42/(12*TH!$J$30))*((1+TH!$I$12)^MAX((P$53-ROUNDUP(TH!$L$18/12,0)),0))</f>
        <v>0</v>
      </c>
      <c r="Q77" s="55">
        <f>MIN(IF(Q$52&gt;=TH!$L$18,(TH!$L$19*((Q$52-TH!$L$18)+1))),TH!$J$30)*(-TH!$D$42/(12*TH!$J$30))*((1+TH!$I$12)^MAX((Q$53-ROUNDUP(TH!$L$18/12,0)),0))</f>
        <v>0</v>
      </c>
      <c r="R77" s="55">
        <f>MIN(IF(R$52&gt;=TH!$L$18,(TH!$L$19*((R$52-TH!$L$18)+1))),TH!$J$30)*(-TH!$D$42/(12*TH!$J$30))*((1+TH!$I$12)^MAX((R$53-ROUNDUP(TH!$L$18/12,0)),0))</f>
        <v>0</v>
      </c>
      <c r="S77" s="55">
        <f>MIN(IF(S$52&gt;=TH!$L$18,(TH!$L$19*((S$52-TH!$L$18)+1))),TH!$J$30)*(-TH!$D$42/(12*TH!$J$30))*((1+TH!$I$12)^MAX((S$53-ROUNDUP(TH!$L$18/12,0)),0))</f>
        <v>0</v>
      </c>
      <c r="T77" s="55">
        <f>MIN(IF(T$52&gt;=TH!$L$18,(TH!$L$19*((T$52-TH!$L$18)+1))),TH!$J$30)*(-TH!$D$42/(12*TH!$J$30))*((1+TH!$I$12)^MAX((T$53-ROUNDUP(TH!$L$18/12,0)),0))</f>
        <v>0</v>
      </c>
      <c r="U77" s="55">
        <f>MIN(IF(U$52&gt;=TH!$L$18,(TH!$L$19*((U$52-TH!$L$18)+1))),TH!$J$30)*(-TH!$D$42/(12*TH!$J$30))*((1+TH!$I$12)^MAX((U$53-ROUNDUP(TH!$L$18/12,0)),0))</f>
        <v>0</v>
      </c>
      <c r="V77" s="55">
        <f>MIN(IF(V$52&gt;=TH!$L$18,(TH!$L$19*((V$52-TH!$L$18)+1))),TH!$J$30)*(-TH!$D$42/(12*TH!$J$30))*((1+TH!$I$12)^MAX((V$53-ROUNDUP(TH!$L$18/12,0)),0))</f>
        <v>0</v>
      </c>
      <c r="W77" s="55">
        <f>MIN(IF(W$52&gt;=TH!$L$18,(TH!$L$19*((W$52-TH!$L$18)+1))),TH!$J$30)*(-TH!$D$42/(12*TH!$J$30))*((1+TH!$I$12)^MAX((W$53-ROUNDUP(TH!$L$18/12,0)),0))</f>
        <v>0</v>
      </c>
      <c r="X77" s="55">
        <f>MIN(IF(X$52&gt;=TH!$L$18,(TH!$L$19*((X$52-TH!$L$18)+1))),TH!$J$30)*(-TH!$D$42/(12*TH!$J$30))*((1+TH!$I$12)^MAX((X$53-ROUNDUP(TH!$L$18/12,0)),0))</f>
        <v>0</v>
      </c>
      <c r="Y77" s="55">
        <f>MIN(IF(Y$52&gt;=TH!$L$18,(TH!$L$19*((Y$52-TH!$L$18)+1))),TH!$J$30)*(-TH!$D$42/(12*TH!$J$30))*((1+TH!$I$12)^MAX((Y$53-ROUNDUP(TH!$L$18/12,0)),0))</f>
        <v>0</v>
      </c>
      <c r="Z77" s="55">
        <f>MIN(IF(Z$52&gt;=TH!$L$18,(TH!$L$19*((Z$52-TH!$L$18)+1))),TH!$J$30)*(-TH!$D$42/(12*TH!$J$30))*((1+TH!$I$12)^MAX((Z$53-ROUNDUP(TH!$L$18/12,0)),0))</f>
        <v>0</v>
      </c>
      <c r="AA77" s="55">
        <f>MIN(IF(AA$52&gt;=TH!$L$18,(TH!$L$19*((AA$52-TH!$L$18)+1))),TH!$J$30)*(-TH!$D$42/(12*TH!$J$30))*((1+TH!$I$12)^MAX((AA$53-ROUNDUP(TH!$L$18/12,0)),0))</f>
        <v>0</v>
      </c>
      <c r="AB77" s="55">
        <f>MIN(IF(AB$52&gt;=TH!$L$18,(TH!$L$19*((AB$52-TH!$L$18)+1))),TH!$J$30)*(-TH!$D$42/(12*TH!$J$30))*((1+TH!$I$12)^MAX((AB$53-ROUNDUP(TH!$L$18/12,0)),0))</f>
        <v>0</v>
      </c>
      <c r="AC77" s="55">
        <f>MIN(IF(AC$52&gt;=TH!$L$18,(TH!$L$19*((AC$52-TH!$L$18)+1))),TH!$J$30)*(-TH!$D$42/(12*TH!$J$30))*((1+TH!$I$12)^MAX((AC$53-ROUNDUP(TH!$L$18/12,0)),0))</f>
        <v>0</v>
      </c>
      <c r="AD77" s="55">
        <f>MIN(IF(AD$52&gt;=TH!$L$18,(TH!$L$19*((AD$52-TH!$L$18)+1))),TH!$J$30)*(-TH!$D$42/(12*TH!$J$30))*((1+TH!$I$12)^MAX((AD$53-ROUNDUP(TH!$L$18/12,0)),0))</f>
        <v>-6178.3854166666661</v>
      </c>
      <c r="AE77" s="55">
        <f>MIN(IF(AE$52&gt;=TH!$L$18,(TH!$L$19*((AE$52-TH!$L$18)+1))),TH!$J$30)*(-TH!$D$42/(12*TH!$J$30))*((1+TH!$I$12)^MAX((AE$53-ROUNDUP(TH!$L$18/12,0)),0))</f>
        <v>-12356.770833333332</v>
      </c>
      <c r="AF77" s="55">
        <f>MIN(IF(AF$52&gt;=TH!$L$18,(TH!$L$19*((AF$52-TH!$L$18)+1))),TH!$J$30)*(-TH!$D$42/(12*TH!$J$30))*((1+TH!$I$12)^MAX((AF$53-ROUNDUP(TH!$L$18/12,0)),0))</f>
        <v>-18535.15625</v>
      </c>
      <c r="AG77" s="55">
        <f>MIN(IF(AG$52&gt;=TH!$L$18,(TH!$L$19*((AG$52-TH!$L$18)+1))),TH!$J$30)*(-TH!$D$42/(12*TH!$J$30))*((1+TH!$I$12)^MAX((AG$53-ROUNDUP(TH!$L$18/12,0)),0))</f>
        <v>-24713.541666666664</v>
      </c>
      <c r="AH77" s="55">
        <f>MIN(IF(AH$52&gt;=TH!$L$18,(TH!$L$19*((AH$52-TH!$L$18)+1))),TH!$J$30)*(-TH!$D$42/(12*TH!$J$30))*((1+TH!$I$12)^MAX((AH$53-ROUNDUP(TH!$L$18/12,0)),0))</f>
        <v>-30891.927083333332</v>
      </c>
      <c r="AI77" s="55">
        <f>MIN(IF(AI$52&gt;=TH!$L$18,(TH!$L$19*((AI$52-TH!$L$18)+1))),TH!$J$30)*(-TH!$D$42/(12*TH!$J$30))*((1+TH!$I$12)^MAX((AI$53-ROUNDUP(TH!$L$18/12,0)),0))</f>
        <v>-37070.3125</v>
      </c>
      <c r="AJ77" s="55">
        <f>MIN(IF(AJ$52&gt;=TH!$L$18,(TH!$L$19*((AJ$52-TH!$L$18)+1))),TH!$J$30)*(-TH!$D$42/(12*TH!$J$30))*((1+TH!$I$12)^MAX((AJ$53-ROUNDUP(TH!$L$18/12,0)),0))</f>
        <v>-43248.697916666664</v>
      </c>
      <c r="AK77" s="55">
        <f>MIN(IF(AK$52&gt;=TH!$L$18,(TH!$L$19*((AK$52-TH!$L$18)+1))),TH!$J$30)*(-TH!$D$42/(12*TH!$J$30))*((1+TH!$I$12)^MAX((AK$53-ROUNDUP(TH!$L$18/12,0)),0))</f>
        <v>-49427.083333333328</v>
      </c>
      <c r="AL77" s="55">
        <f>MIN(IF(AL$52&gt;=TH!$L$18,(TH!$L$19*((AL$52-TH!$L$18)+1))),TH!$J$30)*(-TH!$D$42/(12*TH!$J$30))*((1+TH!$I$12)^MAX((AL$53-ROUNDUP(TH!$L$18/12,0)),0))</f>
        <v>-55605.46875</v>
      </c>
      <c r="AM77" s="55">
        <f>MIN(IF(AM$52&gt;=TH!$L$18,(TH!$L$19*((AM$52-TH!$L$18)+1))),TH!$J$30)*(-TH!$D$42/(12*TH!$J$30))*((1+TH!$I$12)^MAX((AM$53-ROUNDUP(TH!$L$18/12,0)),0))</f>
        <v>-61783.854166666664</v>
      </c>
      <c r="AN77" s="55">
        <f>MIN(IF(AN$52&gt;=TH!$L$18,(TH!$L$19*((AN$52-TH!$L$18)+1))),TH!$J$30)*(-TH!$D$42/(12*TH!$J$30))*((1+TH!$I$12)^MAX((AN$53-ROUNDUP(TH!$L$18/12,0)),0))</f>
        <v>-67962.239583333328</v>
      </c>
      <c r="AO77" s="55">
        <f>MIN(IF(AO$52&gt;=TH!$L$18,(TH!$L$19*((AO$52-TH!$L$18)+1))),TH!$J$30)*(-TH!$D$42/(12*TH!$J$30))*((1+TH!$I$12)^MAX((AO$53-ROUNDUP(TH!$L$18/12,0)),0))</f>
        <v>-75994.140625</v>
      </c>
      <c r="AP77" s="55">
        <f>MIN(IF(AP$52&gt;=TH!$L$18,(TH!$L$19*((AP$52-TH!$L$18)+1))),TH!$J$30)*(-TH!$D$42/(12*TH!$J$30))*((1+TH!$I$12)^MAX((AP$53-ROUNDUP(TH!$L$18/12,0)),0))</f>
        <v>-82326.985677083314</v>
      </c>
      <c r="AQ77" s="55">
        <f>MIN(IF(AQ$52&gt;=TH!$L$18,(TH!$L$19*((AQ$52-TH!$L$18)+1))),TH!$J$30)*(-TH!$D$42/(12*TH!$J$30))*((1+TH!$I$12)^MAX((AQ$53-ROUNDUP(TH!$L$18/12,0)),0))</f>
        <v>-88659.830729166657</v>
      </c>
      <c r="AR77" s="55">
        <f>MIN(IF(AR$52&gt;=TH!$L$18,(TH!$L$19*((AR$52-TH!$L$18)+1))),TH!$J$30)*(-TH!$D$42/(12*TH!$J$30))*((1+TH!$I$12)^MAX((AR$53-ROUNDUP(TH!$L$18/12,0)),0))</f>
        <v>-94992.675781249985</v>
      </c>
      <c r="AS77" s="55">
        <f>MIN(IF(AS$52&gt;=TH!$L$18,(TH!$L$19*((AS$52-TH!$L$18)+1))),TH!$J$30)*(-TH!$D$42/(12*TH!$J$30))*((1+TH!$I$12)^MAX((AS$53-ROUNDUP(TH!$L$18/12,0)),0))</f>
        <v>-101325.52083333331</v>
      </c>
      <c r="AT77" s="55">
        <f>MIN(IF(AT$52&gt;=TH!$L$18,(TH!$L$19*((AT$52-TH!$L$18)+1))),TH!$J$30)*(-TH!$D$42/(12*TH!$J$30))*((1+TH!$I$12)^MAX((AT$53-ROUNDUP(TH!$L$18/12,0)),0))</f>
        <v>-107658.36588541666</v>
      </c>
      <c r="AU77" s="55">
        <f>MIN(IF(AU$52&gt;=TH!$L$18,(TH!$L$19*((AU$52-TH!$L$18)+1))),TH!$J$30)*(-TH!$D$42/(12*TH!$J$30))*((1+TH!$I$12)^MAX((AU$53-ROUNDUP(TH!$L$18/12,0)),0))</f>
        <v>-113991.21093749999</v>
      </c>
      <c r="AV77" s="55">
        <f>MIN(IF(AV$52&gt;=TH!$L$18,(TH!$L$19*((AV$52-TH!$L$18)+1))),TH!$J$30)*(-TH!$D$42/(12*TH!$J$30))*((1+TH!$I$12)^MAX((AV$53-ROUNDUP(TH!$L$18/12,0)),0))</f>
        <v>-120324.05598958331</v>
      </c>
      <c r="AW77" s="55">
        <f>MIN(IF(AW$52&gt;=TH!$L$18,(TH!$L$19*((AW$52-TH!$L$18)+1))),TH!$J$30)*(-TH!$D$42/(12*TH!$J$30))*((1+TH!$I$12)^MAX((AW$53-ROUNDUP(TH!$L$18/12,0)),0))</f>
        <v>-126656.90104166666</v>
      </c>
      <c r="AX77" s="55">
        <f>MIN(IF(AX$52&gt;=TH!$L$18,(TH!$L$19*((AX$52-TH!$L$18)+1))),TH!$J$30)*(-TH!$D$42/(12*TH!$J$30))*((1+TH!$I$12)^MAX((AX$53-ROUNDUP(TH!$L$18/12,0)),0))</f>
        <v>-132989.74609375</v>
      </c>
      <c r="AY77" s="55">
        <f>MIN(IF(AY$52&gt;=TH!$L$18,(TH!$L$19*((AY$52-TH!$L$18)+1))),TH!$J$30)*(-TH!$D$42/(12*TH!$J$30))*((1+TH!$I$12)^MAX((AY$53-ROUNDUP(TH!$L$18/12,0)),0))</f>
        <v>-139322.59114583331</v>
      </c>
      <c r="AZ77" s="55">
        <f>MIN(IF(AZ$52&gt;=TH!$L$18,(TH!$L$19*((AZ$52-TH!$L$18)+1))),TH!$J$30)*(-TH!$D$42/(12*TH!$J$30))*((1+TH!$I$12)^MAX((AZ$53-ROUNDUP(TH!$L$18/12,0)),0))</f>
        <v>-145655.43619791663</v>
      </c>
      <c r="BA77" s="55">
        <f>MIN(IF(BA$52&gt;=TH!$L$18,(TH!$L$19*((BA$52-TH!$L$18)+1))),TH!$J$30)*(-TH!$D$42/(12*TH!$J$30))*((1+TH!$I$12)^MAX((BA$53-ROUNDUP(TH!$L$18/12,0)),0))</f>
        <v>-155787.98828125</v>
      </c>
      <c r="BB77" s="55">
        <f>MIN(IF(BB$52&gt;=TH!$L$18,(TH!$L$19*((BB$52-TH!$L$18)+1))),TH!$J$30)*(-TH!$D$42/(12*TH!$J$30))*((1+TH!$I$12)^MAX((BB$53-ROUNDUP(TH!$L$18/12,0)),0))</f>
        <v>-162279.15445963541</v>
      </c>
      <c r="BC77" s="55">
        <f>MIN(IF(BC$52&gt;=TH!$L$18,(TH!$L$19*((BC$52-TH!$L$18)+1))),TH!$J$30)*(-TH!$D$42/(12*TH!$J$30))*((1+TH!$I$12)^MAX((BC$53-ROUNDUP(TH!$L$18/12,0)),0))</f>
        <v>-166173.85416666666</v>
      </c>
      <c r="BD77" s="55">
        <f>MIN(IF(BD$52&gt;=TH!$L$18,(TH!$L$19*((BD$52-TH!$L$18)+1))),TH!$J$30)*(-TH!$D$42/(12*TH!$J$30))*((1+TH!$I$12)^MAX((BD$53-ROUNDUP(TH!$L$18/12,0)),0))</f>
        <v>-166173.85416666666</v>
      </c>
      <c r="BE77" s="55">
        <f>MIN(IF(BE$52&gt;=TH!$L$18,(TH!$L$19*((BE$52-TH!$L$18)+1))),TH!$J$30)*(-TH!$D$42/(12*TH!$J$30))*((1+TH!$I$12)^MAX((BE$53-ROUNDUP(TH!$L$18/12,0)),0))</f>
        <v>-166173.85416666666</v>
      </c>
      <c r="BF77" s="55">
        <f>MIN(IF(BF$52&gt;=TH!$L$18,(TH!$L$19*((BF$52-TH!$L$18)+1))),TH!$J$30)*(-TH!$D$42/(12*TH!$J$30))*((1+TH!$I$12)^MAX((BF$53-ROUNDUP(TH!$L$18/12,0)),0))</f>
        <v>-166173.85416666666</v>
      </c>
      <c r="BG77" s="55">
        <f>MIN(IF(BG$52&gt;=TH!$L$18,(TH!$L$19*((BG$52-TH!$L$18)+1))),TH!$J$30)*(-TH!$D$42/(12*TH!$J$30))*((1+TH!$I$12)^MAX((BG$53-ROUNDUP(TH!$L$18/12,0)),0))</f>
        <v>-166173.85416666666</v>
      </c>
      <c r="BH77" s="55">
        <f>MIN(IF(BH$52&gt;=TH!$L$18,(TH!$L$19*((BH$52-TH!$L$18)+1))),TH!$J$30)*(-TH!$D$42/(12*TH!$J$30))*((1+TH!$I$12)^MAX((BH$53-ROUNDUP(TH!$L$18/12,0)),0))</f>
        <v>-166173.85416666666</v>
      </c>
      <c r="BI77" s="55">
        <f>MIN(IF(BI$52&gt;=TH!$L$18,(TH!$L$19*((BI$52-TH!$L$18)+1))),TH!$J$30)*(-TH!$D$42/(12*TH!$J$30))*((1+TH!$I$12)^MAX((BI$53-ROUNDUP(TH!$L$18/12,0)),0))</f>
        <v>-166173.85416666666</v>
      </c>
      <c r="BJ77" s="55">
        <f>MIN(IF(BJ$52&gt;=TH!$L$18,(TH!$L$19*((BJ$52-TH!$L$18)+1))),TH!$J$30)*(-TH!$D$42/(12*TH!$J$30))*((1+TH!$I$12)^MAX((BJ$53-ROUNDUP(TH!$L$18/12,0)),0))</f>
        <v>-166173.85416666666</v>
      </c>
      <c r="BK77" s="55">
        <f>MIN(IF(BK$52&gt;=TH!$L$18,(TH!$L$19*((BK$52-TH!$L$18)+1))),TH!$J$30)*(-TH!$D$42/(12*TH!$J$30))*((1+TH!$I$12)^MAX((BK$53-ROUNDUP(TH!$L$18/12,0)),0))</f>
        <v>-166173.85416666666</v>
      </c>
      <c r="BL77" s="55">
        <f>MIN(IF(BL$52&gt;=TH!$L$18,(TH!$L$19*((BL$52-TH!$L$18)+1))),TH!$J$30)*(-TH!$D$42/(12*TH!$J$30))*((1+TH!$I$12)^MAX((BL$53-ROUNDUP(TH!$L$18/12,0)),0))</f>
        <v>-166173.85416666666</v>
      </c>
      <c r="BM77" s="55">
        <f>MIN(IF(BM$52&gt;=TH!$L$18,(TH!$L$19*((BM$52-TH!$L$18)+1))),TH!$J$30)*(-TH!$D$42/(12*TH!$J$30))*((1+TH!$I$12)^MAX((BM$53-ROUNDUP(TH!$L$18/12,0)),0))</f>
        <v>-170328.20052083331</v>
      </c>
      <c r="BN77" s="55">
        <f>MIN(IF(BN$52&gt;=TH!$L$18,(TH!$L$19*((BN$52-TH!$L$18)+1))),TH!$J$30)*(-TH!$D$42/(12*TH!$J$30))*((1+TH!$I$12)^MAX((BN$53-ROUNDUP(TH!$L$18/12,0)),0))</f>
        <v>-170328.20052083331</v>
      </c>
      <c r="BO77" s="55">
        <f>MIN(IF(BO$52&gt;=TH!$L$18,(TH!$L$19*((BO$52-TH!$L$18)+1))),TH!$J$30)*(-TH!$D$42/(12*TH!$J$30))*((1+TH!$I$12)^MAX((BO$53-ROUNDUP(TH!$L$18/12,0)),0))</f>
        <v>-170328.20052083331</v>
      </c>
      <c r="BP77" s="55">
        <f>MIN(IF(BP$52&gt;=TH!$L$18,(TH!$L$19*((BP$52-TH!$L$18)+1))),TH!$J$30)*(-TH!$D$42/(12*TH!$J$30))*((1+TH!$I$12)^MAX((BP$53-ROUNDUP(TH!$L$18/12,0)),0))</f>
        <v>-170328.20052083331</v>
      </c>
      <c r="BQ77" s="55">
        <f>MIN(IF(BQ$52&gt;=TH!$L$18,(TH!$L$19*((BQ$52-TH!$L$18)+1))),TH!$J$30)*(-TH!$D$42/(12*TH!$J$30))*((1+TH!$I$12)^MAX((BQ$53-ROUNDUP(TH!$L$18/12,0)),0))</f>
        <v>-170328.20052083331</v>
      </c>
      <c r="BR77" s="55">
        <f>MIN(IF(BR$52&gt;=TH!$L$18,(TH!$L$19*((BR$52-TH!$L$18)+1))),TH!$J$30)*(-TH!$D$42/(12*TH!$J$30))*((1+TH!$I$12)^MAX((BR$53-ROUNDUP(TH!$L$18/12,0)),0))</f>
        <v>-170328.20052083331</v>
      </c>
      <c r="BS77" s="55">
        <f>MIN(IF(BS$52&gt;=TH!$L$18,(TH!$L$19*((BS$52-TH!$L$18)+1))),TH!$J$30)*(-TH!$D$42/(12*TH!$J$30))*((1+TH!$I$12)^MAX((BS$53-ROUNDUP(TH!$L$18/12,0)),0))</f>
        <v>-170328.20052083331</v>
      </c>
      <c r="BT77" s="55">
        <f>MIN(IF(BT$52&gt;=TH!$L$18,(TH!$L$19*((BT$52-TH!$L$18)+1))),TH!$J$30)*(-TH!$D$42/(12*TH!$J$30))*((1+TH!$I$12)^MAX((BT$53-ROUNDUP(TH!$L$18/12,0)),0))</f>
        <v>-170328.20052083331</v>
      </c>
      <c r="BU77" s="55">
        <f>MIN(IF(BU$52&gt;=TH!$L$18,(TH!$L$19*((BU$52-TH!$L$18)+1))),TH!$J$30)*(-TH!$D$42/(12*TH!$J$30))*((1+TH!$I$12)^MAX((BU$53-ROUNDUP(TH!$L$18/12,0)),0))</f>
        <v>-170328.20052083331</v>
      </c>
      <c r="BV77" s="55">
        <f>MIN(IF(BV$52&gt;=TH!$L$18,(TH!$L$19*((BV$52-TH!$L$18)+1))),TH!$J$30)*(-TH!$D$42/(12*TH!$J$30))*((1+TH!$I$12)^MAX((BV$53-ROUNDUP(TH!$L$18/12,0)),0))</f>
        <v>-170328.20052083331</v>
      </c>
      <c r="BW77" s="55">
        <f>MIN(IF(BW$52&gt;=TH!$L$18,(TH!$L$19*((BW$52-TH!$L$18)+1))),TH!$J$30)*(-TH!$D$42/(12*TH!$J$30))*((1+TH!$I$12)^MAX((BW$53-ROUNDUP(TH!$L$18/12,0)),0))</f>
        <v>-170328.20052083331</v>
      </c>
      <c r="BX77" s="55">
        <f>MIN(IF(BX$52&gt;=TH!$L$18,(TH!$L$19*((BX$52-TH!$L$18)+1))),TH!$J$30)*(-TH!$D$42/(12*TH!$J$30))*((1+TH!$I$12)^MAX((BX$53-ROUNDUP(TH!$L$18/12,0)),0))</f>
        <v>-170328.20052083331</v>
      </c>
      <c r="BY77" s="55">
        <f>MIN(IF(BY$52&gt;=TH!$L$18,(TH!$L$19*((BY$52-TH!$L$18)+1))),TH!$J$30)*(-TH!$D$42/(12*TH!$J$30))*((1+TH!$I$12)^MAX((BY$53-ROUNDUP(TH!$L$18/12,0)),0))</f>
        <v>-174586.40553385412</v>
      </c>
      <c r="BZ77" s="55">
        <f>MIN(IF(BZ$52&gt;=TH!$L$18,(TH!$L$19*((BZ$52-TH!$L$18)+1))),TH!$J$30)*(-TH!$D$42/(12*TH!$J$30))*((1+TH!$I$12)^MAX((BZ$53-ROUNDUP(TH!$L$18/12,0)),0))</f>
        <v>-174586.40553385412</v>
      </c>
      <c r="CA77" s="55">
        <f>MIN(IF(CA$52&gt;=TH!$L$18,(TH!$L$19*((CA$52-TH!$L$18)+1))),TH!$J$30)*(-TH!$D$42/(12*TH!$J$30))*((1+TH!$I$12)^MAX((CA$53-ROUNDUP(TH!$L$18/12,0)),0))</f>
        <v>-174586.40553385412</v>
      </c>
      <c r="CB77" s="55">
        <f>MIN(IF(CB$52&gt;=TH!$L$18,(TH!$L$19*((CB$52-TH!$L$18)+1))),TH!$J$30)*(-TH!$D$42/(12*TH!$J$30))*((1+TH!$I$12)^MAX((CB$53-ROUNDUP(TH!$L$18/12,0)),0))</f>
        <v>-174586.40553385412</v>
      </c>
      <c r="CC77" s="55">
        <f>MIN(IF(CC$52&gt;=TH!$L$18,(TH!$L$19*((CC$52-TH!$L$18)+1))),TH!$J$30)*(-TH!$D$42/(12*TH!$J$30))*((1+TH!$I$12)^MAX((CC$53-ROUNDUP(TH!$L$18/12,0)),0))</f>
        <v>-174586.40553385412</v>
      </c>
      <c r="CD77" s="55">
        <f>MIN(IF(CD$52&gt;=TH!$L$18,(TH!$L$19*((CD$52-TH!$L$18)+1))),TH!$J$30)*(-TH!$D$42/(12*TH!$J$30))*((1+TH!$I$12)^MAX((CD$53-ROUNDUP(TH!$L$18/12,0)),0))</f>
        <v>-174586.40553385412</v>
      </c>
      <c r="CE77" s="55">
        <f>MIN(IF(CE$52&gt;=TH!$L$18,(TH!$L$19*((CE$52-TH!$L$18)+1))),TH!$J$30)*(-TH!$D$42/(12*TH!$J$30))*((1+TH!$I$12)^MAX((CE$53-ROUNDUP(TH!$L$18/12,0)),0))</f>
        <v>-174586.40553385412</v>
      </c>
      <c r="CF77" s="55">
        <f>MIN(IF(CF$52&gt;=TH!$L$18,(TH!$L$19*((CF$52-TH!$L$18)+1))),TH!$J$30)*(-TH!$D$42/(12*TH!$J$30))*((1+TH!$I$12)^MAX((CF$53-ROUNDUP(TH!$L$18/12,0)),0))</f>
        <v>-174586.40553385412</v>
      </c>
      <c r="CG77" s="55">
        <f>MIN(IF(CG$52&gt;=TH!$L$18,(TH!$L$19*((CG$52-TH!$L$18)+1))),TH!$J$30)*(-TH!$D$42/(12*TH!$J$30))*((1+TH!$I$12)^MAX((CG$53-ROUNDUP(TH!$L$18/12,0)),0))</f>
        <v>-174586.40553385412</v>
      </c>
      <c r="CH77" s="55">
        <f>MIN(IF(CH$52&gt;=TH!$L$18,(TH!$L$19*((CH$52-TH!$L$18)+1))),TH!$J$30)*(-TH!$D$42/(12*TH!$J$30))*((1+TH!$I$12)^MAX((CH$53-ROUNDUP(TH!$L$18/12,0)),0))</f>
        <v>-174586.40553385412</v>
      </c>
      <c r="CI77" s="55">
        <f>MIN(IF(CI$52&gt;=TH!$L$18,(TH!$L$19*((CI$52-TH!$L$18)+1))),TH!$J$30)*(-TH!$D$42/(12*TH!$J$30))*((1+TH!$I$12)^MAX((CI$53-ROUNDUP(TH!$L$18/12,0)),0))</f>
        <v>-174586.40553385412</v>
      </c>
      <c r="CJ77" s="55">
        <f>MIN(IF(CJ$52&gt;=TH!$L$18,(TH!$L$19*((CJ$52-TH!$L$18)+1))),TH!$J$30)*(-TH!$D$42/(12*TH!$J$30))*((1+TH!$I$12)^MAX((CJ$53-ROUNDUP(TH!$L$18/12,0)),0))</f>
        <v>-174586.40553385412</v>
      </c>
      <c r="CK77" s="55">
        <f>MIN(IF(CK$52&gt;=TH!$L$18,(TH!$L$19*((CK$52-TH!$L$18)+1))),TH!$J$30)*(-TH!$D$42/(12*TH!$J$30))*((1+TH!$I$12)^MAX((CK$53-ROUNDUP(TH!$L$18/12,0)),0))</f>
        <v>-178951.06567220046</v>
      </c>
      <c r="CL77" s="55">
        <f>MIN(IF(CL$52&gt;=TH!$L$18,(TH!$L$19*((CL$52-TH!$L$18)+1))),TH!$J$30)*(-TH!$D$42/(12*TH!$J$30))*((1+TH!$I$12)^MAX((CL$53-ROUNDUP(TH!$L$18/12,0)),0))</f>
        <v>-178951.06567220046</v>
      </c>
      <c r="CM77" s="55">
        <f>MIN(IF(CM$52&gt;=TH!$L$18,(TH!$L$19*((CM$52-TH!$L$18)+1))),TH!$J$30)*(-TH!$D$42/(12*TH!$J$30))*((1+TH!$I$12)^MAX((CM$53-ROUNDUP(TH!$L$18/12,0)),0))</f>
        <v>-178951.06567220046</v>
      </c>
      <c r="CN77" s="55">
        <f>MIN(IF(CN$52&gt;=TH!$L$18,(TH!$L$19*((CN$52-TH!$L$18)+1))),TH!$J$30)*(-TH!$D$42/(12*TH!$J$30))*((1+TH!$I$12)^MAX((CN$53-ROUNDUP(TH!$L$18/12,0)),0))</f>
        <v>-178951.06567220046</v>
      </c>
      <c r="CO77" s="55">
        <f>MIN(IF(CO$52&gt;=TH!$L$18,(TH!$L$19*((CO$52-TH!$L$18)+1))),TH!$J$30)*(-TH!$D$42/(12*TH!$J$30))*((1+TH!$I$12)^MAX((CO$53-ROUNDUP(TH!$L$18/12,0)),0))</f>
        <v>-178951.06567220046</v>
      </c>
      <c r="CP77" s="55">
        <f>MIN(IF(CP$52&gt;=TH!$L$18,(TH!$L$19*((CP$52-TH!$L$18)+1))),TH!$J$30)*(-TH!$D$42/(12*TH!$J$30))*((1+TH!$I$12)^MAX((CP$53-ROUNDUP(TH!$L$18/12,0)),0))</f>
        <v>-178951.06567220046</v>
      </c>
      <c r="CQ77" s="55">
        <f>MIN(IF(CQ$52&gt;=TH!$L$18,(TH!$L$19*((CQ$52-TH!$L$18)+1))),TH!$J$30)*(-TH!$D$42/(12*TH!$J$30))*((1+TH!$I$12)^MAX((CQ$53-ROUNDUP(TH!$L$18/12,0)),0))</f>
        <v>-178951.06567220046</v>
      </c>
      <c r="CR77" s="55">
        <f>MIN(IF(CR$52&gt;=TH!$L$18,(TH!$L$19*((CR$52-TH!$L$18)+1))),TH!$J$30)*(-TH!$D$42/(12*TH!$J$30))*((1+TH!$I$12)^MAX((CR$53-ROUNDUP(TH!$L$18/12,0)),0))</f>
        <v>-178951.06567220046</v>
      </c>
      <c r="CS77" s="55">
        <f>MIN(IF(CS$52&gt;=TH!$L$18,(TH!$L$19*((CS$52-TH!$L$18)+1))),TH!$J$30)*(-TH!$D$42/(12*TH!$J$30))*((1+TH!$I$12)^MAX((CS$53-ROUNDUP(TH!$L$18/12,0)),0))</f>
        <v>-178951.06567220046</v>
      </c>
      <c r="CT77" s="55">
        <f>MIN(IF(CT$52&gt;=TH!$L$18,(TH!$L$19*((CT$52-TH!$L$18)+1))),TH!$J$30)*(-TH!$D$42/(12*TH!$J$30))*((1+TH!$I$12)^MAX((CT$53-ROUNDUP(TH!$L$18/12,0)),0))</f>
        <v>-178951.06567220046</v>
      </c>
      <c r="CU77" s="55">
        <f>MIN(IF(CU$52&gt;=TH!$L$18,(TH!$L$19*((CU$52-TH!$L$18)+1))),TH!$J$30)*(-TH!$D$42/(12*TH!$J$30))*((1+TH!$I$12)^MAX((CU$53-ROUNDUP(TH!$L$18/12,0)),0))</f>
        <v>-178951.06567220046</v>
      </c>
      <c r="CV77" s="55">
        <f>MIN(IF(CV$52&gt;=TH!$L$18,(TH!$L$19*((CV$52-TH!$L$18)+1))),TH!$J$30)*(-TH!$D$42/(12*TH!$J$30))*((1+TH!$I$12)^MAX((CV$53-ROUNDUP(TH!$L$18/12,0)),0))</f>
        <v>-178951.06567220046</v>
      </c>
      <c r="CW77" s="55">
        <f>MIN(IF(CW$52&gt;=TH!$L$18,(TH!$L$19*((CW$52-TH!$L$18)+1))),TH!$J$30)*(-TH!$D$42/(12*TH!$J$30))*((1+TH!$I$12)^MAX((CW$53-ROUNDUP(TH!$L$18/12,0)),0))</f>
        <v>-183424.84231400545</v>
      </c>
      <c r="CX77" s="55">
        <f>MIN(IF(CX$52&gt;=TH!$L$18,(TH!$L$19*((CX$52-TH!$L$18)+1))),TH!$J$30)*(-TH!$D$42/(12*TH!$J$30))*((1+TH!$I$12)^MAX((CX$53-ROUNDUP(TH!$L$18/12,0)),0))</f>
        <v>-183424.84231400545</v>
      </c>
      <c r="CY77" s="55">
        <f>MIN(IF(CY$52&gt;=TH!$L$18,(TH!$L$19*((CY$52-TH!$L$18)+1))),TH!$J$30)*(-TH!$D$42/(12*TH!$J$30))*((1+TH!$I$12)^MAX((CY$53-ROUNDUP(TH!$L$18/12,0)),0))</f>
        <v>-183424.84231400545</v>
      </c>
      <c r="CZ77" s="55">
        <f>MIN(IF(CZ$52&gt;=TH!$L$18,(TH!$L$19*((CZ$52-TH!$L$18)+1))),TH!$J$30)*(-TH!$D$42/(12*TH!$J$30))*((1+TH!$I$12)^MAX((CZ$53-ROUNDUP(TH!$L$18/12,0)),0))</f>
        <v>-183424.84231400545</v>
      </c>
      <c r="DA77" s="55">
        <f>MIN(IF(DA$52&gt;=TH!$L$18,(TH!$L$19*((DA$52-TH!$L$18)+1))),TH!$J$30)*(-TH!$D$42/(12*TH!$J$30))*((1+TH!$I$12)^MAX((DA$53-ROUNDUP(TH!$L$18/12,0)),0))</f>
        <v>-183424.84231400545</v>
      </c>
      <c r="DB77" s="55">
        <f>MIN(IF(DB$52&gt;=TH!$L$18,(TH!$L$19*((DB$52-TH!$L$18)+1))),TH!$J$30)*(-TH!$D$42/(12*TH!$J$30))*((1+TH!$I$12)^MAX((DB$53-ROUNDUP(TH!$L$18/12,0)),0))</f>
        <v>-183424.84231400545</v>
      </c>
      <c r="DC77" s="55">
        <f>MIN(IF(DC$52&gt;=TH!$L$18,(TH!$L$19*((DC$52-TH!$L$18)+1))),TH!$J$30)*(-TH!$D$42/(12*TH!$J$30))*((1+TH!$I$12)^MAX((DC$53-ROUNDUP(TH!$L$18/12,0)),0))</f>
        <v>-183424.84231400545</v>
      </c>
      <c r="DD77" s="55">
        <f>MIN(IF(DD$52&gt;=TH!$L$18,(TH!$L$19*((DD$52-TH!$L$18)+1))),TH!$J$30)*(-TH!$D$42/(12*TH!$J$30))*((1+TH!$I$12)^MAX((DD$53-ROUNDUP(TH!$L$18/12,0)),0))</f>
        <v>-183424.84231400545</v>
      </c>
      <c r="DE77" s="55">
        <f>MIN(IF(DE$52&gt;=TH!$L$18,(TH!$L$19*((DE$52-TH!$L$18)+1))),TH!$J$30)*(-TH!$D$42/(12*TH!$J$30))*((1+TH!$I$12)^MAX((DE$53-ROUNDUP(TH!$L$18/12,0)),0))</f>
        <v>-183424.84231400545</v>
      </c>
      <c r="DF77" s="55">
        <f>MIN(IF(DF$52&gt;=TH!$L$18,(TH!$L$19*((DF$52-TH!$L$18)+1))),TH!$J$30)*(-TH!$D$42/(12*TH!$J$30))*((1+TH!$I$12)^MAX((DF$53-ROUNDUP(TH!$L$18/12,0)),0))</f>
        <v>-183424.84231400545</v>
      </c>
      <c r="DG77" s="55">
        <f>MIN(IF(DG$52&gt;=TH!$L$18,(TH!$L$19*((DG$52-TH!$L$18)+1))),TH!$J$30)*(-TH!$D$42/(12*TH!$J$30))*((1+TH!$I$12)^MAX((DG$53-ROUNDUP(TH!$L$18/12,0)),0))</f>
        <v>-183424.84231400545</v>
      </c>
      <c r="DH77" s="55">
        <f>MIN(IF(DH$52&gt;=TH!$L$18,(TH!$L$19*((DH$52-TH!$L$18)+1))),TH!$J$30)*(-TH!$D$42/(12*TH!$J$30))*((1+TH!$I$12)^MAX((DH$53-ROUNDUP(TH!$L$18/12,0)),0))</f>
        <v>-183424.84231400545</v>
      </c>
      <c r="DI77" s="55">
        <f>MIN(IF(DI$52&gt;=TH!$L$18,(TH!$L$19*((DI$52-TH!$L$18)+1))),TH!$J$30)*(-TH!$D$42/(12*TH!$J$30))*((1+TH!$I$12)^MAX((DI$53-ROUNDUP(TH!$L$18/12,0)),0))</f>
        <v>-188010.46337185559</v>
      </c>
      <c r="DJ77" s="55">
        <f>MIN(IF(DJ$52&gt;=TH!$L$18,(TH!$L$19*((DJ$52-TH!$L$18)+1))),TH!$J$30)*(-TH!$D$42/(12*TH!$J$30))*((1+TH!$I$12)^MAX((DJ$53-ROUNDUP(TH!$L$18/12,0)),0))</f>
        <v>-188010.46337185559</v>
      </c>
      <c r="DK77" s="55">
        <f>MIN(IF(DK$52&gt;=TH!$L$18,(TH!$L$19*((DK$52-TH!$L$18)+1))),TH!$J$30)*(-TH!$D$42/(12*TH!$J$30))*((1+TH!$I$12)^MAX((DK$53-ROUNDUP(TH!$L$18/12,0)),0))</f>
        <v>-188010.46337185559</v>
      </c>
      <c r="DL77" s="55">
        <f>MIN(IF(DL$52&gt;=TH!$L$18,(TH!$L$19*((DL$52-TH!$L$18)+1))),TH!$J$30)*(-TH!$D$42/(12*TH!$J$30))*((1+TH!$I$12)^MAX((DL$53-ROUNDUP(TH!$L$18/12,0)),0))</f>
        <v>-188010.46337185559</v>
      </c>
      <c r="DM77" s="55">
        <f>MIN(IF(DM$52&gt;=TH!$L$18,(TH!$L$19*((DM$52-TH!$L$18)+1))),TH!$J$30)*(-TH!$D$42/(12*TH!$J$30))*((1+TH!$I$12)^MAX((DM$53-ROUNDUP(TH!$L$18/12,0)),0))</f>
        <v>-188010.46337185559</v>
      </c>
      <c r="DN77" s="55">
        <f>MIN(IF(DN$52&gt;=TH!$L$18,(TH!$L$19*((DN$52-TH!$L$18)+1))),TH!$J$30)*(-TH!$D$42/(12*TH!$J$30))*((1+TH!$I$12)^MAX((DN$53-ROUNDUP(TH!$L$18/12,0)),0))</f>
        <v>-188010.46337185559</v>
      </c>
      <c r="DO77" s="55">
        <f>MIN(IF(DO$52&gt;=TH!$L$18,(TH!$L$19*((DO$52-TH!$L$18)+1))),TH!$J$30)*(-TH!$D$42/(12*TH!$J$30))*((1+TH!$I$12)^MAX((DO$53-ROUNDUP(TH!$L$18/12,0)),0))</f>
        <v>-188010.46337185559</v>
      </c>
      <c r="DP77" s="55">
        <f>MIN(IF(DP$52&gt;=TH!$L$18,(TH!$L$19*((DP$52-TH!$L$18)+1))),TH!$J$30)*(-TH!$D$42/(12*TH!$J$30))*((1+TH!$I$12)^MAX((DP$53-ROUNDUP(TH!$L$18/12,0)),0))</f>
        <v>-188010.46337185559</v>
      </c>
      <c r="DQ77" s="55">
        <f>MIN(IF(DQ$52&gt;=TH!$L$18,(TH!$L$19*((DQ$52-TH!$L$18)+1))),TH!$J$30)*(-TH!$D$42/(12*TH!$J$30))*((1+TH!$I$12)^MAX((DQ$53-ROUNDUP(TH!$L$18/12,0)),0))</f>
        <v>-188010.46337185559</v>
      </c>
      <c r="DR77" s="55">
        <f>MIN(IF(DR$52&gt;=TH!$L$18,(TH!$L$19*((DR$52-TH!$L$18)+1))),TH!$J$30)*(-TH!$D$42/(12*TH!$J$30))*((1+TH!$I$12)^MAX((DR$53-ROUNDUP(TH!$L$18/12,0)),0))</f>
        <v>-188010.46337185559</v>
      </c>
      <c r="DS77" s="55">
        <f>MIN(IF(DS$52&gt;=TH!$L$18,(TH!$L$19*((DS$52-TH!$L$18)+1))),TH!$J$30)*(-TH!$D$42/(12*TH!$J$30))*((1+TH!$I$12)^MAX((DS$53-ROUNDUP(TH!$L$18/12,0)),0))</f>
        <v>-188010.46337185559</v>
      </c>
      <c r="DT77" s="55">
        <f>MIN(IF(DT$52&gt;=TH!$L$18,(TH!$L$19*((DT$52-TH!$L$18)+1))),TH!$J$30)*(-TH!$D$42/(12*TH!$J$30))*((1+TH!$I$12)^MAX((DT$53-ROUNDUP(TH!$L$18/12,0)),0))</f>
        <v>-188010.46337185559</v>
      </c>
      <c r="DU77" s="36" t="s">
        <v>238</v>
      </c>
    </row>
    <row r="78" spans="3:125" x14ac:dyDescent="0.25">
      <c r="C78" s="14" t="s">
        <v>135</v>
      </c>
      <c r="E78" s="55">
        <f>MIN(IF(E$52&gt;=TH!$L$18,(TH!$L$19*((E$52-TH!$L$18)+1))),TH!$J$30)*(-TH!$K$5/(12*TH!$J$30))*((1+TH!$I$12)^MAX((E$53-ROUNDUP(TH!$L$18/12,0)),0))</f>
        <v>0</v>
      </c>
      <c r="F78" s="55">
        <f>MIN(IF(F$52&gt;=TH!$L$18,(TH!$L$19*((F$52-TH!$L$18)+1))),TH!$J$30)*(-TH!$K$5/(12*TH!$J$30))*((1+TH!$I$12)^MAX((F$53-ROUNDUP(TH!$L$18/12,0)),0))</f>
        <v>0</v>
      </c>
      <c r="G78" s="55">
        <f>MIN(IF(G$52&gt;=TH!$L$18,(TH!$L$19*((G$52-TH!$L$18)+1))),TH!$J$30)*(-TH!$K$5/(12*TH!$J$30))*((1+TH!$I$12)^MAX((G$53-ROUNDUP(TH!$L$18/12,0)),0))</f>
        <v>0</v>
      </c>
      <c r="H78" s="55">
        <f>MIN(IF(H$52&gt;=TH!$L$18,(TH!$L$19*((H$52-TH!$L$18)+1))),TH!$J$30)*(-TH!$K$5/(12*TH!$J$30))*((1+TH!$I$12)^MAX((H$53-ROUNDUP(TH!$L$18/12,0)),0))</f>
        <v>0</v>
      </c>
      <c r="I78" s="55">
        <f>MIN(IF(I$52&gt;=TH!$L$18,(TH!$L$19*((I$52-TH!$L$18)+1))),TH!$J$30)*(-TH!$K$5/(12*TH!$J$30))*((1+TH!$I$12)^MAX((I$53-ROUNDUP(TH!$L$18/12,0)),0))</f>
        <v>0</v>
      </c>
      <c r="J78" s="55">
        <f>MIN(IF(J$52&gt;=TH!$L$18,(TH!$L$19*((J$52-TH!$L$18)+1))),TH!$J$30)*(-TH!$K$5/(12*TH!$J$30))*((1+TH!$I$12)^MAX((J$53-ROUNDUP(TH!$L$18/12,0)),0))</f>
        <v>0</v>
      </c>
      <c r="K78" s="55">
        <f>MIN(IF(K$52&gt;=TH!$L$18,(TH!$L$19*((K$52-TH!$L$18)+1))),TH!$J$30)*(-TH!$K$5/(12*TH!$J$30))*((1+TH!$I$12)^MAX((K$53-ROUNDUP(TH!$L$18/12,0)),0))</f>
        <v>0</v>
      </c>
      <c r="L78" s="55">
        <f>MIN(IF(L$52&gt;=TH!$L$18,(TH!$L$19*((L$52-TH!$L$18)+1))),TH!$J$30)*(-TH!$K$5/(12*TH!$J$30))*((1+TH!$I$12)^MAX((L$53-ROUNDUP(TH!$L$18/12,0)),0))</f>
        <v>0</v>
      </c>
      <c r="M78" s="55">
        <f>MIN(IF(M$52&gt;=TH!$L$18,(TH!$L$19*((M$52-TH!$L$18)+1))),TH!$J$30)*(-TH!$K$5/(12*TH!$J$30))*((1+TH!$I$12)^MAX((M$53-ROUNDUP(TH!$L$18/12,0)),0))</f>
        <v>0</v>
      </c>
      <c r="N78" s="55">
        <f>MIN(IF(N$52&gt;=TH!$L$18,(TH!$L$19*((N$52-TH!$L$18)+1))),TH!$J$30)*(-TH!$K$5/(12*TH!$J$30))*((1+TH!$I$12)^MAX((N$53-ROUNDUP(TH!$L$18/12,0)),0))</f>
        <v>0</v>
      </c>
      <c r="O78" s="55">
        <f>MIN(IF(O$52&gt;=TH!$L$18,(TH!$L$19*((O$52-TH!$L$18)+1))),TH!$J$30)*(-TH!$K$5/(12*TH!$J$30))*((1+TH!$I$12)^MAX((O$53-ROUNDUP(TH!$L$18/12,0)),0))</f>
        <v>0</v>
      </c>
      <c r="P78" s="55">
        <f>MIN(IF(P$52&gt;=TH!$L$18,(TH!$L$19*((P$52-TH!$L$18)+1))),TH!$J$30)*(-TH!$K$5/(12*TH!$J$30))*((1+TH!$I$12)^MAX((P$53-ROUNDUP(TH!$L$18/12,0)),0))</f>
        <v>0</v>
      </c>
      <c r="Q78" s="55">
        <f>MIN(IF(Q$52&gt;=TH!$L$18,(TH!$L$19*((Q$52-TH!$L$18)+1))),TH!$J$30)*(-TH!$K$5/(12*TH!$J$30))*((1+TH!$I$12)^MAX((Q$53-ROUNDUP(TH!$L$18/12,0)),0))</f>
        <v>0</v>
      </c>
      <c r="R78" s="55">
        <f>MIN(IF(R$52&gt;=TH!$L$18,(TH!$L$19*((R$52-TH!$L$18)+1))),TH!$J$30)*(-TH!$K$5/(12*TH!$J$30))*((1+TH!$I$12)^MAX((R$53-ROUNDUP(TH!$L$18/12,0)),0))</f>
        <v>0</v>
      </c>
      <c r="S78" s="55">
        <f>MIN(IF(S$52&gt;=TH!$L$18,(TH!$L$19*((S$52-TH!$L$18)+1))),TH!$J$30)*(-TH!$K$5/(12*TH!$J$30))*((1+TH!$I$12)^MAX((S$53-ROUNDUP(TH!$L$18/12,0)),0))</f>
        <v>0</v>
      </c>
      <c r="T78" s="55">
        <f>MIN(IF(T$52&gt;=TH!$L$18,(TH!$L$19*((T$52-TH!$L$18)+1))),TH!$J$30)*(-TH!$K$5/(12*TH!$J$30))*((1+TH!$I$12)^MAX((T$53-ROUNDUP(TH!$L$18/12,0)),0))</f>
        <v>0</v>
      </c>
      <c r="U78" s="55">
        <f>MIN(IF(U$52&gt;=TH!$L$18,(TH!$L$19*((U$52-TH!$L$18)+1))),TH!$J$30)*(-TH!$K$5/(12*TH!$J$30))*((1+TH!$I$12)^MAX((U$53-ROUNDUP(TH!$L$18/12,0)),0))</f>
        <v>0</v>
      </c>
      <c r="V78" s="55">
        <f>MIN(IF(V$52&gt;=TH!$L$18,(TH!$L$19*((V$52-TH!$L$18)+1))),TH!$J$30)*(-TH!$K$5/(12*TH!$J$30))*((1+TH!$I$12)^MAX((V$53-ROUNDUP(TH!$L$18/12,0)),0))</f>
        <v>0</v>
      </c>
      <c r="W78" s="55">
        <f>MIN(IF(W$52&gt;=TH!$L$18,(TH!$L$19*((W$52-TH!$L$18)+1))),TH!$J$30)*(-TH!$K$5/(12*TH!$J$30))*((1+TH!$I$12)^MAX((W$53-ROUNDUP(TH!$L$18/12,0)),0))</f>
        <v>0</v>
      </c>
      <c r="X78" s="55">
        <f>MIN(IF(X$52&gt;=TH!$L$18,(TH!$L$19*((X$52-TH!$L$18)+1))),TH!$J$30)*(-TH!$K$5/(12*TH!$J$30))*((1+TH!$I$12)^MAX((X$53-ROUNDUP(TH!$L$18/12,0)),0))</f>
        <v>0</v>
      </c>
      <c r="Y78" s="55">
        <f>MIN(IF(Y$52&gt;=TH!$L$18,(TH!$L$19*((Y$52-TH!$L$18)+1))),TH!$J$30)*(-TH!$K$5/(12*TH!$J$30))*((1+TH!$I$12)^MAX((Y$53-ROUNDUP(TH!$L$18/12,0)),0))</f>
        <v>0</v>
      </c>
      <c r="Z78" s="55">
        <f>MIN(IF(Z$52&gt;=TH!$L$18,(TH!$L$19*((Z$52-TH!$L$18)+1))),TH!$J$30)*(-TH!$K$5/(12*TH!$J$30))*((1+TH!$I$12)^MAX((Z$53-ROUNDUP(TH!$L$18/12,0)),0))</f>
        <v>0</v>
      </c>
      <c r="AA78" s="55">
        <f>MIN(IF(AA$52&gt;=TH!$L$18,(TH!$L$19*((AA$52-TH!$L$18)+1))),TH!$J$30)*(-TH!$K$5/(12*TH!$J$30))*((1+TH!$I$12)^MAX((AA$53-ROUNDUP(TH!$L$18/12,0)),0))</f>
        <v>0</v>
      </c>
      <c r="AB78" s="55">
        <f>MIN(IF(AB$52&gt;=TH!$L$18,(TH!$L$19*((AB$52-TH!$L$18)+1))),TH!$J$30)*(-TH!$K$5/(12*TH!$J$30))*((1+TH!$I$12)^MAX((AB$53-ROUNDUP(TH!$L$18/12,0)),0))</f>
        <v>0</v>
      </c>
      <c r="AC78" s="55">
        <f>MIN(IF(AC$52&gt;=TH!$L$18,(TH!$L$19*((AC$52-TH!$L$18)+1))),TH!$J$30)*(-TH!$K$5/(12*TH!$J$30))*((1+TH!$I$12)^MAX((AC$53-ROUNDUP(TH!$L$18/12,0)),0))</f>
        <v>0</v>
      </c>
      <c r="AD78" s="55">
        <f>MIN(IF(AD$52&gt;=TH!$L$18,(TH!$L$19*((AD$52-TH!$L$18)+1))),TH!$J$30)*(-TH!$K$5/(12*TH!$J$30))*((1+TH!$I$12)^MAX((AD$53-ROUNDUP(TH!$L$18/12,0)),0))</f>
        <v>-337.69531249999994</v>
      </c>
      <c r="AE78" s="55">
        <f>MIN(IF(AE$52&gt;=TH!$L$18,(TH!$L$19*((AE$52-TH!$L$18)+1))),TH!$J$30)*(-TH!$K$5/(12*TH!$J$30))*((1+TH!$I$12)^MAX((AE$53-ROUNDUP(TH!$L$18/12,0)),0))</f>
        <v>-675.39062499999989</v>
      </c>
      <c r="AF78" s="55">
        <f>MIN(IF(AF$52&gt;=TH!$L$18,(TH!$L$19*((AF$52-TH!$L$18)+1))),TH!$J$30)*(-TH!$K$5/(12*TH!$J$30))*((1+TH!$I$12)^MAX((AF$53-ROUNDUP(TH!$L$18/12,0)),0))</f>
        <v>-1013.0859374999999</v>
      </c>
      <c r="AG78" s="55">
        <f>MIN(IF(AG$52&gt;=TH!$L$18,(TH!$L$19*((AG$52-TH!$L$18)+1))),TH!$J$30)*(-TH!$K$5/(12*TH!$J$30))*((1+TH!$I$12)^MAX((AG$53-ROUNDUP(TH!$L$18/12,0)),0))</f>
        <v>-1350.7812499999998</v>
      </c>
      <c r="AH78" s="55">
        <f>MIN(IF(AH$52&gt;=TH!$L$18,(TH!$L$19*((AH$52-TH!$L$18)+1))),TH!$J$30)*(-TH!$K$5/(12*TH!$J$30))*((1+TH!$I$12)^MAX((AH$53-ROUNDUP(TH!$L$18/12,0)),0))</f>
        <v>-1688.4765624999998</v>
      </c>
      <c r="AI78" s="55">
        <f>MIN(IF(AI$52&gt;=TH!$L$18,(TH!$L$19*((AI$52-TH!$L$18)+1))),TH!$J$30)*(-TH!$K$5/(12*TH!$J$30))*((1+TH!$I$12)^MAX((AI$53-ROUNDUP(TH!$L$18/12,0)),0))</f>
        <v>-2026.1718749999998</v>
      </c>
      <c r="AJ78" s="55">
        <f>MIN(IF(AJ$52&gt;=TH!$L$18,(TH!$L$19*((AJ$52-TH!$L$18)+1))),TH!$J$30)*(-TH!$K$5/(12*TH!$J$30))*((1+TH!$I$12)^MAX((AJ$53-ROUNDUP(TH!$L$18/12,0)),0))</f>
        <v>-2363.8671874999995</v>
      </c>
      <c r="AK78" s="55">
        <f>MIN(IF(AK$52&gt;=TH!$L$18,(TH!$L$19*((AK$52-TH!$L$18)+1))),TH!$J$30)*(-TH!$K$5/(12*TH!$J$30))*((1+TH!$I$12)^MAX((AK$53-ROUNDUP(TH!$L$18/12,0)),0))</f>
        <v>-2701.5624999999995</v>
      </c>
      <c r="AL78" s="55">
        <f>MIN(IF(AL$52&gt;=TH!$L$18,(TH!$L$19*((AL$52-TH!$L$18)+1))),TH!$J$30)*(-TH!$K$5/(12*TH!$J$30))*((1+TH!$I$12)^MAX((AL$53-ROUNDUP(TH!$L$18/12,0)),0))</f>
        <v>-3039.2578124999995</v>
      </c>
      <c r="AM78" s="55">
        <f>MIN(IF(AM$52&gt;=TH!$L$18,(TH!$L$19*((AM$52-TH!$L$18)+1))),TH!$J$30)*(-TH!$K$5/(12*TH!$J$30))*((1+TH!$I$12)^MAX((AM$53-ROUNDUP(TH!$L$18/12,0)),0))</f>
        <v>-3376.9531249999995</v>
      </c>
      <c r="AN78" s="55">
        <f>MIN(IF(AN$52&gt;=TH!$L$18,(TH!$L$19*((AN$52-TH!$L$18)+1))),TH!$J$30)*(-TH!$K$5/(12*TH!$J$30))*((1+TH!$I$12)^MAX((AN$53-ROUNDUP(TH!$L$18/12,0)),0))</f>
        <v>-3714.6484374999995</v>
      </c>
      <c r="AO78" s="55">
        <f>MIN(IF(AO$52&gt;=TH!$L$18,(TH!$L$19*((AO$52-TH!$L$18)+1))),TH!$J$30)*(-TH!$K$5/(12*TH!$J$30))*((1+TH!$I$12)^MAX((AO$53-ROUNDUP(TH!$L$18/12,0)),0))</f>
        <v>-4153.6523437499991</v>
      </c>
      <c r="AP78" s="55">
        <f>MIN(IF(AP$52&gt;=TH!$L$18,(TH!$L$19*((AP$52-TH!$L$18)+1))),TH!$J$30)*(-TH!$K$5/(12*TH!$J$30))*((1+TH!$I$12)^MAX((AP$53-ROUNDUP(TH!$L$18/12,0)),0))</f>
        <v>-4499.7900390624991</v>
      </c>
      <c r="AQ78" s="55">
        <f>MIN(IF(AQ$52&gt;=TH!$L$18,(TH!$L$19*((AQ$52-TH!$L$18)+1))),TH!$J$30)*(-TH!$K$5/(12*TH!$J$30))*((1+TH!$I$12)^MAX((AQ$53-ROUNDUP(TH!$L$18/12,0)),0))</f>
        <v>-4845.9277343749991</v>
      </c>
      <c r="AR78" s="55">
        <f>MIN(IF(AR$52&gt;=TH!$L$18,(TH!$L$19*((AR$52-TH!$L$18)+1))),TH!$J$30)*(-TH!$K$5/(12*TH!$J$30))*((1+TH!$I$12)^MAX((AR$53-ROUNDUP(TH!$L$18/12,0)),0))</f>
        <v>-5192.0654296874982</v>
      </c>
      <c r="AS78" s="55">
        <f>MIN(IF(AS$52&gt;=TH!$L$18,(TH!$L$19*((AS$52-TH!$L$18)+1))),TH!$J$30)*(-TH!$K$5/(12*TH!$J$30))*((1+TH!$I$12)^MAX((AS$53-ROUNDUP(TH!$L$18/12,0)),0))</f>
        <v>-5538.2031249999982</v>
      </c>
      <c r="AT78" s="55">
        <f>MIN(IF(AT$52&gt;=TH!$L$18,(TH!$L$19*((AT$52-TH!$L$18)+1))),TH!$J$30)*(-TH!$K$5/(12*TH!$J$30))*((1+TH!$I$12)^MAX((AT$53-ROUNDUP(TH!$L$18/12,0)),0))</f>
        <v>-5884.3408203124982</v>
      </c>
      <c r="AU78" s="55">
        <f>MIN(IF(AU$52&gt;=TH!$L$18,(TH!$L$19*((AU$52-TH!$L$18)+1))),TH!$J$30)*(-TH!$K$5/(12*TH!$J$30))*((1+TH!$I$12)^MAX((AU$53-ROUNDUP(TH!$L$18/12,0)),0))</f>
        <v>-6230.4785156249982</v>
      </c>
      <c r="AV78" s="55">
        <f>MIN(IF(AV$52&gt;=TH!$L$18,(TH!$L$19*((AV$52-TH!$L$18)+1))),TH!$J$30)*(-TH!$K$5/(12*TH!$J$30))*((1+TH!$I$12)^MAX((AV$53-ROUNDUP(TH!$L$18/12,0)),0))</f>
        <v>-6576.6162109374982</v>
      </c>
      <c r="AW78" s="55">
        <f>MIN(IF(AW$52&gt;=TH!$L$18,(TH!$L$19*((AW$52-TH!$L$18)+1))),TH!$J$30)*(-TH!$K$5/(12*TH!$J$30))*((1+TH!$I$12)^MAX((AW$53-ROUNDUP(TH!$L$18/12,0)),0))</f>
        <v>-6922.7539062499982</v>
      </c>
      <c r="AX78" s="55">
        <f>MIN(IF(AX$52&gt;=TH!$L$18,(TH!$L$19*((AX$52-TH!$L$18)+1))),TH!$J$30)*(-TH!$K$5/(12*TH!$J$30))*((1+TH!$I$12)^MAX((AX$53-ROUNDUP(TH!$L$18/12,0)),0))</f>
        <v>-7268.8916015624982</v>
      </c>
      <c r="AY78" s="55">
        <f>MIN(IF(AY$52&gt;=TH!$L$18,(TH!$L$19*((AY$52-TH!$L$18)+1))),TH!$J$30)*(-TH!$K$5/(12*TH!$J$30))*((1+TH!$I$12)^MAX((AY$53-ROUNDUP(TH!$L$18/12,0)),0))</f>
        <v>-7615.0292968749982</v>
      </c>
      <c r="AZ78" s="55">
        <f>MIN(IF(AZ$52&gt;=TH!$L$18,(TH!$L$19*((AZ$52-TH!$L$18)+1))),TH!$J$30)*(-TH!$K$5/(12*TH!$J$30))*((1+TH!$I$12)^MAX((AZ$53-ROUNDUP(TH!$L$18/12,0)),0))</f>
        <v>-7961.1669921874982</v>
      </c>
      <c r="BA78" s="55">
        <f>MIN(IF(BA$52&gt;=TH!$L$18,(TH!$L$19*((BA$52-TH!$L$18)+1))),TH!$J$30)*(-TH!$K$5/(12*TH!$J$30))*((1+TH!$I$12)^MAX((BA$53-ROUNDUP(TH!$L$18/12,0)),0))</f>
        <v>-8514.9873046874982</v>
      </c>
      <c r="BB78" s="55">
        <f>MIN(IF(BB$52&gt;=TH!$L$18,(TH!$L$19*((BB$52-TH!$L$18)+1))),TH!$J$30)*(-TH!$K$5/(12*TH!$J$30))*((1+TH!$I$12)^MAX((BB$53-ROUNDUP(TH!$L$18/12,0)),0))</f>
        <v>-8869.7784423828107</v>
      </c>
      <c r="BC78" s="55">
        <f>MIN(IF(BC$52&gt;=TH!$L$18,(TH!$L$19*((BC$52-TH!$L$18)+1))),TH!$J$30)*(-TH!$K$5/(12*TH!$J$30))*((1+TH!$I$12)^MAX((BC$53-ROUNDUP(TH!$L$18/12,0)),0))</f>
        <v>-9082.6531249999971</v>
      </c>
      <c r="BD78" s="55">
        <f>MIN(IF(BD$52&gt;=TH!$L$18,(TH!$L$19*((BD$52-TH!$L$18)+1))),TH!$J$30)*(-TH!$K$5/(12*TH!$J$30))*((1+TH!$I$12)^MAX((BD$53-ROUNDUP(TH!$L$18/12,0)),0))</f>
        <v>-9082.6531249999971</v>
      </c>
      <c r="BE78" s="55">
        <f>MIN(IF(BE$52&gt;=TH!$L$18,(TH!$L$19*((BE$52-TH!$L$18)+1))),TH!$J$30)*(-TH!$K$5/(12*TH!$J$30))*((1+TH!$I$12)^MAX((BE$53-ROUNDUP(TH!$L$18/12,0)),0))</f>
        <v>-9082.6531249999971</v>
      </c>
      <c r="BF78" s="55">
        <f>MIN(IF(BF$52&gt;=TH!$L$18,(TH!$L$19*((BF$52-TH!$L$18)+1))),TH!$J$30)*(-TH!$K$5/(12*TH!$J$30))*((1+TH!$I$12)^MAX((BF$53-ROUNDUP(TH!$L$18/12,0)),0))</f>
        <v>-9082.6531249999971</v>
      </c>
      <c r="BG78" s="55">
        <f>MIN(IF(BG$52&gt;=TH!$L$18,(TH!$L$19*((BG$52-TH!$L$18)+1))),TH!$J$30)*(-TH!$K$5/(12*TH!$J$30))*((1+TH!$I$12)^MAX((BG$53-ROUNDUP(TH!$L$18/12,0)),0))</f>
        <v>-9082.6531249999971</v>
      </c>
      <c r="BH78" s="55">
        <f>MIN(IF(BH$52&gt;=TH!$L$18,(TH!$L$19*((BH$52-TH!$L$18)+1))),TH!$J$30)*(-TH!$K$5/(12*TH!$J$30))*((1+TH!$I$12)^MAX((BH$53-ROUNDUP(TH!$L$18/12,0)),0))</f>
        <v>-9082.6531249999971</v>
      </c>
      <c r="BI78" s="55">
        <f>MIN(IF(BI$52&gt;=TH!$L$18,(TH!$L$19*((BI$52-TH!$L$18)+1))),TH!$J$30)*(-TH!$K$5/(12*TH!$J$30))*((1+TH!$I$12)^MAX((BI$53-ROUNDUP(TH!$L$18/12,0)),0))</f>
        <v>-9082.6531249999971</v>
      </c>
      <c r="BJ78" s="55">
        <f>MIN(IF(BJ$52&gt;=TH!$L$18,(TH!$L$19*((BJ$52-TH!$L$18)+1))),TH!$J$30)*(-TH!$K$5/(12*TH!$J$30))*((1+TH!$I$12)^MAX((BJ$53-ROUNDUP(TH!$L$18/12,0)),0))</f>
        <v>-9082.6531249999971</v>
      </c>
      <c r="BK78" s="55">
        <f>MIN(IF(BK$52&gt;=TH!$L$18,(TH!$L$19*((BK$52-TH!$L$18)+1))),TH!$J$30)*(-TH!$K$5/(12*TH!$J$30))*((1+TH!$I$12)^MAX((BK$53-ROUNDUP(TH!$L$18/12,0)),0))</f>
        <v>-9082.6531249999971</v>
      </c>
      <c r="BL78" s="55">
        <f>MIN(IF(BL$52&gt;=TH!$L$18,(TH!$L$19*((BL$52-TH!$L$18)+1))),TH!$J$30)*(-TH!$K$5/(12*TH!$J$30))*((1+TH!$I$12)^MAX((BL$53-ROUNDUP(TH!$L$18/12,0)),0))</f>
        <v>-9082.6531249999971</v>
      </c>
      <c r="BM78" s="55">
        <f>MIN(IF(BM$52&gt;=TH!$L$18,(TH!$L$19*((BM$52-TH!$L$18)+1))),TH!$J$30)*(-TH!$K$5/(12*TH!$J$30))*((1+TH!$I$12)^MAX((BM$53-ROUNDUP(TH!$L$18/12,0)),0))</f>
        <v>-9309.719453124997</v>
      </c>
      <c r="BN78" s="55">
        <f>MIN(IF(BN$52&gt;=TH!$L$18,(TH!$L$19*((BN$52-TH!$L$18)+1))),TH!$J$30)*(-TH!$K$5/(12*TH!$J$30))*((1+TH!$I$12)^MAX((BN$53-ROUNDUP(TH!$L$18/12,0)),0))</f>
        <v>-9309.719453124997</v>
      </c>
      <c r="BO78" s="55">
        <f>MIN(IF(BO$52&gt;=TH!$L$18,(TH!$L$19*((BO$52-TH!$L$18)+1))),TH!$J$30)*(-TH!$K$5/(12*TH!$J$30))*((1+TH!$I$12)^MAX((BO$53-ROUNDUP(TH!$L$18/12,0)),0))</f>
        <v>-9309.719453124997</v>
      </c>
      <c r="BP78" s="55">
        <f>MIN(IF(BP$52&gt;=TH!$L$18,(TH!$L$19*((BP$52-TH!$L$18)+1))),TH!$J$30)*(-TH!$K$5/(12*TH!$J$30))*((1+TH!$I$12)^MAX((BP$53-ROUNDUP(TH!$L$18/12,0)),0))</f>
        <v>-9309.719453124997</v>
      </c>
      <c r="BQ78" s="55">
        <f>MIN(IF(BQ$52&gt;=TH!$L$18,(TH!$L$19*((BQ$52-TH!$L$18)+1))),TH!$J$30)*(-TH!$K$5/(12*TH!$J$30))*((1+TH!$I$12)^MAX((BQ$53-ROUNDUP(TH!$L$18/12,0)),0))</f>
        <v>-9309.719453124997</v>
      </c>
      <c r="BR78" s="55">
        <f>MIN(IF(BR$52&gt;=TH!$L$18,(TH!$L$19*((BR$52-TH!$L$18)+1))),TH!$J$30)*(-TH!$K$5/(12*TH!$J$30))*((1+TH!$I$12)^MAX((BR$53-ROUNDUP(TH!$L$18/12,0)),0))</f>
        <v>-9309.719453124997</v>
      </c>
      <c r="BS78" s="55">
        <f>MIN(IF(BS$52&gt;=TH!$L$18,(TH!$L$19*((BS$52-TH!$L$18)+1))),TH!$J$30)*(-TH!$K$5/(12*TH!$J$30))*((1+TH!$I$12)^MAX((BS$53-ROUNDUP(TH!$L$18/12,0)),0))</f>
        <v>-9309.719453124997</v>
      </c>
      <c r="BT78" s="55">
        <f>MIN(IF(BT$52&gt;=TH!$L$18,(TH!$L$19*((BT$52-TH!$L$18)+1))),TH!$J$30)*(-TH!$K$5/(12*TH!$J$30))*((1+TH!$I$12)^MAX((BT$53-ROUNDUP(TH!$L$18/12,0)),0))</f>
        <v>-9309.719453124997</v>
      </c>
      <c r="BU78" s="55">
        <f>MIN(IF(BU$52&gt;=TH!$L$18,(TH!$L$19*((BU$52-TH!$L$18)+1))),TH!$J$30)*(-TH!$K$5/(12*TH!$J$30))*((1+TH!$I$12)^MAX((BU$53-ROUNDUP(TH!$L$18/12,0)),0))</f>
        <v>-9309.719453124997</v>
      </c>
      <c r="BV78" s="55">
        <f>MIN(IF(BV$52&gt;=TH!$L$18,(TH!$L$19*((BV$52-TH!$L$18)+1))),TH!$J$30)*(-TH!$K$5/(12*TH!$J$30))*((1+TH!$I$12)^MAX((BV$53-ROUNDUP(TH!$L$18/12,0)),0))</f>
        <v>-9309.719453124997</v>
      </c>
      <c r="BW78" s="55">
        <f>MIN(IF(BW$52&gt;=TH!$L$18,(TH!$L$19*((BW$52-TH!$L$18)+1))),TH!$J$30)*(-TH!$K$5/(12*TH!$J$30))*((1+TH!$I$12)^MAX((BW$53-ROUNDUP(TH!$L$18/12,0)),0))</f>
        <v>-9309.719453124997</v>
      </c>
      <c r="BX78" s="55">
        <f>MIN(IF(BX$52&gt;=TH!$L$18,(TH!$L$19*((BX$52-TH!$L$18)+1))),TH!$J$30)*(-TH!$K$5/(12*TH!$J$30))*((1+TH!$I$12)^MAX((BX$53-ROUNDUP(TH!$L$18/12,0)),0))</f>
        <v>-9309.719453124997</v>
      </c>
      <c r="BY78" s="55">
        <f>MIN(IF(BY$52&gt;=TH!$L$18,(TH!$L$19*((BY$52-TH!$L$18)+1))),TH!$J$30)*(-TH!$K$5/(12*TH!$J$30))*((1+TH!$I$12)^MAX((BY$53-ROUNDUP(TH!$L$18/12,0)),0))</f>
        <v>-9542.4624394531202</v>
      </c>
      <c r="BZ78" s="55">
        <f>MIN(IF(BZ$52&gt;=TH!$L$18,(TH!$L$19*((BZ$52-TH!$L$18)+1))),TH!$J$30)*(-TH!$K$5/(12*TH!$J$30))*((1+TH!$I$12)^MAX((BZ$53-ROUNDUP(TH!$L$18/12,0)),0))</f>
        <v>-9542.4624394531202</v>
      </c>
      <c r="CA78" s="55">
        <f>MIN(IF(CA$52&gt;=TH!$L$18,(TH!$L$19*((CA$52-TH!$L$18)+1))),TH!$J$30)*(-TH!$K$5/(12*TH!$J$30))*((1+TH!$I$12)^MAX((CA$53-ROUNDUP(TH!$L$18/12,0)),0))</f>
        <v>-9542.4624394531202</v>
      </c>
      <c r="CB78" s="55">
        <f>MIN(IF(CB$52&gt;=TH!$L$18,(TH!$L$19*((CB$52-TH!$L$18)+1))),TH!$J$30)*(-TH!$K$5/(12*TH!$J$30))*((1+TH!$I$12)^MAX((CB$53-ROUNDUP(TH!$L$18/12,0)),0))</f>
        <v>-9542.4624394531202</v>
      </c>
      <c r="CC78" s="55">
        <f>MIN(IF(CC$52&gt;=TH!$L$18,(TH!$L$19*((CC$52-TH!$L$18)+1))),TH!$J$30)*(-TH!$K$5/(12*TH!$J$30))*((1+TH!$I$12)^MAX((CC$53-ROUNDUP(TH!$L$18/12,0)),0))</f>
        <v>-9542.4624394531202</v>
      </c>
      <c r="CD78" s="55">
        <f>MIN(IF(CD$52&gt;=TH!$L$18,(TH!$L$19*((CD$52-TH!$L$18)+1))),TH!$J$30)*(-TH!$K$5/(12*TH!$J$30))*((1+TH!$I$12)^MAX((CD$53-ROUNDUP(TH!$L$18/12,0)),0))</f>
        <v>-9542.4624394531202</v>
      </c>
      <c r="CE78" s="55">
        <f>MIN(IF(CE$52&gt;=TH!$L$18,(TH!$L$19*((CE$52-TH!$L$18)+1))),TH!$J$30)*(-TH!$K$5/(12*TH!$J$30))*((1+TH!$I$12)^MAX((CE$53-ROUNDUP(TH!$L$18/12,0)),0))</f>
        <v>-9542.4624394531202</v>
      </c>
      <c r="CF78" s="55">
        <f>MIN(IF(CF$52&gt;=TH!$L$18,(TH!$L$19*((CF$52-TH!$L$18)+1))),TH!$J$30)*(-TH!$K$5/(12*TH!$J$30))*((1+TH!$I$12)^MAX((CF$53-ROUNDUP(TH!$L$18/12,0)),0))</f>
        <v>-9542.4624394531202</v>
      </c>
      <c r="CG78" s="55">
        <f>MIN(IF(CG$52&gt;=TH!$L$18,(TH!$L$19*((CG$52-TH!$L$18)+1))),TH!$J$30)*(-TH!$K$5/(12*TH!$J$30))*((1+TH!$I$12)^MAX((CG$53-ROUNDUP(TH!$L$18/12,0)),0))</f>
        <v>-9542.4624394531202</v>
      </c>
      <c r="CH78" s="55">
        <f>MIN(IF(CH$52&gt;=TH!$L$18,(TH!$L$19*((CH$52-TH!$L$18)+1))),TH!$J$30)*(-TH!$K$5/(12*TH!$J$30))*((1+TH!$I$12)^MAX((CH$53-ROUNDUP(TH!$L$18/12,0)),0))</f>
        <v>-9542.4624394531202</v>
      </c>
      <c r="CI78" s="55">
        <f>MIN(IF(CI$52&gt;=TH!$L$18,(TH!$L$19*((CI$52-TH!$L$18)+1))),TH!$J$30)*(-TH!$K$5/(12*TH!$J$30))*((1+TH!$I$12)^MAX((CI$53-ROUNDUP(TH!$L$18/12,0)),0))</f>
        <v>-9542.4624394531202</v>
      </c>
      <c r="CJ78" s="55">
        <f>MIN(IF(CJ$52&gt;=TH!$L$18,(TH!$L$19*((CJ$52-TH!$L$18)+1))),TH!$J$30)*(-TH!$K$5/(12*TH!$J$30))*((1+TH!$I$12)^MAX((CJ$53-ROUNDUP(TH!$L$18/12,0)),0))</f>
        <v>-9542.4624394531202</v>
      </c>
      <c r="CK78" s="55">
        <f>MIN(IF(CK$52&gt;=TH!$L$18,(TH!$L$19*((CK$52-TH!$L$18)+1))),TH!$J$30)*(-TH!$K$5/(12*TH!$J$30))*((1+TH!$I$12)^MAX((CK$53-ROUNDUP(TH!$L$18/12,0)),0))</f>
        <v>-9781.0240004394473</v>
      </c>
      <c r="CL78" s="55">
        <f>MIN(IF(CL$52&gt;=TH!$L$18,(TH!$L$19*((CL$52-TH!$L$18)+1))),TH!$J$30)*(-TH!$K$5/(12*TH!$J$30))*((1+TH!$I$12)^MAX((CL$53-ROUNDUP(TH!$L$18/12,0)),0))</f>
        <v>-9781.0240004394473</v>
      </c>
      <c r="CM78" s="55">
        <f>MIN(IF(CM$52&gt;=TH!$L$18,(TH!$L$19*((CM$52-TH!$L$18)+1))),TH!$J$30)*(-TH!$K$5/(12*TH!$J$30))*((1+TH!$I$12)^MAX((CM$53-ROUNDUP(TH!$L$18/12,0)),0))</f>
        <v>-9781.0240004394473</v>
      </c>
      <c r="CN78" s="55">
        <f>MIN(IF(CN$52&gt;=TH!$L$18,(TH!$L$19*((CN$52-TH!$L$18)+1))),TH!$J$30)*(-TH!$K$5/(12*TH!$J$30))*((1+TH!$I$12)^MAX((CN$53-ROUNDUP(TH!$L$18/12,0)),0))</f>
        <v>-9781.0240004394473</v>
      </c>
      <c r="CO78" s="55">
        <f>MIN(IF(CO$52&gt;=TH!$L$18,(TH!$L$19*((CO$52-TH!$L$18)+1))),TH!$J$30)*(-TH!$K$5/(12*TH!$J$30))*((1+TH!$I$12)^MAX((CO$53-ROUNDUP(TH!$L$18/12,0)),0))</f>
        <v>-9781.0240004394473</v>
      </c>
      <c r="CP78" s="55">
        <f>MIN(IF(CP$52&gt;=TH!$L$18,(TH!$L$19*((CP$52-TH!$L$18)+1))),TH!$J$30)*(-TH!$K$5/(12*TH!$J$30))*((1+TH!$I$12)^MAX((CP$53-ROUNDUP(TH!$L$18/12,0)),0))</f>
        <v>-9781.0240004394473</v>
      </c>
      <c r="CQ78" s="55">
        <f>MIN(IF(CQ$52&gt;=TH!$L$18,(TH!$L$19*((CQ$52-TH!$L$18)+1))),TH!$J$30)*(-TH!$K$5/(12*TH!$J$30))*((1+TH!$I$12)^MAX((CQ$53-ROUNDUP(TH!$L$18/12,0)),0))</f>
        <v>-9781.0240004394473</v>
      </c>
      <c r="CR78" s="55">
        <f>MIN(IF(CR$52&gt;=TH!$L$18,(TH!$L$19*((CR$52-TH!$L$18)+1))),TH!$J$30)*(-TH!$K$5/(12*TH!$J$30))*((1+TH!$I$12)^MAX((CR$53-ROUNDUP(TH!$L$18/12,0)),0))</f>
        <v>-9781.0240004394473</v>
      </c>
      <c r="CS78" s="55">
        <f>MIN(IF(CS$52&gt;=TH!$L$18,(TH!$L$19*((CS$52-TH!$L$18)+1))),TH!$J$30)*(-TH!$K$5/(12*TH!$J$30))*((1+TH!$I$12)^MAX((CS$53-ROUNDUP(TH!$L$18/12,0)),0))</f>
        <v>-9781.0240004394473</v>
      </c>
      <c r="CT78" s="55">
        <f>MIN(IF(CT$52&gt;=TH!$L$18,(TH!$L$19*((CT$52-TH!$L$18)+1))),TH!$J$30)*(-TH!$K$5/(12*TH!$J$30))*((1+TH!$I$12)^MAX((CT$53-ROUNDUP(TH!$L$18/12,0)),0))</f>
        <v>-9781.0240004394473</v>
      </c>
      <c r="CU78" s="55">
        <f>MIN(IF(CU$52&gt;=TH!$L$18,(TH!$L$19*((CU$52-TH!$L$18)+1))),TH!$J$30)*(-TH!$K$5/(12*TH!$J$30))*((1+TH!$I$12)^MAX((CU$53-ROUNDUP(TH!$L$18/12,0)),0))</f>
        <v>-9781.0240004394473</v>
      </c>
      <c r="CV78" s="55">
        <f>MIN(IF(CV$52&gt;=TH!$L$18,(TH!$L$19*((CV$52-TH!$L$18)+1))),TH!$J$30)*(-TH!$K$5/(12*TH!$J$30))*((1+TH!$I$12)^MAX((CV$53-ROUNDUP(TH!$L$18/12,0)),0))</f>
        <v>-9781.0240004394473</v>
      </c>
      <c r="CW78" s="55">
        <f>MIN(IF(CW$52&gt;=TH!$L$18,(TH!$L$19*((CW$52-TH!$L$18)+1))),TH!$J$30)*(-TH!$K$5/(12*TH!$J$30))*((1+TH!$I$12)^MAX((CW$53-ROUNDUP(TH!$L$18/12,0)),0))</f>
        <v>-10025.549600450433</v>
      </c>
      <c r="CX78" s="55">
        <f>MIN(IF(CX$52&gt;=TH!$L$18,(TH!$L$19*((CX$52-TH!$L$18)+1))),TH!$J$30)*(-TH!$K$5/(12*TH!$J$30))*((1+TH!$I$12)^MAX((CX$53-ROUNDUP(TH!$L$18/12,0)),0))</f>
        <v>-10025.549600450433</v>
      </c>
      <c r="CY78" s="55">
        <f>MIN(IF(CY$52&gt;=TH!$L$18,(TH!$L$19*((CY$52-TH!$L$18)+1))),TH!$J$30)*(-TH!$K$5/(12*TH!$J$30))*((1+TH!$I$12)^MAX((CY$53-ROUNDUP(TH!$L$18/12,0)),0))</f>
        <v>-10025.549600450433</v>
      </c>
      <c r="CZ78" s="55">
        <f>MIN(IF(CZ$52&gt;=TH!$L$18,(TH!$L$19*((CZ$52-TH!$L$18)+1))),TH!$J$30)*(-TH!$K$5/(12*TH!$J$30))*((1+TH!$I$12)^MAX((CZ$53-ROUNDUP(TH!$L$18/12,0)),0))</f>
        <v>-10025.549600450433</v>
      </c>
      <c r="DA78" s="55">
        <f>MIN(IF(DA$52&gt;=TH!$L$18,(TH!$L$19*((DA$52-TH!$L$18)+1))),TH!$J$30)*(-TH!$K$5/(12*TH!$J$30))*((1+TH!$I$12)^MAX((DA$53-ROUNDUP(TH!$L$18/12,0)),0))</f>
        <v>-10025.549600450433</v>
      </c>
      <c r="DB78" s="55">
        <f>MIN(IF(DB$52&gt;=TH!$L$18,(TH!$L$19*((DB$52-TH!$L$18)+1))),TH!$J$30)*(-TH!$K$5/(12*TH!$J$30))*((1+TH!$I$12)^MAX((DB$53-ROUNDUP(TH!$L$18/12,0)),0))</f>
        <v>-10025.549600450433</v>
      </c>
      <c r="DC78" s="55">
        <f>MIN(IF(DC$52&gt;=TH!$L$18,(TH!$L$19*((DC$52-TH!$L$18)+1))),TH!$J$30)*(-TH!$K$5/(12*TH!$J$30))*((1+TH!$I$12)^MAX((DC$53-ROUNDUP(TH!$L$18/12,0)),0))</f>
        <v>-10025.549600450433</v>
      </c>
      <c r="DD78" s="55">
        <f>MIN(IF(DD$52&gt;=TH!$L$18,(TH!$L$19*((DD$52-TH!$L$18)+1))),TH!$J$30)*(-TH!$K$5/(12*TH!$J$30))*((1+TH!$I$12)^MAX((DD$53-ROUNDUP(TH!$L$18/12,0)),0))</f>
        <v>-10025.549600450433</v>
      </c>
      <c r="DE78" s="55">
        <f>MIN(IF(DE$52&gt;=TH!$L$18,(TH!$L$19*((DE$52-TH!$L$18)+1))),TH!$J$30)*(-TH!$K$5/(12*TH!$J$30))*((1+TH!$I$12)^MAX((DE$53-ROUNDUP(TH!$L$18/12,0)),0))</f>
        <v>-10025.549600450433</v>
      </c>
      <c r="DF78" s="55">
        <f>MIN(IF(DF$52&gt;=TH!$L$18,(TH!$L$19*((DF$52-TH!$L$18)+1))),TH!$J$30)*(-TH!$K$5/(12*TH!$J$30))*((1+TH!$I$12)^MAX((DF$53-ROUNDUP(TH!$L$18/12,0)),0))</f>
        <v>-10025.549600450433</v>
      </c>
      <c r="DG78" s="55">
        <f>MIN(IF(DG$52&gt;=TH!$L$18,(TH!$L$19*((DG$52-TH!$L$18)+1))),TH!$J$30)*(-TH!$K$5/(12*TH!$J$30))*((1+TH!$I$12)^MAX((DG$53-ROUNDUP(TH!$L$18/12,0)),0))</f>
        <v>-10025.549600450433</v>
      </c>
      <c r="DH78" s="55">
        <f>MIN(IF(DH$52&gt;=TH!$L$18,(TH!$L$19*((DH$52-TH!$L$18)+1))),TH!$J$30)*(-TH!$K$5/(12*TH!$J$30))*((1+TH!$I$12)^MAX((DH$53-ROUNDUP(TH!$L$18/12,0)),0))</f>
        <v>-10025.549600450433</v>
      </c>
      <c r="DI78" s="55">
        <f>MIN(IF(DI$52&gt;=TH!$L$18,(TH!$L$19*((DI$52-TH!$L$18)+1))),TH!$J$30)*(-TH!$K$5/(12*TH!$J$30))*((1+TH!$I$12)^MAX((DI$53-ROUNDUP(TH!$L$18/12,0)),0))</f>
        <v>-10276.188340461695</v>
      </c>
      <c r="DJ78" s="55">
        <f>MIN(IF(DJ$52&gt;=TH!$L$18,(TH!$L$19*((DJ$52-TH!$L$18)+1))),TH!$J$30)*(-TH!$K$5/(12*TH!$J$30))*((1+TH!$I$12)^MAX((DJ$53-ROUNDUP(TH!$L$18/12,0)),0))</f>
        <v>-10276.188340461695</v>
      </c>
      <c r="DK78" s="55">
        <f>MIN(IF(DK$52&gt;=TH!$L$18,(TH!$L$19*((DK$52-TH!$L$18)+1))),TH!$J$30)*(-TH!$K$5/(12*TH!$J$30))*((1+TH!$I$12)^MAX((DK$53-ROUNDUP(TH!$L$18/12,0)),0))</f>
        <v>-10276.188340461695</v>
      </c>
      <c r="DL78" s="55">
        <f>MIN(IF(DL$52&gt;=TH!$L$18,(TH!$L$19*((DL$52-TH!$L$18)+1))),TH!$J$30)*(-TH!$K$5/(12*TH!$J$30))*((1+TH!$I$12)^MAX((DL$53-ROUNDUP(TH!$L$18/12,0)),0))</f>
        <v>-10276.188340461695</v>
      </c>
      <c r="DM78" s="55">
        <f>MIN(IF(DM$52&gt;=TH!$L$18,(TH!$L$19*((DM$52-TH!$L$18)+1))),TH!$J$30)*(-TH!$K$5/(12*TH!$J$30))*((1+TH!$I$12)^MAX((DM$53-ROUNDUP(TH!$L$18/12,0)),0))</f>
        <v>-10276.188340461695</v>
      </c>
      <c r="DN78" s="55">
        <f>MIN(IF(DN$52&gt;=TH!$L$18,(TH!$L$19*((DN$52-TH!$L$18)+1))),TH!$J$30)*(-TH!$K$5/(12*TH!$J$30))*((1+TH!$I$12)^MAX((DN$53-ROUNDUP(TH!$L$18/12,0)),0))</f>
        <v>-10276.188340461695</v>
      </c>
      <c r="DO78" s="55">
        <f>MIN(IF(DO$52&gt;=TH!$L$18,(TH!$L$19*((DO$52-TH!$L$18)+1))),TH!$J$30)*(-TH!$K$5/(12*TH!$J$30))*((1+TH!$I$12)^MAX((DO$53-ROUNDUP(TH!$L$18/12,0)),0))</f>
        <v>-10276.188340461695</v>
      </c>
      <c r="DP78" s="55">
        <f>MIN(IF(DP$52&gt;=TH!$L$18,(TH!$L$19*((DP$52-TH!$L$18)+1))),TH!$J$30)*(-TH!$K$5/(12*TH!$J$30))*((1+TH!$I$12)^MAX((DP$53-ROUNDUP(TH!$L$18/12,0)),0))</f>
        <v>-10276.188340461695</v>
      </c>
      <c r="DQ78" s="55">
        <f>MIN(IF(DQ$52&gt;=TH!$L$18,(TH!$L$19*((DQ$52-TH!$L$18)+1))),TH!$J$30)*(-TH!$K$5/(12*TH!$J$30))*((1+TH!$I$12)^MAX((DQ$53-ROUNDUP(TH!$L$18/12,0)),0))</f>
        <v>-10276.188340461695</v>
      </c>
      <c r="DR78" s="55">
        <f>MIN(IF(DR$52&gt;=TH!$L$18,(TH!$L$19*((DR$52-TH!$L$18)+1))),TH!$J$30)*(-TH!$K$5/(12*TH!$J$30))*((1+TH!$I$12)^MAX((DR$53-ROUNDUP(TH!$L$18/12,0)),0))</f>
        <v>-10276.188340461695</v>
      </c>
      <c r="DS78" s="55">
        <f>MIN(IF(DS$52&gt;=TH!$L$18,(TH!$L$19*((DS$52-TH!$L$18)+1))),TH!$J$30)*(-TH!$K$5/(12*TH!$J$30))*((1+TH!$I$12)^MAX((DS$53-ROUNDUP(TH!$L$18/12,0)),0))</f>
        <v>-10276.188340461695</v>
      </c>
      <c r="DT78" s="55">
        <f>MIN(IF(DT$52&gt;=TH!$L$18,(TH!$L$19*((DT$52-TH!$L$18)+1))),TH!$J$30)*(-TH!$K$5/(12*TH!$J$30))*((1+TH!$I$12)^MAX((DT$53-ROUNDUP(TH!$L$18/12,0)),0))</f>
        <v>-10276.188340461695</v>
      </c>
      <c r="DU78" s="36" t="s">
        <v>238</v>
      </c>
    </row>
    <row r="79" spans="3:125" ht="13.8" thickBot="1" x14ac:dyDescent="0.3">
      <c r="C79" s="51" t="s">
        <v>116</v>
      </c>
      <c r="D79" s="45"/>
      <c r="E79" s="45">
        <f>SUM(E76:E78)</f>
        <v>0</v>
      </c>
      <c r="F79" s="45">
        <f t="shared" ref="F79:BQ79" si="28">SUM(F76:F78)</f>
        <v>0</v>
      </c>
      <c r="G79" s="45">
        <f t="shared" si="28"/>
        <v>0</v>
      </c>
      <c r="H79" s="45">
        <f t="shared" si="28"/>
        <v>0</v>
      </c>
      <c r="I79" s="45">
        <f t="shared" si="28"/>
        <v>0</v>
      </c>
      <c r="J79" s="45">
        <f t="shared" si="28"/>
        <v>0</v>
      </c>
      <c r="K79" s="45">
        <f t="shared" si="28"/>
        <v>0</v>
      </c>
      <c r="L79" s="45">
        <f t="shared" si="28"/>
        <v>0</v>
      </c>
      <c r="M79" s="45">
        <f t="shared" si="28"/>
        <v>0</v>
      </c>
      <c r="N79" s="45">
        <f t="shared" si="28"/>
        <v>0</v>
      </c>
      <c r="O79" s="45">
        <f t="shared" si="28"/>
        <v>0</v>
      </c>
      <c r="P79" s="45">
        <f t="shared" si="28"/>
        <v>0</v>
      </c>
      <c r="Q79" s="45">
        <f t="shared" si="28"/>
        <v>0</v>
      </c>
      <c r="R79" s="45">
        <f t="shared" si="28"/>
        <v>0</v>
      </c>
      <c r="S79" s="45">
        <f t="shared" si="28"/>
        <v>0</v>
      </c>
      <c r="T79" s="45">
        <f t="shared" si="28"/>
        <v>0</v>
      </c>
      <c r="U79" s="45">
        <f t="shared" si="28"/>
        <v>0</v>
      </c>
      <c r="V79" s="45">
        <f t="shared" si="28"/>
        <v>0</v>
      </c>
      <c r="W79" s="45">
        <f t="shared" si="28"/>
        <v>0</v>
      </c>
      <c r="X79" s="45">
        <f t="shared" si="28"/>
        <v>0</v>
      </c>
      <c r="Y79" s="45">
        <f t="shared" si="28"/>
        <v>0</v>
      </c>
      <c r="Z79" s="45">
        <f t="shared" si="28"/>
        <v>0</v>
      </c>
      <c r="AA79" s="45">
        <f t="shared" si="28"/>
        <v>0</v>
      </c>
      <c r="AB79" s="45">
        <f t="shared" si="28"/>
        <v>0</v>
      </c>
      <c r="AC79" s="45">
        <f t="shared" si="28"/>
        <v>0</v>
      </c>
      <c r="AD79" s="45">
        <f t="shared" si="28"/>
        <v>-7252.3363211263013</v>
      </c>
      <c r="AE79" s="45">
        <f t="shared" si="28"/>
        <v>-14504.672642252603</v>
      </c>
      <c r="AF79" s="45">
        <f t="shared" si="28"/>
        <v>-21757.008963378907</v>
      </c>
      <c r="AG79" s="45">
        <f t="shared" si="28"/>
        <v>-29009.345284505205</v>
      </c>
      <c r="AH79" s="45">
        <f t="shared" si="28"/>
        <v>-36261.681605631507</v>
      </c>
      <c r="AI79" s="45">
        <f t="shared" si="28"/>
        <v>-43514.017926757813</v>
      </c>
      <c r="AJ79" s="45">
        <f t="shared" si="28"/>
        <v>-50766.354247884112</v>
      </c>
      <c r="AK79" s="45">
        <f t="shared" si="28"/>
        <v>-58018.69056901041</v>
      </c>
      <c r="AL79" s="45">
        <f t="shared" si="28"/>
        <v>-65271.026890136724</v>
      </c>
      <c r="AM79" s="45">
        <f t="shared" si="28"/>
        <v>-72523.363211263015</v>
      </c>
      <c r="AN79" s="45">
        <f t="shared" si="28"/>
        <v>-79775.699532389321</v>
      </c>
      <c r="AO79" s="45">
        <f t="shared" si="28"/>
        <v>-89336.262756406257</v>
      </c>
      <c r="AP79" s="45">
        <f t="shared" si="28"/>
        <v>-96780.951319440093</v>
      </c>
      <c r="AQ79" s="45">
        <f t="shared" si="28"/>
        <v>-104225.63988247394</v>
      </c>
      <c r="AR79" s="45">
        <f t="shared" si="28"/>
        <v>-111670.3284455078</v>
      </c>
      <c r="AS79" s="45">
        <f t="shared" si="28"/>
        <v>-119115.01700854165</v>
      </c>
      <c r="AT79" s="45">
        <f t="shared" si="28"/>
        <v>-126559.70557157551</v>
      </c>
      <c r="AU79" s="45">
        <f t="shared" si="28"/>
        <v>-134004.39413460935</v>
      </c>
      <c r="AV79" s="45">
        <f t="shared" si="28"/>
        <v>-141449.0826976432</v>
      </c>
      <c r="AW79" s="45">
        <f t="shared" si="28"/>
        <v>-148893.77126067708</v>
      </c>
      <c r="AX79" s="45">
        <f t="shared" si="28"/>
        <v>-156338.45982371093</v>
      </c>
      <c r="AY79" s="45">
        <f t="shared" si="28"/>
        <v>-163783.14838674478</v>
      </c>
      <c r="AZ79" s="45">
        <f t="shared" si="28"/>
        <v>-171227.8369497786</v>
      </c>
      <c r="BA79" s="45">
        <f t="shared" si="28"/>
        <v>-183414.9927442625</v>
      </c>
      <c r="BB79" s="45">
        <f t="shared" si="28"/>
        <v>-191057.28410860678</v>
      </c>
      <c r="BC79" s="45">
        <f t="shared" si="28"/>
        <v>-195642.65892721334</v>
      </c>
      <c r="BD79" s="45">
        <f t="shared" si="28"/>
        <v>-195642.65892721334</v>
      </c>
      <c r="BE79" s="45">
        <f t="shared" si="28"/>
        <v>-195642.65892721334</v>
      </c>
      <c r="BF79" s="45">
        <f t="shared" si="28"/>
        <v>-195642.65892721334</v>
      </c>
      <c r="BG79" s="45">
        <f t="shared" si="28"/>
        <v>-195642.65892721334</v>
      </c>
      <c r="BH79" s="45">
        <f t="shared" si="28"/>
        <v>-195642.65892721334</v>
      </c>
      <c r="BI79" s="45">
        <f t="shared" si="28"/>
        <v>-195642.65892721334</v>
      </c>
      <c r="BJ79" s="45">
        <f t="shared" si="28"/>
        <v>-195642.65892721334</v>
      </c>
      <c r="BK79" s="45">
        <f t="shared" si="28"/>
        <v>-195642.65892721334</v>
      </c>
      <c r="BL79" s="45">
        <f t="shared" si="28"/>
        <v>-195642.65892721334</v>
      </c>
      <c r="BM79" s="45">
        <f t="shared" si="28"/>
        <v>-200839.51767492684</v>
      </c>
      <c r="BN79" s="45">
        <f t="shared" si="28"/>
        <v>-200839.51767492684</v>
      </c>
      <c r="BO79" s="45">
        <f t="shared" si="28"/>
        <v>-200839.51767492684</v>
      </c>
      <c r="BP79" s="45">
        <f t="shared" si="28"/>
        <v>-200839.51767492684</v>
      </c>
      <c r="BQ79" s="45">
        <f t="shared" si="28"/>
        <v>-200839.51767492684</v>
      </c>
      <c r="BR79" s="45">
        <f t="shared" ref="BR79:DT79" si="29">SUM(BR76:BR78)</f>
        <v>-200839.51767492684</v>
      </c>
      <c r="BS79" s="45">
        <f t="shared" si="29"/>
        <v>-200839.51767492684</v>
      </c>
      <c r="BT79" s="45">
        <f t="shared" si="29"/>
        <v>-200839.51767492684</v>
      </c>
      <c r="BU79" s="45">
        <f t="shared" si="29"/>
        <v>-200839.51767492684</v>
      </c>
      <c r="BV79" s="45">
        <f t="shared" si="29"/>
        <v>-200839.51767492684</v>
      </c>
      <c r="BW79" s="45">
        <f t="shared" si="29"/>
        <v>-200839.51767492684</v>
      </c>
      <c r="BX79" s="45">
        <f t="shared" si="29"/>
        <v>-200839.51767492684</v>
      </c>
      <c r="BY79" s="45">
        <f t="shared" si="29"/>
        <v>-206178.52958231451</v>
      </c>
      <c r="BZ79" s="45">
        <f t="shared" si="29"/>
        <v>-206178.52958231451</v>
      </c>
      <c r="CA79" s="45">
        <f t="shared" si="29"/>
        <v>-206178.52958231451</v>
      </c>
      <c r="CB79" s="45">
        <f t="shared" si="29"/>
        <v>-206178.52958231451</v>
      </c>
      <c r="CC79" s="45">
        <f t="shared" si="29"/>
        <v>-206178.52958231451</v>
      </c>
      <c r="CD79" s="45">
        <f t="shared" si="29"/>
        <v>-206178.52958231451</v>
      </c>
      <c r="CE79" s="45">
        <f t="shared" si="29"/>
        <v>-206178.52958231451</v>
      </c>
      <c r="CF79" s="45">
        <f t="shared" si="29"/>
        <v>-206178.52958231451</v>
      </c>
      <c r="CG79" s="45">
        <f t="shared" si="29"/>
        <v>-206178.52958231451</v>
      </c>
      <c r="CH79" s="45">
        <f t="shared" si="29"/>
        <v>-206178.52958231451</v>
      </c>
      <c r="CI79" s="45">
        <f t="shared" si="29"/>
        <v>-206178.52958231451</v>
      </c>
      <c r="CJ79" s="45">
        <f t="shared" si="29"/>
        <v>-206178.52958231451</v>
      </c>
      <c r="CK79" s="45">
        <f t="shared" si="29"/>
        <v>-211663.73774600748</v>
      </c>
      <c r="CL79" s="45">
        <f t="shared" si="29"/>
        <v>-211663.73774600748</v>
      </c>
      <c r="CM79" s="45">
        <f t="shared" si="29"/>
        <v>-211663.73774600748</v>
      </c>
      <c r="CN79" s="45">
        <f t="shared" si="29"/>
        <v>-211663.73774600748</v>
      </c>
      <c r="CO79" s="45">
        <f t="shared" si="29"/>
        <v>-211663.73774600748</v>
      </c>
      <c r="CP79" s="45">
        <f t="shared" si="29"/>
        <v>-211663.73774600748</v>
      </c>
      <c r="CQ79" s="45">
        <f t="shared" si="29"/>
        <v>-211663.73774600748</v>
      </c>
      <c r="CR79" s="45">
        <f t="shared" si="29"/>
        <v>-211663.73774600748</v>
      </c>
      <c r="CS79" s="45">
        <f t="shared" si="29"/>
        <v>-211663.73774600748</v>
      </c>
      <c r="CT79" s="45">
        <f t="shared" si="29"/>
        <v>-211663.73774600748</v>
      </c>
      <c r="CU79" s="45">
        <f t="shared" si="29"/>
        <v>-211663.73774600748</v>
      </c>
      <c r="CV79" s="45">
        <f t="shared" si="29"/>
        <v>-211663.73774600748</v>
      </c>
      <c r="CW79" s="45">
        <f t="shared" si="29"/>
        <v>-217299.30591075818</v>
      </c>
      <c r="CX79" s="45">
        <f t="shared" si="29"/>
        <v>-217299.30591075818</v>
      </c>
      <c r="CY79" s="45">
        <f t="shared" si="29"/>
        <v>-217299.30591075818</v>
      </c>
      <c r="CZ79" s="45">
        <f t="shared" si="29"/>
        <v>-217299.30591075818</v>
      </c>
      <c r="DA79" s="45">
        <f t="shared" si="29"/>
        <v>-217299.30591075818</v>
      </c>
      <c r="DB79" s="45">
        <f t="shared" si="29"/>
        <v>-217299.30591075818</v>
      </c>
      <c r="DC79" s="45">
        <f t="shared" si="29"/>
        <v>-217299.30591075818</v>
      </c>
      <c r="DD79" s="45">
        <f t="shared" si="29"/>
        <v>-217299.30591075818</v>
      </c>
      <c r="DE79" s="45">
        <f t="shared" si="29"/>
        <v>-217299.30591075818</v>
      </c>
      <c r="DF79" s="45">
        <f t="shared" si="29"/>
        <v>-217299.30591075818</v>
      </c>
      <c r="DG79" s="45">
        <f t="shared" si="29"/>
        <v>-217299.30591075818</v>
      </c>
      <c r="DH79" s="45">
        <f t="shared" si="29"/>
        <v>-217299.30591075818</v>
      </c>
      <c r="DI79" s="45">
        <f t="shared" si="29"/>
        <v>-223089.52226847166</v>
      </c>
      <c r="DJ79" s="45">
        <f t="shared" si="29"/>
        <v>-223089.52226847166</v>
      </c>
      <c r="DK79" s="45">
        <f t="shared" si="29"/>
        <v>-223089.52226847166</v>
      </c>
      <c r="DL79" s="45">
        <f t="shared" si="29"/>
        <v>-223089.52226847166</v>
      </c>
      <c r="DM79" s="45">
        <f t="shared" si="29"/>
        <v>-223089.52226847166</v>
      </c>
      <c r="DN79" s="45">
        <f t="shared" si="29"/>
        <v>-223089.52226847166</v>
      </c>
      <c r="DO79" s="45">
        <f t="shared" si="29"/>
        <v>-223089.52226847166</v>
      </c>
      <c r="DP79" s="45">
        <f t="shared" si="29"/>
        <v>-223089.52226847166</v>
      </c>
      <c r="DQ79" s="45">
        <f t="shared" si="29"/>
        <v>-223089.52226847166</v>
      </c>
      <c r="DR79" s="45">
        <f t="shared" si="29"/>
        <v>-223089.52226847166</v>
      </c>
      <c r="DS79" s="45">
        <f t="shared" si="29"/>
        <v>-223089.52226847166</v>
      </c>
      <c r="DT79" s="45">
        <f t="shared" si="29"/>
        <v>-223089.52226847166</v>
      </c>
      <c r="DU79" s="36" t="s">
        <v>238</v>
      </c>
    </row>
    <row r="80" spans="3:125" ht="13.8" thickTop="1" x14ac:dyDescent="0.25">
      <c r="C80" s="2"/>
      <c r="DU80" s="36" t="s">
        <v>238</v>
      </c>
    </row>
    <row r="81" spans="3:125" x14ac:dyDescent="0.25">
      <c r="C81" s="2"/>
      <c r="DU81" s="36" t="s">
        <v>238</v>
      </c>
    </row>
    <row r="82" spans="3:125" x14ac:dyDescent="0.25">
      <c r="C82" s="2"/>
      <c r="DU82" s="36" t="s">
        <v>238</v>
      </c>
    </row>
    <row r="83" spans="3:125" x14ac:dyDescent="0.25">
      <c r="C83" s="2"/>
      <c r="DU83" s="36" t="s">
        <v>238</v>
      </c>
    </row>
    <row r="84" spans="3:125" x14ac:dyDescent="0.25">
      <c r="C84" s="2"/>
      <c r="DU84" s="36" t="s">
        <v>238</v>
      </c>
    </row>
    <row r="85" spans="3:125" x14ac:dyDescent="0.25">
      <c r="C85" s="2"/>
      <c r="DU85" s="36" t="s">
        <v>238</v>
      </c>
    </row>
    <row r="86" spans="3:125" x14ac:dyDescent="0.25">
      <c r="C86" s="2"/>
      <c r="DU86" s="36" t="s">
        <v>238</v>
      </c>
    </row>
    <row r="87" spans="3:125" x14ac:dyDescent="0.25">
      <c r="C87" s="2"/>
      <c r="DU87" s="36" t="s">
        <v>238</v>
      </c>
    </row>
    <row r="88" spans="3:125" x14ac:dyDescent="0.25">
      <c r="C88" s="2"/>
      <c r="DU88" s="36" t="s">
        <v>238</v>
      </c>
    </row>
    <row r="89" spans="3:125" x14ac:dyDescent="0.25">
      <c r="DU89" s="36" t="s">
        <v>238</v>
      </c>
    </row>
    <row r="90" spans="3:125" x14ac:dyDescent="0.25">
      <c r="DU90" s="36" t="s">
        <v>238</v>
      </c>
    </row>
    <row r="91" spans="3:125" x14ac:dyDescent="0.25">
      <c r="DU91" s="36" t="s">
        <v>238</v>
      </c>
    </row>
    <row r="92" spans="3:125" x14ac:dyDescent="0.25">
      <c r="DU92" s="36" t="s">
        <v>238</v>
      </c>
    </row>
    <row r="93" spans="3:125" x14ac:dyDescent="0.25">
      <c r="DU93" s="36" t="s">
        <v>238</v>
      </c>
    </row>
    <row r="94" spans="3:125" x14ac:dyDescent="0.25">
      <c r="DU94" s="36" t="s">
        <v>238</v>
      </c>
    </row>
    <row r="95" spans="3:125" x14ac:dyDescent="0.25">
      <c r="DU95" s="36" t="s">
        <v>238</v>
      </c>
    </row>
    <row r="96" spans="3:125" x14ac:dyDescent="0.25">
      <c r="DU96" s="36" t="s">
        <v>238</v>
      </c>
    </row>
    <row r="97" spans="125:125" x14ac:dyDescent="0.25">
      <c r="DU97" s="36" t="s">
        <v>238</v>
      </c>
    </row>
    <row r="98" spans="125:125" x14ac:dyDescent="0.25">
      <c r="DU98" s="36" t="s">
        <v>238</v>
      </c>
    </row>
    <row r="99" spans="125:125" x14ac:dyDescent="0.25">
      <c r="DU99" s="36" t="s">
        <v>238</v>
      </c>
    </row>
    <row r="100" spans="125:125" x14ac:dyDescent="0.25">
      <c r="DU100" s="36" t="s">
        <v>238</v>
      </c>
    </row>
    <row r="101" spans="125:125" x14ac:dyDescent="0.25">
      <c r="DU101" s="36" t="s">
        <v>238</v>
      </c>
    </row>
    <row r="102" spans="125:125" x14ac:dyDescent="0.25">
      <c r="DU102" s="36" t="s">
        <v>238</v>
      </c>
    </row>
    <row r="103" spans="125:125" x14ac:dyDescent="0.25">
      <c r="DU103" s="36" t="s">
        <v>238</v>
      </c>
    </row>
    <row r="104" spans="125:125" x14ac:dyDescent="0.25">
      <c r="DU104" s="36" t="s">
        <v>238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B418-50DA-460C-8FD3-FFAD7FF9EC43}">
  <sheetPr>
    <tabColor rgb="FF00B050"/>
  </sheetPr>
  <dimension ref="A1:P31"/>
  <sheetViews>
    <sheetView topLeftCell="A23" workbookViewId="0">
      <selection activeCell="C15" sqref="C15"/>
    </sheetView>
  </sheetViews>
  <sheetFormatPr defaultRowHeight="13.2" x14ac:dyDescent="0.25"/>
  <cols>
    <col min="1" max="1" width="11.6640625" customWidth="1"/>
    <col min="2" max="2" width="20.21875" customWidth="1"/>
    <col min="3" max="3" width="9.6640625" bestFit="1" customWidth="1"/>
    <col min="4" max="4" width="11.77734375" customWidth="1"/>
    <col min="7" max="7" width="18" bestFit="1" customWidth="1"/>
    <col min="8" max="8" width="15.6640625" bestFit="1" customWidth="1"/>
    <col min="9" max="9" width="16.88671875" bestFit="1" customWidth="1"/>
    <col min="10" max="10" width="3.33203125" customWidth="1"/>
    <col min="11" max="11" width="15.88671875" customWidth="1"/>
    <col min="12" max="12" width="11.109375" bestFit="1" customWidth="1"/>
    <col min="14" max="14" width="13.44140625" bestFit="1" customWidth="1"/>
    <col min="16" max="16" width="10.77734375" bestFit="1" customWidth="1"/>
  </cols>
  <sheetData>
    <row r="1" spans="1:16" ht="14.4" x14ac:dyDescent="0.3">
      <c r="A1" s="12" t="s">
        <v>211</v>
      </c>
      <c r="B1" s="1"/>
      <c r="C1" s="1"/>
      <c r="D1" s="1"/>
      <c r="E1" s="1"/>
      <c r="F1" s="1"/>
      <c r="G1" s="1"/>
      <c r="H1" s="1"/>
    </row>
    <row r="3" spans="1:16" ht="14.4" x14ac:dyDescent="0.3">
      <c r="A3" s="81" t="s">
        <v>409</v>
      </c>
      <c r="B3" s="81" t="s">
        <v>407</v>
      </c>
      <c r="C3" s="81" t="s">
        <v>408</v>
      </c>
      <c r="D3" s="81" t="s">
        <v>212</v>
      </c>
      <c r="E3" s="81" t="s">
        <v>213</v>
      </c>
      <c r="F3" s="81" t="s">
        <v>200</v>
      </c>
      <c r="G3" s="81" t="s">
        <v>214</v>
      </c>
      <c r="H3" s="81" t="s">
        <v>215</v>
      </c>
      <c r="I3" s="81" t="s">
        <v>216</v>
      </c>
      <c r="K3" s="12" t="s">
        <v>304</v>
      </c>
      <c r="L3" s="1"/>
      <c r="M3" s="1"/>
      <c r="N3" s="1"/>
    </row>
    <row r="4" spans="1:16" x14ac:dyDescent="0.25">
      <c r="B4" s="84">
        <f t="shared" ref="B4:B9" si="0">IF(D4&gt;0,($N$4+$N$5)/$D$10,0)</f>
        <v>56673.77</v>
      </c>
      <c r="C4" s="84">
        <f t="shared" ref="C4:C9" ca="1" si="1">IF(E4&gt;0,(SUM($N$7:$N$9))/$D$10,0)</f>
        <v>58411.262784713377</v>
      </c>
      <c r="D4" s="83">
        <v>80</v>
      </c>
      <c r="E4" s="39">
        <v>1550</v>
      </c>
      <c r="F4" s="40">
        <v>130</v>
      </c>
      <c r="G4" s="84">
        <f t="shared" ref="G4:G9" si="2">F4*E4</f>
        <v>201500</v>
      </c>
      <c r="H4" s="41">
        <f t="shared" ref="H4:H9" ca="1" si="3">G4+B4+C4</f>
        <v>316585.03278471337</v>
      </c>
      <c r="I4" s="41">
        <f t="shared" ref="I4:I9" ca="1" si="4">H4*D4</f>
        <v>25326802.622777071</v>
      </c>
      <c r="K4" s="36" t="s">
        <v>277</v>
      </c>
      <c r="M4" s="101">
        <f>LPP!H17</f>
        <v>0.4</v>
      </c>
      <c r="N4" s="69">
        <f>M4*LPP!M23</f>
        <v>11047700</v>
      </c>
    </row>
    <row r="5" spans="1:16" x14ac:dyDescent="0.25">
      <c r="B5" s="84">
        <f t="shared" si="0"/>
        <v>56673.77</v>
      </c>
      <c r="C5" s="84">
        <f t="shared" ca="1" si="1"/>
        <v>58411.262784713377</v>
      </c>
      <c r="D5" s="83">
        <v>80</v>
      </c>
      <c r="E5" s="39">
        <v>1750</v>
      </c>
      <c r="F5" s="40">
        <v>130</v>
      </c>
      <c r="G5" s="84">
        <f t="shared" si="2"/>
        <v>227500</v>
      </c>
      <c r="H5" s="41">
        <f t="shared" ca="1" si="3"/>
        <v>342585.03278471337</v>
      </c>
      <c r="I5" s="41">
        <f t="shared" ca="1" si="4"/>
        <v>27406802.622777071</v>
      </c>
      <c r="K5" s="36" t="s">
        <v>203</v>
      </c>
      <c r="M5" s="101">
        <f>LPP!H17</f>
        <v>0.4</v>
      </c>
      <c r="N5" s="69">
        <f>M5*LPP!M36</f>
        <v>11621808</v>
      </c>
      <c r="P5" s="104"/>
    </row>
    <row r="6" spans="1:16" x14ac:dyDescent="0.25">
      <c r="B6" s="84">
        <f t="shared" si="0"/>
        <v>56673.77</v>
      </c>
      <c r="C6" s="84">
        <f t="shared" ca="1" si="1"/>
        <v>58411.262784713377</v>
      </c>
      <c r="D6" s="83">
        <v>80</v>
      </c>
      <c r="E6" s="39">
        <v>1900</v>
      </c>
      <c r="F6" s="40">
        <v>130</v>
      </c>
      <c r="G6" s="84">
        <f t="shared" si="2"/>
        <v>247000</v>
      </c>
      <c r="H6" s="41">
        <f t="shared" ca="1" si="3"/>
        <v>362085.03278471337</v>
      </c>
      <c r="I6" s="41">
        <f t="shared" ca="1" si="4"/>
        <v>28966802.622777071</v>
      </c>
      <c r="K6" s="36" t="s">
        <v>299</v>
      </c>
      <c r="N6" s="69">
        <f>G10</f>
        <v>99840000</v>
      </c>
    </row>
    <row r="7" spans="1:16" x14ac:dyDescent="0.25">
      <c r="B7" s="84">
        <f t="shared" si="0"/>
        <v>56673.77</v>
      </c>
      <c r="C7" s="84">
        <f t="shared" ca="1" si="1"/>
        <v>58411.262784713377</v>
      </c>
      <c r="D7" s="83">
        <v>80</v>
      </c>
      <c r="E7" s="39">
        <v>2100</v>
      </c>
      <c r="F7" s="40">
        <v>130</v>
      </c>
      <c r="G7" s="84">
        <f t="shared" si="2"/>
        <v>273000</v>
      </c>
      <c r="H7" s="41">
        <f t="shared" ca="1" si="3"/>
        <v>388085.03278471337</v>
      </c>
      <c r="I7" s="41">
        <f t="shared" ca="1" si="4"/>
        <v>31046802.622777071</v>
      </c>
      <c r="K7" s="36" t="s">
        <v>303</v>
      </c>
      <c r="M7" s="101">
        <f>LPP!H17</f>
        <v>0.4</v>
      </c>
      <c r="N7" s="69">
        <f ca="1">M7*SUM(LPP!Q13:$Q$17)</f>
        <v>16143268.95388535</v>
      </c>
    </row>
    <row r="8" spans="1:16" x14ac:dyDescent="0.25">
      <c r="B8" s="84">
        <f t="shared" si="0"/>
        <v>56673.77</v>
      </c>
      <c r="C8" s="84">
        <f t="shared" ca="1" si="1"/>
        <v>58411.262784713377</v>
      </c>
      <c r="D8" s="83">
        <v>80</v>
      </c>
      <c r="E8" s="39">
        <v>2300</v>
      </c>
      <c r="F8" s="40">
        <v>130</v>
      </c>
      <c r="G8" s="84">
        <f t="shared" si="2"/>
        <v>299000</v>
      </c>
      <c r="H8" s="41">
        <f t="shared" ca="1" si="3"/>
        <v>414085.03278471337</v>
      </c>
      <c r="I8" s="41">
        <f t="shared" ca="1" si="4"/>
        <v>33126802.622777071</v>
      </c>
      <c r="K8" s="36" t="s">
        <v>205</v>
      </c>
      <c r="M8" s="68">
        <f>LPP!P11</f>
        <v>0.05</v>
      </c>
      <c r="N8" s="69">
        <f>M8*N6</f>
        <v>4992000</v>
      </c>
    </row>
    <row r="9" spans="1:16" x14ac:dyDescent="0.25">
      <c r="B9" s="84">
        <f t="shared" si="0"/>
        <v>0</v>
      </c>
      <c r="C9" s="84">
        <f t="shared" si="1"/>
        <v>0</v>
      </c>
      <c r="D9" s="83">
        <v>0</v>
      </c>
      <c r="E9" s="39">
        <v>0</v>
      </c>
      <c r="F9" s="40">
        <v>0</v>
      </c>
      <c r="G9" s="84">
        <f t="shared" si="2"/>
        <v>0</v>
      </c>
      <c r="H9" s="41">
        <f t="shared" si="3"/>
        <v>0</v>
      </c>
      <c r="I9" s="41">
        <f t="shared" si="4"/>
        <v>0</v>
      </c>
      <c r="K9" s="36" t="s">
        <v>403</v>
      </c>
      <c r="M9" s="68">
        <f>LPP!P12</f>
        <v>0.02</v>
      </c>
      <c r="N9" s="69">
        <f>(M9*N5)+(M9*N6)</f>
        <v>2229236.16</v>
      </c>
    </row>
    <row r="10" spans="1:16" ht="13.8" thickBot="1" x14ac:dyDescent="0.3">
      <c r="A10" s="42" t="s">
        <v>86</v>
      </c>
      <c r="B10" s="42"/>
      <c r="C10" s="42"/>
      <c r="D10" s="45">
        <f>SUM(D4:D9)</f>
        <v>400</v>
      </c>
      <c r="E10" s="80"/>
      <c r="F10" s="80"/>
      <c r="G10" s="43">
        <f>SUMPRODUCT($D$4:$D$9,$G$4:$G$9)</f>
        <v>99840000</v>
      </c>
      <c r="H10" s="43">
        <f ca="1">SUM(H4:H9)</f>
        <v>1823425.1639235669</v>
      </c>
      <c r="I10" s="43">
        <f ca="1">SUM(I4:I9)</f>
        <v>145874013.11388534</v>
      </c>
      <c r="K10" s="42" t="s">
        <v>86</v>
      </c>
      <c r="L10" s="93"/>
      <c r="M10" s="93"/>
      <c r="N10" s="74">
        <f ca="1">SUM(N4:N9)</f>
        <v>145874013.11388534</v>
      </c>
    </row>
    <row r="11" spans="1:16" ht="13.8" thickTop="1" x14ac:dyDescent="0.25"/>
    <row r="12" spans="1:16" x14ac:dyDescent="0.25">
      <c r="A12" s="81" t="s">
        <v>195</v>
      </c>
      <c r="B12" s="81"/>
      <c r="C12" s="81"/>
      <c r="F12" s="81" t="s">
        <v>213</v>
      </c>
      <c r="G12" s="81" t="s">
        <v>217</v>
      </c>
      <c r="H12" s="81" t="s">
        <v>227</v>
      </c>
      <c r="I12" s="81" t="s">
        <v>228</v>
      </c>
      <c r="J12" s="81"/>
      <c r="K12" s="81" t="s">
        <v>48</v>
      </c>
      <c r="N12" s="69"/>
    </row>
    <row r="13" spans="1:16" x14ac:dyDescent="0.25">
      <c r="A13" s="36" t="s">
        <v>25</v>
      </c>
      <c r="C13" s="38">
        <v>7.0000000000000007E-2</v>
      </c>
      <c r="F13" s="85">
        <f>E4</f>
        <v>1550</v>
      </c>
      <c r="G13" s="40">
        <v>400000</v>
      </c>
      <c r="H13" s="41">
        <f>G13*(1-$C$13)</f>
        <v>372000</v>
      </c>
      <c r="I13" s="41">
        <f ca="1">H13-H4</f>
        <v>55414.967215286626</v>
      </c>
      <c r="J13" s="41"/>
      <c r="K13" s="41">
        <f>G13*D4</f>
        <v>32000000</v>
      </c>
      <c r="N13" s="69"/>
    </row>
    <row r="14" spans="1:16" x14ac:dyDescent="0.25">
      <c r="A14" s="36" t="s">
        <v>239</v>
      </c>
      <c r="C14" s="67">
        <f>LPP!M28</f>
        <v>17</v>
      </c>
      <c r="F14" s="85">
        <f>E5</f>
        <v>1750</v>
      </c>
      <c r="G14" s="40">
        <v>425000</v>
      </c>
      <c r="H14" s="41">
        <f>G14*(1-$C$13)</f>
        <v>395250</v>
      </c>
      <c r="I14" s="41">
        <f ca="1">H14-H5</f>
        <v>52664.967215286626</v>
      </c>
      <c r="J14" s="41"/>
      <c r="K14" s="41">
        <f>G14*D5</f>
        <v>34000000</v>
      </c>
      <c r="N14" s="69"/>
    </row>
    <row r="15" spans="1:16" x14ac:dyDescent="0.25">
      <c r="A15" s="36" t="s">
        <v>241</v>
      </c>
      <c r="C15" s="72">
        <v>18</v>
      </c>
      <c r="F15" s="85">
        <f>E6</f>
        <v>1900</v>
      </c>
      <c r="G15" s="40">
        <v>450000</v>
      </c>
      <c r="H15" s="41">
        <f>G15*(1-$C$13)</f>
        <v>418500</v>
      </c>
      <c r="I15" s="41">
        <f ca="1">H15-H6</f>
        <v>56414.967215286626</v>
      </c>
      <c r="J15" s="41"/>
      <c r="K15" s="41">
        <f>G15*D6</f>
        <v>36000000</v>
      </c>
      <c r="N15" s="111"/>
    </row>
    <row r="16" spans="1:16" x14ac:dyDescent="0.25">
      <c r="A16" s="36" t="s">
        <v>240</v>
      </c>
      <c r="C16" s="72">
        <v>40</v>
      </c>
      <c r="F16" s="85">
        <f>E7</f>
        <v>2100</v>
      </c>
      <c r="G16" s="40">
        <v>475000</v>
      </c>
      <c r="H16" s="41">
        <f>G16*(1-$C$13)</f>
        <v>441749.99999999994</v>
      </c>
      <c r="I16" s="41">
        <f ca="1">H16-H7</f>
        <v>53664.967215286568</v>
      </c>
      <c r="J16" s="41"/>
      <c r="K16" s="41">
        <f>G16*D7</f>
        <v>38000000</v>
      </c>
    </row>
    <row r="17" spans="1:14" x14ac:dyDescent="0.25">
      <c r="A17" s="36" t="s">
        <v>242</v>
      </c>
      <c r="C17">
        <f>C16+C15-1</f>
        <v>57</v>
      </c>
      <c r="F17" s="85">
        <f>E8</f>
        <v>2300</v>
      </c>
      <c r="G17" s="40">
        <v>500000</v>
      </c>
      <c r="H17" s="41">
        <f>G17*(1-$C$13)</f>
        <v>464999.99999999994</v>
      </c>
      <c r="I17" s="41">
        <f ca="1">H17-H8</f>
        <v>50914.967215286568</v>
      </c>
      <c r="J17" s="41"/>
      <c r="K17" s="41">
        <f>G17*D8</f>
        <v>40000000</v>
      </c>
    </row>
    <row r="18" spans="1:14" ht="13.8" thickBot="1" x14ac:dyDescent="0.3">
      <c r="A18" s="36" t="s">
        <v>244</v>
      </c>
      <c r="C18" s="72">
        <v>25</v>
      </c>
      <c r="F18" s="42" t="s">
        <v>246</v>
      </c>
      <c r="G18" s="43">
        <f>K18/D10</f>
        <v>450000</v>
      </c>
      <c r="H18" s="43">
        <f>AVERAGE(H13:H17)</f>
        <v>418500</v>
      </c>
      <c r="I18" s="43"/>
      <c r="J18" s="43"/>
      <c r="K18" s="43">
        <f>SUM(K13:K17)</f>
        <v>180000000</v>
      </c>
      <c r="N18" s="41"/>
    </row>
    <row r="19" spans="1:14" ht="13.8" thickTop="1" x14ac:dyDescent="0.25">
      <c r="A19" s="36" t="s">
        <v>243</v>
      </c>
      <c r="C19" s="72">
        <v>10</v>
      </c>
      <c r="N19" s="110"/>
    </row>
    <row r="20" spans="1:14" x14ac:dyDescent="0.25">
      <c r="A20" s="36" t="s">
        <v>402</v>
      </c>
      <c r="C20">
        <f>ROUNDUP(D10/C19,0)</f>
        <v>40</v>
      </c>
      <c r="H20" s="41"/>
    </row>
    <row r="21" spans="1:14" x14ac:dyDescent="0.25">
      <c r="A21" s="36" t="s">
        <v>245</v>
      </c>
      <c r="C21">
        <f>ROUNDUP(C18+C20-1,0)</f>
        <v>64</v>
      </c>
    </row>
    <row r="31" spans="1:14" x14ac:dyDescent="0.25">
      <c r="D31" s="72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FC38-2D02-4EC3-B7EE-4875E545B62F}">
  <sheetPr>
    <tabColor rgb="FF00B050"/>
  </sheetPr>
  <dimension ref="A1:DU104"/>
  <sheetViews>
    <sheetView workbookViewId="0">
      <selection activeCell="D14" sqref="D14"/>
    </sheetView>
  </sheetViews>
  <sheetFormatPr defaultRowHeight="13.2" x14ac:dyDescent="0.25"/>
  <cols>
    <col min="2" max="2" width="17.6640625" customWidth="1"/>
    <col min="3" max="3" width="24.21875" customWidth="1"/>
    <col min="4" max="4" width="12.44140625" bestFit="1" customWidth="1"/>
    <col min="5" max="8" width="12.109375" bestFit="1" customWidth="1"/>
    <col min="9" max="9" width="11.44140625" bestFit="1" customWidth="1"/>
    <col min="10" max="29" width="11.109375" bestFit="1" customWidth="1"/>
    <col min="30" max="54" width="10.44140625" bestFit="1" customWidth="1"/>
    <col min="55" max="55" width="8.77734375" bestFit="1" customWidth="1"/>
    <col min="56" max="56" width="9.21875" bestFit="1" customWidth="1"/>
    <col min="58" max="58" width="8.5546875" bestFit="1" customWidth="1"/>
    <col min="60" max="60" width="9.33203125" bestFit="1" customWidth="1"/>
    <col min="62" max="62" width="9.5546875" bestFit="1" customWidth="1"/>
    <col min="63" max="63" width="8.6640625" bestFit="1" customWidth="1"/>
    <col min="64" max="64" width="8.109375" bestFit="1" customWidth="1"/>
  </cols>
  <sheetData>
    <row r="1" spans="1:14" x14ac:dyDescent="0.25">
      <c r="A1" s="81" t="s">
        <v>252</v>
      </c>
      <c r="B1" s="89"/>
      <c r="C1" s="89"/>
      <c r="D1" s="89"/>
    </row>
    <row r="5" spans="1:14" ht="14.4" x14ac:dyDescent="0.3">
      <c r="C5" s="2" t="s">
        <v>36</v>
      </c>
      <c r="D5" s="19">
        <f>LPP!D4</f>
        <v>44408</v>
      </c>
      <c r="E5" s="20">
        <f>EOMONTH(D5,12)</f>
        <v>44773</v>
      </c>
      <c r="F5" s="20">
        <f t="shared" ref="F5:N5" si="0">EOMONTH(E5,12)</f>
        <v>45138</v>
      </c>
      <c r="G5" s="20">
        <f t="shared" si="0"/>
        <v>45504</v>
      </c>
      <c r="H5" s="20">
        <f t="shared" si="0"/>
        <v>45869</v>
      </c>
      <c r="I5" s="20">
        <f t="shared" si="0"/>
        <v>46234</v>
      </c>
      <c r="J5" s="20">
        <f t="shared" si="0"/>
        <v>46599</v>
      </c>
      <c r="K5" s="20">
        <f t="shared" si="0"/>
        <v>46965</v>
      </c>
      <c r="L5" s="20">
        <f t="shared" si="0"/>
        <v>47330</v>
      </c>
      <c r="M5" s="20">
        <f t="shared" si="0"/>
        <v>47695</v>
      </c>
      <c r="N5" s="20">
        <f t="shared" si="0"/>
        <v>48060</v>
      </c>
    </row>
    <row r="6" spans="1:14" x14ac:dyDescent="0.25">
      <c r="C6" s="36" t="s">
        <v>229</v>
      </c>
      <c r="D6" s="72">
        <v>0</v>
      </c>
      <c r="E6" s="91">
        <f>D6+1</f>
        <v>1</v>
      </c>
      <c r="F6" s="91">
        <f t="shared" ref="F6:N6" si="1">E6+1</f>
        <v>2</v>
      </c>
      <c r="G6" s="91">
        <f t="shared" si="1"/>
        <v>3</v>
      </c>
      <c r="H6" s="91">
        <f t="shared" si="1"/>
        <v>4</v>
      </c>
      <c r="I6" s="91">
        <f t="shared" si="1"/>
        <v>5</v>
      </c>
      <c r="J6" s="91">
        <f t="shared" si="1"/>
        <v>6</v>
      </c>
      <c r="K6" s="91">
        <f t="shared" si="1"/>
        <v>7</v>
      </c>
      <c r="L6" s="91">
        <f t="shared" si="1"/>
        <v>8</v>
      </c>
      <c r="M6" s="91">
        <f t="shared" si="1"/>
        <v>9</v>
      </c>
      <c r="N6" s="91">
        <f t="shared" si="1"/>
        <v>10</v>
      </c>
    </row>
    <row r="7" spans="1:14" x14ac:dyDescent="0.25"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 x14ac:dyDescent="0.25">
      <c r="C8" s="10" t="s">
        <v>251</v>
      </c>
    </row>
    <row r="9" spans="1:14" x14ac:dyDescent="0.25">
      <c r="C9" s="9" t="str">
        <f>C56</f>
        <v>Acquisition (40% Allocated)</v>
      </c>
      <c r="D9" s="55">
        <f t="shared" ref="D9:N9" si="2">SUMIF($D$53:$DT$53,D$6,$D56:$DT56)</f>
        <v>-5523850</v>
      </c>
      <c r="E9" s="55">
        <f t="shared" si="2"/>
        <v>0</v>
      </c>
      <c r="F9" s="55">
        <f t="shared" si="2"/>
        <v>0</v>
      </c>
      <c r="G9" s="55">
        <f t="shared" si="2"/>
        <v>0</v>
      </c>
      <c r="H9" s="55">
        <f t="shared" si="2"/>
        <v>0</v>
      </c>
      <c r="I9" s="55">
        <f t="shared" si="2"/>
        <v>0</v>
      </c>
      <c r="J9" s="55">
        <f t="shared" si="2"/>
        <v>0</v>
      </c>
      <c r="K9" s="55">
        <f t="shared" si="2"/>
        <v>0</v>
      </c>
      <c r="L9" s="55">
        <f t="shared" si="2"/>
        <v>0</v>
      </c>
      <c r="M9" s="55">
        <f t="shared" si="2"/>
        <v>0</v>
      </c>
      <c r="N9" s="55">
        <f t="shared" si="2"/>
        <v>0</v>
      </c>
    </row>
    <row r="10" spans="1:14" x14ac:dyDescent="0.25">
      <c r="C10" s="9" t="str">
        <f>C57</f>
        <v>Site Work (40% Allocated)</v>
      </c>
      <c r="D10" s="55">
        <f t="shared" ref="D10:N10" si="3">SUMIF($D$53:$DT$53,D$6,$D57:$DT57)</f>
        <v>0</v>
      </c>
      <c r="E10" s="55">
        <f t="shared" si="3"/>
        <v>-5165248</v>
      </c>
      <c r="F10" s="55">
        <f t="shared" si="3"/>
        <v>-6456560</v>
      </c>
      <c r="G10" s="55">
        <f t="shared" si="3"/>
        <v>0</v>
      </c>
      <c r="H10" s="55">
        <f t="shared" si="3"/>
        <v>0</v>
      </c>
      <c r="I10" s="55">
        <f t="shared" si="3"/>
        <v>0</v>
      </c>
      <c r="J10" s="55">
        <f t="shared" si="3"/>
        <v>0</v>
      </c>
      <c r="K10" s="55">
        <f t="shared" si="3"/>
        <v>0</v>
      </c>
      <c r="L10" s="55">
        <f t="shared" si="3"/>
        <v>0</v>
      </c>
      <c r="M10" s="55">
        <f t="shared" si="3"/>
        <v>0</v>
      </c>
      <c r="N10" s="55">
        <f t="shared" si="3"/>
        <v>0</v>
      </c>
    </row>
    <row r="11" spans="1:14" x14ac:dyDescent="0.25">
      <c r="B11" s="56"/>
      <c r="C11" s="9" t="str">
        <f>C58</f>
        <v>Vertical Construction</v>
      </c>
      <c r="D11" s="55">
        <f t="shared" ref="D11:N11" si="4">SUMIF($D$53:$DT$53,D$6,$D58:$DT58)</f>
        <v>0</v>
      </c>
      <c r="E11" s="55">
        <f t="shared" si="4"/>
        <v>0</v>
      </c>
      <c r="F11" s="55">
        <f t="shared" ca="1" si="4"/>
        <v>-25527952.294929937</v>
      </c>
      <c r="G11" s="55">
        <f t="shared" ca="1" si="4"/>
        <v>-43762203.934165597</v>
      </c>
      <c r="H11" s="55">
        <f t="shared" ca="1" si="4"/>
        <v>-43762203.934165597</v>
      </c>
      <c r="I11" s="55">
        <f t="shared" ca="1" si="4"/>
        <v>-32821652.950624205</v>
      </c>
      <c r="J11" s="55">
        <f t="shared" si="4"/>
        <v>0</v>
      </c>
      <c r="K11" s="55">
        <f t="shared" si="4"/>
        <v>0</v>
      </c>
      <c r="L11" s="55">
        <f t="shared" si="4"/>
        <v>0</v>
      </c>
      <c r="M11" s="55">
        <f t="shared" si="4"/>
        <v>0</v>
      </c>
      <c r="N11" s="55">
        <f t="shared" si="4"/>
        <v>0</v>
      </c>
    </row>
    <row r="12" spans="1:14" x14ac:dyDescent="0.25">
      <c r="C12" s="9" t="str">
        <f>C59</f>
        <v>Contractor Fees</v>
      </c>
      <c r="D12" s="55">
        <f t="shared" ref="D12:N12" si="5">SUMIF($D$53:$DT$53,D$6,$D59:$DT59)</f>
        <v>0</v>
      </c>
      <c r="E12" s="55">
        <f t="shared" si="5"/>
        <v>0</v>
      </c>
      <c r="F12" s="55">
        <f t="shared" si="5"/>
        <v>-1263716.3280000002</v>
      </c>
      <c r="G12" s="55">
        <f t="shared" si="5"/>
        <v>-2166370.8480000007</v>
      </c>
      <c r="H12" s="55">
        <f t="shared" si="5"/>
        <v>-2166370.8480000007</v>
      </c>
      <c r="I12" s="55">
        <f t="shared" si="5"/>
        <v>-1624778.1360000004</v>
      </c>
      <c r="J12" s="55">
        <f t="shared" si="5"/>
        <v>0</v>
      </c>
      <c r="K12" s="55">
        <f t="shared" si="5"/>
        <v>0</v>
      </c>
      <c r="L12" s="55">
        <f t="shared" si="5"/>
        <v>0</v>
      </c>
      <c r="M12" s="55">
        <f t="shared" si="5"/>
        <v>0</v>
      </c>
      <c r="N12" s="55">
        <f t="shared" si="5"/>
        <v>0</v>
      </c>
    </row>
    <row r="13" spans="1:14" x14ac:dyDescent="0.25">
      <c r="C13" s="9" t="str">
        <f>C60</f>
        <v>Contingency (40% Allocated)</v>
      </c>
      <c r="D13" s="55">
        <f t="shared" ref="D13:N13" si="6">SUMIF($D$53:$DT$53,D$6,$D60:$DT60)</f>
        <v>0</v>
      </c>
      <c r="E13" s="55">
        <f t="shared" si="6"/>
        <v>0</v>
      </c>
      <c r="F13" s="55">
        <f t="shared" si="6"/>
        <v>-945124.57199999993</v>
      </c>
      <c r="G13" s="55">
        <f t="shared" si="6"/>
        <v>-1620213.5520000004</v>
      </c>
      <c r="H13" s="55">
        <f t="shared" si="6"/>
        <v>-1620213.5520000004</v>
      </c>
      <c r="I13" s="55">
        <f t="shared" si="6"/>
        <v>-1215160.1640000001</v>
      </c>
      <c r="J13" s="55">
        <f t="shared" si="6"/>
        <v>0</v>
      </c>
      <c r="K13" s="55">
        <f t="shared" si="6"/>
        <v>0</v>
      </c>
      <c r="L13" s="55">
        <f t="shared" si="6"/>
        <v>0</v>
      </c>
      <c r="M13" s="55">
        <f t="shared" si="6"/>
        <v>0</v>
      </c>
      <c r="N13" s="55">
        <f t="shared" si="6"/>
        <v>0</v>
      </c>
    </row>
    <row r="14" spans="1:14" ht="13.8" thickBot="1" x14ac:dyDescent="0.3">
      <c r="C14" s="29" t="s">
        <v>207</v>
      </c>
      <c r="D14" s="80">
        <f>SUM(D8:D13)</f>
        <v>-5523850</v>
      </c>
      <c r="E14" s="80">
        <f t="shared" ref="E14:N14" si="7">SUM(E8:E13)</f>
        <v>-5165248</v>
      </c>
      <c r="F14" s="80">
        <f t="shared" ca="1" si="7"/>
        <v>-34193353.194929935</v>
      </c>
      <c r="G14" s="80">
        <f t="shared" ca="1" si="7"/>
        <v>-47548788.334165595</v>
      </c>
      <c r="H14" s="80">
        <f t="shared" ca="1" si="7"/>
        <v>-47548788.334165595</v>
      </c>
      <c r="I14" s="80">
        <f t="shared" ca="1" si="7"/>
        <v>-35661591.250624202</v>
      </c>
      <c r="J14" s="80">
        <f t="shared" si="7"/>
        <v>0</v>
      </c>
      <c r="K14" s="80">
        <f t="shared" si="7"/>
        <v>0</v>
      </c>
      <c r="L14" s="80">
        <f t="shared" si="7"/>
        <v>0</v>
      </c>
      <c r="M14" s="80">
        <f t="shared" si="7"/>
        <v>0</v>
      </c>
      <c r="N14" s="80">
        <f t="shared" si="7"/>
        <v>0</v>
      </c>
    </row>
    <row r="15" spans="1:14" ht="13.8" thickTop="1" x14ac:dyDescent="0.25">
      <c r="B15" s="56"/>
      <c r="C15" s="9"/>
    </row>
    <row r="16" spans="1:14" x14ac:dyDescent="0.25">
      <c r="C16" s="10" t="s">
        <v>231</v>
      </c>
    </row>
    <row r="17" spans="3:14" x14ac:dyDescent="0.25">
      <c r="C17" s="14" t="s">
        <v>310</v>
      </c>
      <c r="D17" s="55">
        <f t="shared" ref="D17:N17" si="8">SUMIF($D$53:$DT$53,D$6,$D64:$DT64)</f>
        <v>0</v>
      </c>
      <c r="E17" s="55">
        <f t="shared" si="8"/>
        <v>0</v>
      </c>
      <c r="F17" s="55">
        <f t="shared" si="8"/>
        <v>0</v>
      </c>
      <c r="G17" s="55">
        <f t="shared" si="8"/>
        <v>54000000</v>
      </c>
      <c r="H17" s="55">
        <f t="shared" si="8"/>
        <v>54000000</v>
      </c>
      <c r="I17" s="55">
        <f t="shared" si="8"/>
        <v>54000000</v>
      </c>
      <c r="J17" s="55">
        <f t="shared" si="8"/>
        <v>18000000</v>
      </c>
      <c r="K17" s="55">
        <f t="shared" si="8"/>
        <v>0</v>
      </c>
      <c r="L17" s="55">
        <f t="shared" si="8"/>
        <v>0</v>
      </c>
      <c r="M17" s="55">
        <f t="shared" si="8"/>
        <v>0</v>
      </c>
      <c r="N17" s="55">
        <f t="shared" si="8"/>
        <v>0</v>
      </c>
    </row>
    <row r="18" spans="3:14" x14ac:dyDescent="0.25">
      <c r="C18" s="37" t="s">
        <v>25</v>
      </c>
      <c r="D18" s="55">
        <f>-D17*H!$C$13</f>
        <v>0</v>
      </c>
      <c r="E18" s="55">
        <f>-E17*H!$C$13</f>
        <v>0</v>
      </c>
      <c r="F18" s="55">
        <f>-F17*H!$C$13</f>
        <v>0</v>
      </c>
      <c r="G18" s="55">
        <f>-G17*H!$C$13</f>
        <v>-3780000.0000000005</v>
      </c>
      <c r="H18" s="55">
        <f>-H17*H!$C$13</f>
        <v>-3780000.0000000005</v>
      </c>
      <c r="I18" s="55">
        <f>-I17*H!$C$13</f>
        <v>-3780000.0000000005</v>
      </c>
      <c r="J18" s="55">
        <f>-J17*H!$C$13</f>
        <v>-1260000.0000000002</v>
      </c>
      <c r="K18" s="55">
        <f>-K17*H!$C$13</f>
        <v>0</v>
      </c>
      <c r="L18" s="55">
        <f>-L17*H!$C$13</f>
        <v>0</v>
      </c>
      <c r="M18" s="55">
        <f>-M17*H!$C$13</f>
        <v>0</v>
      </c>
      <c r="N18" s="55">
        <f>-N17*H!$C$13</f>
        <v>0</v>
      </c>
    </row>
    <row r="19" spans="3:14" ht="13.8" thickBot="1" x14ac:dyDescent="0.3">
      <c r="C19" s="29" t="s">
        <v>109</v>
      </c>
      <c r="D19" s="80">
        <f>D17+D18</f>
        <v>0</v>
      </c>
      <c r="E19" s="80">
        <f t="shared" ref="E19:N19" si="9">E17+E18</f>
        <v>0</v>
      </c>
      <c r="F19" s="80">
        <f t="shared" si="9"/>
        <v>0</v>
      </c>
      <c r="G19" s="80">
        <f t="shared" si="9"/>
        <v>50220000</v>
      </c>
      <c r="H19" s="80">
        <f t="shared" si="9"/>
        <v>50220000</v>
      </c>
      <c r="I19" s="80">
        <f t="shared" si="9"/>
        <v>50220000</v>
      </c>
      <c r="J19" s="80">
        <f t="shared" si="9"/>
        <v>16740000</v>
      </c>
      <c r="K19" s="80">
        <f t="shared" si="9"/>
        <v>0</v>
      </c>
      <c r="L19" s="80">
        <f t="shared" si="9"/>
        <v>0</v>
      </c>
      <c r="M19" s="80">
        <f t="shared" si="9"/>
        <v>0</v>
      </c>
      <c r="N19" s="80">
        <f t="shared" si="9"/>
        <v>0</v>
      </c>
    </row>
    <row r="20" spans="3:14" ht="13.8" thickTop="1" x14ac:dyDescent="0.25">
      <c r="C20" s="2"/>
    </row>
    <row r="21" spans="3:14" x14ac:dyDescent="0.25">
      <c r="C21" s="2"/>
    </row>
    <row r="22" spans="3:14" x14ac:dyDescent="0.25">
      <c r="C22" s="2"/>
    </row>
    <row r="23" spans="3:14" x14ac:dyDescent="0.25">
      <c r="C23" s="2"/>
    </row>
    <row r="24" spans="3:14" x14ac:dyDescent="0.25">
      <c r="C24" s="2"/>
    </row>
    <row r="25" spans="3:14" x14ac:dyDescent="0.25">
      <c r="C25" s="2"/>
    </row>
    <row r="26" spans="3:14" x14ac:dyDescent="0.25">
      <c r="C26" s="2"/>
    </row>
    <row r="27" spans="3:14" x14ac:dyDescent="0.25">
      <c r="C27" s="2"/>
    </row>
    <row r="28" spans="3:14" x14ac:dyDescent="0.25">
      <c r="C28" s="2"/>
    </row>
    <row r="29" spans="3:14" x14ac:dyDescent="0.25">
      <c r="C29" s="2"/>
    </row>
    <row r="30" spans="3:14" x14ac:dyDescent="0.25">
      <c r="C30" s="2"/>
    </row>
    <row r="31" spans="3:14" x14ac:dyDescent="0.25">
      <c r="C31" s="2"/>
    </row>
    <row r="32" spans="3:14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50" spans="2:125" x14ac:dyDescent="0.25">
      <c r="C50" s="81" t="s">
        <v>250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</row>
    <row r="51" spans="2:125" ht="13.8" x14ac:dyDescent="0.3">
      <c r="C51" s="2" t="s">
        <v>36</v>
      </c>
      <c r="D51" s="87">
        <f>D5</f>
        <v>44408</v>
      </c>
      <c r="E51" s="88">
        <f>EOMONTH(D51,1)</f>
        <v>44439</v>
      </c>
      <c r="F51" s="88">
        <f t="shared" ref="F51:BQ51" si="10">EOMONTH(E51,1)</f>
        <v>44469</v>
      </c>
      <c r="G51" s="88">
        <f t="shared" si="10"/>
        <v>44500</v>
      </c>
      <c r="H51" s="88">
        <f t="shared" si="10"/>
        <v>44530</v>
      </c>
      <c r="I51" s="88">
        <f t="shared" si="10"/>
        <v>44561</v>
      </c>
      <c r="J51" s="88">
        <f t="shared" si="10"/>
        <v>44592</v>
      </c>
      <c r="K51" s="88">
        <f t="shared" si="10"/>
        <v>44620</v>
      </c>
      <c r="L51" s="88">
        <f t="shared" si="10"/>
        <v>44651</v>
      </c>
      <c r="M51" s="88">
        <f t="shared" si="10"/>
        <v>44681</v>
      </c>
      <c r="N51" s="88">
        <f t="shared" si="10"/>
        <v>44712</v>
      </c>
      <c r="O51" s="88">
        <f t="shared" si="10"/>
        <v>44742</v>
      </c>
      <c r="P51" s="88">
        <f t="shared" si="10"/>
        <v>44773</v>
      </c>
      <c r="Q51" s="88">
        <f t="shared" si="10"/>
        <v>44804</v>
      </c>
      <c r="R51" s="88">
        <f t="shared" si="10"/>
        <v>44834</v>
      </c>
      <c r="S51" s="88">
        <f t="shared" si="10"/>
        <v>44865</v>
      </c>
      <c r="T51" s="88">
        <f t="shared" si="10"/>
        <v>44895</v>
      </c>
      <c r="U51" s="88">
        <f t="shared" si="10"/>
        <v>44926</v>
      </c>
      <c r="V51" s="88">
        <f t="shared" si="10"/>
        <v>44957</v>
      </c>
      <c r="W51" s="88">
        <f t="shared" si="10"/>
        <v>44985</v>
      </c>
      <c r="X51" s="88">
        <f t="shared" si="10"/>
        <v>45016</v>
      </c>
      <c r="Y51" s="88">
        <f t="shared" si="10"/>
        <v>45046</v>
      </c>
      <c r="Z51" s="88">
        <f t="shared" si="10"/>
        <v>45077</v>
      </c>
      <c r="AA51" s="88">
        <f t="shared" si="10"/>
        <v>45107</v>
      </c>
      <c r="AB51" s="88">
        <f t="shared" si="10"/>
        <v>45138</v>
      </c>
      <c r="AC51" s="88">
        <f t="shared" si="10"/>
        <v>45169</v>
      </c>
      <c r="AD51" s="88">
        <f t="shared" si="10"/>
        <v>45199</v>
      </c>
      <c r="AE51" s="88">
        <f t="shared" si="10"/>
        <v>45230</v>
      </c>
      <c r="AF51" s="88">
        <f t="shared" si="10"/>
        <v>45260</v>
      </c>
      <c r="AG51" s="88">
        <f t="shared" si="10"/>
        <v>45291</v>
      </c>
      <c r="AH51" s="88">
        <f t="shared" si="10"/>
        <v>45322</v>
      </c>
      <c r="AI51" s="88">
        <f t="shared" si="10"/>
        <v>45351</v>
      </c>
      <c r="AJ51" s="88">
        <f t="shared" si="10"/>
        <v>45382</v>
      </c>
      <c r="AK51" s="88">
        <f t="shared" si="10"/>
        <v>45412</v>
      </c>
      <c r="AL51" s="88">
        <f t="shared" si="10"/>
        <v>45443</v>
      </c>
      <c r="AM51" s="88">
        <f t="shared" si="10"/>
        <v>45473</v>
      </c>
      <c r="AN51" s="88">
        <f t="shared" si="10"/>
        <v>45504</v>
      </c>
      <c r="AO51" s="88">
        <f t="shared" si="10"/>
        <v>45535</v>
      </c>
      <c r="AP51" s="88">
        <f t="shared" si="10"/>
        <v>45565</v>
      </c>
      <c r="AQ51" s="88">
        <f t="shared" si="10"/>
        <v>45596</v>
      </c>
      <c r="AR51" s="88">
        <f t="shared" si="10"/>
        <v>45626</v>
      </c>
      <c r="AS51" s="88">
        <f t="shared" si="10"/>
        <v>45657</v>
      </c>
      <c r="AT51" s="88">
        <f t="shared" si="10"/>
        <v>45688</v>
      </c>
      <c r="AU51" s="88">
        <f t="shared" si="10"/>
        <v>45716</v>
      </c>
      <c r="AV51" s="88">
        <f t="shared" si="10"/>
        <v>45747</v>
      </c>
      <c r="AW51" s="88">
        <f t="shared" si="10"/>
        <v>45777</v>
      </c>
      <c r="AX51" s="88">
        <f t="shared" si="10"/>
        <v>45808</v>
      </c>
      <c r="AY51" s="88">
        <f t="shared" si="10"/>
        <v>45838</v>
      </c>
      <c r="AZ51" s="88">
        <f t="shared" si="10"/>
        <v>45869</v>
      </c>
      <c r="BA51" s="88">
        <f t="shared" si="10"/>
        <v>45900</v>
      </c>
      <c r="BB51" s="88">
        <f t="shared" si="10"/>
        <v>45930</v>
      </c>
      <c r="BC51" s="88">
        <f t="shared" si="10"/>
        <v>45961</v>
      </c>
      <c r="BD51" s="88">
        <f t="shared" si="10"/>
        <v>45991</v>
      </c>
      <c r="BE51" s="88">
        <f t="shared" si="10"/>
        <v>46022</v>
      </c>
      <c r="BF51" s="88">
        <f t="shared" si="10"/>
        <v>46053</v>
      </c>
      <c r="BG51" s="88">
        <f t="shared" si="10"/>
        <v>46081</v>
      </c>
      <c r="BH51" s="88">
        <f t="shared" si="10"/>
        <v>46112</v>
      </c>
      <c r="BI51" s="88">
        <f t="shared" si="10"/>
        <v>46142</v>
      </c>
      <c r="BJ51" s="88">
        <f t="shared" si="10"/>
        <v>46173</v>
      </c>
      <c r="BK51" s="88">
        <f t="shared" si="10"/>
        <v>46203</v>
      </c>
      <c r="BL51" s="88">
        <f t="shared" si="10"/>
        <v>46234</v>
      </c>
      <c r="BM51" s="88">
        <f t="shared" si="10"/>
        <v>46265</v>
      </c>
      <c r="BN51" s="88">
        <f t="shared" si="10"/>
        <v>46295</v>
      </c>
      <c r="BO51" s="88">
        <f t="shared" si="10"/>
        <v>46326</v>
      </c>
      <c r="BP51" s="88">
        <f t="shared" si="10"/>
        <v>46356</v>
      </c>
      <c r="BQ51" s="88">
        <f t="shared" si="10"/>
        <v>46387</v>
      </c>
      <c r="BR51" s="88">
        <f t="shared" ref="BR51:DT51" si="11">EOMONTH(BQ51,1)</f>
        <v>46418</v>
      </c>
      <c r="BS51" s="88">
        <f t="shared" si="11"/>
        <v>46446</v>
      </c>
      <c r="BT51" s="88">
        <f t="shared" si="11"/>
        <v>46477</v>
      </c>
      <c r="BU51" s="88">
        <f t="shared" si="11"/>
        <v>46507</v>
      </c>
      <c r="BV51" s="88">
        <f t="shared" si="11"/>
        <v>46538</v>
      </c>
      <c r="BW51" s="88">
        <f t="shared" si="11"/>
        <v>46568</v>
      </c>
      <c r="BX51" s="88">
        <f t="shared" si="11"/>
        <v>46599</v>
      </c>
      <c r="BY51" s="88">
        <f t="shared" si="11"/>
        <v>46630</v>
      </c>
      <c r="BZ51" s="88">
        <f t="shared" si="11"/>
        <v>46660</v>
      </c>
      <c r="CA51" s="88">
        <f t="shared" si="11"/>
        <v>46691</v>
      </c>
      <c r="CB51" s="88">
        <f t="shared" si="11"/>
        <v>46721</v>
      </c>
      <c r="CC51" s="88">
        <f t="shared" si="11"/>
        <v>46752</v>
      </c>
      <c r="CD51" s="88">
        <f t="shared" si="11"/>
        <v>46783</v>
      </c>
      <c r="CE51" s="88">
        <f t="shared" si="11"/>
        <v>46812</v>
      </c>
      <c r="CF51" s="88">
        <f t="shared" si="11"/>
        <v>46843</v>
      </c>
      <c r="CG51" s="88">
        <f t="shared" si="11"/>
        <v>46873</v>
      </c>
      <c r="CH51" s="88">
        <f t="shared" si="11"/>
        <v>46904</v>
      </c>
      <c r="CI51" s="88">
        <f t="shared" si="11"/>
        <v>46934</v>
      </c>
      <c r="CJ51" s="88">
        <f t="shared" si="11"/>
        <v>46965</v>
      </c>
      <c r="CK51" s="88">
        <f t="shared" si="11"/>
        <v>46996</v>
      </c>
      <c r="CL51" s="88">
        <f t="shared" si="11"/>
        <v>47026</v>
      </c>
      <c r="CM51" s="88">
        <f t="shared" si="11"/>
        <v>47057</v>
      </c>
      <c r="CN51" s="88">
        <f t="shared" si="11"/>
        <v>47087</v>
      </c>
      <c r="CO51" s="88">
        <f t="shared" si="11"/>
        <v>47118</v>
      </c>
      <c r="CP51" s="88">
        <f t="shared" si="11"/>
        <v>47149</v>
      </c>
      <c r="CQ51" s="88">
        <f t="shared" si="11"/>
        <v>47177</v>
      </c>
      <c r="CR51" s="88">
        <f t="shared" si="11"/>
        <v>47208</v>
      </c>
      <c r="CS51" s="88">
        <f t="shared" si="11"/>
        <v>47238</v>
      </c>
      <c r="CT51" s="88">
        <f t="shared" si="11"/>
        <v>47269</v>
      </c>
      <c r="CU51" s="88">
        <f t="shared" si="11"/>
        <v>47299</v>
      </c>
      <c r="CV51" s="88">
        <f t="shared" si="11"/>
        <v>47330</v>
      </c>
      <c r="CW51" s="88">
        <f t="shared" si="11"/>
        <v>47361</v>
      </c>
      <c r="CX51" s="88">
        <f t="shared" si="11"/>
        <v>47391</v>
      </c>
      <c r="CY51" s="88">
        <f t="shared" si="11"/>
        <v>47422</v>
      </c>
      <c r="CZ51" s="88">
        <f t="shared" si="11"/>
        <v>47452</v>
      </c>
      <c r="DA51" s="88">
        <f t="shared" si="11"/>
        <v>47483</v>
      </c>
      <c r="DB51" s="88">
        <f t="shared" si="11"/>
        <v>47514</v>
      </c>
      <c r="DC51" s="88">
        <f t="shared" si="11"/>
        <v>47542</v>
      </c>
      <c r="DD51" s="88">
        <f t="shared" si="11"/>
        <v>47573</v>
      </c>
      <c r="DE51" s="88">
        <f t="shared" si="11"/>
        <v>47603</v>
      </c>
      <c r="DF51" s="88">
        <f t="shared" si="11"/>
        <v>47634</v>
      </c>
      <c r="DG51" s="88">
        <f t="shared" si="11"/>
        <v>47664</v>
      </c>
      <c r="DH51" s="88">
        <f t="shared" si="11"/>
        <v>47695</v>
      </c>
      <c r="DI51" s="88">
        <f t="shared" si="11"/>
        <v>47726</v>
      </c>
      <c r="DJ51" s="88">
        <f t="shared" si="11"/>
        <v>47756</v>
      </c>
      <c r="DK51" s="88">
        <f t="shared" si="11"/>
        <v>47787</v>
      </c>
      <c r="DL51" s="88">
        <f t="shared" si="11"/>
        <v>47817</v>
      </c>
      <c r="DM51" s="88">
        <f t="shared" si="11"/>
        <v>47848</v>
      </c>
      <c r="DN51" s="88">
        <f t="shared" si="11"/>
        <v>47879</v>
      </c>
      <c r="DO51" s="88">
        <f t="shared" si="11"/>
        <v>47907</v>
      </c>
      <c r="DP51" s="88">
        <f t="shared" si="11"/>
        <v>47938</v>
      </c>
      <c r="DQ51" s="88">
        <f t="shared" si="11"/>
        <v>47968</v>
      </c>
      <c r="DR51" s="88">
        <f t="shared" si="11"/>
        <v>47999</v>
      </c>
      <c r="DS51" s="88">
        <f t="shared" si="11"/>
        <v>48029</v>
      </c>
      <c r="DT51" s="88">
        <f t="shared" si="11"/>
        <v>48060</v>
      </c>
    </row>
    <row r="52" spans="2:125" x14ac:dyDescent="0.25">
      <c r="C52" s="36" t="s">
        <v>230</v>
      </c>
      <c r="D52" s="72">
        <v>0</v>
      </c>
      <c r="E52">
        <f>D52+1</f>
        <v>1</v>
      </c>
      <c r="F52">
        <f t="shared" ref="F52:BQ52" si="12">E52+1</f>
        <v>2</v>
      </c>
      <c r="G52">
        <f t="shared" si="12"/>
        <v>3</v>
      </c>
      <c r="H52">
        <f t="shared" si="12"/>
        <v>4</v>
      </c>
      <c r="I52">
        <f t="shared" si="12"/>
        <v>5</v>
      </c>
      <c r="J52">
        <f t="shared" si="12"/>
        <v>6</v>
      </c>
      <c r="K52">
        <f t="shared" si="12"/>
        <v>7</v>
      </c>
      <c r="L52">
        <f t="shared" si="12"/>
        <v>8</v>
      </c>
      <c r="M52">
        <f t="shared" si="12"/>
        <v>9</v>
      </c>
      <c r="N52">
        <f t="shared" si="12"/>
        <v>10</v>
      </c>
      <c r="O52">
        <f t="shared" si="12"/>
        <v>11</v>
      </c>
      <c r="P52">
        <f t="shared" si="12"/>
        <v>12</v>
      </c>
      <c r="Q52">
        <f t="shared" si="12"/>
        <v>13</v>
      </c>
      <c r="R52">
        <f t="shared" si="12"/>
        <v>14</v>
      </c>
      <c r="S52">
        <f t="shared" si="12"/>
        <v>15</v>
      </c>
      <c r="T52">
        <f t="shared" si="12"/>
        <v>16</v>
      </c>
      <c r="U52">
        <f t="shared" si="12"/>
        <v>17</v>
      </c>
      <c r="V52">
        <f t="shared" si="12"/>
        <v>18</v>
      </c>
      <c r="W52">
        <f t="shared" si="12"/>
        <v>19</v>
      </c>
      <c r="X52">
        <f t="shared" si="12"/>
        <v>20</v>
      </c>
      <c r="Y52">
        <f t="shared" si="12"/>
        <v>21</v>
      </c>
      <c r="Z52">
        <f t="shared" si="12"/>
        <v>22</v>
      </c>
      <c r="AA52">
        <f t="shared" si="12"/>
        <v>23</v>
      </c>
      <c r="AB52">
        <f t="shared" si="12"/>
        <v>24</v>
      </c>
      <c r="AC52">
        <f t="shared" si="12"/>
        <v>25</v>
      </c>
      <c r="AD52">
        <f t="shared" si="12"/>
        <v>26</v>
      </c>
      <c r="AE52">
        <f t="shared" si="12"/>
        <v>27</v>
      </c>
      <c r="AF52">
        <f t="shared" si="12"/>
        <v>28</v>
      </c>
      <c r="AG52">
        <f t="shared" si="12"/>
        <v>29</v>
      </c>
      <c r="AH52">
        <f t="shared" si="12"/>
        <v>30</v>
      </c>
      <c r="AI52">
        <f t="shared" si="12"/>
        <v>31</v>
      </c>
      <c r="AJ52">
        <f t="shared" si="12"/>
        <v>32</v>
      </c>
      <c r="AK52">
        <f t="shared" si="12"/>
        <v>33</v>
      </c>
      <c r="AL52">
        <f t="shared" si="12"/>
        <v>34</v>
      </c>
      <c r="AM52">
        <f t="shared" si="12"/>
        <v>35</v>
      </c>
      <c r="AN52">
        <f t="shared" si="12"/>
        <v>36</v>
      </c>
      <c r="AO52">
        <f t="shared" si="12"/>
        <v>37</v>
      </c>
      <c r="AP52">
        <f t="shared" si="12"/>
        <v>38</v>
      </c>
      <c r="AQ52">
        <f t="shared" si="12"/>
        <v>39</v>
      </c>
      <c r="AR52">
        <f t="shared" si="12"/>
        <v>40</v>
      </c>
      <c r="AS52">
        <f t="shared" si="12"/>
        <v>41</v>
      </c>
      <c r="AT52">
        <f t="shared" si="12"/>
        <v>42</v>
      </c>
      <c r="AU52">
        <f t="shared" si="12"/>
        <v>43</v>
      </c>
      <c r="AV52">
        <f t="shared" si="12"/>
        <v>44</v>
      </c>
      <c r="AW52">
        <f t="shared" si="12"/>
        <v>45</v>
      </c>
      <c r="AX52">
        <f t="shared" si="12"/>
        <v>46</v>
      </c>
      <c r="AY52">
        <f t="shared" si="12"/>
        <v>47</v>
      </c>
      <c r="AZ52">
        <f t="shared" si="12"/>
        <v>48</v>
      </c>
      <c r="BA52">
        <f t="shared" si="12"/>
        <v>49</v>
      </c>
      <c r="BB52">
        <f t="shared" si="12"/>
        <v>50</v>
      </c>
      <c r="BC52">
        <f t="shared" si="12"/>
        <v>51</v>
      </c>
      <c r="BD52">
        <f t="shared" si="12"/>
        <v>52</v>
      </c>
      <c r="BE52">
        <f t="shared" si="12"/>
        <v>53</v>
      </c>
      <c r="BF52">
        <f t="shared" si="12"/>
        <v>54</v>
      </c>
      <c r="BG52">
        <f t="shared" si="12"/>
        <v>55</v>
      </c>
      <c r="BH52">
        <f t="shared" si="12"/>
        <v>56</v>
      </c>
      <c r="BI52">
        <f t="shared" si="12"/>
        <v>57</v>
      </c>
      <c r="BJ52">
        <f t="shared" si="12"/>
        <v>58</v>
      </c>
      <c r="BK52">
        <f t="shared" si="12"/>
        <v>59</v>
      </c>
      <c r="BL52">
        <f t="shared" si="12"/>
        <v>60</v>
      </c>
      <c r="BM52">
        <f t="shared" si="12"/>
        <v>61</v>
      </c>
      <c r="BN52">
        <f t="shared" si="12"/>
        <v>62</v>
      </c>
      <c r="BO52">
        <f t="shared" si="12"/>
        <v>63</v>
      </c>
      <c r="BP52">
        <f t="shared" si="12"/>
        <v>64</v>
      </c>
      <c r="BQ52">
        <f t="shared" si="12"/>
        <v>65</v>
      </c>
      <c r="BR52">
        <f t="shared" ref="BR52:DT52" si="13">BQ52+1</f>
        <v>66</v>
      </c>
      <c r="BS52">
        <f t="shared" si="13"/>
        <v>67</v>
      </c>
      <c r="BT52">
        <f t="shared" si="13"/>
        <v>68</v>
      </c>
      <c r="BU52">
        <f t="shared" si="13"/>
        <v>69</v>
      </c>
      <c r="BV52">
        <f t="shared" si="13"/>
        <v>70</v>
      </c>
      <c r="BW52">
        <f t="shared" si="13"/>
        <v>71</v>
      </c>
      <c r="BX52">
        <f t="shared" si="13"/>
        <v>72</v>
      </c>
      <c r="BY52">
        <f t="shared" si="13"/>
        <v>73</v>
      </c>
      <c r="BZ52">
        <f t="shared" si="13"/>
        <v>74</v>
      </c>
      <c r="CA52">
        <f t="shared" si="13"/>
        <v>75</v>
      </c>
      <c r="CB52">
        <f t="shared" si="13"/>
        <v>76</v>
      </c>
      <c r="CC52">
        <f t="shared" si="13"/>
        <v>77</v>
      </c>
      <c r="CD52">
        <f t="shared" si="13"/>
        <v>78</v>
      </c>
      <c r="CE52">
        <f t="shared" si="13"/>
        <v>79</v>
      </c>
      <c r="CF52">
        <f t="shared" si="13"/>
        <v>80</v>
      </c>
      <c r="CG52">
        <f t="shared" si="13"/>
        <v>81</v>
      </c>
      <c r="CH52">
        <f t="shared" si="13"/>
        <v>82</v>
      </c>
      <c r="CI52">
        <f t="shared" si="13"/>
        <v>83</v>
      </c>
      <c r="CJ52">
        <f t="shared" si="13"/>
        <v>84</v>
      </c>
      <c r="CK52">
        <f t="shared" si="13"/>
        <v>85</v>
      </c>
      <c r="CL52">
        <f t="shared" si="13"/>
        <v>86</v>
      </c>
      <c r="CM52">
        <f t="shared" si="13"/>
        <v>87</v>
      </c>
      <c r="CN52">
        <f t="shared" si="13"/>
        <v>88</v>
      </c>
      <c r="CO52">
        <f t="shared" si="13"/>
        <v>89</v>
      </c>
      <c r="CP52">
        <f t="shared" si="13"/>
        <v>90</v>
      </c>
      <c r="CQ52">
        <f t="shared" si="13"/>
        <v>91</v>
      </c>
      <c r="CR52">
        <f t="shared" si="13"/>
        <v>92</v>
      </c>
      <c r="CS52">
        <f t="shared" si="13"/>
        <v>93</v>
      </c>
      <c r="CT52">
        <f t="shared" si="13"/>
        <v>94</v>
      </c>
      <c r="CU52">
        <f t="shared" si="13"/>
        <v>95</v>
      </c>
      <c r="CV52">
        <f t="shared" si="13"/>
        <v>96</v>
      </c>
      <c r="CW52">
        <f t="shared" si="13"/>
        <v>97</v>
      </c>
      <c r="CX52">
        <f t="shared" si="13"/>
        <v>98</v>
      </c>
      <c r="CY52">
        <f t="shared" si="13"/>
        <v>99</v>
      </c>
      <c r="CZ52">
        <f t="shared" si="13"/>
        <v>100</v>
      </c>
      <c r="DA52">
        <f t="shared" si="13"/>
        <v>101</v>
      </c>
      <c r="DB52">
        <f t="shared" si="13"/>
        <v>102</v>
      </c>
      <c r="DC52">
        <f t="shared" si="13"/>
        <v>103</v>
      </c>
      <c r="DD52">
        <f t="shared" si="13"/>
        <v>104</v>
      </c>
      <c r="DE52">
        <f t="shared" si="13"/>
        <v>105</v>
      </c>
      <c r="DF52">
        <f t="shared" si="13"/>
        <v>106</v>
      </c>
      <c r="DG52">
        <f t="shared" si="13"/>
        <v>107</v>
      </c>
      <c r="DH52">
        <f t="shared" si="13"/>
        <v>108</v>
      </c>
      <c r="DI52">
        <f t="shared" si="13"/>
        <v>109</v>
      </c>
      <c r="DJ52">
        <f t="shared" si="13"/>
        <v>110</v>
      </c>
      <c r="DK52">
        <f t="shared" si="13"/>
        <v>111</v>
      </c>
      <c r="DL52">
        <f t="shared" si="13"/>
        <v>112</v>
      </c>
      <c r="DM52">
        <f t="shared" si="13"/>
        <v>113</v>
      </c>
      <c r="DN52">
        <f t="shared" si="13"/>
        <v>114</v>
      </c>
      <c r="DO52">
        <f t="shared" si="13"/>
        <v>115</v>
      </c>
      <c r="DP52">
        <f t="shared" si="13"/>
        <v>116</v>
      </c>
      <c r="DQ52">
        <f t="shared" si="13"/>
        <v>117</v>
      </c>
      <c r="DR52">
        <f t="shared" si="13"/>
        <v>118</v>
      </c>
      <c r="DS52">
        <f t="shared" si="13"/>
        <v>119</v>
      </c>
      <c r="DT52">
        <f t="shared" si="13"/>
        <v>120</v>
      </c>
    </row>
    <row r="53" spans="2:125" x14ac:dyDescent="0.25">
      <c r="C53" s="36" t="s">
        <v>229</v>
      </c>
      <c r="D53" s="72">
        <v>0</v>
      </c>
      <c r="E53">
        <f>ROUNDUP(E52/12,0)</f>
        <v>1</v>
      </c>
      <c r="F53">
        <f t="shared" ref="F53:BQ53" si="14">ROUNDUP(F52/12,0)</f>
        <v>1</v>
      </c>
      <c r="G53">
        <f t="shared" si="14"/>
        <v>1</v>
      </c>
      <c r="H53">
        <f t="shared" si="14"/>
        <v>1</v>
      </c>
      <c r="I53">
        <f t="shared" si="14"/>
        <v>1</v>
      </c>
      <c r="J53">
        <f t="shared" si="14"/>
        <v>1</v>
      </c>
      <c r="K53">
        <f t="shared" si="14"/>
        <v>1</v>
      </c>
      <c r="L53">
        <f t="shared" si="14"/>
        <v>1</v>
      </c>
      <c r="M53">
        <f t="shared" si="14"/>
        <v>1</v>
      </c>
      <c r="N53">
        <f t="shared" si="14"/>
        <v>1</v>
      </c>
      <c r="O53">
        <f t="shared" si="14"/>
        <v>1</v>
      </c>
      <c r="P53">
        <f t="shared" si="14"/>
        <v>1</v>
      </c>
      <c r="Q53">
        <f t="shared" si="14"/>
        <v>2</v>
      </c>
      <c r="R53">
        <f t="shared" si="14"/>
        <v>2</v>
      </c>
      <c r="S53">
        <f t="shared" si="14"/>
        <v>2</v>
      </c>
      <c r="T53">
        <f t="shared" si="14"/>
        <v>2</v>
      </c>
      <c r="U53">
        <f t="shared" si="14"/>
        <v>2</v>
      </c>
      <c r="V53">
        <f t="shared" si="14"/>
        <v>2</v>
      </c>
      <c r="W53">
        <f t="shared" si="14"/>
        <v>2</v>
      </c>
      <c r="X53">
        <f t="shared" si="14"/>
        <v>2</v>
      </c>
      <c r="Y53">
        <f t="shared" si="14"/>
        <v>2</v>
      </c>
      <c r="Z53">
        <f t="shared" si="14"/>
        <v>2</v>
      </c>
      <c r="AA53">
        <f t="shared" si="14"/>
        <v>2</v>
      </c>
      <c r="AB53">
        <f t="shared" si="14"/>
        <v>2</v>
      </c>
      <c r="AC53">
        <f t="shared" si="14"/>
        <v>3</v>
      </c>
      <c r="AD53">
        <f t="shared" si="14"/>
        <v>3</v>
      </c>
      <c r="AE53">
        <f t="shared" si="14"/>
        <v>3</v>
      </c>
      <c r="AF53">
        <f t="shared" si="14"/>
        <v>3</v>
      </c>
      <c r="AG53">
        <f t="shared" si="14"/>
        <v>3</v>
      </c>
      <c r="AH53">
        <f t="shared" si="14"/>
        <v>3</v>
      </c>
      <c r="AI53">
        <f t="shared" si="14"/>
        <v>3</v>
      </c>
      <c r="AJ53">
        <f t="shared" si="14"/>
        <v>3</v>
      </c>
      <c r="AK53">
        <f t="shared" si="14"/>
        <v>3</v>
      </c>
      <c r="AL53">
        <f t="shared" si="14"/>
        <v>3</v>
      </c>
      <c r="AM53">
        <f t="shared" si="14"/>
        <v>3</v>
      </c>
      <c r="AN53">
        <f t="shared" si="14"/>
        <v>3</v>
      </c>
      <c r="AO53">
        <f t="shared" si="14"/>
        <v>4</v>
      </c>
      <c r="AP53">
        <f t="shared" si="14"/>
        <v>4</v>
      </c>
      <c r="AQ53">
        <f t="shared" si="14"/>
        <v>4</v>
      </c>
      <c r="AR53">
        <f t="shared" si="14"/>
        <v>4</v>
      </c>
      <c r="AS53">
        <f t="shared" si="14"/>
        <v>4</v>
      </c>
      <c r="AT53">
        <f t="shared" si="14"/>
        <v>4</v>
      </c>
      <c r="AU53">
        <f t="shared" si="14"/>
        <v>4</v>
      </c>
      <c r="AV53">
        <f t="shared" si="14"/>
        <v>4</v>
      </c>
      <c r="AW53">
        <f t="shared" si="14"/>
        <v>4</v>
      </c>
      <c r="AX53">
        <f t="shared" si="14"/>
        <v>4</v>
      </c>
      <c r="AY53">
        <f t="shared" si="14"/>
        <v>4</v>
      </c>
      <c r="AZ53">
        <f t="shared" si="14"/>
        <v>4</v>
      </c>
      <c r="BA53">
        <f t="shared" si="14"/>
        <v>5</v>
      </c>
      <c r="BB53">
        <f t="shared" si="14"/>
        <v>5</v>
      </c>
      <c r="BC53">
        <f t="shared" si="14"/>
        <v>5</v>
      </c>
      <c r="BD53">
        <f t="shared" si="14"/>
        <v>5</v>
      </c>
      <c r="BE53">
        <f t="shared" si="14"/>
        <v>5</v>
      </c>
      <c r="BF53">
        <f t="shared" si="14"/>
        <v>5</v>
      </c>
      <c r="BG53">
        <f t="shared" si="14"/>
        <v>5</v>
      </c>
      <c r="BH53">
        <f t="shared" si="14"/>
        <v>5</v>
      </c>
      <c r="BI53">
        <f t="shared" si="14"/>
        <v>5</v>
      </c>
      <c r="BJ53">
        <f t="shared" si="14"/>
        <v>5</v>
      </c>
      <c r="BK53">
        <f t="shared" si="14"/>
        <v>5</v>
      </c>
      <c r="BL53">
        <f t="shared" si="14"/>
        <v>5</v>
      </c>
      <c r="BM53">
        <f t="shared" si="14"/>
        <v>6</v>
      </c>
      <c r="BN53">
        <f t="shared" si="14"/>
        <v>6</v>
      </c>
      <c r="BO53">
        <f t="shared" si="14"/>
        <v>6</v>
      </c>
      <c r="BP53">
        <f t="shared" si="14"/>
        <v>6</v>
      </c>
      <c r="BQ53">
        <f t="shared" si="14"/>
        <v>6</v>
      </c>
      <c r="BR53">
        <f t="shared" ref="BR53:DT53" si="15">ROUNDUP(BR52/12,0)</f>
        <v>6</v>
      </c>
      <c r="BS53">
        <f t="shared" si="15"/>
        <v>6</v>
      </c>
      <c r="BT53">
        <f t="shared" si="15"/>
        <v>6</v>
      </c>
      <c r="BU53">
        <f t="shared" si="15"/>
        <v>6</v>
      </c>
      <c r="BV53">
        <f t="shared" si="15"/>
        <v>6</v>
      </c>
      <c r="BW53">
        <f t="shared" si="15"/>
        <v>6</v>
      </c>
      <c r="BX53">
        <f t="shared" si="15"/>
        <v>6</v>
      </c>
      <c r="BY53">
        <f t="shared" si="15"/>
        <v>7</v>
      </c>
      <c r="BZ53">
        <f t="shared" si="15"/>
        <v>7</v>
      </c>
      <c r="CA53">
        <f t="shared" si="15"/>
        <v>7</v>
      </c>
      <c r="CB53">
        <f t="shared" si="15"/>
        <v>7</v>
      </c>
      <c r="CC53">
        <f t="shared" si="15"/>
        <v>7</v>
      </c>
      <c r="CD53">
        <f t="shared" si="15"/>
        <v>7</v>
      </c>
      <c r="CE53">
        <f t="shared" si="15"/>
        <v>7</v>
      </c>
      <c r="CF53">
        <f t="shared" si="15"/>
        <v>7</v>
      </c>
      <c r="CG53">
        <f t="shared" si="15"/>
        <v>7</v>
      </c>
      <c r="CH53">
        <f t="shared" si="15"/>
        <v>7</v>
      </c>
      <c r="CI53">
        <f t="shared" si="15"/>
        <v>7</v>
      </c>
      <c r="CJ53">
        <f t="shared" si="15"/>
        <v>7</v>
      </c>
      <c r="CK53">
        <f t="shared" si="15"/>
        <v>8</v>
      </c>
      <c r="CL53">
        <f t="shared" si="15"/>
        <v>8</v>
      </c>
      <c r="CM53">
        <f t="shared" si="15"/>
        <v>8</v>
      </c>
      <c r="CN53">
        <f t="shared" si="15"/>
        <v>8</v>
      </c>
      <c r="CO53">
        <f t="shared" si="15"/>
        <v>8</v>
      </c>
      <c r="CP53">
        <f t="shared" si="15"/>
        <v>8</v>
      </c>
      <c r="CQ53">
        <f t="shared" si="15"/>
        <v>8</v>
      </c>
      <c r="CR53">
        <f t="shared" si="15"/>
        <v>8</v>
      </c>
      <c r="CS53">
        <f t="shared" si="15"/>
        <v>8</v>
      </c>
      <c r="CT53">
        <f t="shared" si="15"/>
        <v>8</v>
      </c>
      <c r="CU53">
        <f t="shared" si="15"/>
        <v>8</v>
      </c>
      <c r="CV53">
        <f t="shared" si="15"/>
        <v>8</v>
      </c>
      <c r="CW53">
        <f t="shared" si="15"/>
        <v>9</v>
      </c>
      <c r="CX53">
        <f t="shared" si="15"/>
        <v>9</v>
      </c>
      <c r="CY53">
        <f t="shared" si="15"/>
        <v>9</v>
      </c>
      <c r="CZ53">
        <f t="shared" si="15"/>
        <v>9</v>
      </c>
      <c r="DA53">
        <f t="shared" si="15"/>
        <v>9</v>
      </c>
      <c r="DB53">
        <f t="shared" si="15"/>
        <v>9</v>
      </c>
      <c r="DC53">
        <f t="shared" si="15"/>
        <v>9</v>
      </c>
      <c r="DD53">
        <f t="shared" si="15"/>
        <v>9</v>
      </c>
      <c r="DE53">
        <f t="shared" si="15"/>
        <v>9</v>
      </c>
      <c r="DF53">
        <f t="shared" si="15"/>
        <v>9</v>
      </c>
      <c r="DG53">
        <f t="shared" si="15"/>
        <v>9</v>
      </c>
      <c r="DH53">
        <f t="shared" si="15"/>
        <v>9</v>
      </c>
      <c r="DI53">
        <f t="shared" si="15"/>
        <v>10</v>
      </c>
      <c r="DJ53">
        <f t="shared" si="15"/>
        <v>10</v>
      </c>
      <c r="DK53">
        <f t="shared" si="15"/>
        <v>10</v>
      </c>
      <c r="DL53">
        <f t="shared" si="15"/>
        <v>10</v>
      </c>
      <c r="DM53">
        <f t="shared" si="15"/>
        <v>10</v>
      </c>
      <c r="DN53">
        <f t="shared" si="15"/>
        <v>10</v>
      </c>
      <c r="DO53">
        <f t="shared" si="15"/>
        <v>10</v>
      </c>
      <c r="DP53">
        <f t="shared" si="15"/>
        <v>10</v>
      </c>
      <c r="DQ53">
        <f t="shared" si="15"/>
        <v>10</v>
      </c>
      <c r="DR53">
        <f t="shared" si="15"/>
        <v>10</v>
      </c>
      <c r="DS53">
        <f t="shared" si="15"/>
        <v>10</v>
      </c>
      <c r="DT53">
        <f t="shared" si="15"/>
        <v>10</v>
      </c>
    </row>
    <row r="54" spans="2:125" x14ac:dyDescent="0.25"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</row>
    <row r="55" spans="2:125" x14ac:dyDescent="0.25">
      <c r="C55" s="10" t="s">
        <v>232</v>
      </c>
      <c r="DU55" s="36" t="s">
        <v>238</v>
      </c>
    </row>
    <row r="56" spans="2:125" x14ac:dyDescent="0.25">
      <c r="B56" s="56">
        <f>SUM(D56:DT56)</f>
        <v>-5523850</v>
      </c>
      <c r="C56" s="14" t="str">
        <f>CONCATENATE("Acquisition (",LPP!H17*100,"% Allocated)")</f>
        <v>Acquisition (40% Allocated)</v>
      </c>
      <c r="D56" s="69">
        <f>-LPP!H18*LPP!M23</f>
        <v>-5523850</v>
      </c>
      <c r="DU56" s="36" t="s">
        <v>238</v>
      </c>
    </row>
    <row r="57" spans="2:125" x14ac:dyDescent="0.25">
      <c r="B57" s="56">
        <f>SUM(D57:DT57)</f>
        <v>-11621808</v>
      </c>
      <c r="C57" s="14" t="str">
        <f>CONCATENATE("Site Work (",LPP!H17*100,"% Allocated)")</f>
        <v>Site Work (40% Allocated)</v>
      </c>
      <c r="E57" s="55">
        <f>IF(AND(E52&gt;LPP!$M$26,E52&lt;=LPP!$M$28),-LPP!$M$33/LPP!$M$27,0)</f>
        <v>0</v>
      </c>
      <c r="F57" s="55">
        <f>IF(AND(F52&gt;LPP!$M$26,F52&lt;=LPP!$M$28),-LPP!$M$33/LPP!$M$27,0)</f>
        <v>0</v>
      </c>
      <c r="G57" s="55">
        <f>IF(AND(G52&gt;LPP!$M$26,G52&lt;=LPP!$M$28),-LPP!$M$33/LPP!$M$27,0)</f>
        <v>0</v>
      </c>
      <c r="H57" s="55">
        <f>IF(AND(H52&gt;LPP!$M$26,H52&lt;=LPP!$M$28),-LPP!$M$33/LPP!$M$27,0)</f>
        <v>0</v>
      </c>
      <c r="I57" s="55">
        <f>IF(AND(I52&gt;LPP!$M$26,I52&lt;=LPP!$M$28),-LPP!$M$33/LPP!$M$27,0)</f>
        <v>0</v>
      </c>
      <c r="J57" s="55">
        <f>IF(AND(J52&gt;LPP!$M$26,J52&lt;=LPP!$M$28),-LPP!$M$33/LPP!$M$27,0)</f>
        <v>0</v>
      </c>
      <c r="K57" s="55">
        <f>IF(AND(K52&gt;LPP!$M$26,K52&lt;=LPP!$M$28),-LPP!$M$33/LPP!$M$27,0)</f>
        <v>0</v>
      </c>
      <c r="L57" s="55">
        <f>IF(AND(L52&gt;LPP!$M$26,L52&lt;=LPP!$M$28),-LPP!$M$33/LPP!$M$27,0)</f>
        <v>0</v>
      </c>
      <c r="M57" s="55">
        <f>IF(AND(M52&gt;LPP!$M$26,M52&lt;=LPP!$M$28),-LPP!$M$33/LPP!$M$27,0)</f>
        <v>-1291312</v>
      </c>
      <c r="N57" s="55">
        <f>IF(AND(N52&gt;LPP!$M$26,N52&lt;=LPP!$M$28),-LPP!$M$33/LPP!$M$27,0)</f>
        <v>-1291312</v>
      </c>
      <c r="O57" s="55">
        <f>IF(AND(O52&gt;LPP!$M$26,O52&lt;=LPP!$M$28),-LPP!$M$33/LPP!$M$27,0)</f>
        <v>-1291312</v>
      </c>
      <c r="P57" s="55">
        <f>IF(AND(P52&gt;LPP!$M$26,P52&lt;=LPP!$M$28),-LPP!$M$33/LPP!$M$27,0)</f>
        <v>-1291312</v>
      </c>
      <c r="Q57" s="55">
        <f>IF(AND(Q52&gt;LPP!$M$26,Q52&lt;=LPP!$M$28),-LPP!$M$33/LPP!$M$27,0)</f>
        <v>-1291312</v>
      </c>
      <c r="R57" s="55">
        <f>IF(AND(R52&gt;LPP!$M$26,R52&lt;=LPP!$M$28),-LPP!$M$33/LPP!$M$27,0)</f>
        <v>-1291312</v>
      </c>
      <c r="S57" s="55">
        <f>IF(AND(S52&gt;LPP!$M$26,S52&lt;=LPP!$M$28),-LPP!$M$33/LPP!$M$27,0)</f>
        <v>-1291312</v>
      </c>
      <c r="T57" s="55">
        <f>IF(AND(T52&gt;LPP!$M$26,T52&lt;=LPP!$M$28),-LPP!$M$33/LPP!$M$27,0)</f>
        <v>-1291312</v>
      </c>
      <c r="U57" s="55">
        <f>IF(AND(U52&gt;LPP!$M$26,U52&lt;=LPP!$M$28),-LPP!$M$33/LPP!$M$27,0)</f>
        <v>-1291312</v>
      </c>
      <c r="V57" s="55">
        <f>IF(AND(V52&gt;LPP!$M$26,V52&lt;=LPP!$M$28),-LPP!$M$33/LPP!$M$27,0)</f>
        <v>0</v>
      </c>
      <c r="W57" s="55">
        <f>IF(AND(W52&gt;LPP!$M$26,W52&lt;=LPP!$M$28),-LPP!$M$33/LPP!$M$27,0)</f>
        <v>0</v>
      </c>
      <c r="X57" s="55">
        <f>IF(AND(X52&gt;LPP!$M$26,X52&lt;=LPP!$M$28),-LPP!$M$33/LPP!$M$27,0)</f>
        <v>0</v>
      </c>
      <c r="Y57" s="55">
        <f>IF(AND(Y52&gt;LPP!$M$26,Y52&lt;=LPP!$M$28),-LPP!$M$33/LPP!$M$27,0)</f>
        <v>0</v>
      </c>
      <c r="Z57" s="55">
        <f>IF(AND(Z52&gt;LPP!$M$26,Z52&lt;=LPP!$M$28),-LPP!$M$33/LPP!$M$27,0)</f>
        <v>0</v>
      </c>
      <c r="AA57" s="55">
        <f>IF(AND(AA52&gt;LPP!$M$26,AA52&lt;=LPP!$M$28),-LPP!$M$33/LPP!$M$27,0)</f>
        <v>0</v>
      </c>
      <c r="AB57" s="55">
        <f>IF(AND(AB52&gt;LPP!$M$26,AB52&lt;=LPP!$M$28),-LPP!$M$33/LPP!$M$27,0)</f>
        <v>0</v>
      </c>
      <c r="AC57" s="55">
        <f>IF(AND(AC52&gt;LPP!$M$26,AC52&lt;=LPP!$M$28),-LPP!$M$33/LPP!$M$27,0)</f>
        <v>0</v>
      </c>
      <c r="AD57" s="55">
        <f>IF(AND(AD52&gt;LPP!$M$26,AD52&lt;=LPP!$M$28),-LPP!$M$33/LPP!$M$27,0)</f>
        <v>0</v>
      </c>
      <c r="AE57" s="55">
        <f>IF(AND(AE52&gt;LPP!$M$26,AE52&lt;=LPP!$M$28),-LPP!$M$33/LPP!$M$27,0)</f>
        <v>0</v>
      </c>
      <c r="AF57" s="55">
        <f>IF(AND(AF52&gt;LPP!$M$26,AF52&lt;=LPP!$M$28),-LPP!$M$33/LPP!$M$27,0)</f>
        <v>0</v>
      </c>
      <c r="AG57" s="55">
        <f>IF(AND(AG52&gt;LPP!$M$26,AG52&lt;=LPP!$M$28),-LPP!$M$33/LPP!$M$27,0)</f>
        <v>0</v>
      </c>
      <c r="AH57" s="55">
        <f>IF(AND(AH52&gt;LPP!$M$26,AH52&lt;=LPP!$M$28),-LPP!$M$33/LPP!$M$27,0)</f>
        <v>0</v>
      </c>
      <c r="AI57" s="55">
        <f>IF(AND(AI52&gt;LPP!$M$26,AI52&lt;=LPP!$M$28),-LPP!$M$33/LPP!$M$27,0)</f>
        <v>0</v>
      </c>
      <c r="AJ57" s="55">
        <f>IF(AND(AJ52&gt;LPP!$M$26,AJ52&lt;=LPP!$M$28),-LPP!$M$33/LPP!$M$27,0)</f>
        <v>0</v>
      </c>
      <c r="AK57" s="55">
        <f>IF(AND(AK52&gt;LPP!$M$26,AK52&lt;=LPP!$M$28),-LPP!$M$33/LPP!$M$27,0)</f>
        <v>0</v>
      </c>
      <c r="AL57" s="55">
        <f>IF(AND(AL52&gt;LPP!$M$26,AL52&lt;=LPP!$M$28),-LPP!$M$33/LPP!$M$27,0)</f>
        <v>0</v>
      </c>
      <c r="AM57" s="55">
        <f>IF(AND(AM52&gt;LPP!$M$26,AM52&lt;=LPP!$M$28),-LPP!$M$33/LPP!$M$27,0)</f>
        <v>0</v>
      </c>
      <c r="AN57" s="55">
        <f>IF(AND(AN52&gt;LPP!$M$26,AN52&lt;=LPP!$M$28),-LPP!$M$33/LPP!$M$27,0)</f>
        <v>0</v>
      </c>
      <c r="AO57" s="55">
        <f>IF(AND(AO52&gt;LPP!$M$26,AO52&lt;=LPP!$M$28),-LPP!$M$33/LPP!$M$27,0)</f>
        <v>0</v>
      </c>
      <c r="AP57" s="55">
        <f>IF(AND(AP52&gt;LPP!$M$26,AP52&lt;=LPP!$M$28),-LPP!$M$33/LPP!$M$27,0)</f>
        <v>0</v>
      </c>
      <c r="AQ57" s="55">
        <f>IF(AND(AQ52&gt;LPP!$M$26,AQ52&lt;=LPP!$M$28),-LPP!$M$33/LPP!$M$27,0)</f>
        <v>0</v>
      </c>
      <c r="AR57" s="55">
        <f>IF(AND(AR52&gt;LPP!$M$26,AR52&lt;=LPP!$M$28),-LPP!$M$33/LPP!$M$27,0)</f>
        <v>0</v>
      </c>
      <c r="AS57" s="55">
        <f>IF(AND(AS52&gt;LPP!$M$26,AS52&lt;=LPP!$M$28),-LPP!$M$33/LPP!$M$27,0)</f>
        <v>0</v>
      </c>
      <c r="AT57" s="55">
        <f>IF(AND(AT52&gt;LPP!$M$26,AT52&lt;=LPP!$M$28),-LPP!$M$33/LPP!$M$27,0)</f>
        <v>0</v>
      </c>
      <c r="AU57" s="55">
        <f>IF(AND(AU52&gt;LPP!$M$26,AU52&lt;=LPP!$M$28),-LPP!$M$33/LPP!$M$27,0)</f>
        <v>0</v>
      </c>
      <c r="AV57" s="55">
        <f>IF(AND(AV52&gt;LPP!$M$26,AV52&lt;=LPP!$M$28),-LPP!$M$33/LPP!$M$27,0)</f>
        <v>0</v>
      </c>
      <c r="AW57" s="55">
        <f>IF(AND(AW52&gt;LPP!$M$26,AW52&lt;=LPP!$M$28),-LPP!$M$33/LPP!$M$27,0)</f>
        <v>0</v>
      </c>
      <c r="AX57" s="55">
        <f>IF(AND(AX52&gt;LPP!$M$26,AX52&lt;=LPP!$M$28),-LPP!$M$33/LPP!$M$27,0)</f>
        <v>0</v>
      </c>
      <c r="AY57" s="55">
        <f>IF(AND(AY52&gt;LPP!$M$26,AY52&lt;=LPP!$M$28),-LPP!$M$33/LPP!$M$27,0)</f>
        <v>0</v>
      </c>
      <c r="AZ57" s="55">
        <f>IF(AND(AZ52&gt;LPP!$M$26,AZ52&lt;=LPP!$M$28),-LPP!$M$33/LPP!$M$27,0)</f>
        <v>0</v>
      </c>
      <c r="BA57" s="55">
        <f>IF(AND(BA52&gt;LPP!$M$26,BA52&lt;=LPP!$M$28),-LPP!$M$33/LPP!$M$27,0)</f>
        <v>0</v>
      </c>
      <c r="BB57" s="55">
        <f>IF(AND(BB52&gt;LPP!$M$26,BB52&lt;=LPP!$M$28),-LPP!$M$33/LPP!$M$27,0)</f>
        <v>0</v>
      </c>
      <c r="BC57" s="55">
        <f>IF(AND(BC52&gt;LPP!$M$26,BC52&lt;=LPP!$M$28),-LPP!$M$33/LPP!$M$27,0)</f>
        <v>0</v>
      </c>
      <c r="BD57" s="55">
        <f>IF(AND(BD52&gt;LPP!$M$26,BD52&lt;=LPP!$M$28),-LPP!$M$33/LPP!$M$27,0)</f>
        <v>0</v>
      </c>
      <c r="BE57" s="55">
        <f>IF(AND(BE52&gt;LPP!$M$26,BE52&lt;=LPP!$M$28),-LPP!$M$33/LPP!$M$27,0)</f>
        <v>0</v>
      </c>
      <c r="BF57" s="55">
        <f>IF(AND(BF52&gt;LPP!$M$26,BF52&lt;=LPP!$M$28),-LPP!$M$33/LPP!$M$27,0)</f>
        <v>0</v>
      </c>
      <c r="BG57" s="55">
        <f>IF(AND(BG52&gt;LPP!$M$26,BG52&lt;=LPP!$M$28),-LPP!$M$33/LPP!$M$27,0)</f>
        <v>0</v>
      </c>
      <c r="BH57" s="55">
        <f>IF(AND(BH52&gt;LPP!$M$26,BH52&lt;=LPP!$M$28),-LPP!$M$33/LPP!$M$27,0)</f>
        <v>0</v>
      </c>
      <c r="BI57" s="55">
        <f>IF(AND(BI52&gt;LPP!$M$26,BI52&lt;=LPP!$M$28),-LPP!$M$33/LPP!$M$27,0)</f>
        <v>0</v>
      </c>
      <c r="BJ57" s="55">
        <f>IF(AND(BJ52&gt;LPP!$M$26,BJ52&lt;=LPP!$M$28),-LPP!$M$33/LPP!$M$27,0)</f>
        <v>0</v>
      </c>
      <c r="BK57" s="55">
        <f>IF(AND(BK52&gt;LPP!$M$26,BK52&lt;=LPP!$M$28),-LPP!$M$33/LPP!$M$27,0)</f>
        <v>0</v>
      </c>
      <c r="BL57" s="55">
        <f>IF(AND(BL52&gt;LPP!$M$26,BL52&lt;=LPP!$M$28),-LPP!$M$33/LPP!$M$27,0)</f>
        <v>0</v>
      </c>
      <c r="BM57" s="55">
        <f>IF(AND(BM52&gt;LPP!$M$26,BM52&lt;=LPP!$M$28),-LPP!$M$33/LPP!$M$27,0)</f>
        <v>0</v>
      </c>
      <c r="BN57" s="55">
        <f>IF(AND(BN52&gt;LPP!$M$26,BN52&lt;=LPP!$M$28),-LPP!$M$33/LPP!$M$27,0)</f>
        <v>0</v>
      </c>
      <c r="BO57" s="55">
        <f>IF(AND(BO52&gt;LPP!$M$26,BO52&lt;=LPP!$M$28),-LPP!$M$33/LPP!$M$27,0)</f>
        <v>0</v>
      </c>
      <c r="BP57" s="55">
        <f>IF(AND(BP52&gt;LPP!$M$26,BP52&lt;=LPP!$M$28),-LPP!$M$33/LPP!$M$27,0)</f>
        <v>0</v>
      </c>
      <c r="BQ57" s="55">
        <f>IF(AND(BQ52&gt;LPP!$M$26,BQ52&lt;=LPP!$M$28),-LPP!$M$33/LPP!$M$27,0)</f>
        <v>0</v>
      </c>
      <c r="BR57" s="55">
        <f>IF(AND(BR52&gt;LPP!$M$26,BR52&lt;=LPP!$M$28),-LPP!$M$33/LPP!$M$27,0)</f>
        <v>0</v>
      </c>
      <c r="BS57" s="55">
        <f>IF(AND(BS52&gt;LPP!$M$26,BS52&lt;=LPP!$M$28),-LPP!$M$33/LPP!$M$27,0)</f>
        <v>0</v>
      </c>
      <c r="BT57" s="55">
        <f>IF(AND(BT52&gt;LPP!$M$26,BT52&lt;=LPP!$M$28),-LPP!$M$33/LPP!$M$27,0)</f>
        <v>0</v>
      </c>
      <c r="BU57" s="55">
        <f>IF(AND(BU52&gt;LPP!$M$26,BU52&lt;=LPP!$M$28),-LPP!$M$33/LPP!$M$27,0)</f>
        <v>0</v>
      </c>
      <c r="BV57" s="55">
        <f>IF(AND(BV52&gt;LPP!$M$26,BV52&lt;=LPP!$M$28),-LPP!$M$33/LPP!$M$27,0)</f>
        <v>0</v>
      </c>
      <c r="BW57" s="55">
        <f>IF(AND(BW52&gt;LPP!$M$26,BW52&lt;=LPP!$M$28),-LPP!$M$33/LPP!$M$27,0)</f>
        <v>0</v>
      </c>
      <c r="BX57" s="55">
        <f>IF(AND(BX52&gt;LPP!$M$26,BX52&lt;=LPP!$M$28),-LPP!$M$33/LPP!$M$27,0)</f>
        <v>0</v>
      </c>
      <c r="BY57" s="55">
        <f>IF(AND(BY52&gt;LPP!$M$26,BY52&lt;=LPP!$M$28),-LPP!$M$33/LPP!$M$27,0)</f>
        <v>0</v>
      </c>
      <c r="BZ57" s="55">
        <f>IF(AND(BZ52&gt;LPP!$M$26,BZ52&lt;=LPP!$M$28),-LPP!$M$33/LPP!$M$27,0)</f>
        <v>0</v>
      </c>
      <c r="CA57" s="55">
        <f>IF(AND(CA52&gt;LPP!$M$26,CA52&lt;=LPP!$M$28),-LPP!$M$33/LPP!$M$27,0)</f>
        <v>0</v>
      </c>
      <c r="CB57" s="55">
        <f>IF(AND(CB52&gt;LPP!$M$26,CB52&lt;=LPP!$M$28),-LPP!$M$33/LPP!$M$27,0)</f>
        <v>0</v>
      </c>
      <c r="CC57" s="55">
        <f>IF(AND(CC52&gt;LPP!$M$26,CC52&lt;=LPP!$M$28),-LPP!$M$33/LPP!$M$27,0)</f>
        <v>0</v>
      </c>
      <c r="CD57" s="55">
        <f>IF(AND(CD52&gt;LPP!$M$26,CD52&lt;=LPP!$M$28),-LPP!$M$33/LPP!$M$27,0)</f>
        <v>0</v>
      </c>
      <c r="CE57" s="55">
        <f>IF(AND(CE52&gt;LPP!$M$26,CE52&lt;=LPP!$M$28),-LPP!$M$33/LPP!$M$27,0)</f>
        <v>0</v>
      </c>
      <c r="CF57" s="55">
        <f>IF(AND(CF52&gt;LPP!$M$26,CF52&lt;=LPP!$M$28),-LPP!$M$33/LPP!$M$27,0)</f>
        <v>0</v>
      </c>
      <c r="CG57" s="55">
        <f>IF(AND(CG52&gt;LPP!$M$26,CG52&lt;=LPP!$M$28),-LPP!$M$33/LPP!$M$27,0)</f>
        <v>0</v>
      </c>
      <c r="CH57" s="55">
        <f>IF(AND(CH52&gt;LPP!$M$26,CH52&lt;=LPP!$M$28),-LPP!$M$33/LPP!$M$27,0)</f>
        <v>0</v>
      </c>
      <c r="CI57" s="55">
        <f>IF(AND(CI52&gt;LPP!$M$26,CI52&lt;=LPP!$M$28),-LPP!$M$33/LPP!$M$27,0)</f>
        <v>0</v>
      </c>
      <c r="CJ57" s="55">
        <f>IF(AND(CJ52&gt;LPP!$M$26,CJ52&lt;=LPP!$M$28),-LPP!$M$33/LPP!$M$27,0)</f>
        <v>0</v>
      </c>
      <c r="CK57" s="55">
        <f>IF(AND(CK52&gt;LPP!$M$26,CK52&lt;=LPP!$M$28),-LPP!$M$33/LPP!$M$27,0)</f>
        <v>0</v>
      </c>
      <c r="CL57" s="55">
        <f>IF(AND(CL52&gt;LPP!$M$26,CL52&lt;=LPP!$M$28),-LPP!$M$33/LPP!$M$27,0)</f>
        <v>0</v>
      </c>
      <c r="CM57" s="55">
        <f>IF(AND(CM52&gt;LPP!$M$26,CM52&lt;=LPP!$M$28),-LPP!$M$33/LPP!$M$27,0)</f>
        <v>0</v>
      </c>
      <c r="CN57" s="55">
        <f>IF(AND(CN52&gt;LPP!$M$26,CN52&lt;=LPP!$M$28),-LPP!$M$33/LPP!$M$27,0)</f>
        <v>0</v>
      </c>
      <c r="CO57" s="55">
        <f>IF(AND(CO52&gt;LPP!$M$26,CO52&lt;=LPP!$M$28),-LPP!$M$33/LPP!$M$27,0)</f>
        <v>0</v>
      </c>
      <c r="CP57" s="55">
        <f>IF(AND(CP52&gt;LPP!$M$26,CP52&lt;=LPP!$M$28),-LPP!$M$33/LPP!$M$27,0)</f>
        <v>0</v>
      </c>
      <c r="CQ57" s="55">
        <f>IF(AND(CQ52&gt;LPP!$M$26,CQ52&lt;=LPP!$M$28),-LPP!$M$33/LPP!$M$27,0)</f>
        <v>0</v>
      </c>
      <c r="CR57" s="55">
        <f>IF(AND(CR52&gt;LPP!$M$26,CR52&lt;=LPP!$M$28),-LPP!$M$33/LPP!$M$27,0)</f>
        <v>0</v>
      </c>
      <c r="CS57" s="55">
        <f>IF(AND(CS52&gt;LPP!$M$26,CS52&lt;=LPP!$M$28),-LPP!$M$33/LPP!$M$27,0)</f>
        <v>0</v>
      </c>
      <c r="CT57" s="55">
        <f>IF(AND(CT52&gt;LPP!$M$26,CT52&lt;=LPP!$M$28),-LPP!$M$33/LPP!$M$27,0)</f>
        <v>0</v>
      </c>
      <c r="CU57" s="55">
        <f>IF(AND(CU52&gt;LPP!$M$26,CU52&lt;=LPP!$M$28),-LPP!$M$33/LPP!$M$27,0)</f>
        <v>0</v>
      </c>
      <c r="CV57" s="55">
        <f>IF(AND(CV52&gt;LPP!$M$26,CV52&lt;=LPP!$M$28),-LPP!$M$33/LPP!$M$27,0)</f>
        <v>0</v>
      </c>
      <c r="CW57" s="55">
        <f>IF(AND(CW52&gt;LPP!$M$26,CW52&lt;=LPP!$M$28),-LPP!$M$33/LPP!$M$27,0)</f>
        <v>0</v>
      </c>
      <c r="CX57" s="55">
        <f>IF(AND(CX52&gt;LPP!$M$26,CX52&lt;=LPP!$M$28),-LPP!$M$33/LPP!$M$27,0)</f>
        <v>0</v>
      </c>
      <c r="CY57" s="55">
        <f>IF(AND(CY52&gt;LPP!$M$26,CY52&lt;=LPP!$M$28),-LPP!$M$33/LPP!$M$27,0)</f>
        <v>0</v>
      </c>
      <c r="CZ57" s="55">
        <f>IF(AND(CZ52&gt;LPP!$M$26,CZ52&lt;=LPP!$M$28),-LPP!$M$33/LPP!$M$27,0)</f>
        <v>0</v>
      </c>
      <c r="DA57" s="55">
        <f>IF(AND(DA52&gt;LPP!$M$26,DA52&lt;=LPP!$M$28),-LPP!$M$33/LPP!$M$27,0)</f>
        <v>0</v>
      </c>
      <c r="DB57" s="55">
        <f>IF(AND(DB52&gt;LPP!$M$26,DB52&lt;=LPP!$M$28),-LPP!$M$33/LPP!$M$27,0)</f>
        <v>0</v>
      </c>
      <c r="DC57" s="55">
        <f>IF(AND(DC52&gt;LPP!$M$26,DC52&lt;=LPP!$M$28),-LPP!$M$33/LPP!$M$27,0)</f>
        <v>0</v>
      </c>
      <c r="DD57" s="55">
        <f>IF(AND(DD52&gt;LPP!$M$26,DD52&lt;=LPP!$M$28),-LPP!$M$33/LPP!$M$27,0)</f>
        <v>0</v>
      </c>
      <c r="DE57" s="55">
        <f>IF(AND(DE52&gt;LPP!$M$26,DE52&lt;=LPP!$M$28),-LPP!$M$33/LPP!$M$27,0)</f>
        <v>0</v>
      </c>
      <c r="DF57" s="55">
        <f>IF(AND(DF52&gt;LPP!$M$26,DF52&lt;=LPP!$M$28),-LPP!$M$33/LPP!$M$27,0)</f>
        <v>0</v>
      </c>
      <c r="DG57" s="55">
        <f>IF(AND(DG52&gt;LPP!$M$26,DG52&lt;=LPP!$M$28),-LPP!$M$33/LPP!$M$27,0)</f>
        <v>0</v>
      </c>
      <c r="DH57" s="55">
        <f>IF(AND(DH52&gt;LPP!$M$26,DH52&lt;=LPP!$M$28),-LPP!$M$33/LPP!$M$27,0)</f>
        <v>0</v>
      </c>
      <c r="DI57" s="55">
        <f>IF(AND(DI52&gt;LPP!$M$26,DI52&lt;=LPP!$M$28),-LPP!$M$33/LPP!$M$27,0)</f>
        <v>0</v>
      </c>
      <c r="DJ57" s="55">
        <f>IF(AND(DJ52&gt;LPP!$M$26,DJ52&lt;=LPP!$M$28),-LPP!$M$33/LPP!$M$27,0)</f>
        <v>0</v>
      </c>
      <c r="DK57" s="55">
        <f>IF(AND(DK52&gt;LPP!$M$26,DK52&lt;=LPP!$M$28),-LPP!$M$33/LPP!$M$27,0)</f>
        <v>0</v>
      </c>
      <c r="DL57" s="55">
        <f>IF(AND(DL52&gt;LPP!$M$26,DL52&lt;=LPP!$M$28),-LPP!$M$33/LPP!$M$27,0)</f>
        <v>0</v>
      </c>
      <c r="DM57" s="55">
        <f>IF(AND(DM52&gt;LPP!$M$26,DM52&lt;=LPP!$M$28),-LPP!$M$33/LPP!$M$27,0)</f>
        <v>0</v>
      </c>
      <c r="DN57" s="55">
        <f>IF(AND(DN52&gt;LPP!$M$26,DN52&lt;=LPP!$M$28),-LPP!$M$33/LPP!$M$27,0)</f>
        <v>0</v>
      </c>
      <c r="DO57" s="55">
        <f>IF(AND(DO52&gt;LPP!$M$26,DO52&lt;=LPP!$M$28),-LPP!$M$33/LPP!$M$27,0)</f>
        <v>0</v>
      </c>
      <c r="DP57" s="55">
        <f>IF(AND(DP52&gt;LPP!$M$26,DP52&lt;=LPP!$M$28),-LPP!$M$33/LPP!$M$27,0)</f>
        <v>0</v>
      </c>
      <c r="DQ57" s="55">
        <f>IF(AND(DQ52&gt;LPP!$M$26,DQ52&lt;=LPP!$M$28),-LPP!$M$33/LPP!$M$27,0)</f>
        <v>0</v>
      </c>
      <c r="DR57" s="55">
        <f>IF(AND(DR52&gt;LPP!$M$26,DR52&lt;=LPP!$M$28),-LPP!$M$33/LPP!$M$27,0)</f>
        <v>0</v>
      </c>
      <c r="DS57" s="55">
        <f>IF(AND(DS52&gt;LPP!$M$26,DS52&lt;=LPP!$M$28),-LPP!$M$33/LPP!$M$27,0)</f>
        <v>0</v>
      </c>
      <c r="DT57" s="55">
        <f>IF(AND(DT52&gt;LPP!$M$26,DT52&lt;=LPP!$M$28),-LPP!$M$33/LPP!$M$27,0)</f>
        <v>0</v>
      </c>
      <c r="DU57" s="36" t="s">
        <v>238</v>
      </c>
    </row>
    <row r="58" spans="2:125" x14ac:dyDescent="0.25">
      <c r="B58" s="56">
        <f ca="1">SUM(D58:DT58)</f>
        <v>-145874013.11388537</v>
      </c>
      <c r="C58" s="14" t="s">
        <v>204</v>
      </c>
      <c r="E58" s="55">
        <f>IF(AND(E52&gt;=H!$C$15,E52&lt;=H!$C$17),-H!$I$10/H!$C$16,0)</f>
        <v>0</v>
      </c>
      <c r="F58" s="55">
        <f>IF(AND(F52&gt;=H!$C$15,F52&lt;=H!$C$17),-H!$I$10/H!$C$16,0)</f>
        <v>0</v>
      </c>
      <c r="G58" s="55">
        <f>IF(AND(G52&gt;=H!$C$15,G52&lt;=H!$C$17),-H!$I$10/H!$C$16,0)</f>
        <v>0</v>
      </c>
      <c r="H58" s="55">
        <f>IF(AND(H52&gt;=H!$C$15,H52&lt;=H!$C$17),-H!$I$10/H!$C$16,0)</f>
        <v>0</v>
      </c>
      <c r="I58" s="55">
        <f>IF(AND(I52&gt;=H!$C$15,I52&lt;=H!$C$17),-H!$I$10/H!$C$16,0)</f>
        <v>0</v>
      </c>
      <c r="J58" s="55">
        <f>IF(AND(J52&gt;=H!$C$15,J52&lt;=H!$C$17),-H!$I$10/H!$C$16,0)</f>
        <v>0</v>
      </c>
      <c r="K58" s="55">
        <f>IF(AND(K52&gt;=H!$C$15,K52&lt;=H!$C$17),-H!$I$10/H!$C$16,0)</f>
        <v>0</v>
      </c>
      <c r="L58" s="55">
        <f>IF(AND(L52&gt;=H!$C$15,L52&lt;=H!$C$17),-H!$I$10/H!$C$16,0)</f>
        <v>0</v>
      </c>
      <c r="M58" s="55">
        <f>IF(AND(M52&gt;=H!$C$15,M52&lt;=H!$C$17),-H!$I$10/H!$C$16,0)</f>
        <v>0</v>
      </c>
      <c r="N58" s="55">
        <f>IF(AND(N52&gt;=H!$C$15,N52&lt;=H!$C$17),-H!$I$10/H!$C$16,0)</f>
        <v>0</v>
      </c>
      <c r="O58" s="55">
        <f>IF(AND(O52&gt;=H!$C$15,O52&lt;=H!$C$17),-H!$I$10/H!$C$16,0)</f>
        <v>0</v>
      </c>
      <c r="P58" s="55">
        <f>IF(AND(P52&gt;=H!$C$15,P52&lt;=H!$C$17),-H!$I$10/H!$C$16,0)</f>
        <v>0</v>
      </c>
      <c r="Q58" s="55">
        <f>IF(AND(Q52&gt;=H!$C$15,Q52&lt;=H!$C$17),-H!$I$10/H!$C$16,0)</f>
        <v>0</v>
      </c>
      <c r="R58" s="55">
        <f>IF(AND(R52&gt;=H!$C$15,R52&lt;=H!$C$17),-H!$I$10/H!$C$16,0)</f>
        <v>0</v>
      </c>
      <c r="S58" s="55">
        <f>IF(AND(S52&gt;=H!$C$15,S52&lt;=H!$C$17),-H!$I$10/H!$C$16,0)</f>
        <v>0</v>
      </c>
      <c r="T58" s="55">
        <f>IF(AND(T52&gt;=H!$C$15,T52&lt;=H!$C$17),-H!$I$10/H!$C$16,0)</f>
        <v>0</v>
      </c>
      <c r="U58" s="55">
        <f>IF(AND(U52&gt;=H!$C$15,U52&lt;=H!$C$17),-H!$I$10/H!$C$16,0)</f>
        <v>0</v>
      </c>
      <c r="V58" s="55">
        <f ca="1">IF(AND(V52&gt;=H!$C$15,V52&lt;=H!$C$17),-H!$I$10/H!$C$16,0)</f>
        <v>-3646850.3278471334</v>
      </c>
      <c r="W58" s="55">
        <f ca="1">IF(AND(W52&gt;=H!$C$15,W52&lt;=H!$C$17),-H!$I$10/H!$C$16,0)</f>
        <v>-3646850.3278471334</v>
      </c>
      <c r="X58" s="55">
        <f ca="1">IF(AND(X52&gt;=H!$C$15,X52&lt;=H!$C$17),-H!$I$10/H!$C$16,0)</f>
        <v>-3646850.3278471334</v>
      </c>
      <c r="Y58" s="55">
        <f ca="1">IF(AND(Y52&gt;=H!$C$15,Y52&lt;=H!$C$17),-H!$I$10/H!$C$16,0)</f>
        <v>-3646850.3278471334</v>
      </c>
      <c r="Z58" s="55">
        <f ca="1">IF(AND(Z52&gt;=H!$C$15,Z52&lt;=H!$C$17),-H!$I$10/H!$C$16,0)</f>
        <v>-3646850.3278471334</v>
      </c>
      <c r="AA58" s="55">
        <f ca="1">IF(AND(AA52&gt;=H!$C$15,AA52&lt;=H!$C$17),-H!$I$10/H!$C$16,0)</f>
        <v>-3646850.3278471334</v>
      </c>
      <c r="AB58" s="55">
        <f ca="1">IF(AND(AB52&gt;=H!$C$15,AB52&lt;=H!$C$17),-H!$I$10/H!$C$16,0)</f>
        <v>-3646850.3278471334</v>
      </c>
      <c r="AC58" s="55">
        <f ca="1">IF(AND(AC52&gt;=H!$C$15,AC52&lt;=H!$C$17),-H!$I$10/H!$C$16,0)</f>
        <v>-3646850.3278471334</v>
      </c>
      <c r="AD58" s="55">
        <f ca="1">IF(AND(AD52&gt;=H!$C$15,AD52&lt;=H!$C$17),-H!$I$10/H!$C$16,0)</f>
        <v>-3646850.3278471334</v>
      </c>
      <c r="AE58" s="55">
        <f ca="1">IF(AND(AE52&gt;=H!$C$15,AE52&lt;=H!$C$17),-H!$I$10/H!$C$16,0)</f>
        <v>-3646850.3278471334</v>
      </c>
      <c r="AF58" s="55">
        <f ca="1">IF(AND(AF52&gt;=H!$C$15,AF52&lt;=H!$C$17),-H!$I$10/H!$C$16,0)</f>
        <v>-3646850.3278471334</v>
      </c>
      <c r="AG58" s="55">
        <f ca="1">IF(AND(AG52&gt;=H!$C$15,AG52&lt;=H!$C$17),-H!$I$10/H!$C$16,0)</f>
        <v>-3646850.3278471334</v>
      </c>
      <c r="AH58" s="55">
        <f ca="1">IF(AND(AH52&gt;=H!$C$15,AH52&lt;=H!$C$17),-H!$I$10/H!$C$16,0)</f>
        <v>-3646850.3278471334</v>
      </c>
      <c r="AI58" s="55">
        <f ca="1">IF(AND(AI52&gt;=H!$C$15,AI52&lt;=H!$C$17),-H!$I$10/H!$C$16,0)</f>
        <v>-3646850.3278471334</v>
      </c>
      <c r="AJ58" s="55">
        <f ca="1">IF(AND(AJ52&gt;=H!$C$15,AJ52&lt;=H!$C$17),-H!$I$10/H!$C$16,0)</f>
        <v>-3646850.3278471334</v>
      </c>
      <c r="AK58" s="55">
        <f ca="1">IF(AND(AK52&gt;=H!$C$15,AK52&lt;=H!$C$17),-H!$I$10/H!$C$16,0)</f>
        <v>-3646850.3278471334</v>
      </c>
      <c r="AL58" s="55">
        <f ca="1">IF(AND(AL52&gt;=H!$C$15,AL52&lt;=H!$C$17),-H!$I$10/H!$C$16,0)</f>
        <v>-3646850.3278471334</v>
      </c>
      <c r="AM58" s="55">
        <f ca="1">IF(AND(AM52&gt;=H!$C$15,AM52&lt;=H!$C$17),-H!$I$10/H!$C$16,0)</f>
        <v>-3646850.3278471334</v>
      </c>
      <c r="AN58" s="55">
        <f ca="1">IF(AND(AN52&gt;=H!$C$15,AN52&lt;=H!$C$17),-H!$I$10/H!$C$16,0)</f>
        <v>-3646850.3278471334</v>
      </c>
      <c r="AO58" s="55">
        <f ca="1">IF(AND(AO52&gt;=H!$C$15,AO52&lt;=H!$C$17),-H!$I$10/H!$C$16,0)</f>
        <v>-3646850.3278471334</v>
      </c>
      <c r="AP58" s="55">
        <f ca="1">IF(AND(AP52&gt;=H!$C$15,AP52&lt;=H!$C$17),-H!$I$10/H!$C$16,0)</f>
        <v>-3646850.3278471334</v>
      </c>
      <c r="AQ58" s="55">
        <f ca="1">IF(AND(AQ52&gt;=H!$C$15,AQ52&lt;=H!$C$17),-H!$I$10/H!$C$16,0)</f>
        <v>-3646850.3278471334</v>
      </c>
      <c r="AR58" s="55">
        <f ca="1">IF(AND(AR52&gt;=H!$C$15,AR52&lt;=H!$C$17),-H!$I$10/H!$C$16,0)</f>
        <v>-3646850.3278471334</v>
      </c>
      <c r="AS58" s="55">
        <f ca="1">IF(AND(AS52&gt;=H!$C$15,AS52&lt;=H!$C$17),-H!$I$10/H!$C$16,0)</f>
        <v>-3646850.3278471334</v>
      </c>
      <c r="AT58" s="55">
        <f ca="1">IF(AND(AT52&gt;=H!$C$15,AT52&lt;=H!$C$17),-H!$I$10/H!$C$16,0)</f>
        <v>-3646850.3278471334</v>
      </c>
      <c r="AU58" s="55">
        <f ca="1">IF(AND(AU52&gt;=H!$C$15,AU52&lt;=H!$C$17),-H!$I$10/H!$C$16,0)</f>
        <v>-3646850.3278471334</v>
      </c>
      <c r="AV58" s="55">
        <f ca="1">IF(AND(AV52&gt;=H!$C$15,AV52&lt;=H!$C$17),-H!$I$10/H!$C$16,0)</f>
        <v>-3646850.3278471334</v>
      </c>
      <c r="AW58" s="55">
        <f ca="1">IF(AND(AW52&gt;=H!$C$15,AW52&lt;=H!$C$17),-H!$I$10/H!$C$16,0)</f>
        <v>-3646850.3278471334</v>
      </c>
      <c r="AX58" s="55">
        <f ca="1">IF(AND(AX52&gt;=H!$C$15,AX52&lt;=H!$C$17),-H!$I$10/H!$C$16,0)</f>
        <v>-3646850.3278471334</v>
      </c>
      <c r="AY58" s="55">
        <f ca="1">IF(AND(AY52&gt;=H!$C$15,AY52&lt;=H!$C$17),-H!$I$10/H!$C$16,0)</f>
        <v>-3646850.3278471334</v>
      </c>
      <c r="AZ58" s="55">
        <f ca="1">IF(AND(AZ52&gt;=H!$C$15,AZ52&lt;=H!$C$17),-H!$I$10/H!$C$16,0)</f>
        <v>-3646850.3278471334</v>
      </c>
      <c r="BA58" s="55">
        <f ca="1">IF(AND(BA52&gt;=H!$C$15,BA52&lt;=H!$C$17),-H!$I$10/H!$C$16,0)</f>
        <v>-3646850.3278471334</v>
      </c>
      <c r="BB58" s="55">
        <f ca="1">IF(AND(BB52&gt;=H!$C$15,BB52&lt;=H!$C$17),-H!$I$10/H!$C$16,0)</f>
        <v>-3646850.3278471334</v>
      </c>
      <c r="BC58" s="55">
        <f ca="1">IF(AND(BC52&gt;=H!$C$15,BC52&lt;=H!$C$17),-H!$I$10/H!$C$16,0)</f>
        <v>-3646850.3278471334</v>
      </c>
      <c r="BD58" s="55">
        <f ca="1">IF(AND(BD52&gt;=H!$C$15,BD52&lt;=H!$C$17),-H!$I$10/H!$C$16,0)</f>
        <v>-3646850.3278471334</v>
      </c>
      <c r="BE58" s="55">
        <f ca="1">IF(AND(BE52&gt;=H!$C$15,BE52&lt;=H!$C$17),-H!$I$10/H!$C$16,0)</f>
        <v>-3646850.3278471334</v>
      </c>
      <c r="BF58" s="55">
        <f ca="1">IF(AND(BF52&gt;=H!$C$15,BF52&lt;=H!$C$17),-H!$I$10/H!$C$16,0)</f>
        <v>-3646850.3278471334</v>
      </c>
      <c r="BG58" s="55">
        <f ca="1">IF(AND(BG52&gt;=H!$C$15,BG52&lt;=H!$C$17),-H!$I$10/H!$C$16,0)</f>
        <v>-3646850.3278471334</v>
      </c>
      <c r="BH58" s="55">
        <f ca="1">IF(AND(BH52&gt;=H!$C$15,BH52&lt;=H!$C$17),-H!$I$10/H!$C$16,0)</f>
        <v>-3646850.3278471334</v>
      </c>
      <c r="BI58" s="55">
        <f ca="1">IF(AND(BI52&gt;=H!$C$15,BI52&lt;=H!$C$17),-H!$I$10/H!$C$16,0)</f>
        <v>-3646850.3278471334</v>
      </c>
      <c r="BJ58" s="55">
        <f>IF(AND(BJ52&gt;=H!$C$15,BJ52&lt;=H!$C$17),-H!$I$10/H!$C$16,0)</f>
        <v>0</v>
      </c>
      <c r="BK58" s="55">
        <f>IF(AND(BK52&gt;=H!$C$15,BK52&lt;=H!$C$17),-H!$I$10/H!$C$16,0)</f>
        <v>0</v>
      </c>
      <c r="BL58" s="55">
        <f>IF(AND(BL52&gt;=H!$C$15,BL52&lt;=H!$C$17),-H!$I$10/H!$C$16,0)</f>
        <v>0</v>
      </c>
      <c r="BM58" s="55">
        <f>IF(AND(BM52&gt;=H!$C$15,BM52&lt;=H!$C$17),-H!$I$10/H!$C$16,0)</f>
        <v>0</v>
      </c>
      <c r="BN58" s="55">
        <f>IF(AND(BN52&gt;=H!$C$15,BN52&lt;=H!$C$17),-H!$I$10/H!$C$16,0)</f>
        <v>0</v>
      </c>
      <c r="BO58" s="55">
        <f>IF(AND(BO52&gt;=H!$C$15,BO52&lt;=H!$C$17),-H!$I$10/H!$C$16,0)</f>
        <v>0</v>
      </c>
      <c r="BP58" s="55">
        <f>IF(AND(BP52&gt;=H!$C$15,BP52&lt;=H!$C$17),-H!$I$10/H!$C$16,0)</f>
        <v>0</v>
      </c>
      <c r="BQ58" s="55">
        <f>IF(AND(BQ52&gt;=H!$C$15,BQ52&lt;=H!$C$17),-H!$I$10/H!$C$16,0)</f>
        <v>0</v>
      </c>
      <c r="BR58" s="55">
        <f>IF(AND(BR52&gt;=H!$C$15,BR52&lt;=H!$C$17),-H!$I$10/H!$C$16,0)</f>
        <v>0</v>
      </c>
      <c r="BS58" s="55">
        <f>IF(AND(BS52&gt;=H!$C$15,BS52&lt;=H!$C$17),-H!$I$10/H!$C$16,0)</f>
        <v>0</v>
      </c>
      <c r="BT58" s="55">
        <f>IF(AND(BT52&gt;=H!$C$15,BT52&lt;=H!$C$17),-H!$I$10/H!$C$16,0)</f>
        <v>0</v>
      </c>
      <c r="BU58" s="55">
        <f>IF(AND(BU52&gt;=H!$C$15,BU52&lt;=H!$C$17),-H!$I$10/H!$C$16,0)</f>
        <v>0</v>
      </c>
      <c r="BV58" s="55">
        <f>IF(AND(BV52&gt;=H!$C$15,BV52&lt;=H!$C$17),-H!$I$10/H!$C$16,0)</f>
        <v>0</v>
      </c>
      <c r="BW58" s="55">
        <f>IF(AND(BW52&gt;=H!$C$15,BW52&lt;=H!$C$17),-H!$I$10/H!$C$16,0)</f>
        <v>0</v>
      </c>
      <c r="BX58" s="55">
        <f>IF(AND(BX52&gt;=H!$C$15,BX52&lt;=H!$C$17),-H!$I$10/H!$C$16,0)</f>
        <v>0</v>
      </c>
      <c r="BY58" s="55">
        <f>IF(AND(BY52&gt;=H!$C$15,BY52&lt;=H!$C$17),-H!$I$10/H!$C$16,0)</f>
        <v>0</v>
      </c>
      <c r="BZ58" s="55">
        <f>IF(AND(BZ52&gt;=H!$C$15,BZ52&lt;=H!$C$17),-H!$I$10/H!$C$16,0)</f>
        <v>0</v>
      </c>
      <c r="CA58" s="55">
        <f>IF(AND(CA52&gt;=H!$C$15,CA52&lt;=H!$C$17),-H!$I$10/H!$C$16,0)</f>
        <v>0</v>
      </c>
      <c r="CB58" s="55">
        <f>IF(AND(CB52&gt;=H!$C$15,CB52&lt;=H!$C$17),-H!$I$10/H!$C$16,0)</f>
        <v>0</v>
      </c>
      <c r="CC58" s="55">
        <f>IF(AND(CC52&gt;=H!$C$15,CC52&lt;=H!$C$17),-H!$I$10/H!$C$16,0)</f>
        <v>0</v>
      </c>
      <c r="CD58" s="55">
        <f>IF(AND(CD52&gt;=H!$C$15,CD52&lt;=H!$C$17),-H!$I$10/H!$C$16,0)</f>
        <v>0</v>
      </c>
      <c r="CE58" s="55">
        <f>IF(AND(CE52&gt;=H!$C$15,CE52&lt;=H!$C$17),-H!$I$10/H!$C$16,0)</f>
        <v>0</v>
      </c>
      <c r="CF58" s="55">
        <f>IF(AND(CF52&gt;=H!$C$15,CF52&lt;=H!$C$17),-H!$I$10/H!$C$16,0)</f>
        <v>0</v>
      </c>
      <c r="CG58" s="55">
        <f>IF(AND(CG52&gt;=H!$C$15,CG52&lt;=H!$C$17),-H!$I$10/H!$C$16,0)</f>
        <v>0</v>
      </c>
      <c r="CH58" s="55">
        <f>IF(AND(CH52&gt;=H!$C$15,CH52&lt;=H!$C$17),-H!$I$10/H!$C$16,0)</f>
        <v>0</v>
      </c>
      <c r="CI58" s="55">
        <f>IF(AND(CI52&gt;=H!$C$15,CI52&lt;=H!$C$17),-H!$I$10/H!$C$16,0)</f>
        <v>0</v>
      </c>
      <c r="CJ58" s="55">
        <f>IF(AND(CJ52&gt;=H!$C$15,CJ52&lt;=H!$C$17),-H!$I$10/H!$C$16,0)</f>
        <v>0</v>
      </c>
      <c r="CK58" s="55">
        <f>IF(AND(CK52&gt;=H!$C$15,CK52&lt;=H!$C$17),-H!$I$10/H!$C$16,0)</f>
        <v>0</v>
      </c>
      <c r="CL58" s="55">
        <f>IF(AND(CL52&gt;=H!$C$15,CL52&lt;=H!$C$17),-H!$I$10/H!$C$16,0)</f>
        <v>0</v>
      </c>
      <c r="CM58" s="55">
        <f>IF(AND(CM52&gt;=H!$C$15,CM52&lt;=H!$C$17),-H!$I$10/H!$C$16,0)</f>
        <v>0</v>
      </c>
      <c r="CN58" s="55">
        <f>IF(AND(CN52&gt;=H!$C$15,CN52&lt;=H!$C$17),-H!$I$10/H!$C$16,0)</f>
        <v>0</v>
      </c>
      <c r="CO58" s="55">
        <f>IF(AND(CO52&gt;=H!$C$15,CO52&lt;=H!$C$17),-H!$I$10/H!$C$16,0)</f>
        <v>0</v>
      </c>
      <c r="CP58" s="55">
        <f>IF(AND(CP52&gt;=H!$C$15,CP52&lt;=H!$C$17),-H!$I$10/H!$C$16,0)</f>
        <v>0</v>
      </c>
      <c r="CQ58" s="55">
        <f>IF(AND(CQ52&gt;=H!$C$15,CQ52&lt;=H!$C$17),-H!$I$10/H!$C$16,0)</f>
        <v>0</v>
      </c>
      <c r="CR58" s="55">
        <f>IF(AND(CR52&gt;=H!$C$15,CR52&lt;=H!$C$17),-H!$I$10/H!$C$16,0)</f>
        <v>0</v>
      </c>
      <c r="CS58" s="55">
        <f>IF(AND(CS52&gt;=H!$C$15,CS52&lt;=H!$C$17),-H!$I$10/H!$C$16,0)</f>
        <v>0</v>
      </c>
      <c r="CT58" s="55">
        <f>IF(AND(CT52&gt;=H!$C$15,CT52&lt;=H!$C$17),-H!$I$10/H!$C$16,0)</f>
        <v>0</v>
      </c>
      <c r="CU58" s="55">
        <f>IF(AND(CU52&gt;=H!$C$15,CU52&lt;=H!$C$17),-H!$I$10/H!$C$16,0)</f>
        <v>0</v>
      </c>
      <c r="CV58" s="55">
        <f>IF(AND(CV52&gt;=H!$C$15,CV52&lt;=H!$C$17),-H!$I$10/H!$C$16,0)</f>
        <v>0</v>
      </c>
      <c r="CW58" s="55">
        <f>IF(AND(CW52&gt;=H!$C$15,CW52&lt;=H!$C$17),-H!$I$10/H!$C$16,0)</f>
        <v>0</v>
      </c>
      <c r="CX58" s="55">
        <f>IF(AND(CX52&gt;=H!$C$15,CX52&lt;=H!$C$17),-H!$I$10/H!$C$16,0)</f>
        <v>0</v>
      </c>
      <c r="CY58" s="55">
        <f>IF(AND(CY52&gt;=H!$C$15,CY52&lt;=H!$C$17),-H!$I$10/H!$C$16,0)</f>
        <v>0</v>
      </c>
      <c r="CZ58" s="55">
        <f>IF(AND(CZ52&gt;=H!$C$15,CZ52&lt;=H!$C$17),-H!$I$10/H!$C$16,0)</f>
        <v>0</v>
      </c>
      <c r="DA58" s="55">
        <f>IF(AND(DA52&gt;=H!$C$15,DA52&lt;=H!$C$17),-H!$I$10/H!$C$16,0)</f>
        <v>0</v>
      </c>
      <c r="DB58" s="55">
        <f>IF(AND(DB52&gt;=H!$C$15,DB52&lt;=H!$C$17),-H!$I$10/H!$C$16,0)</f>
        <v>0</v>
      </c>
      <c r="DC58" s="55">
        <f>IF(AND(DC52&gt;=H!$C$15,DC52&lt;=H!$C$17),-H!$I$10/H!$C$16,0)</f>
        <v>0</v>
      </c>
      <c r="DD58" s="55">
        <f>IF(AND(DD52&gt;=H!$C$15,DD52&lt;=H!$C$17),-H!$I$10/H!$C$16,0)</f>
        <v>0</v>
      </c>
      <c r="DE58" s="55">
        <f>IF(AND(DE52&gt;=H!$C$15,DE52&lt;=H!$C$17),-H!$I$10/H!$C$16,0)</f>
        <v>0</v>
      </c>
      <c r="DF58" s="55">
        <f>IF(AND(DF52&gt;=H!$C$15,DF52&lt;=H!$C$17),-H!$I$10/H!$C$16,0)</f>
        <v>0</v>
      </c>
      <c r="DG58" s="55">
        <f>IF(AND(DG52&gt;=H!$C$15,DG52&lt;=H!$C$17),-H!$I$10/H!$C$16,0)</f>
        <v>0</v>
      </c>
      <c r="DH58" s="55">
        <f>IF(AND(DH52&gt;=H!$C$15,DH52&lt;=H!$C$17),-H!$I$10/H!$C$16,0)</f>
        <v>0</v>
      </c>
      <c r="DI58" s="55">
        <f>IF(AND(DI52&gt;=H!$C$15,DI52&lt;=H!$C$17),-H!$I$10/H!$C$16,0)</f>
        <v>0</v>
      </c>
      <c r="DJ58" s="55">
        <f>IF(AND(DJ52&gt;=H!$C$15,DJ52&lt;=H!$C$17),-H!$I$10/H!$C$16,0)</f>
        <v>0</v>
      </c>
      <c r="DK58" s="55">
        <f>IF(AND(DK52&gt;=H!$C$15,DK52&lt;=H!$C$17),-H!$I$10/H!$C$16,0)</f>
        <v>0</v>
      </c>
      <c r="DL58" s="55">
        <f>IF(AND(DL52&gt;=H!$C$15,DL52&lt;=H!$C$17),-H!$I$10/H!$C$16,0)</f>
        <v>0</v>
      </c>
      <c r="DM58" s="55">
        <f>IF(AND(DM52&gt;=H!$C$15,DM52&lt;=H!$C$17),-H!$I$10/H!$C$16,0)</f>
        <v>0</v>
      </c>
      <c r="DN58" s="55">
        <f>IF(AND(DN52&gt;=H!$C$15,DN52&lt;=H!$C$17),-H!$I$10/H!$C$16,0)</f>
        <v>0</v>
      </c>
      <c r="DO58" s="55">
        <f>IF(AND(DO52&gt;=H!$C$15,DO52&lt;=H!$C$17),-H!$I$10/H!$C$16,0)</f>
        <v>0</v>
      </c>
      <c r="DP58" s="55">
        <f>IF(AND(DP52&gt;=H!$C$15,DP52&lt;=H!$C$17),-H!$I$10/H!$C$16,0)</f>
        <v>0</v>
      </c>
      <c r="DQ58" s="55">
        <f>IF(AND(DQ52&gt;=H!$C$15,DQ52&lt;=H!$C$17),-H!$I$10/H!$C$16,0)</f>
        <v>0</v>
      </c>
      <c r="DR58" s="55">
        <f>IF(AND(DR52&gt;=H!$C$15,DR52&lt;=H!$C$17),-H!$I$10/H!$C$16,0)</f>
        <v>0</v>
      </c>
      <c r="DS58" s="55">
        <f>IF(AND(DS52&gt;=H!$C$15,DS52&lt;=H!$C$17),-H!$I$10/H!$C$16,0)</f>
        <v>0</v>
      </c>
      <c r="DT58" s="55">
        <f>IF(AND(DT52&gt;=H!$C$15,DT52&lt;=H!$C$17),-H!$I$10/H!$C$16,0)</f>
        <v>0</v>
      </c>
      <c r="DU58" s="36" t="s">
        <v>238</v>
      </c>
    </row>
    <row r="59" spans="2:125" x14ac:dyDescent="0.25">
      <c r="B59" s="56">
        <f>SUM(D59:DT59)</f>
        <v>-7221236.1600000029</v>
      </c>
      <c r="C59" s="14" t="s">
        <v>248</v>
      </c>
      <c r="E59" s="55">
        <f>IF(AND(E52&gt;=H!$C$15,E52&lt;=H!$C$17),-(H!$N$8+H!$N$9)/H!$C$16,0)</f>
        <v>0</v>
      </c>
      <c r="F59" s="55">
        <f>IF(AND(F52&gt;=H!$C$15,F52&lt;=H!$C$17),-(H!$N$8+H!$N$9)/H!$C$16,0)</f>
        <v>0</v>
      </c>
      <c r="G59" s="55">
        <f>IF(AND(G52&gt;=H!$C$15,G52&lt;=H!$C$17),-(H!$N$8+H!$N$9)/H!$C$16,0)</f>
        <v>0</v>
      </c>
      <c r="H59" s="55">
        <f>IF(AND(H52&gt;=H!$C$15,H52&lt;=H!$C$17),-(H!$N$8+H!$N$9)/H!$C$16,0)</f>
        <v>0</v>
      </c>
      <c r="I59" s="55">
        <f>IF(AND(I52&gt;=H!$C$15,I52&lt;=H!$C$17),-(H!$N$8+H!$N$9)/H!$C$16,0)</f>
        <v>0</v>
      </c>
      <c r="J59" s="55">
        <f>IF(AND(J52&gt;=H!$C$15,J52&lt;=H!$C$17),-(H!$N$8+H!$N$9)/H!$C$16,0)</f>
        <v>0</v>
      </c>
      <c r="K59" s="55">
        <f>IF(AND(K52&gt;=H!$C$15,K52&lt;=H!$C$17),-(H!$N$8+H!$N$9)/H!$C$16,0)</f>
        <v>0</v>
      </c>
      <c r="L59" s="55">
        <f>IF(AND(L52&gt;=H!$C$15,L52&lt;=H!$C$17),-(H!$N$8+H!$N$9)/H!$C$16,0)</f>
        <v>0</v>
      </c>
      <c r="M59" s="55">
        <f>IF(AND(M52&gt;=H!$C$15,M52&lt;=H!$C$17),-(H!$N$8+H!$N$9)/H!$C$16,0)</f>
        <v>0</v>
      </c>
      <c r="N59" s="55">
        <f>IF(AND(N52&gt;=H!$C$15,N52&lt;=H!$C$17),-(H!$N$8+H!$N$9)/H!$C$16,0)</f>
        <v>0</v>
      </c>
      <c r="O59" s="55">
        <f>IF(AND(O52&gt;=H!$C$15,O52&lt;=H!$C$17),-(H!$N$8+H!$N$9)/H!$C$16,0)</f>
        <v>0</v>
      </c>
      <c r="P59" s="55">
        <f>IF(AND(P52&gt;=H!$C$15,P52&lt;=H!$C$17),-(H!$N$8+H!$N$9)/H!$C$16,0)</f>
        <v>0</v>
      </c>
      <c r="Q59" s="55">
        <f>IF(AND(Q52&gt;=H!$C$15,Q52&lt;=H!$C$17),-(H!$N$8+H!$N$9)/H!$C$16,0)</f>
        <v>0</v>
      </c>
      <c r="R59" s="55">
        <f>IF(AND(R52&gt;=H!$C$15,R52&lt;=H!$C$17),-(H!$N$8+H!$N$9)/H!$C$16,0)</f>
        <v>0</v>
      </c>
      <c r="S59" s="55">
        <f>IF(AND(S52&gt;=H!$C$15,S52&lt;=H!$C$17),-(H!$N$8+H!$N$9)/H!$C$16,0)</f>
        <v>0</v>
      </c>
      <c r="T59" s="55">
        <f>IF(AND(T52&gt;=H!$C$15,T52&lt;=H!$C$17),-(H!$N$8+H!$N$9)/H!$C$16,0)</f>
        <v>0</v>
      </c>
      <c r="U59" s="55">
        <f>IF(AND(U52&gt;=H!$C$15,U52&lt;=H!$C$17),-(H!$N$8+H!$N$9)/H!$C$16,0)</f>
        <v>0</v>
      </c>
      <c r="V59" s="55">
        <f>IF(AND(V52&gt;=H!$C$15,V52&lt;=H!$C$17),-(H!$N$8+H!$N$9)/H!$C$16,0)</f>
        <v>-180530.90400000001</v>
      </c>
      <c r="W59" s="55">
        <f>IF(AND(W52&gt;=H!$C$15,W52&lt;=H!$C$17),-(H!$N$8+H!$N$9)/H!$C$16,0)</f>
        <v>-180530.90400000001</v>
      </c>
      <c r="X59" s="55">
        <f>IF(AND(X52&gt;=H!$C$15,X52&lt;=H!$C$17),-(H!$N$8+H!$N$9)/H!$C$16,0)</f>
        <v>-180530.90400000001</v>
      </c>
      <c r="Y59" s="55">
        <f>IF(AND(Y52&gt;=H!$C$15,Y52&lt;=H!$C$17),-(H!$N$8+H!$N$9)/H!$C$16,0)</f>
        <v>-180530.90400000001</v>
      </c>
      <c r="Z59" s="55">
        <f>IF(AND(Z52&gt;=H!$C$15,Z52&lt;=H!$C$17),-(H!$N$8+H!$N$9)/H!$C$16,0)</f>
        <v>-180530.90400000001</v>
      </c>
      <c r="AA59" s="55">
        <f>IF(AND(AA52&gt;=H!$C$15,AA52&lt;=H!$C$17),-(H!$N$8+H!$N$9)/H!$C$16,0)</f>
        <v>-180530.90400000001</v>
      </c>
      <c r="AB59" s="55">
        <f>IF(AND(AB52&gt;=H!$C$15,AB52&lt;=H!$C$17),-(H!$N$8+H!$N$9)/H!$C$16,0)</f>
        <v>-180530.90400000001</v>
      </c>
      <c r="AC59" s="55">
        <f>IF(AND(AC52&gt;=H!$C$15,AC52&lt;=H!$C$17),-(H!$N$8+H!$N$9)/H!$C$16,0)</f>
        <v>-180530.90400000001</v>
      </c>
      <c r="AD59" s="55">
        <f>IF(AND(AD52&gt;=H!$C$15,AD52&lt;=H!$C$17),-(H!$N$8+H!$N$9)/H!$C$16,0)</f>
        <v>-180530.90400000001</v>
      </c>
      <c r="AE59" s="55">
        <f>IF(AND(AE52&gt;=H!$C$15,AE52&lt;=H!$C$17),-(H!$N$8+H!$N$9)/H!$C$16,0)</f>
        <v>-180530.90400000001</v>
      </c>
      <c r="AF59" s="55">
        <f>IF(AND(AF52&gt;=H!$C$15,AF52&lt;=H!$C$17),-(H!$N$8+H!$N$9)/H!$C$16,0)</f>
        <v>-180530.90400000001</v>
      </c>
      <c r="AG59" s="55">
        <f>IF(AND(AG52&gt;=H!$C$15,AG52&lt;=H!$C$17),-(H!$N$8+H!$N$9)/H!$C$16,0)</f>
        <v>-180530.90400000001</v>
      </c>
      <c r="AH59" s="55">
        <f>IF(AND(AH52&gt;=H!$C$15,AH52&lt;=H!$C$17),-(H!$N$8+H!$N$9)/H!$C$16,0)</f>
        <v>-180530.90400000001</v>
      </c>
      <c r="AI59" s="55">
        <f>IF(AND(AI52&gt;=H!$C$15,AI52&lt;=H!$C$17),-(H!$N$8+H!$N$9)/H!$C$16,0)</f>
        <v>-180530.90400000001</v>
      </c>
      <c r="AJ59" s="55">
        <f>IF(AND(AJ52&gt;=H!$C$15,AJ52&lt;=H!$C$17),-(H!$N$8+H!$N$9)/H!$C$16,0)</f>
        <v>-180530.90400000001</v>
      </c>
      <c r="AK59" s="55">
        <f>IF(AND(AK52&gt;=H!$C$15,AK52&lt;=H!$C$17),-(H!$N$8+H!$N$9)/H!$C$16,0)</f>
        <v>-180530.90400000001</v>
      </c>
      <c r="AL59" s="55">
        <f>IF(AND(AL52&gt;=H!$C$15,AL52&lt;=H!$C$17),-(H!$N$8+H!$N$9)/H!$C$16,0)</f>
        <v>-180530.90400000001</v>
      </c>
      <c r="AM59" s="55">
        <f>IF(AND(AM52&gt;=H!$C$15,AM52&lt;=H!$C$17),-(H!$N$8+H!$N$9)/H!$C$16,0)</f>
        <v>-180530.90400000001</v>
      </c>
      <c r="AN59" s="55">
        <f>IF(AND(AN52&gt;=H!$C$15,AN52&lt;=H!$C$17),-(H!$N$8+H!$N$9)/H!$C$16,0)</f>
        <v>-180530.90400000001</v>
      </c>
      <c r="AO59" s="55">
        <f>IF(AND(AO52&gt;=H!$C$15,AO52&lt;=H!$C$17),-(H!$N$8+H!$N$9)/H!$C$16,0)</f>
        <v>-180530.90400000001</v>
      </c>
      <c r="AP59" s="55">
        <f>IF(AND(AP52&gt;=H!$C$15,AP52&lt;=H!$C$17),-(H!$N$8+H!$N$9)/H!$C$16,0)</f>
        <v>-180530.90400000001</v>
      </c>
      <c r="AQ59" s="55">
        <f>IF(AND(AQ52&gt;=H!$C$15,AQ52&lt;=H!$C$17),-(H!$N$8+H!$N$9)/H!$C$16,0)</f>
        <v>-180530.90400000001</v>
      </c>
      <c r="AR59" s="55">
        <f>IF(AND(AR52&gt;=H!$C$15,AR52&lt;=H!$C$17),-(H!$N$8+H!$N$9)/H!$C$16,0)</f>
        <v>-180530.90400000001</v>
      </c>
      <c r="AS59" s="55">
        <f>IF(AND(AS52&gt;=H!$C$15,AS52&lt;=H!$C$17),-(H!$N$8+H!$N$9)/H!$C$16,0)</f>
        <v>-180530.90400000001</v>
      </c>
      <c r="AT59" s="55">
        <f>IF(AND(AT52&gt;=H!$C$15,AT52&lt;=H!$C$17),-(H!$N$8+H!$N$9)/H!$C$16,0)</f>
        <v>-180530.90400000001</v>
      </c>
      <c r="AU59" s="55">
        <f>IF(AND(AU52&gt;=H!$C$15,AU52&lt;=H!$C$17),-(H!$N$8+H!$N$9)/H!$C$16,0)</f>
        <v>-180530.90400000001</v>
      </c>
      <c r="AV59" s="55">
        <f>IF(AND(AV52&gt;=H!$C$15,AV52&lt;=H!$C$17),-(H!$N$8+H!$N$9)/H!$C$16,0)</f>
        <v>-180530.90400000001</v>
      </c>
      <c r="AW59" s="55">
        <f>IF(AND(AW52&gt;=H!$C$15,AW52&lt;=H!$C$17),-(H!$N$8+H!$N$9)/H!$C$16,0)</f>
        <v>-180530.90400000001</v>
      </c>
      <c r="AX59" s="55">
        <f>IF(AND(AX52&gt;=H!$C$15,AX52&lt;=H!$C$17),-(H!$N$8+H!$N$9)/H!$C$16,0)</f>
        <v>-180530.90400000001</v>
      </c>
      <c r="AY59" s="55">
        <f>IF(AND(AY52&gt;=H!$C$15,AY52&lt;=H!$C$17),-(H!$N$8+H!$N$9)/H!$C$16,0)</f>
        <v>-180530.90400000001</v>
      </c>
      <c r="AZ59" s="55">
        <f>IF(AND(AZ52&gt;=H!$C$15,AZ52&lt;=H!$C$17),-(H!$N$8+H!$N$9)/H!$C$16,0)</f>
        <v>-180530.90400000001</v>
      </c>
      <c r="BA59" s="55">
        <f>IF(AND(BA52&gt;=H!$C$15,BA52&lt;=H!$C$17),-(H!$N$8+H!$N$9)/H!$C$16,0)</f>
        <v>-180530.90400000001</v>
      </c>
      <c r="BB59" s="55">
        <f>IF(AND(BB52&gt;=H!$C$15,BB52&lt;=H!$C$17),-(H!$N$8+H!$N$9)/H!$C$16,0)</f>
        <v>-180530.90400000001</v>
      </c>
      <c r="BC59" s="55">
        <f>IF(AND(BC52&gt;=H!$C$15,BC52&lt;=H!$C$17),-(H!$N$8+H!$N$9)/H!$C$16,0)</f>
        <v>-180530.90400000001</v>
      </c>
      <c r="BD59" s="55">
        <f>IF(AND(BD52&gt;=H!$C$15,BD52&lt;=H!$C$17),-(H!$N$8+H!$N$9)/H!$C$16,0)</f>
        <v>-180530.90400000001</v>
      </c>
      <c r="BE59" s="55">
        <f>IF(AND(BE52&gt;=H!$C$15,BE52&lt;=H!$C$17),-(H!$N$8+H!$N$9)/H!$C$16,0)</f>
        <v>-180530.90400000001</v>
      </c>
      <c r="BF59" s="55">
        <f>IF(AND(BF52&gt;=H!$C$15,BF52&lt;=H!$C$17),-(H!$N$8+H!$N$9)/H!$C$16,0)</f>
        <v>-180530.90400000001</v>
      </c>
      <c r="BG59" s="55">
        <f>IF(AND(BG52&gt;=H!$C$15,BG52&lt;=H!$C$17),-(H!$N$8+H!$N$9)/H!$C$16,0)</f>
        <v>-180530.90400000001</v>
      </c>
      <c r="BH59" s="55">
        <f>IF(AND(BH52&gt;=H!$C$15,BH52&lt;=H!$C$17),-(H!$N$8+H!$N$9)/H!$C$16,0)</f>
        <v>-180530.90400000001</v>
      </c>
      <c r="BI59" s="55">
        <f>IF(AND(BI52&gt;=H!$C$15,BI52&lt;=H!$C$17),-(H!$N$8+H!$N$9)/H!$C$16,0)</f>
        <v>-180530.90400000001</v>
      </c>
      <c r="BJ59" s="55">
        <f>IF(AND(BJ52&gt;=H!$C$15,BJ52&lt;=H!$C$17),-(H!$N$8+H!$N$9)/H!$C$16,0)</f>
        <v>0</v>
      </c>
      <c r="BK59" s="55">
        <f>IF(AND(BK52&gt;=H!$C$15,BK52&lt;=H!$C$17),-(H!$N$8+H!$N$9)/H!$C$16,0)</f>
        <v>0</v>
      </c>
      <c r="BL59" s="55">
        <f>IF(AND(BL52&gt;=H!$C$15,BL52&lt;=H!$C$17),-(H!$N$8+H!$N$9)/H!$C$16,0)</f>
        <v>0</v>
      </c>
      <c r="BM59" s="55">
        <f>IF(AND(BM52&gt;=H!$C$15,BM52&lt;=H!$C$17),-(H!$N$8+H!$N$9)/H!$C$16,0)</f>
        <v>0</v>
      </c>
      <c r="BN59" s="55">
        <f>IF(AND(BN52&gt;=H!$C$15,BN52&lt;=H!$C$17),-(H!$N$8+H!$N$9)/H!$C$16,0)</f>
        <v>0</v>
      </c>
      <c r="BO59" s="55">
        <f>IF(AND(BO52&gt;=H!$C$15,BO52&lt;=H!$C$17),-(H!$N$8+H!$N$9)/H!$C$16,0)</f>
        <v>0</v>
      </c>
      <c r="BP59" s="55">
        <f>IF(AND(BP52&gt;=H!$C$15,BP52&lt;=H!$C$17),-(H!$N$8+H!$N$9)/H!$C$16,0)</f>
        <v>0</v>
      </c>
      <c r="BQ59" s="55">
        <f>IF(AND(BQ52&gt;=H!$C$15,BQ52&lt;=H!$C$17),-(H!$N$8+H!$N$9)/H!$C$16,0)</f>
        <v>0</v>
      </c>
      <c r="BR59" s="55">
        <f>IF(AND(BR52&gt;=H!$C$15,BR52&lt;=H!$C$17),-(H!$N$8+H!$N$9)/H!$C$16,0)</f>
        <v>0</v>
      </c>
      <c r="BS59" s="55">
        <f>IF(AND(BS52&gt;=H!$C$15,BS52&lt;=H!$C$17),-(H!$N$8+H!$N$9)/H!$C$16,0)</f>
        <v>0</v>
      </c>
      <c r="BT59" s="55">
        <f>IF(AND(BT52&gt;=H!$C$15,BT52&lt;=H!$C$17),-(H!$N$8+H!$N$9)/H!$C$16,0)</f>
        <v>0</v>
      </c>
      <c r="BU59" s="55">
        <f>IF(AND(BU52&gt;=H!$C$15,BU52&lt;=H!$C$17),-(H!$N$8+H!$N$9)/H!$C$16,0)</f>
        <v>0</v>
      </c>
      <c r="BV59" s="55">
        <f>IF(AND(BV52&gt;=H!$C$15,BV52&lt;=H!$C$17),-(H!$N$8+H!$N$9)/H!$C$16,0)</f>
        <v>0</v>
      </c>
      <c r="BW59" s="55">
        <f>IF(AND(BW52&gt;=H!$C$15,BW52&lt;=H!$C$17),-(H!$N$8+H!$N$9)/H!$C$16,0)</f>
        <v>0</v>
      </c>
      <c r="BX59" s="55">
        <f>IF(AND(BX52&gt;=H!$C$15,BX52&lt;=H!$C$17),-(H!$N$8+H!$N$9)/H!$C$16,0)</f>
        <v>0</v>
      </c>
      <c r="BY59" s="55">
        <f>IF(AND(BY52&gt;=H!$C$15,BY52&lt;=H!$C$17),-(H!$N$8+H!$N$9)/H!$C$16,0)</f>
        <v>0</v>
      </c>
      <c r="BZ59" s="55">
        <f>IF(AND(BZ52&gt;=H!$C$15,BZ52&lt;=H!$C$17),-(H!$N$8+H!$N$9)/H!$C$16,0)</f>
        <v>0</v>
      </c>
      <c r="CA59" s="55">
        <f>IF(AND(CA52&gt;=H!$C$15,CA52&lt;=H!$C$17),-(H!$N$8+H!$N$9)/H!$C$16,0)</f>
        <v>0</v>
      </c>
      <c r="CB59" s="55">
        <f>IF(AND(CB52&gt;=H!$C$15,CB52&lt;=H!$C$17),-(H!$N$8+H!$N$9)/H!$C$16,0)</f>
        <v>0</v>
      </c>
      <c r="CC59" s="55">
        <f>IF(AND(CC52&gt;=H!$C$15,CC52&lt;=H!$C$17),-(H!$N$8+H!$N$9)/H!$C$16,0)</f>
        <v>0</v>
      </c>
      <c r="CD59" s="55">
        <f>IF(AND(CD52&gt;=H!$C$15,CD52&lt;=H!$C$17),-(H!$N$8+H!$N$9)/H!$C$16,0)</f>
        <v>0</v>
      </c>
      <c r="CE59" s="55">
        <f>IF(AND(CE52&gt;=H!$C$15,CE52&lt;=H!$C$17),-(H!$N$8+H!$N$9)/H!$C$16,0)</f>
        <v>0</v>
      </c>
      <c r="CF59" s="55">
        <f>IF(AND(CF52&gt;=H!$C$15,CF52&lt;=H!$C$17),-(H!$N$8+H!$N$9)/H!$C$16,0)</f>
        <v>0</v>
      </c>
      <c r="CG59" s="55">
        <f>IF(AND(CG52&gt;=H!$C$15,CG52&lt;=H!$C$17),-(H!$N$8+H!$N$9)/H!$C$16,0)</f>
        <v>0</v>
      </c>
      <c r="CH59" s="55">
        <f>IF(AND(CH52&gt;=H!$C$15,CH52&lt;=H!$C$17),-(H!$N$8+H!$N$9)/H!$C$16,0)</f>
        <v>0</v>
      </c>
      <c r="CI59" s="55">
        <f>IF(AND(CI52&gt;=H!$C$15,CI52&lt;=H!$C$17),-(H!$N$8+H!$N$9)/H!$C$16,0)</f>
        <v>0</v>
      </c>
      <c r="CJ59" s="55">
        <f>IF(AND(CJ52&gt;=H!$C$15,CJ52&lt;=H!$C$17),-(H!$N$8+H!$N$9)/H!$C$16,0)</f>
        <v>0</v>
      </c>
      <c r="CK59" s="55">
        <f>IF(AND(CK52&gt;=H!$C$15,CK52&lt;=H!$C$17),-(H!$N$8+H!$N$9)/H!$C$16,0)</f>
        <v>0</v>
      </c>
      <c r="CL59" s="55">
        <f>IF(AND(CL52&gt;=H!$C$15,CL52&lt;=H!$C$17),-(H!$N$8+H!$N$9)/H!$C$16,0)</f>
        <v>0</v>
      </c>
      <c r="CM59" s="55">
        <f>IF(AND(CM52&gt;=H!$C$15,CM52&lt;=H!$C$17),-(H!$N$8+H!$N$9)/H!$C$16,0)</f>
        <v>0</v>
      </c>
      <c r="CN59" s="55">
        <f>IF(AND(CN52&gt;=H!$C$15,CN52&lt;=H!$C$17),-(H!$N$8+H!$N$9)/H!$C$16,0)</f>
        <v>0</v>
      </c>
      <c r="CO59" s="55">
        <f>IF(AND(CO52&gt;=H!$C$15,CO52&lt;=H!$C$17),-(H!$N$8+H!$N$9)/H!$C$16,0)</f>
        <v>0</v>
      </c>
      <c r="CP59" s="55">
        <f>IF(AND(CP52&gt;=H!$C$15,CP52&lt;=H!$C$17),-(H!$N$8+H!$N$9)/H!$C$16,0)</f>
        <v>0</v>
      </c>
      <c r="CQ59" s="55">
        <f>IF(AND(CQ52&gt;=H!$C$15,CQ52&lt;=H!$C$17),-(H!$N$8+H!$N$9)/H!$C$16,0)</f>
        <v>0</v>
      </c>
      <c r="CR59" s="55">
        <f>IF(AND(CR52&gt;=H!$C$15,CR52&lt;=H!$C$17),-(H!$N$8+H!$N$9)/H!$C$16,0)</f>
        <v>0</v>
      </c>
      <c r="CS59" s="55">
        <f>IF(AND(CS52&gt;=H!$C$15,CS52&lt;=H!$C$17),-(H!$N$8+H!$N$9)/H!$C$16,0)</f>
        <v>0</v>
      </c>
      <c r="CT59" s="55">
        <f>IF(AND(CT52&gt;=H!$C$15,CT52&lt;=H!$C$17),-(H!$N$8+H!$N$9)/H!$C$16,0)</f>
        <v>0</v>
      </c>
      <c r="CU59" s="55">
        <f>IF(AND(CU52&gt;=H!$C$15,CU52&lt;=H!$C$17),-(H!$N$8+H!$N$9)/H!$C$16,0)</f>
        <v>0</v>
      </c>
      <c r="CV59" s="55">
        <f>IF(AND(CV52&gt;=H!$C$15,CV52&lt;=H!$C$17),-(H!$N$8+H!$N$9)/H!$C$16,0)</f>
        <v>0</v>
      </c>
      <c r="CW59" s="55">
        <f>IF(AND(CW52&gt;=H!$C$15,CW52&lt;=H!$C$17),-(H!$N$8+H!$N$9)/H!$C$16,0)</f>
        <v>0</v>
      </c>
      <c r="CX59" s="55">
        <f>IF(AND(CX52&gt;=H!$C$15,CX52&lt;=H!$C$17),-(H!$N$8+H!$N$9)/H!$C$16,0)</f>
        <v>0</v>
      </c>
      <c r="CY59" s="55">
        <f>IF(AND(CY52&gt;=H!$C$15,CY52&lt;=H!$C$17),-(H!$N$8+H!$N$9)/H!$C$16,0)</f>
        <v>0</v>
      </c>
      <c r="CZ59" s="55">
        <f>IF(AND(CZ52&gt;=H!$C$15,CZ52&lt;=H!$C$17),-(H!$N$8+H!$N$9)/H!$C$16,0)</f>
        <v>0</v>
      </c>
      <c r="DA59" s="55">
        <f>IF(AND(DA52&gt;=H!$C$15,DA52&lt;=H!$C$17),-(H!$N$8+H!$N$9)/H!$C$16,0)</f>
        <v>0</v>
      </c>
      <c r="DB59" s="55">
        <f>IF(AND(DB52&gt;=H!$C$15,DB52&lt;=H!$C$17),-(H!$N$8+H!$N$9)/H!$C$16,0)</f>
        <v>0</v>
      </c>
      <c r="DC59" s="55">
        <f>IF(AND(DC52&gt;=H!$C$15,DC52&lt;=H!$C$17),-(H!$N$8+H!$N$9)/H!$C$16,0)</f>
        <v>0</v>
      </c>
      <c r="DD59" s="55">
        <f>IF(AND(DD52&gt;=H!$C$15,DD52&lt;=H!$C$17),-(H!$N$8+H!$N$9)/H!$C$16,0)</f>
        <v>0</v>
      </c>
      <c r="DE59" s="55">
        <f>IF(AND(DE52&gt;=H!$C$15,DE52&lt;=H!$C$17),-(H!$N$8+H!$N$9)/H!$C$16,0)</f>
        <v>0</v>
      </c>
      <c r="DF59" s="55">
        <f>IF(AND(DF52&gt;=H!$C$15,DF52&lt;=H!$C$17),-(H!$N$8+H!$N$9)/H!$C$16,0)</f>
        <v>0</v>
      </c>
      <c r="DG59" s="55">
        <f>IF(AND(DG52&gt;=H!$C$15,DG52&lt;=H!$C$17),-(H!$N$8+H!$N$9)/H!$C$16,0)</f>
        <v>0</v>
      </c>
      <c r="DH59" s="55">
        <f>IF(AND(DH52&gt;=H!$C$15,DH52&lt;=H!$C$17),-(H!$N$8+H!$N$9)/H!$C$16,0)</f>
        <v>0</v>
      </c>
      <c r="DI59" s="55">
        <f>IF(AND(DI52&gt;=H!$C$15,DI52&lt;=H!$C$17),-(H!$N$8+H!$N$9)/H!$C$16,0)</f>
        <v>0</v>
      </c>
      <c r="DJ59" s="55">
        <f>IF(AND(DJ52&gt;=H!$C$15,DJ52&lt;=H!$C$17),-(H!$N$8+H!$N$9)/H!$C$16,0)</f>
        <v>0</v>
      </c>
      <c r="DK59" s="55">
        <f>IF(AND(DK52&gt;=H!$C$15,DK52&lt;=H!$C$17),-(H!$N$8+H!$N$9)/H!$C$16,0)</f>
        <v>0</v>
      </c>
      <c r="DL59" s="55">
        <f>IF(AND(DL52&gt;=H!$C$15,DL52&lt;=H!$C$17),-(H!$N$8+H!$N$9)/H!$C$16,0)</f>
        <v>0</v>
      </c>
      <c r="DM59" s="55">
        <f>IF(AND(DM52&gt;=H!$C$15,DM52&lt;=H!$C$17),-(H!$N$8+H!$N$9)/H!$C$16,0)</f>
        <v>0</v>
      </c>
      <c r="DN59" s="55">
        <f>IF(AND(DN52&gt;=H!$C$15,DN52&lt;=H!$C$17),-(H!$N$8+H!$N$9)/H!$C$16,0)</f>
        <v>0</v>
      </c>
      <c r="DO59" s="55">
        <f>IF(AND(DO52&gt;=H!$C$15,DO52&lt;=H!$C$17),-(H!$N$8+H!$N$9)/H!$C$16,0)</f>
        <v>0</v>
      </c>
      <c r="DP59" s="55">
        <f>IF(AND(DP52&gt;=H!$C$15,DP52&lt;=H!$C$17),-(H!$N$8+H!$N$9)/H!$C$16,0)</f>
        <v>0</v>
      </c>
      <c r="DQ59" s="55">
        <f>IF(AND(DQ52&gt;=H!$C$15,DQ52&lt;=H!$C$17),-(H!$N$8+H!$N$9)/H!$C$16,0)</f>
        <v>0</v>
      </c>
      <c r="DR59" s="55">
        <f>IF(AND(DR52&gt;=H!$C$15,DR52&lt;=H!$C$17),-(H!$N$8+H!$N$9)/H!$C$16,0)</f>
        <v>0</v>
      </c>
      <c r="DS59" s="55">
        <f>IF(AND(DS52&gt;=H!$C$15,DS52&lt;=H!$C$17),-(H!$N$8+H!$N$9)/H!$C$16,0)</f>
        <v>0</v>
      </c>
      <c r="DT59" s="55">
        <f>IF(AND(DT52&gt;=H!$C$15,DT52&lt;=H!$C$17),-(H!$N$8+H!$N$9)/H!$C$16,0)</f>
        <v>0</v>
      </c>
      <c r="DU59" s="36" t="s">
        <v>238</v>
      </c>
    </row>
    <row r="60" spans="2:125" x14ac:dyDescent="0.25">
      <c r="B60" s="56">
        <f>SUM(D60:DT60)</f>
        <v>-5400711.8400000026</v>
      </c>
      <c r="C60" s="14" t="str">
        <f>CONCATENATE("Contingency (",LPP!H17*100,"% Allocated)")</f>
        <v>Contingency (40% Allocated)</v>
      </c>
      <c r="E60" s="55">
        <f>IF(AND(E52&gt;=H!$C$15,E52&lt;=H!$C$17),-(LPP!$H$17*LPP!$Q$13)/H!$C$16,0)</f>
        <v>0</v>
      </c>
      <c r="F60" s="55">
        <f>IF(AND(F52&gt;=H!$C$15,F52&lt;=H!$C$17),-(LPP!$H$17*LPP!$Q$13)/H!$C$16,0)</f>
        <v>0</v>
      </c>
      <c r="G60" s="55">
        <f>IF(AND(G52&gt;=H!$C$15,G52&lt;=H!$C$17),-(LPP!$H$17*LPP!$Q$13)/H!$C$16,0)</f>
        <v>0</v>
      </c>
      <c r="H60" s="55">
        <f>IF(AND(H52&gt;=H!$C$15,H52&lt;=H!$C$17),-(LPP!$H$17*LPP!$Q$13)/H!$C$16,0)</f>
        <v>0</v>
      </c>
      <c r="I60" s="55">
        <f>IF(AND(I52&gt;=H!$C$15,I52&lt;=H!$C$17),-(LPP!$H$17*LPP!$Q$13)/H!$C$16,0)</f>
        <v>0</v>
      </c>
      <c r="J60" s="55">
        <f>IF(AND(J52&gt;=H!$C$15,J52&lt;=H!$C$17),-(LPP!$H$17*LPP!$Q$13)/H!$C$16,0)</f>
        <v>0</v>
      </c>
      <c r="K60" s="55">
        <f>IF(AND(K52&gt;=H!$C$15,K52&lt;=H!$C$17),-(LPP!$H$17*LPP!$Q$13)/H!$C$16,0)</f>
        <v>0</v>
      </c>
      <c r="L60" s="55">
        <f>IF(AND(L52&gt;=H!$C$15,L52&lt;=H!$C$17),-(LPP!$H$17*LPP!$Q$13)/H!$C$16,0)</f>
        <v>0</v>
      </c>
      <c r="M60" s="55">
        <f>IF(AND(M52&gt;=H!$C$15,M52&lt;=H!$C$17),-(LPP!$H$17*LPP!$Q$13)/H!$C$16,0)</f>
        <v>0</v>
      </c>
      <c r="N60" s="55">
        <f>IF(AND(N52&gt;=H!$C$15,N52&lt;=H!$C$17),-(LPP!$H$17*LPP!$Q$13)/H!$C$16,0)</f>
        <v>0</v>
      </c>
      <c r="O60" s="55">
        <f>IF(AND(O52&gt;=H!$C$15,O52&lt;=H!$C$17),-(LPP!$H$17*LPP!$Q$13)/H!$C$16,0)</f>
        <v>0</v>
      </c>
      <c r="P60" s="55">
        <f>IF(AND(P52&gt;=H!$C$15,P52&lt;=H!$C$17),-(LPP!$H$17*LPP!$Q$13)/H!$C$16,0)</f>
        <v>0</v>
      </c>
      <c r="Q60" s="55">
        <f>IF(AND(Q52&gt;=H!$C$15,Q52&lt;=H!$C$17),-(LPP!$H$17*LPP!$Q$13)/H!$C$16,0)</f>
        <v>0</v>
      </c>
      <c r="R60" s="55">
        <f>IF(AND(R52&gt;=H!$C$15,R52&lt;=H!$C$17),-(LPP!$H$17*LPP!$Q$13)/H!$C$16,0)</f>
        <v>0</v>
      </c>
      <c r="S60" s="55">
        <f>IF(AND(S52&gt;=H!$C$15,S52&lt;=H!$C$17),-(LPP!$H$17*LPP!$Q$13)/H!$C$16,0)</f>
        <v>0</v>
      </c>
      <c r="T60" s="55">
        <f>IF(AND(T52&gt;=H!$C$15,T52&lt;=H!$C$17),-(LPP!$H$17*LPP!$Q$13)/H!$C$16,0)</f>
        <v>0</v>
      </c>
      <c r="U60" s="55">
        <f>IF(AND(U52&gt;=H!$C$15,U52&lt;=H!$C$17),-(LPP!$H$17*LPP!$Q$13)/H!$C$16,0)</f>
        <v>0</v>
      </c>
      <c r="V60" s="55">
        <f>IF(AND(V52&gt;=H!$C$15,V52&lt;=H!$C$17),-(LPP!$H$17*LPP!$Q$13)/H!$C$16,0)</f>
        <v>-135017.796</v>
      </c>
      <c r="W60" s="55">
        <f>IF(AND(W52&gt;=H!$C$15,W52&lt;=H!$C$17),-(LPP!$H$17*LPP!$Q$13)/H!$C$16,0)</f>
        <v>-135017.796</v>
      </c>
      <c r="X60" s="55">
        <f>IF(AND(X52&gt;=H!$C$15,X52&lt;=H!$C$17),-(LPP!$H$17*LPP!$Q$13)/H!$C$16,0)</f>
        <v>-135017.796</v>
      </c>
      <c r="Y60" s="55">
        <f>IF(AND(Y52&gt;=H!$C$15,Y52&lt;=H!$C$17),-(LPP!$H$17*LPP!$Q$13)/H!$C$16,0)</f>
        <v>-135017.796</v>
      </c>
      <c r="Z60" s="55">
        <f>IF(AND(Z52&gt;=H!$C$15,Z52&lt;=H!$C$17),-(LPP!$H$17*LPP!$Q$13)/H!$C$16,0)</f>
        <v>-135017.796</v>
      </c>
      <c r="AA60" s="55">
        <f>IF(AND(AA52&gt;=H!$C$15,AA52&lt;=H!$C$17),-(LPP!$H$17*LPP!$Q$13)/H!$C$16,0)</f>
        <v>-135017.796</v>
      </c>
      <c r="AB60" s="55">
        <f>IF(AND(AB52&gt;=H!$C$15,AB52&lt;=H!$C$17),-(LPP!$H$17*LPP!$Q$13)/H!$C$16,0)</f>
        <v>-135017.796</v>
      </c>
      <c r="AC60" s="55">
        <f>IF(AND(AC52&gt;=H!$C$15,AC52&lt;=H!$C$17),-(LPP!$H$17*LPP!$Q$13)/H!$C$16,0)</f>
        <v>-135017.796</v>
      </c>
      <c r="AD60" s="55">
        <f>IF(AND(AD52&gt;=H!$C$15,AD52&lt;=H!$C$17),-(LPP!$H$17*LPP!$Q$13)/H!$C$16,0)</f>
        <v>-135017.796</v>
      </c>
      <c r="AE60" s="55">
        <f>IF(AND(AE52&gt;=H!$C$15,AE52&lt;=H!$C$17),-(LPP!$H$17*LPP!$Q$13)/H!$C$16,0)</f>
        <v>-135017.796</v>
      </c>
      <c r="AF60" s="55">
        <f>IF(AND(AF52&gt;=H!$C$15,AF52&lt;=H!$C$17),-(LPP!$H$17*LPP!$Q$13)/H!$C$16,0)</f>
        <v>-135017.796</v>
      </c>
      <c r="AG60" s="55">
        <f>IF(AND(AG52&gt;=H!$C$15,AG52&lt;=H!$C$17),-(LPP!$H$17*LPP!$Q$13)/H!$C$16,0)</f>
        <v>-135017.796</v>
      </c>
      <c r="AH60" s="55">
        <f>IF(AND(AH52&gt;=H!$C$15,AH52&lt;=H!$C$17),-(LPP!$H$17*LPP!$Q$13)/H!$C$16,0)</f>
        <v>-135017.796</v>
      </c>
      <c r="AI60" s="55">
        <f>IF(AND(AI52&gt;=H!$C$15,AI52&lt;=H!$C$17),-(LPP!$H$17*LPP!$Q$13)/H!$C$16,0)</f>
        <v>-135017.796</v>
      </c>
      <c r="AJ60" s="55">
        <f>IF(AND(AJ52&gt;=H!$C$15,AJ52&lt;=H!$C$17),-(LPP!$H$17*LPP!$Q$13)/H!$C$16,0)</f>
        <v>-135017.796</v>
      </c>
      <c r="AK60" s="55">
        <f>IF(AND(AK52&gt;=H!$C$15,AK52&lt;=H!$C$17),-(LPP!$H$17*LPP!$Q$13)/H!$C$16,0)</f>
        <v>-135017.796</v>
      </c>
      <c r="AL60" s="55">
        <f>IF(AND(AL52&gt;=H!$C$15,AL52&lt;=H!$C$17),-(LPP!$H$17*LPP!$Q$13)/H!$C$16,0)</f>
        <v>-135017.796</v>
      </c>
      <c r="AM60" s="55">
        <f>IF(AND(AM52&gt;=H!$C$15,AM52&lt;=H!$C$17),-(LPP!$H$17*LPP!$Q$13)/H!$C$16,0)</f>
        <v>-135017.796</v>
      </c>
      <c r="AN60" s="55">
        <f>IF(AND(AN52&gt;=H!$C$15,AN52&lt;=H!$C$17),-(LPP!$H$17*LPP!$Q$13)/H!$C$16,0)</f>
        <v>-135017.796</v>
      </c>
      <c r="AO60" s="55">
        <f>IF(AND(AO52&gt;=H!$C$15,AO52&lt;=H!$C$17),-(LPP!$H$17*LPP!$Q$13)/H!$C$16,0)</f>
        <v>-135017.796</v>
      </c>
      <c r="AP60" s="55">
        <f>IF(AND(AP52&gt;=H!$C$15,AP52&lt;=H!$C$17),-(LPP!$H$17*LPP!$Q$13)/H!$C$16,0)</f>
        <v>-135017.796</v>
      </c>
      <c r="AQ60" s="55">
        <f>IF(AND(AQ52&gt;=H!$C$15,AQ52&lt;=H!$C$17),-(LPP!$H$17*LPP!$Q$13)/H!$C$16,0)</f>
        <v>-135017.796</v>
      </c>
      <c r="AR60" s="55">
        <f>IF(AND(AR52&gt;=H!$C$15,AR52&lt;=H!$C$17),-(LPP!$H$17*LPP!$Q$13)/H!$C$16,0)</f>
        <v>-135017.796</v>
      </c>
      <c r="AS60" s="55">
        <f>IF(AND(AS52&gt;=H!$C$15,AS52&lt;=H!$C$17),-(LPP!$H$17*LPP!$Q$13)/H!$C$16,0)</f>
        <v>-135017.796</v>
      </c>
      <c r="AT60" s="55">
        <f>IF(AND(AT52&gt;=H!$C$15,AT52&lt;=H!$C$17),-(LPP!$H$17*LPP!$Q$13)/H!$C$16,0)</f>
        <v>-135017.796</v>
      </c>
      <c r="AU60" s="55">
        <f>IF(AND(AU52&gt;=H!$C$15,AU52&lt;=H!$C$17),-(LPP!$H$17*LPP!$Q$13)/H!$C$16,0)</f>
        <v>-135017.796</v>
      </c>
      <c r="AV60" s="55">
        <f>IF(AND(AV52&gt;=H!$C$15,AV52&lt;=H!$C$17),-(LPP!$H$17*LPP!$Q$13)/H!$C$16,0)</f>
        <v>-135017.796</v>
      </c>
      <c r="AW60" s="55">
        <f>IF(AND(AW52&gt;=H!$C$15,AW52&lt;=H!$C$17),-(LPP!$H$17*LPP!$Q$13)/H!$C$16,0)</f>
        <v>-135017.796</v>
      </c>
      <c r="AX60" s="55">
        <f>IF(AND(AX52&gt;=H!$C$15,AX52&lt;=H!$C$17),-(LPP!$H$17*LPP!$Q$13)/H!$C$16,0)</f>
        <v>-135017.796</v>
      </c>
      <c r="AY60" s="55">
        <f>IF(AND(AY52&gt;=H!$C$15,AY52&lt;=H!$C$17),-(LPP!$H$17*LPP!$Q$13)/H!$C$16,0)</f>
        <v>-135017.796</v>
      </c>
      <c r="AZ60" s="55">
        <f>IF(AND(AZ52&gt;=H!$C$15,AZ52&lt;=H!$C$17),-(LPP!$H$17*LPP!$Q$13)/H!$C$16,0)</f>
        <v>-135017.796</v>
      </c>
      <c r="BA60" s="55">
        <f>IF(AND(BA52&gt;=H!$C$15,BA52&lt;=H!$C$17),-(LPP!$H$17*LPP!$Q$13)/H!$C$16,0)</f>
        <v>-135017.796</v>
      </c>
      <c r="BB60" s="55">
        <f>IF(AND(BB52&gt;=H!$C$15,BB52&lt;=H!$C$17),-(LPP!$H$17*LPP!$Q$13)/H!$C$16,0)</f>
        <v>-135017.796</v>
      </c>
      <c r="BC60" s="55">
        <f>IF(AND(BC52&gt;=H!$C$15,BC52&lt;=H!$C$17),-(LPP!$H$17*LPP!$Q$13)/H!$C$16,0)</f>
        <v>-135017.796</v>
      </c>
      <c r="BD60" s="55">
        <f>IF(AND(BD52&gt;=H!$C$15,BD52&lt;=H!$C$17),-(LPP!$H$17*LPP!$Q$13)/H!$C$16,0)</f>
        <v>-135017.796</v>
      </c>
      <c r="BE60" s="55">
        <f>IF(AND(BE52&gt;=H!$C$15,BE52&lt;=H!$C$17),-(LPP!$H$17*LPP!$Q$13)/H!$C$16,0)</f>
        <v>-135017.796</v>
      </c>
      <c r="BF60" s="55">
        <f>IF(AND(BF52&gt;=H!$C$15,BF52&lt;=H!$C$17),-(LPP!$H$17*LPP!$Q$13)/H!$C$16,0)</f>
        <v>-135017.796</v>
      </c>
      <c r="BG60" s="55">
        <f>IF(AND(BG52&gt;=H!$C$15,BG52&lt;=H!$C$17),-(LPP!$H$17*LPP!$Q$13)/H!$C$16,0)</f>
        <v>-135017.796</v>
      </c>
      <c r="BH60" s="55">
        <f>IF(AND(BH52&gt;=H!$C$15,BH52&lt;=H!$C$17),-(LPP!$H$17*LPP!$Q$13)/H!$C$16,0)</f>
        <v>-135017.796</v>
      </c>
      <c r="BI60" s="55">
        <f>IF(AND(BI52&gt;=H!$C$15,BI52&lt;=H!$C$17),-(LPP!$H$17*LPP!$Q$13)/H!$C$16,0)</f>
        <v>-135017.796</v>
      </c>
      <c r="BJ60" s="55">
        <f>IF(AND(BJ52&gt;=H!$C$15,BJ52&lt;=H!$C$17),-(LPP!$H$17*LPP!$Q$13)/H!$C$16,0)</f>
        <v>0</v>
      </c>
      <c r="BK60" s="55">
        <f>IF(AND(BK52&gt;=H!$C$15,BK52&lt;=H!$C$17),-(LPP!$H$17*LPP!$Q$13)/H!$C$16,0)</f>
        <v>0</v>
      </c>
      <c r="BL60" s="55">
        <f>IF(AND(BL52&gt;=H!$C$15,BL52&lt;=H!$C$17),-(LPP!$H$17*LPP!$Q$13)/H!$C$16,0)</f>
        <v>0</v>
      </c>
      <c r="BM60" s="55">
        <f>IF(AND(BM52&gt;=H!$C$15,BM52&lt;=H!$C$17),-(LPP!$H$17*LPP!$Q$13)/H!$C$16,0)</f>
        <v>0</v>
      </c>
      <c r="BN60" s="55">
        <f>IF(AND(BN52&gt;=H!$C$15,BN52&lt;=H!$C$17),-(LPP!$H$17*LPP!$Q$13)/H!$C$16,0)</f>
        <v>0</v>
      </c>
      <c r="BO60" s="55">
        <f>IF(AND(BO52&gt;=H!$C$15,BO52&lt;=H!$C$17),-(LPP!$H$17*LPP!$Q$13)/H!$C$16,0)</f>
        <v>0</v>
      </c>
      <c r="BP60" s="55">
        <f>IF(AND(BP52&gt;=H!$C$15,BP52&lt;=H!$C$17),-(LPP!$H$17*LPP!$Q$13)/H!$C$16,0)</f>
        <v>0</v>
      </c>
      <c r="BQ60" s="55">
        <f>IF(AND(BQ52&gt;=H!$C$15,BQ52&lt;=H!$C$17),-(LPP!$H$17*LPP!$Q$13)/H!$C$16,0)</f>
        <v>0</v>
      </c>
      <c r="BR60" s="55">
        <f>IF(AND(BR52&gt;=H!$C$15,BR52&lt;=H!$C$17),-(LPP!$H$17*LPP!$Q$13)/H!$C$16,0)</f>
        <v>0</v>
      </c>
      <c r="BS60" s="55">
        <f>IF(AND(BS52&gt;=H!$C$15,BS52&lt;=H!$C$17),-(LPP!$H$17*LPP!$Q$13)/H!$C$16,0)</f>
        <v>0</v>
      </c>
      <c r="BT60" s="55">
        <f>IF(AND(BT52&gt;=H!$C$15,BT52&lt;=H!$C$17),-(LPP!$H$17*LPP!$Q$13)/H!$C$16,0)</f>
        <v>0</v>
      </c>
      <c r="BU60" s="55">
        <f>IF(AND(BU52&gt;=H!$C$15,BU52&lt;=H!$C$17),-(LPP!$H$17*LPP!$Q$13)/H!$C$16,0)</f>
        <v>0</v>
      </c>
      <c r="BV60" s="55">
        <f>IF(AND(BV52&gt;=H!$C$15,BV52&lt;=H!$C$17),-(LPP!$H$17*LPP!$Q$13)/H!$C$16,0)</f>
        <v>0</v>
      </c>
      <c r="BW60" s="55">
        <f>IF(AND(BW52&gt;=H!$C$15,BW52&lt;=H!$C$17),-(LPP!$H$17*LPP!$Q$13)/H!$C$16,0)</f>
        <v>0</v>
      </c>
      <c r="BX60" s="55">
        <f>IF(AND(BX52&gt;=H!$C$15,BX52&lt;=H!$C$17),-(LPP!$H$17*LPP!$Q$13)/H!$C$16,0)</f>
        <v>0</v>
      </c>
      <c r="BY60" s="55">
        <f>IF(AND(BY52&gt;=H!$C$15,BY52&lt;=H!$C$17),-(LPP!$H$17*LPP!$Q$13)/H!$C$16,0)</f>
        <v>0</v>
      </c>
      <c r="BZ60" s="55">
        <f>IF(AND(BZ52&gt;=H!$C$15,BZ52&lt;=H!$C$17),-(LPP!$H$17*LPP!$Q$13)/H!$C$16,0)</f>
        <v>0</v>
      </c>
      <c r="CA60" s="55">
        <f>IF(AND(CA52&gt;=H!$C$15,CA52&lt;=H!$C$17),-(LPP!$H$17*LPP!$Q$13)/H!$C$16,0)</f>
        <v>0</v>
      </c>
      <c r="CB60" s="55">
        <f>IF(AND(CB52&gt;=H!$C$15,CB52&lt;=H!$C$17),-(LPP!$H$17*LPP!$Q$13)/H!$C$16,0)</f>
        <v>0</v>
      </c>
      <c r="CC60" s="55">
        <f>IF(AND(CC52&gt;=H!$C$15,CC52&lt;=H!$C$17),-(LPP!$H$17*LPP!$Q$13)/H!$C$16,0)</f>
        <v>0</v>
      </c>
      <c r="CD60" s="55">
        <f>IF(AND(CD52&gt;=H!$C$15,CD52&lt;=H!$C$17),-(LPP!$H$17*LPP!$Q$13)/H!$C$16,0)</f>
        <v>0</v>
      </c>
      <c r="CE60" s="55">
        <f>IF(AND(CE52&gt;=H!$C$15,CE52&lt;=H!$C$17),-(LPP!$H$17*LPP!$Q$13)/H!$C$16,0)</f>
        <v>0</v>
      </c>
      <c r="CF60" s="55">
        <f>IF(AND(CF52&gt;=H!$C$15,CF52&lt;=H!$C$17),-(LPP!$H$17*LPP!$Q$13)/H!$C$16,0)</f>
        <v>0</v>
      </c>
      <c r="CG60" s="55">
        <f>IF(AND(CG52&gt;=H!$C$15,CG52&lt;=H!$C$17),-(LPP!$H$17*LPP!$Q$13)/H!$C$16,0)</f>
        <v>0</v>
      </c>
      <c r="CH60" s="55">
        <f>IF(AND(CH52&gt;=H!$C$15,CH52&lt;=H!$C$17),-(LPP!$H$17*LPP!$Q$13)/H!$C$16,0)</f>
        <v>0</v>
      </c>
      <c r="CI60" s="55">
        <f>IF(AND(CI52&gt;=H!$C$15,CI52&lt;=H!$C$17),-(LPP!$H$17*LPP!$Q$13)/H!$C$16,0)</f>
        <v>0</v>
      </c>
      <c r="CJ60" s="55">
        <f>IF(AND(CJ52&gt;=H!$C$15,CJ52&lt;=H!$C$17),-(LPP!$H$17*LPP!$Q$13)/H!$C$16,0)</f>
        <v>0</v>
      </c>
      <c r="CK60" s="55">
        <f>IF(AND(CK52&gt;=H!$C$15,CK52&lt;=H!$C$17),-(LPP!$H$17*LPP!$Q$13)/H!$C$16,0)</f>
        <v>0</v>
      </c>
      <c r="CL60" s="55">
        <f>IF(AND(CL52&gt;=H!$C$15,CL52&lt;=H!$C$17),-(LPP!$H$17*LPP!$Q$13)/H!$C$16,0)</f>
        <v>0</v>
      </c>
      <c r="CM60" s="55">
        <f>IF(AND(CM52&gt;=H!$C$15,CM52&lt;=H!$C$17),-(LPP!$H$17*LPP!$Q$13)/H!$C$16,0)</f>
        <v>0</v>
      </c>
      <c r="CN60" s="55">
        <f>IF(AND(CN52&gt;=H!$C$15,CN52&lt;=H!$C$17),-(LPP!$H$17*LPP!$Q$13)/H!$C$16,0)</f>
        <v>0</v>
      </c>
      <c r="CO60" s="55">
        <f>IF(AND(CO52&gt;=H!$C$15,CO52&lt;=H!$C$17),-(LPP!$H$17*LPP!$Q$13)/H!$C$16,0)</f>
        <v>0</v>
      </c>
      <c r="CP60" s="55">
        <f>IF(AND(CP52&gt;=H!$C$15,CP52&lt;=H!$C$17),-(LPP!$H$17*LPP!$Q$13)/H!$C$16,0)</f>
        <v>0</v>
      </c>
      <c r="CQ60" s="55">
        <f>IF(AND(CQ52&gt;=H!$C$15,CQ52&lt;=H!$C$17),-(LPP!$H$17*LPP!$Q$13)/H!$C$16,0)</f>
        <v>0</v>
      </c>
      <c r="CR60" s="55">
        <f>IF(AND(CR52&gt;=H!$C$15,CR52&lt;=H!$C$17),-(LPP!$H$17*LPP!$Q$13)/H!$C$16,0)</f>
        <v>0</v>
      </c>
      <c r="CS60" s="55">
        <f>IF(AND(CS52&gt;=H!$C$15,CS52&lt;=H!$C$17),-(LPP!$H$17*LPP!$Q$13)/H!$C$16,0)</f>
        <v>0</v>
      </c>
      <c r="CT60" s="55">
        <f>IF(AND(CT52&gt;=H!$C$15,CT52&lt;=H!$C$17),-(LPP!$H$17*LPP!$Q$13)/H!$C$16,0)</f>
        <v>0</v>
      </c>
      <c r="CU60" s="55">
        <f>IF(AND(CU52&gt;=H!$C$15,CU52&lt;=H!$C$17),-(LPP!$H$17*LPP!$Q$13)/H!$C$16,0)</f>
        <v>0</v>
      </c>
      <c r="CV60" s="55">
        <f>IF(AND(CV52&gt;=H!$C$15,CV52&lt;=H!$C$17),-(LPP!$H$17*LPP!$Q$13)/H!$C$16,0)</f>
        <v>0</v>
      </c>
      <c r="CW60" s="55">
        <f>IF(AND(CW52&gt;=H!$C$15,CW52&lt;=H!$C$17),-(LPP!$H$17*LPP!$Q$13)/H!$C$16,0)</f>
        <v>0</v>
      </c>
      <c r="CX60" s="55">
        <f>IF(AND(CX52&gt;=H!$C$15,CX52&lt;=H!$C$17),-(LPP!$H$17*LPP!$Q$13)/H!$C$16,0)</f>
        <v>0</v>
      </c>
      <c r="CY60" s="55">
        <f>IF(AND(CY52&gt;=H!$C$15,CY52&lt;=H!$C$17),-(LPP!$H$17*LPP!$Q$13)/H!$C$16,0)</f>
        <v>0</v>
      </c>
      <c r="CZ60" s="55">
        <f>IF(AND(CZ52&gt;=H!$C$15,CZ52&lt;=H!$C$17),-(LPP!$H$17*LPP!$Q$13)/H!$C$16,0)</f>
        <v>0</v>
      </c>
      <c r="DA60" s="55">
        <f>IF(AND(DA52&gt;=H!$C$15,DA52&lt;=H!$C$17),-(LPP!$H$17*LPP!$Q$13)/H!$C$16,0)</f>
        <v>0</v>
      </c>
      <c r="DB60" s="55">
        <f>IF(AND(DB52&gt;=H!$C$15,DB52&lt;=H!$C$17),-(LPP!$H$17*LPP!$Q$13)/H!$C$16,0)</f>
        <v>0</v>
      </c>
      <c r="DC60" s="55">
        <f>IF(AND(DC52&gt;=H!$C$15,DC52&lt;=H!$C$17),-(LPP!$H$17*LPP!$Q$13)/H!$C$16,0)</f>
        <v>0</v>
      </c>
      <c r="DD60" s="55">
        <f>IF(AND(DD52&gt;=H!$C$15,DD52&lt;=H!$C$17),-(LPP!$H$17*LPP!$Q$13)/H!$C$16,0)</f>
        <v>0</v>
      </c>
      <c r="DE60" s="55">
        <f>IF(AND(DE52&gt;=H!$C$15,DE52&lt;=H!$C$17),-(LPP!$H$17*LPP!$Q$13)/H!$C$16,0)</f>
        <v>0</v>
      </c>
      <c r="DF60" s="55">
        <f>IF(AND(DF52&gt;=H!$C$15,DF52&lt;=H!$C$17),-(LPP!$H$17*LPP!$Q$13)/H!$C$16,0)</f>
        <v>0</v>
      </c>
      <c r="DG60" s="55">
        <f>IF(AND(DG52&gt;=H!$C$15,DG52&lt;=H!$C$17),-(LPP!$H$17*LPP!$Q$13)/H!$C$16,0)</f>
        <v>0</v>
      </c>
      <c r="DH60" s="55">
        <f>IF(AND(DH52&gt;=H!$C$15,DH52&lt;=H!$C$17),-(LPP!$H$17*LPP!$Q$13)/H!$C$16,0)</f>
        <v>0</v>
      </c>
      <c r="DI60" s="55">
        <f>IF(AND(DI52&gt;=H!$C$15,DI52&lt;=H!$C$17),-(LPP!$H$17*LPP!$Q$13)/H!$C$16,0)</f>
        <v>0</v>
      </c>
      <c r="DJ60" s="55">
        <f>IF(AND(DJ52&gt;=H!$C$15,DJ52&lt;=H!$C$17),-(LPP!$H$17*LPP!$Q$13)/H!$C$16,0)</f>
        <v>0</v>
      </c>
      <c r="DK60" s="55">
        <f>IF(AND(DK52&gt;=H!$C$15,DK52&lt;=H!$C$17),-(LPP!$H$17*LPP!$Q$13)/H!$C$16,0)</f>
        <v>0</v>
      </c>
      <c r="DL60" s="55">
        <f>IF(AND(DL52&gt;=H!$C$15,DL52&lt;=H!$C$17),-(LPP!$H$17*LPP!$Q$13)/H!$C$16,0)</f>
        <v>0</v>
      </c>
      <c r="DM60" s="55">
        <f>IF(AND(DM52&gt;=H!$C$15,DM52&lt;=H!$C$17),-(LPP!$H$17*LPP!$Q$13)/H!$C$16,0)</f>
        <v>0</v>
      </c>
      <c r="DN60" s="55">
        <f>IF(AND(DN52&gt;=H!$C$15,DN52&lt;=H!$C$17),-(LPP!$H$17*LPP!$Q$13)/H!$C$16,0)</f>
        <v>0</v>
      </c>
      <c r="DO60" s="55">
        <f>IF(AND(DO52&gt;=H!$C$15,DO52&lt;=H!$C$17),-(LPP!$H$17*LPP!$Q$13)/H!$C$16,0)</f>
        <v>0</v>
      </c>
      <c r="DP60" s="55">
        <f>IF(AND(DP52&gt;=H!$C$15,DP52&lt;=H!$C$17),-(LPP!$H$17*LPP!$Q$13)/H!$C$16,0)</f>
        <v>0</v>
      </c>
      <c r="DQ60" s="55">
        <f>IF(AND(DQ52&gt;=H!$C$15,DQ52&lt;=H!$C$17),-(LPP!$H$17*LPP!$Q$13)/H!$C$16,0)</f>
        <v>0</v>
      </c>
      <c r="DR60" s="55">
        <f>IF(AND(DR52&gt;=H!$C$15,DR52&lt;=H!$C$17),-(LPP!$H$17*LPP!$Q$13)/H!$C$16,0)</f>
        <v>0</v>
      </c>
      <c r="DS60" s="55">
        <f>IF(AND(DS52&gt;=H!$C$15,DS52&lt;=H!$C$17),-(LPP!$H$17*LPP!$Q$13)/H!$C$16,0)</f>
        <v>0</v>
      </c>
      <c r="DT60" s="55">
        <f>IF(AND(DT52&gt;=H!$C$15,DT52&lt;=H!$C$17),-(LPP!$H$17*LPP!$Q$13)/H!$C$16,0)</f>
        <v>0</v>
      </c>
      <c r="DU60" s="36" t="s">
        <v>238</v>
      </c>
    </row>
    <row r="61" spans="2:125" x14ac:dyDescent="0.25">
      <c r="B61" s="56">
        <f>SUM(D64:DT64)</f>
        <v>180000000</v>
      </c>
      <c r="DU61" s="36" t="s">
        <v>238</v>
      </c>
    </row>
    <row r="62" spans="2:125" ht="13.8" thickBot="1" x14ac:dyDescent="0.3">
      <c r="B62" s="56"/>
      <c r="C62" s="29" t="s">
        <v>247</v>
      </c>
      <c r="D62" s="30">
        <f>SUM(D56:D61)</f>
        <v>-5523850</v>
      </c>
      <c r="E62" s="30">
        <f t="shared" ref="E62:BP62" si="16">SUM(E56:E61)</f>
        <v>0</v>
      </c>
      <c r="F62" s="30">
        <f t="shared" si="16"/>
        <v>0</v>
      </c>
      <c r="G62" s="30">
        <f t="shared" si="16"/>
        <v>0</v>
      </c>
      <c r="H62" s="30">
        <f t="shared" si="16"/>
        <v>0</v>
      </c>
      <c r="I62" s="30">
        <f t="shared" si="16"/>
        <v>0</v>
      </c>
      <c r="J62" s="30">
        <f t="shared" si="16"/>
        <v>0</v>
      </c>
      <c r="K62" s="30">
        <f t="shared" si="16"/>
        <v>0</v>
      </c>
      <c r="L62" s="30">
        <f t="shared" si="16"/>
        <v>0</v>
      </c>
      <c r="M62" s="30">
        <f t="shared" si="16"/>
        <v>-1291312</v>
      </c>
      <c r="N62" s="30">
        <f t="shared" si="16"/>
        <v>-1291312</v>
      </c>
      <c r="O62" s="30">
        <f t="shared" si="16"/>
        <v>-1291312</v>
      </c>
      <c r="P62" s="30">
        <f t="shared" si="16"/>
        <v>-1291312</v>
      </c>
      <c r="Q62" s="30">
        <f t="shared" si="16"/>
        <v>-1291312</v>
      </c>
      <c r="R62" s="30">
        <f t="shared" si="16"/>
        <v>-1291312</v>
      </c>
      <c r="S62" s="30">
        <f t="shared" si="16"/>
        <v>-1291312</v>
      </c>
      <c r="T62" s="30">
        <f t="shared" si="16"/>
        <v>-1291312</v>
      </c>
      <c r="U62" s="30">
        <f t="shared" si="16"/>
        <v>-1291312</v>
      </c>
      <c r="V62" s="30">
        <f t="shared" ca="1" si="16"/>
        <v>-3962399.0278471336</v>
      </c>
      <c r="W62" s="30">
        <f t="shared" ca="1" si="16"/>
        <v>-3962399.0278471336</v>
      </c>
      <c r="X62" s="30">
        <f t="shared" ca="1" si="16"/>
        <v>-3962399.0278471336</v>
      </c>
      <c r="Y62" s="30">
        <f t="shared" ca="1" si="16"/>
        <v>-3962399.0278471336</v>
      </c>
      <c r="Z62" s="30">
        <f t="shared" ca="1" si="16"/>
        <v>-3962399.0278471336</v>
      </c>
      <c r="AA62" s="30">
        <f t="shared" ca="1" si="16"/>
        <v>-3962399.0278471336</v>
      </c>
      <c r="AB62" s="30">
        <f t="shared" ca="1" si="16"/>
        <v>-3962399.0278471336</v>
      </c>
      <c r="AC62" s="30">
        <f t="shared" ca="1" si="16"/>
        <v>-3962399.0278471336</v>
      </c>
      <c r="AD62" s="30">
        <f t="shared" ca="1" si="16"/>
        <v>-3962399.0278471336</v>
      </c>
      <c r="AE62" s="30">
        <f t="shared" ca="1" si="16"/>
        <v>-3962399.0278471336</v>
      </c>
      <c r="AF62" s="30">
        <f t="shared" ca="1" si="16"/>
        <v>-3962399.0278471336</v>
      </c>
      <c r="AG62" s="30">
        <f t="shared" ca="1" si="16"/>
        <v>-3962399.0278471336</v>
      </c>
      <c r="AH62" s="30">
        <f t="shared" ca="1" si="16"/>
        <v>-3962399.0278471336</v>
      </c>
      <c r="AI62" s="30">
        <f t="shared" ca="1" si="16"/>
        <v>-3962399.0278471336</v>
      </c>
      <c r="AJ62" s="30">
        <f t="shared" ca="1" si="16"/>
        <v>-3962399.0278471336</v>
      </c>
      <c r="AK62" s="30">
        <f t="shared" ca="1" si="16"/>
        <v>-3962399.0278471336</v>
      </c>
      <c r="AL62" s="30">
        <f t="shared" ca="1" si="16"/>
        <v>-3962399.0278471336</v>
      </c>
      <c r="AM62" s="30">
        <f t="shared" ca="1" si="16"/>
        <v>-3962399.0278471336</v>
      </c>
      <c r="AN62" s="30">
        <f t="shared" ca="1" si="16"/>
        <v>-3962399.0278471336</v>
      </c>
      <c r="AO62" s="30">
        <f t="shared" ca="1" si="16"/>
        <v>-3962399.0278471336</v>
      </c>
      <c r="AP62" s="30">
        <f t="shared" ca="1" si="16"/>
        <v>-3962399.0278471336</v>
      </c>
      <c r="AQ62" s="30">
        <f t="shared" ca="1" si="16"/>
        <v>-3962399.0278471336</v>
      </c>
      <c r="AR62" s="30">
        <f t="shared" ca="1" si="16"/>
        <v>-3962399.0278471336</v>
      </c>
      <c r="AS62" s="30">
        <f t="shared" ca="1" si="16"/>
        <v>-3962399.0278471336</v>
      </c>
      <c r="AT62" s="30">
        <f t="shared" ca="1" si="16"/>
        <v>-3962399.0278471336</v>
      </c>
      <c r="AU62" s="30">
        <f t="shared" ca="1" si="16"/>
        <v>-3962399.0278471336</v>
      </c>
      <c r="AV62" s="30">
        <f t="shared" ca="1" si="16"/>
        <v>-3962399.0278471336</v>
      </c>
      <c r="AW62" s="30">
        <f t="shared" ca="1" si="16"/>
        <v>-3962399.0278471336</v>
      </c>
      <c r="AX62" s="30">
        <f t="shared" ca="1" si="16"/>
        <v>-3962399.0278471336</v>
      </c>
      <c r="AY62" s="30">
        <f t="shared" ca="1" si="16"/>
        <v>-3962399.0278471336</v>
      </c>
      <c r="AZ62" s="30">
        <f t="shared" ca="1" si="16"/>
        <v>-3962399.0278471336</v>
      </c>
      <c r="BA62" s="30">
        <f t="shared" ca="1" si="16"/>
        <v>-3962399.0278471336</v>
      </c>
      <c r="BB62" s="30">
        <f t="shared" ca="1" si="16"/>
        <v>-3962399.0278471336</v>
      </c>
      <c r="BC62" s="30">
        <f t="shared" ca="1" si="16"/>
        <v>-3962399.0278471336</v>
      </c>
      <c r="BD62" s="30">
        <f t="shared" ca="1" si="16"/>
        <v>-3962399.0278471336</v>
      </c>
      <c r="BE62" s="30">
        <f t="shared" ca="1" si="16"/>
        <v>-3962399.0278471336</v>
      </c>
      <c r="BF62" s="30">
        <f t="shared" ca="1" si="16"/>
        <v>-3962399.0278471336</v>
      </c>
      <c r="BG62" s="30">
        <f t="shared" ca="1" si="16"/>
        <v>-3962399.0278471336</v>
      </c>
      <c r="BH62" s="30">
        <f t="shared" ca="1" si="16"/>
        <v>-3962399.0278471336</v>
      </c>
      <c r="BI62" s="30">
        <f t="shared" ca="1" si="16"/>
        <v>-3962399.0278471336</v>
      </c>
      <c r="BJ62" s="30">
        <f t="shared" si="16"/>
        <v>0</v>
      </c>
      <c r="BK62" s="30">
        <f t="shared" si="16"/>
        <v>0</v>
      </c>
      <c r="BL62" s="30">
        <f t="shared" si="16"/>
        <v>0</v>
      </c>
      <c r="BM62" s="30">
        <f t="shared" si="16"/>
        <v>0</v>
      </c>
      <c r="BN62" s="30">
        <f t="shared" si="16"/>
        <v>0</v>
      </c>
      <c r="BO62" s="30">
        <f t="shared" si="16"/>
        <v>0</v>
      </c>
      <c r="BP62" s="30">
        <f t="shared" si="16"/>
        <v>0</v>
      </c>
      <c r="BQ62" s="30">
        <f t="shared" ref="BQ62:DT62" si="17">SUM(BQ56:BQ61)</f>
        <v>0</v>
      </c>
      <c r="BR62" s="30">
        <f t="shared" si="17"/>
        <v>0</v>
      </c>
      <c r="BS62" s="30">
        <f t="shared" si="17"/>
        <v>0</v>
      </c>
      <c r="BT62" s="30">
        <f t="shared" si="17"/>
        <v>0</v>
      </c>
      <c r="BU62" s="30">
        <f t="shared" si="17"/>
        <v>0</v>
      </c>
      <c r="BV62" s="30">
        <f t="shared" si="17"/>
        <v>0</v>
      </c>
      <c r="BW62" s="30">
        <f t="shared" si="17"/>
        <v>0</v>
      </c>
      <c r="BX62" s="30">
        <f t="shared" si="17"/>
        <v>0</v>
      </c>
      <c r="BY62" s="30">
        <f t="shared" si="17"/>
        <v>0</v>
      </c>
      <c r="BZ62" s="30">
        <f t="shared" si="17"/>
        <v>0</v>
      </c>
      <c r="CA62" s="30">
        <f t="shared" si="17"/>
        <v>0</v>
      </c>
      <c r="CB62" s="30">
        <f t="shared" si="17"/>
        <v>0</v>
      </c>
      <c r="CC62" s="30">
        <f t="shared" si="17"/>
        <v>0</v>
      </c>
      <c r="CD62" s="30">
        <f t="shared" si="17"/>
        <v>0</v>
      </c>
      <c r="CE62" s="30">
        <f t="shared" si="17"/>
        <v>0</v>
      </c>
      <c r="CF62" s="30">
        <f t="shared" si="17"/>
        <v>0</v>
      </c>
      <c r="CG62" s="30">
        <f t="shared" si="17"/>
        <v>0</v>
      </c>
      <c r="CH62" s="30">
        <f t="shared" si="17"/>
        <v>0</v>
      </c>
      <c r="CI62" s="30">
        <f t="shared" si="17"/>
        <v>0</v>
      </c>
      <c r="CJ62" s="30">
        <f t="shared" si="17"/>
        <v>0</v>
      </c>
      <c r="CK62" s="30">
        <f t="shared" si="17"/>
        <v>0</v>
      </c>
      <c r="CL62" s="30">
        <f t="shared" si="17"/>
        <v>0</v>
      </c>
      <c r="CM62" s="30">
        <f t="shared" si="17"/>
        <v>0</v>
      </c>
      <c r="CN62" s="30">
        <f t="shared" si="17"/>
        <v>0</v>
      </c>
      <c r="CO62" s="30">
        <f t="shared" si="17"/>
        <v>0</v>
      </c>
      <c r="CP62" s="30">
        <f t="shared" si="17"/>
        <v>0</v>
      </c>
      <c r="CQ62" s="30">
        <f t="shared" si="17"/>
        <v>0</v>
      </c>
      <c r="CR62" s="30">
        <f t="shared" si="17"/>
        <v>0</v>
      </c>
      <c r="CS62" s="30">
        <f t="shared" si="17"/>
        <v>0</v>
      </c>
      <c r="CT62" s="30">
        <f t="shared" si="17"/>
        <v>0</v>
      </c>
      <c r="CU62" s="30">
        <f t="shared" si="17"/>
        <v>0</v>
      </c>
      <c r="CV62" s="30">
        <f t="shared" si="17"/>
        <v>0</v>
      </c>
      <c r="CW62" s="30">
        <f t="shared" si="17"/>
        <v>0</v>
      </c>
      <c r="CX62" s="30">
        <f t="shared" si="17"/>
        <v>0</v>
      </c>
      <c r="CY62" s="30">
        <f t="shared" si="17"/>
        <v>0</v>
      </c>
      <c r="CZ62" s="30">
        <f t="shared" si="17"/>
        <v>0</v>
      </c>
      <c r="DA62" s="30">
        <f t="shared" si="17"/>
        <v>0</v>
      </c>
      <c r="DB62" s="30">
        <f t="shared" si="17"/>
        <v>0</v>
      </c>
      <c r="DC62" s="30">
        <f t="shared" si="17"/>
        <v>0</v>
      </c>
      <c r="DD62" s="30">
        <f t="shared" si="17"/>
        <v>0</v>
      </c>
      <c r="DE62" s="30">
        <f t="shared" si="17"/>
        <v>0</v>
      </c>
      <c r="DF62" s="30">
        <f t="shared" si="17"/>
        <v>0</v>
      </c>
      <c r="DG62" s="30">
        <f t="shared" si="17"/>
        <v>0</v>
      </c>
      <c r="DH62" s="30">
        <f t="shared" si="17"/>
        <v>0</v>
      </c>
      <c r="DI62" s="30">
        <f t="shared" si="17"/>
        <v>0</v>
      </c>
      <c r="DJ62" s="30">
        <f t="shared" si="17"/>
        <v>0</v>
      </c>
      <c r="DK62" s="30">
        <f t="shared" si="17"/>
        <v>0</v>
      </c>
      <c r="DL62" s="30">
        <f t="shared" si="17"/>
        <v>0</v>
      </c>
      <c r="DM62" s="30">
        <f t="shared" si="17"/>
        <v>0</v>
      </c>
      <c r="DN62" s="30">
        <f t="shared" si="17"/>
        <v>0</v>
      </c>
      <c r="DO62" s="30">
        <f t="shared" si="17"/>
        <v>0</v>
      </c>
      <c r="DP62" s="30">
        <f t="shared" si="17"/>
        <v>0</v>
      </c>
      <c r="DQ62" s="30">
        <f t="shared" si="17"/>
        <v>0</v>
      </c>
      <c r="DR62" s="30">
        <f t="shared" si="17"/>
        <v>0</v>
      </c>
      <c r="DS62" s="30">
        <f t="shared" si="17"/>
        <v>0</v>
      </c>
      <c r="DT62" s="30">
        <f t="shared" si="17"/>
        <v>0</v>
      </c>
      <c r="DU62" s="36" t="s">
        <v>238</v>
      </c>
    </row>
    <row r="63" spans="2:125" ht="13.8" thickTop="1" x14ac:dyDescent="0.25">
      <c r="DU63" s="36" t="s">
        <v>238</v>
      </c>
    </row>
    <row r="64" spans="2:125" x14ac:dyDescent="0.25">
      <c r="B64" s="56"/>
      <c r="C64" s="14" t="s">
        <v>231</v>
      </c>
      <c r="E64" s="55">
        <f>IF(AND(E52&gt;=H!$C$18,E52&lt;=H!$C$21),H!$C$19*H!$G$18,0)</f>
        <v>0</v>
      </c>
      <c r="F64" s="55">
        <f>IF(AND(F52&gt;=H!$C$18,F52&lt;=H!$C$21),H!$C$19*H!$G$18,0)</f>
        <v>0</v>
      </c>
      <c r="G64" s="55">
        <f>IF(AND(G52&gt;=H!$C$18,G52&lt;=H!$C$21),H!$C$19*H!$G$18,0)</f>
        <v>0</v>
      </c>
      <c r="H64" s="55">
        <f>IF(AND(H52&gt;=H!$C$18,H52&lt;=H!$C$21),H!$C$19*H!$G$18,0)</f>
        <v>0</v>
      </c>
      <c r="I64" s="55">
        <f>IF(AND(I52&gt;=H!$C$18,I52&lt;=H!$C$21),H!$C$19*H!$G$18,0)</f>
        <v>0</v>
      </c>
      <c r="J64" s="55">
        <f>IF(AND(J52&gt;=H!$C$18,J52&lt;=H!$C$21),H!$C$19*H!$G$18,0)</f>
        <v>0</v>
      </c>
      <c r="K64" s="55">
        <f>IF(AND(K52&gt;=H!$C$18,K52&lt;=H!$C$21),H!$C$19*H!$G$18,0)</f>
        <v>0</v>
      </c>
      <c r="L64" s="55">
        <f>IF(AND(L52&gt;=H!$C$18,L52&lt;=H!$C$21),H!$C$19*H!$G$18,0)</f>
        <v>0</v>
      </c>
      <c r="M64" s="55">
        <f>IF(AND(M52&gt;=H!$C$18,M52&lt;=H!$C$21),H!$C$19*H!$G$18,0)</f>
        <v>0</v>
      </c>
      <c r="N64" s="55">
        <f>IF(AND(N52&gt;=H!$C$18,N52&lt;=H!$C$21),H!$C$19*H!$G$18,0)</f>
        <v>0</v>
      </c>
      <c r="O64" s="55">
        <f>IF(AND(O52&gt;=H!$C$18,O52&lt;=H!$C$21),H!$C$19*H!$G$18,0)</f>
        <v>0</v>
      </c>
      <c r="P64" s="55">
        <f>IF(AND(P52&gt;=H!$C$18,P52&lt;=H!$C$21),H!$C$19*H!$G$18,0)</f>
        <v>0</v>
      </c>
      <c r="Q64" s="55">
        <f>IF(AND(Q52&gt;=H!$C$18,Q52&lt;=H!$C$21),H!$C$19*H!$G$18,0)</f>
        <v>0</v>
      </c>
      <c r="R64" s="55">
        <f>IF(AND(R52&gt;=H!$C$18,R52&lt;=H!$C$21),H!$C$19*H!$G$18,0)</f>
        <v>0</v>
      </c>
      <c r="S64" s="55">
        <f>IF(AND(S52&gt;=H!$C$18,S52&lt;=H!$C$21),H!$C$19*H!$G$18,0)</f>
        <v>0</v>
      </c>
      <c r="T64" s="55">
        <f>IF(AND(T52&gt;=H!$C$18,T52&lt;=H!$C$21),H!$C$19*H!$G$18,0)</f>
        <v>0</v>
      </c>
      <c r="U64" s="55">
        <f>IF(AND(U52&gt;=H!$C$18,U52&lt;=H!$C$21),H!$C$19*H!$G$18,0)</f>
        <v>0</v>
      </c>
      <c r="V64" s="55">
        <f>IF(AND(V52&gt;=H!$C$18,V52&lt;=H!$C$21),H!$C$19*H!$G$18,0)</f>
        <v>0</v>
      </c>
      <c r="W64" s="55">
        <f>IF(AND(W52&gt;=H!$C$18,W52&lt;=H!$C$21),H!$C$19*H!$G$18,0)</f>
        <v>0</v>
      </c>
      <c r="X64" s="55">
        <f>IF(AND(X52&gt;=H!$C$18,X52&lt;=H!$C$21),H!$C$19*H!$G$18,0)</f>
        <v>0</v>
      </c>
      <c r="Y64" s="55">
        <f>IF(AND(Y52&gt;=H!$C$18,Y52&lt;=H!$C$21),H!$C$19*H!$G$18,0)</f>
        <v>0</v>
      </c>
      <c r="Z64" s="55">
        <f>IF(AND(Z52&gt;=H!$C$18,Z52&lt;=H!$C$21),H!$C$19*H!$G$18,0)</f>
        <v>0</v>
      </c>
      <c r="AA64" s="55">
        <f>IF(AND(AA52&gt;=H!$C$18,AA52&lt;=H!$C$21),H!$C$19*H!$G$18,0)</f>
        <v>0</v>
      </c>
      <c r="AB64" s="55">
        <f>IF(AND(AB52&gt;=H!$C$18,AB52&lt;=H!$C$21),H!$C$19*H!$G$18,0)</f>
        <v>0</v>
      </c>
      <c r="AC64" s="55">
        <f>IF(AND(AC52&gt;=H!$C$18,AC52&lt;=H!$C$21),H!$C$19*H!$G$18,0)</f>
        <v>4500000</v>
      </c>
      <c r="AD64" s="55">
        <f>IF(AND(AD52&gt;=H!$C$18,AD52&lt;=H!$C$21),H!$C$19*H!$G$18,0)</f>
        <v>4500000</v>
      </c>
      <c r="AE64" s="55">
        <f>IF(AND(AE52&gt;=H!$C$18,AE52&lt;=H!$C$21),H!$C$19*H!$G$18,0)</f>
        <v>4500000</v>
      </c>
      <c r="AF64" s="55">
        <f>IF(AND(AF52&gt;=H!$C$18,AF52&lt;=H!$C$21),H!$C$19*H!$G$18,0)</f>
        <v>4500000</v>
      </c>
      <c r="AG64" s="55">
        <f>IF(AND(AG52&gt;=H!$C$18,AG52&lt;=H!$C$21),H!$C$19*H!$G$18,0)</f>
        <v>4500000</v>
      </c>
      <c r="AH64" s="55">
        <f>IF(AND(AH52&gt;=H!$C$18,AH52&lt;=H!$C$21),H!$C$19*H!$G$18,0)</f>
        <v>4500000</v>
      </c>
      <c r="AI64" s="55">
        <f>IF(AND(AI52&gt;=H!$C$18,AI52&lt;=H!$C$21),H!$C$19*H!$G$18,0)</f>
        <v>4500000</v>
      </c>
      <c r="AJ64" s="55">
        <f>IF(AND(AJ52&gt;=H!$C$18,AJ52&lt;=H!$C$21),H!$C$19*H!$G$18,0)</f>
        <v>4500000</v>
      </c>
      <c r="AK64" s="55">
        <f>IF(AND(AK52&gt;=H!$C$18,AK52&lt;=H!$C$21),H!$C$19*H!$G$18,0)</f>
        <v>4500000</v>
      </c>
      <c r="AL64" s="55">
        <f>IF(AND(AL52&gt;=H!$C$18,AL52&lt;=H!$C$21),H!$C$19*H!$G$18,0)</f>
        <v>4500000</v>
      </c>
      <c r="AM64" s="55">
        <f>IF(AND(AM52&gt;=H!$C$18,AM52&lt;=H!$C$21),H!$C$19*H!$G$18,0)</f>
        <v>4500000</v>
      </c>
      <c r="AN64" s="55">
        <f>IF(AND(AN52&gt;=H!$C$18,AN52&lt;=H!$C$21),H!$C$19*H!$G$18,0)</f>
        <v>4500000</v>
      </c>
      <c r="AO64" s="55">
        <f>IF(AND(AO52&gt;=H!$C$18,AO52&lt;=H!$C$21),H!$C$19*H!$G$18,0)</f>
        <v>4500000</v>
      </c>
      <c r="AP64" s="55">
        <f>IF(AND(AP52&gt;=H!$C$18,AP52&lt;=H!$C$21),H!$C$19*H!$G$18,0)</f>
        <v>4500000</v>
      </c>
      <c r="AQ64" s="55">
        <f>IF(AND(AQ52&gt;=H!$C$18,AQ52&lt;=H!$C$21),H!$C$19*H!$G$18,0)</f>
        <v>4500000</v>
      </c>
      <c r="AR64" s="55">
        <f>IF(AND(AR52&gt;=H!$C$18,AR52&lt;=H!$C$21),H!$C$19*H!$G$18,0)</f>
        <v>4500000</v>
      </c>
      <c r="AS64" s="55">
        <f>IF(AND(AS52&gt;=H!$C$18,AS52&lt;=H!$C$21),H!$C$19*H!$G$18,0)</f>
        <v>4500000</v>
      </c>
      <c r="AT64" s="55">
        <f>IF(AND(AT52&gt;=H!$C$18,AT52&lt;=H!$C$21),H!$C$19*H!$G$18,0)</f>
        <v>4500000</v>
      </c>
      <c r="AU64" s="55">
        <f>IF(AND(AU52&gt;=H!$C$18,AU52&lt;=H!$C$21),H!$C$19*H!$G$18,0)</f>
        <v>4500000</v>
      </c>
      <c r="AV64" s="55">
        <f>IF(AND(AV52&gt;=H!$C$18,AV52&lt;=H!$C$21),H!$C$19*H!$G$18,0)</f>
        <v>4500000</v>
      </c>
      <c r="AW64" s="55">
        <f>IF(AND(AW52&gt;=H!$C$18,AW52&lt;=H!$C$21),H!$C$19*H!$G$18,0)</f>
        <v>4500000</v>
      </c>
      <c r="AX64" s="55">
        <f>IF(AND(AX52&gt;=H!$C$18,AX52&lt;=H!$C$21),H!$C$19*H!$G$18,0)</f>
        <v>4500000</v>
      </c>
      <c r="AY64" s="55">
        <f>IF(AND(AY52&gt;=H!$C$18,AY52&lt;=H!$C$21),H!$C$19*H!$G$18,0)</f>
        <v>4500000</v>
      </c>
      <c r="AZ64" s="55">
        <f>IF(AND(AZ52&gt;=H!$C$18,AZ52&lt;=H!$C$21),H!$C$19*H!$G$18,0)</f>
        <v>4500000</v>
      </c>
      <c r="BA64" s="55">
        <f>IF(AND(BA52&gt;=H!$C$18,BA52&lt;=H!$C$21),H!$C$19*H!$G$18,0)</f>
        <v>4500000</v>
      </c>
      <c r="BB64" s="55">
        <f>IF(AND(BB52&gt;=H!$C$18,BB52&lt;=H!$C$21),H!$C$19*H!$G$18,0)</f>
        <v>4500000</v>
      </c>
      <c r="BC64" s="55">
        <f>IF(AND(BC52&gt;=H!$C$18,BC52&lt;=H!$C$21),H!$C$19*H!$G$18,0)</f>
        <v>4500000</v>
      </c>
      <c r="BD64" s="55">
        <f>IF(AND(BD52&gt;=H!$C$18,BD52&lt;=H!$C$21),H!$C$19*H!$G$18,0)</f>
        <v>4500000</v>
      </c>
      <c r="BE64" s="55">
        <f>IF(AND(BE52&gt;=H!$C$18,BE52&lt;=H!$C$21),H!$C$19*H!$G$18,0)</f>
        <v>4500000</v>
      </c>
      <c r="BF64" s="55">
        <f>IF(AND(BF52&gt;=H!$C$18,BF52&lt;=H!$C$21),H!$C$19*H!$G$18,0)</f>
        <v>4500000</v>
      </c>
      <c r="BG64" s="55">
        <f>IF(AND(BG52&gt;=H!$C$18,BG52&lt;=H!$C$21),H!$C$19*H!$G$18,0)</f>
        <v>4500000</v>
      </c>
      <c r="BH64" s="55">
        <f>IF(AND(BH52&gt;=H!$C$18,BH52&lt;=H!$C$21),H!$C$19*H!$G$18,0)</f>
        <v>4500000</v>
      </c>
      <c r="BI64" s="55">
        <f>IF(AND(BI52&gt;=H!$C$18,BI52&lt;=H!$C$21),H!$C$19*H!$G$18,0)</f>
        <v>4500000</v>
      </c>
      <c r="BJ64" s="55">
        <f>IF(AND(BJ52&gt;=H!$C$18,BJ52&lt;=H!$C$21),H!$C$19*H!$G$18,0)</f>
        <v>4500000</v>
      </c>
      <c r="BK64" s="55">
        <f>IF(AND(BK52&gt;=H!$C$18,BK52&lt;=H!$C$21),H!$C$19*H!$G$18,0)</f>
        <v>4500000</v>
      </c>
      <c r="BL64" s="55">
        <f>IF(AND(BL52&gt;=H!$C$18,BL52&lt;=H!$C$21),H!$C$19*H!$G$18,0)</f>
        <v>4500000</v>
      </c>
      <c r="BM64" s="55">
        <f>IF(AND(BM52&gt;=H!$C$18,BM52&lt;=H!$C$21),H!$C$19*H!$G$18,0)</f>
        <v>4500000</v>
      </c>
      <c r="BN64" s="55">
        <f>IF(AND(BN52&gt;=H!$C$18,BN52&lt;=H!$C$21),H!$C$19*H!$G$18,0)</f>
        <v>4500000</v>
      </c>
      <c r="BO64" s="55">
        <f>IF(AND(BO52&gt;=H!$C$18,BO52&lt;=H!$C$21),H!$C$19*H!$G$18,0)</f>
        <v>4500000</v>
      </c>
      <c r="BP64" s="55">
        <f>IF(AND(BP52&gt;=H!$C$18,BP52&lt;=H!$C$21),H!$C$19*H!$G$18,0)</f>
        <v>4500000</v>
      </c>
      <c r="BQ64" s="55">
        <f>IF(AND(BQ52&gt;=H!$C$18,BQ52&lt;=H!$C$21),H!$C$19*H!$G$18,0)</f>
        <v>0</v>
      </c>
      <c r="BR64" s="55">
        <f>IF(AND(BR52&gt;=H!$C$18,BR52&lt;=H!$C$21),H!$C$19*H!$G$18,0)</f>
        <v>0</v>
      </c>
      <c r="BS64" s="55">
        <f>IF(AND(BS52&gt;=H!$C$18,BS52&lt;=H!$C$21),H!$C$19*H!$G$18,0)</f>
        <v>0</v>
      </c>
      <c r="BT64" s="55">
        <f>IF(AND(BT52&gt;=H!$C$18,BT52&lt;=H!$C$21),H!$C$19*H!$G$18,0)</f>
        <v>0</v>
      </c>
      <c r="BU64" s="55">
        <f>IF(AND(BU52&gt;=H!$C$18,BU52&lt;=H!$C$21),H!$C$19*H!$G$18,0)</f>
        <v>0</v>
      </c>
      <c r="BV64" s="55">
        <f>IF(AND(BV52&gt;=H!$C$18,BV52&lt;=H!$C$21),H!$C$19*H!$G$18,0)</f>
        <v>0</v>
      </c>
      <c r="BW64" s="55">
        <f>IF(AND(BW52&gt;=H!$C$18,BW52&lt;=H!$C$21),H!$C$19*H!$G$18,0)</f>
        <v>0</v>
      </c>
      <c r="BX64" s="55">
        <f>IF(AND(BX52&gt;=H!$C$18,BX52&lt;=H!$C$21),H!$C$19*H!$G$18,0)</f>
        <v>0</v>
      </c>
      <c r="BY64" s="55">
        <f>IF(AND(BY52&gt;=H!$C$18,BY52&lt;=H!$C$21),H!$C$19*H!$G$18,0)</f>
        <v>0</v>
      </c>
      <c r="BZ64" s="55">
        <f>IF(AND(BZ52&gt;=H!$C$18,BZ52&lt;=H!$C$21),H!$C$19*H!$G$18,0)</f>
        <v>0</v>
      </c>
      <c r="CA64" s="55">
        <f>IF(AND(CA52&gt;=H!$C$18,CA52&lt;=H!$C$21),H!$C$19*H!$G$18,0)</f>
        <v>0</v>
      </c>
      <c r="CB64" s="55">
        <f>IF(AND(CB52&gt;=H!$C$18,CB52&lt;=H!$C$21),H!$C$19*H!$G$18,0)</f>
        <v>0</v>
      </c>
      <c r="CC64" s="55">
        <f>IF(AND(CC52&gt;=H!$C$18,CC52&lt;=H!$C$21),H!$C$19*H!$G$18,0)</f>
        <v>0</v>
      </c>
      <c r="CD64" s="55">
        <f>IF(AND(CD52&gt;=H!$C$18,CD52&lt;=H!$C$21),H!$C$19*H!$G$18,0)</f>
        <v>0</v>
      </c>
      <c r="CE64" s="55">
        <f>IF(AND(CE52&gt;=H!$C$18,CE52&lt;=H!$C$21),H!$C$19*H!$G$18,0)</f>
        <v>0</v>
      </c>
      <c r="CF64" s="55">
        <f>IF(AND(CF52&gt;=H!$C$18,CF52&lt;=H!$C$21),H!$C$19*H!$G$18,0)</f>
        <v>0</v>
      </c>
      <c r="CG64" s="55">
        <f>IF(AND(CG52&gt;=H!$C$18,CG52&lt;=H!$C$21),H!$C$19*H!$G$18,0)</f>
        <v>0</v>
      </c>
      <c r="CH64" s="55">
        <f>IF(AND(CH52&gt;=H!$C$18,CH52&lt;=H!$C$21),H!$C$19*H!$G$18,0)</f>
        <v>0</v>
      </c>
      <c r="CI64" s="55">
        <f>IF(AND(CI52&gt;=H!$C$18,CI52&lt;=H!$C$21),H!$C$19*H!$G$18,0)</f>
        <v>0</v>
      </c>
      <c r="CJ64" s="55">
        <f>IF(AND(CJ52&gt;=H!$C$18,CJ52&lt;=H!$C$21),H!$C$19*H!$G$18,0)</f>
        <v>0</v>
      </c>
      <c r="CK64" s="55">
        <f>IF(AND(CK52&gt;=H!$C$18,CK52&lt;=H!$C$21),H!$C$19*H!$G$18,0)</f>
        <v>0</v>
      </c>
      <c r="CL64" s="55">
        <f>IF(AND(CL52&gt;=H!$C$18,CL52&lt;=H!$C$21),H!$C$19*H!$G$18,0)</f>
        <v>0</v>
      </c>
      <c r="CM64" s="55">
        <f>IF(AND(CM52&gt;=H!$C$18,CM52&lt;=H!$C$21),H!$C$19*H!$G$18,0)</f>
        <v>0</v>
      </c>
      <c r="CN64" s="55">
        <f>IF(AND(CN52&gt;=H!$C$18,CN52&lt;=H!$C$21),H!$C$19*H!$G$18,0)</f>
        <v>0</v>
      </c>
      <c r="CO64" s="55">
        <f>IF(AND(CO52&gt;=H!$C$18,CO52&lt;=H!$C$21),H!$C$19*H!$G$18,0)</f>
        <v>0</v>
      </c>
      <c r="CP64" s="55">
        <f>IF(AND(CP52&gt;=H!$C$18,CP52&lt;=H!$C$21),H!$C$19*H!$G$18,0)</f>
        <v>0</v>
      </c>
      <c r="CQ64" s="55">
        <f>IF(AND(CQ52&gt;=H!$C$18,CQ52&lt;=H!$C$21),H!$C$19*H!$G$18,0)</f>
        <v>0</v>
      </c>
      <c r="CR64" s="55">
        <f>IF(AND(CR52&gt;=H!$C$18,CR52&lt;=H!$C$21),H!$C$19*H!$G$18,0)</f>
        <v>0</v>
      </c>
      <c r="CS64" s="55">
        <f>IF(AND(CS52&gt;=H!$C$18,CS52&lt;=H!$C$21),H!$C$19*H!$G$18,0)</f>
        <v>0</v>
      </c>
      <c r="CT64" s="55">
        <f>IF(AND(CT52&gt;=H!$C$18,CT52&lt;=H!$C$21),H!$C$19*H!$G$18,0)</f>
        <v>0</v>
      </c>
      <c r="CU64" s="55">
        <f>IF(AND(CU52&gt;=H!$C$18,CU52&lt;=H!$C$21),H!$C$19*H!$G$18,0)</f>
        <v>0</v>
      </c>
      <c r="CV64" s="55">
        <f>IF(AND(CV52&gt;=H!$C$18,CV52&lt;=H!$C$21),H!$C$19*H!$G$18,0)</f>
        <v>0</v>
      </c>
      <c r="CW64" s="55">
        <f>IF(AND(CW52&gt;=H!$C$18,CW52&lt;=H!$C$21),H!$C$19*H!$G$18,0)</f>
        <v>0</v>
      </c>
      <c r="CX64" s="55">
        <f>IF(AND(CX52&gt;=H!$C$18,CX52&lt;=H!$C$21),H!$C$19*H!$G$18,0)</f>
        <v>0</v>
      </c>
      <c r="CY64" s="55">
        <f>IF(AND(CY52&gt;=H!$C$18,CY52&lt;=H!$C$21),H!$C$19*H!$G$18,0)</f>
        <v>0</v>
      </c>
      <c r="CZ64" s="55">
        <f>IF(AND(CZ52&gt;=H!$C$18,CZ52&lt;=H!$C$21),H!$C$19*H!$G$18,0)</f>
        <v>0</v>
      </c>
      <c r="DA64" s="55">
        <f>IF(AND(DA52&gt;=H!$C$18,DA52&lt;=H!$C$21),H!$C$19*H!$G$18,0)</f>
        <v>0</v>
      </c>
      <c r="DB64" s="55">
        <f>IF(AND(DB52&gt;=H!$C$18,DB52&lt;=H!$C$21),H!$C$19*H!$G$18,0)</f>
        <v>0</v>
      </c>
      <c r="DC64" s="55">
        <f>IF(AND(DC52&gt;=H!$C$18,DC52&lt;=H!$C$21),H!$C$19*H!$G$18,0)</f>
        <v>0</v>
      </c>
      <c r="DD64" s="55">
        <f>IF(AND(DD52&gt;=H!$C$18,DD52&lt;=H!$C$21),H!$C$19*H!$G$18,0)</f>
        <v>0</v>
      </c>
      <c r="DE64" s="55">
        <f>IF(AND(DE52&gt;=H!$C$18,DE52&lt;=H!$C$21),H!$C$19*H!$G$18,0)</f>
        <v>0</v>
      </c>
      <c r="DF64" s="55">
        <f>IF(AND(DF52&gt;=H!$C$18,DF52&lt;=H!$C$21),H!$C$19*H!$G$18,0)</f>
        <v>0</v>
      </c>
      <c r="DG64" s="55">
        <f>IF(AND(DG52&gt;=H!$C$18,DG52&lt;=H!$C$21),H!$C$19*H!$G$18,0)</f>
        <v>0</v>
      </c>
      <c r="DH64" s="55">
        <f>IF(AND(DH52&gt;=H!$C$18,DH52&lt;=H!$C$21),H!$C$19*H!$G$18,0)</f>
        <v>0</v>
      </c>
      <c r="DI64" s="55">
        <f>IF(AND(DI52&gt;=H!$C$18,DI52&lt;=H!$C$21),H!$C$19*H!$G$18,0)</f>
        <v>0</v>
      </c>
      <c r="DJ64" s="55">
        <f>IF(AND(DJ52&gt;=H!$C$18,DJ52&lt;=H!$C$21),H!$C$19*H!$G$18,0)</f>
        <v>0</v>
      </c>
      <c r="DK64" s="55">
        <f>IF(AND(DK52&gt;=H!$C$18,DK52&lt;=H!$C$21),H!$C$19*H!$G$18,0)</f>
        <v>0</v>
      </c>
      <c r="DL64" s="55">
        <f>IF(AND(DL52&gt;=H!$C$18,DL52&lt;=H!$C$21),H!$C$19*H!$G$18,0)</f>
        <v>0</v>
      </c>
      <c r="DM64" s="55">
        <f>IF(AND(DM52&gt;=H!$C$18,DM52&lt;=H!$C$21),H!$C$19*H!$G$18,0)</f>
        <v>0</v>
      </c>
      <c r="DN64" s="55">
        <f>IF(AND(DN52&gt;=H!$C$18,DN52&lt;=H!$C$21),H!$C$19*H!$G$18,0)</f>
        <v>0</v>
      </c>
      <c r="DO64" s="55">
        <f>IF(AND(DO52&gt;=H!$C$18,DO52&lt;=H!$C$21),H!$C$19*H!$G$18,0)</f>
        <v>0</v>
      </c>
      <c r="DP64" s="55">
        <f>IF(AND(DP52&gt;=H!$C$18,DP52&lt;=H!$C$21),H!$C$19*H!$G$18,0)</f>
        <v>0</v>
      </c>
      <c r="DQ64" s="55">
        <f>IF(AND(DQ52&gt;=H!$C$18,DQ52&lt;=H!$C$21),H!$C$19*H!$G$18,0)</f>
        <v>0</v>
      </c>
      <c r="DR64" s="55">
        <f>IF(AND(DR52&gt;=H!$C$18,DR52&lt;=H!$C$21),H!$C$19*H!$G$18,0)</f>
        <v>0</v>
      </c>
      <c r="DS64" s="55">
        <f>IF(AND(DS52&gt;=H!$C$18,DS52&lt;=H!$C$21),H!$C$19*H!$G$18,0)</f>
        <v>0</v>
      </c>
      <c r="DT64" s="55">
        <f>IF(AND(DT52&gt;=H!$C$18,DT52&lt;=H!$C$21),H!$C$19*H!$G$18,0)</f>
        <v>0</v>
      </c>
      <c r="DU64" s="36" t="s">
        <v>238</v>
      </c>
    </row>
    <row r="65" spans="3:125" x14ac:dyDescent="0.25">
      <c r="C65" s="14" t="s">
        <v>25</v>
      </c>
      <c r="E65" s="55">
        <f>-E64*H!$C$13</f>
        <v>0</v>
      </c>
      <c r="F65" s="55">
        <f>-F64*H!$C$13</f>
        <v>0</v>
      </c>
      <c r="G65" s="55">
        <f>-G64*H!$C$13</f>
        <v>0</v>
      </c>
      <c r="H65" s="55">
        <f>-H64*H!$C$13</f>
        <v>0</v>
      </c>
      <c r="I65" s="55">
        <f>-I64*H!$C$13</f>
        <v>0</v>
      </c>
      <c r="J65" s="55">
        <f>-J64*H!$C$13</f>
        <v>0</v>
      </c>
      <c r="K65" s="55">
        <f>-K64*H!$C$13</f>
        <v>0</v>
      </c>
      <c r="L65" s="55">
        <f>-L64*H!$C$13</f>
        <v>0</v>
      </c>
      <c r="M65" s="55">
        <f>-M64*H!$C$13</f>
        <v>0</v>
      </c>
      <c r="N65" s="55">
        <f>-N64*H!$C$13</f>
        <v>0</v>
      </c>
      <c r="O65" s="55">
        <f>-O64*H!$C$13</f>
        <v>0</v>
      </c>
      <c r="P65" s="55">
        <f>-P64*H!$C$13</f>
        <v>0</v>
      </c>
      <c r="Q65" s="55">
        <f>-Q64*H!$C$13</f>
        <v>0</v>
      </c>
      <c r="R65" s="55">
        <f>-R64*H!$C$13</f>
        <v>0</v>
      </c>
      <c r="S65" s="55">
        <f>-S64*H!$C$13</f>
        <v>0</v>
      </c>
      <c r="T65" s="55">
        <f>-T64*H!$C$13</f>
        <v>0</v>
      </c>
      <c r="U65" s="55">
        <f>-U64*H!$C$13</f>
        <v>0</v>
      </c>
      <c r="V65" s="55">
        <f>-V64*H!$C$13</f>
        <v>0</v>
      </c>
      <c r="W65" s="55">
        <f>-W64*H!$C$13</f>
        <v>0</v>
      </c>
      <c r="X65" s="55">
        <f>-X64*H!$C$13</f>
        <v>0</v>
      </c>
      <c r="Y65" s="55">
        <f>-Y64*H!$C$13</f>
        <v>0</v>
      </c>
      <c r="Z65" s="55">
        <f>-Z64*H!$C$13</f>
        <v>0</v>
      </c>
      <c r="AA65" s="55">
        <f>-AA64*H!$C$13</f>
        <v>0</v>
      </c>
      <c r="AB65" s="55">
        <f>-AB64*H!$C$13</f>
        <v>0</v>
      </c>
      <c r="AC65" s="55">
        <f>-AC64*H!$C$13</f>
        <v>-315000.00000000006</v>
      </c>
      <c r="AD65" s="55">
        <f>-AD64*H!$C$13</f>
        <v>-315000.00000000006</v>
      </c>
      <c r="AE65" s="55">
        <f>-AE64*H!$C$13</f>
        <v>-315000.00000000006</v>
      </c>
      <c r="AF65" s="55">
        <f>-AF64*H!$C$13</f>
        <v>-315000.00000000006</v>
      </c>
      <c r="AG65" s="55">
        <f>-AG64*H!$C$13</f>
        <v>-315000.00000000006</v>
      </c>
      <c r="AH65" s="55">
        <f>-AH64*H!$C$13</f>
        <v>-315000.00000000006</v>
      </c>
      <c r="AI65" s="55">
        <f>-AI64*H!$C$13</f>
        <v>-315000.00000000006</v>
      </c>
      <c r="AJ65" s="55">
        <f>-AJ64*H!$C$13</f>
        <v>-315000.00000000006</v>
      </c>
      <c r="AK65" s="55">
        <f>-AK64*H!$C$13</f>
        <v>-315000.00000000006</v>
      </c>
      <c r="AL65" s="55">
        <f>-AL64*H!$C$13</f>
        <v>-315000.00000000006</v>
      </c>
      <c r="AM65" s="55">
        <f>-AM64*H!$C$13</f>
        <v>-315000.00000000006</v>
      </c>
      <c r="AN65" s="55">
        <f>-AN64*H!$C$13</f>
        <v>-315000.00000000006</v>
      </c>
      <c r="AO65" s="55">
        <f>-AO64*H!$C$13</f>
        <v>-315000.00000000006</v>
      </c>
      <c r="AP65" s="55">
        <f>-AP64*H!$C$13</f>
        <v>-315000.00000000006</v>
      </c>
      <c r="AQ65" s="55">
        <f>-AQ64*H!$C$13</f>
        <v>-315000.00000000006</v>
      </c>
      <c r="AR65" s="55">
        <f>-AR64*H!$C$13</f>
        <v>-315000.00000000006</v>
      </c>
      <c r="AS65" s="55">
        <f>-AS64*H!$C$13</f>
        <v>-315000.00000000006</v>
      </c>
      <c r="AT65" s="55">
        <f>-AT64*H!$C$13</f>
        <v>-315000.00000000006</v>
      </c>
      <c r="AU65" s="55">
        <f>-AU64*H!$C$13</f>
        <v>-315000.00000000006</v>
      </c>
      <c r="AV65" s="55">
        <f>-AV64*H!$C$13</f>
        <v>-315000.00000000006</v>
      </c>
      <c r="AW65" s="55">
        <f>-AW64*H!$C$13</f>
        <v>-315000.00000000006</v>
      </c>
      <c r="AX65" s="55">
        <f>-AX64*H!$C$13</f>
        <v>-315000.00000000006</v>
      </c>
      <c r="AY65" s="55">
        <f>-AY64*H!$C$13</f>
        <v>-315000.00000000006</v>
      </c>
      <c r="AZ65" s="55">
        <f>-AZ64*H!$C$13</f>
        <v>-315000.00000000006</v>
      </c>
      <c r="BA65" s="55">
        <f>-BA64*H!$C$13</f>
        <v>-315000.00000000006</v>
      </c>
      <c r="BB65" s="55">
        <f>-BB64*H!$C$13</f>
        <v>-315000.00000000006</v>
      </c>
      <c r="BC65" s="55">
        <f>-BC64*H!$C$13</f>
        <v>-315000.00000000006</v>
      </c>
      <c r="BD65" s="55">
        <f>-BD64*H!$C$13</f>
        <v>-315000.00000000006</v>
      </c>
      <c r="BE65" s="55">
        <f>-BE64*H!$C$13</f>
        <v>-315000.00000000006</v>
      </c>
      <c r="BF65" s="55">
        <f>-BF64*H!$C$13</f>
        <v>-315000.00000000006</v>
      </c>
      <c r="BG65" s="55">
        <f>-BG64*H!$C$13</f>
        <v>-315000.00000000006</v>
      </c>
      <c r="BH65" s="55">
        <f>-BH64*H!$C$13</f>
        <v>-315000.00000000006</v>
      </c>
      <c r="BI65" s="55">
        <f>-BI64*H!$C$13</f>
        <v>-315000.00000000006</v>
      </c>
      <c r="BJ65" s="55">
        <f>-BJ64*H!$C$13</f>
        <v>-315000.00000000006</v>
      </c>
      <c r="BK65" s="55">
        <f>-BK64*H!$C$13</f>
        <v>-315000.00000000006</v>
      </c>
      <c r="BL65" s="55">
        <f>-BL64*H!$C$13</f>
        <v>-315000.00000000006</v>
      </c>
      <c r="BM65" s="55">
        <f>-BM64*H!$C$13</f>
        <v>-315000.00000000006</v>
      </c>
      <c r="BN65" s="55">
        <f>-BN64*H!$C$13</f>
        <v>-315000.00000000006</v>
      </c>
      <c r="BO65" s="55">
        <f>-BO64*H!$C$13</f>
        <v>-315000.00000000006</v>
      </c>
      <c r="BP65" s="55">
        <f>-BP64*H!$C$13</f>
        <v>-315000.00000000006</v>
      </c>
      <c r="BQ65" s="55">
        <f>-BQ64*H!$C$13</f>
        <v>0</v>
      </c>
      <c r="BR65" s="55">
        <f>-BR64*H!$C$13</f>
        <v>0</v>
      </c>
      <c r="BS65" s="55">
        <f>-BS64*H!$C$13</f>
        <v>0</v>
      </c>
      <c r="BT65" s="55">
        <f>-BT64*H!$C$13</f>
        <v>0</v>
      </c>
      <c r="BU65" s="55">
        <f>-BU64*H!$C$13</f>
        <v>0</v>
      </c>
      <c r="BV65" s="55">
        <f>-BV64*H!$C$13</f>
        <v>0</v>
      </c>
      <c r="BW65" s="55">
        <f>-BW64*H!$C$13</f>
        <v>0</v>
      </c>
      <c r="BX65" s="55">
        <f>-BX64*H!$C$13</f>
        <v>0</v>
      </c>
      <c r="BY65" s="55">
        <f>-BY64*H!$C$13</f>
        <v>0</v>
      </c>
      <c r="BZ65" s="55">
        <f>-BZ64*H!$C$13</f>
        <v>0</v>
      </c>
      <c r="CA65" s="55">
        <f>-CA64*H!$C$13</f>
        <v>0</v>
      </c>
      <c r="CB65" s="55">
        <f>-CB64*H!$C$13</f>
        <v>0</v>
      </c>
      <c r="CC65" s="55">
        <f>-CC64*H!$C$13</f>
        <v>0</v>
      </c>
      <c r="CD65" s="55">
        <f>-CD64*H!$C$13</f>
        <v>0</v>
      </c>
      <c r="CE65" s="55">
        <f>-CE64*H!$C$13</f>
        <v>0</v>
      </c>
      <c r="CF65" s="55">
        <f>-CF64*H!$C$13</f>
        <v>0</v>
      </c>
      <c r="CG65" s="55">
        <f>-CG64*H!$C$13</f>
        <v>0</v>
      </c>
      <c r="CH65" s="55">
        <f>-CH64*H!$C$13</f>
        <v>0</v>
      </c>
      <c r="CI65" s="55">
        <f>-CI64*H!$C$13</f>
        <v>0</v>
      </c>
      <c r="CJ65" s="55">
        <f>-CJ64*H!$C$13</f>
        <v>0</v>
      </c>
      <c r="CK65" s="55">
        <f>-CK64*H!$C$13</f>
        <v>0</v>
      </c>
      <c r="CL65" s="55">
        <f>-CL64*H!$C$13</f>
        <v>0</v>
      </c>
      <c r="CM65" s="55">
        <f>-CM64*H!$C$13</f>
        <v>0</v>
      </c>
      <c r="CN65" s="55">
        <f>-CN64*H!$C$13</f>
        <v>0</v>
      </c>
      <c r="CO65" s="55">
        <f>-CO64*H!$C$13</f>
        <v>0</v>
      </c>
      <c r="CP65" s="55">
        <f>-CP64*H!$C$13</f>
        <v>0</v>
      </c>
      <c r="CQ65" s="55">
        <f>-CQ64*H!$C$13</f>
        <v>0</v>
      </c>
      <c r="CR65" s="55">
        <f>-CR64*H!$C$13</f>
        <v>0</v>
      </c>
      <c r="CS65" s="55">
        <f>-CS64*H!$C$13</f>
        <v>0</v>
      </c>
      <c r="CT65" s="55">
        <f>-CT64*H!$C$13</f>
        <v>0</v>
      </c>
      <c r="CU65" s="55">
        <f>-CU64*H!$C$13</f>
        <v>0</v>
      </c>
      <c r="CV65" s="55">
        <f>-CV64*H!$C$13</f>
        <v>0</v>
      </c>
      <c r="CW65" s="55">
        <f>-CW64*H!$C$13</f>
        <v>0</v>
      </c>
      <c r="CX65" s="55">
        <f>-CX64*H!$C$13</f>
        <v>0</v>
      </c>
      <c r="CY65" s="55">
        <f>-CY64*H!$C$13</f>
        <v>0</v>
      </c>
      <c r="CZ65" s="55">
        <f>-CZ64*H!$C$13</f>
        <v>0</v>
      </c>
      <c r="DA65" s="55">
        <f>-DA64*H!$C$13</f>
        <v>0</v>
      </c>
      <c r="DB65" s="55">
        <f>-DB64*H!$C$13</f>
        <v>0</v>
      </c>
      <c r="DC65" s="55">
        <f>-DC64*H!$C$13</f>
        <v>0</v>
      </c>
      <c r="DD65" s="55">
        <f>-DD64*H!$C$13</f>
        <v>0</v>
      </c>
      <c r="DE65" s="55">
        <f>-DE64*H!$C$13</f>
        <v>0</v>
      </c>
      <c r="DF65" s="55">
        <f>-DF64*H!$C$13</f>
        <v>0</v>
      </c>
      <c r="DG65" s="55">
        <f>-DG64*H!$C$13</f>
        <v>0</v>
      </c>
      <c r="DH65" s="55">
        <f>-DH64*H!$C$13</f>
        <v>0</v>
      </c>
      <c r="DI65" s="55">
        <f>-DI64*H!$C$13</f>
        <v>0</v>
      </c>
      <c r="DJ65" s="55">
        <f>-DJ64*H!$C$13</f>
        <v>0</v>
      </c>
      <c r="DK65" s="55">
        <f>-DK64*H!$C$13</f>
        <v>0</v>
      </c>
      <c r="DL65" s="55">
        <f>-DL64*H!$C$13</f>
        <v>0</v>
      </c>
      <c r="DM65" s="55">
        <f>-DM64*H!$C$13</f>
        <v>0</v>
      </c>
      <c r="DN65" s="55">
        <f>-DN64*H!$C$13</f>
        <v>0</v>
      </c>
      <c r="DO65" s="55">
        <f>-DO64*H!$C$13</f>
        <v>0</v>
      </c>
      <c r="DP65" s="55">
        <f>-DP64*H!$C$13</f>
        <v>0</v>
      </c>
      <c r="DQ65" s="55">
        <f>-DQ64*H!$C$13</f>
        <v>0</v>
      </c>
      <c r="DR65" s="55">
        <f>-DR64*H!$C$13</f>
        <v>0</v>
      </c>
      <c r="DS65" s="55">
        <f>-DS64*H!$C$13</f>
        <v>0</v>
      </c>
      <c r="DT65" s="55">
        <f>-DT64*H!$C$13</f>
        <v>0</v>
      </c>
      <c r="DU65" s="36" t="s">
        <v>238</v>
      </c>
    </row>
    <row r="66" spans="3:125" ht="13.8" thickBot="1" x14ac:dyDescent="0.3">
      <c r="C66" s="29" t="s">
        <v>225</v>
      </c>
      <c r="D66" s="30"/>
      <c r="E66" s="30">
        <f>SUM(E64:E65)</f>
        <v>0</v>
      </c>
      <c r="F66" s="30">
        <f t="shared" ref="F66:BQ66" si="18">SUM(F64:F65)</f>
        <v>0</v>
      </c>
      <c r="G66" s="30">
        <f t="shared" si="18"/>
        <v>0</v>
      </c>
      <c r="H66" s="30">
        <f t="shared" si="18"/>
        <v>0</v>
      </c>
      <c r="I66" s="30">
        <f t="shared" si="18"/>
        <v>0</v>
      </c>
      <c r="J66" s="30">
        <f t="shared" si="18"/>
        <v>0</v>
      </c>
      <c r="K66" s="30">
        <f t="shared" si="18"/>
        <v>0</v>
      </c>
      <c r="L66" s="30">
        <f t="shared" si="18"/>
        <v>0</v>
      </c>
      <c r="M66" s="30">
        <f t="shared" si="18"/>
        <v>0</v>
      </c>
      <c r="N66" s="30">
        <f t="shared" si="18"/>
        <v>0</v>
      </c>
      <c r="O66" s="30">
        <f t="shared" si="18"/>
        <v>0</v>
      </c>
      <c r="P66" s="30">
        <f t="shared" si="18"/>
        <v>0</v>
      </c>
      <c r="Q66" s="30">
        <f t="shared" si="18"/>
        <v>0</v>
      </c>
      <c r="R66" s="30">
        <f t="shared" si="18"/>
        <v>0</v>
      </c>
      <c r="S66" s="30">
        <f t="shared" si="18"/>
        <v>0</v>
      </c>
      <c r="T66" s="30">
        <f t="shared" si="18"/>
        <v>0</v>
      </c>
      <c r="U66" s="30">
        <f t="shared" si="18"/>
        <v>0</v>
      </c>
      <c r="V66" s="30">
        <f t="shared" si="18"/>
        <v>0</v>
      </c>
      <c r="W66" s="30">
        <f t="shared" si="18"/>
        <v>0</v>
      </c>
      <c r="X66" s="30">
        <f t="shared" si="18"/>
        <v>0</v>
      </c>
      <c r="Y66" s="30">
        <f t="shared" si="18"/>
        <v>0</v>
      </c>
      <c r="Z66" s="30">
        <f t="shared" si="18"/>
        <v>0</v>
      </c>
      <c r="AA66" s="30">
        <f t="shared" si="18"/>
        <v>0</v>
      </c>
      <c r="AB66" s="30">
        <f t="shared" si="18"/>
        <v>0</v>
      </c>
      <c r="AC66" s="30">
        <f t="shared" si="18"/>
        <v>4185000</v>
      </c>
      <c r="AD66" s="30">
        <f t="shared" si="18"/>
        <v>4185000</v>
      </c>
      <c r="AE66" s="30">
        <f t="shared" si="18"/>
        <v>4185000</v>
      </c>
      <c r="AF66" s="30">
        <f t="shared" si="18"/>
        <v>4185000</v>
      </c>
      <c r="AG66" s="30">
        <f t="shared" si="18"/>
        <v>4185000</v>
      </c>
      <c r="AH66" s="30">
        <f t="shared" si="18"/>
        <v>4185000</v>
      </c>
      <c r="AI66" s="30">
        <f t="shared" si="18"/>
        <v>4185000</v>
      </c>
      <c r="AJ66" s="30">
        <f t="shared" si="18"/>
        <v>4185000</v>
      </c>
      <c r="AK66" s="30">
        <f t="shared" si="18"/>
        <v>4185000</v>
      </c>
      <c r="AL66" s="30">
        <f t="shared" si="18"/>
        <v>4185000</v>
      </c>
      <c r="AM66" s="30">
        <f t="shared" si="18"/>
        <v>4185000</v>
      </c>
      <c r="AN66" s="30">
        <f t="shared" si="18"/>
        <v>4185000</v>
      </c>
      <c r="AO66" s="30">
        <f t="shared" si="18"/>
        <v>4185000</v>
      </c>
      <c r="AP66" s="30">
        <f t="shared" si="18"/>
        <v>4185000</v>
      </c>
      <c r="AQ66" s="30">
        <f t="shared" si="18"/>
        <v>4185000</v>
      </c>
      <c r="AR66" s="30">
        <f t="shared" si="18"/>
        <v>4185000</v>
      </c>
      <c r="AS66" s="30">
        <f t="shared" si="18"/>
        <v>4185000</v>
      </c>
      <c r="AT66" s="30">
        <f t="shared" si="18"/>
        <v>4185000</v>
      </c>
      <c r="AU66" s="30">
        <f t="shared" si="18"/>
        <v>4185000</v>
      </c>
      <c r="AV66" s="30">
        <f t="shared" si="18"/>
        <v>4185000</v>
      </c>
      <c r="AW66" s="30">
        <f t="shared" si="18"/>
        <v>4185000</v>
      </c>
      <c r="AX66" s="30">
        <f t="shared" si="18"/>
        <v>4185000</v>
      </c>
      <c r="AY66" s="30">
        <f t="shared" si="18"/>
        <v>4185000</v>
      </c>
      <c r="AZ66" s="30">
        <f t="shared" si="18"/>
        <v>4185000</v>
      </c>
      <c r="BA66" s="30">
        <f t="shared" si="18"/>
        <v>4185000</v>
      </c>
      <c r="BB66" s="30">
        <f t="shared" si="18"/>
        <v>4185000</v>
      </c>
      <c r="BC66" s="30">
        <f t="shared" si="18"/>
        <v>4185000</v>
      </c>
      <c r="BD66" s="30">
        <f t="shared" si="18"/>
        <v>4185000</v>
      </c>
      <c r="BE66" s="30">
        <f t="shared" si="18"/>
        <v>4185000</v>
      </c>
      <c r="BF66" s="30">
        <f t="shared" si="18"/>
        <v>4185000</v>
      </c>
      <c r="BG66" s="30">
        <f t="shared" si="18"/>
        <v>4185000</v>
      </c>
      <c r="BH66" s="30">
        <f t="shared" si="18"/>
        <v>4185000</v>
      </c>
      <c r="BI66" s="30">
        <f t="shared" si="18"/>
        <v>4185000</v>
      </c>
      <c r="BJ66" s="30">
        <f t="shared" si="18"/>
        <v>4185000</v>
      </c>
      <c r="BK66" s="30">
        <f t="shared" si="18"/>
        <v>4185000</v>
      </c>
      <c r="BL66" s="30">
        <f t="shared" si="18"/>
        <v>4185000</v>
      </c>
      <c r="BM66" s="30">
        <f t="shared" si="18"/>
        <v>4185000</v>
      </c>
      <c r="BN66" s="30">
        <f t="shared" si="18"/>
        <v>4185000</v>
      </c>
      <c r="BO66" s="30">
        <f t="shared" si="18"/>
        <v>4185000</v>
      </c>
      <c r="BP66" s="30">
        <f t="shared" si="18"/>
        <v>4185000</v>
      </c>
      <c r="BQ66" s="30">
        <f t="shared" si="18"/>
        <v>0</v>
      </c>
      <c r="BR66" s="30">
        <f t="shared" ref="BR66:DT66" si="19">SUM(BR64:BR65)</f>
        <v>0</v>
      </c>
      <c r="BS66" s="30">
        <f t="shared" si="19"/>
        <v>0</v>
      </c>
      <c r="BT66" s="30">
        <f t="shared" si="19"/>
        <v>0</v>
      </c>
      <c r="BU66" s="30">
        <f t="shared" si="19"/>
        <v>0</v>
      </c>
      <c r="BV66" s="30">
        <f t="shared" si="19"/>
        <v>0</v>
      </c>
      <c r="BW66" s="30">
        <f t="shared" si="19"/>
        <v>0</v>
      </c>
      <c r="BX66" s="30">
        <f t="shared" si="19"/>
        <v>0</v>
      </c>
      <c r="BY66" s="30">
        <f t="shared" si="19"/>
        <v>0</v>
      </c>
      <c r="BZ66" s="30">
        <f t="shared" si="19"/>
        <v>0</v>
      </c>
      <c r="CA66" s="30">
        <f t="shared" si="19"/>
        <v>0</v>
      </c>
      <c r="CB66" s="30">
        <f t="shared" si="19"/>
        <v>0</v>
      </c>
      <c r="CC66" s="30">
        <f t="shared" si="19"/>
        <v>0</v>
      </c>
      <c r="CD66" s="30">
        <f t="shared" si="19"/>
        <v>0</v>
      </c>
      <c r="CE66" s="30">
        <f t="shared" si="19"/>
        <v>0</v>
      </c>
      <c r="CF66" s="30">
        <f t="shared" si="19"/>
        <v>0</v>
      </c>
      <c r="CG66" s="30">
        <f t="shared" si="19"/>
        <v>0</v>
      </c>
      <c r="CH66" s="30">
        <f t="shared" si="19"/>
        <v>0</v>
      </c>
      <c r="CI66" s="30">
        <f t="shared" si="19"/>
        <v>0</v>
      </c>
      <c r="CJ66" s="30">
        <f t="shared" si="19"/>
        <v>0</v>
      </c>
      <c r="CK66" s="30">
        <f t="shared" si="19"/>
        <v>0</v>
      </c>
      <c r="CL66" s="30">
        <f t="shared" si="19"/>
        <v>0</v>
      </c>
      <c r="CM66" s="30">
        <f t="shared" si="19"/>
        <v>0</v>
      </c>
      <c r="CN66" s="30">
        <f t="shared" si="19"/>
        <v>0</v>
      </c>
      <c r="CO66" s="30">
        <f t="shared" si="19"/>
        <v>0</v>
      </c>
      <c r="CP66" s="30">
        <f t="shared" si="19"/>
        <v>0</v>
      </c>
      <c r="CQ66" s="30">
        <f t="shared" si="19"/>
        <v>0</v>
      </c>
      <c r="CR66" s="30">
        <f t="shared" si="19"/>
        <v>0</v>
      </c>
      <c r="CS66" s="30">
        <f t="shared" si="19"/>
        <v>0</v>
      </c>
      <c r="CT66" s="30">
        <f t="shared" si="19"/>
        <v>0</v>
      </c>
      <c r="CU66" s="30">
        <f t="shared" si="19"/>
        <v>0</v>
      </c>
      <c r="CV66" s="30">
        <f t="shared" si="19"/>
        <v>0</v>
      </c>
      <c r="CW66" s="30">
        <f t="shared" si="19"/>
        <v>0</v>
      </c>
      <c r="CX66" s="30">
        <f t="shared" si="19"/>
        <v>0</v>
      </c>
      <c r="CY66" s="30">
        <f t="shared" si="19"/>
        <v>0</v>
      </c>
      <c r="CZ66" s="30">
        <f t="shared" si="19"/>
        <v>0</v>
      </c>
      <c r="DA66" s="30">
        <f t="shared" si="19"/>
        <v>0</v>
      </c>
      <c r="DB66" s="30">
        <f t="shared" si="19"/>
        <v>0</v>
      </c>
      <c r="DC66" s="30">
        <f t="shared" si="19"/>
        <v>0</v>
      </c>
      <c r="DD66" s="30">
        <f t="shared" si="19"/>
        <v>0</v>
      </c>
      <c r="DE66" s="30">
        <f t="shared" si="19"/>
        <v>0</v>
      </c>
      <c r="DF66" s="30">
        <f t="shared" si="19"/>
        <v>0</v>
      </c>
      <c r="DG66" s="30">
        <f t="shared" si="19"/>
        <v>0</v>
      </c>
      <c r="DH66" s="30">
        <f t="shared" si="19"/>
        <v>0</v>
      </c>
      <c r="DI66" s="30">
        <f t="shared" si="19"/>
        <v>0</v>
      </c>
      <c r="DJ66" s="30">
        <f t="shared" si="19"/>
        <v>0</v>
      </c>
      <c r="DK66" s="30">
        <f t="shared" si="19"/>
        <v>0</v>
      </c>
      <c r="DL66" s="30">
        <f t="shared" si="19"/>
        <v>0</v>
      </c>
      <c r="DM66" s="30">
        <f t="shared" si="19"/>
        <v>0</v>
      </c>
      <c r="DN66" s="30">
        <f t="shared" si="19"/>
        <v>0</v>
      </c>
      <c r="DO66" s="30">
        <f t="shared" si="19"/>
        <v>0</v>
      </c>
      <c r="DP66" s="30">
        <f t="shared" si="19"/>
        <v>0</v>
      </c>
      <c r="DQ66" s="30">
        <f t="shared" si="19"/>
        <v>0</v>
      </c>
      <c r="DR66" s="30">
        <f t="shared" si="19"/>
        <v>0</v>
      </c>
      <c r="DS66" s="30">
        <f t="shared" si="19"/>
        <v>0</v>
      </c>
      <c r="DT66" s="30">
        <f t="shared" si="19"/>
        <v>0</v>
      </c>
      <c r="DU66" s="36" t="s">
        <v>238</v>
      </c>
    </row>
    <row r="67" spans="3:125" ht="13.8" thickTop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36" t="s">
        <v>238</v>
      </c>
    </row>
    <row r="68" spans="3:125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36" t="s">
        <v>238</v>
      </c>
    </row>
    <row r="69" spans="3:125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36" t="s">
        <v>238</v>
      </c>
    </row>
    <row r="70" spans="3:125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36" t="s">
        <v>238</v>
      </c>
    </row>
    <row r="71" spans="3:125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36" t="s">
        <v>238</v>
      </c>
    </row>
    <row r="72" spans="3:125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36" t="s">
        <v>238</v>
      </c>
    </row>
    <row r="73" spans="3:125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36" t="s">
        <v>238</v>
      </c>
    </row>
    <row r="74" spans="3:125" x14ac:dyDescent="0.25">
      <c r="C74" s="2"/>
      <c r="DU74" s="36" t="s">
        <v>238</v>
      </c>
    </row>
    <row r="75" spans="3:125" x14ac:dyDescent="0.25">
      <c r="C75" s="2"/>
      <c r="DU75" s="36" t="s">
        <v>238</v>
      </c>
    </row>
    <row r="76" spans="3:125" x14ac:dyDescent="0.25">
      <c r="C76" s="2"/>
      <c r="DU76" s="36" t="s">
        <v>238</v>
      </c>
    </row>
    <row r="77" spans="3:125" x14ac:dyDescent="0.25">
      <c r="C77" s="2"/>
      <c r="DU77" s="36" t="s">
        <v>238</v>
      </c>
    </row>
    <row r="78" spans="3:125" x14ac:dyDescent="0.25">
      <c r="C78" s="2"/>
      <c r="DU78" s="36" t="s">
        <v>238</v>
      </c>
    </row>
    <row r="79" spans="3:125" x14ac:dyDescent="0.25">
      <c r="C79" s="2"/>
      <c r="DU79" s="36" t="s">
        <v>238</v>
      </c>
    </row>
    <row r="80" spans="3:125" x14ac:dyDescent="0.25">
      <c r="C80" s="2"/>
      <c r="DU80" s="36" t="s">
        <v>238</v>
      </c>
    </row>
    <row r="81" spans="3:125" x14ac:dyDescent="0.25">
      <c r="C81" s="2"/>
      <c r="DU81" s="36" t="s">
        <v>238</v>
      </c>
    </row>
    <row r="82" spans="3:125" x14ac:dyDescent="0.25">
      <c r="C82" s="2"/>
      <c r="DU82" s="36" t="s">
        <v>238</v>
      </c>
    </row>
    <row r="83" spans="3:125" x14ac:dyDescent="0.25">
      <c r="C83" s="2"/>
      <c r="DU83" s="36" t="s">
        <v>238</v>
      </c>
    </row>
    <row r="84" spans="3:125" x14ac:dyDescent="0.25">
      <c r="C84" s="2"/>
      <c r="DU84" s="36" t="s">
        <v>238</v>
      </c>
    </row>
    <row r="85" spans="3:125" x14ac:dyDescent="0.25">
      <c r="C85" s="2"/>
      <c r="DU85" s="36" t="s">
        <v>238</v>
      </c>
    </row>
    <row r="86" spans="3:125" x14ac:dyDescent="0.25">
      <c r="C86" s="2"/>
      <c r="DU86" s="36" t="s">
        <v>238</v>
      </c>
    </row>
    <row r="87" spans="3:125" x14ac:dyDescent="0.25">
      <c r="C87" s="2"/>
      <c r="DU87" s="36" t="s">
        <v>238</v>
      </c>
    </row>
    <row r="88" spans="3:125" x14ac:dyDescent="0.25">
      <c r="C88" s="2"/>
      <c r="DU88" s="36" t="s">
        <v>238</v>
      </c>
    </row>
    <row r="89" spans="3:125" x14ac:dyDescent="0.25">
      <c r="DU89" s="36" t="s">
        <v>238</v>
      </c>
    </row>
    <row r="90" spans="3:125" x14ac:dyDescent="0.25">
      <c r="DU90" s="36" t="s">
        <v>238</v>
      </c>
    </row>
    <row r="91" spans="3:125" x14ac:dyDescent="0.25">
      <c r="DU91" s="36" t="s">
        <v>238</v>
      </c>
    </row>
    <row r="92" spans="3:125" x14ac:dyDescent="0.25">
      <c r="DU92" s="36" t="s">
        <v>238</v>
      </c>
    </row>
    <row r="93" spans="3:125" x14ac:dyDescent="0.25">
      <c r="DU93" s="36" t="s">
        <v>238</v>
      </c>
    </row>
    <row r="94" spans="3:125" x14ac:dyDescent="0.25">
      <c r="DU94" s="36" t="s">
        <v>238</v>
      </c>
    </row>
    <row r="95" spans="3:125" x14ac:dyDescent="0.25">
      <c r="DU95" s="36" t="s">
        <v>238</v>
      </c>
    </row>
    <row r="96" spans="3:125" x14ac:dyDescent="0.25">
      <c r="DU96" s="36" t="s">
        <v>238</v>
      </c>
    </row>
    <row r="97" spans="125:125" x14ac:dyDescent="0.25">
      <c r="DU97" s="36" t="s">
        <v>238</v>
      </c>
    </row>
    <row r="98" spans="125:125" x14ac:dyDescent="0.25">
      <c r="DU98" s="36" t="s">
        <v>238</v>
      </c>
    </row>
    <row r="99" spans="125:125" x14ac:dyDescent="0.25">
      <c r="DU99" s="36" t="s">
        <v>238</v>
      </c>
    </row>
    <row r="100" spans="125:125" x14ac:dyDescent="0.25">
      <c r="DU100" s="36" t="s">
        <v>238</v>
      </c>
    </row>
    <row r="101" spans="125:125" x14ac:dyDescent="0.25">
      <c r="DU101" s="36" t="s">
        <v>238</v>
      </c>
    </row>
    <row r="102" spans="125:125" x14ac:dyDescent="0.25">
      <c r="DU102" s="36" t="s">
        <v>238</v>
      </c>
    </row>
    <row r="103" spans="125:125" x14ac:dyDescent="0.25">
      <c r="DU103" s="36" t="s">
        <v>238</v>
      </c>
    </row>
    <row r="104" spans="125:125" x14ac:dyDescent="0.25">
      <c r="DU104" s="36" t="s">
        <v>238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F3F3-8195-4AC8-96F8-AE94D7CF0FB5}">
  <sheetPr>
    <tabColor rgb="FF00B050"/>
  </sheetPr>
  <dimension ref="A1:P23"/>
  <sheetViews>
    <sheetView workbookViewId="0">
      <selection activeCell="C15" sqref="C15"/>
    </sheetView>
  </sheetViews>
  <sheetFormatPr defaultRowHeight="13.2" x14ac:dyDescent="0.25"/>
  <cols>
    <col min="1" max="1" width="12.44140625" customWidth="1"/>
    <col min="2" max="2" width="20.21875" customWidth="1"/>
    <col min="3" max="3" width="9.6640625" bestFit="1" customWidth="1"/>
    <col min="4" max="4" width="17" customWidth="1"/>
    <col min="7" max="7" width="18" bestFit="1" customWidth="1"/>
    <col min="8" max="8" width="15.6640625" bestFit="1" customWidth="1"/>
    <col min="9" max="9" width="16.88671875" bestFit="1" customWidth="1"/>
    <col min="10" max="10" width="3.33203125" customWidth="1"/>
    <col min="11" max="11" width="15.88671875" customWidth="1"/>
    <col min="12" max="12" width="11.109375" bestFit="1" customWidth="1"/>
    <col min="14" max="14" width="13.44140625" bestFit="1" customWidth="1"/>
    <col min="16" max="16" width="10.77734375" bestFit="1" customWidth="1"/>
  </cols>
  <sheetData>
    <row r="1" spans="1:16" ht="14.4" x14ac:dyDescent="0.3">
      <c r="A1" s="12" t="s">
        <v>301</v>
      </c>
      <c r="B1" s="1"/>
      <c r="C1" s="1"/>
      <c r="D1" s="1"/>
      <c r="E1" s="1"/>
      <c r="F1" s="1"/>
      <c r="G1" s="1"/>
      <c r="H1" s="1"/>
    </row>
    <row r="3" spans="1:16" ht="14.4" x14ac:dyDescent="0.3">
      <c r="A3" s="81" t="s">
        <v>409</v>
      </c>
      <c r="B3" s="81" t="s">
        <v>407</v>
      </c>
      <c r="C3" s="81" t="s">
        <v>408</v>
      </c>
      <c r="D3" s="81" t="s">
        <v>404</v>
      </c>
      <c r="E3" s="81" t="s">
        <v>213</v>
      </c>
      <c r="F3" s="81" t="s">
        <v>200</v>
      </c>
      <c r="G3" s="81" t="s">
        <v>214</v>
      </c>
      <c r="H3" s="81" t="s">
        <v>215</v>
      </c>
      <c r="I3" s="81" t="s">
        <v>216</v>
      </c>
      <c r="K3" s="12" t="s">
        <v>304</v>
      </c>
      <c r="L3" s="1"/>
      <c r="M3" s="1"/>
      <c r="N3" s="1"/>
    </row>
    <row r="4" spans="1:16" x14ac:dyDescent="0.25">
      <c r="A4" s="72" t="s">
        <v>410</v>
      </c>
      <c r="B4" s="84">
        <f t="shared" ref="B4:B9" si="0">IF(D4&gt;0,($N$4+$N$5)/$D$10,0)</f>
        <v>34876.166153846156</v>
      </c>
      <c r="C4" s="84">
        <f t="shared" ref="C4:C9" ca="1" si="1">IF(E4&gt;0,(SUM($N$7:$N$9))/$D$10,0)</f>
        <v>39571.392482900541</v>
      </c>
      <c r="D4" s="83">
        <v>40</v>
      </c>
      <c r="E4" s="39">
        <v>1300</v>
      </c>
      <c r="F4" s="40">
        <v>130</v>
      </c>
      <c r="G4" s="84">
        <f t="shared" ref="G4:G9" si="2">F4*E4</f>
        <v>169000</v>
      </c>
      <c r="H4" s="41">
        <f t="shared" ref="H4:H9" ca="1" si="3">G4+B4+C4</f>
        <v>243447.55863674672</v>
      </c>
      <c r="I4" s="41">
        <f t="shared" ref="I4:I9" ca="1" si="4">H4*D4</f>
        <v>9737902.3454698697</v>
      </c>
      <c r="K4" s="36" t="s">
        <v>277</v>
      </c>
      <c r="M4" s="101">
        <f>LPP!$H$18</f>
        <v>0.2</v>
      </c>
      <c r="N4" s="69">
        <f>M4*LPP!M23</f>
        <v>5523850</v>
      </c>
    </row>
    <row r="5" spans="1:16" x14ac:dyDescent="0.25">
      <c r="A5" s="72" t="s">
        <v>412</v>
      </c>
      <c r="B5" s="84">
        <f t="shared" si="0"/>
        <v>34876.166153846156</v>
      </c>
      <c r="C5" s="84">
        <f t="shared" ca="1" si="1"/>
        <v>39571.392482900541</v>
      </c>
      <c r="D5" s="83">
        <v>150</v>
      </c>
      <c r="E5" s="39">
        <v>1300</v>
      </c>
      <c r="F5" s="40">
        <v>130</v>
      </c>
      <c r="G5" s="84">
        <f t="shared" si="2"/>
        <v>169000</v>
      </c>
      <c r="H5" s="41">
        <f t="shared" ca="1" si="3"/>
        <v>243447.55863674672</v>
      </c>
      <c r="I5" s="41">
        <f t="shared" ca="1" si="4"/>
        <v>36517133.795512006</v>
      </c>
      <c r="K5" s="36" t="s">
        <v>203</v>
      </c>
      <c r="M5" s="101">
        <f>LPP!$H$18</f>
        <v>0.2</v>
      </c>
      <c r="N5" s="69">
        <f>M5*LPP!M36</f>
        <v>5810904</v>
      </c>
      <c r="P5" s="104"/>
    </row>
    <row r="6" spans="1:16" x14ac:dyDescent="0.25">
      <c r="A6" s="72" t="s">
        <v>270</v>
      </c>
      <c r="B6" s="84">
        <f t="shared" si="0"/>
        <v>34876.166153846156</v>
      </c>
      <c r="C6" s="84">
        <f t="shared" ca="1" si="1"/>
        <v>39571.392482900541</v>
      </c>
      <c r="D6" s="83">
        <v>135</v>
      </c>
      <c r="E6" s="39">
        <v>1900</v>
      </c>
      <c r="F6" s="40">
        <v>130</v>
      </c>
      <c r="G6" s="84">
        <f t="shared" si="2"/>
        <v>247000</v>
      </c>
      <c r="H6" s="41">
        <f t="shared" ca="1" si="3"/>
        <v>321447.55863674666</v>
      </c>
      <c r="I6" s="41">
        <f t="shared" ca="1" si="4"/>
        <v>43395420.415960796</v>
      </c>
      <c r="K6" s="36" t="s">
        <v>299</v>
      </c>
      <c r="N6" s="69">
        <f>G10</f>
        <v>66755000</v>
      </c>
    </row>
    <row r="7" spans="1:16" x14ac:dyDescent="0.25">
      <c r="A7" s="72" t="s">
        <v>411</v>
      </c>
      <c r="B7" s="84">
        <f t="shared" si="0"/>
        <v>34876.166153846156</v>
      </c>
      <c r="C7" s="84">
        <f t="shared" ca="1" si="1"/>
        <v>39571.392482900541</v>
      </c>
      <c r="D7" s="83">
        <v>1</v>
      </c>
      <c r="E7" s="39">
        <v>10000</v>
      </c>
      <c r="F7" s="40">
        <v>130</v>
      </c>
      <c r="G7" s="84">
        <f t="shared" si="2"/>
        <v>1300000</v>
      </c>
      <c r="H7" s="41">
        <f t="shared" ca="1" si="3"/>
        <v>1374447.5586367466</v>
      </c>
      <c r="I7" s="41">
        <f t="shared" ca="1" si="4"/>
        <v>1374447.5586367466</v>
      </c>
      <c r="K7" s="36" t="s">
        <v>303</v>
      </c>
      <c r="M7" s="101">
        <f>LPP!$H$18</f>
        <v>0.2</v>
      </c>
      <c r="N7" s="69">
        <f ca="1">M7*SUM(LPP!Q13:$Q$17)</f>
        <v>8071634.4769426752</v>
      </c>
    </row>
    <row r="8" spans="1:16" x14ac:dyDescent="0.25">
      <c r="A8" s="72"/>
      <c r="B8" s="84">
        <f t="shared" si="0"/>
        <v>0</v>
      </c>
      <c r="C8" s="84">
        <f t="shared" si="1"/>
        <v>0</v>
      </c>
      <c r="D8" s="83">
        <v>0</v>
      </c>
      <c r="E8" s="39">
        <v>0</v>
      </c>
      <c r="F8" s="40">
        <v>0</v>
      </c>
      <c r="G8" s="84">
        <f t="shared" si="2"/>
        <v>0</v>
      </c>
      <c r="H8" s="41">
        <f t="shared" si="3"/>
        <v>0</v>
      </c>
      <c r="I8" s="41">
        <f t="shared" si="4"/>
        <v>0</v>
      </c>
      <c r="K8" s="36" t="s">
        <v>205</v>
      </c>
      <c r="M8" s="68">
        <f>LPP!P11</f>
        <v>0.05</v>
      </c>
      <c r="N8" s="69">
        <f>M8*N6</f>
        <v>3337750</v>
      </c>
    </row>
    <row r="9" spans="1:16" x14ac:dyDescent="0.25">
      <c r="A9" s="72"/>
      <c r="B9" s="84">
        <f t="shared" si="0"/>
        <v>0</v>
      </c>
      <c r="C9" s="84">
        <f t="shared" si="1"/>
        <v>0</v>
      </c>
      <c r="D9" s="83">
        <v>0</v>
      </c>
      <c r="E9" s="39">
        <v>0</v>
      </c>
      <c r="F9" s="40">
        <v>0</v>
      </c>
      <c r="G9" s="84">
        <f t="shared" si="2"/>
        <v>0</v>
      </c>
      <c r="H9" s="41">
        <f t="shared" si="3"/>
        <v>0</v>
      </c>
      <c r="I9" s="41">
        <f t="shared" si="4"/>
        <v>0</v>
      </c>
      <c r="K9" s="36" t="s">
        <v>403</v>
      </c>
      <c r="M9" s="68">
        <f>LPP!P12</f>
        <v>0.02</v>
      </c>
      <c r="N9" s="69">
        <f>(M9*N5)+(M9*N6)</f>
        <v>1451318.08</v>
      </c>
    </row>
    <row r="10" spans="1:16" ht="13.8" thickBot="1" x14ac:dyDescent="0.3">
      <c r="A10" s="42" t="s">
        <v>86</v>
      </c>
      <c r="B10" s="42"/>
      <c r="C10" s="42"/>
      <c r="D10" s="112">
        <f>SUM(D4:D9)-D7</f>
        <v>325</v>
      </c>
      <c r="E10" s="80"/>
      <c r="F10" s="80"/>
      <c r="G10" s="43">
        <f>SUMPRODUCT($D$4:$D$9,$G$4:$G$9)</f>
        <v>66755000</v>
      </c>
      <c r="H10" s="43">
        <f ca="1">SUM(H4:H9)</f>
        <v>2182790.2345469864</v>
      </c>
      <c r="I10" s="43">
        <f ca="1">SUM(I4:I9)</f>
        <v>91024904.115579411</v>
      </c>
      <c r="K10" s="42" t="s">
        <v>86</v>
      </c>
      <c r="L10" s="93"/>
      <c r="M10" s="93"/>
      <c r="N10" s="74">
        <f ca="1">SUM(N4:N9)</f>
        <v>90950456.556942672</v>
      </c>
    </row>
    <row r="11" spans="1:16" ht="13.8" thickTop="1" x14ac:dyDescent="0.25"/>
    <row r="12" spans="1:16" x14ac:dyDescent="0.25">
      <c r="A12" s="81" t="s">
        <v>195</v>
      </c>
      <c r="B12" s="81"/>
      <c r="C12" s="81"/>
      <c r="F12" s="81" t="s">
        <v>213</v>
      </c>
      <c r="G12" s="81" t="s">
        <v>217</v>
      </c>
      <c r="H12" s="81" t="s">
        <v>227</v>
      </c>
      <c r="I12" s="81" t="s">
        <v>228</v>
      </c>
      <c r="J12" s="81"/>
      <c r="K12" s="81" t="s">
        <v>48</v>
      </c>
      <c r="N12" s="69"/>
    </row>
    <row r="13" spans="1:16" x14ac:dyDescent="0.25">
      <c r="A13" s="36" t="s">
        <v>25</v>
      </c>
      <c r="C13" s="38">
        <v>7.0000000000000007E-2</v>
      </c>
      <c r="F13" s="85">
        <f>E4</f>
        <v>1300</v>
      </c>
      <c r="G13" s="40">
        <v>325000</v>
      </c>
      <c r="H13" s="41">
        <f>G13*(1-$C$13)</f>
        <v>302250</v>
      </c>
      <c r="I13" s="41">
        <f ca="1">H13-H4</f>
        <v>58802.441363253281</v>
      </c>
      <c r="J13" s="41"/>
      <c r="K13" s="41">
        <f>G13*D4</f>
        <v>13000000</v>
      </c>
      <c r="N13" s="69"/>
    </row>
    <row r="14" spans="1:16" x14ac:dyDescent="0.25">
      <c r="A14" s="36" t="s">
        <v>239</v>
      </c>
      <c r="C14" s="67">
        <f>LPP!M28</f>
        <v>17</v>
      </c>
      <c r="F14" s="85">
        <f>E5</f>
        <v>1300</v>
      </c>
      <c r="G14" s="40">
        <v>325000</v>
      </c>
      <c r="H14" s="41">
        <f>G14*(1-$C$13)</f>
        <v>302250</v>
      </c>
      <c r="I14" s="41">
        <f ca="1">H14-H5</f>
        <v>58802.441363253281</v>
      </c>
      <c r="J14" s="41"/>
      <c r="K14" s="41">
        <f>G14*D5</f>
        <v>48750000</v>
      </c>
      <c r="N14" s="69"/>
    </row>
    <row r="15" spans="1:16" x14ac:dyDescent="0.25">
      <c r="A15" s="36" t="s">
        <v>241</v>
      </c>
      <c r="C15" s="72">
        <v>21</v>
      </c>
      <c r="F15" s="85">
        <f>E6</f>
        <v>1900</v>
      </c>
      <c r="G15" s="40">
        <v>350000</v>
      </c>
      <c r="H15" s="41">
        <f>G15*(1-$C$13)</f>
        <v>325500</v>
      </c>
      <c r="I15" s="41">
        <f ca="1">H15-H6</f>
        <v>4052.4413632533397</v>
      </c>
      <c r="J15" s="41"/>
      <c r="K15" s="41">
        <f>G15*D6</f>
        <v>47250000</v>
      </c>
      <c r="N15" s="111"/>
    </row>
    <row r="16" spans="1:16" x14ac:dyDescent="0.25">
      <c r="A16" s="36" t="s">
        <v>240</v>
      </c>
      <c r="C16" s="72">
        <v>48</v>
      </c>
      <c r="F16" s="85">
        <f>E7</f>
        <v>10000</v>
      </c>
      <c r="G16" s="40">
        <v>0</v>
      </c>
      <c r="H16" s="41">
        <f>G16*(1-$C$13)</f>
        <v>0</v>
      </c>
      <c r="I16" s="41">
        <f ca="1">H16-H7</f>
        <v>-1374447.5586367466</v>
      </c>
      <c r="J16" s="41"/>
      <c r="K16" s="41">
        <f>G16*D7</f>
        <v>0</v>
      </c>
    </row>
    <row r="17" spans="1:14" x14ac:dyDescent="0.25">
      <c r="A17" s="36" t="s">
        <v>242</v>
      </c>
      <c r="C17">
        <f>C16+C15-1</f>
        <v>68</v>
      </c>
      <c r="F17" s="85">
        <f>E8</f>
        <v>0</v>
      </c>
      <c r="G17" s="40">
        <v>0</v>
      </c>
      <c r="H17" s="41">
        <f>G17*(1-$C$13)</f>
        <v>0</v>
      </c>
      <c r="I17" s="41">
        <f>H17-H8</f>
        <v>0</v>
      </c>
      <c r="J17" s="41"/>
      <c r="K17" s="41">
        <f>G17*D8</f>
        <v>0</v>
      </c>
    </row>
    <row r="18" spans="1:14" ht="13.8" thickBot="1" x14ac:dyDescent="0.3">
      <c r="A18" s="36" t="s">
        <v>244</v>
      </c>
      <c r="C18" s="72">
        <v>28</v>
      </c>
      <c r="F18" s="42" t="s">
        <v>246</v>
      </c>
      <c r="G18" s="43">
        <f>K18/D10</f>
        <v>335384.61538461538</v>
      </c>
      <c r="H18" s="43"/>
      <c r="I18" s="43"/>
      <c r="J18" s="43"/>
      <c r="K18" s="43">
        <f>SUM(K13:K17)</f>
        <v>109000000</v>
      </c>
      <c r="N18" s="41"/>
    </row>
    <row r="19" spans="1:14" ht="13.8" thickTop="1" x14ac:dyDescent="0.25">
      <c r="A19" s="36" t="s">
        <v>243</v>
      </c>
      <c r="C19" s="114">
        <v>7.07</v>
      </c>
      <c r="D19" s="113"/>
      <c r="N19" s="110"/>
    </row>
    <row r="20" spans="1:14" x14ac:dyDescent="0.25">
      <c r="A20" s="36" t="s">
        <v>402</v>
      </c>
      <c r="C20">
        <f>ROUNDUP(D10/C19,0)</f>
        <v>46</v>
      </c>
      <c r="D20" s="113"/>
      <c r="H20" s="41"/>
    </row>
    <row r="21" spans="1:14" x14ac:dyDescent="0.25">
      <c r="A21" s="36" t="s">
        <v>245</v>
      </c>
      <c r="C21">
        <f>C18+C20-1</f>
        <v>73</v>
      </c>
      <c r="D21" s="113"/>
    </row>
    <row r="23" spans="1:14" x14ac:dyDescent="0.25">
      <c r="A23" s="37"/>
    </row>
  </sheetData>
  <pageMargins left="0.7" right="0.7" top="0.75" bottom="0.75" header="0.3" footer="0.3"/>
  <pageSetup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E9AF6-304E-4D72-B2D4-E7D9F97E7B19}">
  <sheetPr>
    <tabColor rgb="FF00B050"/>
  </sheetPr>
  <dimension ref="A1:DU104"/>
  <sheetViews>
    <sheetView topLeftCell="A44" workbookViewId="0">
      <selection activeCell="E57" sqref="E57"/>
    </sheetView>
  </sheetViews>
  <sheetFormatPr defaultRowHeight="13.2" x14ac:dyDescent="0.25"/>
  <cols>
    <col min="2" max="2" width="17.6640625" customWidth="1"/>
    <col min="3" max="3" width="24.21875" customWidth="1"/>
    <col min="4" max="4" width="12.44140625" bestFit="1" customWidth="1"/>
    <col min="5" max="8" width="12.109375" bestFit="1" customWidth="1"/>
    <col min="9" max="9" width="11.44140625" bestFit="1" customWidth="1"/>
    <col min="10" max="29" width="11.109375" bestFit="1" customWidth="1"/>
    <col min="30" max="54" width="10.44140625" bestFit="1" customWidth="1"/>
    <col min="55" max="55" width="8.77734375" bestFit="1" customWidth="1"/>
    <col min="56" max="56" width="9.21875" bestFit="1" customWidth="1"/>
    <col min="58" max="58" width="8.5546875" bestFit="1" customWidth="1"/>
    <col min="60" max="60" width="9.33203125" bestFit="1" customWidth="1"/>
    <col min="62" max="62" width="9.5546875" bestFit="1" customWidth="1"/>
    <col min="63" max="63" width="8.6640625" bestFit="1" customWidth="1"/>
    <col min="64" max="64" width="8.109375" bestFit="1" customWidth="1"/>
    <col min="65" max="71" width="11.109375" bestFit="1" customWidth="1"/>
    <col min="72" max="75" width="10.44140625" bestFit="1" customWidth="1"/>
  </cols>
  <sheetData>
    <row r="1" spans="1:14" x14ac:dyDescent="0.25">
      <c r="A1" s="81" t="s">
        <v>252</v>
      </c>
      <c r="B1" s="89"/>
      <c r="C1" s="89"/>
      <c r="D1" s="89"/>
    </row>
    <row r="5" spans="1:14" ht="14.4" x14ac:dyDescent="0.3">
      <c r="C5" s="2" t="s">
        <v>36</v>
      </c>
      <c r="D5" s="19">
        <f>LPP!D4</f>
        <v>44408</v>
      </c>
      <c r="E5" s="20">
        <f>EOMONTH(D5,12)</f>
        <v>44773</v>
      </c>
      <c r="F5" s="20">
        <f t="shared" ref="F5:N5" si="0">EOMONTH(E5,12)</f>
        <v>45138</v>
      </c>
      <c r="G5" s="20">
        <f t="shared" si="0"/>
        <v>45504</v>
      </c>
      <c r="H5" s="20">
        <f t="shared" si="0"/>
        <v>45869</v>
      </c>
      <c r="I5" s="20">
        <f t="shared" si="0"/>
        <v>46234</v>
      </c>
      <c r="J5" s="20">
        <f t="shared" si="0"/>
        <v>46599</v>
      </c>
      <c r="K5" s="20">
        <f t="shared" si="0"/>
        <v>46965</v>
      </c>
      <c r="L5" s="20">
        <f t="shared" si="0"/>
        <v>47330</v>
      </c>
      <c r="M5" s="20">
        <f t="shared" si="0"/>
        <v>47695</v>
      </c>
      <c r="N5" s="20">
        <f t="shared" si="0"/>
        <v>48060</v>
      </c>
    </row>
    <row r="6" spans="1:14" x14ac:dyDescent="0.25">
      <c r="C6" s="36" t="s">
        <v>229</v>
      </c>
      <c r="D6" s="72">
        <v>0</v>
      </c>
      <c r="E6" s="91">
        <f>D6+1</f>
        <v>1</v>
      </c>
      <c r="F6" s="91">
        <f t="shared" ref="F6:N6" si="1">E6+1</f>
        <v>2</v>
      </c>
      <c r="G6" s="91">
        <f t="shared" si="1"/>
        <v>3</v>
      </c>
      <c r="H6" s="91">
        <f t="shared" si="1"/>
        <v>4</v>
      </c>
      <c r="I6" s="91">
        <f t="shared" si="1"/>
        <v>5</v>
      </c>
      <c r="J6" s="91">
        <f t="shared" si="1"/>
        <v>6</v>
      </c>
      <c r="K6" s="91">
        <f t="shared" si="1"/>
        <v>7</v>
      </c>
      <c r="L6" s="91">
        <f t="shared" si="1"/>
        <v>8</v>
      </c>
      <c r="M6" s="91">
        <f t="shared" si="1"/>
        <v>9</v>
      </c>
      <c r="N6" s="91">
        <f t="shared" si="1"/>
        <v>10</v>
      </c>
    </row>
    <row r="7" spans="1:14" x14ac:dyDescent="0.25"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 x14ac:dyDescent="0.25">
      <c r="C8" s="10" t="s">
        <v>251</v>
      </c>
    </row>
    <row r="9" spans="1:14" x14ac:dyDescent="0.25">
      <c r="C9" s="9" t="str">
        <f>C56</f>
        <v>Acquisition (20% Allocated)</v>
      </c>
      <c r="D9" s="55">
        <f t="shared" ref="D9:N13" si="2">SUMIF($D$53:$DT$53,D$6,$D56:$DT56)</f>
        <v>-11047700</v>
      </c>
      <c r="E9" s="55">
        <f t="shared" si="2"/>
        <v>0</v>
      </c>
      <c r="F9" s="55">
        <f t="shared" si="2"/>
        <v>0</v>
      </c>
      <c r="G9" s="55">
        <f t="shared" si="2"/>
        <v>0</v>
      </c>
      <c r="H9" s="55">
        <f t="shared" si="2"/>
        <v>0</v>
      </c>
      <c r="I9" s="55">
        <f t="shared" si="2"/>
        <v>0</v>
      </c>
      <c r="J9" s="55">
        <f t="shared" si="2"/>
        <v>0</v>
      </c>
      <c r="K9" s="55">
        <f t="shared" si="2"/>
        <v>0</v>
      </c>
      <c r="L9" s="55">
        <f t="shared" si="2"/>
        <v>0</v>
      </c>
      <c r="M9" s="55">
        <f t="shared" si="2"/>
        <v>0</v>
      </c>
      <c r="N9" s="55">
        <f t="shared" si="2"/>
        <v>0</v>
      </c>
    </row>
    <row r="10" spans="1:14" x14ac:dyDescent="0.25">
      <c r="C10" s="9" t="str">
        <f>C57</f>
        <v>Site Work (20% Allocated)</v>
      </c>
      <c r="D10" s="55">
        <f t="shared" si="2"/>
        <v>0</v>
      </c>
      <c r="E10" s="55">
        <f t="shared" si="2"/>
        <v>-2582624</v>
      </c>
      <c r="F10" s="55">
        <f t="shared" si="2"/>
        <v>-3228280</v>
      </c>
      <c r="G10" s="55">
        <f t="shared" si="2"/>
        <v>0</v>
      </c>
      <c r="H10" s="55">
        <f t="shared" si="2"/>
        <v>0</v>
      </c>
      <c r="I10" s="55">
        <f t="shared" si="2"/>
        <v>0</v>
      </c>
      <c r="J10" s="55">
        <f t="shared" si="2"/>
        <v>0</v>
      </c>
      <c r="K10" s="55">
        <f t="shared" si="2"/>
        <v>0</v>
      </c>
      <c r="L10" s="55">
        <f t="shared" si="2"/>
        <v>0</v>
      </c>
      <c r="M10" s="55">
        <f t="shared" si="2"/>
        <v>0</v>
      </c>
      <c r="N10" s="55">
        <f t="shared" si="2"/>
        <v>0</v>
      </c>
    </row>
    <row r="11" spans="1:14" x14ac:dyDescent="0.25">
      <c r="B11" s="56"/>
      <c r="C11" s="9" t="str">
        <f>C58</f>
        <v>Vertical Construction</v>
      </c>
      <c r="D11" s="55">
        <f t="shared" si="2"/>
        <v>0</v>
      </c>
      <c r="E11" s="55">
        <f t="shared" si="2"/>
        <v>0</v>
      </c>
      <c r="F11" s="55">
        <f t="shared" ca="1" si="2"/>
        <v>-25527952.294929937</v>
      </c>
      <c r="G11" s="55">
        <f t="shared" ca="1" si="2"/>
        <v>-43762203.934165597</v>
      </c>
      <c r="H11" s="55">
        <f t="shared" ca="1" si="2"/>
        <v>-43762203.934165597</v>
      </c>
      <c r="I11" s="55">
        <f t="shared" ca="1" si="2"/>
        <v>-43762203.934165597</v>
      </c>
      <c r="J11" s="55">
        <f t="shared" ca="1" si="2"/>
        <v>-29174802.622777071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</row>
    <row r="12" spans="1:14" x14ac:dyDescent="0.25">
      <c r="C12" s="9" t="str">
        <f>C59</f>
        <v>Contractor Fees</v>
      </c>
      <c r="D12" s="55">
        <f t="shared" si="2"/>
        <v>0</v>
      </c>
      <c r="E12" s="55">
        <f t="shared" si="2"/>
        <v>0</v>
      </c>
      <c r="F12" s="55">
        <f t="shared" si="2"/>
        <v>-1263716.3280000002</v>
      </c>
      <c r="G12" s="55">
        <f t="shared" si="2"/>
        <v>-2166370.8480000007</v>
      </c>
      <c r="H12" s="55">
        <f t="shared" si="2"/>
        <v>-2166370.8480000007</v>
      </c>
      <c r="I12" s="55">
        <f t="shared" si="2"/>
        <v>-1624778.1360000004</v>
      </c>
      <c r="J12" s="55">
        <f t="shared" si="2"/>
        <v>0</v>
      </c>
      <c r="K12" s="55">
        <f t="shared" si="2"/>
        <v>0</v>
      </c>
      <c r="L12" s="55">
        <f t="shared" si="2"/>
        <v>0</v>
      </c>
      <c r="M12" s="55">
        <f t="shared" si="2"/>
        <v>0</v>
      </c>
      <c r="N12" s="55">
        <f t="shared" si="2"/>
        <v>0</v>
      </c>
    </row>
    <row r="13" spans="1:14" x14ac:dyDescent="0.25">
      <c r="C13" s="9" t="str">
        <f>C60</f>
        <v>Contingency (20% Allocated)</v>
      </c>
      <c r="D13" s="55">
        <f t="shared" si="2"/>
        <v>0</v>
      </c>
      <c r="E13" s="55">
        <f t="shared" si="2"/>
        <v>0</v>
      </c>
      <c r="F13" s="55">
        <f t="shared" si="2"/>
        <v>-945124.57199999993</v>
      </c>
      <c r="G13" s="55">
        <f t="shared" si="2"/>
        <v>-1620213.5520000004</v>
      </c>
      <c r="H13" s="55">
        <f t="shared" si="2"/>
        <v>-1620213.5520000004</v>
      </c>
      <c r="I13" s="55">
        <f t="shared" si="2"/>
        <v>-1215160.1640000001</v>
      </c>
      <c r="J13" s="55">
        <f t="shared" si="2"/>
        <v>0</v>
      </c>
      <c r="K13" s="55">
        <f t="shared" si="2"/>
        <v>0</v>
      </c>
      <c r="L13" s="55">
        <f t="shared" si="2"/>
        <v>0</v>
      </c>
      <c r="M13" s="55">
        <f t="shared" si="2"/>
        <v>0</v>
      </c>
      <c r="N13" s="55">
        <f t="shared" si="2"/>
        <v>0</v>
      </c>
    </row>
    <row r="14" spans="1:14" ht="13.8" thickBot="1" x14ac:dyDescent="0.3">
      <c r="C14" s="29" t="s">
        <v>207</v>
      </c>
      <c r="D14" s="80">
        <f>SUM(D8:D13)</f>
        <v>-11047700</v>
      </c>
      <c r="E14" s="80">
        <f t="shared" ref="E14:N14" si="3">SUM(E8:E13)</f>
        <v>-2582624</v>
      </c>
      <c r="F14" s="80">
        <f t="shared" ca="1" si="3"/>
        <v>-30965073.194929939</v>
      </c>
      <c r="G14" s="80">
        <f t="shared" ca="1" si="3"/>
        <v>-47548788.334165595</v>
      </c>
      <c r="H14" s="80">
        <f t="shared" ca="1" si="3"/>
        <v>-47548788.334165595</v>
      </c>
      <c r="I14" s="80">
        <f t="shared" ca="1" si="3"/>
        <v>-46602142.234165594</v>
      </c>
      <c r="J14" s="80">
        <f t="shared" ca="1" si="3"/>
        <v>-29174802.622777071</v>
      </c>
      <c r="K14" s="80">
        <f t="shared" si="3"/>
        <v>0</v>
      </c>
      <c r="L14" s="80">
        <f t="shared" si="3"/>
        <v>0</v>
      </c>
      <c r="M14" s="80">
        <f t="shared" si="3"/>
        <v>0</v>
      </c>
      <c r="N14" s="80">
        <f t="shared" si="3"/>
        <v>0</v>
      </c>
    </row>
    <row r="15" spans="1:14" ht="13.8" thickTop="1" x14ac:dyDescent="0.25">
      <c r="B15" s="56"/>
      <c r="C15" s="9"/>
    </row>
    <row r="16" spans="1:14" x14ac:dyDescent="0.25">
      <c r="C16" s="10" t="s">
        <v>231</v>
      </c>
    </row>
    <row r="17" spans="3:14" x14ac:dyDescent="0.25">
      <c r="C17" s="14" t="s">
        <v>310</v>
      </c>
      <c r="D17" s="55">
        <f t="shared" ref="D17:N17" si="4">SUMIF($D$53:$DT$53,D$6,$D64:$DT64)</f>
        <v>0</v>
      </c>
      <c r="E17" s="55">
        <f t="shared" si="4"/>
        <v>0</v>
      </c>
      <c r="F17" s="55">
        <f t="shared" si="4"/>
        <v>0</v>
      </c>
      <c r="G17" s="55">
        <f t="shared" si="4"/>
        <v>21340523.076923084</v>
      </c>
      <c r="H17" s="55">
        <f t="shared" si="4"/>
        <v>28454030.769230779</v>
      </c>
      <c r="I17" s="55">
        <f t="shared" si="4"/>
        <v>28454030.769230779</v>
      </c>
      <c r="J17" s="55">
        <f t="shared" si="4"/>
        <v>28454030.769230779</v>
      </c>
      <c r="K17" s="55">
        <f t="shared" si="4"/>
        <v>2371169.230769231</v>
      </c>
      <c r="L17" s="55">
        <f t="shared" si="4"/>
        <v>0</v>
      </c>
      <c r="M17" s="55">
        <f t="shared" si="4"/>
        <v>0</v>
      </c>
      <c r="N17" s="55">
        <f t="shared" si="4"/>
        <v>0</v>
      </c>
    </row>
    <row r="18" spans="3:14" x14ac:dyDescent="0.25">
      <c r="C18" s="36" t="s">
        <v>25</v>
      </c>
      <c r="D18" s="55">
        <f>-D17*STH!$C$13</f>
        <v>0</v>
      </c>
      <c r="E18" s="55">
        <f>-E17*STH!$C$13</f>
        <v>0</v>
      </c>
      <c r="F18" s="55">
        <f>-F17*STH!$C$13</f>
        <v>0</v>
      </c>
      <c r="G18" s="55">
        <f>-G17*STH!$C$13</f>
        <v>-1493836.615384616</v>
      </c>
      <c r="H18" s="55">
        <f>-H17*STH!$C$13</f>
        <v>-1991782.1538461547</v>
      </c>
      <c r="I18" s="55">
        <f>-I17*STH!$C$13</f>
        <v>-1991782.1538461547</v>
      </c>
      <c r="J18" s="55">
        <f>-J17*STH!$C$13</f>
        <v>-1991782.1538461547</v>
      </c>
      <c r="K18" s="55">
        <f>-K17*STH!$C$13</f>
        <v>-165981.84615384619</v>
      </c>
      <c r="L18" s="55">
        <f>-L17*STH!$C$13</f>
        <v>0</v>
      </c>
      <c r="M18" s="55">
        <f>-M17*STH!$C$13</f>
        <v>0</v>
      </c>
      <c r="N18" s="55">
        <f>-N17*STH!$C$13</f>
        <v>0</v>
      </c>
    </row>
    <row r="19" spans="3:14" ht="13.8" thickBot="1" x14ac:dyDescent="0.3">
      <c r="C19" s="29" t="s">
        <v>109</v>
      </c>
      <c r="D19" s="80">
        <f>D17+D18</f>
        <v>0</v>
      </c>
      <c r="E19" s="80">
        <f t="shared" ref="E19:N19" si="5">E17+E18</f>
        <v>0</v>
      </c>
      <c r="F19" s="80">
        <f t="shared" si="5"/>
        <v>0</v>
      </c>
      <c r="G19" s="80">
        <f t="shared" si="5"/>
        <v>19846686.461538468</v>
      </c>
      <c r="H19" s="80">
        <f t="shared" si="5"/>
        <v>26462248.615384623</v>
      </c>
      <c r="I19" s="80">
        <f t="shared" si="5"/>
        <v>26462248.615384623</v>
      </c>
      <c r="J19" s="80">
        <f t="shared" si="5"/>
        <v>26462248.615384623</v>
      </c>
      <c r="K19" s="80">
        <f t="shared" si="5"/>
        <v>2205187.384615385</v>
      </c>
      <c r="L19" s="80">
        <f t="shared" si="5"/>
        <v>0</v>
      </c>
      <c r="M19" s="80">
        <f t="shared" si="5"/>
        <v>0</v>
      </c>
      <c r="N19" s="80">
        <f t="shared" si="5"/>
        <v>0</v>
      </c>
    </row>
    <row r="20" spans="3:14" ht="13.8" thickTop="1" x14ac:dyDescent="0.25">
      <c r="C20" s="2"/>
    </row>
    <row r="21" spans="3:14" x14ac:dyDescent="0.25">
      <c r="C21" s="2"/>
    </row>
    <row r="22" spans="3:14" x14ac:dyDescent="0.25">
      <c r="C22" s="2"/>
    </row>
    <row r="23" spans="3:14" x14ac:dyDescent="0.25">
      <c r="C23" s="2"/>
    </row>
    <row r="24" spans="3:14" x14ac:dyDescent="0.25">
      <c r="C24" s="2"/>
    </row>
    <row r="25" spans="3:14" x14ac:dyDescent="0.25">
      <c r="C25" s="2"/>
    </row>
    <row r="26" spans="3:14" x14ac:dyDescent="0.25">
      <c r="C26" s="2"/>
    </row>
    <row r="27" spans="3:14" x14ac:dyDescent="0.25">
      <c r="C27" s="2"/>
    </row>
    <row r="28" spans="3:14" x14ac:dyDescent="0.25">
      <c r="C28" s="2"/>
    </row>
    <row r="29" spans="3:14" x14ac:dyDescent="0.25">
      <c r="C29" s="2"/>
    </row>
    <row r="30" spans="3:14" x14ac:dyDescent="0.25">
      <c r="C30" s="2"/>
    </row>
    <row r="31" spans="3:14" x14ac:dyDescent="0.25">
      <c r="C31" s="2"/>
    </row>
    <row r="32" spans="3:14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50" spans="2:125" x14ac:dyDescent="0.25">
      <c r="C50" s="81" t="s">
        <v>250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</row>
    <row r="51" spans="2:125" ht="13.8" x14ac:dyDescent="0.3">
      <c r="C51" s="2" t="s">
        <v>36</v>
      </c>
      <c r="D51" s="87">
        <f>D5</f>
        <v>44408</v>
      </c>
      <c r="E51" s="88">
        <f>EOMONTH(D51,1)</f>
        <v>44439</v>
      </c>
      <c r="F51" s="88">
        <f t="shared" ref="F51:BQ51" si="6">EOMONTH(E51,1)</f>
        <v>44469</v>
      </c>
      <c r="G51" s="88">
        <f t="shared" si="6"/>
        <v>44500</v>
      </c>
      <c r="H51" s="88">
        <f t="shared" si="6"/>
        <v>44530</v>
      </c>
      <c r="I51" s="88">
        <f t="shared" si="6"/>
        <v>44561</v>
      </c>
      <c r="J51" s="88">
        <f t="shared" si="6"/>
        <v>44592</v>
      </c>
      <c r="K51" s="88">
        <f t="shared" si="6"/>
        <v>44620</v>
      </c>
      <c r="L51" s="88">
        <f t="shared" si="6"/>
        <v>44651</v>
      </c>
      <c r="M51" s="88">
        <f t="shared" si="6"/>
        <v>44681</v>
      </c>
      <c r="N51" s="88">
        <f t="shared" si="6"/>
        <v>44712</v>
      </c>
      <c r="O51" s="88">
        <f t="shared" si="6"/>
        <v>44742</v>
      </c>
      <c r="P51" s="88">
        <f t="shared" si="6"/>
        <v>44773</v>
      </c>
      <c r="Q51" s="88">
        <f t="shared" si="6"/>
        <v>44804</v>
      </c>
      <c r="R51" s="88">
        <f t="shared" si="6"/>
        <v>44834</v>
      </c>
      <c r="S51" s="88">
        <f t="shared" si="6"/>
        <v>44865</v>
      </c>
      <c r="T51" s="88">
        <f t="shared" si="6"/>
        <v>44895</v>
      </c>
      <c r="U51" s="88">
        <f t="shared" si="6"/>
        <v>44926</v>
      </c>
      <c r="V51" s="88">
        <f t="shared" si="6"/>
        <v>44957</v>
      </c>
      <c r="W51" s="88">
        <f t="shared" si="6"/>
        <v>44985</v>
      </c>
      <c r="X51" s="88">
        <f t="shared" si="6"/>
        <v>45016</v>
      </c>
      <c r="Y51" s="88">
        <f t="shared" si="6"/>
        <v>45046</v>
      </c>
      <c r="Z51" s="88">
        <f t="shared" si="6"/>
        <v>45077</v>
      </c>
      <c r="AA51" s="88">
        <f t="shared" si="6"/>
        <v>45107</v>
      </c>
      <c r="AB51" s="88">
        <f t="shared" si="6"/>
        <v>45138</v>
      </c>
      <c r="AC51" s="88">
        <f t="shared" si="6"/>
        <v>45169</v>
      </c>
      <c r="AD51" s="88">
        <f t="shared" si="6"/>
        <v>45199</v>
      </c>
      <c r="AE51" s="88">
        <f t="shared" si="6"/>
        <v>45230</v>
      </c>
      <c r="AF51" s="88">
        <f t="shared" si="6"/>
        <v>45260</v>
      </c>
      <c r="AG51" s="88">
        <f t="shared" si="6"/>
        <v>45291</v>
      </c>
      <c r="AH51" s="88">
        <f t="shared" si="6"/>
        <v>45322</v>
      </c>
      <c r="AI51" s="88">
        <f t="shared" si="6"/>
        <v>45351</v>
      </c>
      <c r="AJ51" s="88">
        <f t="shared" si="6"/>
        <v>45382</v>
      </c>
      <c r="AK51" s="88">
        <f t="shared" si="6"/>
        <v>45412</v>
      </c>
      <c r="AL51" s="88">
        <f t="shared" si="6"/>
        <v>45443</v>
      </c>
      <c r="AM51" s="88">
        <f t="shared" si="6"/>
        <v>45473</v>
      </c>
      <c r="AN51" s="88">
        <f t="shared" si="6"/>
        <v>45504</v>
      </c>
      <c r="AO51" s="88">
        <f t="shared" si="6"/>
        <v>45535</v>
      </c>
      <c r="AP51" s="88">
        <f t="shared" si="6"/>
        <v>45565</v>
      </c>
      <c r="AQ51" s="88">
        <f t="shared" si="6"/>
        <v>45596</v>
      </c>
      <c r="AR51" s="88">
        <f t="shared" si="6"/>
        <v>45626</v>
      </c>
      <c r="AS51" s="88">
        <f t="shared" si="6"/>
        <v>45657</v>
      </c>
      <c r="AT51" s="88">
        <f t="shared" si="6"/>
        <v>45688</v>
      </c>
      <c r="AU51" s="88">
        <f t="shared" si="6"/>
        <v>45716</v>
      </c>
      <c r="AV51" s="88">
        <f t="shared" si="6"/>
        <v>45747</v>
      </c>
      <c r="AW51" s="88">
        <f t="shared" si="6"/>
        <v>45777</v>
      </c>
      <c r="AX51" s="88">
        <f t="shared" si="6"/>
        <v>45808</v>
      </c>
      <c r="AY51" s="88">
        <f t="shared" si="6"/>
        <v>45838</v>
      </c>
      <c r="AZ51" s="88">
        <f t="shared" si="6"/>
        <v>45869</v>
      </c>
      <c r="BA51" s="88">
        <f t="shared" si="6"/>
        <v>45900</v>
      </c>
      <c r="BB51" s="88">
        <f t="shared" si="6"/>
        <v>45930</v>
      </c>
      <c r="BC51" s="88">
        <f t="shared" si="6"/>
        <v>45961</v>
      </c>
      <c r="BD51" s="88">
        <f t="shared" si="6"/>
        <v>45991</v>
      </c>
      <c r="BE51" s="88">
        <f t="shared" si="6"/>
        <v>46022</v>
      </c>
      <c r="BF51" s="88">
        <f t="shared" si="6"/>
        <v>46053</v>
      </c>
      <c r="BG51" s="88">
        <f t="shared" si="6"/>
        <v>46081</v>
      </c>
      <c r="BH51" s="88">
        <f t="shared" si="6"/>
        <v>46112</v>
      </c>
      <c r="BI51" s="88">
        <f t="shared" si="6"/>
        <v>46142</v>
      </c>
      <c r="BJ51" s="88">
        <f t="shared" si="6"/>
        <v>46173</v>
      </c>
      <c r="BK51" s="88">
        <f t="shared" si="6"/>
        <v>46203</v>
      </c>
      <c r="BL51" s="88">
        <f t="shared" si="6"/>
        <v>46234</v>
      </c>
      <c r="BM51" s="88">
        <f t="shared" si="6"/>
        <v>46265</v>
      </c>
      <c r="BN51" s="88">
        <f t="shared" si="6"/>
        <v>46295</v>
      </c>
      <c r="BO51" s="88">
        <f t="shared" si="6"/>
        <v>46326</v>
      </c>
      <c r="BP51" s="88">
        <f t="shared" si="6"/>
        <v>46356</v>
      </c>
      <c r="BQ51" s="88">
        <f t="shared" si="6"/>
        <v>46387</v>
      </c>
      <c r="BR51" s="88">
        <f t="shared" ref="BR51:DT51" si="7">EOMONTH(BQ51,1)</f>
        <v>46418</v>
      </c>
      <c r="BS51" s="88">
        <f t="shared" si="7"/>
        <v>46446</v>
      </c>
      <c r="BT51" s="88">
        <f t="shared" si="7"/>
        <v>46477</v>
      </c>
      <c r="BU51" s="88">
        <f t="shared" si="7"/>
        <v>46507</v>
      </c>
      <c r="BV51" s="88">
        <f t="shared" si="7"/>
        <v>46538</v>
      </c>
      <c r="BW51" s="88">
        <f t="shared" si="7"/>
        <v>46568</v>
      </c>
      <c r="BX51" s="88">
        <f t="shared" si="7"/>
        <v>46599</v>
      </c>
      <c r="BY51" s="88">
        <f t="shared" si="7"/>
        <v>46630</v>
      </c>
      <c r="BZ51" s="88">
        <f t="shared" si="7"/>
        <v>46660</v>
      </c>
      <c r="CA51" s="88">
        <f t="shared" si="7"/>
        <v>46691</v>
      </c>
      <c r="CB51" s="88">
        <f t="shared" si="7"/>
        <v>46721</v>
      </c>
      <c r="CC51" s="88">
        <f t="shared" si="7"/>
        <v>46752</v>
      </c>
      <c r="CD51" s="88">
        <f t="shared" si="7"/>
        <v>46783</v>
      </c>
      <c r="CE51" s="88">
        <f t="shared" si="7"/>
        <v>46812</v>
      </c>
      <c r="CF51" s="88">
        <f t="shared" si="7"/>
        <v>46843</v>
      </c>
      <c r="CG51" s="88">
        <f t="shared" si="7"/>
        <v>46873</v>
      </c>
      <c r="CH51" s="88">
        <f t="shared" si="7"/>
        <v>46904</v>
      </c>
      <c r="CI51" s="88">
        <f t="shared" si="7"/>
        <v>46934</v>
      </c>
      <c r="CJ51" s="88">
        <f t="shared" si="7"/>
        <v>46965</v>
      </c>
      <c r="CK51" s="88">
        <f t="shared" si="7"/>
        <v>46996</v>
      </c>
      <c r="CL51" s="88">
        <f t="shared" si="7"/>
        <v>47026</v>
      </c>
      <c r="CM51" s="88">
        <f t="shared" si="7"/>
        <v>47057</v>
      </c>
      <c r="CN51" s="88">
        <f t="shared" si="7"/>
        <v>47087</v>
      </c>
      <c r="CO51" s="88">
        <f t="shared" si="7"/>
        <v>47118</v>
      </c>
      <c r="CP51" s="88">
        <f t="shared" si="7"/>
        <v>47149</v>
      </c>
      <c r="CQ51" s="88">
        <f t="shared" si="7"/>
        <v>47177</v>
      </c>
      <c r="CR51" s="88">
        <f t="shared" si="7"/>
        <v>47208</v>
      </c>
      <c r="CS51" s="88">
        <f t="shared" si="7"/>
        <v>47238</v>
      </c>
      <c r="CT51" s="88">
        <f t="shared" si="7"/>
        <v>47269</v>
      </c>
      <c r="CU51" s="88">
        <f t="shared" si="7"/>
        <v>47299</v>
      </c>
      <c r="CV51" s="88">
        <f t="shared" si="7"/>
        <v>47330</v>
      </c>
      <c r="CW51" s="88">
        <f t="shared" si="7"/>
        <v>47361</v>
      </c>
      <c r="CX51" s="88">
        <f t="shared" si="7"/>
        <v>47391</v>
      </c>
      <c r="CY51" s="88">
        <f t="shared" si="7"/>
        <v>47422</v>
      </c>
      <c r="CZ51" s="88">
        <f t="shared" si="7"/>
        <v>47452</v>
      </c>
      <c r="DA51" s="88">
        <f t="shared" si="7"/>
        <v>47483</v>
      </c>
      <c r="DB51" s="88">
        <f t="shared" si="7"/>
        <v>47514</v>
      </c>
      <c r="DC51" s="88">
        <f t="shared" si="7"/>
        <v>47542</v>
      </c>
      <c r="DD51" s="88">
        <f t="shared" si="7"/>
        <v>47573</v>
      </c>
      <c r="DE51" s="88">
        <f t="shared" si="7"/>
        <v>47603</v>
      </c>
      <c r="DF51" s="88">
        <f t="shared" si="7"/>
        <v>47634</v>
      </c>
      <c r="DG51" s="88">
        <f t="shared" si="7"/>
        <v>47664</v>
      </c>
      <c r="DH51" s="88">
        <f t="shared" si="7"/>
        <v>47695</v>
      </c>
      <c r="DI51" s="88">
        <f t="shared" si="7"/>
        <v>47726</v>
      </c>
      <c r="DJ51" s="88">
        <f t="shared" si="7"/>
        <v>47756</v>
      </c>
      <c r="DK51" s="88">
        <f t="shared" si="7"/>
        <v>47787</v>
      </c>
      <c r="DL51" s="88">
        <f t="shared" si="7"/>
        <v>47817</v>
      </c>
      <c r="DM51" s="88">
        <f t="shared" si="7"/>
        <v>47848</v>
      </c>
      <c r="DN51" s="88">
        <f t="shared" si="7"/>
        <v>47879</v>
      </c>
      <c r="DO51" s="88">
        <f t="shared" si="7"/>
        <v>47907</v>
      </c>
      <c r="DP51" s="88">
        <f t="shared" si="7"/>
        <v>47938</v>
      </c>
      <c r="DQ51" s="88">
        <f t="shared" si="7"/>
        <v>47968</v>
      </c>
      <c r="DR51" s="88">
        <f t="shared" si="7"/>
        <v>47999</v>
      </c>
      <c r="DS51" s="88">
        <f t="shared" si="7"/>
        <v>48029</v>
      </c>
      <c r="DT51" s="88">
        <f t="shared" si="7"/>
        <v>48060</v>
      </c>
    </row>
    <row r="52" spans="2:125" x14ac:dyDescent="0.25">
      <c r="C52" s="36" t="s">
        <v>230</v>
      </c>
      <c r="D52" s="72">
        <v>0</v>
      </c>
      <c r="E52">
        <f>D52+1</f>
        <v>1</v>
      </c>
      <c r="F52">
        <f t="shared" ref="F52:BQ52" si="8">E52+1</f>
        <v>2</v>
      </c>
      <c r="G52">
        <f t="shared" si="8"/>
        <v>3</v>
      </c>
      <c r="H52">
        <f t="shared" si="8"/>
        <v>4</v>
      </c>
      <c r="I52">
        <f t="shared" si="8"/>
        <v>5</v>
      </c>
      <c r="J52">
        <f t="shared" si="8"/>
        <v>6</v>
      </c>
      <c r="K52">
        <f t="shared" si="8"/>
        <v>7</v>
      </c>
      <c r="L52">
        <f t="shared" si="8"/>
        <v>8</v>
      </c>
      <c r="M52">
        <f t="shared" si="8"/>
        <v>9</v>
      </c>
      <c r="N52">
        <f t="shared" si="8"/>
        <v>10</v>
      </c>
      <c r="O52">
        <f t="shared" si="8"/>
        <v>11</v>
      </c>
      <c r="P52">
        <f t="shared" si="8"/>
        <v>12</v>
      </c>
      <c r="Q52">
        <f t="shared" si="8"/>
        <v>13</v>
      </c>
      <c r="R52">
        <f t="shared" si="8"/>
        <v>14</v>
      </c>
      <c r="S52">
        <f t="shared" si="8"/>
        <v>15</v>
      </c>
      <c r="T52">
        <f t="shared" si="8"/>
        <v>16</v>
      </c>
      <c r="U52">
        <f t="shared" si="8"/>
        <v>17</v>
      </c>
      <c r="V52">
        <f t="shared" si="8"/>
        <v>18</v>
      </c>
      <c r="W52">
        <f t="shared" si="8"/>
        <v>19</v>
      </c>
      <c r="X52">
        <f t="shared" si="8"/>
        <v>20</v>
      </c>
      <c r="Y52">
        <f t="shared" si="8"/>
        <v>21</v>
      </c>
      <c r="Z52">
        <f t="shared" si="8"/>
        <v>22</v>
      </c>
      <c r="AA52">
        <f t="shared" si="8"/>
        <v>23</v>
      </c>
      <c r="AB52">
        <f t="shared" si="8"/>
        <v>24</v>
      </c>
      <c r="AC52">
        <f t="shared" si="8"/>
        <v>25</v>
      </c>
      <c r="AD52">
        <f t="shared" si="8"/>
        <v>26</v>
      </c>
      <c r="AE52">
        <f t="shared" si="8"/>
        <v>27</v>
      </c>
      <c r="AF52">
        <f t="shared" si="8"/>
        <v>28</v>
      </c>
      <c r="AG52">
        <f t="shared" si="8"/>
        <v>29</v>
      </c>
      <c r="AH52">
        <f t="shared" si="8"/>
        <v>30</v>
      </c>
      <c r="AI52">
        <f t="shared" si="8"/>
        <v>31</v>
      </c>
      <c r="AJ52">
        <f t="shared" si="8"/>
        <v>32</v>
      </c>
      <c r="AK52">
        <f t="shared" si="8"/>
        <v>33</v>
      </c>
      <c r="AL52">
        <f t="shared" si="8"/>
        <v>34</v>
      </c>
      <c r="AM52">
        <f t="shared" si="8"/>
        <v>35</v>
      </c>
      <c r="AN52">
        <f t="shared" si="8"/>
        <v>36</v>
      </c>
      <c r="AO52">
        <f t="shared" si="8"/>
        <v>37</v>
      </c>
      <c r="AP52">
        <f t="shared" si="8"/>
        <v>38</v>
      </c>
      <c r="AQ52">
        <f t="shared" si="8"/>
        <v>39</v>
      </c>
      <c r="AR52">
        <f t="shared" si="8"/>
        <v>40</v>
      </c>
      <c r="AS52">
        <f t="shared" si="8"/>
        <v>41</v>
      </c>
      <c r="AT52">
        <f t="shared" si="8"/>
        <v>42</v>
      </c>
      <c r="AU52">
        <f t="shared" si="8"/>
        <v>43</v>
      </c>
      <c r="AV52">
        <f t="shared" si="8"/>
        <v>44</v>
      </c>
      <c r="AW52">
        <f t="shared" si="8"/>
        <v>45</v>
      </c>
      <c r="AX52">
        <f t="shared" si="8"/>
        <v>46</v>
      </c>
      <c r="AY52">
        <f t="shared" si="8"/>
        <v>47</v>
      </c>
      <c r="AZ52">
        <f t="shared" si="8"/>
        <v>48</v>
      </c>
      <c r="BA52">
        <f t="shared" si="8"/>
        <v>49</v>
      </c>
      <c r="BB52">
        <f t="shared" si="8"/>
        <v>50</v>
      </c>
      <c r="BC52">
        <f t="shared" si="8"/>
        <v>51</v>
      </c>
      <c r="BD52">
        <f t="shared" si="8"/>
        <v>52</v>
      </c>
      <c r="BE52">
        <f t="shared" si="8"/>
        <v>53</v>
      </c>
      <c r="BF52">
        <f t="shared" si="8"/>
        <v>54</v>
      </c>
      <c r="BG52">
        <f t="shared" si="8"/>
        <v>55</v>
      </c>
      <c r="BH52">
        <f t="shared" si="8"/>
        <v>56</v>
      </c>
      <c r="BI52">
        <f t="shared" si="8"/>
        <v>57</v>
      </c>
      <c r="BJ52">
        <f t="shared" si="8"/>
        <v>58</v>
      </c>
      <c r="BK52">
        <f t="shared" si="8"/>
        <v>59</v>
      </c>
      <c r="BL52">
        <f t="shared" si="8"/>
        <v>60</v>
      </c>
      <c r="BM52">
        <f t="shared" si="8"/>
        <v>61</v>
      </c>
      <c r="BN52">
        <f t="shared" si="8"/>
        <v>62</v>
      </c>
      <c r="BO52">
        <f t="shared" si="8"/>
        <v>63</v>
      </c>
      <c r="BP52">
        <f t="shared" si="8"/>
        <v>64</v>
      </c>
      <c r="BQ52">
        <f t="shared" si="8"/>
        <v>65</v>
      </c>
      <c r="BR52">
        <f t="shared" ref="BR52:DT52" si="9">BQ52+1</f>
        <v>66</v>
      </c>
      <c r="BS52">
        <f t="shared" si="9"/>
        <v>67</v>
      </c>
      <c r="BT52">
        <f t="shared" si="9"/>
        <v>68</v>
      </c>
      <c r="BU52">
        <f t="shared" si="9"/>
        <v>69</v>
      </c>
      <c r="BV52">
        <f t="shared" si="9"/>
        <v>70</v>
      </c>
      <c r="BW52">
        <f t="shared" si="9"/>
        <v>71</v>
      </c>
      <c r="BX52">
        <f t="shared" si="9"/>
        <v>72</v>
      </c>
      <c r="BY52">
        <f t="shared" si="9"/>
        <v>73</v>
      </c>
      <c r="BZ52">
        <f t="shared" si="9"/>
        <v>74</v>
      </c>
      <c r="CA52">
        <f t="shared" si="9"/>
        <v>75</v>
      </c>
      <c r="CB52">
        <f t="shared" si="9"/>
        <v>76</v>
      </c>
      <c r="CC52">
        <f t="shared" si="9"/>
        <v>77</v>
      </c>
      <c r="CD52">
        <f t="shared" si="9"/>
        <v>78</v>
      </c>
      <c r="CE52">
        <f t="shared" si="9"/>
        <v>79</v>
      </c>
      <c r="CF52">
        <f t="shared" si="9"/>
        <v>80</v>
      </c>
      <c r="CG52">
        <f t="shared" si="9"/>
        <v>81</v>
      </c>
      <c r="CH52">
        <f t="shared" si="9"/>
        <v>82</v>
      </c>
      <c r="CI52">
        <f t="shared" si="9"/>
        <v>83</v>
      </c>
      <c r="CJ52">
        <f t="shared" si="9"/>
        <v>84</v>
      </c>
      <c r="CK52">
        <f t="shared" si="9"/>
        <v>85</v>
      </c>
      <c r="CL52">
        <f t="shared" si="9"/>
        <v>86</v>
      </c>
      <c r="CM52">
        <f t="shared" si="9"/>
        <v>87</v>
      </c>
      <c r="CN52">
        <f t="shared" si="9"/>
        <v>88</v>
      </c>
      <c r="CO52">
        <f t="shared" si="9"/>
        <v>89</v>
      </c>
      <c r="CP52">
        <f t="shared" si="9"/>
        <v>90</v>
      </c>
      <c r="CQ52">
        <f t="shared" si="9"/>
        <v>91</v>
      </c>
      <c r="CR52">
        <f t="shared" si="9"/>
        <v>92</v>
      </c>
      <c r="CS52">
        <f t="shared" si="9"/>
        <v>93</v>
      </c>
      <c r="CT52">
        <f t="shared" si="9"/>
        <v>94</v>
      </c>
      <c r="CU52">
        <f t="shared" si="9"/>
        <v>95</v>
      </c>
      <c r="CV52">
        <f t="shared" si="9"/>
        <v>96</v>
      </c>
      <c r="CW52">
        <f t="shared" si="9"/>
        <v>97</v>
      </c>
      <c r="CX52">
        <f t="shared" si="9"/>
        <v>98</v>
      </c>
      <c r="CY52">
        <f t="shared" si="9"/>
        <v>99</v>
      </c>
      <c r="CZ52">
        <f t="shared" si="9"/>
        <v>100</v>
      </c>
      <c r="DA52">
        <f t="shared" si="9"/>
        <v>101</v>
      </c>
      <c r="DB52">
        <f t="shared" si="9"/>
        <v>102</v>
      </c>
      <c r="DC52">
        <f t="shared" si="9"/>
        <v>103</v>
      </c>
      <c r="DD52">
        <f t="shared" si="9"/>
        <v>104</v>
      </c>
      <c r="DE52">
        <f t="shared" si="9"/>
        <v>105</v>
      </c>
      <c r="DF52">
        <f t="shared" si="9"/>
        <v>106</v>
      </c>
      <c r="DG52">
        <f t="shared" si="9"/>
        <v>107</v>
      </c>
      <c r="DH52">
        <f t="shared" si="9"/>
        <v>108</v>
      </c>
      <c r="DI52">
        <f t="shared" si="9"/>
        <v>109</v>
      </c>
      <c r="DJ52">
        <f t="shared" si="9"/>
        <v>110</v>
      </c>
      <c r="DK52">
        <f t="shared" si="9"/>
        <v>111</v>
      </c>
      <c r="DL52">
        <f t="shared" si="9"/>
        <v>112</v>
      </c>
      <c r="DM52">
        <f t="shared" si="9"/>
        <v>113</v>
      </c>
      <c r="DN52">
        <f t="shared" si="9"/>
        <v>114</v>
      </c>
      <c r="DO52">
        <f t="shared" si="9"/>
        <v>115</v>
      </c>
      <c r="DP52">
        <f t="shared" si="9"/>
        <v>116</v>
      </c>
      <c r="DQ52">
        <f t="shared" si="9"/>
        <v>117</v>
      </c>
      <c r="DR52">
        <f t="shared" si="9"/>
        <v>118</v>
      </c>
      <c r="DS52">
        <f t="shared" si="9"/>
        <v>119</v>
      </c>
      <c r="DT52">
        <f t="shared" si="9"/>
        <v>120</v>
      </c>
    </row>
    <row r="53" spans="2:125" x14ac:dyDescent="0.25">
      <c r="C53" s="36" t="s">
        <v>229</v>
      </c>
      <c r="D53" s="72">
        <v>0</v>
      </c>
      <c r="E53">
        <f>ROUNDUP(E52/12,0)</f>
        <v>1</v>
      </c>
      <c r="F53">
        <f t="shared" ref="F53:BQ53" si="10">ROUNDUP(F52/12,0)</f>
        <v>1</v>
      </c>
      <c r="G53">
        <f t="shared" si="10"/>
        <v>1</v>
      </c>
      <c r="H53">
        <f t="shared" si="10"/>
        <v>1</v>
      </c>
      <c r="I53">
        <f t="shared" si="10"/>
        <v>1</v>
      </c>
      <c r="J53">
        <f t="shared" si="10"/>
        <v>1</v>
      </c>
      <c r="K53">
        <f t="shared" si="10"/>
        <v>1</v>
      </c>
      <c r="L53">
        <f t="shared" si="10"/>
        <v>1</v>
      </c>
      <c r="M53">
        <f t="shared" si="10"/>
        <v>1</v>
      </c>
      <c r="N53">
        <f t="shared" si="10"/>
        <v>1</v>
      </c>
      <c r="O53">
        <f t="shared" si="10"/>
        <v>1</v>
      </c>
      <c r="P53">
        <f t="shared" si="10"/>
        <v>1</v>
      </c>
      <c r="Q53">
        <f t="shared" si="10"/>
        <v>2</v>
      </c>
      <c r="R53">
        <f t="shared" si="10"/>
        <v>2</v>
      </c>
      <c r="S53">
        <f t="shared" si="10"/>
        <v>2</v>
      </c>
      <c r="T53">
        <f t="shared" si="10"/>
        <v>2</v>
      </c>
      <c r="U53">
        <f t="shared" si="10"/>
        <v>2</v>
      </c>
      <c r="V53">
        <f t="shared" si="10"/>
        <v>2</v>
      </c>
      <c r="W53">
        <f t="shared" si="10"/>
        <v>2</v>
      </c>
      <c r="X53">
        <f t="shared" si="10"/>
        <v>2</v>
      </c>
      <c r="Y53">
        <f t="shared" si="10"/>
        <v>2</v>
      </c>
      <c r="Z53">
        <f t="shared" si="10"/>
        <v>2</v>
      </c>
      <c r="AA53">
        <f t="shared" si="10"/>
        <v>2</v>
      </c>
      <c r="AB53">
        <f t="shared" si="10"/>
        <v>2</v>
      </c>
      <c r="AC53">
        <f t="shared" si="10"/>
        <v>3</v>
      </c>
      <c r="AD53">
        <f t="shared" si="10"/>
        <v>3</v>
      </c>
      <c r="AE53">
        <f t="shared" si="10"/>
        <v>3</v>
      </c>
      <c r="AF53">
        <f t="shared" si="10"/>
        <v>3</v>
      </c>
      <c r="AG53">
        <f t="shared" si="10"/>
        <v>3</v>
      </c>
      <c r="AH53">
        <f t="shared" si="10"/>
        <v>3</v>
      </c>
      <c r="AI53">
        <f t="shared" si="10"/>
        <v>3</v>
      </c>
      <c r="AJ53">
        <f t="shared" si="10"/>
        <v>3</v>
      </c>
      <c r="AK53">
        <f t="shared" si="10"/>
        <v>3</v>
      </c>
      <c r="AL53">
        <f t="shared" si="10"/>
        <v>3</v>
      </c>
      <c r="AM53">
        <f t="shared" si="10"/>
        <v>3</v>
      </c>
      <c r="AN53">
        <f t="shared" si="10"/>
        <v>3</v>
      </c>
      <c r="AO53">
        <f t="shared" si="10"/>
        <v>4</v>
      </c>
      <c r="AP53">
        <f t="shared" si="10"/>
        <v>4</v>
      </c>
      <c r="AQ53">
        <f t="shared" si="10"/>
        <v>4</v>
      </c>
      <c r="AR53">
        <f t="shared" si="10"/>
        <v>4</v>
      </c>
      <c r="AS53">
        <f t="shared" si="10"/>
        <v>4</v>
      </c>
      <c r="AT53">
        <f t="shared" si="10"/>
        <v>4</v>
      </c>
      <c r="AU53">
        <f t="shared" si="10"/>
        <v>4</v>
      </c>
      <c r="AV53">
        <f t="shared" si="10"/>
        <v>4</v>
      </c>
      <c r="AW53">
        <f t="shared" si="10"/>
        <v>4</v>
      </c>
      <c r="AX53">
        <f t="shared" si="10"/>
        <v>4</v>
      </c>
      <c r="AY53">
        <f t="shared" si="10"/>
        <v>4</v>
      </c>
      <c r="AZ53">
        <f t="shared" si="10"/>
        <v>4</v>
      </c>
      <c r="BA53">
        <f t="shared" si="10"/>
        <v>5</v>
      </c>
      <c r="BB53">
        <f t="shared" si="10"/>
        <v>5</v>
      </c>
      <c r="BC53">
        <f t="shared" si="10"/>
        <v>5</v>
      </c>
      <c r="BD53">
        <f t="shared" si="10"/>
        <v>5</v>
      </c>
      <c r="BE53">
        <f t="shared" si="10"/>
        <v>5</v>
      </c>
      <c r="BF53">
        <f t="shared" si="10"/>
        <v>5</v>
      </c>
      <c r="BG53">
        <f t="shared" si="10"/>
        <v>5</v>
      </c>
      <c r="BH53">
        <f t="shared" si="10"/>
        <v>5</v>
      </c>
      <c r="BI53">
        <f t="shared" si="10"/>
        <v>5</v>
      </c>
      <c r="BJ53">
        <f t="shared" si="10"/>
        <v>5</v>
      </c>
      <c r="BK53">
        <f t="shared" si="10"/>
        <v>5</v>
      </c>
      <c r="BL53">
        <f t="shared" si="10"/>
        <v>5</v>
      </c>
      <c r="BM53">
        <f t="shared" si="10"/>
        <v>6</v>
      </c>
      <c r="BN53">
        <f t="shared" si="10"/>
        <v>6</v>
      </c>
      <c r="BO53">
        <f t="shared" si="10"/>
        <v>6</v>
      </c>
      <c r="BP53">
        <f t="shared" si="10"/>
        <v>6</v>
      </c>
      <c r="BQ53">
        <f t="shared" si="10"/>
        <v>6</v>
      </c>
      <c r="BR53">
        <f t="shared" ref="BR53:DT53" si="11">ROUNDUP(BR52/12,0)</f>
        <v>6</v>
      </c>
      <c r="BS53">
        <f t="shared" si="11"/>
        <v>6</v>
      </c>
      <c r="BT53">
        <f t="shared" si="11"/>
        <v>6</v>
      </c>
      <c r="BU53">
        <f t="shared" si="11"/>
        <v>6</v>
      </c>
      <c r="BV53">
        <f t="shared" si="11"/>
        <v>6</v>
      </c>
      <c r="BW53">
        <f t="shared" si="11"/>
        <v>6</v>
      </c>
      <c r="BX53">
        <f t="shared" si="11"/>
        <v>6</v>
      </c>
      <c r="BY53">
        <f t="shared" si="11"/>
        <v>7</v>
      </c>
      <c r="BZ53">
        <f t="shared" si="11"/>
        <v>7</v>
      </c>
      <c r="CA53">
        <f t="shared" si="11"/>
        <v>7</v>
      </c>
      <c r="CB53">
        <f t="shared" si="11"/>
        <v>7</v>
      </c>
      <c r="CC53">
        <f t="shared" si="11"/>
        <v>7</v>
      </c>
      <c r="CD53">
        <f t="shared" si="11"/>
        <v>7</v>
      </c>
      <c r="CE53">
        <f t="shared" si="11"/>
        <v>7</v>
      </c>
      <c r="CF53">
        <f t="shared" si="11"/>
        <v>7</v>
      </c>
      <c r="CG53">
        <f t="shared" si="11"/>
        <v>7</v>
      </c>
      <c r="CH53">
        <f t="shared" si="11"/>
        <v>7</v>
      </c>
      <c r="CI53">
        <f t="shared" si="11"/>
        <v>7</v>
      </c>
      <c r="CJ53">
        <f t="shared" si="11"/>
        <v>7</v>
      </c>
      <c r="CK53">
        <f t="shared" si="11"/>
        <v>8</v>
      </c>
      <c r="CL53">
        <f t="shared" si="11"/>
        <v>8</v>
      </c>
      <c r="CM53">
        <f t="shared" si="11"/>
        <v>8</v>
      </c>
      <c r="CN53">
        <f t="shared" si="11"/>
        <v>8</v>
      </c>
      <c r="CO53">
        <f t="shared" si="11"/>
        <v>8</v>
      </c>
      <c r="CP53">
        <f t="shared" si="11"/>
        <v>8</v>
      </c>
      <c r="CQ53">
        <f t="shared" si="11"/>
        <v>8</v>
      </c>
      <c r="CR53">
        <f t="shared" si="11"/>
        <v>8</v>
      </c>
      <c r="CS53">
        <f t="shared" si="11"/>
        <v>8</v>
      </c>
      <c r="CT53">
        <f t="shared" si="11"/>
        <v>8</v>
      </c>
      <c r="CU53">
        <f t="shared" si="11"/>
        <v>8</v>
      </c>
      <c r="CV53">
        <f t="shared" si="11"/>
        <v>8</v>
      </c>
      <c r="CW53">
        <f t="shared" si="11"/>
        <v>9</v>
      </c>
      <c r="CX53">
        <f t="shared" si="11"/>
        <v>9</v>
      </c>
      <c r="CY53">
        <f t="shared" si="11"/>
        <v>9</v>
      </c>
      <c r="CZ53">
        <f t="shared" si="11"/>
        <v>9</v>
      </c>
      <c r="DA53">
        <f t="shared" si="11"/>
        <v>9</v>
      </c>
      <c r="DB53">
        <f t="shared" si="11"/>
        <v>9</v>
      </c>
      <c r="DC53">
        <f t="shared" si="11"/>
        <v>9</v>
      </c>
      <c r="DD53">
        <f t="shared" si="11"/>
        <v>9</v>
      </c>
      <c r="DE53">
        <f t="shared" si="11"/>
        <v>9</v>
      </c>
      <c r="DF53">
        <f t="shared" si="11"/>
        <v>9</v>
      </c>
      <c r="DG53">
        <f t="shared" si="11"/>
        <v>9</v>
      </c>
      <c r="DH53">
        <f t="shared" si="11"/>
        <v>9</v>
      </c>
      <c r="DI53">
        <f t="shared" si="11"/>
        <v>10</v>
      </c>
      <c r="DJ53">
        <f t="shared" si="11"/>
        <v>10</v>
      </c>
      <c r="DK53">
        <f t="shared" si="11"/>
        <v>10</v>
      </c>
      <c r="DL53">
        <f t="shared" si="11"/>
        <v>10</v>
      </c>
      <c r="DM53">
        <f t="shared" si="11"/>
        <v>10</v>
      </c>
      <c r="DN53">
        <f t="shared" si="11"/>
        <v>10</v>
      </c>
      <c r="DO53">
        <f t="shared" si="11"/>
        <v>10</v>
      </c>
      <c r="DP53">
        <f t="shared" si="11"/>
        <v>10</v>
      </c>
      <c r="DQ53">
        <f t="shared" si="11"/>
        <v>10</v>
      </c>
      <c r="DR53">
        <f t="shared" si="11"/>
        <v>10</v>
      </c>
      <c r="DS53">
        <f t="shared" si="11"/>
        <v>10</v>
      </c>
      <c r="DT53">
        <f t="shared" si="11"/>
        <v>10</v>
      </c>
    </row>
    <row r="54" spans="2:125" x14ac:dyDescent="0.25"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</row>
    <row r="55" spans="2:125" x14ac:dyDescent="0.25">
      <c r="C55" s="10" t="s">
        <v>232</v>
      </c>
      <c r="DU55" s="36" t="s">
        <v>238</v>
      </c>
    </row>
    <row r="56" spans="2:125" x14ac:dyDescent="0.25">
      <c r="B56" s="56">
        <f>SUM(D56:DT56)</f>
        <v>-11047700</v>
      </c>
      <c r="C56" s="14" t="str">
        <f>CONCATENATE("Acquisition (",LPP!H18*100,"% Allocated)")</f>
        <v>Acquisition (20% Allocated)</v>
      </c>
      <c r="D56" s="69">
        <f>-LPP!H17*LPP!M23</f>
        <v>-11047700</v>
      </c>
      <c r="DU56" s="36" t="s">
        <v>238</v>
      </c>
    </row>
    <row r="57" spans="2:125" x14ac:dyDescent="0.25">
      <c r="B57" s="56">
        <f>SUM(D57:DT57)</f>
        <v>-5810904</v>
      </c>
      <c r="C57" s="14" t="str">
        <f>CONCATENATE("Site Work (",LPP!H18*100,"% Allocated)")</f>
        <v>Site Work (20% Allocated)</v>
      </c>
      <c r="E57" s="55">
        <f>IF(AND(E52&gt;LPP!$M$26,E52&lt;=LPP!$M$28),-LPP!$M$34/LPP!$M$27,0)</f>
        <v>0</v>
      </c>
      <c r="F57" s="55">
        <f>IF(AND(F52&gt;LPP!$M$26,F52&lt;=LPP!$M$28),-LPP!$M$34/LPP!$M$27,0)</f>
        <v>0</v>
      </c>
      <c r="G57" s="55">
        <f>IF(AND(G52&gt;LPP!$M$26,G52&lt;=LPP!$M$28),-LPP!$M$34/LPP!$M$27,0)</f>
        <v>0</v>
      </c>
      <c r="H57" s="55">
        <f>IF(AND(H52&gt;LPP!$M$26,H52&lt;=LPP!$M$28),-LPP!$M$34/LPP!$M$27,0)</f>
        <v>0</v>
      </c>
      <c r="I57" s="55">
        <f>IF(AND(I52&gt;LPP!$M$26,I52&lt;=LPP!$M$28),-LPP!$M$34/LPP!$M$27,0)</f>
        <v>0</v>
      </c>
      <c r="J57" s="55">
        <f>IF(AND(J52&gt;LPP!$M$26,J52&lt;=LPP!$M$28),-LPP!$M$34/LPP!$M$27,0)</f>
        <v>0</v>
      </c>
      <c r="K57" s="55">
        <f>IF(AND(K52&gt;LPP!$M$26,K52&lt;=LPP!$M$28),-LPP!$M$34/LPP!$M$27,0)</f>
        <v>0</v>
      </c>
      <c r="L57" s="55">
        <f>IF(AND(L52&gt;LPP!$M$26,L52&lt;=LPP!$M$28),-LPP!$M$34/LPP!$M$27,0)</f>
        <v>0</v>
      </c>
      <c r="M57" s="55">
        <f>IF(AND(M52&gt;LPP!$M$26,M52&lt;=LPP!$M$28),-LPP!$M$34/LPP!$M$27,0)</f>
        <v>-645656</v>
      </c>
      <c r="N57" s="55">
        <f>IF(AND(N52&gt;LPP!$M$26,N52&lt;=LPP!$M$28),-LPP!$M$34/LPP!$M$27,0)</f>
        <v>-645656</v>
      </c>
      <c r="O57" s="55">
        <f>IF(AND(O52&gt;LPP!$M$26,O52&lt;=LPP!$M$28),-LPP!$M$34/LPP!$M$27,0)</f>
        <v>-645656</v>
      </c>
      <c r="P57" s="55">
        <f>IF(AND(P52&gt;LPP!$M$26,P52&lt;=LPP!$M$28),-LPP!$M$34/LPP!$M$27,0)</f>
        <v>-645656</v>
      </c>
      <c r="Q57" s="55">
        <f>IF(AND(Q52&gt;LPP!$M$26,Q52&lt;=LPP!$M$28),-LPP!$M$34/LPP!$M$27,0)</f>
        <v>-645656</v>
      </c>
      <c r="R57" s="55">
        <f>IF(AND(R52&gt;LPP!$M$26,R52&lt;=LPP!$M$28),-LPP!$M$34/LPP!$M$27,0)</f>
        <v>-645656</v>
      </c>
      <c r="S57" s="55">
        <f>IF(AND(S52&gt;LPP!$M$26,S52&lt;=LPP!$M$28),-LPP!$M$34/LPP!$M$27,0)</f>
        <v>-645656</v>
      </c>
      <c r="T57" s="55">
        <f>IF(AND(T52&gt;LPP!$M$26,T52&lt;=LPP!$M$28),-LPP!$M$34/LPP!$M$27,0)</f>
        <v>-645656</v>
      </c>
      <c r="U57" s="55">
        <f>IF(AND(U52&gt;LPP!$M$26,U52&lt;=LPP!$M$28),-LPP!$M$34/LPP!$M$27,0)</f>
        <v>-645656</v>
      </c>
      <c r="V57" s="55">
        <f>IF(AND(V52&gt;LPP!$M$26,V52&lt;=LPP!$M$28),-LPP!$M$34/LPP!$M$27,0)</f>
        <v>0</v>
      </c>
      <c r="W57" s="55">
        <f>IF(AND(W52&gt;LPP!$M$26,W52&lt;=LPP!$M$28),-LPP!$M$34/LPP!$M$27,0)</f>
        <v>0</v>
      </c>
      <c r="X57" s="55">
        <f>IF(AND(X52&gt;LPP!$M$26,X52&lt;=LPP!$M$28),-LPP!$M$34/LPP!$M$27,0)</f>
        <v>0</v>
      </c>
      <c r="Y57" s="55">
        <f>IF(AND(Y52&gt;LPP!$M$26,Y52&lt;=LPP!$M$28),-LPP!$M$34/LPP!$M$27,0)</f>
        <v>0</v>
      </c>
      <c r="Z57" s="55">
        <f>IF(AND(Z52&gt;LPP!$M$26,Z52&lt;=LPP!$M$28),-LPP!$M$34/LPP!$M$27,0)</f>
        <v>0</v>
      </c>
      <c r="AA57" s="55">
        <f>IF(AND(AA52&gt;LPP!$M$26,AA52&lt;=LPP!$M$28),-LPP!$M$34/LPP!$M$27,0)</f>
        <v>0</v>
      </c>
      <c r="AB57" s="55">
        <f>IF(AND(AB52&gt;LPP!$M$26,AB52&lt;=LPP!$M$28),-LPP!$M$34/LPP!$M$27,0)</f>
        <v>0</v>
      </c>
      <c r="AC57" s="55">
        <f>IF(AND(AC52&gt;LPP!$M$26,AC52&lt;=LPP!$M$28),-LPP!$M$34/LPP!$M$27,0)</f>
        <v>0</v>
      </c>
      <c r="AD57" s="55">
        <f>IF(AND(AD52&gt;LPP!$M$26,AD52&lt;=LPP!$M$28),-LPP!$M$34/LPP!$M$27,0)</f>
        <v>0</v>
      </c>
      <c r="AE57" s="55">
        <f>IF(AND(AE52&gt;LPP!$M$26,AE52&lt;=LPP!$M$28),-LPP!$M$34/LPP!$M$27,0)</f>
        <v>0</v>
      </c>
      <c r="AF57" s="55">
        <f>IF(AND(AF52&gt;LPP!$M$26,AF52&lt;=LPP!$M$28),-LPP!$M$34/LPP!$M$27,0)</f>
        <v>0</v>
      </c>
      <c r="AG57" s="55">
        <f>IF(AND(AG52&gt;LPP!$M$26,AG52&lt;=LPP!$M$28),-LPP!$M$34/LPP!$M$27,0)</f>
        <v>0</v>
      </c>
      <c r="AH57" s="55">
        <f>IF(AND(AH52&gt;LPP!$M$26,AH52&lt;=LPP!$M$28),-LPP!$M$34/LPP!$M$27,0)</f>
        <v>0</v>
      </c>
      <c r="AI57" s="55">
        <f>IF(AND(AI52&gt;LPP!$M$26,AI52&lt;=LPP!$M$28),-LPP!$M$34/LPP!$M$27,0)</f>
        <v>0</v>
      </c>
      <c r="AJ57" s="55">
        <f>IF(AND(AJ52&gt;LPP!$M$26,AJ52&lt;=LPP!$M$28),-LPP!$M$34/LPP!$M$27,0)</f>
        <v>0</v>
      </c>
      <c r="AK57" s="55">
        <f>IF(AND(AK52&gt;LPP!$M$26,AK52&lt;=LPP!$M$28),-LPP!$M$34/LPP!$M$27,0)</f>
        <v>0</v>
      </c>
      <c r="AL57" s="55">
        <f>IF(AND(AL52&gt;LPP!$M$26,AL52&lt;=LPP!$M$28),-LPP!$M$34/LPP!$M$27,0)</f>
        <v>0</v>
      </c>
      <c r="AM57" s="55">
        <f>IF(AND(AM52&gt;LPP!$M$26,AM52&lt;=LPP!$M$28),-LPP!$M$34/LPP!$M$27,0)</f>
        <v>0</v>
      </c>
      <c r="AN57" s="55">
        <f>IF(AND(AN52&gt;LPP!$M$26,AN52&lt;=LPP!$M$28),-LPP!$M$34/LPP!$M$27,0)</f>
        <v>0</v>
      </c>
      <c r="AO57" s="55">
        <f>IF(AND(AO52&gt;LPP!$M$26,AO52&lt;=LPP!$M$28),-LPP!$M$34/LPP!$M$27,0)</f>
        <v>0</v>
      </c>
      <c r="AP57" s="55">
        <f>IF(AND(AP52&gt;LPP!$M$26,AP52&lt;=LPP!$M$28),-LPP!$M$34/LPP!$M$27,0)</f>
        <v>0</v>
      </c>
      <c r="AQ57" s="55">
        <f>IF(AND(AQ52&gt;LPP!$M$26,AQ52&lt;=LPP!$M$28),-LPP!$M$34/LPP!$M$27,0)</f>
        <v>0</v>
      </c>
      <c r="AR57" s="55">
        <f>IF(AND(AR52&gt;LPP!$M$26,AR52&lt;=LPP!$M$28),-LPP!$M$34/LPP!$M$27,0)</f>
        <v>0</v>
      </c>
      <c r="AS57" s="55">
        <f>IF(AND(AS52&gt;LPP!$M$26,AS52&lt;=LPP!$M$28),-LPP!$M$34/LPP!$M$27,0)</f>
        <v>0</v>
      </c>
      <c r="AT57" s="55">
        <f>IF(AND(AT52&gt;LPP!$M$26,AT52&lt;=LPP!$M$28),-LPP!$M$34/LPP!$M$27,0)</f>
        <v>0</v>
      </c>
      <c r="AU57" s="55">
        <f>IF(AND(AU52&gt;LPP!$M$26,AU52&lt;=LPP!$M$28),-LPP!$M$34/LPP!$M$27,0)</f>
        <v>0</v>
      </c>
      <c r="AV57" s="55">
        <f>IF(AND(AV52&gt;LPP!$M$26,AV52&lt;=LPP!$M$28),-LPP!$M$34/LPP!$M$27,0)</f>
        <v>0</v>
      </c>
      <c r="AW57" s="55">
        <f>IF(AND(AW52&gt;LPP!$M$26,AW52&lt;=LPP!$M$28),-LPP!$M$34/LPP!$M$27,0)</f>
        <v>0</v>
      </c>
      <c r="AX57" s="55">
        <f>IF(AND(AX52&gt;LPP!$M$26,AX52&lt;=LPP!$M$28),-LPP!$M$34/LPP!$M$27,0)</f>
        <v>0</v>
      </c>
      <c r="AY57" s="55">
        <f>IF(AND(AY52&gt;LPP!$M$26,AY52&lt;=LPP!$M$28),-LPP!$M$34/LPP!$M$27,0)</f>
        <v>0</v>
      </c>
      <c r="AZ57" s="55">
        <f>IF(AND(AZ52&gt;LPP!$M$26,AZ52&lt;=LPP!$M$28),-LPP!$M$34/LPP!$M$27,0)</f>
        <v>0</v>
      </c>
      <c r="BA57" s="55">
        <f>IF(AND(BA52&gt;LPP!$M$26,BA52&lt;=LPP!$M$28),-LPP!$M$34/LPP!$M$27,0)</f>
        <v>0</v>
      </c>
      <c r="BB57" s="55">
        <f>IF(AND(BB52&gt;LPP!$M$26,BB52&lt;=LPP!$M$28),-LPP!$M$34/LPP!$M$27,0)</f>
        <v>0</v>
      </c>
      <c r="BC57" s="55">
        <f>IF(AND(BC52&gt;LPP!$M$26,BC52&lt;=LPP!$M$28),-LPP!$M$34/LPP!$M$27,0)</f>
        <v>0</v>
      </c>
      <c r="BD57" s="55">
        <f>IF(AND(BD52&gt;LPP!$M$26,BD52&lt;=LPP!$M$28),-LPP!$M$34/LPP!$M$27,0)</f>
        <v>0</v>
      </c>
      <c r="BE57" s="55">
        <f>IF(AND(BE52&gt;LPP!$M$26,BE52&lt;=LPP!$M$28),-LPP!$M$34/LPP!$M$27,0)</f>
        <v>0</v>
      </c>
      <c r="BF57" s="55">
        <f>IF(AND(BF52&gt;LPP!$M$26,BF52&lt;=LPP!$M$28),-LPP!$M$34/LPP!$M$27,0)</f>
        <v>0</v>
      </c>
      <c r="BG57" s="55">
        <f>IF(AND(BG52&gt;LPP!$M$26,BG52&lt;=LPP!$M$28),-LPP!$M$34/LPP!$M$27,0)</f>
        <v>0</v>
      </c>
      <c r="BH57" s="55">
        <f>IF(AND(BH52&gt;LPP!$M$26,BH52&lt;=LPP!$M$28),-LPP!$M$34/LPP!$M$27,0)</f>
        <v>0</v>
      </c>
      <c r="BI57" s="55">
        <f>IF(AND(BI52&gt;LPP!$M$26,BI52&lt;=LPP!$M$28),-LPP!$M$34/LPP!$M$27,0)</f>
        <v>0</v>
      </c>
      <c r="BJ57" s="55">
        <f>IF(AND(BJ52&gt;LPP!$M$26,BJ52&lt;=LPP!$M$28),-LPP!$M$34/LPP!$M$27,0)</f>
        <v>0</v>
      </c>
      <c r="BK57" s="55">
        <f>IF(AND(BK52&gt;LPP!$M$26,BK52&lt;=LPP!$M$28),-LPP!$M$34/LPP!$M$27,0)</f>
        <v>0</v>
      </c>
      <c r="BL57" s="55">
        <f>IF(AND(BL52&gt;LPP!$M$26,BL52&lt;=LPP!$M$28),-LPP!$M$34/LPP!$M$27,0)</f>
        <v>0</v>
      </c>
      <c r="BM57" s="55">
        <f>IF(AND(BM52&gt;LPP!$M$26,BM52&lt;=LPP!$M$28),-LPP!$M$34/LPP!$M$27,0)</f>
        <v>0</v>
      </c>
      <c r="BN57" s="55">
        <f>IF(AND(BN52&gt;LPP!$M$26,BN52&lt;=LPP!$M$28),-LPP!$M$34/LPP!$M$27,0)</f>
        <v>0</v>
      </c>
      <c r="BO57" s="55">
        <f>IF(AND(BO52&gt;LPP!$M$26,BO52&lt;=LPP!$M$28),-LPP!$M$34/LPP!$M$27,0)</f>
        <v>0</v>
      </c>
      <c r="BP57" s="55">
        <f>IF(AND(BP52&gt;LPP!$M$26,BP52&lt;=LPP!$M$28),-LPP!$M$34/LPP!$M$27,0)</f>
        <v>0</v>
      </c>
      <c r="BQ57" s="55">
        <f>IF(AND(BQ52&gt;LPP!$M$26,BQ52&lt;=LPP!$M$28),-LPP!$M$34/LPP!$M$27,0)</f>
        <v>0</v>
      </c>
      <c r="BR57" s="55">
        <f>IF(AND(BR52&gt;LPP!$M$26,BR52&lt;=LPP!$M$28),-LPP!$M$34/LPP!$M$27,0)</f>
        <v>0</v>
      </c>
      <c r="BS57" s="55">
        <f>IF(AND(BS52&gt;LPP!$M$26,BS52&lt;=LPP!$M$28),-LPP!$M$34/LPP!$M$27,0)</f>
        <v>0</v>
      </c>
      <c r="BT57" s="55">
        <f>IF(AND(BT52&gt;LPP!$M$26,BT52&lt;=LPP!$M$28),-LPP!$M$34/LPP!$M$27,0)</f>
        <v>0</v>
      </c>
      <c r="BU57" s="55">
        <f>IF(AND(BU52&gt;LPP!$M$26,BU52&lt;=LPP!$M$28),-LPP!$M$34/LPP!$M$27,0)</f>
        <v>0</v>
      </c>
      <c r="BV57" s="55">
        <f>IF(AND(BV52&gt;LPP!$M$26,BV52&lt;=LPP!$M$28),-LPP!$M$34/LPP!$M$27,0)</f>
        <v>0</v>
      </c>
      <c r="BW57" s="55">
        <f>IF(AND(BW52&gt;LPP!$M$26,BW52&lt;=LPP!$M$28),-LPP!$M$34/LPP!$M$27,0)</f>
        <v>0</v>
      </c>
      <c r="BX57" s="55">
        <f>IF(AND(BX52&gt;LPP!$M$26,BX52&lt;=LPP!$M$28),-LPP!$M$34/LPP!$M$27,0)</f>
        <v>0</v>
      </c>
      <c r="BY57" s="55">
        <f>IF(AND(BY52&gt;LPP!$M$26,BY52&lt;=LPP!$M$28),-LPP!$M$34/LPP!$M$27,0)</f>
        <v>0</v>
      </c>
      <c r="BZ57" s="55">
        <f>IF(AND(BZ52&gt;LPP!$M$26,BZ52&lt;=LPP!$M$28),-LPP!$M$34/LPP!$M$27,0)</f>
        <v>0</v>
      </c>
      <c r="CA57" s="55">
        <f>IF(AND(CA52&gt;LPP!$M$26,CA52&lt;=LPP!$M$28),-LPP!$M$34/LPP!$M$27,0)</f>
        <v>0</v>
      </c>
      <c r="CB57" s="55">
        <f>IF(AND(CB52&gt;LPP!$M$26,CB52&lt;=LPP!$M$28),-LPP!$M$34/LPP!$M$27,0)</f>
        <v>0</v>
      </c>
      <c r="CC57" s="55">
        <f>IF(AND(CC52&gt;LPP!$M$26,CC52&lt;=LPP!$M$28),-LPP!$M$34/LPP!$M$27,0)</f>
        <v>0</v>
      </c>
      <c r="CD57" s="55">
        <f>IF(AND(CD52&gt;LPP!$M$26,CD52&lt;=LPP!$M$28),-LPP!$M$34/LPP!$M$27,0)</f>
        <v>0</v>
      </c>
      <c r="CE57" s="55">
        <f>IF(AND(CE52&gt;LPP!$M$26,CE52&lt;=LPP!$M$28),-LPP!$M$34/LPP!$M$27,0)</f>
        <v>0</v>
      </c>
      <c r="CF57" s="55">
        <f>IF(AND(CF52&gt;LPP!$M$26,CF52&lt;=LPP!$M$28),-LPP!$M$34/LPP!$M$27,0)</f>
        <v>0</v>
      </c>
      <c r="CG57" s="55">
        <f>IF(AND(CG52&gt;LPP!$M$26,CG52&lt;=LPP!$M$28),-LPP!$M$34/LPP!$M$27,0)</f>
        <v>0</v>
      </c>
      <c r="CH57" s="55">
        <f>IF(AND(CH52&gt;LPP!$M$26,CH52&lt;=LPP!$M$28),-LPP!$M$34/LPP!$M$27,0)</f>
        <v>0</v>
      </c>
      <c r="CI57" s="55">
        <f>IF(AND(CI52&gt;LPP!$M$26,CI52&lt;=LPP!$M$28),-LPP!$M$34/LPP!$M$27,0)</f>
        <v>0</v>
      </c>
      <c r="CJ57" s="55">
        <f>IF(AND(CJ52&gt;LPP!$M$26,CJ52&lt;=LPP!$M$28),-LPP!$M$34/LPP!$M$27,0)</f>
        <v>0</v>
      </c>
      <c r="CK57" s="55">
        <f>IF(AND(CK52&gt;LPP!$M$26,CK52&lt;=LPP!$M$28),-LPP!$M$34/LPP!$M$27,0)</f>
        <v>0</v>
      </c>
      <c r="CL57" s="55">
        <f>IF(AND(CL52&gt;LPP!$M$26,CL52&lt;=LPP!$M$28),-LPP!$M$34/LPP!$M$27,0)</f>
        <v>0</v>
      </c>
      <c r="CM57" s="55">
        <f>IF(AND(CM52&gt;LPP!$M$26,CM52&lt;=LPP!$M$28),-LPP!$M$34/LPP!$M$27,0)</f>
        <v>0</v>
      </c>
      <c r="CN57" s="55">
        <f>IF(AND(CN52&gt;LPP!$M$26,CN52&lt;=LPP!$M$28),-LPP!$M$34/LPP!$M$27,0)</f>
        <v>0</v>
      </c>
      <c r="CO57" s="55">
        <f>IF(AND(CO52&gt;LPP!$M$26,CO52&lt;=LPP!$M$28),-LPP!$M$34/LPP!$M$27,0)</f>
        <v>0</v>
      </c>
      <c r="CP57" s="55">
        <f>IF(AND(CP52&gt;LPP!$M$26,CP52&lt;=LPP!$M$28),-LPP!$M$34/LPP!$M$27,0)</f>
        <v>0</v>
      </c>
      <c r="CQ57" s="55">
        <f>IF(AND(CQ52&gt;LPP!$M$26,CQ52&lt;=LPP!$M$28),-LPP!$M$34/LPP!$M$27,0)</f>
        <v>0</v>
      </c>
      <c r="CR57" s="55">
        <f>IF(AND(CR52&gt;LPP!$M$26,CR52&lt;=LPP!$M$28),-LPP!$M$34/LPP!$M$27,0)</f>
        <v>0</v>
      </c>
      <c r="CS57" s="55">
        <f>IF(AND(CS52&gt;LPP!$M$26,CS52&lt;=LPP!$M$28),-LPP!$M$34/LPP!$M$27,0)</f>
        <v>0</v>
      </c>
      <c r="CT57" s="55">
        <f>IF(AND(CT52&gt;LPP!$M$26,CT52&lt;=LPP!$M$28),-LPP!$M$34/LPP!$M$27,0)</f>
        <v>0</v>
      </c>
      <c r="CU57" s="55">
        <f>IF(AND(CU52&gt;LPP!$M$26,CU52&lt;=LPP!$M$28),-LPP!$M$34/LPP!$M$27,0)</f>
        <v>0</v>
      </c>
      <c r="CV57" s="55">
        <f>IF(AND(CV52&gt;LPP!$M$26,CV52&lt;=LPP!$M$28),-LPP!$M$34/LPP!$M$27,0)</f>
        <v>0</v>
      </c>
      <c r="CW57" s="55">
        <f>IF(AND(CW52&gt;LPP!$M$26,CW52&lt;=LPP!$M$28),-LPP!$M$34/LPP!$M$27,0)</f>
        <v>0</v>
      </c>
      <c r="CX57" s="55">
        <f>IF(AND(CX52&gt;LPP!$M$26,CX52&lt;=LPP!$M$28),-LPP!$M$34/LPP!$M$27,0)</f>
        <v>0</v>
      </c>
      <c r="CY57" s="55">
        <f>IF(AND(CY52&gt;LPP!$M$26,CY52&lt;=LPP!$M$28),-LPP!$M$34/LPP!$M$27,0)</f>
        <v>0</v>
      </c>
      <c r="CZ57" s="55">
        <f>IF(AND(CZ52&gt;LPP!$M$26,CZ52&lt;=LPP!$M$28),-LPP!$M$34/LPP!$M$27,0)</f>
        <v>0</v>
      </c>
      <c r="DA57" s="55">
        <f>IF(AND(DA52&gt;LPP!$M$26,DA52&lt;=LPP!$M$28),-LPP!$M$34/LPP!$M$27,0)</f>
        <v>0</v>
      </c>
      <c r="DB57" s="55">
        <f>IF(AND(DB52&gt;LPP!$M$26,DB52&lt;=LPP!$M$28),-LPP!$M$34/LPP!$M$27,0)</f>
        <v>0</v>
      </c>
      <c r="DC57" s="55">
        <f>IF(AND(DC52&gt;LPP!$M$26,DC52&lt;=LPP!$M$28),-LPP!$M$34/LPP!$M$27,0)</f>
        <v>0</v>
      </c>
      <c r="DD57" s="55">
        <f>IF(AND(DD52&gt;LPP!$M$26,DD52&lt;=LPP!$M$28),-LPP!$M$34/LPP!$M$27,0)</f>
        <v>0</v>
      </c>
      <c r="DE57" s="55">
        <f>IF(AND(DE52&gt;LPP!$M$26,DE52&lt;=LPP!$M$28),-LPP!$M$34/LPP!$M$27,0)</f>
        <v>0</v>
      </c>
      <c r="DF57" s="55">
        <f>IF(AND(DF52&gt;LPP!$M$26,DF52&lt;=LPP!$M$28),-LPP!$M$34/LPP!$M$27,0)</f>
        <v>0</v>
      </c>
      <c r="DG57" s="55">
        <f>IF(AND(DG52&gt;LPP!$M$26,DG52&lt;=LPP!$M$28),-LPP!$M$34/LPP!$M$27,0)</f>
        <v>0</v>
      </c>
      <c r="DH57" s="55">
        <f>IF(AND(DH52&gt;LPP!$M$26,DH52&lt;=LPP!$M$28),-LPP!$M$34/LPP!$M$27,0)</f>
        <v>0</v>
      </c>
      <c r="DI57" s="55">
        <f>IF(AND(DI52&gt;LPP!$M$26,DI52&lt;=LPP!$M$28),-LPP!$M$34/LPP!$M$27,0)</f>
        <v>0</v>
      </c>
      <c r="DJ57" s="55">
        <f>IF(AND(DJ52&gt;LPP!$M$26,DJ52&lt;=LPP!$M$28),-LPP!$M$34/LPP!$M$27,0)</f>
        <v>0</v>
      </c>
      <c r="DK57" s="55">
        <f>IF(AND(DK52&gt;LPP!$M$26,DK52&lt;=LPP!$M$28),-LPP!$M$34/LPP!$M$27,0)</f>
        <v>0</v>
      </c>
      <c r="DL57" s="55">
        <f>IF(AND(DL52&gt;LPP!$M$26,DL52&lt;=LPP!$M$28),-LPP!$M$34/LPP!$M$27,0)</f>
        <v>0</v>
      </c>
      <c r="DM57" s="55">
        <f>IF(AND(DM52&gt;LPP!$M$26,DM52&lt;=LPP!$M$28),-LPP!$M$34/LPP!$M$27,0)</f>
        <v>0</v>
      </c>
      <c r="DN57" s="55">
        <f>IF(AND(DN52&gt;LPP!$M$26,DN52&lt;=LPP!$M$28),-LPP!$M$34/LPP!$M$27,0)</f>
        <v>0</v>
      </c>
      <c r="DO57" s="55">
        <f>IF(AND(DO52&gt;LPP!$M$26,DO52&lt;=LPP!$M$28),-LPP!$M$34/LPP!$M$27,0)</f>
        <v>0</v>
      </c>
      <c r="DP57" s="55">
        <f>IF(AND(DP52&gt;LPP!$M$26,DP52&lt;=LPP!$M$28),-LPP!$M$34/LPP!$M$27,0)</f>
        <v>0</v>
      </c>
      <c r="DQ57" s="55">
        <f>IF(AND(DQ52&gt;LPP!$M$26,DQ52&lt;=LPP!$M$28),-LPP!$M$34/LPP!$M$27,0)</f>
        <v>0</v>
      </c>
      <c r="DR57" s="55">
        <f>IF(AND(DR52&gt;LPP!$M$26,DR52&lt;=LPP!$M$28),-LPP!$M$34/LPP!$M$27,0)</f>
        <v>0</v>
      </c>
      <c r="DS57" s="55">
        <f>IF(AND(DS52&gt;LPP!$M$26,DS52&lt;=LPP!$M$28),-LPP!$M$34/LPP!$M$27,0)</f>
        <v>0</v>
      </c>
      <c r="DT57" s="55">
        <f>IF(AND(DT52&gt;LPP!$M$26,DT52&lt;=LPP!$M$28),-LPP!$M$34/LPP!$M$27,0)</f>
        <v>0</v>
      </c>
      <c r="DU57" s="36" t="s">
        <v>238</v>
      </c>
    </row>
    <row r="58" spans="2:125" x14ac:dyDescent="0.25">
      <c r="B58" s="56">
        <f ca="1">SUM(D58:DT58)</f>
        <v>-185989366.72020373</v>
      </c>
      <c r="C58" s="14" t="s">
        <v>204</v>
      </c>
      <c r="E58" s="55">
        <f>IF(AND(E52&gt;=H!$C$15,E52&lt;=STH!$C$17),-H!$I$10/H!$C$16,0)</f>
        <v>0</v>
      </c>
      <c r="F58" s="55">
        <f>IF(AND(F52&gt;=H!$C$15,F52&lt;=STH!$C$17),-H!$I$10/H!$C$16,0)</f>
        <v>0</v>
      </c>
      <c r="G58" s="55">
        <f>IF(AND(G52&gt;=H!$C$15,G52&lt;=STH!$C$17),-H!$I$10/H!$C$16,0)</f>
        <v>0</v>
      </c>
      <c r="H58" s="55">
        <f>IF(AND(H52&gt;=H!$C$15,H52&lt;=STH!$C$17),-H!$I$10/H!$C$16,0)</f>
        <v>0</v>
      </c>
      <c r="I58" s="55">
        <f>IF(AND(I52&gt;=H!$C$15,I52&lt;=STH!$C$17),-H!$I$10/H!$C$16,0)</f>
        <v>0</v>
      </c>
      <c r="J58" s="55">
        <f>IF(AND(J52&gt;=H!$C$15,J52&lt;=STH!$C$17),-H!$I$10/H!$C$16,0)</f>
        <v>0</v>
      </c>
      <c r="K58" s="55">
        <f>IF(AND(K52&gt;=H!$C$15,K52&lt;=STH!$C$17),-H!$I$10/H!$C$16,0)</f>
        <v>0</v>
      </c>
      <c r="L58" s="55">
        <f>IF(AND(L52&gt;=H!$C$15,L52&lt;=STH!$C$17),-H!$I$10/H!$C$16,0)</f>
        <v>0</v>
      </c>
      <c r="M58" s="55">
        <f>IF(AND(M52&gt;=H!$C$15,M52&lt;=STH!$C$17),-H!$I$10/H!$C$16,0)</f>
        <v>0</v>
      </c>
      <c r="N58" s="55">
        <f>IF(AND(N52&gt;=H!$C$15,N52&lt;=STH!$C$17),-H!$I$10/H!$C$16,0)</f>
        <v>0</v>
      </c>
      <c r="O58" s="55">
        <f>IF(AND(O52&gt;=H!$C$15,O52&lt;=STH!$C$17),-H!$I$10/H!$C$16,0)</f>
        <v>0</v>
      </c>
      <c r="P58" s="55">
        <f>IF(AND(P52&gt;=H!$C$15,P52&lt;=STH!$C$17),-H!$I$10/H!$C$16,0)</f>
        <v>0</v>
      </c>
      <c r="Q58" s="55">
        <f>IF(AND(Q52&gt;=H!$C$15,Q52&lt;=STH!$C$17),-H!$I$10/H!$C$16,0)</f>
        <v>0</v>
      </c>
      <c r="R58" s="55">
        <f>IF(AND(R52&gt;=H!$C$15,R52&lt;=STH!$C$17),-H!$I$10/H!$C$16,0)</f>
        <v>0</v>
      </c>
      <c r="S58" s="55">
        <f>IF(AND(S52&gt;=H!$C$15,S52&lt;=STH!$C$17),-H!$I$10/H!$C$16,0)</f>
        <v>0</v>
      </c>
      <c r="T58" s="55">
        <f>IF(AND(T52&gt;=H!$C$15,T52&lt;=STH!$C$17),-H!$I$10/H!$C$16,0)</f>
        <v>0</v>
      </c>
      <c r="U58" s="55">
        <f>IF(AND(U52&gt;=H!$C$15,U52&lt;=STH!$C$17),-H!$I$10/H!$C$16,0)</f>
        <v>0</v>
      </c>
      <c r="V58" s="55">
        <f ca="1">IF(AND(V52&gt;=H!$C$15,V52&lt;=STH!$C$17),-H!$I$10/H!$C$16,0)</f>
        <v>-3646850.3278471334</v>
      </c>
      <c r="W58" s="55">
        <f ca="1">IF(AND(W52&gt;=H!$C$15,W52&lt;=STH!$C$17),-H!$I$10/H!$C$16,0)</f>
        <v>-3646850.3278471334</v>
      </c>
      <c r="X58" s="55">
        <f ca="1">IF(AND(X52&gt;=H!$C$15,X52&lt;=STH!$C$17),-H!$I$10/H!$C$16,0)</f>
        <v>-3646850.3278471334</v>
      </c>
      <c r="Y58" s="55">
        <f ca="1">IF(AND(Y52&gt;=H!$C$15,Y52&lt;=STH!$C$17),-H!$I$10/H!$C$16,0)</f>
        <v>-3646850.3278471334</v>
      </c>
      <c r="Z58" s="55">
        <f ca="1">IF(AND(Z52&gt;=H!$C$15,Z52&lt;=STH!$C$17),-H!$I$10/H!$C$16,0)</f>
        <v>-3646850.3278471334</v>
      </c>
      <c r="AA58" s="55">
        <f ca="1">IF(AND(AA52&gt;=H!$C$15,AA52&lt;=STH!$C$17),-H!$I$10/H!$C$16,0)</f>
        <v>-3646850.3278471334</v>
      </c>
      <c r="AB58" s="55">
        <f ca="1">IF(AND(AB52&gt;=H!$C$15,AB52&lt;=STH!$C$17),-H!$I$10/H!$C$16,0)</f>
        <v>-3646850.3278471334</v>
      </c>
      <c r="AC58" s="55">
        <f ca="1">IF(AND(AC52&gt;=H!$C$15,AC52&lt;=STH!$C$17),-H!$I$10/H!$C$16,0)</f>
        <v>-3646850.3278471334</v>
      </c>
      <c r="AD58" s="55">
        <f ca="1">IF(AND(AD52&gt;=H!$C$15,AD52&lt;=STH!$C$17),-H!$I$10/H!$C$16,0)</f>
        <v>-3646850.3278471334</v>
      </c>
      <c r="AE58" s="55">
        <f ca="1">IF(AND(AE52&gt;=H!$C$15,AE52&lt;=STH!$C$17),-H!$I$10/H!$C$16,0)</f>
        <v>-3646850.3278471334</v>
      </c>
      <c r="AF58" s="55">
        <f ca="1">IF(AND(AF52&gt;=H!$C$15,AF52&lt;=STH!$C$17),-H!$I$10/H!$C$16,0)</f>
        <v>-3646850.3278471334</v>
      </c>
      <c r="AG58" s="55">
        <f ca="1">IF(AND(AG52&gt;=H!$C$15,AG52&lt;=STH!$C$17),-H!$I$10/H!$C$16,0)</f>
        <v>-3646850.3278471334</v>
      </c>
      <c r="AH58" s="55">
        <f ca="1">IF(AND(AH52&gt;=H!$C$15,AH52&lt;=STH!$C$17),-H!$I$10/H!$C$16,0)</f>
        <v>-3646850.3278471334</v>
      </c>
      <c r="AI58" s="55">
        <f ca="1">IF(AND(AI52&gt;=H!$C$15,AI52&lt;=STH!$C$17),-H!$I$10/H!$C$16,0)</f>
        <v>-3646850.3278471334</v>
      </c>
      <c r="AJ58" s="55">
        <f ca="1">IF(AND(AJ52&gt;=H!$C$15,AJ52&lt;=STH!$C$17),-H!$I$10/H!$C$16,0)</f>
        <v>-3646850.3278471334</v>
      </c>
      <c r="AK58" s="55">
        <f ca="1">IF(AND(AK52&gt;=H!$C$15,AK52&lt;=STH!$C$17),-H!$I$10/H!$C$16,0)</f>
        <v>-3646850.3278471334</v>
      </c>
      <c r="AL58" s="55">
        <f ca="1">IF(AND(AL52&gt;=H!$C$15,AL52&lt;=STH!$C$17),-H!$I$10/H!$C$16,0)</f>
        <v>-3646850.3278471334</v>
      </c>
      <c r="AM58" s="55">
        <f ca="1">IF(AND(AM52&gt;=H!$C$15,AM52&lt;=STH!$C$17),-H!$I$10/H!$C$16,0)</f>
        <v>-3646850.3278471334</v>
      </c>
      <c r="AN58" s="55">
        <f ca="1">IF(AND(AN52&gt;=H!$C$15,AN52&lt;=STH!$C$17),-H!$I$10/H!$C$16,0)</f>
        <v>-3646850.3278471334</v>
      </c>
      <c r="AO58" s="55">
        <f ca="1">IF(AND(AO52&gt;=H!$C$15,AO52&lt;=STH!$C$17),-H!$I$10/H!$C$16,0)</f>
        <v>-3646850.3278471334</v>
      </c>
      <c r="AP58" s="55">
        <f ca="1">IF(AND(AP52&gt;=H!$C$15,AP52&lt;=STH!$C$17),-H!$I$10/H!$C$16,0)</f>
        <v>-3646850.3278471334</v>
      </c>
      <c r="AQ58" s="55">
        <f ca="1">IF(AND(AQ52&gt;=H!$C$15,AQ52&lt;=STH!$C$17),-H!$I$10/H!$C$16,0)</f>
        <v>-3646850.3278471334</v>
      </c>
      <c r="AR58" s="55">
        <f ca="1">IF(AND(AR52&gt;=H!$C$15,AR52&lt;=STH!$C$17),-H!$I$10/H!$C$16,0)</f>
        <v>-3646850.3278471334</v>
      </c>
      <c r="AS58" s="55">
        <f ca="1">IF(AND(AS52&gt;=H!$C$15,AS52&lt;=STH!$C$17),-H!$I$10/H!$C$16,0)</f>
        <v>-3646850.3278471334</v>
      </c>
      <c r="AT58" s="55">
        <f ca="1">IF(AND(AT52&gt;=H!$C$15,AT52&lt;=STH!$C$17),-H!$I$10/H!$C$16,0)</f>
        <v>-3646850.3278471334</v>
      </c>
      <c r="AU58" s="55">
        <f ca="1">IF(AND(AU52&gt;=H!$C$15,AU52&lt;=STH!$C$17),-H!$I$10/H!$C$16,0)</f>
        <v>-3646850.3278471334</v>
      </c>
      <c r="AV58" s="55">
        <f ca="1">IF(AND(AV52&gt;=H!$C$15,AV52&lt;=STH!$C$17),-H!$I$10/H!$C$16,0)</f>
        <v>-3646850.3278471334</v>
      </c>
      <c r="AW58" s="55">
        <f ca="1">IF(AND(AW52&gt;=H!$C$15,AW52&lt;=STH!$C$17),-H!$I$10/H!$C$16,0)</f>
        <v>-3646850.3278471334</v>
      </c>
      <c r="AX58" s="55">
        <f ca="1">IF(AND(AX52&gt;=H!$C$15,AX52&lt;=STH!$C$17),-H!$I$10/H!$C$16,0)</f>
        <v>-3646850.3278471334</v>
      </c>
      <c r="AY58" s="55">
        <f ca="1">IF(AND(AY52&gt;=H!$C$15,AY52&lt;=STH!$C$17),-H!$I$10/H!$C$16,0)</f>
        <v>-3646850.3278471334</v>
      </c>
      <c r="AZ58" s="55">
        <f ca="1">IF(AND(AZ52&gt;=H!$C$15,AZ52&lt;=STH!$C$17),-H!$I$10/H!$C$16,0)</f>
        <v>-3646850.3278471334</v>
      </c>
      <c r="BA58" s="55">
        <f ca="1">IF(AND(BA52&gt;=H!$C$15,BA52&lt;=STH!$C$17),-H!$I$10/H!$C$16,0)</f>
        <v>-3646850.3278471334</v>
      </c>
      <c r="BB58" s="55">
        <f ca="1">IF(AND(BB52&gt;=H!$C$15,BB52&lt;=STH!$C$17),-H!$I$10/H!$C$16,0)</f>
        <v>-3646850.3278471334</v>
      </c>
      <c r="BC58" s="55">
        <f ca="1">IF(AND(BC52&gt;=H!$C$15,BC52&lt;=STH!$C$17),-H!$I$10/H!$C$16,0)</f>
        <v>-3646850.3278471334</v>
      </c>
      <c r="BD58" s="55">
        <f ca="1">IF(AND(BD52&gt;=H!$C$15,BD52&lt;=STH!$C$17),-H!$I$10/H!$C$16,0)</f>
        <v>-3646850.3278471334</v>
      </c>
      <c r="BE58" s="55">
        <f ca="1">IF(AND(BE52&gt;=H!$C$15,BE52&lt;=STH!$C$17),-H!$I$10/H!$C$16,0)</f>
        <v>-3646850.3278471334</v>
      </c>
      <c r="BF58" s="55">
        <f ca="1">IF(AND(BF52&gt;=H!$C$15,BF52&lt;=STH!$C$17),-H!$I$10/H!$C$16,0)</f>
        <v>-3646850.3278471334</v>
      </c>
      <c r="BG58" s="55">
        <f ca="1">IF(AND(BG52&gt;=H!$C$15,BG52&lt;=STH!$C$17),-H!$I$10/H!$C$16,0)</f>
        <v>-3646850.3278471334</v>
      </c>
      <c r="BH58" s="55">
        <f ca="1">IF(AND(BH52&gt;=H!$C$15,BH52&lt;=STH!$C$17),-H!$I$10/H!$C$16,0)</f>
        <v>-3646850.3278471334</v>
      </c>
      <c r="BI58" s="55">
        <f ca="1">IF(AND(BI52&gt;=H!$C$15,BI52&lt;=STH!$C$17),-H!$I$10/H!$C$16,0)</f>
        <v>-3646850.3278471334</v>
      </c>
      <c r="BJ58" s="55">
        <f ca="1">IF(AND(BJ52&gt;=H!$C$15,BJ52&lt;=STH!$C$17),-H!$I$10/H!$C$16,0)</f>
        <v>-3646850.3278471334</v>
      </c>
      <c r="BK58" s="55">
        <f ca="1">IF(AND(BK52&gt;=H!$C$15,BK52&lt;=STH!$C$17),-H!$I$10/H!$C$16,0)</f>
        <v>-3646850.3278471334</v>
      </c>
      <c r="BL58" s="55">
        <f ca="1">IF(AND(BL52&gt;=H!$C$15,BL52&lt;=STH!$C$17),-H!$I$10/H!$C$16,0)</f>
        <v>-3646850.3278471334</v>
      </c>
      <c r="BM58" s="55">
        <f ca="1">IF(AND(BM52&gt;=H!$C$15,BM52&lt;=STH!$C$17),-H!$I$10/H!$C$16,0)</f>
        <v>-3646850.3278471334</v>
      </c>
      <c r="BN58" s="55">
        <f ca="1">IF(AND(BN52&gt;=H!$C$15,BN52&lt;=STH!$C$17),-H!$I$10/H!$C$16,0)</f>
        <v>-3646850.3278471334</v>
      </c>
      <c r="BO58" s="55">
        <f ca="1">IF(AND(BO52&gt;=H!$C$15,BO52&lt;=STH!$C$17),-H!$I$10/H!$C$16,0)</f>
        <v>-3646850.3278471334</v>
      </c>
      <c r="BP58" s="55">
        <f ca="1">IF(AND(BP52&gt;=H!$C$15,BP52&lt;=STH!$C$17),-H!$I$10/H!$C$16,0)</f>
        <v>-3646850.3278471334</v>
      </c>
      <c r="BQ58" s="55">
        <f ca="1">IF(AND(BQ52&gt;=H!$C$15,BQ52&lt;=STH!$C$17),-H!$I$10/H!$C$16,0)</f>
        <v>-3646850.3278471334</v>
      </c>
      <c r="BR58" s="55">
        <f ca="1">IF(AND(BR52&gt;=H!$C$15,BR52&lt;=STH!$C$17),-H!$I$10/H!$C$16,0)</f>
        <v>-3646850.3278471334</v>
      </c>
      <c r="BS58" s="55">
        <f ca="1">IF(AND(BS52&gt;=H!$C$15,BS52&lt;=STH!$C$17),-H!$I$10/H!$C$16,0)</f>
        <v>-3646850.3278471334</v>
      </c>
      <c r="BT58" s="55">
        <f ca="1">IF(AND(BT52&gt;=H!$C$15,BT52&lt;=STH!$C$17),-H!$I$10/H!$C$16,0)</f>
        <v>-3646850.3278471334</v>
      </c>
      <c r="BU58" s="55">
        <f>IF(AND(BU52&gt;=H!$C$15,BU52&lt;=STH!$C$17),-H!$I$10/H!$C$16,0)</f>
        <v>0</v>
      </c>
      <c r="BV58" s="55">
        <f>IF(AND(BV52&gt;=H!$C$15,BV52&lt;=STH!$C$17),-H!$I$10/H!$C$16,0)</f>
        <v>0</v>
      </c>
      <c r="BW58" s="55">
        <f>IF(AND(BW52&gt;=H!$C$15,BW52&lt;=STH!$C$17),-H!$I$10/H!$C$16,0)</f>
        <v>0</v>
      </c>
      <c r="BX58" s="55">
        <f>IF(AND(BX52&gt;=H!$C$15,BX52&lt;=STH!$C$17),-H!$I$10/H!$C$16,0)</f>
        <v>0</v>
      </c>
      <c r="BY58" s="55">
        <f>IF(AND(BY52&gt;=H!$C$15,BY52&lt;=STH!$C$17),-H!$I$10/H!$C$16,0)</f>
        <v>0</v>
      </c>
      <c r="BZ58" s="55">
        <f>IF(AND(BZ52&gt;=H!$C$15,BZ52&lt;=STH!$C$17),-H!$I$10/H!$C$16,0)</f>
        <v>0</v>
      </c>
      <c r="CA58" s="55">
        <f>IF(AND(CA52&gt;=H!$C$15,CA52&lt;=STH!$C$17),-H!$I$10/H!$C$16,0)</f>
        <v>0</v>
      </c>
      <c r="CB58" s="55">
        <f>IF(AND(CB52&gt;=H!$C$15,CB52&lt;=STH!$C$17),-H!$I$10/H!$C$16,0)</f>
        <v>0</v>
      </c>
      <c r="CC58" s="55">
        <f>IF(AND(CC52&gt;=H!$C$15,CC52&lt;=STH!$C$17),-H!$I$10/H!$C$16,0)</f>
        <v>0</v>
      </c>
      <c r="CD58" s="55">
        <f>IF(AND(CD52&gt;=H!$C$15,CD52&lt;=STH!$C$17),-H!$I$10/H!$C$16,0)</f>
        <v>0</v>
      </c>
      <c r="CE58" s="55">
        <f>IF(AND(CE52&gt;=H!$C$15,CE52&lt;=STH!$C$17),-H!$I$10/H!$C$16,0)</f>
        <v>0</v>
      </c>
      <c r="CF58" s="55">
        <f>IF(AND(CF52&gt;=H!$C$15,CF52&lt;=STH!$C$17),-H!$I$10/H!$C$16,0)</f>
        <v>0</v>
      </c>
      <c r="CG58" s="55">
        <f>IF(AND(CG52&gt;=H!$C$15,CG52&lt;=STH!$C$17),-H!$I$10/H!$C$16,0)</f>
        <v>0</v>
      </c>
      <c r="CH58" s="55">
        <f>IF(AND(CH52&gt;=H!$C$15,CH52&lt;=STH!$C$17),-H!$I$10/H!$C$16,0)</f>
        <v>0</v>
      </c>
      <c r="CI58" s="55">
        <f>IF(AND(CI52&gt;=H!$C$15,CI52&lt;=STH!$C$17),-H!$I$10/H!$C$16,0)</f>
        <v>0</v>
      </c>
      <c r="CJ58" s="55">
        <f>IF(AND(CJ52&gt;=H!$C$15,CJ52&lt;=STH!$C$17),-H!$I$10/H!$C$16,0)</f>
        <v>0</v>
      </c>
      <c r="CK58" s="55">
        <f>IF(AND(CK52&gt;=H!$C$15,CK52&lt;=STH!$C$17),-H!$I$10/H!$C$16,0)</f>
        <v>0</v>
      </c>
      <c r="CL58" s="55">
        <f>IF(AND(CL52&gt;=H!$C$15,CL52&lt;=STH!$C$17),-H!$I$10/H!$C$16,0)</f>
        <v>0</v>
      </c>
      <c r="CM58" s="55">
        <f>IF(AND(CM52&gt;=H!$C$15,CM52&lt;=STH!$C$17),-H!$I$10/H!$C$16,0)</f>
        <v>0</v>
      </c>
      <c r="CN58" s="55">
        <f>IF(AND(CN52&gt;=H!$C$15,CN52&lt;=STH!$C$17),-H!$I$10/H!$C$16,0)</f>
        <v>0</v>
      </c>
      <c r="CO58" s="55">
        <f>IF(AND(CO52&gt;=H!$C$15,CO52&lt;=STH!$C$17),-H!$I$10/H!$C$16,0)</f>
        <v>0</v>
      </c>
      <c r="CP58" s="55">
        <f>IF(AND(CP52&gt;=H!$C$15,CP52&lt;=STH!$C$17),-H!$I$10/H!$C$16,0)</f>
        <v>0</v>
      </c>
      <c r="CQ58" s="55">
        <f>IF(AND(CQ52&gt;=H!$C$15,CQ52&lt;=STH!$C$17),-H!$I$10/H!$C$16,0)</f>
        <v>0</v>
      </c>
      <c r="CR58" s="55">
        <f>IF(AND(CR52&gt;=H!$C$15,CR52&lt;=STH!$C$17),-H!$I$10/H!$C$16,0)</f>
        <v>0</v>
      </c>
      <c r="CS58" s="55">
        <f>IF(AND(CS52&gt;=H!$C$15,CS52&lt;=STH!$C$17),-H!$I$10/H!$C$16,0)</f>
        <v>0</v>
      </c>
      <c r="CT58" s="55">
        <f>IF(AND(CT52&gt;=H!$C$15,CT52&lt;=STH!$C$17),-H!$I$10/H!$C$16,0)</f>
        <v>0</v>
      </c>
      <c r="CU58" s="55">
        <f>IF(AND(CU52&gt;=H!$C$15,CU52&lt;=STH!$C$17),-H!$I$10/H!$C$16,0)</f>
        <v>0</v>
      </c>
      <c r="CV58" s="55">
        <f>IF(AND(CV52&gt;=H!$C$15,CV52&lt;=STH!$C$17),-H!$I$10/H!$C$16,0)</f>
        <v>0</v>
      </c>
      <c r="CW58" s="55">
        <f>IF(AND(CW52&gt;=H!$C$15,CW52&lt;=STH!$C$17),-H!$I$10/H!$C$16,0)</f>
        <v>0</v>
      </c>
      <c r="CX58" s="55">
        <f>IF(AND(CX52&gt;=H!$C$15,CX52&lt;=STH!$C$17),-H!$I$10/H!$C$16,0)</f>
        <v>0</v>
      </c>
      <c r="CY58" s="55">
        <f>IF(AND(CY52&gt;=H!$C$15,CY52&lt;=STH!$C$17),-H!$I$10/H!$C$16,0)</f>
        <v>0</v>
      </c>
      <c r="CZ58" s="55">
        <f>IF(AND(CZ52&gt;=H!$C$15,CZ52&lt;=STH!$C$17),-H!$I$10/H!$C$16,0)</f>
        <v>0</v>
      </c>
      <c r="DA58" s="55">
        <f>IF(AND(DA52&gt;=H!$C$15,DA52&lt;=STH!$C$17),-H!$I$10/H!$C$16,0)</f>
        <v>0</v>
      </c>
      <c r="DB58" s="55">
        <f>IF(AND(DB52&gt;=H!$C$15,DB52&lt;=STH!$C$17),-H!$I$10/H!$C$16,0)</f>
        <v>0</v>
      </c>
      <c r="DC58" s="55">
        <f>IF(AND(DC52&gt;=H!$C$15,DC52&lt;=STH!$C$17),-H!$I$10/H!$C$16,0)</f>
        <v>0</v>
      </c>
      <c r="DD58" s="55">
        <f>IF(AND(DD52&gt;=H!$C$15,DD52&lt;=STH!$C$17),-H!$I$10/H!$C$16,0)</f>
        <v>0</v>
      </c>
      <c r="DE58" s="55">
        <f>IF(AND(DE52&gt;=H!$C$15,DE52&lt;=STH!$C$17),-H!$I$10/H!$C$16,0)</f>
        <v>0</v>
      </c>
      <c r="DF58" s="55">
        <f>IF(AND(DF52&gt;=H!$C$15,DF52&lt;=STH!$C$17),-H!$I$10/H!$C$16,0)</f>
        <v>0</v>
      </c>
      <c r="DG58" s="55">
        <f>IF(AND(DG52&gt;=H!$C$15,DG52&lt;=STH!$C$17),-H!$I$10/H!$C$16,0)</f>
        <v>0</v>
      </c>
      <c r="DH58" s="55">
        <f>IF(AND(DH52&gt;=H!$C$15,DH52&lt;=STH!$C$17),-H!$I$10/H!$C$16,0)</f>
        <v>0</v>
      </c>
      <c r="DI58" s="55">
        <f>IF(AND(DI52&gt;=H!$C$15,DI52&lt;=STH!$C$17),-H!$I$10/H!$C$16,0)</f>
        <v>0</v>
      </c>
      <c r="DJ58" s="55">
        <f>IF(AND(DJ52&gt;=H!$C$15,DJ52&lt;=STH!$C$17),-H!$I$10/H!$C$16,0)</f>
        <v>0</v>
      </c>
      <c r="DK58" s="55">
        <f>IF(AND(DK52&gt;=H!$C$15,DK52&lt;=STH!$C$17),-H!$I$10/H!$C$16,0)</f>
        <v>0</v>
      </c>
      <c r="DL58" s="55">
        <f>IF(AND(DL52&gt;=H!$C$15,DL52&lt;=STH!$C$17),-H!$I$10/H!$C$16,0)</f>
        <v>0</v>
      </c>
      <c r="DM58" s="55">
        <f>IF(AND(DM52&gt;=H!$C$15,DM52&lt;=STH!$C$17),-H!$I$10/H!$C$16,0)</f>
        <v>0</v>
      </c>
      <c r="DN58" s="55">
        <f>IF(AND(DN52&gt;=H!$C$15,DN52&lt;=STH!$C$17),-H!$I$10/H!$C$16,0)</f>
        <v>0</v>
      </c>
      <c r="DO58" s="55">
        <f>IF(AND(DO52&gt;=H!$C$15,DO52&lt;=STH!$C$17),-H!$I$10/H!$C$16,0)</f>
        <v>0</v>
      </c>
      <c r="DP58" s="55">
        <f>IF(AND(DP52&gt;=H!$C$15,DP52&lt;=STH!$C$17),-H!$I$10/H!$C$16,0)</f>
        <v>0</v>
      </c>
      <c r="DQ58" s="55">
        <f>IF(AND(DQ52&gt;=H!$C$15,DQ52&lt;=STH!$C$17),-H!$I$10/H!$C$16,0)</f>
        <v>0</v>
      </c>
      <c r="DR58" s="55">
        <f>IF(AND(DR52&gt;=H!$C$15,DR52&lt;=STH!$C$17),-H!$I$10/H!$C$16,0)</f>
        <v>0</v>
      </c>
      <c r="DS58" s="55">
        <f>IF(AND(DS52&gt;=H!$C$15,DS52&lt;=STH!$C$17),-H!$I$10/H!$C$16,0)</f>
        <v>0</v>
      </c>
      <c r="DT58" s="55">
        <f>IF(AND(DT52&gt;=H!$C$15,DT52&lt;=STH!$C$17),-H!$I$10/H!$C$16,0)</f>
        <v>0</v>
      </c>
      <c r="DU58" s="36" t="s">
        <v>238</v>
      </c>
    </row>
    <row r="59" spans="2:125" x14ac:dyDescent="0.25">
      <c r="B59" s="56">
        <f>SUM(D59:DT59)</f>
        <v>-7221236.1600000029</v>
      </c>
      <c r="C59" s="14" t="s">
        <v>248</v>
      </c>
      <c r="E59" s="55">
        <f>IF(AND(E52&gt;=STH!$C$15,E52&lt;=STH!$C$17),-(STH!$N$8+STH!$N$9)/STH!$C$16,0)</f>
        <v>0</v>
      </c>
      <c r="F59" s="55">
        <f>IF(AND(F52&gt;=H!$C$15,F52&lt;=H!$C$17),-(H!$N$8+H!$N$9)/H!$C$16,0)</f>
        <v>0</v>
      </c>
      <c r="G59" s="55">
        <f>IF(AND(G52&gt;=H!$C$15,G52&lt;=H!$C$17),-(H!$N$8+H!$N$9)/H!$C$16,0)</f>
        <v>0</v>
      </c>
      <c r="H59" s="55">
        <f>IF(AND(H52&gt;=H!$C$15,H52&lt;=H!$C$17),-(H!$N$8+H!$N$9)/H!$C$16,0)</f>
        <v>0</v>
      </c>
      <c r="I59" s="55">
        <f>IF(AND(I52&gt;=H!$C$15,I52&lt;=H!$C$17),-(H!$N$8+H!$N$9)/H!$C$16,0)</f>
        <v>0</v>
      </c>
      <c r="J59" s="55">
        <f>IF(AND(J52&gt;=H!$C$15,J52&lt;=H!$C$17),-(H!$N$8+H!$N$9)/H!$C$16,0)</f>
        <v>0</v>
      </c>
      <c r="K59" s="55">
        <f>IF(AND(K52&gt;=H!$C$15,K52&lt;=H!$C$17),-(H!$N$8+H!$N$9)/H!$C$16,0)</f>
        <v>0</v>
      </c>
      <c r="L59" s="55">
        <f>IF(AND(L52&gt;=H!$C$15,L52&lt;=H!$C$17),-(H!$N$8+H!$N$9)/H!$C$16,0)</f>
        <v>0</v>
      </c>
      <c r="M59" s="55">
        <f>IF(AND(M52&gt;=H!$C$15,M52&lt;=H!$C$17),-(H!$N$8+H!$N$9)/H!$C$16,0)</f>
        <v>0</v>
      </c>
      <c r="N59" s="55">
        <f>IF(AND(N52&gt;=H!$C$15,N52&lt;=H!$C$17),-(H!$N$8+H!$N$9)/H!$C$16,0)</f>
        <v>0</v>
      </c>
      <c r="O59" s="55">
        <f>IF(AND(O52&gt;=H!$C$15,O52&lt;=H!$C$17),-(H!$N$8+H!$N$9)/H!$C$16,0)</f>
        <v>0</v>
      </c>
      <c r="P59" s="55">
        <f>IF(AND(P52&gt;=H!$C$15,P52&lt;=H!$C$17),-(H!$N$8+H!$N$9)/H!$C$16,0)</f>
        <v>0</v>
      </c>
      <c r="Q59" s="55">
        <f>IF(AND(Q52&gt;=H!$C$15,Q52&lt;=H!$C$17),-(H!$N$8+H!$N$9)/H!$C$16,0)</f>
        <v>0</v>
      </c>
      <c r="R59" s="55">
        <f>IF(AND(R52&gt;=H!$C$15,R52&lt;=H!$C$17),-(H!$N$8+H!$N$9)/H!$C$16,0)</f>
        <v>0</v>
      </c>
      <c r="S59" s="55">
        <f>IF(AND(S52&gt;=H!$C$15,S52&lt;=H!$C$17),-(H!$N$8+H!$N$9)/H!$C$16,0)</f>
        <v>0</v>
      </c>
      <c r="T59" s="55">
        <f>IF(AND(T52&gt;=H!$C$15,T52&lt;=H!$C$17),-(H!$N$8+H!$N$9)/H!$C$16,0)</f>
        <v>0</v>
      </c>
      <c r="U59" s="55">
        <f>IF(AND(U52&gt;=H!$C$15,U52&lt;=H!$C$17),-(H!$N$8+H!$N$9)/H!$C$16,0)</f>
        <v>0</v>
      </c>
      <c r="V59" s="55">
        <f>IF(AND(V52&gt;=H!$C$15,V52&lt;=H!$C$17),-(H!$N$8+H!$N$9)/H!$C$16,0)</f>
        <v>-180530.90400000001</v>
      </c>
      <c r="W59" s="55">
        <f>IF(AND(W52&gt;=H!$C$15,W52&lt;=H!$C$17),-(H!$N$8+H!$N$9)/H!$C$16,0)</f>
        <v>-180530.90400000001</v>
      </c>
      <c r="X59" s="55">
        <f>IF(AND(X52&gt;=H!$C$15,X52&lt;=H!$C$17),-(H!$N$8+H!$N$9)/H!$C$16,0)</f>
        <v>-180530.90400000001</v>
      </c>
      <c r="Y59" s="55">
        <f>IF(AND(Y52&gt;=H!$C$15,Y52&lt;=H!$C$17),-(H!$N$8+H!$N$9)/H!$C$16,0)</f>
        <v>-180530.90400000001</v>
      </c>
      <c r="Z59" s="55">
        <f>IF(AND(Z52&gt;=H!$C$15,Z52&lt;=H!$C$17),-(H!$N$8+H!$N$9)/H!$C$16,0)</f>
        <v>-180530.90400000001</v>
      </c>
      <c r="AA59" s="55">
        <f>IF(AND(AA52&gt;=H!$C$15,AA52&lt;=H!$C$17),-(H!$N$8+H!$N$9)/H!$C$16,0)</f>
        <v>-180530.90400000001</v>
      </c>
      <c r="AB59" s="55">
        <f>IF(AND(AB52&gt;=H!$C$15,AB52&lt;=H!$C$17),-(H!$N$8+H!$N$9)/H!$C$16,0)</f>
        <v>-180530.90400000001</v>
      </c>
      <c r="AC59" s="55">
        <f>IF(AND(AC52&gt;=H!$C$15,AC52&lt;=H!$C$17),-(H!$N$8+H!$N$9)/H!$C$16,0)</f>
        <v>-180530.90400000001</v>
      </c>
      <c r="AD59" s="55">
        <f>IF(AND(AD52&gt;=H!$C$15,AD52&lt;=H!$C$17),-(H!$N$8+H!$N$9)/H!$C$16,0)</f>
        <v>-180530.90400000001</v>
      </c>
      <c r="AE59" s="55">
        <f>IF(AND(AE52&gt;=H!$C$15,AE52&lt;=H!$C$17),-(H!$N$8+H!$N$9)/H!$C$16,0)</f>
        <v>-180530.90400000001</v>
      </c>
      <c r="AF59" s="55">
        <f>IF(AND(AF52&gt;=H!$C$15,AF52&lt;=H!$C$17),-(H!$N$8+H!$N$9)/H!$C$16,0)</f>
        <v>-180530.90400000001</v>
      </c>
      <c r="AG59" s="55">
        <f>IF(AND(AG52&gt;=H!$C$15,AG52&lt;=H!$C$17),-(H!$N$8+H!$N$9)/H!$C$16,0)</f>
        <v>-180530.90400000001</v>
      </c>
      <c r="AH59" s="55">
        <f>IF(AND(AH52&gt;=H!$C$15,AH52&lt;=H!$C$17),-(H!$N$8+H!$N$9)/H!$C$16,0)</f>
        <v>-180530.90400000001</v>
      </c>
      <c r="AI59" s="55">
        <f>IF(AND(AI52&gt;=H!$C$15,AI52&lt;=H!$C$17),-(H!$N$8+H!$N$9)/H!$C$16,0)</f>
        <v>-180530.90400000001</v>
      </c>
      <c r="AJ59" s="55">
        <f>IF(AND(AJ52&gt;=H!$C$15,AJ52&lt;=H!$C$17),-(H!$N$8+H!$N$9)/H!$C$16,0)</f>
        <v>-180530.90400000001</v>
      </c>
      <c r="AK59" s="55">
        <f>IF(AND(AK52&gt;=H!$C$15,AK52&lt;=H!$C$17),-(H!$N$8+H!$N$9)/H!$C$16,0)</f>
        <v>-180530.90400000001</v>
      </c>
      <c r="AL59" s="55">
        <f>IF(AND(AL52&gt;=H!$C$15,AL52&lt;=H!$C$17),-(H!$N$8+H!$N$9)/H!$C$16,0)</f>
        <v>-180530.90400000001</v>
      </c>
      <c r="AM59" s="55">
        <f>IF(AND(AM52&gt;=H!$C$15,AM52&lt;=H!$C$17),-(H!$N$8+H!$N$9)/H!$C$16,0)</f>
        <v>-180530.90400000001</v>
      </c>
      <c r="AN59" s="55">
        <f>IF(AND(AN52&gt;=H!$C$15,AN52&lt;=H!$C$17),-(H!$N$8+H!$N$9)/H!$C$16,0)</f>
        <v>-180530.90400000001</v>
      </c>
      <c r="AO59" s="55">
        <f>IF(AND(AO52&gt;=H!$C$15,AO52&lt;=H!$C$17),-(H!$N$8+H!$N$9)/H!$C$16,0)</f>
        <v>-180530.90400000001</v>
      </c>
      <c r="AP59" s="55">
        <f>IF(AND(AP52&gt;=H!$C$15,AP52&lt;=H!$C$17),-(H!$N$8+H!$N$9)/H!$C$16,0)</f>
        <v>-180530.90400000001</v>
      </c>
      <c r="AQ59" s="55">
        <f>IF(AND(AQ52&gt;=H!$C$15,AQ52&lt;=H!$C$17),-(H!$N$8+H!$N$9)/H!$C$16,0)</f>
        <v>-180530.90400000001</v>
      </c>
      <c r="AR59" s="55">
        <f>IF(AND(AR52&gt;=H!$C$15,AR52&lt;=H!$C$17),-(H!$N$8+H!$N$9)/H!$C$16,0)</f>
        <v>-180530.90400000001</v>
      </c>
      <c r="AS59" s="55">
        <f>IF(AND(AS52&gt;=H!$C$15,AS52&lt;=H!$C$17),-(H!$N$8+H!$N$9)/H!$C$16,0)</f>
        <v>-180530.90400000001</v>
      </c>
      <c r="AT59" s="55">
        <f>IF(AND(AT52&gt;=H!$C$15,AT52&lt;=H!$C$17),-(H!$N$8+H!$N$9)/H!$C$16,0)</f>
        <v>-180530.90400000001</v>
      </c>
      <c r="AU59" s="55">
        <f>IF(AND(AU52&gt;=H!$C$15,AU52&lt;=H!$C$17),-(H!$N$8+H!$N$9)/H!$C$16,0)</f>
        <v>-180530.90400000001</v>
      </c>
      <c r="AV59" s="55">
        <f>IF(AND(AV52&gt;=H!$C$15,AV52&lt;=H!$C$17),-(H!$N$8+H!$N$9)/H!$C$16,0)</f>
        <v>-180530.90400000001</v>
      </c>
      <c r="AW59" s="55">
        <f>IF(AND(AW52&gt;=H!$C$15,AW52&lt;=H!$C$17),-(H!$N$8+H!$N$9)/H!$C$16,0)</f>
        <v>-180530.90400000001</v>
      </c>
      <c r="AX59" s="55">
        <f>IF(AND(AX52&gt;=H!$C$15,AX52&lt;=H!$C$17),-(H!$N$8+H!$N$9)/H!$C$16,0)</f>
        <v>-180530.90400000001</v>
      </c>
      <c r="AY59" s="55">
        <f>IF(AND(AY52&gt;=H!$C$15,AY52&lt;=H!$C$17),-(H!$N$8+H!$N$9)/H!$C$16,0)</f>
        <v>-180530.90400000001</v>
      </c>
      <c r="AZ59" s="55">
        <f>IF(AND(AZ52&gt;=H!$C$15,AZ52&lt;=H!$C$17),-(H!$N$8+H!$N$9)/H!$C$16,0)</f>
        <v>-180530.90400000001</v>
      </c>
      <c r="BA59" s="55">
        <f>IF(AND(BA52&gt;=H!$C$15,BA52&lt;=H!$C$17),-(H!$N$8+H!$N$9)/H!$C$16,0)</f>
        <v>-180530.90400000001</v>
      </c>
      <c r="BB59" s="55">
        <f>IF(AND(BB52&gt;=H!$C$15,BB52&lt;=H!$C$17),-(H!$N$8+H!$N$9)/H!$C$16,0)</f>
        <v>-180530.90400000001</v>
      </c>
      <c r="BC59" s="55">
        <f>IF(AND(BC52&gt;=H!$C$15,BC52&lt;=H!$C$17),-(H!$N$8+H!$N$9)/H!$C$16,0)</f>
        <v>-180530.90400000001</v>
      </c>
      <c r="BD59" s="55">
        <f>IF(AND(BD52&gt;=H!$C$15,BD52&lt;=H!$C$17),-(H!$N$8+H!$N$9)/H!$C$16,0)</f>
        <v>-180530.90400000001</v>
      </c>
      <c r="BE59" s="55">
        <f>IF(AND(BE52&gt;=H!$C$15,BE52&lt;=H!$C$17),-(H!$N$8+H!$N$9)/H!$C$16,0)</f>
        <v>-180530.90400000001</v>
      </c>
      <c r="BF59" s="55">
        <f>IF(AND(BF52&gt;=H!$C$15,BF52&lt;=H!$C$17),-(H!$N$8+H!$N$9)/H!$C$16,0)</f>
        <v>-180530.90400000001</v>
      </c>
      <c r="BG59" s="55">
        <f>IF(AND(BG52&gt;=H!$C$15,BG52&lt;=H!$C$17),-(H!$N$8+H!$N$9)/H!$C$16,0)</f>
        <v>-180530.90400000001</v>
      </c>
      <c r="BH59" s="55">
        <f>IF(AND(BH52&gt;=H!$C$15,BH52&lt;=H!$C$17),-(H!$N$8+H!$N$9)/H!$C$16,0)</f>
        <v>-180530.90400000001</v>
      </c>
      <c r="BI59" s="55">
        <f>IF(AND(BI52&gt;=H!$C$15,BI52&lt;=H!$C$17),-(H!$N$8+H!$N$9)/H!$C$16,0)</f>
        <v>-180530.90400000001</v>
      </c>
      <c r="BJ59" s="55">
        <f>IF(AND(BJ52&gt;=H!$C$15,BJ52&lt;=H!$C$17),-(H!$N$8+H!$N$9)/H!$C$16,0)</f>
        <v>0</v>
      </c>
      <c r="BK59" s="55">
        <f>IF(AND(BK52&gt;=H!$C$15,BK52&lt;=H!$C$17),-(H!$N$8+H!$N$9)/H!$C$16,0)</f>
        <v>0</v>
      </c>
      <c r="BL59" s="55">
        <f>IF(AND(BL52&gt;=H!$C$15,BL52&lt;=H!$C$17),-(H!$N$8+H!$N$9)/H!$C$16,0)</f>
        <v>0</v>
      </c>
      <c r="BM59" s="55">
        <f>IF(AND(BM52&gt;=H!$C$15,BM52&lt;=H!$C$17),-(H!$N$8+H!$N$9)/H!$C$16,0)</f>
        <v>0</v>
      </c>
      <c r="BN59" s="55">
        <f>IF(AND(BN52&gt;=H!$C$15,BN52&lt;=H!$C$17),-(H!$N$8+H!$N$9)/H!$C$16,0)</f>
        <v>0</v>
      </c>
      <c r="BO59" s="55">
        <f>IF(AND(BO52&gt;=H!$C$15,BO52&lt;=H!$C$17),-(H!$N$8+H!$N$9)/H!$C$16,0)</f>
        <v>0</v>
      </c>
      <c r="BP59" s="55">
        <f>IF(AND(BP52&gt;=H!$C$15,BP52&lt;=H!$C$17),-(H!$N$8+H!$N$9)/H!$C$16,0)</f>
        <v>0</v>
      </c>
      <c r="BQ59" s="55">
        <f>IF(AND(BQ52&gt;=H!$C$15,BQ52&lt;=H!$C$17),-(H!$N$8+H!$N$9)/H!$C$16,0)</f>
        <v>0</v>
      </c>
      <c r="BR59" s="55">
        <f>IF(AND(BR52&gt;=H!$C$15,BR52&lt;=H!$C$17),-(H!$N$8+H!$N$9)/H!$C$16,0)</f>
        <v>0</v>
      </c>
      <c r="BS59" s="55">
        <f>IF(AND(BS52&gt;=H!$C$15,BS52&lt;=H!$C$17),-(H!$N$8+H!$N$9)/H!$C$16,0)</f>
        <v>0</v>
      </c>
      <c r="BT59" s="55">
        <f>IF(AND(BT52&gt;=H!$C$15,BT52&lt;=H!$C$17),-(H!$N$8+H!$N$9)/H!$C$16,0)</f>
        <v>0</v>
      </c>
      <c r="BU59" s="55">
        <f>IF(AND(BU52&gt;=H!$C$15,BU52&lt;=H!$C$17),-(H!$N$8+H!$N$9)/H!$C$16,0)</f>
        <v>0</v>
      </c>
      <c r="BV59" s="55">
        <f>IF(AND(BV52&gt;=H!$C$15,BV52&lt;=H!$C$17),-(H!$N$8+H!$N$9)/H!$C$16,0)</f>
        <v>0</v>
      </c>
      <c r="BW59" s="55">
        <f>IF(AND(BW52&gt;=H!$C$15,BW52&lt;=H!$C$17),-(H!$N$8+H!$N$9)/H!$C$16,0)</f>
        <v>0</v>
      </c>
      <c r="BX59" s="55">
        <f>IF(AND(BX52&gt;=H!$C$15,BX52&lt;=H!$C$17),-(H!$N$8+H!$N$9)/H!$C$16,0)</f>
        <v>0</v>
      </c>
      <c r="BY59" s="55">
        <f>IF(AND(BY52&gt;=H!$C$15,BY52&lt;=H!$C$17),-(H!$N$8+H!$N$9)/H!$C$16,0)</f>
        <v>0</v>
      </c>
      <c r="BZ59" s="55">
        <f>IF(AND(BZ52&gt;=H!$C$15,BZ52&lt;=H!$C$17),-(H!$N$8+H!$N$9)/H!$C$16,0)</f>
        <v>0</v>
      </c>
      <c r="CA59" s="55">
        <f>IF(AND(CA52&gt;=H!$C$15,CA52&lt;=H!$C$17),-(H!$N$8+H!$N$9)/H!$C$16,0)</f>
        <v>0</v>
      </c>
      <c r="CB59" s="55">
        <f>IF(AND(CB52&gt;=H!$C$15,CB52&lt;=H!$C$17),-(H!$N$8+H!$N$9)/H!$C$16,0)</f>
        <v>0</v>
      </c>
      <c r="CC59" s="55">
        <f>IF(AND(CC52&gt;=H!$C$15,CC52&lt;=H!$C$17),-(H!$N$8+H!$N$9)/H!$C$16,0)</f>
        <v>0</v>
      </c>
      <c r="CD59" s="55">
        <f>IF(AND(CD52&gt;=H!$C$15,CD52&lt;=H!$C$17),-(H!$N$8+H!$N$9)/H!$C$16,0)</f>
        <v>0</v>
      </c>
      <c r="CE59" s="55">
        <f>IF(AND(CE52&gt;=H!$C$15,CE52&lt;=H!$C$17),-(H!$N$8+H!$N$9)/H!$C$16,0)</f>
        <v>0</v>
      </c>
      <c r="CF59" s="55">
        <f>IF(AND(CF52&gt;=H!$C$15,CF52&lt;=H!$C$17),-(H!$N$8+H!$N$9)/H!$C$16,0)</f>
        <v>0</v>
      </c>
      <c r="CG59" s="55">
        <f>IF(AND(CG52&gt;=H!$C$15,CG52&lt;=H!$C$17),-(H!$N$8+H!$N$9)/H!$C$16,0)</f>
        <v>0</v>
      </c>
      <c r="CH59" s="55">
        <f>IF(AND(CH52&gt;=H!$C$15,CH52&lt;=H!$C$17),-(H!$N$8+H!$N$9)/H!$C$16,0)</f>
        <v>0</v>
      </c>
      <c r="CI59" s="55">
        <f>IF(AND(CI52&gt;=H!$C$15,CI52&lt;=H!$C$17),-(H!$N$8+H!$N$9)/H!$C$16,0)</f>
        <v>0</v>
      </c>
      <c r="CJ59" s="55">
        <f>IF(AND(CJ52&gt;=H!$C$15,CJ52&lt;=H!$C$17),-(H!$N$8+H!$N$9)/H!$C$16,0)</f>
        <v>0</v>
      </c>
      <c r="CK59" s="55">
        <f>IF(AND(CK52&gt;=H!$C$15,CK52&lt;=H!$C$17),-(H!$N$8+H!$N$9)/H!$C$16,0)</f>
        <v>0</v>
      </c>
      <c r="CL59" s="55">
        <f>IF(AND(CL52&gt;=H!$C$15,CL52&lt;=H!$C$17),-(H!$N$8+H!$N$9)/H!$C$16,0)</f>
        <v>0</v>
      </c>
      <c r="CM59" s="55">
        <f>IF(AND(CM52&gt;=H!$C$15,CM52&lt;=H!$C$17),-(H!$N$8+H!$N$9)/H!$C$16,0)</f>
        <v>0</v>
      </c>
      <c r="CN59" s="55">
        <f>IF(AND(CN52&gt;=H!$C$15,CN52&lt;=H!$C$17),-(H!$N$8+H!$N$9)/H!$C$16,0)</f>
        <v>0</v>
      </c>
      <c r="CO59" s="55">
        <f>IF(AND(CO52&gt;=H!$C$15,CO52&lt;=H!$C$17),-(H!$N$8+H!$N$9)/H!$C$16,0)</f>
        <v>0</v>
      </c>
      <c r="CP59" s="55">
        <f>IF(AND(CP52&gt;=H!$C$15,CP52&lt;=H!$C$17),-(H!$N$8+H!$N$9)/H!$C$16,0)</f>
        <v>0</v>
      </c>
      <c r="CQ59" s="55">
        <f>IF(AND(CQ52&gt;=H!$C$15,CQ52&lt;=H!$C$17),-(H!$N$8+H!$N$9)/H!$C$16,0)</f>
        <v>0</v>
      </c>
      <c r="CR59" s="55">
        <f>IF(AND(CR52&gt;=H!$C$15,CR52&lt;=H!$C$17),-(H!$N$8+H!$N$9)/H!$C$16,0)</f>
        <v>0</v>
      </c>
      <c r="CS59" s="55">
        <f>IF(AND(CS52&gt;=H!$C$15,CS52&lt;=H!$C$17),-(H!$N$8+H!$N$9)/H!$C$16,0)</f>
        <v>0</v>
      </c>
      <c r="CT59" s="55">
        <f>IF(AND(CT52&gt;=H!$C$15,CT52&lt;=H!$C$17),-(H!$N$8+H!$N$9)/H!$C$16,0)</f>
        <v>0</v>
      </c>
      <c r="CU59" s="55">
        <f>IF(AND(CU52&gt;=H!$C$15,CU52&lt;=H!$C$17),-(H!$N$8+H!$N$9)/H!$C$16,0)</f>
        <v>0</v>
      </c>
      <c r="CV59" s="55">
        <f>IF(AND(CV52&gt;=H!$C$15,CV52&lt;=H!$C$17),-(H!$N$8+H!$N$9)/H!$C$16,0)</f>
        <v>0</v>
      </c>
      <c r="CW59" s="55">
        <f>IF(AND(CW52&gt;=H!$C$15,CW52&lt;=H!$C$17),-(H!$N$8+H!$N$9)/H!$C$16,0)</f>
        <v>0</v>
      </c>
      <c r="CX59" s="55">
        <f>IF(AND(CX52&gt;=H!$C$15,CX52&lt;=H!$C$17),-(H!$N$8+H!$N$9)/H!$C$16,0)</f>
        <v>0</v>
      </c>
      <c r="CY59" s="55">
        <f>IF(AND(CY52&gt;=H!$C$15,CY52&lt;=H!$C$17),-(H!$N$8+H!$N$9)/H!$C$16,0)</f>
        <v>0</v>
      </c>
      <c r="CZ59" s="55">
        <f>IF(AND(CZ52&gt;=H!$C$15,CZ52&lt;=H!$C$17),-(H!$N$8+H!$N$9)/H!$C$16,0)</f>
        <v>0</v>
      </c>
      <c r="DA59" s="55">
        <f>IF(AND(DA52&gt;=H!$C$15,DA52&lt;=H!$C$17),-(H!$N$8+H!$N$9)/H!$C$16,0)</f>
        <v>0</v>
      </c>
      <c r="DB59" s="55">
        <f>IF(AND(DB52&gt;=H!$C$15,DB52&lt;=H!$C$17),-(H!$N$8+H!$N$9)/H!$C$16,0)</f>
        <v>0</v>
      </c>
      <c r="DC59" s="55">
        <f>IF(AND(DC52&gt;=H!$C$15,DC52&lt;=H!$C$17),-(H!$N$8+H!$N$9)/H!$C$16,0)</f>
        <v>0</v>
      </c>
      <c r="DD59" s="55">
        <f>IF(AND(DD52&gt;=H!$C$15,DD52&lt;=H!$C$17),-(H!$N$8+H!$N$9)/H!$C$16,0)</f>
        <v>0</v>
      </c>
      <c r="DE59" s="55">
        <f>IF(AND(DE52&gt;=H!$C$15,DE52&lt;=H!$C$17),-(H!$N$8+H!$N$9)/H!$C$16,0)</f>
        <v>0</v>
      </c>
      <c r="DF59" s="55">
        <f>IF(AND(DF52&gt;=H!$C$15,DF52&lt;=H!$C$17),-(H!$N$8+H!$N$9)/H!$C$16,0)</f>
        <v>0</v>
      </c>
      <c r="DG59" s="55">
        <f>IF(AND(DG52&gt;=H!$C$15,DG52&lt;=H!$C$17),-(H!$N$8+H!$N$9)/H!$C$16,0)</f>
        <v>0</v>
      </c>
      <c r="DH59" s="55">
        <f>IF(AND(DH52&gt;=H!$C$15,DH52&lt;=H!$C$17),-(H!$N$8+H!$N$9)/H!$C$16,0)</f>
        <v>0</v>
      </c>
      <c r="DI59" s="55">
        <f>IF(AND(DI52&gt;=H!$C$15,DI52&lt;=H!$C$17),-(H!$N$8+H!$N$9)/H!$C$16,0)</f>
        <v>0</v>
      </c>
      <c r="DJ59" s="55">
        <f>IF(AND(DJ52&gt;=H!$C$15,DJ52&lt;=H!$C$17),-(H!$N$8+H!$N$9)/H!$C$16,0)</f>
        <v>0</v>
      </c>
      <c r="DK59" s="55">
        <f>IF(AND(DK52&gt;=H!$C$15,DK52&lt;=H!$C$17),-(H!$N$8+H!$N$9)/H!$C$16,0)</f>
        <v>0</v>
      </c>
      <c r="DL59" s="55">
        <f>IF(AND(DL52&gt;=H!$C$15,DL52&lt;=H!$C$17),-(H!$N$8+H!$N$9)/H!$C$16,0)</f>
        <v>0</v>
      </c>
      <c r="DM59" s="55">
        <f>IF(AND(DM52&gt;=H!$C$15,DM52&lt;=H!$C$17),-(H!$N$8+H!$N$9)/H!$C$16,0)</f>
        <v>0</v>
      </c>
      <c r="DN59" s="55">
        <f>IF(AND(DN52&gt;=H!$C$15,DN52&lt;=H!$C$17),-(H!$N$8+H!$N$9)/H!$C$16,0)</f>
        <v>0</v>
      </c>
      <c r="DO59" s="55">
        <f>IF(AND(DO52&gt;=H!$C$15,DO52&lt;=H!$C$17),-(H!$N$8+H!$N$9)/H!$C$16,0)</f>
        <v>0</v>
      </c>
      <c r="DP59" s="55">
        <f>IF(AND(DP52&gt;=H!$C$15,DP52&lt;=H!$C$17),-(H!$N$8+H!$N$9)/H!$C$16,0)</f>
        <v>0</v>
      </c>
      <c r="DQ59" s="55">
        <f>IF(AND(DQ52&gt;=H!$C$15,DQ52&lt;=H!$C$17),-(H!$N$8+H!$N$9)/H!$C$16,0)</f>
        <v>0</v>
      </c>
      <c r="DR59" s="55">
        <f>IF(AND(DR52&gt;=H!$C$15,DR52&lt;=H!$C$17),-(H!$N$8+H!$N$9)/H!$C$16,0)</f>
        <v>0</v>
      </c>
      <c r="DS59" s="55">
        <f>IF(AND(DS52&gt;=H!$C$15,DS52&lt;=H!$C$17),-(H!$N$8+H!$N$9)/H!$C$16,0)</f>
        <v>0</v>
      </c>
      <c r="DT59" s="55">
        <f>IF(AND(DT52&gt;=H!$C$15,DT52&lt;=H!$C$17),-(H!$N$8+H!$N$9)/H!$C$16,0)</f>
        <v>0</v>
      </c>
      <c r="DU59" s="36" t="s">
        <v>238</v>
      </c>
    </row>
    <row r="60" spans="2:125" x14ac:dyDescent="0.25">
      <c r="B60" s="56">
        <f>SUM(D60:DT60)</f>
        <v>-5400711.8400000026</v>
      </c>
      <c r="C60" s="14" t="str">
        <f>CONCATENATE("Contingency (",LPP!H18*100,"% Allocated)")</f>
        <v>Contingency (20% Allocated)</v>
      </c>
      <c r="E60" s="55">
        <f>IF(AND(E52&gt;=H!$C$15,E52&lt;=H!$C$17),-(LPP!$H$17*LPP!$Q$13)/H!$C$16,0)</f>
        <v>0</v>
      </c>
      <c r="F60" s="55">
        <f>IF(AND(F52&gt;=H!$C$15,F52&lt;=H!$C$17),-(LPP!$H$17*LPP!$Q$13)/H!$C$16,0)</f>
        <v>0</v>
      </c>
      <c r="G60" s="55">
        <f>IF(AND(G52&gt;=H!$C$15,G52&lt;=H!$C$17),-(LPP!$H$17*LPP!$Q$13)/H!$C$16,0)</f>
        <v>0</v>
      </c>
      <c r="H60" s="55">
        <f>IF(AND(H52&gt;=H!$C$15,H52&lt;=H!$C$17),-(LPP!$H$17*LPP!$Q$13)/H!$C$16,0)</f>
        <v>0</v>
      </c>
      <c r="I60" s="55">
        <f>IF(AND(I52&gt;=H!$C$15,I52&lt;=H!$C$17),-(LPP!$H$17*LPP!$Q$13)/H!$C$16,0)</f>
        <v>0</v>
      </c>
      <c r="J60" s="55">
        <f>IF(AND(J52&gt;=H!$C$15,J52&lt;=H!$C$17),-(LPP!$H$17*LPP!$Q$13)/H!$C$16,0)</f>
        <v>0</v>
      </c>
      <c r="K60" s="55">
        <f>IF(AND(K52&gt;=H!$C$15,K52&lt;=H!$C$17),-(LPP!$H$17*LPP!$Q$13)/H!$C$16,0)</f>
        <v>0</v>
      </c>
      <c r="L60" s="55">
        <f>IF(AND(L52&gt;=H!$C$15,L52&lt;=H!$C$17),-(LPP!$H$17*LPP!$Q$13)/H!$C$16,0)</f>
        <v>0</v>
      </c>
      <c r="M60" s="55">
        <f>IF(AND(M52&gt;=H!$C$15,M52&lt;=H!$C$17),-(LPP!$H$17*LPP!$Q$13)/H!$C$16,0)</f>
        <v>0</v>
      </c>
      <c r="N60" s="55">
        <f>IF(AND(N52&gt;=H!$C$15,N52&lt;=H!$C$17),-(LPP!$H$17*LPP!$Q$13)/H!$C$16,0)</f>
        <v>0</v>
      </c>
      <c r="O60" s="55">
        <f>IF(AND(O52&gt;=H!$C$15,O52&lt;=H!$C$17),-(LPP!$H$17*LPP!$Q$13)/H!$C$16,0)</f>
        <v>0</v>
      </c>
      <c r="P60" s="55">
        <f>IF(AND(P52&gt;=H!$C$15,P52&lt;=H!$C$17),-(LPP!$H$17*LPP!$Q$13)/H!$C$16,0)</f>
        <v>0</v>
      </c>
      <c r="Q60" s="55">
        <f>IF(AND(Q52&gt;=H!$C$15,Q52&lt;=H!$C$17),-(LPP!$H$17*LPP!$Q$13)/H!$C$16,0)</f>
        <v>0</v>
      </c>
      <c r="R60" s="55">
        <f>IF(AND(R52&gt;=H!$C$15,R52&lt;=H!$C$17),-(LPP!$H$17*LPP!$Q$13)/H!$C$16,0)</f>
        <v>0</v>
      </c>
      <c r="S60" s="55">
        <f>IF(AND(S52&gt;=H!$C$15,S52&lt;=H!$C$17),-(LPP!$H$17*LPP!$Q$13)/H!$C$16,0)</f>
        <v>0</v>
      </c>
      <c r="T60" s="55">
        <f>IF(AND(T52&gt;=H!$C$15,T52&lt;=H!$C$17),-(LPP!$H$17*LPP!$Q$13)/H!$C$16,0)</f>
        <v>0</v>
      </c>
      <c r="U60" s="55">
        <f>IF(AND(U52&gt;=H!$C$15,U52&lt;=H!$C$17),-(LPP!$H$17*LPP!$Q$13)/H!$C$16,0)</f>
        <v>0</v>
      </c>
      <c r="V60" s="55">
        <f>IF(AND(V52&gt;=H!$C$15,V52&lt;=H!$C$17),-(LPP!$H$17*LPP!$Q$13)/H!$C$16,0)</f>
        <v>-135017.796</v>
      </c>
      <c r="W60" s="55">
        <f>IF(AND(W52&gt;=H!$C$15,W52&lt;=H!$C$17),-(LPP!$H$17*LPP!$Q$13)/H!$C$16,0)</f>
        <v>-135017.796</v>
      </c>
      <c r="X60" s="55">
        <f>IF(AND(X52&gt;=H!$C$15,X52&lt;=H!$C$17),-(LPP!$H$17*LPP!$Q$13)/H!$C$16,0)</f>
        <v>-135017.796</v>
      </c>
      <c r="Y60" s="55">
        <f>IF(AND(Y52&gt;=H!$C$15,Y52&lt;=H!$C$17),-(LPP!$H$17*LPP!$Q$13)/H!$C$16,0)</f>
        <v>-135017.796</v>
      </c>
      <c r="Z60" s="55">
        <f>IF(AND(Z52&gt;=H!$C$15,Z52&lt;=H!$C$17),-(LPP!$H$17*LPP!$Q$13)/H!$C$16,0)</f>
        <v>-135017.796</v>
      </c>
      <c r="AA60" s="55">
        <f>IF(AND(AA52&gt;=H!$C$15,AA52&lt;=H!$C$17),-(LPP!$H$17*LPP!$Q$13)/H!$C$16,0)</f>
        <v>-135017.796</v>
      </c>
      <c r="AB60" s="55">
        <f>IF(AND(AB52&gt;=H!$C$15,AB52&lt;=H!$C$17),-(LPP!$H$17*LPP!$Q$13)/H!$C$16,0)</f>
        <v>-135017.796</v>
      </c>
      <c r="AC60" s="55">
        <f>IF(AND(AC52&gt;=H!$C$15,AC52&lt;=H!$C$17),-(LPP!$H$17*LPP!$Q$13)/H!$C$16,0)</f>
        <v>-135017.796</v>
      </c>
      <c r="AD60" s="55">
        <f>IF(AND(AD52&gt;=H!$C$15,AD52&lt;=H!$C$17),-(LPP!$H$17*LPP!$Q$13)/H!$C$16,0)</f>
        <v>-135017.796</v>
      </c>
      <c r="AE60" s="55">
        <f>IF(AND(AE52&gt;=H!$C$15,AE52&lt;=H!$C$17),-(LPP!$H$17*LPP!$Q$13)/H!$C$16,0)</f>
        <v>-135017.796</v>
      </c>
      <c r="AF60" s="55">
        <f>IF(AND(AF52&gt;=H!$C$15,AF52&lt;=H!$C$17),-(LPP!$H$17*LPP!$Q$13)/H!$C$16,0)</f>
        <v>-135017.796</v>
      </c>
      <c r="AG60" s="55">
        <f>IF(AND(AG52&gt;=H!$C$15,AG52&lt;=H!$C$17),-(LPP!$H$17*LPP!$Q$13)/H!$C$16,0)</f>
        <v>-135017.796</v>
      </c>
      <c r="AH60" s="55">
        <f>IF(AND(AH52&gt;=H!$C$15,AH52&lt;=H!$C$17),-(LPP!$H$17*LPP!$Q$13)/H!$C$16,0)</f>
        <v>-135017.796</v>
      </c>
      <c r="AI60" s="55">
        <f>IF(AND(AI52&gt;=H!$C$15,AI52&lt;=H!$C$17),-(LPP!$H$17*LPP!$Q$13)/H!$C$16,0)</f>
        <v>-135017.796</v>
      </c>
      <c r="AJ60" s="55">
        <f>IF(AND(AJ52&gt;=H!$C$15,AJ52&lt;=H!$C$17),-(LPP!$H$17*LPP!$Q$13)/H!$C$16,0)</f>
        <v>-135017.796</v>
      </c>
      <c r="AK60" s="55">
        <f>IF(AND(AK52&gt;=H!$C$15,AK52&lt;=H!$C$17),-(LPP!$H$17*LPP!$Q$13)/H!$C$16,0)</f>
        <v>-135017.796</v>
      </c>
      <c r="AL60" s="55">
        <f>IF(AND(AL52&gt;=H!$C$15,AL52&lt;=H!$C$17),-(LPP!$H$17*LPP!$Q$13)/H!$C$16,0)</f>
        <v>-135017.796</v>
      </c>
      <c r="AM60" s="55">
        <f>IF(AND(AM52&gt;=H!$C$15,AM52&lt;=H!$C$17),-(LPP!$H$17*LPP!$Q$13)/H!$C$16,0)</f>
        <v>-135017.796</v>
      </c>
      <c r="AN60" s="55">
        <f>IF(AND(AN52&gt;=H!$C$15,AN52&lt;=H!$C$17),-(LPP!$H$17*LPP!$Q$13)/H!$C$16,0)</f>
        <v>-135017.796</v>
      </c>
      <c r="AO60" s="55">
        <f>IF(AND(AO52&gt;=H!$C$15,AO52&lt;=H!$C$17),-(LPP!$H$17*LPP!$Q$13)/H!$C$16,0)</f>
        <v>-135017.796</v>
      </c>
      <c r="AP60" s="55">
        <f>IF(AND(AP52&gt;=H!$C$15,AP52&lt;=H!$C$17),-(LPP!$H$17*LPP!$Q$13)/H!$C$16,0)</f>
        <v>-135017.796</v>
      </c>
      <c r="AQ60" s="55">
        <f>IF(AND(AQ52&gt;=H!$C$15,AQ52&lt;=H!$C$17),-(LPP!$H$17*LPP!$Q$13)/H!$C$16,0)</f>
        <v>-135017.796</v>
      </c>
      <c r="AR60" s="55">
        <f>IF(AND(AR52&gt;=H!$C$15,AR52&lt;=H!$C$17),-(LPP!$H$17*LPP!$Q$13)/H!$C$16,0)</f>
        <v>-135017.796</v>
      </c>
      <c r="AS60" s="55">
        <f>IF(AND(AS52&gt;=H!$C$15,AS52&lt;=H!$C$17),-(LPP!$H$17*LPP!$Q$13)/H!$C$16,0)</f>
        <v>-135017.796</v>
      </c>
      <c r="AT60" s="55">
        <f>IF(AND(AT52&gt;=H!$C$15,AT52&lt;=H!$C$17),-(LPP!$H$17*LPP!$Q$13)/H!$C$16,0)</f>
        <v>-135017.796</v>
      </c>
      <c r="AU60" s="55">
        <f>IF(AND(AU52&gt;=H!$C$15,AU52&lt;=H!$C$17),-(LPP!$H$17*LPP!$Q$13)/H!$C$16,0)</f>
        <v>-135017.796</v>
      </c>
      <c r="AV60" s="55">
        <f>IF(AND(AV52&gt;=H!$C$15,AV52&lt;=H!$C$17),-(LPP!$H$17*LPP!$Q$13)/H!$C$16,0)</f>
        <v>-135017.796</v>
      </c>
      <c r="AW60" s="55">
        <f>IF(AND(AW52&gt;=H!$C$15,AW52&lt;=H!$C$17),-(LPP!$H$17*LPP!$Q$13)/H!$C$16,0)</f>
        <v>-135017.796</v>
      </c>
      <c r="AX60" s="55">
        <f>IF(AND(AX52&gt;=H!$C$15,AX52&lt;=H!$C$17),-(LPP!$H$17*LPP!$Q$13)/H!$C$16,0)</f>
        <v>-135017.796</v>
      </c>
      <c r="AY60" s="55">
        <f>IF(AND(AY52&gt;=H!$C$15,AY52&lt;=H!$C$17),-(LPP!$H$17*LPP!$Q$13)/H!$C$16,0)</f>
        <v>-135017.796</v>
      </c>
      <c r="AZ60" s="55">
        <f>IF(AND(AZ52&gt;=H!$C$15,AZ52&lt;=H!$C$17),-(LPP!$H$17*LPP!$Q$13)/H!$C$16,0)</f>
        <v>-135017.796</v>
      </c>
      <c r="BA60" s="55">
        <f>IF(AND(BA52&gt;=H!$C$15,BA52&lt;=H!$C$17),-(LPP!$H$17*LPP!$Q$13)/H!$C$16,0)</f>
        <v>-135017.796</v>
      </c>
      <c r="BB60" s="55">
        <f>IF(AND(BB52&gt;=H!$C$15,BB52&lt;=H!$C$17),-(LPP!$H$17*LPP!$Q$13)/H!$C$16,0)</f>
        <v>-135017.796</v>
      </c>
      <c r="BC60" s="55">
        <f>IF(AND(BC52&gt;=H!$C$15,BC52&lt;=H!$C$17),-(LPP!$H$17*LPP!$Q$13)/H!$C$16,0)</f>
        <v>-135017.796</v>
      </c>
      <c r="BD60" s="55">
        <f>IF(AND(BD52&gt;=H!$C$15,BD52&lt;=H!$C$17),-(LPP!$H$17*LPP!$Q$13)/H!$C$16,0)</f>
        <v>-135017.796</v>
      </c>
      <c r="BE60" s="55">
        <f>IF(AND(BE52&gt;=H!$C$15,BE52&lt;=H!$C$17),-(LPP!$H$17*LPP!$Q$13)/H!$C$16,0)</f>
        <v>-135017.796</v>
      </c>
      <c r="BF60" s="55">
        <f>IF(AND(BF52&gt;=H!$C$15,BF52&lt;=H!$C$17),-(LPP!$H$17*LPP!$Q$13)/H!$C$16,0)</f>
        <v>-135017.796</v>
      </c>
      <c r="BG60" s="55">
        <f>IF(AND(BG52&gt;=H!$C$15,BG52&lt;=H!$C$17),-(LPP!$H$17*LPP!$Q$13)/H!$C$16,0)</f>
        <v>-135017.796</v>
      </c>
      <c r="BH60" s="55">
        <f>IF(AND(BH52&gt;=H!$C$15,BH52&lt;=H!$C$17),-(LPP!$H$17*LPP!$Q$13)/H!$C$16,0)</f>
        <v>-135017.796</v>
      </c>
      <c r="BI60" s="55">
        <f>IF(AND(BI52&gt;=H!$C$15,BI52&lt;=H!$C$17),-(LPP!$H$17*LPP!$Q$13)/H!$C$16,0)</f>
        <v>-135017.796</v>
      </c>
      <c r="BJ60" s="55">
        <f>IF(AND(BJ52&gt;=H!$C$15,BJ52&lt;=H!$C$17),-(LPP!$H$17*LPP!$Q$13)/H!$C$16,0)</f>
        <v>0</v>
      </c>
      <c r="BK60" s="55">
        <f>IF(AND(BK52&gt;=H!$C$15,BK52&lt;=H!$C$17),-(LPP!$H$17*LPP!$Q$13)/H!$C$16,0)</f>
        <v>0</v>
      </c>
      <c r="BL60" s="55">
        <f>IF(AND(BL52&gt;=H!$C$15,BL52&lt;=H!$C$17),-(LPP!$H$17*LPP!$Q$13)/H!$C$16,0)</f>
        <v>0</v>
      </c>
      <c r="BM60" s="55">
        <f>IF(AND(BM52&gt;=H!$C$15,BM52&lt;=H!$C$17),-(LPP!$H$17*LPP!$Q$13)/H!$C$16,0)</f>
        <v>0</v>
      </c>
      <c r="BN60" s="55">
        <f>IF(AND(BN52&gt;=H!$C$15,BN52&lt;=H!$C$17),-(LPP!$H$17*LPP!$Q$13)/H!$C$16,0)</f>
        <v>0</v>
      </c>
      <c r="BO60" s="55">
        <f>IF(AND(BO52&gt;=H!$C$15,BO52&lt;=H!$C$17),-(LPP!$H$17*LPP!$Q$13)/H!$C$16,0)</f>
        <v>0</v>
      </c>
      <c r="BP60" s="55">
        <f>IF(AND(BP52&gt;=H!$C$15,BP52&lt;=H!$C$17),-(LPP!$H$17*LPP!$Q$13)/H!$C$16,0)</f>
        <v>0</v>
      </c>
      <c r="BQ60" s="55">
        <f>IF(AND(BQ52&gt;=H!$C$15,BQ52&lt;=H!$C$17),-(LPP!$H$17*LPP!$Q$13)/H!$C$16,0)</f>
        <v>0</v>
      </c>
      <c r="BR60" s="55">
        <f>IF(AND(BR52&gt;=H!$C$15,BR52&lt;=H!$C$17),-(LPP!$H$17*LPP!$Q$13)/H!$C$16,0)</f>
        <v>0</v>
      </c>
      <c r="BS60" s="55">
        <f>IF(AND(BS52&gt;=H!$C$15,BS52&lt;=H!$C$17),-(LPP!$H$17*LPP!$Q$13)/H!$C$16,0)</f>
        <v>0</v>
      </c>
      <c r="BT60" s="55">
        <f>IF(AND(BT52&gt;=H!$C$15,BT52&lt;=H!$C$17),-(LPP!$H$17*LPP!$Q$13)/H!$C$16,0)</f>
        <v>0</v>
      </c>
      <c r="BU60" s="55">
        <f>IF(AND(BU52&gt;=H!$C$15,BU52&lt;=H!$C$17),-(LPP!$H$17*LPP!$Q$13)/H!$C$16,0)</f>
        <v>0</v>
      </c>
      <c r="BV60" s="55">
        <f>IF(AND(BV52&gt;=H!$C$15,BV52&lt;=H!$C$17),-(LPP!$H$17*LPP!$Q$13)/H!$C$16,0)</f>
        <v>0</v>
      </c>
      <c r="BW60" s="55">
        <f>IF(AND(BW52&gt;=H!$C$15,BW52&lt;=H!$C$17),-(LPP!$H$17*LPP!$Q$13)/H!$C$16,0)</f>
        <v>0</v>
      </c>
      <c r="BX60" s="55">
        <f>IF(AND(BX52&gt;=H!$C$15,BX52&lt;=H!$C$17),-(LPP!$H$17*LPP!$Q$13)/H!$C$16,0)</f>
        <v>0</v>
      </c>
      <c r="BY60" s="55">
        <f>IF(AND(BY52&gt;=H!$C$15,BY52&lt;=H!$C$17),-(LPP!$H$17*LPP!$Q$13)/H!$C$16,0)</f>
        <v>0</v>
      </c>
      <c r="BZ60" s="55">
        <f>IF(AND(BZ52&gt;=H!$C$15,BZ52&lt;=H!$C$17),-(LPP!$H$17*LPP!$Q$13)/H!$C$16,0)</f>
        <v>0</v>
      </c>
      <c r="CA60" s="55">
        <f>IF(AND(CA52&gt;=H!$C$15,CA52&lt;=H!$C$17),-(LPP!$H$17*LPP!$Q$13)/H!$C$16,0)</f>
        <v>0</v>
      </c>
      <c r="CB60" s="55">
        <f>IF(AND(CB52&gt;=H!$C$15,CB52&lt;=H!$C$17),-(LPP!$H$17*LPP!$Q$13)/H!$C$16,0)</f>
        <v>0</v>
      </c>
      <c r="CC60" s="55">
        <f>IF(AND(CC52&gt;=H!$C$15,CC52&lt;=H!$C$17),-(LPP!$H$17*LPP!$Q$13)/H!$C$16,0)</f>
        <v>0</v>
      </c>
      <c r="CD60" s="55">
        <f>IF(AND(CD52&gt;=H!$C$15,CD52&lt;=H!$C$17),-(LPP!$H$17*LPP!$Q$13)/H!$C$16,0)</f>
        <v>0</v>
      </c>
      <c r="CE60" s="55">
        <f>IF(AND(CE52&gt;=H!$C$15,CE52&lt;=H!$C$17),-(LPP!$H$17*LPP!$Q$13)/H!$C$16,0)</f>
        <v>0</v>
      </c>
      <c r="CF60" s="55">
        <f>IF(AND(CF52&gt;=H!$C$15,CF52&lt;=H!$C$17),-(LPP!$H$17*LPP!$Q$13)/H!$C$16,0)</f>
        <v>0</v>
      </c>
      <c r="CG60" s="55">
        <f>IF(AND(CG52&gt;=H!$C$15,CG52&lt;=H!$C$17),-(LPP!$H$17*LPP!$Q$13)/H!$C$16,0)</f>
        <v>0</v>
      </c>
      <c r="CH60" s="55">
        <f>IF(AND(CH52&gt;=H!$C$15,CH52&lt;=H!$C$17),-(LPP!$H$17*LPP!$Q$13)/H!$C$16,0)</f>
        <v>0</v>
      </c>
      <c r="CI60" s="55">
        <f>IF(AND(CI52&gt;=H!$C$15,CI52&lt;=H!$C$17),-(LPP!$H$17*LPP!$Q$13)/H!$C$16,0)</f>
        <v>0</v>
      </c>
      <c r="CJ60" s="55">
        <f>IF(AND(CJ52&gt;=H!$C$15,CJ52&lt;=H!$C$17),-(LPP!$H$17*LPP!$Q$13)/H!$C$16,0)</f>
        <v>0</v>
      </c>
      <c r="CK60" s="55">
        <f>IF(AND(CK52&gt;=H!$C$15,CK52&lt;=H!$C$17),-(LPP!$H$17*LPP!$Q$13)/H!$C$16,0)</f>
        <v>0</v>
      </c>
      <c r="CL60" s="55">
        <f>IF(AND(CL52&gt;=H!$C$15,CL52&lt;=H!$C$17),-(LPP!$H$17*LPP!$Q$13)/H!$C$16,0)</f>
        <v>0</v>
      </c>
      <c r="CM60" s="55">
        <f>IF(AND(CM52&gt;=H!$C$15,CM52&lt;=H!$C$17),-(LPP!$H$17*LPP!$Q$13)/H!$C$16,0)</f>
        <v>0</v>
      </c>
      <c r="CN60" s="55">
        <f>IF(AND(CN52&gt;=H!$C$15,CN52&lt;=H!$C$17),-(LPP!$H$17*LPP!$Q$13)/H!$C$16,0)</f>
        <v>0</v>
      </c>
      <c r="CO60" s="55">
        <f>IF(AND(CO52&gt;=H!$C$15,CO52&lt;=H!$C$17),-(LPP!$H$17*LPP!$Q$13)/H!$C$16,0)</f>
        <v>0</v>
      </c>
      <c r="CP60" s="55">
        <f>IF(AND(CP52&gt;=H!$C$15,CP52&lt;=H!$C$17),-(LPP!$H$17*LPP!$Q$13)/H!$C$16,0)</f>
        <v>0</v>
      </c>
      <c r="CQ60" s="55">
        <f>IF(AND(CQ52&gt;=H!$C$15,CQ52&lt;=H!$C$17),-(LPP!$H$17*LPP!$Q$13)/H!$C$16,0)</f>
        <v>0</v>
      </c>
      <c r="CR60" s="55">
        <f>IF(AND(CR52&gt;=H!$C$15,CR52&lt;=H!$C$17),-(LPP!$H$17*LPP!$Q$13)/H!$C$16,0)</f>
        <v>0</v>
      </c>
      <c r="CS60" s="55">
        <f>IF(AND(CS52&gt;=H!$C$15,CS52&lt;=H!$C$17),-(LPP!$H$17*LPP!$Q$13)/H!$C$16,0)</f>
        <v>0</v>
      </c>
      <c r="CT60" s="55">
        <f>IF(AND(CT52&gt;=H!$C$15,CT52&lt;=H!$C$17),-(LPP!$H$17*LPP!$Q$13)/H!$C$16,0)</f>
        <v>0</v>
      </c>
      <c r="CU60" s="55">
        <f>IF(AND(CU52&gt;=H!$C$15,CU52&lt;=H!$C$17),-(LPP!$H$17*LPP!$Q$13)/H!$C$16,0)</f>
        <v>0</v>
      </c>
      <c r="CV60" s="55">
        <f>IF(AND(CV52&gt;=H!$C$15,CV52&lt;=H!$C$17),-(LPP!$H$17*LPP!$Q$13)/H!$C$16,0)</f>
        <v>0</v>
      </c>
      <c r="CW60" s="55">
        <f>IF(AND(CW52&gt;=H!$C$15,CW52&lt;=H!$C$17),-(LPP!$H$17*LPP!$Q$13)/H!$C$16,0)</f>
        <v>0</v>
      </c>
      <c r="CX60" s="55">
        <f>IF(AND(CX52&gt;=H!$C$15,CX52&lt;=H!$C$17),-(LPP!$H$17*LPP!$Q$13)/H!$C$16,0)</f>
        <v>0</v>
      </c>
      <c r="CY60" s="55">
        <f>IF(AND(CY52&gt;=H!$C$15,CY52&lt;=H!$C$17),-(LPP!$H$17*LPP!$Q$13)/H!$C$16,0)</f>
        <v>0</v>
      </c>
      <c r="CZ60" s="55">
        <f>IF(AND(CZ52&gt;=H!$C$15,CZ52&lt;=H!$C$17),-(LPP!$H$17*LPP!$Q$13)/H!$C$16,0)</f>
        <v>0</v>
      </c>
      <c r="DA60" s="55">
        <f>IF(AND(DA52&gt;=H!$C$15,DA52&lt;=H!$C$17),-(LPP!$H$17*LPP!$Q$13)/H!$C$16,0)</f>
        <v>0</v>
      </c>
      <c r="DB60" s="55">
        <f>IF(AND(DB52&gt;=H!$C$15,DB52&lt;=H!$C$17),-(LPP!$H$17*LPP!$Q$13)/H!$C$16,0)</f>
        <v>0</v>
      </c>
      <c r="DC60" s="55">
        <f>IF(AND(DC52&gt;=H!$C$15,DC52&lt;=H!$C$17),-(LPP!$H$17*LPP!$Q$13)/H!$C$16,0)</f>
        <v>0</v>
      </c>
      <c r="DD60" s="55">
        <f>IF(AND(DD52&gt;=H!$C$15,DD52&lt;=H!$C$17),-(LPP!$H$17*LPP!$Q$13)/H!$C$16,0)</f>
        <v>0</v>
      </c>
      <c r="DE60" s="55">
        <f>IF(AND(DE52&gt;=H!$C$15,DE52&lt;=H!$C$17),-(LPP!$H$17*LPP!$Q$13)/H!$C$16,0)</f>
        <v>0</v>
      </c>
      <c r="DF60" s="55">
        <f>IF(AND(DF52&gt;=H!$C$15,DF52&lt;=H!$C$17),-(LPP!$H$17*LPP!$Q$13)/H!$C$16,0)</f>
        <v>0</v>
      </c>
      <c r="DG60" s="55">
        <f>IF(AND(DG52&gt;=H!$C$15,DG52&lt;=H!$C$17),-(LPP!$H$17*LPP!$Q$13)/H!$C$16,0)</f>
        <v>0</v>
      </c>
      <c r="DH60" s="55">
        <f>IF(AND(DH52&gt;=H!$C$15,DH52&lt;=H!$C$17),-(LPP!$H$17*LPP!$Q$13)/H!$C$16,0)</f>
        <v>0</v>
      </c>
      <c r="DI60" s="55">
        <f>IF(AND(DI52&gt;=H!$C$15,DI52&lt;=H!$C$17),-(LPP!$H$17*LPP!$Q$13)/H!$C$16,0)</f>
        <v>0</v>
      </c>
      <c r="DJ60" s="55">
        <f>IF(AND(DJ52&gt;=H!$C$15,DJ52&lt;=H!$C$17),-(LPP!$H$17*LPP!$Q$13)/H!$C$16,0)</f>
        <v>0</v>
      </c>
      <c r="DK60" s="55">
        <f>IF(AND(DK52&gt;=H!$C$15,DK52&lt;=H!$C$17),-(LPP!$H$17*LPP!$Q$13)/H!$C$16,0)</f>
        <v>0</v>
      </c>
      <c r="DL60" s="55">
        <f>IF(AND(DL52&gt;=H!$C$15,DL52&lt;=H!$C$17),-(LPP!$H$17*LPP!$Q$13)/H!$C$16,0)</f>
        <v>0</v>
      </c>
      <c r="DM60" s="55">
        <f>IF(AND(DM52&gt;=H!$C$15,DM52&lt;=H!$C$17),-(LPP!$H$17*LPP!$Q$13)/H!$C$16,0)</f>
        <v>0</v>
      </c>
      <c r="DN60" s="55">
        <f>IF(AND(DN52&gt;=H!$C$15,DN52&lt;=H!$C$17),-(LPP!$H$17*LPP!$Q$13)/H!$C$16,0)</f>
        <v>0</v>
      </c>
      <c r="DO60" s="55">
        <f>IF(AND(DO52&gt;=H!$C$15,DO52&lt;=H!$C$17),-(LPP!$H$17*LPP!$Q$13)/H!$C$16,0)</f>
        <v>0</v>
      </c>
      <c r="DP60" s="55">
        <f>IF(AND(DP52&gt;=H!$C$15,DP52&lt;=H!$C$17),-(LPP!$H$17*LPP!$Q$13)/H!$C$16,0)</f>
        <v>0</v>
      </c>
      <c r="DQ60" s="55">
        <f>IF(AND(DQ52&gt;=H!$C$15,DQ52&lt;=H!$C$17),-(LPP!$H$17*LPP!$Q$13)/H!$C$16,0)</f>
        <v>0</v>
      </c>
      <c r="DR60" s="55">
        <f>IF(AND(DR52&gt;=H!$C$15,DR52&lt;=H!$C$17),-(LPP!$H$17*LPP!$Q$13)/H!$C$16,0)</f>
        <v>0</v>
      </c>
      <c r="DS60" s="55">
        <f>IF(AND(DS52&gt;=H!$C$15,DS52&lt;=H!$C$17),-(LPP!$H$17*LPP!$Q$13)/H!$C$16,0)</f>
        <v>0</v>
      </c>
      <c r="DT60" s="55">
        <f>IF(AND(DT52&gt;=H!$C$15,DT52&lt;=H!$C$17),-(LPP!$H$17*LPP!$Q$13)/H!$C$16,0)</f>
        <v>0</v>
      </c>
      <c r="DU60" s="36" t="s">
        <v>238</v>
      </c>
    </row>
    <row r="61" spans="2:125" x14ac:dyDescent="0.25">
      <c r="B61" s="56">
        <f>SUM(D64:DT64)</f>
        <v>109073784.61538465</v>
      </c>
      <c r="DU61" s="36" t="s">
        <v>238</v>
      </c>
    </row>
    <row r="62" spans="2:125" ht="13.8" thickBot="1" x14ac:dyDescent="0.3">
      <c r="B62" s="56"/>
      <c r="C62" s="29" t="s">
        <v>247</v>
      </c>
      <c r="D62" s="30">
        <f>SUM(D56:D61)</f>
        <v>-11047700</v>
      </c>
      <c r="E62" s="30">
        <f t="shared" ref="E62:BP62" si="12">SUM(E56:E61)</f>
        <v>0</v>
      </c>
      <c r="F62" s="30">
        <f t="shared" si="12"/>
        <v>0</v>
      </c>
      <c r="G62" s="30">
        <f t="shared" si="12"/>
        <v>0</v>
      </c>
      <c r="H62" s="30">
        <f t="shared" si="12"/>
        <v>0</v>
      </c>
      <c r="I62" s="30">
        <f t="shared" si="12"/>
        <v>0</v>
      </c>
      <c r="J62" s="30">
        <f t="shared" si="12"/>
        <v>0</v>
      </c>
      <c r="K62" s="30">
        <f t="shared" si="12"/>
        <v>0</v>
      </c>
      <c r="L62" s="30">
        <f t="shared" si="12"/>
        <v>0</v>
      </c>
      <c r="M62" s="30">
        <f t="shared" si="12"/>
        <v>-645656</v>
      </c>
      <c r="N62" s="30">
        <f t="shared" si="12"/>
        <v>-645656</v>
      </c>
      <c r="O62" s="30">
        <f t="shared" si="12"/>
        <v>-645656</v>
      </c>
      <c r="P62" s="30">
        <f t="shared" si="12"/>
        <v>-645656</v>
      </c>
      <c r="Q62" s="30">
        <f t="shared" si="12"/>
        <v>-645656</v>
      </c>
      <c r="R62" s="30">
        <f t="shared" si="12"/>
        <v>-645656</v>
      </c>
      <c r="S62" s="30">
        <f t="shared" si="12"/>
        <v>-645656</v>
      </c>
      <c r="T62" s="30">
        <f t="shared" si="12"/>
        <v>-645656</v>
      </c>
      <c r="U62" s="30">
        <f t="shared" si="12"/>
        <v>-645656</v>
      </c>
      <c r="V62" s="30">
        <f t="shared" ca="1" si="12"/>
        <v>-3962399.0278471336</v>
      </c>
      <c r="W62" s="30">
        <f t="shared" ca="1" si="12"/>
        <v>-3962399.0278471336</v>
      </c>
      <c r="X62" s="30">
        <f t="shared" ca="1" si="12"/>
        <v>-3962399.0278471336</v>
      </c>
      <c r="Y62" s="30">
        <f t="shared" ca="1" si="12"/>
        <v>-3962399.0278471336</v>
      </c>
      <c r="Z62" s="30">
        <f t="shared" ca="1" si="12"/>
        <v>-3962399.0278471336</v>
      </c>
      <c r="AA62" s="30">
        <f t="shared" ca="1" si="12"/>
        <v>-3962399.0278471336</v>
      </c>
      <c r="AB62" s="30">
        <f t="shared" ca="1" si="12"/>
        <v>-3962399.0278471336</v>
      </c>
      <c r="AC62" s="30">
        <f t="shared" ca="1" si="12"/>
        <v>-3962399.0278471336</v>
      </c>
      <c r="AD62" s="30">
        <f t="shared" ca="1" si="12"/>
        <v>-3962399.0278471336</v>
      </c>
      <c r="AE62" s="30">
        <f t="shared" ca="1" si="12"/>
        <v>-3962399.0278471336</v>
      </c>
      <c r="AF62" s="30">
        <f t="shared" ca="1" si="12"/>
        <v>-3962399.0278471336</v>
      </c>
      <c r="AG62" s="30">
        <f t="shared" ca="1" si="12"/>
        <v>-3962399.0278471336</v>
      </c>
      <c r="AH62" s="30">
        <f t="shared" ca="1" si="12"/>
        <v>-3962399.0278471336</v>
      </c>
      <c r="AI62" s="30">
        <f t="shared" ca="1" si="12"/>
        <v>-3962399.0278471336</v>
      </c>
      <c r="AJ62" s="30">
        <f t="shared" ca="1" si="12"/>
        <v>-3962399.0278471336</v>
      </c>
      <c r="AK62" s="30">
        <f t="shared" ca="1" si="12"/>
        <v>-3962399.0278471336</v>
      </c>
      <c r="AL62" s="30">
        <f t="shared" ca="1" si="12"/>
        <v>-3962399.0278471336</v>
      </c>
      <c r="AM62" s="30">
        <f t="shared" ca="1" si="12"/>
        <v>-3962399.0278471336</v>
      </c>
      <c r="AN62" s="30">
        <f t="shared" ca="1" si="12"/>
        <v>-3962399.0278471336</v>
      </c>
      <c r="AO62" s="30">
        <f t="shared" ca="1" si="12"/>
        <v>-3962399.0278471336</v>
      </c>
      <c r="AP62" s="30">
        <f t="shared" ca="1" si="12"/>
        <v>-3962399.0278471336</v>
      </c>
      <c r="AQ62" s="30">
        <f t="shared" ca="1" si="12"/>
        <v>-3962399.0278471336</v>
      </c>
      <c r="AR62" s="30">
        <f t="shared" ca="1" si="12"/>
        <v>-3962399.0278471336</v>
      </c>
      <c r="AS62" s="30">
        <f t="shared" ca="1" si="12"/>
        <v>-3962399.0278471336</v>
      </c>
      <c r="AT62" s="30">
        <f t="shared" ca="1" si="12"/>
        <v>-3962399.0278471336</v>
      </c>
      <c r="AU62" s="30">
        <f t="shared" ca="1" si="12"/>
        <v>-3962399.0278471336</v>
      </c>
      <c r="AV62" s="30">
        <f t="shared" ca="1" si="12"/>
        <v>-3962399.0278471336</v>
      </c>
      <c r="AW62" s="30">
        <f t="shared" ca="1" si="12"/>
        <v>-3962399.0278471336</v>
      </c>
      <c r="AX62" s="30">
        <f t="shared" ca="1" si="12"/>
        <v>-3962399.0278471336</v>
      </c>
      <c r="AY62" s="30">
        <f t="shared" ca="1" si="12"/>
        <v>-3962399.0278471336</v>
      </c>
      <c r="AZ62" s="30">
        <f t="shared" ca="1" si="12"/>
        <v>-3962399.0278471336</v>
      </c>
      <c r="BA62" s="30">
        <f t="shared" ca="1" si="12"/>
        <v>-3962399.0278471336</v>
      </c>
      <c r="BB62" s="30">
        <f t="shared" ca="1" si="12"/>
        <v>-3962399.0278471336</v>
      </c>
      <c r="BC62" s="30">
        <f t="shared" ca="1" si="12"/>
        <v>-3962399.0278471336</v>
      </c>
      <c r="BD62" s="30">
        <f t="shared" ca="1" si="12"/>
        <v>-3962399.0278471336</v>
      </c>
      <c r="BE62" s="30">
        <f t="shared" ca="1" si="12"/>
        <v>-3962399.0278471336</v>
      </c>
      <c r="BF62" s="30">
        <f t="shared" ca="1" si="12"/>
        <v>-3962399.0278471336</v>
      </c>
      <c r="BG62" s="30">
        <f t="shared" ca="1" si="12"/>
        <v>-3962399.0278471336</v>
      </c>
      <c r="BH62" s="30">
        <f t="shared" ca="1" si="12"/>
        <v>-3962399.0278471336</v>
      </c>
      <c r="BI62" s="30">
        <f t="shared" ca="1" si="12"/>
        <v>-3962399.0278471336</v>
      </c>
      <c r="BJ62" s="30">
        <f t="shared" ca="1" si="12"/>
        <v>-3646850.3278471334</v>
      </c>
      <c r="BK62" s="30">
        <f t="shared" ca="1" si="12"/>
        <v>-3646850.3278471334</v>
      </c>
      <c r="BL62" s="30">
        <f t="shared" ca="1" si="12"/>
        <v>-3646850.3278471334</v>
      </c>
      <c r="BM62" s="30">
        <f t="shared" ca="1" si="12"/>
        <v>-3646850.3278471334</v>
      </c>
      <c r="BN62" s="30">
        <f t="shared" ca="1" si="12"/>
        <v>-3646850.3278471334</v>
      </c>
      <c r="BO62" s="30">
        <f t="shared" ca="1" si="12"/>
        <v>-3646850.3278471334</v>
      </c>
      <c r="BP62" s="30">
        <f t="shared" ca="1" si="12"/>
        <v>-3646850.3278471334</v>
      </c>
      <c r="BQ62" s="30">
        <f t="shared" ref="BQ62:DT62" ca="1" si="13">SUM(BQ56:BQ61)</f>
        <v>-3646850.3278471334</v>
      </c>
      <c r="BR62" s="30">
        <f t="shared" ca="1" si="13"/>
        <v>-3646850.3278471334</v>
      </c>
      <c r="BS62" s="30">
        <f t="shared" ca="1" si="13"/>
        <v>-3646850.3278471334</v>
      </c>
      <c r="BT62" s="30">
        <f t="shared" ca="1" si="13"/>
        <v>-3646850.3278471334</v>
      </c>
      <c r="BU62" s="30">
        <f t="shared" si="13"/>
        <v>0</v>
      </c>
      <c r="BV62" s="30">
        <f t="shared" si="13"/>
        <v>0</v>
      </c>
      <c r="BW62" s="30">
        <f t="shared" si="13"/>
        <v>0</v>
      </c>
      <c r="BX62" s="30">
        <f t="shared" si="13"/>
        <v>0</v>
      </c>
      <c r="BY62" s="30">
        <f t="shared" si="13"/>
        <v>0</v>
      </c>
      <c r="BZ62" s="30">
        <f t="shared" si="13"/>
        <v>0</v>
      </c>
      <c r="CA62" s="30">
        <f t="shared" si="13"/>
        <v>0</v>
      </c>
      <c r="CB62" s="30">
        <f t="shared" si="13"/>
        <v>0</v>
      </c>
      <c r="CC62" s="30">
        <f t="shared" si="13"/>
        <v>0</v>
      </c>
      <c r="CD62" s="30">
        <f t="shared" si="13"/>
        <v>0</v>
      </c>
      <c r="CE62" s="30">
        <f t="shared" si="13"/>
        <v>0</v>
      </c>
      <c r="CF62" s="30">
        <f t="shared" si="13"/>
        <v>0</v>
      </c>
      <c r="CG62" s="30">
        <f t="shared" si="13"/>
        <v>0</v>
      </c>
      <c r="CH62" s="30">
        <f t="shared" si="13"/>
        <v>0</v>
      </c>
      <c r="CI62" s="30">
        <f t="shared" si="13"/>
        <v>0</v>
      </c>
      <c r="CJ62" s="30">
        <f t="shared" si="13"/>
        <v>0</v>
      </c>
      <c r="CK62" s="30">
        <f t="shared" si="13"/>
        <v>0</v>
      </c>
      <c r="CL62" s="30">
        <f t="shared" si="13"/>
        <v>0</v>
      </c>
      <c r="CM62" s="30">
        <f t="shared" si="13"/>
        <v>0</v>
      </c>
      <c r="CN62" s="30">
        <f t="shared" si="13"/>
        <v>0</v>
      </c>
      <c r="CO62" s="30">
        <f t="shared" si="13"/>
        <v>0</v>
      </c>
      <c r="CP62" s="30">
        <f t="shared" si="13"/>
        <v>0</v>
      </c>
      <c r="CQ62" s="30">
        <f t="shared" si="13"/>
        <v>0</v>
      </c>
      <c r="CR62" s="30">
        <f t="shared" si="13"/>
        <v>0</v>
      </c>
      <c r="CS62" s="30">
        <f t="shared" si="13"/>
        <v>0</v>
      </c>
      <c r="CT62" s="30">
        <f t="shared" si="13"/>
        <v>0</v>
      </c>
      <c r="CU62" s="30">
        <f t="shared" si="13"/>
        <v>0</v>
      </c>
      <c r="CV62" s="30">
        <f t="shared" si="13"/>
        <v>0</v>
      </c>
      <c r="CW62" s="30">
        <f t="shared" si="13"/>
        <v>0</v>
      </c>
      <c r="CX62" s="30">
        <f t="shared" si="13"/>
        <v>0</v>
      </c>
      <c r="CY62" s="30">
        <f t="shared" si="13"/>
        <v>0</v>
      </c>
      <c r="CZ62" s="30">
        <f t="shared" si="13"/>
        <v>0</v>
      </c>
      <c r="DA62" s="30">
        <f t="shared" si="13"/>
        <v>0</v>
      </c>
      <c r="DB62" s="30">
        <f t="shared" si="13"/>
        <v>0</v>
      </c>
      <c r="DC62" s="30">
        <f t="shared" si="13"/>
        <v>0</v>
      </c>
      <c r="DD62" s="30">
        <f t="shared" si="13"/>
        <v>0</v>
      </c>
      <c r="DE62" s="30">
        <f t="shared" si="13"/>
        <v>0</v>
      </c>
      <c r="DF62" s="30">
        <f t="shared" si="13"/>
        <v>0</v>
      </c>
      <c r="DG62" s="30">
        <f t="shared" si="13"/>
        <v>0</v>
      </c>
      <c r="DH62" s="30">
        <f t="shared" si="13"/>
        <v>0</v>
      </c>
      <c r="DI62" s="30">
        <f t="shared" si="13"/>
        <v>0</v>
      </c>
      <c r="DJ62" s="30">
        <f t="shared" si="13"/>
        <v>0</v>
      </c>
      <c r="DK62" s="30">
        <f t="shared" si="13"/>
        <v>0</v>
      </c>
      <c r="DL62" s="30">
        <f t="shared" si="13"/>
        <v>0</v>
      </c>
      <c r="DM62" s="30">
        <f t="shared" si="13"/>
        <v>0</v>
      </c>
      <c r="DN62" s="30">
        <f t="shared" si="13"/>
        <v>0</v>
      </c>
      <c r="DO62" s="30">
        <f t="shared" si="13"/>
        <v>0</v>
      </c>
      <c r="DP62" s="30">
        <f t="shared" si="13"/>
        <v>0</v>
      </c>
      <c r="DQ62" s="30">
        <f t="shared" si="13"/>
        <v>0</v>
      </c>
      <c r="DR62" s="30">
        <f t="shared" si="13"/>
        <v>0</v>
      </c>
      <c r="DS62" s="30">
        <f t="shared" si="13"/>
        <v>0</v>
      </c>
      <c r="DT62" s="30">
        <f t="shared" si="13"/>
        <v>0</v>
      </c>
      <c r="DU62" s="36" t="s">
        <v>238</v>
      </c>
    </row>
    <row r="63" spans="2:125" ht="13.8" thickTop="1" x14ac:dyDescent="0.25">
      <c r="DU63" s="36" t="s">
        <v>238</v>
      </c>
    </row>
    <row r="64" spans="2:125" x14ac:dyDescent="0.25">
      <c r="B64" s="56"/>
      <c r="C64" s="14" t="s">
        <v>231</v>
      </c>
      <c r="E64" s="55">
        <f>IF(AND(E52&gt;=STH!$C$18,E52&lt;=STH!$C$21),STH!$C$19*STH!$G$18,0)</f>
        <v>0</v>
      </c>
      <c r="F64" s="55">
        <f>IF(AND(F52&gt;=STH!$C$18,F52&lt;=STH!$C$21),STH!$C$19*STH!$G$18,0)</f>
        <v>0</v>
      </c>
      <c r="G64" s="55">
        <f>IF(AND(G52&gt;=STH!$C$18,G52&lt;=STH!$C$21),STH!$C$19*STH!$G$18,0)</f>
        <v>0</v>
      </c>
      <c r="H64" s="55">
        <f>IF(AND(H52&gt;=STH!$C$18,H52&lt;=STH!$C$21),STH!$C$19*STH!$G$18,0)</f>
        <v>0</v>
      </c>
      <c r="I64" s="55">
        <f>IF(AND(I52&gt;=STH!$C$18,I52&lt;=STH!$C$21),STH!$C$19*STH!$G$18,0)</f>
        <v>0</v>
      </c>
      <c r="J64" s="55">
        <f>IF(AND(J52&gt;=STH!$C$18,J52&lt;=STH!$C$21),STH!$C$19*STH!$G$18,0)</f>
        <v>0</v>
      </c>
      <c r="K64" s="55">
        <f>IF(AND(K52&gt;=STH!$C$18,K52&lt;=STH!$C$21),STH!$C$19*STH!$G$18,0)</f>
        <v>0</v>
      </c>
      <c r="L64" s="55">
        <f>IF(AND(L52&gt;=STH!$C$18,L52&lt;=STH!$C$21),STH!$C$19*STH!$G$18,0)</f>
        <v>0</v>
      </c>
      <c r="M64" s="55">
        <f>IF(AND(M52&gt;=STH!$C$18,M52&lt;=STH!$C$21),STH!$C$19*STH!$G$18,0)</f>
        <v>0</v>
      </c>
      <c r="N64" s="55">
        <f>IF(AND(N52&gt;=STH!$C$18,N52&lt;=STH!$C$21),STH!$C$19*STH!$G$18,0)</f>
        <v>0</v>
      </c>
      <c r="O64" s="55">
        <f>IF(AND(O52&gt;=STH!$C$18,O52&lt;=STH!$C$21),STH!$C$19*STH!$G$18,0)</f>
        <v>0</v>
      </c>
      <c r="P64" s="55">
        <f>IF(AND(P52&gt;=STH!$C$18,P52&lt;=STH!$C$21),STH!$C$19*STH!$G$18,0)</f>
        <v>0</v>
      </c>
      <c r="Q64" s="55">
        <f>IF(AND(Q52&gt;=STH!$C$18,Q52&lt;=STH!$C$21),STH!$C$19*STH!$G$18,0)</f>
        <v>0</v>
      </c>
      <c r="R64" s="55">
        <f>IF(AND(R52&gt;=STH!$C$18,R52&lt;=STH!$C$21),STH!$C$19*STH!$G$18,0)</f>
        <v>0</v>
      </c>
      <c r="S64" s="55">
        <f>IF(AND(S52&gt;=STH!$C$18,S52&lt;=STH!$C$21),STH!$C$19*STH!$G$18,0)</f>
        <v>0</v>
      </c>
      <c r="T64" s="55">
        <f>IF(AND(T52&gt;=STH!$C$18,T52&lt;=STH!$C$21),STH!$C$19*STH!$G$18,0)</f>
        <v>0</v>
      </c>
      <c r="U64" s="55">
        <f>IF(AND(U52&gt;=STH!$C$18,U52&lt;=STH!$C$21),STH!$C$19*STH!$G$18,0)</f>
        <v>0</v>
      </c>
      <c r="V64" s="55">
        <f>IF(AND(V52&gt;=STH!$C$18,V52&lt;=STH!$C$21),STH!$C$19*STH!$G$18,0)</f>
        <v>0</v>
      </c>
      <c r="W64" s="55">
        <f>IF(AND(W52&gt;=STH!$C$18,W52&lt;=STH!$C$21),STH!$C$19*STH!$G$18,0)</f>
        <v>0</v>
      </c>
      <c r="X64" s="55">
        <f>IF(AND(X52&gt;=STH!$C$18,X52&lt;=STH!$C$21),STH!$C$19*STH!$G$18,0)</f>
        <v>0</v>
      </c>
      <c r="Y64" s="55">
        <f>IF(AND(Y52&gt;=STH!$C$18,Y52&lt;=STH!$C$21),STH!$C$19*STH!$G$18,0)</f>
        <v>0</v>
      </c>
      <c r="Z64" s="55">
        <f>IF(AND(Z52&gt;=STH!$C$18,Z52&lt;=STH!$C$21),STH!$C$19*STH!$G$18,0)</f>
        <v>0</v>
      </c>
      <c r="AA64" s="55">
        <f>IF(AND(AA52&gt;=STH!$C$18,AA52&lt;=STH!$C$21),STH!$C$19*STH!$G$18,0)</f>
        <v>0</v>
      </c>
      <c r="AB64" s="55">
        <f>IF(AND(AB52&gt;=STH!$C$18,AB52&lt;=STH!$C$21),STH!$C$19*STH!$G$18,0)</f>
        <v>0</v>
      </c>
      <c r="AC64" s="55">
        <f>IF(AND(AC52&gt;=STH!$C$18,AC52&lt;=STH!$C$21),STH!$C$19*STH!$G$18,0)</f>
        <v>0</v>
      </c>
      <c r="AD64" s="55">
        <f>IF(AND(AD52&gt;=STH!$C$18,AD52&lt;=STH!$C$21),STH!$C$19*STH!$G$18,0)</f>
        <v>0</v>
      </c>
      <c r="AE64" s="55">
        <f>IF(AND(AE52&gt;=STH!$C$18,AE52&lt;=STH!$C$21),STH!$C$19*STH!$G$18,0)</f>
        <v>0</v>
      </c>
      <c r="AF64" s="55">
        <f>IF(AND(AF52&gt;=STH!$C$18,AF52&lt;=STH!$C$21),STH!$C$19*STH!$G$18,0)</f>
        <v>2371169.230769231</v>
      </c>
      <c r="AG64" s="55">
        <f>IF(AND(AG52&gt;=STH!$C$18,AG52&lt;=STH!$C$21),STH!$C$19*STH!$G$18,0)</f>
        <v>2371169.230769231</v>
      </c>
      <c r="AH64" s="55">
        <f>IF(AND(AH52&gt;=STH!$C$18,AH52&lt;=STH!$C$21),STH!$C$19*STH!$G$18,0)</f>
        <v>2371169.230769231</v>
      </c>
      <c r="AI64" s="55">
        <f>IF(AND(AI52&gt;=STH!$C$18,AI52&lt;=STH!$C$21),STH!$C$19*STH!$G$18,0)</f>
        <v>2371169.230769231</v>
      </c>
      <c r="AJ64" s="55">
        <f>IF(AND(AJ52&gt;=STH!$C$18,AJ52&lt;=STH!$C$21),STH!$C$19*STH!$G$18,0)</f>
        <v>2371169.230769231</v>
      </c>
      <c r="AK64" s="55">
        <f>IF(AND(AK52&gt;=STH!$C$18,AK52&lt;=STH!$C$21),STH!$C$19*STH!$G$18,0)</f>
        <v>2371169.230769231</v>
      </c>
      <c r="AL64" s="55">
        <f>IF(AND(AL52&gt;=STH!$C$18,AL52&lt;=STH!$C$21),STH!$C$19*STH!$G$18,0)</f>
        <v>2371169.230769231</v>
      </c>
      <c r="AM64" s="55">
        <f>IF(AND(AM52&gt;=STH!$C$18,AM52&lt;=STH!$C$21),STH!$C$19*STH!$G$18,0)</f>
        <v>2371169.230769231</v>
      </c>
      <c r="AN64" s="55">
        <f>IF(AND(AN52&gt;=STH!$C$18,AN52&lt;=STH!$C$21),STH!$C$19*STH!$G$18,0)</f>
        <v>2371169.230769231</v>
      </c>
      <c r="AO64" s="55">
        <f>IF(AND(AO52&gt;=STH!$C$18,AO52&lt;=STH!$C$21),STH!$C$19*STH!$G$18,0)</f>
        <v>2371169.230769231</v>
      </c>
      <c r="AP64" s="55">
        <f>IF(AND(AP52&gt;=STH!$C$18,AP52&lt;=STH!$C$21),STH!$C$19*STH!$G$18,0)</f>
        <v>2371169.230769231</v>
      </c>
      <c r="AQ64" s="55">
        <f>IF(AND(AQ52&gt;=STH!$C$18,AQ52&lt;=STH!$C$21),STH!$C$19*STH!$G$18,0)</f>
        <v>2371169.230769231</v>
      </c>
      <c r="AR64" s="55">
        <f>IF(AND(AR52&gt;=STH!$C$18,AR52&lt;=STH!$C$21),STH!$C$19*STH!$G$18,0)</f>
        <v>2371169.230769231</v>
      </c>
      <c r="AS64" s="55">
        <f>IF(AND(AS52&gt;=STH!$C$18,AS52&lt;=STH!$C$21),STH!$C$19*STH!$G$18,0)</f>
        <v>2371169.230769231</v>
      </c>
      <c r="AT64" s="55">
        <f>IF(AND(AT52&gt;=STH!$C$18,AT52&lt;=STH!$C$21),STH!$C$19*STH!$G$18,0)</f>
        <v>2371169.230769231</v>
      </c>
      <c r="AU64" s="55">
        <f>IF(AND(AU52&gt;=STH!$C$18,AU52&lt;=STH!$C$21),STH!$C$19*STH!$G$18,0)</f>
        <v>2371169.230769231</v>
      </c>
      <c r="AV64" s="55">
        <f>IF(AND(AV52&gt;=STH!$C$18,AV52&lt;=STH!$C$21),STH!$C$19*STH!$G$18,0)</f>
        <v>2371169.230769231</v>
      </c>
      <c r="AW64" s="55">
        <f>IF(AND(AW52&gt;=STH!$C$18,AW52&lt;=STH!$C$21),STH!$C$19*STH!$G$18,0)</f>
        <v>2371169.230769231</v>
      </c>
      <c r="AX64" s="55">
        <f>IF(AND(AX52&gt;=STH!$C$18,AX52&lt;=STH!$C$21),STH!$C$19*STH!$G$18,0)</f>
        <v>2371169.230769231</v>
      </c>
      <c r="AY64" s="55">
        <f>IF(AND(AY52&gt;=STH!$C$18,AY52&lt;=STH!$C$21),STH!$C$19*STH!$G$18,0)</f>
        <v>2371169.230769231</v>
      </c>
      <c r="AZ64" s="55">
        <f>IF(AND(AZ52&gt;=STH!$C$18,AZ52&lt;=STH!$C$21),STH!$C$19*STH!$G$18,0)</f>
        <v>2371169.230769231</v>
      </c>
      <c r="BA64" s="55">
        <f>IF(AND(BA52&gt;=STH!$C$18,BA52&lt;=STH!$C$21),STH!$C$19*STH!$G$18,0)</f>
        <v>2371169.230769231</v>
      </c>
      <c r="BB64" s="55">
        <f>IF(AND(BB52&gt;=STH!$C$18,BB52&lt;=STH!$C$21),STH!$C$19*STH!$G$18,0)</f>
        <v>2371169.230769231</v>
      </c>
      <c r="BC64" s="55">
        <f>IF(AND(BC52&gt;=STH!$C$18,BC52&lt;=STH!$C$21),STH!$C$19*STH!$G$18,0)</f>
        <v>2371169.230769231</v>
      </c>
      <c r="BD64" s="55">
        <f>IF(AND(BD52&gt;=STH!$C$18,BD52&lt;=STH!$C$21),STH!$C$19*STH!$G$18,0)</f>
        <v>2371169.230769231</v>
      </c>
      <c r="BE64" s="55">
        <f>IF(AND(BE52&gt;=STH!$C$18,BE52&lt;=STH!$C$21),STH!$C$19*STH!$G$18,0)</f>
        <v>2371169.230769231</v>
      </c>
      <c r="BF64" s="55">
        <f>IF(AND(BF52&gt;=STH!$C$18,BF52&lt;=STH!$C$21),STH!$C$19*STH!$G$18,0)</f>
        <v>2371169.230769231</v>
      </c>
      <c r="BG64" s="55">
        <f>IF(AND(BG52&gt;=STH!$C$18,BG52&lt;=STH!$C$21),STH!$C$19*STH!$G$18,0)</f>
        <v>2371169.230769231</v>
      </c>
      <c r="BH64" s="55">
        <f>IF(AND(BH52&gt;=STH!$C$18,BH52&lt;=STH!$C$21),STH!$C$19*STH!$G$18,0)</f>
        <v>2371169.230769231</v>
      </c>
      <c r="BI64" s="55">
        <f>IF(AND(BI52&gt;=STH!$C$18,BI52&lt;=STH!$C$21),STH!$C$19*STH!$G$18,0)</f>
        <v>2371169.230769231</v>
      </c>
      <c r="BJ64" s="55">
        <f>IF(AND(BJ52&gt;=STH!$C$18,BJ52&lt;=STH!$C$21),STH!$C$19*STH!$G$18,0)</f>
        <v>2371169.230769231</v>
      </c>
      <c r="BK64" s="55">
        <f>IF(AND(BK52&gt;=STH!$C$18,BK52&lt;=STH!$C$21),STH!$C$19*STH!$G$18,0)</f>
        <v>2371169.230769231</v>
      </c>
      <c r="BL64" s="55">
        <f>IF(AND(BL52&gt;=STH!$C$18,BL52&lt;=STH!$C$21),STH!$C$19*STH!$G$18,0)</f>
        <v>2371169.230769231</v>
      </c>
      <c r="BM64" s="55">
        <f>IF(AND(BM52&gt;=STH!$C$18,BM52&lt;=STH!$C$21),STH!$C$19*STH!$G$18,0)</f>
        <v>2371169.230769231</v>
      </c>
      <c r="BN64" s="55">
        <f>IF(AND(BN52&gt;=STH!$C$18,BN52&lt;=STH!$C$21),STH!$C$19*STH!$G$18,0)</f>
        <v>2371169.230769231</v>
      </c>
      <c r="BO64" s="55">
        <f>IF(AND(BO52&gt;=STH!$C$18,BO52&lt;=STH!$C$21),STH!$C$19*STH!$G$18,0)</f>
        <v>2371169.230769231</v>
      </c>
      <c r="BP64" s="55">
        <f>IF(AND(BP52&gt;=STH!$C$18,BP52&lt;=STH!$C$21),STH!$C$19*STH!$G$18,0)</f>
        <v>2371169.230769231</v>
      </c>
      <c r="BQ64" s="55">
        <f>IF(AND(BQ52&gt;=STH!$C$18,BQ52&lt;=STH!$C$21),STH!$C$19*STH!$G$18,0)</f>
        <v>2371169.230769231</v>
      </c>
      <c r="BR64" s="55">
        <f>IF(AND(BR52&gt;=STH!$C$18,BR52&lt;=STH!$C$21),STH!$C$19*STH!$G$18,0)</f>
        <v>2371169.230769231</v>
      </c>
      <c r="BS64" s="55">
        <f>IF(AND(BS52&gt;=STH!$C$18,BS52&lt;=STH!$C$21),STH!$C$19*STH!$G$18,0)</f>
        <v>2371169.230769231</v>
      </c>
      <c r="BT64" s="55">
        <f>IF(AND(BT52&gt;=STH!$C$18,BT52&lt;=STH!$C$21),STH!$C$19*STH!$G$18,0)</f>
        <v>2371169.230769231</v>
      </c>
      <c r="BU64" s="55">
        <f>IF(AND(BU52&gt;=STH!$C$18,BU52&lt;=STH!$C$21),STH!$C$19*STH!$G$18,0)</f>
        <v>2371169.230769231</v>
      </c>
      <c r="BV64" s="55">
        <f>IF(AND(BV52&gt;=STH!$C$18,BV52&lt;=STH!$C$21),STH!$C$19*STH!$G$18,0)</f>
        <v>2371169.230769231</v>
      </c>
      <c r="BW64" s="55">
        <f>IF(AND(BW52&gt;=STH!$C$18,BW52&lt;=STH!$C$21),STH!$C$19*STH!$G$18,0)</f>
        <v>2371169.230769231</v>
      </c>
      <c r="BX64" s="55">
        <f>IF(AND(BX52&gt;=STH!$C$18,BX52&lt;=STH!$C$21),STH!$C$19*STH!$G$18,0)</f>
        <v>2371169.230769231</v>
      </c>
      <c r="BY64" s="55">
        <f>IF(AND(BY52&gt;=STH!$C$18,BY52&lt;=STH!$C$21),STH!$C$19*STH!$G$18,0)</f>
        <v>2371169.230769231</v>
      </c>
      <c r="BZ64" s="55">
        <f>IF(AND(BZ52&gt;=STH!$C$18,BZ52&lt;=STH!$C$21),STH!$C$19*STH!$G$18,0)</f>
        <v>0</v>
      </c>
      <c r="CA64" s="55">
        <f>IF(AND(CA52&gt;=STH!$C$18,CA52&lt;=STH!$C$21),STH!$C$19*STH!$G$18,0)</f>
        <v>0</v>
      </c>
      <c r="CB64" s="55">
        <f>IF(AND(CB52&gt;=STH!$C$18,CB52&lt;=STH!$C$21),STH!$C$19*STH!$G$18,0)</f>
        <v>0</v>
      </c>
      <c r="CC64" s="55">
        <f>IF(AND(CC52&gt;=STH!$C$18,CC52&lt;=STH!$C$21),STH!$C$19*STH!$G$18,0)</f>
        <v>0</v>
      </c>
      <c r="CD64" s="55">
        <f>IF(AND(CD52&gt;=STH!$C$18,CD52&lt;=STH!$C$21),STH!$C$19*STH!$G$18,0)</f>
        <v>0</v>
      </c>
      <c r="CE64" s="55">
        <f>IF(AND(CE52&gt;=STH!$C$18,CE52&lt;=STH!$C$21),STH!$C$19*STH!$G$18,0)</f>
        <v>0</v>
      </c>
      <c r="CF64" s="55">
        <f>IF(AND(CF52&gt;=STH!$C$18,CF52&lt;=STH!$C$21),STH!$C$19*STH!$G$18,0)</f>
        <v>0</v>
      </c>
      <c r="CG64" s="55">
        <f>IF(AND(CG52&gt;=STH!$C$18,CG52&lt;=STH!$C$21),STH!$C$19*STH!$G$18,0)</f>
        <v>0</v>
      </c>
      <c r="CH64" s="55">
        <f>IF(AND(CH52&gt;=STH!$C$18,CH52&lt;=STH!$C$21),STH!$C$19*STH!$G$18,0)</f>
        <v>0</v>
      </c>
      <c r="CI64" s="55">
        <f>IF(AND(CI52&gt;=STH!$C$18,CI52&lt;=STH!$C$21),STH!$C$19*STH!$G$18,0)</f>
        <v>0</v>
      </c>
      <c r="CJ64" s="55">
        <f>IF(AND(CJ52&gt;=STH!$C$18,CJ52&lt;=STH!$C$21),STH!$C$19*STH!$G$18,0)</f>
        <v>0</v>
      </c>
      <c r="CK64" s="55">
        <f>IF(AND(CK52&gt;=STH!$C$18,CK52&lt;=STH!$C$21),STH!$C$19*STH!$G$18,0)</f>
        <v>0</v>
      </c>
      <c r="CL64" s="55">
        <f>IF(AND(CL52&gt;=STH!$C$18,CL52&lt;=STH!$C$21),STH!$C$19*STH!$G$18,0)</f>
        <v>0</v>
      </c>
      <c r="CM64" s="55">
        <f>IF(AND(CM52&gt;=STH!$C$18,CM52&lt;=STH!$C$21),STH!$C$19*STH!$G$18,0)</f>
        <v>0</v>
      </c>
      <c r="CN64" s="55">
        <f>IF(AND(CN52&gt;=STH!$C$18,CN52&lt;=STH!$C$21),STH!$C$19*STH!$G$18,0)</f>
        <v>0</v>
      </c>
      <c r="CO64" s="55">
        <f>IF(AND(CO52&gt;=STH!$C$18,CO52&lt;=STH!$C$21),STH!$C$19*STH!$G$18,0)</f>
        <v>0</v>
      </c>
      <c r="CP64" s="55">
        <f>IF(AND(CP52&gt;=STH!$C$18,CP52&lt;=STH!$C$21),STH!$C$19*STH!$G$18,0)</f>
        <v>0</v>
      </c>
      <c r="CQ64" s="55">
        <f>IF(AND(CQ52&gt;=STH!$C$18,CQ52&lt;=STH!$C$21),STH!$C$19*STH!$G$18,0)</f>
        <v>0</v>
      </c>
      <c r="CR64" s="55">
        <f>IF(AND(CR52&gt;=STH!$C$18,CR52&lt;=STH!$C$21),STH!$C$19*STH!$G$18,0)</f>
        <v>0</v>
      </c>
      <c r="CS64" s="55">
        <f>IF(AND(CS52&gt;=STH!$C$18,CS52&lt;=STH!$C$21),STH!$C$19*STH!$G$18,0)</f>
        <v>0</v>
      </c>
      <c r="CT64" s="55">
        <f>IF(AND(CT52&gt;=STH!$C$18,CT52&lt;=STH!$C$21),STH!$C$19*STH!$G$18,0)</f>
        <v>0</v>
      </c>
      <c r="CU64" s="55">
        <f>IF(AND(CU52&gt;=STH!$C$18,CU52&lt;=STH!$C$21),STH!$C$19*STH!$G$18,0)</f>
        <v>0</v>
      </c>
      <c r="CV64" s="55">
        <f>IF(AND(CV52&gt;=STH!$C$18,CV52&lt;=STH!$C$21),STH!$C$19*STH!$G$18,0)</f>
        <v>0</v>
      </c>
      <c r="CW64" s="55">
        <f>IF(AND(CW52&gt;=STH!$C$18,CW52&lt;=STH!$C$21),STH!$C$19*STH!$G$18,0)</f>
        <v>0</v>
      </c>
      <c r="CX64" s="55">
        <f>IF(AND(CX52&gt;=STH!$C$18,CX52&lt;=STH!$C$21),STH!$C$19*STH!$G$18,0)</f>
        <v>0</v>
      </c>
      <c r="CY64" s="55">
        <f>IF(AND(CY52&gt;=STH!$C$18,CY52&lt;=STH!$C$21),STH!$C$19*STH!$G$18,0)</f>
        <v>0</v>
      </c>
      <c r="CZ64" s="55">
        <f>IF(AND(CZ52&gt;=STH!$C$18,CZ52&lt;=STH!$C$21),STH!$C$19*STH!$G$18,0)</f>
        <v>0</v>
      </c>
      <c r="DA64" s="55">
        <f>IF(AND(DA52&gt;=STH!$C$18,DA52&lt;=STH!$C$21),STH!$C$19*STH!$G$18,0)</f>
        <v>0</v>
      </c>
      <c r="DB64" s="55">
        <f>IF(AND(DB52&gt;=STH!$C$18,DB52&lt;=STH!$C$21),STH!$C$19*STH!$G$18,0)</f>
        <v>0</v>
      </c>
      <c r="DC64" s="55">
        <f>IF(AND(DC52&gt;=STH!$C$18,DC52&lt;=STH!$C$21),STH!$C$19*STH!$G$18,0)</f>
        <v>0</v>
      </c>
      <c r="DD64" s="55">
        <f>IF(AND(DD52&gt;=STH!$C$18,DD52&lt;=STH!$C$21),STH!$C$19*STH!$G$18,0)</f>
        <v>0</v>
      </c>
      <c r="DE64" s="55">
        <f>IF(AND(DE52&gt;=STH!$C$18,DE52&lt;=STH!$C$21),STH!$C$19*STH!$G$18,0)</f>
        <v>0</v>
      </c>
      <c r="DF64" s="55">
        <f>IF(AND(DF52&gt;=STH!$C$18,DF52&lt;=STH!$C$21),STH!$C$19*STH!$G$18,0)</f>
        <v>0</v>
      </c>
      <c r="DG64" s="55">
        <f>IF(AND(DG52&gt;=STH!$C$18,DG52&lt;=STH!$C$21),STH!$C$19*STH!$G$18,0)</f>
        <v>0</v>
      </c>
      <c r="DH64" s="55">
        <f>IF(AND(DH52&gt;=STH!$C$18,DH52&lt;=STH!$C$21),STH!$C$19*STH!$G$18,0)</f>
        <v>0</v>
      </c>
      <c r="DI64" s="55">
        <f>IF(AND(DI52&gt;=STH!$C$18,DI52&lt;=STH!$C$21),STH!$C$19*STH!$G$18,0)</f>
        <v>0</v>
      </c>
      <c r="DJ64" s="55">
        <f>IF(AND(DJ52&gt;=STH!$C$18,DJ52&lt;=STH!$C$21),STH!$C$19*STH!$G$18,0)</f>
        <v>0</v>
      </c>
      <c r="DK64" s="55">
        <f>IF(AND(DK52&gt;=STH!$C$18,DK52&lt;=STH!$C$21),STH!$C$19*STH!$G$18,0)</f>
        <v>0</v>
      </c>
      <c r="DL64" s="55">
        <f>IF(AND(DL52&gt;=STH!$C$18,DL52&lt;=STH!$C$21),STH!$C$19*STH!$G$18,0)</f>
        <v>0</v>
      </c>
      <c r="DM64" s="55">
        <f>IF(AND(DM52&gt;=STH!$C$18,DM52&lt;=STH!$C$21),STH!$C$19*STH!$G$18,0)</f>
        <v>0</v>
      </c>
      <c r="DN64" s="55">
        <f>IF(AND(DN52&gt;=STH!$C$18,DN52&lt;=STH!$C$21),STH!$C$19*STH!$G$18,0)</f>
        <v>0</v>
      </c>
      <c r="DO64" s="55">
        <f>IF(AND(DO52&gt;=STH!$C$18,DO52&lt;=STH!$C$21),STH!$C$19*STH!$G$18,0)</f>
        <v>0</v>
      </c>
      <c r="DP64" s="55">
        <f>IF(AND(DP52&gt;=STH!$C$18,DP52&lt;=STH!$C$21),STH!$C$19*STH!$G$18,0)</f>
        <v>0</v>
      </c>
      <c r="DQ64" s="55">
        <f>IF(AND(DQ52&gt;=STH!$C$18,DQ52&lt;=STH!$C$21),STH!$C$19*STH!$G$18,0)</f>
        <v>0</v>
      </c>
      <c r="DR64" s="55">
        <f>IF(AND(DR52&gt;=STH!$C$18,DR52&lt;=STH!$C$21),STH!$C$19*STH!$G$18,0)</f>
        <v>0</v>
      </c>
      <c r="DS64" s="55">
        <f>IF(AND(DS52&gt;=STH!$C$18,DS52&lt;=STH!$C$21),STH!$C$19*STH!$G$18,0)</f>
        <v>0</v>
      </c>
      <c r="DT64" s="55">
        <f>IF(AND(DT52&gt;=STH!$C$18,DT52&lt;=STH!$C$21),STH!$C$19*STH!$G$18,0)</f>
        <v>0</v>
      </c>
      <c r="DU64" s="36" t="s">
        <v>238</v>
      </c>
    </row>
    <row r="65" spans="3:125" x14ac:dyDescent="0.25">
      <c r="C65" s="14" t="s">
        <v>25</v>
      </c>
      <c r="E65" s="55">
        <f>-E64*STH!$C$13</f>
        <v>0</v>
      </c>
      <c r="F65" s="55">
        <f>-F64*H!$C$13</f>
        <v>0</v>
      </c>
      <c r="G65" s="55">
        <f>-G64*H!$C$13</f>
        <v>0</v>
      </c>
      <c r="H65" s="55">
        <f>-H64*H!$C$13</f>
        <v>0</v>
      </c>
      <c r="I65" s="55">
        <f>-I64*H!$C$13</f>
        <v>0</v>
      </c>
      <c r="J65" s="55">
        <f>-J64*H!$C$13</f>
        <v>0</v>
      </c>
      <c r="K65" s="55">
        <f>-K64*H!$C$13</f>
        <v>0</v>
      </c>
      <c r="L65" s="55">
        <f>-L64*H!$C$13</f>
        <v>0</v>
      </c>
      <c r="M65" s="55">
        <f>-M64*H!$C$13</f>
        <v>0</v>
      </c>
      <c r="N65" s="55">
        <f>-N64*H!$C$13</f>
        <v>0</v>
      </c>
      <c r="O65" s="55">
        <f>-O64*H!$C$13</f>
        <v>0</v>
      </c>
      <c r="P65" s="55">
        <f>-P64*H!$C$13</f>
        <v>0</v>
      </c>
      <c r="Q65" s="55">
        <f>-Q64*H!$C$13</f>
        <v>0</v>
      </c>
      <c r="R65" s="55">
        <f>-R64*H!$C$13</f>
        <v>0</v>
      </c>
      <c r="S65" s="55">
        <f>-S64*H!$C$13</f>
        <v>0</v>
      </c>
      <c r="T65" s="55">
        <f>-T64*H!$C$13</f>
        <v>0</v>
      </c>
      <c r="U65" s="55">
        <f>-U64*H!$C$13</f>
        <v>0</v>
      </c>
      <c r="V65" s="55">
        <f>-V64*H!$C$13</f>
        <v>0</v>
      </c>
      <c r="W65" s="55">
        <f>-W64*H!$C$13</f>
        <v>0</v>
      </c>
      <c r="X65" s="55">
        <f>-X64*H!$C$13</f>
        <v>0</v>
      </c>
      <c r="Y65" s="55">
        <f>-Y64*H!$C$13</f>
        <v>0</v>
      </c>
      <c r="Z65" s="55">
        <f>-Z64*H!$C$13</f>
        <v>0</v>
      </c>
      <c r="AA65" s="55">
        <f>-AA64*H!$C$13</f>
        <v>0</v>
      </c>
      <c r="AB65" s="55">
        <f>-AB64*H!$C$13</f>
        <v>0</v>
      </c>
      <c r="AC65" s="55">
        <f>-AC64*H!$C$13</f>
        <v>0</v>
      </c>
      <c r="AD65" s="55">
        <f>-AD64*H!$C$13</f>
        <v>0</v>
      </c>
      <c r="AE65" s="55">
        <f>-AE64*H!$C$13</f>
        <v>0</v>
      </c>
      <c r="AF65" s="55">
        <f>-AF64*H!$C$13</f>
        <v>-165981.84615384619</v>
      </c>
      <c r="AG65" s="55">
        <f>-AG64*H!$C$13</f>
        <v>-165981.84615384619</v>
      </c>
      <c r="AH65" s="55">
        <f>-AH64*H!$C$13</f>
        <v>-165981.84615384619</v>
      </c>
      <c r="AI65" s="55">
        <f>-AI64*H!$C$13</f>
        <v>-165981.84615384619</v>
      </c>
      <c r="AJ65" s="55">
        <f>-AJ64*H!$C$13</f>
        <v>-165981.84615384619</v>
      </c>
      <c r="AK65" s="55">
        <f>-AK64*H!$C$13</f>
        <v>-165981.84615384619</v>
      </c>
      <c r="AL65" s="55">
        <f>-AL64*H!$C$13</f>
        <v>-165981.84615384619</v>
      </c>
      <c r="AM65" s="55">
        <f>-AM64*H!$C$13</f>
        <v>-165981.84615384619</v>
      </c>
      <c r="AN65" s="55">
        <f>-AN64*H!$C$13</f>
        <v>-165981.84615384619</v>
      </c>
      <c r="AO65" s="55">
        <f>-AO64*H!$C$13</f>
        <v>-165981.84615384619</v>
      </c>
      <c r="AP65" s="55">
        <f>-AP64*H!$C$13</f>
        <v>-165981.84615384619</v>
      </c>
      <c r="AQ65" s="55">
        <f>-AQ64*H!$C$13</f>
        <v>-165981.84615384619</v>
      </c>
      <c r="AR65" s="55">
        <f>-AR64*H!$C$13</f>
        <v>-165981.84615384619</v>
      </c>
      <c r="AS65" s="55">
        <f>-AS64*H!$C$13</f>
        <v>-165981.84615384619</v>
      </c>
      <c r="AT65" s="55">
        <f>-AT64*H!$C$13</f>
        <v>-165981.84615384619</v>
      </c>
      <c r="AU65" s="55">
        <f>-AU64*H!$C$13</f>
        <v>-165981.84615384619</v>
      </c>
      <c r="AV65" s="55">
        <f>-AV64*H!$C$13</f>
        <v>-165981.84615384619</v>
      </c>
      <c r="AW65" s="55">
        <f>-AW64*H!$C$13</f>
        <v>-165981.84615384619</v>
      </c>
      <c r="AX65" s="55">
        <f>-AX64*H!$C$13</f>
        <v>-165981.84615384619</v>
      </c>
      <c r="AY65" s="55">
        <f>-AY64*H!$C$13</f>
        <v>-165981.84615384619</v>
      </c>
      <c r="AZ65" s="55">
        <f>-AZ64*H!$C$13</f>
        <v>-165981.84615384619</v>
      </c>
      <c r="BA65" s="55">
        <f>-BA64*H!$C$13</f>
        <v>-165981.84615384619</v>
      </c>
      <c r="BB65" s="55">
        <f>-BB64*H!$C$13</f>
        <v>-165981.84615384619</v>
      </c>
      <c r="BC65" s="55">
        <f>-BC64*H!$C$13</f>
        <v>-165981.84615384619</v>
      </c>
      <c r="BD65" s="55">
        <f>-BD64*H!$C$13</f>
        <v>-165981.84615384619</v>
      </c>
      <c r="BE65" s="55">
        <f>-BE64*H!$C$13</f>
        <v>-165981.84615384619</v>
      </c>
      <c r="BF65" s="55">
        <f>-BF64*H!$C$13</f>
        <v>-165981.84615384619</v>
      </c>
      <c r="BG65" s="55">
        <f>-BG64*H!$C$13</f>
        <v>-165981.84615384619</v>
      </c>
      <c r="BH65" s="55">
        <f>-BH64*H!$C$13</f>
        <v>-165981.84615384619</v>
      </c>
      <c r="BI65" s="55">
        <f>-BI64*H!$C$13</f>
        <v>-165981.84615384619</v>
      </c>
      <c r="BJ65" s="55">
        <f>-BJ64*H!$C$13</f>
        <v>-165981.84615384619</v>
      </c>
      <c r="BK65" s="55">
        <f>-BK64*H!$C$13</f>
        <v>-165981.84615384619</v>
      </c>
      <c r="BL65" s="55">
        <f>-BL64*H!$C$13</f>
        <v>-165981.84615384619</v>
      </c>
      <c r="BM65" s="55">
        <f>-BM64*H!$C$13</f>
        <v>-165981.84615384619</v>
      </c>
      <c r="BN65" s="55">
        <f>-BN64*H!$C$13</f>
        <v>-165981.84615384619</v>
      </c>
      <c r="BO65" s="55">
        <f>-BO64*H!$C$13</f>
        <v>-165981.84615384619</v>
      </c>
      <c r="BP65" s="55">
        <f>-BP64*H!$C$13</f>
        <v>-165981.84615384619</v>
      </c>
      <c r="BQ65" s="55">
        <f>-BQ64*H!$C$13</f>
        <v>-165981.84615384619</v>
      </c>
      <c r="BR65" s="55">
        <f>-BR64*H!$C$13</f>
        <v>-165981.84615384619</v>
      </c>
      <c r="BS65" s="55">
        <f>-BS64*H!$C$13</f>
        <v>-165981.84615384619</v>
      </c>
      <c r="BT65" s="55">
        <f>-BT64*H!$C$13</f>
        <v>-165981.84615384619</v>
      </c>
      <c r="BU65" s="55">
        <f>-BU64*H!$C$13</f>
        <v>-165981.84615384619</v>
      </c>
      <c r="BV65" s="55">
        <f>-BV64*H!$C$13</f>
        <v>-165981.84615384619</v>
      </c>
      <c r="BW65" s="55">
        <f>-BW64*H!$C$13</f>
        <v>-165981.84615384619</v>
      </c>
      <c r="BX65" s="55">
        <f>-BX64*H!$C$13</f>
        <v>-165981.84615384619</v>
      </c>
      <c r="BY65" s="55">
        <f>-BY64*H!$C$13</f>
        <v>-165981.84615384619</v>
      </c>
      <c r="BZ65" s="55">
        <f>-BZ64*H!$C$13</f>
        <v>0</v>
      </c>
      <c r="CA65" s="55">
        <f>-CA64*H!$C$13</f>
        <v>0</v>
      </c>
      <c r="CB65" s="55">
        <f>-CB64*H!$C$13</f>
        <v>0</v>
      </c>
      <c r="CC65" s="55">
        <f>-CC64*H!$C$13</f>
        <v>0</v>
      </c>
      <c r="CD65" s="55">
        <f>-CD64*H!$C$13</f>
        <v>0</v>
      </c>
      <c r="CE65" s="55">
        <f>-CE64*H!$C$13</f>
        <v>0</v>
      </c>
      <c r="CF65" s="55">
        <f>-CF64*H!$C$13</f>
        <v>0</v>
      </c>
      <c r="CG65" s="55">
        <f>-CG64*H!$C$13</f>
        <v>0</v>
      </c>
      <c r="CH65" s="55">
        <f>-CH64*H!$C$13</f>
        <v>0</v>
      </c>
      <c r="CI65" s="55">
        <f>-CI64*H!$C$13</f>
        <v>0</v>
      </c>
      <c r="CJ65" s="55">
        <f>-CJ64*H!$C$13</f>
        <v>0</v>
      </c>
      <c r="CK65" s="55">
        <f>-CK64*H!$C$13</f>
        <v>0</v>
      </c>
      <c r="CL65" s="55">
        <f>-CL64*H!$C$13</f>
        <v>0</v>
      </c>
      <c r="CM65" s="55">
        <f>-CM64*H!$C$13</f>
        <v>0</v>
      </c>
      <c r="CN65" s="55">
        <f>-CN64*H!$C$13</f>
        <v>0</v>
      </c>
      <c r="CO65" s="55">
        <f>-CO64*H!$C$13</f>
        <v>0</v>
      </c>
      <c r="CP65" s="55">
        <f>-CP64*H!$C$13</f>
        <v>0</v>
      </c>
      <c r="CQ65" s="55">
        <f>-CQ64*H!$C$13</f>
        <v>0</v>
      </c>
      <c r="CR65" s="55">
        <f>-CR64*H!$C$13</f>
        <v>0</v>
      </c>
      <c r="CS65" s="55">
        <f>-CS64*H!$C$13</f>
        <v>0</v>
      </c>
      <c r="CT65" s="55">
        <f>-CT64*H!$C$13</f>
        <v>0</v>
      </c>
      <c r="CU65" s="55">
        <f>-CU64*H!$C$13</f>
        <v>0</v>
      </c>
      <c r="CV65" s="55">
        <f>-CV64*H!$C$13</f>
        <v>0</v>
      </c>
      <c r="CW65" s="55">
        <f>-CW64*H!$C$13</f>
        <v>0</v>
      </c>
      <c r="CX65" s="55">
        <f>-CX64*H!$C$13</f>
        <v>0</v>
      </c>
      <c r="CY65" s="55">
        <f>-CY64*H!$C$13</f>
        <v>0</v>
      </c>
      <c r="CZ65" s="55">
        <f>-CZ64*H!$C$13</f>
        <v>0</v>
      </c>
      <c r="DA65" s="55">
        <f>-DA64*H!$C$13</f>
        <v>0</v>
      </c>
      <c r="DB65" s="55">
        <f>-DB64*H!$C$13</f>
        <v>0</v>
      </c>
      <c r="DC65" s="55">
        <f>-DC64*H!$C$13</f>
        <v>0</v>
      </c>
      <c r="DD65" s="55">
        <f>-DD64*H!$C$13</f>
        <v>0</v>
      </c>
      <c r="DE65" s="55">
        <f>-DE64*H!$C$13</f>
        <v>0</v>
      </c>
      <c r="DF65" s="55">
        <f>-DF64*H!$C$13</f>
        <v>0</v>
      </c>
      <c r="DG65" s="55">
        <f>-DG64*H!$C$13</f>
        <v>0</v>
      </c>
      <c r="DH65" s="55">
        <f>-DH64*H!$C$13</f>
        <v>0</v>
      </c>
      <c r="DI65" s="55">
        <f>-DI64*H!$C$13</f>
        <v>0</v>
      </c>
      <c r="DJ65" s="55">
        <f>-DJ64*H!$C$13</f>
        <v>0</v>
      </c>
      <c r="DK65" s="55">
        <f>-DK64*H!$C$13</f>
        <v>0</v>
      </c>
      <c r="DL65" s="55">
        <f>-DL64*H!$C$13</f>
        <v>0</v>
      </c>
      <c r="DM65" s="55">
        <f>-DM64*H!$C$13</f>
        <v>0</v>
      </c>
      <c r="DN65" s="55">
        <f>-DN64*H!$C$13</f>
        <v>0</v>
      </c>
      <c r="DO65" s="55">
        <f>-DO64*H!$C$13</f>
        <v>0</v>
      </c>
      <c r="DP65" s="55">
        <f>-DP64*H!$C$13</f>
        <v>0</v>
      </c>
      <c r="DQ65" s="55">
        <f>-DQ64*H!$C$13</f>
        <v>0</v>
      </c>
      <c r="DR65" s="55">
        <f>-DR64*H!$C$13</f>
        <v>0</v>
      </c>
      <c r="DS65" s="55">
        <f>-DS64*H!$C$13</f>
        <v>0</v>
      </c>
      <c r="DT65" s="55">
        <f>-DT64*H!$C$13</f>
        <v>0</v>
      </c>
      <c r="DU65" s="36" t="s">
        <v>238</v>
      </c>
    </row>
    <row r="66" spans="3:125" ht="13.8" thickBot="1" x14ac:dyDescent="0.3">
      <c r="C66" s="29" t="s">
        <v>225</v>
      </c>
      <c r="D66" s="30"/>
      <c r="E66" s="30">
        <f>SUM(E64:E65)</f>
        <v>0</v>
      </c>
      <c r="F66" s="30">
        <f t="shared" ref="F66:BQ66" si="14">SUM(F64:F65)</f>
        <v>0</v>
      </c>
      <c r="G66" s="30">
        <f t="shared" si="14"/>
        <v>0</v>
      </c>
      <c r="H66" s="30">
        <f t="shared" si="14"/>
        <v>0</v>
      </c>
      <c r="I66" s="30">
        <f t="shared" si="14"/>
        <v>0</v>
      </c>
      <c r="J66" s="30">
        <f t="shared" si="14"/>
        <v>0</v>
      </c>
      <c r="K66" s="30">
        <f t="shared" si="14"/>
        <v>0</v>
      </c>
      <c r="L66" s="30">
        <f t="shared" si="14"/>
        <v>0</v>
      </c>
      <c r="M66" s="30">
        <f t="shared" si="14"/>
        <v>0</v>
      </c>
      <c r="N66" s="30">
        <f t="shared" si="14"/>
        <v>0</v>
      </c>
      <c r="O66" s="30">
        <f t="shared" si="14"/>
        <v>0</v>
      </c>
      <c r="P66" s="30">
        <f t="shared" si="14"/>
        <v>0</v>
      </c>
      <c r="Q66" s="30">
        <f t="shared" si="14"/>
        <v>0</v>
      </c>
      <c r="R66" s="30">
        <f t="shared" si="14"/>
        <v>0</v>
      </c>
      <c r="S66" s="30">
        <f t="shared" si="14"/>
        <v>0</v>
      </c>
      <c r="T66" s="30">
        <f t="shared" si="14"/>
        <v>0</v>
      </c>
      <c r="U66" s="30">
        <f t="shared" si="14"/>
        <v>0</v>
      </c>
      <c r="V66" s="30">
        <f t="shared" si="14"/>
        <v>0</v>
      </c>
      <c r="W66" s="30">
        <f t="shared" si="14"/>
        <v>0</v>
      </c>
      <c r="X66" s="30">
        <f t="shared" si="14"/>
        <v>0</v>
      </c>
      <c r="Y66" s="30">
        <f t="shared" si="14"/>
        <v>0</v>
      </c>
      <c r="Z66" s="30">
        <f t="shared" si="14"/>
        <v>0</v>
      </c>
      <c r="AA66" s="30">
        <f t="shared" si="14"/>
        <v>0</v>
      </c>
      <c r="AB66" s="30">
        <f t="shared" si="14"/>
        <v>0</v>
      </c>
      <c r="AC66" s="30">
        <f t="shared" si="14"/>
        <v>0</v>
      </c>
      <c r="AD66" s="30">
        <f t="shared" si="14"/>
        <v>0</v>
      </c>
      <c r="AE66" s="30">
        <f t="shared" si="14"/>
        <v>0</v>
      </c>
      <c r="AF66" s="30">
        <f t="shared" si="14"/>
        <v>2205187.384615385</v>
      </c>
      <c r="AG66" s="30">
        <f t="shared" si="14"/>
        <v>2205187.384615385</v>
      </c>
      <c r="AH66" s="30">
        <f t="shared" si="14"/>
        <v>2205187.384615385</v>
      </c>
      <c r="AI66" s="30">
        <f t="shared" si="14"/>
        <v>2205187.384615385</v>
      </c>
      <c r="AJ66" s="30">
        <f t="shared" si="14"/>
        <v>2205187.384615385</v>
      </c>
      <c r="AK66" s="30">
        <f t="shared" si="14"/>
        <v>2205187.384615385</v>
      </c>
      <c r="AL66" s="30">
        <f t="shared" si="14"/>
        <v>2205187.384615385</v>
      </c>
      <c r="AM66" s="30">
        <f t="shared" si="14"/>
        <v>2205187.384615385</v>
      </c>
      <c r="AN66" s="30">
        <f t="shared" si="14"/>
        <v>2205187.384615385</v>
      </c>
      <c r="AO66" s="30">
        <f t="shared" si="14"/>
        <v>2205187.384615385</v>
      </c>
      <c r="AP66" s="30">
        <f t="shared" si="14"/>
        <v>2205187.384615385</v>
      </c>
      <c r="AQ66" s="30">
        <f t="shared" si="14"/>
        <v>2205187.384615385</v>
      </c>
      <c r="AR66" s="30">
        <f t="shared" si="14"/>
        <v>2205187.384615385</v>
      </c>
      <c r="AS66" s="30">
        <f t="shared" si="14"/>
        <v>2205187.384615385</v>
      </c>
      <c r="AT66" s="30">
        <f t="shared" si="14"/>
        <v>2205187.384615385</v>
      </c>
      <c r="AU66" s="30">
        <f t="shared" si="14"/>
        <v>2205187.384615385</v>
      </c>
      <c r="AV66" s="30">
        <f t="shared" si="14"/>
        <v>2205187.384615385</v>
      </c>
      <c r="AW66" s="30">
        <f t="shared" si="14"/>
        <v>2205187.384615385</v>
      </c>
      <c r="AX66" s="30">
        <f t="shared" si="14"/>
        <v>2205187.384615385</v>
      </c>
      <c r="AY66" s="30">
        <f t="shared" si="14"/>
        <v>2205187.384615385</v>
      </c>
      <c r="AZ66" s="30">
        <f t="shared" si="14"/>
        <v>2205187.384615385</v>
      </c>
      <c r="BA66" s="30">
        <f t="shared" si="14"/>
        <v>2205187.384615385</v>
      </c>
      <c r="BB66" s="30">
        <f t="shared" si="14"/>
        <v>2205187.384615385</v>
      </c>
      <c r="BC66" s="30">
        <f t="shared" si="14"/>
        <v>2205187.384615385</v>
      </c>
      <c r="BD66" s="30">
        <f t="shared" si="14"/>
        <v>2205187.384615385</v>
      </c>
      <c r="BE66" s="30">
        <f t="shared" si="14"/>
        <v>2205187.384615385</v>
      </c>
      <c r="BF66" s="30">
        <f t="shared" si="14"/>
        <v>2205187.384615385</v>
      </c>
      <c r="BG66" s="30">
        <f t="shared" si="14"/>
        <v>2205187.384615385</v>
      </c>
      <c r="BH66" s="30">
        <f t="shared" si="14"/>
        <v>2205187.384615385</v>
      </c>
      <c r="BI66" s="30">
        <f t="shared" si="14"/>
        <v>2205187.384615385</v>
      </c>
      <c r="BJ66" s="30">
        <f t="shared" si="14"/>
        <v>2205187.384615385</v>
      </c>
      <c r="BK66" s="30">
        <f t="shared" si="14"/>
        <v>2205187.384615385</v>
      </c>
      <c r="BL66" s="30">
        <f t="shared" si="14"/>
        <v>2205187.384615385</v>
      </c>
      <c r="BM66" s="30">
        <f t="shared" si="14"/>
        <v>2205187.384615385</v>
      </c>
      <c r="BN66" s="30">
        <f t="shared" si="14"/>
        <v>2205187.384615385</v>
      </c>
      <c r="BO66" s="30">
        <f t="shared" si="14"/>
        <v>2205187.384615385</v>
      </c>
      <c r="BP66" s="30">
        <f t="shared" si="14"/>
        <v>2205187.384615385</v>
      </c>
      <c r="BQ66" s="30">
        <f t="shared" si="14"/>
        <v>2205187.384615385</v>
      </c>
      <c r="BR66" s="30">
        <f t="shared" ref="BR66:DT66" si="15">SUM(BR64:BR65)</f>
        <v>2205187.384615385</v>
      </c>
      <c r="BS66" s="30">
        <f t="shared" si="15"/>
        <v>2205187.384615385</v>
      </c>
      <c r="BT66" s="30">
        <f t="shared" si="15"/>
        <v>2205187.384615385</v>
      </c>
      <c r="BU66" s="30">
        <f t="shared" si="15"/>
        <v>2205187.384615385</v>
      </c>
      <c r="BV66" s="30">
        <f t="shared" si="15"/>
        <v>2205187.384615385</v>
      </c>
      <c r="BW66" s="30">
        <f t="shared" si="15"/>
        <v>2205187.384615385</v>
      </c>
      <c r="BX66" s="30">
        <f t="shared" si="15"/>
        <v>2205187.384615385</v>
      </c>
      <c r="BY66" s="30">
        <f t="shared" si="15"/>
        <v>2205187.384615385</v>
      </c>
      <c r="BZ66" s="30">
        <f t="shared" si="15"/>
        <v>0</v>
      </c>
      <c r="CA66" s="30">
        <f t="shared" si="15"/>
        <v>0</v>
      </c>
      <c r="CB66" s="30">
        <f t="shared" si="15"/>
        <v>0</v>
      </c>
      <c r="CC66" s="30">
        <f t="shared" si="15"/>
        <v>0</v>
      </c>
      <c r="CD66" s="30">
        <f t="shared" si="15"/>
        <v>0</v>
      </c>
      <c r="CE66" s="30">
        <f t="shared" si="15"/>
        <v>0</v>
      </c>
      <c r="CF66" s="30">
        <f t="shared" si="15"/>
        <v>0</v>
      </c>
      <c r="CG66" s="30">
        <f t="shared" si="15"/>
        <v>0</v>
      </c>
      <c r="CH66" s="30">
        <f t="shared" si="15"/>
        <v>0</v>
      </c>
      <c r="CI66" s="30">
        <f t="shared" si="15"/>
        <v>0</v>
      </c>
      <c r="CJ66" s="30">
        <f t="shared" si="15"/>
        <v>0</v>
      </c>
      <c r="CK66" s="30">
        <f t="shared" si="15"/>
        <v>0</v>
      </c>
      <c r="CL66" s="30">
        <f t="shared" si="15"/>
        <v>0</v>
      </c>
      <c r="CM66" s="30">
        <f t="shared" si="15"/>
        <v>0</v>
      </c>
      <c r="CN66" s="30">
        <f t="shared" si="15"/>
        <v>0</v>
      </c>
      <c r="CO66" s="30">
        <f t="shared" si="15"/>
        <v>0</v>
      </c>
      <c r="CP66" s="30">
        <f t="shared" si="15"/>
        <v>0</v>
      </c>
      <c r="CQ66" s="30">
        <f t="shared" si="15"/>
        <v>0</v>
      </c>
      <c r="CR66" s="30">
        <f t="shared" si="15"/>
        <v>0</v>
      </c>
      <c r="CS66" s="30">
        <f t="shared" si="15"/>
        <v>0</v>
      </c>
      <c r="CT66" s="30">
        <f t="shared" si="15"/>
        <v>0</v>
      </c>
      <c r="CU66" s="30">
        <f t="shared" si="15"/>
        <v>0</v>
      </c>
      <c r="CV66" s="30">
        <f t="shared" si="15"/>
        <v>0</v>
      </c>
      <c r="CW66" s="30">
        <f t="shared" si="15"/>
        <v>0</v>
      </c>
      <c r="CX66" s="30">
        <f t="shared" si="15"/>
        <v>0</v>
      </c>
      <c r="CY66" s="30">
        <f t="shared" si="15"/>
        <v>0</v>
      </c>
      <c r="CZ66" s="30">
        <f t="shared" si="15"/>
        <v>0</v>
      </c>
      <c r="DA66" s="30">
        <f t="shared" si="15"/>
        <v>0</v>
      </c>
      <c r="DB66" s="30">
        <f t="shared" si="15"/>
        <v>0</v>
      </c>
      <c r="DC66" s="30">
        <f t="shared" si="15"/>
        <v>0</v>
      </c>
      <c r="DD66" s="30">
        <f t="shared" si="15"/>
        <v>0</v>
      </c>
      <c r="DE66" s="30">
        <f t="shared" si="15"/>
        <v>0</v>
      </c>
      <c r="DF66" s="30">
        <f t="shared" si="15"/>
        <v>0</v>
      </c>
      <c r="DG66" s="30">
        <f t="shared" si="15"/>
        <v>0</v>
      </c>
      <c r="DH66" s="30">
        <f t="shared" si="15"/>
        <v>0</v>
      </c>
      <c r="DI66" s="30">
        <f t="shared" si="15"/>
        <v>0</v>
      </c>
      <c r="DJ66" s="30">
        <f t="shared" si="15"/>
        <v>0</v>
      </c>
      <c r="DK66" s="30">
        <f t="shared" si="15"/>
        <v>0</v>
      </c>
      <c r="DL66" s="30">
        <f t="shared" si="15"/>
        <v>0</v>
      </c>
      <c r="DM66" s="30">
        <f t="shared" si="15"/>
        <v>0</v>
      </c>
      <c r="DN66" s="30">
        <f t="shared" si="15"/>
        <v>0</v>
      </c>
      <c r="DO66" s="30">
        <f t="shared" si="15"/>
        <v>0</v>
      </c>
      <c r="DP66" s="30">
        <f t="shared" si="15"/>
        <v>0</v>
      </c>
      <c r="DQ66" s="30">
        <f t="shared" si="15"/>
        <v>0</v>
      </c>
      <c r="DR66" s="30">
        <f t="shared" si="15"/>
        <v>0</v>
      </c>
      <c r="DS66" s="30">
        <f t="shared" si="15"/>
        <v>0</v>
      </c>
      <c r="DT66" s="30">
        <f t="shared" si="15"/>
        <v>0</v>
      </c>
      <c r="DU66" s="36" t="s">
        <v>238</v>
      </c>
    </row>
    <row r="67" spans="3:125" ht="13.8" thickTop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36" t="s">
        <v>238</v>
      </c>
    </row>
    <row r="68" spans="3:125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36" t="s">
        <v>238</v>
      </c>
    </row>
    <row r="69" spans="3:125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36" t="s">
        <v>238</v>
      </c>
    </row>
    <row r="70" spans="3:125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36" t="s">
        <v>238</v>
      </c>
    </row>
    <row r="71" spans="3:125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36" t="s">
        <v>238</v>
      </c>
    </row>
    <row r="72" spans="3:125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36" t="s">
        <v>238</v>
      </c>
    </row>
    <row r="73" spans="3:125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36" t="s">
        <v>238</v>
      </c>
    </row>
    <row r="74" spans="3:125" x14ac:dyDescent="0.25">
      <c r="C74" s="2"/>
      <c r="DU74" s="36" t="s">
        <v>238</v>
      </c>
    </row>
    <row r="75" spans="3:125" x14ac:dyDescent="0.25">
      <c r="C75" s="2"/>
      <c r="DU75" s="36" t="s">
        <v>238</v>
      </c>
    </row>
    <row r="76" spans="3:125" x14ac:dyDescent="0.25">
      <c r="C76" s="2"/>
      <c r="DU76" s="36" t="s">
        <v>238</v>
      </c>
    </row>
    <row r="77" spans="3:125" x14ac:dyDescent="0.25">
      <c r="C77" s="2"/>
      <c r="DU77" s="36" t="s">
        <v>238</v>
      </c>
    </row>
    <row r="78" spans="3:125" x14ac:dyDescent="0.25">
      <c r="C78" s="2"/>
      <c r="DU78" s="36" t="s">
        <v>238</v>
      </c>
    </row>
    <row r="79" spans="3:125" x14ac:dyDescent="0.25">
      <c r="C79" s="2"/>
      <c r="DU79" s="36" t="s">
        <v>238</v>
      </c>
    </row>
    <row r="80" spans="3:125" x14ac:dyDescent="0.25">
      <c r="C80" s="2"/>
      <c r="DU80" s="36" t="s">
        <v>238</v>
      </c>
    </row>
    <row r="81" spans="3:125" x14ac:dyDescent="0.25">
      <c r="C81" s="2"/>
      <c r="DU81" s="36" t="s">
        <v>238</v>
      </c>
    </row>
    <row r="82" spans="3:125" x14ac:dyDescent="0.25">
      <c r="C82" s="2"/>
      <c r="DU82" s="36" t="s">
        <v>238</v>
      </c>
    </row>
    <row r="83" spans="3:125" x14ac:dyDescent="0.25">
      <c r="C83" s="2"/>
      <c r="DU83" s="36" t="s">
        <v>238</v>
      </c>
    </row>
    <row r="84" spans="3:125" x14ac:dyDescent="0.25">
      <c r="C84" s="2"/>
      <c r="DU84" s="36" t="s">
        <v>238</v>
      </c>
    </row>
    <row r="85" spans="3:125" x14ac:dyDescent="0.25">
      <c r="C85" s="2"/>
      <c r="DU85" s="36" t="s">
        <v>238</v>
      </c>
    </row>
    <row r="86" spans="3:125" x14ac:dyDescent="0.25">
      <c r="C86" s="2"/>
      <c r="DU86" s="36" t="s">
        <v>238</v>
      </c>
    </row>
    <row r="87" spans="3:125" x14ac:dyDescent="0.25">
      <c r="C87" s="2"/>
      <c r="DU87" s="36" t="s">
        <v>238</v>
      </c>
    </row>
    <row r="88" spans="3:125" x14ac:dyDescent="0.25">
      <c r="C88" s="2"/>
      <c r="DU88" s="36" t="s">
        <v>238</v>
      </c>
    </row>
    <row r="89" spans="3:125" x14ac:dyDescent="0.25">
      <c r="DU89" s="36" t="s">
        <v>238</v>
      </c>
    </row>
    <row r="90" spans="3:125" x14ac:dyDescent="0.25">
      <c r="DU90" s="36" t="s">
        <v>238</v>
      </c>
    </row>
    <row r="91" spans="3:125" x14ac:dyDescent="0.25">
      <c r="DU91" s="36" t="s">
        <v>238</v>
      </c>
    </row>
    <row r="92" spans="3:125" x14ac:dyDescent="0.25">
      <c r="DU92" s="36" t="s">
        <v>238</v>
      </c>
    </row>
    <row r="93" spans="3:125" x14ac:dyDescent="0.25">
      <c r="DU93" s="36" t="s">
        <v>238</v>
      </c>
    </row>
    <row r="94" spans="3:125" x14ac:dyDescent="0.25">
      <c r="DU94" s="36" t="s">
        <v>238</v>
      </c>
    </row>
    <row r="95" spans="3:125" x14ac:dyDescent="0.25">
      <c r="DU95" s="36" t="s">
        <v>238</v>
      </c>
    </row>
    <row r="96" spans="3:125" x14ac:dyDescent="0.25">
      <c r="DU96" s="36" t="s">
        <v>238</v>
      </c>
    </row>
    <row r="97" spans="125:125" x14ac:dyDescent="0.25">
      <c r="DU97" s="36" t="s">
        <v>238</v>
      </c>
    </row>
    <row r="98" spans="125:125" x14ac:dyDescent="0.25">
      <c r="DU98" s="36" t="s">
        <v>238</v>
      </c>
    </row>
    <row r="99" spans="125:125" x14ac:dyDescent="0.25">
      <c r="DU99" s="36" t="s">
        <v>238</v>
      </c>
    </row>
    <row r="100" spans="125:125" x14ac:dyDescent="0.25">
      <c r="DU100" s="36" t="s">
        <v>238</v>
      </c>
    </row>
    <row r="101" spans="125:125" x14ac:dyDescent="0.25">
      <c r="DU101" s="36" t="s">
        <v>238</v>
      </c>
    </row>
    <row r="102" spans="125:125" x14ac:dyDescent="0.25">
      <c r="DU102" s="36" t="s">
        <v>238</v>
      </c>
    </row>
    <row r="103" spans="125:125" x14ac:dyDescent="0.25">
      <c r="DU103" s="36" t="s">
        <v>238</v>
      </c>
    </row>
    <row r="104" spans="125:125" x14ac:dyDescent="0.25">
      <c r="DU104" s="36" t="s">
        <v>238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3E0D-2BB9-4978-81AA-02751A8ED86E}">
  <sheetPr>
    <tabColor rgb="FF00B050"/>
  </sheetPr>
  <dimension ref="A2:S51"/>
  <sheetViews>
    <sheetView topLeftCell="J7" workbookViewId="0">
      <selection activeCell="S19" sqref="S19"/>
    </sheetView>
  </sheetViews>
  <sheetFormatPr defaultRowHeight="13.2" x14ac:dyDescent="0.25"/>
  <cols>
    <col min="1" max="1" width="23.6640625" customWidth="1"/>
    <col min="4" max="4" width="12.77734375" bestFit="1" customWidth="1"/>
    <col min="5" max="5" width="2.5546875" customWidth="1"/>
    <col min="6" max="6" width="27.88671875" customWidth="1"/>
    <col min="7" max="7" width="12.77734375" customWidth="1"/>
    <col min="9" max="9" width="10.44140625" bestFit="1" customWidth="1"/>
    <col min="10" max="10" width="2.88671875" customWidth="1"/>
    <col min="11" max="11" width="25.109375" customWidth="1"/>
    <col min="15" max="15" width="2.88671875" customWidth="1"/>
    <col min="16" max="16" width="28.33203125" customWidth="1"/>
  </cols>
  <sheetData>
    <row r="2" spans="1:19" ht="14.4" x14ac:dyDescent="0.3">
      <c r="A2" s="12" t="s">
        <v>169</v>
      </c>
      <c r="B2" s="12" t="s">
        <v>144</v>
      </c>
      <c r="C2" s="12" t="s">
        <v>145</v>
      </c>
      <c r="D2" s="12" t="s">
        <v>148</v>
      </c>
      <c r="F2" s="12" t="s">
        <v>344</v>
      </c>
      <c r="G2" s="12" t="s">
        <v>144</v>
      </c>
      <c r="H2" s="12" t="s">
        <v>145</v>
      </c>
      <c r="I2" s="12" t="s">
        <v>148</v>
      </c>
      <c r="K2" s="12" t="s">
        <v>382</v>
      </c>
      <c r="L2" s="12" t="s">
        <v>144</v>
      </c>
      <c r="M2" s="12" t="s">
        <v>145</v>
      </c>
      <c r="N2" s="12" t="s">
        <v>148</v>
      </c>
      <c r="P2" s="12" t="s">
        <v>383</v>
      </c>
      <c r="Q2" s="12" t="s">
        <v>144</v>
      </c>
      <c r="R2" s="12" t="s">
        <v>145</v>
      </c>
      <c r="S2" s="12" t="s">
        <v>148</v>
      </c>
    </row>
    <row r="3" spans="1:19" x14ac:dyDescent="0.25">
      <c r="A3" t="str">
        <f>LPP!A4</f>
        <v>Acquisition Date</v>
      </c>
      <c r="B3" t="s">
        <v>146</v>
      </c>
      <c r="C3" t="s">
        <v>147</v>
      </c>
      <c r="D3" s="108">
        <f>LPP!D4</f>
        <v>44408</v>
      </c>
      <c r="F3" t="str">
        <f>Apt!A4</f>
        <v>Broken Lease Fees</v>
      </c>
      <c r="G3" s="36" t="s">
        <v>355</v>
      </c>
      <c r="H3" s="36" t="s">
        <v>147</v>
      </c>
      <c r="I3" s="39">
        <f>Apt!D4</f>
        <v>10000</v>
      </c>
      <c r="K3" t="str">
        <f>TH!A4</f>
        <v>Broken Lease Fees</v>
      </c>
      <c r="L3" s="36" t="s">
        <v>379</v>
      </c>
      <c r="M3" s="36" t="s">
        <v>147</v>
      </c>
      <c r="N3" s="39">
        <f>TH!D4</f>
        <v>6500</v>
      </c>
      <c r="P3" s="36" t="str">
        <f>H!B3</f>
        <v>Lot &amp; Site Work</v>
      </c>
      <c r="Q3" s="36" t="s">
        <v>384</v>
      </c>
      <c r="R3" s="36" t="s">
        <v>170</v>
      </c>
      <c r="S3" s="40">
        <f>H!B4</f>
        <v>56673.77</v>
      </c>
    </row>
    <row r="4" spans="1:19" x14ac:dyDescent="0.25">
      <c r="A4" s="36" t="str">
        <f>LPP!A5</f>
        <v>Hold Period (Years/Months)</v>
      </c>
      <c r="B4" t="s">
        <v>146</v>
      </c>
      <c r="C4" s="36" t="s">
        <v>149</v>
      </c>
      <c r="D4" s="72">
        <f>LPP!C5</f>
        <v>10</v>
      </c>
      <c r="F4" t="str">
        <f>Apt!A5</f>
        <v>Late Fees</v>
      </c>
      <c r="G4" s="36" t="s">
        <v>355</v>
      </c>
      <c r="H4" s="36" t="s">
        <v>345</v>
      </c>
      <c r="I4" s="39">
        <f>Apt!D5</f>
        <v>16820</v>
      </c>
      <c r="K4" t="str">
        <f>TH!A5</f>
        <v>Late Fees</v>
      </c>
      <c r="L4" s="36" t="s">
        <v>379</v>
      </c>
      <c r="M4" s="36" t="s">
        <v>345</v>
      </c>
      <c r="N4" s="39">
        <f>TH!D5</f>
        <v>10933</v>
      </c>
      <c r="P4" s="36" t="str">
        <f>H!C3</f>
        <v>Fees</v>
      </c>
      <c r="Q4" s="36" t="s">
        <v>384</v>
      </c>
      <c r="R4" s="36" t="s">
        <v>385</v>
      </c>
      <c r="S4" s="40">
        <f ca="1">H!C4</f>
        <v>58411.262784713377</v>
      </c>
    </row>
    <row r="5" spans="1:19" x14ac:dyDescent="0.25">
      <c r="A5" s="36" t="str">
        <f>LPP!A6</f>
        <v>Acquisition Fee</v>
      </c>
      <c r="B5" t="s">
        <v>146</v>
      </c>
      <c r="C5" s="36" t="s">
        <v>150</v>
      </c>
      <c r="D5" s="38">
        <f>LPP!D6</f>
        <v>0.05</v>
      </c>
      <c r="F5" t="str">
        <f>Apt!A6</f>
        <v>Month to Month Premiums</v>
      </c>
      <c r="G5" s="36" t="s">
        <v>355</v>
      </c>
      <c r="H5" s="36" t="s">
        <v>150</v>
      </c>
      <c r="I5" s="39">
        <f>Apt!D6</f>
        <v>36000</v>
      </c>
      <c r="K5" t="str">
        <f>TH!A6</f>
        <v>Month to Month Premiums</v>
      </c>
      <c r="L5" s="36" t="s">
        <v>379</v>
      </c>
      <c r="M5" s="36" t="s">
        <v>150</v>
      </c>
      <c r="N5" s="39">
        <f>TH!D6</f>
        <v>23400</v>
      </c>
      <c r="P5" s="36" t="str">
        <f>H!D3</f>
        <v># of Homes</v>
      </c>
      <c r="Q5" s="36" t="s">
        <v>384</v>
      </c>
      <c r="R5" s="36" t="s">
        <v>386</v>
      </c>
      <c r="S5" s="83">
        <f>H!D4</f>
        <v>80</v>
      </c>
    </row>
    <row r="6" spans="1:19" x14ac:dyDescent="0.25">
      <c r="A6" s="36" t="str">
        <f>LPP!A7</f>
        <v>Asset Management Fee</v>
      </c>
      <c r="B6" t="s">
        <v>146</v>
      </c>
      <c r="C6" s="36" t="s">
        <v>151</v>
      </c>
      <c r="D6" s="38">
        <f>LPP!D7</f>
        <v>0.03</v>
      </c>
      <c r="F6" t="str">
        <f>Apt!A7</f>
        <v>Carport Rental</v>
      </c>
      <c r="G6" s="36" t="s">
        <v>355</v>
      </c>
      <c r="H6" s="36" t="s">
        <v>151</v>
      </c>
      <c r="I6" s="39">
        <f>Apt!D7</f>
        <v>0</v>
      </c>
      <c r="K6" t="str">
        <f>TH!A7</f>
        <v>Carport Rental</v>
      </c>
      <c r="L6" s="36" t="s">
        <v>379</v>
      </c>
      <c r="M6" s="36" t="s">
        <v>151</v>
      </c>
      <c r="N6" s="39">
        <f>TH!D7</f>
        <v>0</v>
      </c>
      <c r="P6" t="str">
        <f>H!E3</f>
        <v>Home SF</v>
      </c>
      <c r="Q6" s="36" t="s">
        <v>384</v>
      </c>
      <c r="R6" s="36" t="s">
        <v>147</v>
      </c>
      <c r="S6" s="39">
        <f>H!E4</f>
        <v>1550</v>
      </c>
    </row>
    <row r="7" spans="1:19" x14ac:dyDescent="0.25">
      <c r="A7" t="str">
        <f>LPP!A11</f>
        <v>Vacancy</v>
      </c>
      <c r="B7" t="s">
        <v>146</v>
      </c>
      <c r="C7" s="36" t="s">
        <v>156</v>
      </c>
      <c r="D7" s="38">
        <f>LPP!D11</f>
        <v>0.03</v>
      </c>
      <c r="F7" t="str">
        <f>Apt!A8</f>
        <v>Pet Fees</v>
      </c>
      <c r="G7" s="36" t="s">
        <v>355</v>
      </c>
      <c r="H7" s="36" t="s">
        <v>346</v>
      </c>
      <c r="I7" s="39">
        <f>Apt!D8</f>
        <v>40000</v>
      </c>
      <c r="K7" t="str">
        <f>TH!A8</f>
        <v>Pet Fees</v>
      </c>
      <c r="L7" s="36" t="s">
        <v>379</v>
      </c>
      <c r="M7" s="36" t="s">
        <v>346</v>
      </c>
      <c r="N7" s="39">
        <f>TH!D8</f>
        <v>26000</v>
      </c>
      <c r="P7" t="str">
        <f>H!F3</f>
        <v>Price/SF</v>
      </c>
      <c r="Q7" s="36" t="s">
        <v>384</v>
      </c>
      <c r="R7" s="36" t="s">
        <v>173</v>
      </c>
      <c r="S7" s="40">
        <f>H!F4</f>
        <v>130</v>
      </c>
    </row>
    <row r="8" spans="1:19" x14ac:dyDescent="0.25">
      <c r="A8" t="str">
        <f>LPP!A12</f>
        <v>Income Growth</v>
      </c>
      <c r="B8" t="s">
        <v>146</v>
      </c>
      <c r="C8" s="36" t="s">
        <v>157</v>
      </c>
      <c r="D8" s="38">
        <f>LPP!D12</f>
        <v>0.04</v>
      </c>
      <c r="F8" t="str">
        <f>Apt!A9</f>
        <v>Pet Rent</v>
      </c>
      <c r="G8" s="36" t="s">
        <v>355</v>
      </c>
      <c r="H8" s="36" t="s">
        <v>347</v>
      </c>
      <c r="I8" s="39">
        <f>Apt!D9</f>
        <v>25000</v>
      </c>
      <c r="K8" t="str">
        <f>TH!A9</f>
        <v>Pet Rent</v>
      </c>
      <c r="L8" s="36" t="s">
        <v>379</v>
      </c>
      <c r="M8" s="36" t="s">
        <v>347</v>
      </c>
      <c r="N8" s="39">
        <f>TH!D9</f>
        <v>16250</v>
      </c>
      <c r="P8" t="str">
        <f>H!A13</f>
        <v>Sales Costs</v>
      </c>
      <c r="Q8" s="36" t="s">
        <v>384</v>
      </c>
      <c r="R8" s="36" t="s">
        <v>387</v>
      </c>
      <c r="S8" s="38">
        <f>H!C13</f>
        <v>7.0000000000000007E-2</v>
      </c>
    </row>
    <row r="9" spans="1:19" x14ac:dyDescent="0.25">
      <c r="A9" t="str">
        <f>LPP!A13</f>
        <v>Expense Growth</v>
      </c>
      <c r="B9" t="s">
        <v>146</v>
      </c>
      <c r="C9" s="36" t="s">
        <v>158</v>
      </c>
      <c r="D9" s="38">
        <f>LPP!D13</f>
        <v>2.5000000000000001E-2</v>
      </c>
      <c r="F9" t="str">
        <f>Apt!A15</f>
        <v>Advertising</v>
      </c>
      <c r="G9" s="36" t="s">
        <v>355</v>
      </c>
      <c r="H9" s="36" t="s">
        <v>348</v>
      </c>
      <c r="I9" s="39">
        <f>Apt!D15</f>
        <v>108000</v>
      </c>
      <c r="K9" t="str">
        <f>TH!A15</f>
        <v>Advertising</v>
      </c>
      <c r="L9" s="36" t="s">
        <v>379</v>
      </c>
      <c r="M9" s="36" t="s">
        <v>348</v>
      </c>
      <c r="N9" s="39">
        <f>TH!D15</f>
        <v>70200</v>
      </c>
      <c r="P9" t="str">
        <f>H!A16</f>
        <v>Total Construction Time (Months)</v>
      </c>
      <c r="Q9" s="36" t="s">
        <v>384</v>
      </c>
      <c r="R9" s="36" t="s">
        <v>388</v>
      </c>
      <c r="S9" s="72">
        <f>H!C16</f>
        <v>40</v>
      </c>
    </row>
    <row r="10" spans="1:19" x14ac:dyDescent="0.25">
      <c r="A10" s="36" t="str">
        <f>LPP!A16</f>
        <v>Purchase Price</v>
      </c>
      <c r="B10" t="s">
        <v>146</v>
      </c>
      <c r="C10" s="36" t="s">
        <v>152</v>
      </c>
      <c r="D10" s="109">
        <f>LPP!D16</f>
        <v>357786530.80000001</v>
      </c>
      <c r="F10" t="str">
        <f>Apt!A16</f>
        <v>Leasing Fee</v>
      </c>
      <c r="G10" s="36" t="s">
        <v>355</v>
      </c>
      <c r="H10" s="36" t="s">
        <v>152</v>
      </c>
      <c r="I10" s="39">
        <f>Apt!D16</f>
        <v>15000</v>
      </c>
      <c r="K10" t="str">
        <f>TH!A16</f>
        <v>Leasing Fee</v>
      </c>
      <c r="L10" s="36" t="s">
        <v>379</v>
      </c>
      <c r="M10" s="36" t="s">
        <v>152</v>
      </c>
      <c r="N10" s="39">
        <f>TH!D16</f>
        <v>9750</v>
      </c>
      <c r="P10" t="str">
        <f>H!A18</f>
        <v>Home Sales Start (Month)</v>
      </c>
      <c r="Q10" s="36" t="s">
        <v>384</v>
      </c>
      <c r="R10" s="36" t="s">
        <v>389</v>
      </c>
      <c r="S10" s="72">
        <f>H!C18</f>
        <v>25</v>
      </c>
    </row>
    <row r="11" spans="1:19" x14ac:dyDescent="0.25">
      <c r="A11" s="36" t="str">
        <f>LPP!A18</f>
        <v>Closing Costs</v>
      </c>
      <c r="B11" t="s">
        <v>146</v>
      </c>
      <c r="C11" s="36" t="s">
        <v>153</v>
      </c>
      <c r="D11" s="109">
        <f>LPP!D18</f>
        <v>200000</v>
      </c>
      <c r="F11" t="str">
        <f>Apt!A17</f>
        <v>Carpet Cleaning</v>
      </c>
      <c r="G11" s="36" t="s">
        <v>355</v>
      </c>
      <c r="H11" s="36" t="s">
        <v>349</v>
      </c>
      <c r="I11" s="39">
        <f>Apt!D17</f>
        <v>18750</v>
      </c>
      <c r="K11" t="str">
        <f>TH!A17</f>
        <v>Carpet Cleaning</v>
      </c>
      <c r="L11" s="36" t="s">
        <v>379</v>
      </c>
      <c r="M11" s="36" t="s">
        <v>349</v>
      </c>
      <c r="N11" s="39">
        <f>TH!D17</f>
        <v>12187.5</v>
      </c>
      <c r="P11" t="str">
        <f>H!A19</f>
        <v>Home Sales/Month</v>
      </c>
      <c r="Q11" s="36" t="s">
        <v>384</v>
      </c>
      <c r="R11" s="36" t="s">
        <v>390</v>
      </c>
      <c r="S11" s="72">
        <f>H!C19</f>
        <v>10</v>
      </c>
    </row>
    <row r="12" spans="1:19" x14ac:dyDescent="0.25">
      <c r="A12" s="36" t="str">
        <f>LPP!A19</f>
        <v>Broker fee</v>
      </c>
      <c r="B12" t="s">
        <v>146</v>
      </c>
      <c r="C12" s="36" t="s">
        <v>154</v>
      </c>
      <c r="D12" s="109">
        <f>LPP!D19</f>
        <v>540000</v>
      </c>
      <c r="F12" t="str">
        <f>Apt!A18</f>
        <v>Groundskeeper</v>
      </c>
      <c r="G12" s="36" t="s">
        <v>355</v>
      </c>
      <c r="H12" s="36" t="s">
        <v>153</v>
      </c>
      <c r="I12" s="39">
        <f>Apt!D18</f>
        <v>70000</v>
      </c>
      <c r="K12" t="str">
        <f>TH!A18</f>
        <v>Groundskeeper</v>
      </c>
      <c r="L12" s="36" t="s">
        <v>379</v>
      </c>
      <c r="M12" s="36" t="s">
        <v>153</v>
      </c>
      <c r="N12" s="39">
        <f>TH!D18</f>
        <v>45500</v>
      </c>
      <c r="P12" s="36" t="s">
        <v>391</v>
      </c>
      <c r="Q12" s="36" t="s">
        <v>384</v>
      </c>
      <c r="R12" s="36" t="s">
        <v>392</v>
      </c>
      <c r="S12" s="40">
        <f>H!G13</f>
        <v>400000</v>
      </c>
    </row>
    <row r="13" spans="1:19" x14ac:dyDescent="0.25">
      <c r="A13" s="36" t="str">
        <f>LPP!A26</f>
        <v>Equity</v>
      </c>
      <c r="B13" s="36" t="s">
        <v>146</v>
      </c>
      <c r="C13" s="36" t="s">
        <v>155</v>
      </c>
      <c r="D13" s="109">
        <f>LPP!D26</f>
        <v>0.01</v>
      </c>
      <c r="F13" t="str">
        <f>Apt!A19</f>
        <v>Maintenance Salary</v>
      </c>
      <c r="G13" s="36" t="s">
        <v>355</v>
      </c>
      <c r="H13" s="36" t="s">
        <v>154</v>
      </c>
      <c r="I13" s="39">
        <f>Apt!D19</f>
        <v>206000</v>
      </c>
      <c r="K13" t="str">
        <f>TH!A19</f>
        <v>Maintenance Salary</v>
      </c>
      <c r="L13" s="36" t="s">
        <v>379</v>
      </c>
      <c r="M13" s="36" t="s">
        <v>154</v>
      </c>
      <c r="N13" s="39">
        <f>TH!D19</f>
        <v>133900</v>
      </c>
      <c r="P13" s="36" t="s">
        <v>391</v>
      </c>
      <c r="Q13" s="36" t="s">
        <v>384</v>
      </c>
      <c r="R13" s="36" t="s">
        <v>393</v>
      </c>
      <c r="S13" s="40">
        <f>H!G14</f>
        <v>425000</v>
      </c>
    </row>
    <row r="14" spans="1:19" x14ac:dyDescent="0.25">
      <c r="A14" t="str">
        <f>Apt!A52</f>
        <v>Lease Up Start Month</v>
      </c>
      <c r="B14" s="36" t="s">
        <v>146</v>
      </c>
      <c r="C14" s="36" t="s">
        <v>159</v>
      </c>
      <c r="D14" s="72">
        <f>Apt!D52</f>
        <v>24</v>
      </c>
      <c r="F14" t="str">
        <f>Apt!A20</f>
        <v>Exterior Pest Control</v>
      </c>
      <c r="G14" s="36" t="s">
        <v>355</v>
      </c>
      <c r="H14" s="36" t="s">
        <v>350</v>
      </c>
      <c r="I14" s="39">
        <f>Apt!D20</f>
        <v>4000</v>
      </c>
      <c r="K14" t="str">
        <f>TH!A20</f>
        <v>Exterior Pest Control</v>
      </c>
      <c r="L14" s="36" t="s">
        <v>379</v>
      </c>
      <c r="M14" s="36" t="s">
        <v>350</v>
      </c>
      <c r="N14" s="39">
        <f>TH!D20</f>
        <v>2600</v>
      </c>
      <c r="P14" s="36" t="s">
        <v>391</v>
      </c>
      <c r="Q14" s="36" t="s">
        <v>384</v>
      </c>
      <c r="R14" s="36" t="s">
        <v>394</v>
      </c>
      <c r="S14" s="40">
        <f>H!G15</f>
        <v>450000</v>
      </c>
    </row>
    <row r="15" spans="1:19" ht="14.4" x14ac:dyDescent="0.3">
      <c r="A15" t="str">
        <f>LPP!F45</f>
        <v>Acquisition Loan</v>
      </c>
      <c r="B15" s="36" t="s">
        <v>146</v>
      </c>
      <c r="C15" s="36" t="s">
        <v>161</v>
      </c>
      <c r="D15" s="4">
        <f>LPP!H45</f>
        <v>1</v>
      </c>
      <c r="F15" t="str">
        <f>Apt!A21</f>
        <v>HVAC Service</v>
      </c>
      <c r="G15" s="36" t="s">
        <v>355</v>
      </c>
      <c r="H15" s="36" t="s">
        <v>351</v>
      </c>
      <c r="I15" s="39">
        <f>Apt!D21</f>
        <v>63000</v>
      </c>
      <c r="K15" t="str">
        <f>TH!A21</f>
        <v>HVAC Service</v>
      </c>
      <c r="L15" s="36" t="s">
        <v>379</v>
      </c>
      <c r="M15" s="36" t="s">
        <v>351</v>
      </c>
      <c r="N15" s="39">
        <f>TH!D21</f>
        <v>40950</v>
      </c>
      <c r="P15" s="36" t="s">
        <v>391</v>
      </c>
      <c r="Q15" s="36" t="s">
        <v>384</v>
      </c>
      <c r="R15" s="36" t="s">
        <v>395</v>
      </c>
      <c r="S15" s="40">
        <f>H!G16</f>
        <v>475000</v>
      </c>
    </row>
    <row r="16" spans="1:19" x14ac:dyDescent="0.25">
      <c r="A16" t="str">
        <f>LPP!F46</f>
        <v>Amortization (Months)</v>
      </c>
      <c r="B16" s="36" t="s">
        <v>146</v>
      </c>
      <c r="C16" s="36" t="s">
        <v>163</v>
      </c>
      <c r="D16" s="72">
        <f>LPP!I46</f>
        <v>240</v>
      </c>
      <c r="F16" t="str">
        <f>Apt!A22</f>
        <v>Landscaping</v>
      </c>
      <c r="G16" s="36" t="s">
        <v>355</v>
      </c>
      <c r="H16" s="36" t="s">
        <v>352</v>
      </c>
      <c r="I16" s="39">
        <f>Apt!D22</f>
        <v>80000</v>
      </c>
      <c r="K16" t="str">
        <f>TH!A22</f>
        <v>Landscaping</v>
      </c>
      <c r="L16" s="36" t="s">
        <v>379</v>
      </c>
      <c r="M16" s="36" t="s">
        <v>352</v>
      </c>
      <c r="N16" s="39">
        <f>TH!D22</f>
        <v>52000</v>
      </c>
      <c r="P16" s="36" t="s">
        <v>391</v>
      </c>
      <c r="Q16" s="36" t="s">
        <v>384</v>
      </c>
      <c r="R16" s="36" t="s">
        <v>396</v>
      </c>
      <c r="S16" s="40">
        <f>H!G17</f>
        <v>500000</v>
      </c>
    </row>
    <row r="17" spans="1:19" x14ac:dyDescent="0.25">
      <c r="A17" t="str">
        <f>LPP!F47</f>
        <v>Interest Rate</v>
      </c>
      <c r="B17" s="36" t="s">
        <v>146</v>
      </c>
      <c r="C17" s="36" t="s">
        <v>164</v>
      </c>
      <c r="D17" s="38">
        <f>LPP!I47</f>
        <v>4.0000000000000001E-3</v>
      </c>
      <c r="F17" t="str">
        <f>Apt!A23</f>
        <v>Painting</v>
      </c>
      <c r="G17" s="36" t="s">
        <v>355</v>
      </c>
      <c r="H17" s="36" t="s">
        <v>353</v>
      </c>
      <c r="I17" s="39">
        <f>Apt!D23</f>
        <v>20000</v>
      </c>
      <c r="K17" t="str">
        <f>TH!A23</f>
        <v>Painting</v>
      </c>
      <c r="L17" s="36" t="s">
        <v>379</v>
      </c>
      <c r="M17" s="36" t="s">
        <v>353</v>
      </c>
      <c r="N17" s="39">
        <f>TH!D23</f>
        <v>13000</v>
      </c>
    </row>
    <row r="18" spans="1:19" ht="14.4" x14ac:dyDescent="0.3">
      <c r="A18" t="str">
        <f>LPP!F48</f>
        <v>NO Period (Months)</v>
      </c>
      <c r="B18" s="36" t="s">
        <v>146</v>
      </c>
      <c r="C18" s="36" t="s">
        <v>165</v>
      </c>
      <c r="D18" s="72">
        <f>LPP!I48</f>
        <v>6</v>
      </c>
      <c r="F18" t="str">
        <f>Apt!A24</f>
        <v>Property Insurance</v>
      </c>
      <c r="G18" s="36" t="s">
        <v>355</v>
      </c>
      <c r="H18" s="36" t="s">
        <v>354</v>
      </c>
      <c r="I18" s="39">
        <f>Apt!D24</f>
        <v>130000</v>
      </c>
      <c r="K18" t="str">
        <f>TH!A24</f>
        <v>Property Insurance</v>
      </c>
      <c r="L18" s="36" t="s">
        <v>379</v>
      </c>
      <c r="M18" s="36" t="s">
        <v>354</v>
      </c>
      <c r="N18" s="39">
        <f>TH!D24</f>
        <v>84500</v>
      </c>
      <c r="P18" s="12" t="s">
        <v>397</v>
      </c>
      <c r="Q18" s="12" t="s">
        <v>144</v>
      </c>
      <c r="R18" s="12" t="s">
        <v>145</v>
      </c>
      <c r="S18" s="12" t="s">
        <v>148</v>
      </c>
    </row>
    <row r="19" spans="1:19" x14ac:dyDescent="0.25">
      <c r="A19" t="str">
        <f>LPP!F49</f>
        <v>IO Period (Months)</v>
      </c>
      <c r="B19" s="36" t="s">
        <v>146</v>
      </c>
      <c r="C19" s="36" t="s">
        <v>166</v>
      </c>
      <c r="D19" s="72">
        <f>LPP!I49</f>
        <v>48</v>
      </c>
      <c r="F19" t="str">
        <f>Apt!A25</f>
        <v>Pool Maintenance</v>
      </c>
      <c r="G19" s="36" t="s">
        <v>355</v>
      </c>
      <c r="H19" s="36" t="s">
        <v>155</v>
      </c>
      <c r="I19" s="39">
        <f>Apt!D25</f>
        <v>30000</v>
      </c>
      <c r="K19" t="str">
        <f>TH!A25</f>
        <v>Pool Maintenance</v>
      </c>
      <c r="L19" s="36" t="s">
        <v>379</v>
      </c>
      <c r="M19" s="36" t="s">
        <v>155</v>
      </c>
      <c r="N19" s="39">
        <f>TH!D25</f>
        <v>19500</v>
      </c>
      <c r="P19" t="str">
        <f>Land!A4</f>
        <v>Lot Sale Month</v>
      </c>
      <c r="Q19" s="36" t="s">
        <v>120</v>
      </c>
      <c r="R19" s="36" t="s">
        <v>386</v>
      </c>
      <c r="S19" s="72">
        <f>Land!C4</f>
        <v>20</v>
      </c>
    </row>
    <row r="20" spans="1:19" x14ac:dyDescent="0.25">
      <c r="A20" t="str">
        <f>LPP!F50</f>
        <v>Loan Term (Months)</v>
      </c>
      <c r="B20" s="36" t="s">
        <v>146</v>
      </c>
      <c r="C20" s="36" t="s">
        <v>167</v>
      </c>
      <c r="D20" s="72">
        <f>LPP!I50</f>
        <v>120</v>
      </c>
      <c r="F20" t="str">
        <f>Apt!A26</f>
        <v>Property Taxes</v>
      </c>
      <c r="G20" s="36" t="s">
        <v>355</v>
      </c>
      <c r="H20" s="36" t="s">
        <v>356</v>
      </c>
      <c r="I20" s="39">
        <f>Apt!D26</f>
        <v>1000000</v>
      </c>
      <c r="K20" t="str">
        <f>TH!A26</f>
        <v>Property Taxes</v>
      </c>
      <c r="L20" s="36" t="s">
        <v>379</v>
      </c>
      <c r="M20" s="36" t="s">
        <v>356</v>
      </c>
      <c r="N20" s="39">
        <f>TH!D26</f>
        <v>650000</v>
      </c>
      <c r="P20" t="str">
        <f>Land!A5</f>
        <v>Acres</v>
      </c>
      <c r="Q20" s="36" t="s">
        <v>120</v>
      </c>
      <c r="R20" s="36" t="s">
        <v>149</v>
      </c>
      <c r="S20" s="72">
        <f>Land!C5</f>
        <v>20</v>
      </c>
    </row>
    <row r="21" spans="1:19" x14ac:dyDescent="0.25">
      <c r="A21" t="str">
        <f>LPP!F51</f>
        <v>Loan Points</v>
      </c>
      <c r="B21" s="36" t="s">
        <v>146</v>
      </c>
      <c r="C21" s="36" t="s">
        <v>168</v>
      </c>
      <c r="D21" s="38">
        <f>LPP!H51</f>
        <v>8.0000000000000002E-3</v>
      </c>
      <c r="F21" t="str">
        <f>Apt!A27</f>
        <v>Plumbing Repairs</v>
      </c>
      <c r="G21" s="36" t="s">
        <v>355</v>
      </c>
      <c r="H21" s="36" t="s">
        <v>357</v>
      </c>
      <c r="I21" s="39">
        <f>Apt!D27</f>
        <v>10000</v>
      </c>
      <c r="K21" t="str">
        <f>TH!A27</f>
        <v>Plumbing Repairs</v>
      </c>
      <c r="L21" s="36" t="s">
        <v>379</v>
      </c>
      <c r="M21" s="36" t="s">
        <v>357</v>
      </c>
      <c r="N21" s="39">
        <f>TH!D27</f>
        <v>6500</v>
      </c>
      <c r="P21" t="str">
        <f>Land!A7</f>
        <v>Land Price/SF</v>
      </c>
      <c r="Q21" s="36" t="s">
        <v>120</v>
      </c>
      <c r="R21" s="36" t="s">
        <v>400</v>
      </c>
      <c r="S21" s="86">
        <f>Land!C7</f>
        <v>8</v>
      </c>
    </row>
    <row r="22" spans="1:19" x14ac:dyDescent="0.25">
      <c r="A22" t="str">
        <f>LPP!A33</f>
        <v>Exit Cap Rate</v>
      </c>
      <c r="B22" s="36" t="s">
        <v>146</v>
      </c>
      <c r="C22" s="36" t="s">
        <v>314</v>
      </c>
      <c r="D22" s="38">
        <f>LPP!D33</f>
        <v>0.06</v>
      </c>
      <c r="F22" t="str">
        <f>Apt!A28</f>
        <v>Resident Relations</v>
      </c>
      <c r="G22" s="36" t="s">
        <v>355</v>
      </c>
      <c r="H22" s="36" t="s">
        <v>358</v>
      </c>
      <c r="I22" s="39">
        <f>Apt!D28</f>
        <v>3000</v>
      </c>
      <c r="K22" t="str">
        <f>TH!A28</f>
        <v>Resident Relations</v>
      </c>
      <c r="L22" s="36" t="s">
        <v>379</v>
      </c>
      <c r="M22" s="36" t="s">
        <v>358</v>
      </c>
      <c r="N22" s="39">
        <f>TH!D28</f>
        <v>1950</v>
      </c>
      <c r="P22" t="str">
        <f>Land!A9</f>
        <v>Sales Costs</v>
      </c>
      <c r="Q22" s="36" t="s">
        <v>120</v>
      </c>
      <c r="R22" s="36" t="s">
        <v>401</v>
      </c>
      <c r="S22" s="38">
        <f>Land!C9</f>
        <v>0.1</v>
      </c>
    </row>
    <row r="23" spans="1:19" x14ac:dyDescent="0.25">
      <c r="A23" t="str">
        <f>LPP!A34</f>
        <v>Sales Costs</v>
      </c>
      <c r="B23" s="36" t="s">
        <v>146</v>
      </c>
      <c r="C23" s="36" t="s">
        <v>315</v>
      </c>
      <c r="D23" s="38">
        <f>LPP!D34</f>
        <v>0.01</v>
      </c>
      <c r="F23" t="str">
        <f>Apt!A29</f>
        <v>Security/Alarms/Extinguishers</v>
      </c>
      <c r="G23" s="36" t="s">
        <v>355</v>
      </c>
      <c r="H23" s="36" t="s">
        <v>359</v>
      </c>
      <c r="I23" s="39">
        <f>Apt!D29</f>
        <v>10000</v>
      </c>
      <c r="K23" t="str">
        <f>TH!A29</f>
        <v>Security/Alarms/Extinguishers</v>
      </c>
      <c r="L23" s="36" t="s">
        <v>379</v>
      </c>
      <c r="M23" s="36" t="s">
        <v>359</v>
      </c>
      <c r="N23" s="39">
        <f>TH!D29</f>
        <v>6500</v>
      </c>
      <c r="P23" t="str">
        <f>Land!A16</f>
        <v>Land Price/SF</v>
      </c>
      <c r="Q23" s="36" t="s">
        <v>120</v>
      </c>
      <c r="R23" s="36" t="s">
        <v>388</v>
      </c>
      <c r="S23" s="86">
        <f>Land!C16</f>
        <v>8</v>
      </c>
    </row>
    <row r="24" spans="1:19" x14ac:dyDescent="0.25">
      <c r="A24" t="str">
        <f>LPP!F15</f>
        <v>Apartments</v>
      </c>
      <c r="B24" s="36" t="s">
        <v>146</v>
      </c>
      <c r="C24" s="36" t="s">
        <v>316</v>
      </c>
      <c r="D24" s="82">
        <f>LPP!H15</f>
        <v>0.1</v>
      </c>
      <c r="F24" t="str">
        <f>Apt!A30</f>
        <v>Snow Removal</v>
      </c>
      <c r="G24" s="36" t="s">
        <v>355</v>
      </c>
      <c r="H24" s="36" t="s">
        <v>360</v>
      </c>
      <c r="I24" s="39">
        <f>Apt!D30</f>
        <v>30000</v>
      </c>
      <c r="K24" t="str">
        <f>TH!A30</f>
        <v>Snow Removal</v>
      </c>
      <c r="L24" s="36" t="s">
        <v>379</v>
      </c>
      <c r="M24" s="36" t="s">
        <v>360</v>
      </c>
      <c r="N24" s="39">
        <f>TH!D30</f>
        <v>19500</v>
      </c>
    </row>
    <row r="25" spans="1:19" ht="14.4" x14ac:dyDescent="0.3">
      <c r="A25" t="str">
        <f>LPP!F16</f>
        <v>Townhomes</v>
      </c>
      <c r="B25" s="36" t="s">
        <v>146</v>
      </c>
      <c r="C25" s="36" t="s">
        <v>317</v>
      </c>
      <c r="D25" s="82">
        <f>LPP!H16</f>
        <v>0.2</v>
      </c>
      <c r="F25" t="str">
        <f>Apt!A31</f>
        <v>Sprinkler Repairs</v>
      </c>
      <c r="G25" s="36" t="s">
        <v>355</v>
      </c>
      <c r="H25" s="36" t="s">
        <v>361</v>
      </c>
      <c r="I25" s="39">
        <f>Apt!D31</f>
        <v>10000</v>
      </c>
      <c r="K25" t="str">
        <f>TH!A31</f>
        <v>Sprinkler Repairs</v>
      </c>
      <c r="L25" s="36" t="s">
        <v>379</v>
      </c>
      <c r="M25" s="36" t="s">
        <v>361</v>
      </c>
      <c r="N25" s="39">
        <f>TH!D31</f>
        <v>6500</v>
      </c>
      <c r="P25" s="12" t="s">
        <v>171</v>
      </c>
      <c r="Q25" s="12" t="s">
        <v>144</v>
      </c>
      <c r="R25" s="12" t="s">
        <v>145</v>
      </c>
      <c r="S25" s="12" t="s">
        <v>148</v>
      </c>
    </row>
    <row r="26" spans="1:19" x14ac:dyDescent="0.25">
      <c r="A26" t="str">
        <f>LPP!F17</f>
        <v>Houses</v>
      </c>
      <c r="B26" s="36" t="s">
        <v>146</v>
      </c>
      <c r="C26" s="36" t="s">
        <v>318</v>
      </c>
      <c r="D26" s="82">
        <f>LPP!H17</f>
        <v>0.4</v>
      </c>
      <c r="F26" t="str">
        <f>Apt!A32</f>
        <v>Staffing Fee</v>
      </c>
      <c r="G26" s="36" t="s">
        <v>355</v>
      </c>
      <c r="H26" s="36" t="s">
        <v>362</v>
      </c>
      <c r="I26" s="39">
        <f>Apt!D32</f>
        <v>370000</v>
      </c>
      <c r="K26" t="str">
        <f>TH!A32</f>
        <v>Staffing Fee</v>
      </c>
      <c r="L26" s="36" t="s">
        <v>379</v>
      </c>
      <c r="M26" s="36" t="s">
        <v>362</v>
      </c>
      <c r="N26" s="39">
        <f>TH!D32</f>
        <v>240500</v>
      </c>
      <c r="P26" s="36" t="s">
        <v>2</v>
      </c>
      <c r="Q26" s="36" t="s">
        <v>172</v>
      </c>
      <c r="R26" s="36" t="s">
        <v>173</v>
      </c>
      <c r="S26" s="73">
        <f>Monthly!E4</f>
        <v>0</v>
      </c>
    </row>
    <row r="27" spans="1:19" x14ac:dyDescent="0.25">
      <c r="A27" t="str">
        <f>LPP!K4</f>
        <v>Dirt</v>
      </c>
      <c r="B27" s="36" t="s">
        <v>146</v>
      </c>
      <c r="C27" s="36" t="s">
        <v>319</v>
      </c>
      <c r="D27" s="109">
        <f>LPP!M4</f>
        <v>27000000</v>
      </c>
      <c r="F27" t="str">
        <f>Apt!A33</f>
        <v>Supplies</v>
      </c>
      <c r="G27" s="36" t="s">
        <v>355</v>
      </c>
      <c r="H27" s="36" t="s">
        <v>314</v>
      </c>
      <c r="I27" s="39">
        <f>Apt!D33</f>
        <v>140000</v>
      </c>
      <c r="K27" t="str">
        <f>TH!A33</f>
        <v>Supplies</v>
      </c>
      <c r="L27" s="36" t="s">
        <v>379</v>
      </c>
      <c r="M27" s="36" t="s">
        <v>314</v>
      </c>
      <c r="N27" s="39">
        <f>TH!D33</f>
        <v>91000</v>
      </c>
      <c r="P27" s="36" t="s">
        <v>56</v>
      </c>
      <c r="Q27" s="36" t="s">
        <v>172</v>
      </c>
      <c r="R27" s="36" t="s">
        <v>167</v>
      </c>
      <c r="S27" s="70">
        <f>Monthly!I9</f>
        <v>0</v>
      </c>
    </row>
    <row r="28" spans="1:19" x14ac:dyDescent="0.25">
      <c r="A28" t="str">
        <f>LPP!K5</f>
        <v>Boundary &amp; Topo Survey</v>
      </c>
      <c r="B28" s="36" t="s">
        <v>146</v>
      </c>
      <c r="C28" s="36" t="s">
        <v>320</v>
      </c>
      <c r="D28" s="109">
        <f>LPP!M5</f>
        <v>9000</v>
      </c>
      <c r="F28" t="str">
        <f>Apt!A34</f>
        <v>Unit Cleaning</v>
      </c>
      <c r="G28" s="36" t="s">
        <v>355</v>
      </c>
      <c r="H28" s="36" t="s">
        <v>315</v>
      </c>
      <c r="I28" s="39">
        <f>Apt!D34</f>
        <v>26250</v>
      </c>
      <c r="K28" t="str">
        <f>TH!A34</f>
        <v>Unit Cleaning</v>
      </c>
      <c r="L28" s="36" t="s">
        <v>379</v>
      </c>
      <c r="M28" s="36" t="s">
        <v>315</v>
      </c>
      <c r="N28" s="39">
        <f>TH!D34</f>
        <v>17062.5</v>
      </c>
      <c r="P28" s="36" t="s">
        <v>41</v>
      </c>
      <c r="Q28" s="36" t="s">
        <v>312</v>
      </c>
      <c r="R28" s="36" t="s">
        <v>313</v>
      </c>
      <c r="S28" s="70">
        <f ca="1">'LPP Waterfall'!D72</f>
        <v>0</v>
      </c>
    </row>
    <row r="29" spans="1:19" x14ac:dyDescent="0.25">
      <c r="A29" t="str">
        <f>LPP!K6</f>
        <v>Traffic Impact Study</v>
      </c>
      <c r="B29" s="36" t="s">
        <v>146</v>
      </c>
      <c r="C29" s="36" t="s">
        <v>321</v>
      </c>
      <c r="D29" s="109">
        <f>LPP!M6</f>
        <v>10750</v>
      </c>
      <c r="F29" t="str">
        <f>Apt!A35</f>
        <v>Electric</v>
      </c>
      <c r="G29" s="36" t="s">
        <v>355</v>
      </c>
      <c r="H29" s="36" t="s">
        <v>363</v>
      </c>
      <c r="I29" s="39">
        <f>Apt!D35</f>
        <v>40000</v>
      </c>
      <c r="K29" t="str">
        <f>TH!A35</f>
        <v>Electric</v>
      </c>
      <c r="L29" s="36" t="s">
        <v>379</v>
      </c>
      <c r="M29" s="36" t="s">
        <v>363</v>
      </c>
      <c r="N29" s="39">
        <f>TH!D35</f>
        <v>26000</v>
      </c>
    </row>
    <row r="30" spans="1:19" x14ac:dyDescent="0.25">
      <c r="A30" t="str">
        <f>LPP!K7</f>
        <v>Preliminary Plat</v>
      </c>
      <c r="B30" s="36" t="s">
        <v>146</v>
      </c>
      <c r="C30" s="36" t="s">
        <v>322</v>
      </c>
      <c r="D30" s="109">
        <f>LPP!M7</f>
        <v>15000</v>
      </c>
      <c r="F30" t="str">
        <f>Apt!A36</f>
        <v>Water/Sewer/Trash</v>
      </c>
      <c r="G30" s="36" t="s">
        <v>355</v>
      </c>
      <c r="H30" s="36" t="s">
        <v>159</v>
      </c>
      <c r="I30" s="39">
        <f>Apt!D36</f>
        <v>286000</v>
      </c>
      <c r="K30" t="str">
        <f>TH!A36</f>
        <v>Water/Sewer/Trash</v>
      </c>
      <c r="L30" s="36" t="s">
        <v>379</v>
      </c>
      <c r="M30" s="36" t="s">
        <v>159</v>
      </c>
      <c r="N30" s="39">
        <f>TH!D36</f>
        <v>185900</v>
      </c>
    </row>
    <row r="31" spans="1:19" x14ac:dyDescent="0.25">
      <c r="A31" t="str">
        <f>LPP!K8</f>
        <v>Geotechnical Report</v>
      </c>
      <c r="B31" s="36" t="s">
        <v>146</v>
      </c>
      <c r="C31" s="36" t="s">
        <v>323</v>
      </c>
      <c r="D31" s="109">
        <f>LPP!M8</f>
        <v>5000</v>
      </c>
      <c r="F31" t="str">
        <f>Apt!A37</f>
        <v>Gas</v>
      </c>
      <c r="G31" s="36" t="s">
        <v>355</v>
      </c>
      <c r="H31" s="36" t="s">
        <v>160</v>
      </c>
      <c r="I31" s="39">
        <f>Apt!D37</f>
        <v>220000</v>
      </c>
      <c r="K31" t="str">
        <f>TH!A37</f>
        <v>Gas</v>
      </c>
      <c r="L31" s="36" t="s">
        <v>379</v>
      </c>
      <c r="M31" s="36" t="s">
        <v>160</v>
      </c>
      <c r="N31" s="39">
        <f>TH!D37</f>
        <v>143000</v>
      </c>
    </row>
    <row r="32" spans="1:19" x14ac:dyDescent="0.25">
      <c r="A32" t="str">
        <f>LPP!K9</f>
        <v>Acrhitecture Docs</v>
      </c>
      <c r="B32" s="36" t="s">
        <v>146</v>
      </c>
      <c r="C32" s="36" t="s">
        <v>324</v>
      </c>
      <c r="D32" s="109">
        <f>LPP!M9</f>
        <v>275000</v>
      </c>
      <c r="F32" t="str">
        <f>Apt!A38</f>
        <v>Administrative</v>
      </c>
      <c r="G32" s="36" t="s">
        <v>355</v>
      </c>
      <c r="H32" s="36" t="s">
        <v>364</v>
      </c>
      <c r="I32" s="39">
        <f>Apt!D38</f>
        <v>10000</v>
      </c>
      <c r="K32" t="str">
        <f>TH!A38</f>
        <v>Administrative</v>
      </c>
      <c r="L32" s="36" t="s">
        <v>379</v>
      </c>
      <c r="M32" s="36" t="s">
        <v>364</v>
      </c>
      <c r="N32" s="39">
        <f>TH!D38</f>
        <v>6500</v>
      </c>
    </row>
    <row r="33" spans="1:14" x14ac:dyDescent="0.25">
      <c r="A33" t="str">
        <f>LPP!K10</f>
        <v>Final Plat</v>
      </c>
      <c r="B33" s="36" t="s">
        <v>146</v>
      </c>
      <c r="C33" s="36" t="s">
        <v>325</v>
      </c>
      <c r="D33" s="109">
        <f>LPP!M10</f>
        <v>15000</v>
      </c>
      <c r="F33" t="str">
        <f>Apt!A39</f>
        <v>Asset Level Expenses</v>
      </c>
      <c r="G33" s="36" t="s">
        <v>355</v>
      </c>
      <c r="H33" s="36" t="s">
        <v>365</v>
      </c>
      <c r="I33" s="39">
        <f>Apt!D39</f>
        <v>6000</v>
      </c>
      <c r="K33" t="str">
        <f>TH!A39</f>
        <v>Asset Level Expenses</v>
      </c>
      <c r="L33" s="36" t="s">
        <v>379</v>
      </c>
      <c r="M33" s="36" t="s">
        <v>365</v>
      </c>
      <c r="N33" s="39">
        <f>TH!D39</f>
        <v>3900</v>
      </c>
    </row>
    <row r="34" spans="1:14" x14ac:dyDescent="0.25">
      <c r="A34" t="str">
        <f>LPP!K11</f>
        <v>Storm Water Prevention Plan</v>
      </c>
      <c r="B34" s="36" t="s">
        <v>146</v>
      </c>
      <c r="C34" s="36" t="s">
        <v>326</v>
      </c>
      <c r="D34" s="109">
        <f>LPP!M11</f>
        <v>1500</v>
      </c>
      <c r="F34" t="str">
        <f>Apt!A40</f>
        <v>Travel</v>
      </c>
      <c r="G34" s="36" t="s">
        <v>355</v>
      </c>
      <c r="H34" s="36" t="s">
        <v>366</v>
      </c>
      <c r="I34" s="39">
        <f>Apt!D40</f>
        <v>4000</v>
      </c>
      <c r="K34" t="str">
        <f>TH!A40</f>
        <v>Travel</v>
      </c>
      <c r="L34" s="36" t="s">
        <v>379</v>
      </c>
      <c r="M34" s="36" t="s">
        <v>366</v>
      </c>
      <c r="N34" s="39">
        <f>TH!D40</f>
        <v>2600</v>
      </c>
    </row>
    <row r="35" spans="1:14" x14ac:dyDescent="0.25">
      <c r="A35" t="str">
        <f>LPP!K12</f>
        <v>Record Drawings</v>
      </c>
      <c r="B35" s="36" t="s">
        <v>146</v>
      </c>
      <c r="C35" s="36" t="s">
        <v>327</v>
      </c>
      <c r="D35" s="109">
        <f>LPP!M12</f>
        <v>5000</v>
      </c>
      <c r="F35" t="str">
        <f>Apt!A41</f>
        <v>Corporate Professional Fees</v>
      </c>
      <c r="G35" s="36" t="s">
        <v>355</v>
      </c>
      <c r="H35" s="36" t="s">
        <v>367</v>
      </c>
      <c r="I35" s="39">
        <f>Apt!D41</f>
        <v>10000</v>
      </c>
      <c r="K35" t="str">
        <f>TH!A41</f>
        <v>Corporate Professional Fees</v>
      </c>
      <c r="L35" s="36" t="s">
        <v>379</v>
      </c>
      <c r="M35" s="36" t="s">
        <v>367</v>
      </c>
      <c r="N35" s="39">
        <f>TH!D41</f>
        <v>6500</v>
      </c>
    </row>
    <row r="36" spans="1:14" x14ac:dyDescent="0.25">
      <c r="A36" t="str">
        <f>LPP!K13</f>
        <v>Project Administration</v>
      </c>
      <c r="B36" s="36" t="s">
        <v>146</v>
      </c>
      <c r="C36" s="36" t="s">
        <v>328</v>
      </c>
      <c r="D36" s="109">
        <f>LPP!M13</f>
        <v>12000</v>
      </c>
      <c r="F36" t="str">
        <f>Apt!G4</f>
        <v>Management (% of EGI)</v>
      </c>
      <c r="G36" s="36" t="s">
        <v>355</v>
      </c>
      <c r="H36" s="36" t="s">
        <v>368</v>
      </c>
      <c r="I36" s="106">
        <f>Apt!J4</f>
        <v>3.5000000000000003E-2</v>
      </c>
      <c r="K36" t="str">
        <f>TH!G4</f>
        <v>Management (% of EGI)</v>
      </c>
      <c r="L36" s="36" t="s">
        <v>379</v>
      </c>
      <c r="M36" s="36" t="s">
        <v>368</v>
      </c>
      <c r="N36" s="106">
        <f>TH!J4</f>
        <v>3.5000000000000003E-2</v>
      </c>
    </row>
    <row r="37" spans="1:14" x14ac:dyDescent="0.25">
      <c r="A37" t="str">
        <f>LPP!K14</f>
        <v>Civil Engineering</v>
      </c>
      <c r="B37" s="36" t="s">
        <v>146</v>
      </c>
      <c r="C37" s="36" t="s">
        <v>329</v>
      </c>
      <c r="D37" s="109">
        <f>LPP!M14</f>
        <v>110000</v>
      </c>
      <c r="F37" s="36" t="s">
        <v>370</v>
      </c>
      <c r="G37" s="36" t="s">
        <v>355</v>
      </c>
      <c r="H37" s="36" t="s">
        <v>163</v>
      </c>
      <c r="I37" s="40">
        <f>Apt!I5</f>
        <v>750</v>
      </c>
      <c r="K37" s="36" t="s">
        <v>370</v>
      </c>
      <c r="L37" s="36" t="s">
        <v>379</v>
      </c>
      <c r="M37" s="36" t="s">
        <v>163</v>
      </c>
      <c r="N37" s="40">
        <f>TH!I5</f>
        <v>700</v>
      </c>
    </row>
    <row r="38" spans="1:14" x14ac:dyDescent="0.25">
      <c r="A38" t="str">
        <f>LPP!K15</f>
        <v>Application Fees</v>
      </c>
      <c r="B38" s="36" t="s">
        <v>146</v>
      </c>
      <c r="C38" s="36" t="s">
        <v>330</v>
      </c>
      <c r="D38" s="109">
        <f>LPP!M15</f>
        <v>15000</v>
      </c>
      <c r="F38" s="36" t="s">
        <v>371</v>
      </c>
      <c r="G38" s="36" t="s">
        <v>355</v>
      </c>
      <c r="H38" s="36" t="s">
        <v>369</v>
      </c>
      <c r="I38" s="107">
        <f>Apt!J5</f>
        <v>0.4</v>
      </c>
      <c r="K38" s="36" t="s">
        <v>371</v>
      </c>
      <c r="L38" s="36" t="s">
        <v>379</v>
      </c>
      <c r="M38" s="36" t="s">
        <v>369</v>
      </c>
      <c r="N38" s="107">
        <f>TH!J5</f>
        <v>0.3</v>
      </c>
    </row>
    <row r="39" spans="1:14" x14ac:dyDescent="0.25">
      <c r="A39" t="str">
        <f>LPP!K16</f>
        <v>Staking</v>
      </c>
      <c r="B39" s="36" t="s">
        <v>146</v>
      </c>
      <c r="C39" s="36" t="s">
        <v>331</v>
      </c>
      <c r="D39" s="109">
        <f>LPP!M16</f>
        <v>14000</v>
      </c>
      <c r="F39" t="str">
        <f>Apt!G11</f>
        <v>Income Growth</v>
      </c>
      <c r="G39" s="36" t="s">
        <v>355</v>
      </c>
      <c r="H39" s="36" t="s">
        <v>372</v>
      </c>
      <c r="I39" s="106">
        <f>Apt!I11</f>
        <v>0.04</v>
      </c>
      <c r="K39" t="str">
        <f>TH!G11</f>
        <v>Income Growth</v>
      </c>
      <c r="L39" s="36" t="s">
        <v>379</v>
      </c>
      <c r="M39" s="36" t="s">
        <v>372</v>
      </c>
      <c r="N39" s="106">
        <f>TH!I11</f>
        <v>0.04</v>
      </c>
    </row>
    <row r="40" spans="1:14" x14ac:dyDescent="0.25">
      <c r="A40" t="str">
        <f>LPP!K17</f>
        <v>Perc test</v>
      </c>
      <c r="B40" s="36" t="s">
        <v>146</v>
      </c>
      <c r="C40" s="36" t="s">
        <v>332</v>
      </c>
      <c r="D40" s="109">
        <f>LPP!M17</f>
        <v>6000</v>
      </c>
      <c r="F40" t="str">
        <f>Apt!G12</f>
        <v>Expense Growth</v>
      </c>
      <c r="G40" s="36" t="s">
        <v>355</v>
      </c>
      <c r="H40" s="36" t="s">
        <v>373</v>
      </c>
      <c r="I40" s="106">
        <f>Apt!I12</f>
        <v>2.5000000000000001E-2</v>
      </c>
      <c r="K40" t="str">
        <f>TH!G12</f>
        <v>Expense Growth</v>
      </c>
      <c r="L40" s="36" t="s">
        <v>379</v>
      </c>
      <c r="M40" s="36" t="s">
        <v>373</v>
      </c>
      <c r="N40" s="106">
        <f>TH!I12</f>
        <v>2.5000000000000001E-2</v>
      </c>
    </row>
    <row r="41" spans="1:14" x14ac:dyDescent="0.25">
      <c r="A41" t="str">
        <f>LPP!K18</f>
        <v>Re-Zone</v>
      </c>
      <c r="B41" s="36" t="s">
        <v>146</v>
      </c>
      <c r="C41" s="36" t="s">
        <v>333</v>
      </c>
      <c r="D41" s="109">
        <f>LPP!M18</f>
        <v>5000</v>
      </c>
      <c r="F41" t="str">
        <f>Apt!J11</f>
        <v>Exit Cap Rate</v>
      </c>
      <c r="G41" s="36" t="s">
        <v>355</v>
      </c>
      <c r="H41" s="36" t="s">
        <v>374</v>
      </c>
      <c r="I41" s="106">
        <f>Apt!L11</f>
        <v>0.06</v>
      </c>
      <c r="K41" t="str">
        <f>TH!J11</f>
        <v>Exit Cap Rate</v>
      </c>
      <c r="L41" s="36" t="s">
        <v>379</v>
      </c>
      <c r="M41" s="36" t="s">
        <v>374</v>
      </c>
      <c r="N41" s="106">
        <f>TH!L11</f>
        <v>0.06</v>
      </c>
    </row>
    <row r="42" spans="1:14" x14ac:dyDescent="0.25">
      <c r="A42" t="str">
        <f>LPP!K19</f>
        <v>Environmental Study</v>
      </c>
      <c r="B42" s="36" t="s">
        <v>146</v>
      </c>
      <c r="C42" s="36" t="s">
        <v>334</v>
      </c>
      <c r="D42" s="109">
        <f>LPP!M19</f>
        <v>6000</v>
      </c>
      <c r="F42" t="str">
        <f>Apt!J12</f>
        <v>Sales Costs</v>
      </c>
      <c r="G42" s="36" t="s">
        <v>355</v>
      </c>
      <c r="H42" s="36" t="s">
        <v>375</v>
      </c>
      <c r="I42" s="106">
        <f>Apt!L12</f>
        <v>0.01</v>
      </c>
      <c r="K42" t="str">
        <f>TH!J12</f>
        <v>Sales Costs</v>
      </c>
      <c r="L42" s="36" t="s">
        <v>379</v>
      </c>
      <c r="M42" s="36" t="s">
        <v>375</v>
      </c>
      <c r="N42" s="106">
        <f>TH!L12</f>
        <v>0.01</v>
      </c>
    </row>
    <row r="43" spans="1:14" x14ac:dyDescent="0.25">
      <c r="A43" t="str">
        <f>LPP!K20</f>
        <v>Design Fee</v>
      </c>
      <c r="B43" s="36" t="s">
        <v>146</v>
      </c>
      <c r="C43" s="36" t="s">
        <v>335</v>
      </c>
      <c r="D43" s="109">
        <f>LPP!M20</f>
        <v>25000</v>
      </c>
      <c r="F43" t="str">
        <f>Apt!G16</f>
        <v>Construction Timeline (Months)</v>
      </c>
      <c r="G43" s="36" t="s">
        <v>355</v>
      </c>
      <c r="H43" s="36" t="s">
        <v>376</v>
      </c>
      <c r="I43" s="102">
        <f>Apt!J16</f>
        <v>15</v>
      </c>
      <c r="K43" t="str">
        <f>TH!G15</f>
        <v>Construction Start Month</v>
      </c>
      <c r="L43" s="36" t="s">
        <v>379</v>
      </c>
      <c r="M43" s="36" t="s">
        <v>380</v>
      </c>
      <c r="N43" s="102">
        <f>TH!L15</f>
        <v>21</v>
      </c>
    </row>
    <row r="44" spans="1:14" x14ac:dyDescent="0.25">
      <c r="A44" t="str">
        <f>LPP!K21</f>
        <v>Landscaping Plan</v>
      </c>
      <c r="B44" s="36" t="s">
        <v>146</v>
      </c>
      <c r="C44" s="36" t="s">
        <v>336</v>
      </c>
      <c r="D44" s="109">
        <f>LPP!M21</f>
        <v>40000</v>
      </c>
      <c r="F44" t="str">
        <f>Apt!G18</f>
        <v>Leasing Start Month</v>
      </c>
      <c r="G44" s="36" t="s">
        <v>355</v>
      </c>
      <c r="H44" s="36" t="s">
        <v>377</v>
      </c>
      <c r="I44" s="102">
        <f>Apt!J17</f>
        <v>32</v>
      </c>
      <c r="K44" t="str">
        <f>TH!G16</f>
        <v>Construction Timeline (Months)</v>
      </c>
      <c r="L44" s="36" t="s">
        <v>379</v>
      </c>
      <c r="M44" s="36" t="s">
        <v>376</v>
      </c>
      <c r="N44" s="102">
        <f>TH!L16</f>
        <v>30</v>
      </c>
    </row>
    <row r="45" spans="1:14" x14ac:dyDescent="0.25">
      <c r="A45" t="str">
        <f>LPP!K22</f>
        <v>Miscellaneous</v>
      </c>
      <c r="B45" s="36" t="s">
        <v>146</v>
      </c>
      <c r="C45" s="36" t="s">
        <v>337</v>
      </c>
      <c r="D45" s="109">
        <f>LPP!M22</f>
        <v>50000</v>
      </c>
      <c r="F45" t="str">
        <f>Apt!G19</f>
        <v>Leases/Month</v>
      </c>
      <c r="G45" s="36" t="s">
        <v>355</v>
      </c>
      <c r="H45" s="36" t="s">
        <v>378</v>
      </c>
      <c r="I45" s="102">
        <f>Apt!J18</f>
        <v>24</v>
      </c>
      <c r="K45" t="str">
        <f>TH!G18</f>
        <v>Leasing Start Month</v>
      </c>
      <c r="L45" s="36" t="s">
        <v>379</v>
      </c>
      <c r="M45" s="36" t="s">
        <v>377</v>
      </c>
      <c r="N45" s="102">
        <f>TH!L18</f>
        <v>26</v>
      </c>
    </row>
    <row r="46" spans="1:14" x14ac:dyDescent="0.25">
      <c r="A46" t="str">
        <f>LPP!K28</f>
        <v>Site Work Completion Month</v>
      </c>
      <c r="B46" s="36" t="s">
        <v>146</v>
      </c>
      <c r="C46" s="36" t="s">
        <v>338</v>
      </c>
      <c r="D46" s="39">
        <f>LPP!M28</f>
        <v>17</v>
      </c>
      <c r="F46" s="37" t="s">
        <v>381</v>
      </c>
      <c r="K46" t="str">
        <f>TH!G19</f>
        <v>Leases/Month</v>
      </c>
      <c r="L46" s="36" t="s">
        <v>379</v>
      </c>
      <c r="M46" s="36" t="s">
        <v>378</v>
      </c>
      <c r="N46" s="105">
        <f>TH!L19</f>
        <v>12.5</v>
      </c>
    </row>
    <row r="47" spans="1:14" ht="14.4" x14ac:dyDescent="0.3">
      <c r="A47" t="str">
        <f>LPP!K29</f>
        <v>Site Work Price/SF</v>
      </c>
      <c r="B47" s="36" t="s">
        <v>146</v>
      </c>
      <c r="C47" s="36" t="s">
        <v>339</v>
      </c>
      <c r="D47" s="75">
        <f>LPP!M29</f>
        <v>5.75</v>
      </c>
      <c r="K47" s="37" t="s">
        <v>381</v>
      </c>
    </row>
    <row r="48" spans="1:14" ht="14.4" x14ac:dyDescent="0.3">
      <c r="A48" t="str">
        <f>LPP!K30</f>
        <v>Total SF of Site Work</v>
      </c>
      <c r="B48" s="36" t="s">
        <v>146</v>
      </c>
      <c r="C48" s="36" t="s">
        <v>340</v>
      </c>
      <c r="D48" s="76">
        <f>LPP!M30</f>
        <v>5052960</v>
      </c>
    </row>
    <row r="49" spans="1:4" x14ac:dyDescent="0.25">
      <c r="A49" t="str">
        <f>LPP!O11</f>
        <v>GC Fee</v>
      </c>
      <c r="B49" s="36" t="s">
        <v>146</v>
      </c>
      <c r="C49" s="36" t="s">
        <v>341</v>
      </c>
      <c r="D49" s="38">
        <f>LPP!P11</f>
        <v>0.05</v>
      </c>
    </row>
    <row r="50" spans="1:4" x14ac:dyDescent="0.25">
      <c r="A50" t="str">
        <f>LPP!O12</f>
        <v>Developer Fee</v>
      </c>
      <c r="B50" s="36" t="s">
        <v>146</v>
      </c>
      <c r="C50" s="36" t="s">
        <v>342</v>
      </c>
      <c r="D50" s="38">
        <f>LPP!P12</f>
        <v>0.02</v>
      </c>
    </row>
    <row r="51" spans="1:4" x14ac:dyDescent="0.25">
      <c r="A51" t="str">
        <f>LPP!O13</f>
        <v>Contingency</v>
      </c>
      <c r="B51" s="36" t="s">
        <v>146</v>
      </c>
      <c r="C51" s="36" t="s">
        <v>343</v>
      </c>
      <c r="D51" s="38">
        <f>LPP!P13</f>
        <v>0.04</v>
      </c>
    </row>
  </sheetData>
  <phoneticPr fontId="24" type="noConversion"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4086C-2505-4FD5-B404-692C160EC1B5}">
  <sheetPr>
    <tabColor rgb="FF00B050"/>
  </sheetPr>
  <dimension ref="A1:DU71"/>
  <sheetViews>
    <sheetView topLeftCell="A48" workbookViewId="0">
      <selection activeCell="E57" sqref="E57"/>
    </sheetView>
  </sheetViews>
  <sheetFormatPr defaultRowHeight="13.2" x14ac:dyDescent="0.25"/>
  <cols>
    <col min="2" max="2" width="3.77734375" customWidth="1"/>
    <col min="3" max="3" width="29.33203125" customWidth="1"/>
    <col min="4" max="4" width="12.44140625" bestFit="1" customWidth="1"/>
    <col min="5" max="5" width="14.88671875" customWidth="1"/>
    <col min="6" max="7" width="11.109375" bestFit="1" customWidth="1"/>
    <col min="8" max="8" width="11.77734375" bestFit="1" customWidth="1"/>
    <col min="9" max="13" width="11.109375" bestFit="1" customWidth="1"/>
    <col min="14" max="15" width="9.5546875" bestFit="1" customWidth="1"/>
    <col min="16" max="16" width="11.44140625" bestFit="1" customWidth="1"/>
    <col min="17" max="63" width="9.5546875" bestFit="1" customWidth="1"/>
  </cols>
  <sheetData>
    <row r="1" spans="1:8" ht="14.4" x14ac:dyDescent="0.3">
      <c r="A1" s="12" t="s">
        <v>218</v>
      </c>
      <c r="B1" s="1"/>
      <c r="C1" s="1"/>
    </row>
    <row r="3" spans="1:8" ht="14.4" x14ac:dyDescent="0.3">
      <c r="A3" s="12" t="s">
        <v>222</v>
      </c>
      <c r="B3" s="1"/>
      <c r="C3" s="1"/>
      <c r="E3" s="12" t="s">
        <v>305</v>
      </c>
      <c r="F3" s="1"/>
      <c r="G3" s="1"/>
      <c r="H3" s="1"/>
    </row>
    <row r="4" spans="1:8" x14ac:dyDescent="0.25">
      <c r="A4" s="36" t="s">
        <v>398</v>
      </c>
      <c r="C4" s="72">
        <v>20</v>
      </c>
      <c r="E4" s="36" t="s">
        <v>277</v>
      </c>
      <c r="G4" s="101">
        <f>LPP!$H$19</f>
        <v>0.1</v>
      </c>
      <c r="H4" s="69">
        <f>G4*LPP!M23</f>
        <v>2761925</v>
      </c>
    </row>
    <row r="5" spans="1:8" x14ac:dyDescent="0.25">
      <c r="A5" s="36" t="s">
        <v>219</v>
      </c>
      <c r="C5" s="72">
        <v>20</v>
      </c>
      <c r="E5" s="36" t="s">
        <v>203</v>
      </c>
      <c r="G5" s="101">
        <f>LPP!$H$19</f>
        <v>0.1</v>
      </c>
      <c r="H5" s="69">
        <f>G5*LPP!M36</f>
        <v>2905452</v>
      </c>
    </row>
    <row r="6" spans="1:8" x14ac:dyDescent="0.25">
      <c r="A6" s="36" t="s">
        <v>220</v>
      </c>
      <c r="C6" s="55">
        <f>C5*43560</f>
        <v>871200</v>
      </c>
      <c r="E6" s="36" t="s">
        <v>299</v>
      </c>
      <c r="H6" s="69">
        <f>C11</f>
        <v>0</v>
      </c>
    </row>
    <row r="7" spans="1:8" x14ac:dyDescent="0.25">
      <c r="A7" s="36" t="s">
        <v>221</v>
      </c>
      <c r="C7" s="86">
        <v>8</v>
      </c>
      <c r="E7" s="36" t="s">
        <v>303</v>
      </c>
      <c r="G7" s="101">
        <f>LPP!$H$19</f>
        <v>0.1</v>
      </c>
      <c r="H7" s="69">
        <f ca="1">G7*SUM(LPP!Q13:$Q$17)</f>
        <v>4035817.2384713376</v>
      </c>
    </row>
    <row r="8" spans="1:8" x14ac:dyDescent="0.25">
      <c r="A8" s="36" t="s">
        <v>223</v>
      </c>
      <c r="C8" s="84">
        <f>C7*C6</f>
        <v>6969600</v>
      </c>
      <c r="E8" s="36" t="s">
        <v>205</v>
      </c>
      <c r="G8" s="68">
        <f>LPP!P11</f>
        <v>0.05</v>
      </c>
      <c r="H8" s="69">
        <f>G8*H6</f>
        <v>0</v>
      </c>
    </row>
    <row r="9" spans="1:8" x14ac:dyDescent="0.25">
      <c r="A9" s="36" t="s">
        <v>25</v>
      </c>
      <c r="C9" s="38">
        <v>0.1</v>
      </c>
      <c r="E9" s="36" t="s">
        <v>194</v>
      </c>
      <c r="G9" s="68">
        <f>LPP!P12</f>
        <v>0.02</v>
      </c>
      <c r="H9" s="69">
        <f>(G9*H5)+(G9*H6)</f>
        <v>58109.04</v>
      </c>
    </row>
    <row r="10" spans="1:8" ht="13.8" thickBot="1" x14ac:dyDescent="0.3">
      <c r="A10" s="42" t="s">
        <v>225</v>
      </c>
      <c r="B10" s="42"/>
      <c r="C10" s="43">
        <f>C8*(1-C9)</f>
        <v>6272640</v>
      </c>
      <c r="E10" s="42" t="s">
        <v>86</v>
      </c>
      <c r="F10" s="93"/>
      <c r="G10" s="93"/>
      <c r="H10" s="74">
        <f ca="1">SUM(H4:H9)</f>
        <v>9761303.2784713358</v>
      </c>
    </row>
    <row r="11" spans="1:8" ht="13.8" thickTop="1" x14ac:dyDescent="0.25"/>
    <row r="12" spans="1:8" ht="14.4" x14ac:dyDescent="0.3">
      <c r="A12" s="12" t="s">
        <v>224</v>
      </c>
      <c r="B12" s="1"/>
      <c r="C12" s="1"/>
      <c r="E12" s="12" t="s">
        <v>226</v>
      </c>
      <c r="F12" s="1"/>
      <c r="G12" s="12"/>
    </row>
    <row r="13" spans="1:8" ht="13.8" thickBot="1" x14ac:dyDescent="0.3">
      <c r="A13" s="36" t="s">
        <v>398</v>
      </c>
      <c r="C13" s="67">
        <f>C4</f>
        <v>20</v>
      </c>
      <c r="E13" s="42" t="s">
        <v>58</v>
      </c>
      <c r="F13" s="42"/>
      <c r="G13" s="43">
        <f>C19+C10</f>
        <v>13486176</v>
      </c>
      <c r="H13" s="41"/>
    </row>
    <row r="14" spans="1:8" ht="13.8" thickTop="1" x14ac:dyDescent="0.25">
      <c r="A14" s="36" t="s">
        <v>219</v>
      </c>
      <c r="C14" s="72">
        <v>23</v>
      </c>
      <c r="H14" s="110"/>
    </row>
    <row r="15" spans="1:8" x14ac:dyDescent="0.25">
      <c r="A15" s="36" t="s">
        <v>220</v>
      </c>
      <c r="C15" s="55">
        <f>C14*43560</f>
        <v>1001880</v>
      </c>
    </row>
    <row r="16" spans="1:8" x14ac:dyDescent="0.25">
      <c r="A16" s="36" t="s">
        <v>221</v>
      </c>
      <c r="C16" s="86">
        <v>8</v>
      </c>
    </row>
    <row r="17" spans="1:14" x14ac:dyDescent="0.25">
      <c r="A17" s="36" t="s">
        <v>223</v>
      </c>
      <c r="C17" s="84">
        <f>C16*C15</f>
        <v>8015040</v>
      </c>
    </row>
    <row r="18" spans="1:14" x14ac:dyDescent="0.25">
      <c r="A18" s="36" t="s">
        <v>25</v>
      </c>
      <c r="C18" s="68">
        <f>C9</f>
        <v>0.1</v>
      </c>
    </row>
    <row r="19" spans="1:14" ht="13.8" thickBot="1" x14ac:dyDescent="0.3">
      <c r="A19" s="42" t="s">
        <v>225</v>
      </c>
      <c r="B19" s="42"/>
      <c r="C19" s="43">
        <f>C17*(1-C18)</f>
        <v>7213536</v>
      </c>
    </row>
    <row r="20" spans="1:14" ht="13.8" thickTop="1" x14ac:dyDescent="0.25"/>
    <row r="25" spans="1:14" ht="14.4" x14ac:dyDescent="0.3">
      <c r="C25" s="2" t="s">
        <v>36</v>
      </c>
      <c r="D25" s="19">
        <f>'LPP Waterfall'!D2</f>
        <v>44408</v>
      </c>
      <c r="E25" s="20">
        <f>EOMONTH(D25,12)</f>
        <v>44773</v>
      </c>
      <c r="F25" s="20">
        <f t="shared" ref="F25:N25" si="0">EOMONTH(E25,12)</f>
        <v>45138</v>
      </c>
      <c r="G25" s="20">
        <f t="shared" si="0"/>
        <v>45504</v>
      </c>
      <c r="H25" s="20">
        <f t="shared" si="0"/>
        <v>45869</v>
      </c>
      <c r="I25" s="20">
        <f t="shared" si="0"/>
        <v>46234</v>
      </c>
      <c r="J25" s="20">
        <f t="shared" si="0"/>
        <v>46599</v>
      </c>
      <c r="K25" s="20">
        <f t="shared" si="0"/>
        <v>46965</v>
      </c>
      <c r="L25" s="20">
        <f t="shared" si="0"/>
        <v>47330</v>
      </c>
      <c r="M25" s="20">
        <f t="shared" si="0"/>
        <v>47695</v>
      </c>
      <c r="N25" s="20">
        <f t="shared" si="0"/>
        <v>48060</v>
      </c>
    </row>
    <row r="26" spans="1:14" x14ac:dyDescent="0.25">
      <c r="C26" s="36" t="s">
        <v>229</v>
      </c>
      <c r="D26" s="72">
        <v>0</v>
      </c>
      <c r="E26" s="91">
        <f>D26+1</f>
        <v>1</v>
      </c>
      <c r="F26" s="91">
        <f t="shared" ref="F26:N26" si="1">E26+1</f>
        <v>2</v>
      </c>
      <c r="G26" s="91">
        <f t="shared" si="1"/>
        <v>3</v>
      </c>
      <c r="H26" s="91">
        <f t="shared" si="1"/>
        <v>4</v>
      </c>
      <c r="I26" s="91">
        <f t="shared" si="1"/>
        <v>5</v>
      </c>
      <c r="J26" s="91">
        <f t="shared" si="1"/>
        <v>6</v>
      </c>
      <c r="K26" s="91">
        <f t="shared" si="1"/>
        <v>7</v>
      </c>
      <c r="L26" s="91">
        <f t="shared" si="1"/>
        <v>8</v>
      </c>
      <c r="M26" s="91">
        <f t="shared" si="1"/>
        <v>9</v>
      </c>
      <c r="N26" s="91">
        <f t="shared" si="1"/>
        <v>10</v>
      </c>
    </row>
    <row r="27" spans="1:14" x14ac:dyDescent="0.25"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</row>
    <row r="28" spans="1:14" x14ac:dyDescent="0.25">
      <c r="C28" s="10"/>
    </row>
    <row r="29" spans="1:14" x14ac:dyDescent="0.25">
      <c r="C29" s="9" t="str">
        <f>C56</f>
        <v>Acquisition (10% Allocated)</v>
      </c>
      <c r="D29" s="55">
        <f>SUMIF($D$53:$DT$53,D$26,$D56:$DT56)</f>
        <v>-2761925</v>
      </c>
      <c r="E29" s="55">
        <f t="shared" ref="E29:N29" si="2">SUMIF($D$53:$DT$53,E$26,$D56:$DT56)</f>
        <v>0</v>
      </c>
      <c r="F29" s="55">
        <f t="shared" si="2"/>
        <v>0</v>
      </c>
      <c r="G29" s="55">
        <f t="shared" si="2"/>
        <v>0</v>
      </c>
      <c r="H29" s="55">
        <f t="shared" si="2"/>
        <v>0</v>
      </c>
      <c r="I29" s="55">
        <f t="shared" si="2"/>
        <v>0</v>
      </c>
      <c r="J29" s="55">
        <f t="shared" si="2"/>
        <v>0</v>
      </c>
      <c r="K29" s="55">
        <f t="shared" si="2"/>
        <v>0</v>
      </c>
      <c r="L29" s="55">
        <f t="shared" si="2"/>
        <v>0</v>
      </c>
      <c r="M29" s="55">
        <f t="shared" si="2"/>
        <v>0</v>
      </c>
      <c r="N29" s="55">
        <f t="shared" si="2"/>
        <v>0</v>
      </c>
    </row>
    <row r="30" spans="1:14" x14ac:dyDescent="0.25">
      <c r="C30" s="9" t="str">
        <f>C57</f>
        <v>Site Work (10% Allocated)</v>
      </c>
      <c r="D30" s="55">
        <f t="shared" ref="D30:N33" si="3">SUMIF($D$53:$DT$53,D$26,$D57:$DT57)</f>
        <v>0</v>
      </c>
      <c r="E30" s="55">
        <f t="shared" si="3"/>
        <v>-2050907.2941176472</v>
      </c>
      <c r="F30" s="55">
        <f t="shared" si="3"/>
        <v>-854544.70588235301</v>
      </c>
      <c r="G30" s="55">
        <f t="shared" si="3"/>
        <v>0</v>
      </c>
      <c r="H30" s="55">
        <f t="shared" si="3"/>
        <v>0</v>
      </c>
      <c r="I30" s="55">
        <f t="shared" si="3"/>
        <v>0</v>
      </c>
      <c r="J30" s="55">
        <f t="shared" si="3"/>
        <v>0</v>
      </c>
      <c r="K30" s="55">
        <f t="shared" si="3"/>
        <v>0</v>
      </c>
      <c r="L30" s="55">
        <f t="shared" si="3"/>
        <v>0</v>
      </c>
      <c r="M30" s="55">
        <f t="shared" si="3"/>
        <v>0</v>
      </c>
      <c r="N30" s="55">
        <f t="shared" si="3"/>
        <v>0</v>
      </c>
    </row>
    <row r="31" spans="1:14" x14ac:dyDescent="0.25">
      <c r="C31" s="9" t="str">
        <f>C58</f>
        <v>Vertical Construction</v>
      </c>
      <c r="D31" s="55">
        <f t="shared" si="3"/>
        <v>0</v>
      </c>
      <c r="E31" s="55">
        <f t="shared" si="3"/>
        <v>0</v>
      </c>
      <c r="F31" s="55">
        <f t="shared" si="3"/>
        <v>0</v>
      </c>
      <c r="G31" s="55">
        <f t="shared" si="3"/>
        <v>0</v>
      </c>
      <c r="H31" s="55">
        <f t="shared" si="3"/>
        <v>0</v>
      </c>
      <c r="I31" s="55">
        <f t="shared" si="3"/>
        <v>0</v>
      </c>
      <c r="J31" s="55">
        <f t="shared" si="3"/>
        <v>0</v>
      </c>
      <c r="K31" s="55">
        <f t="shared" si="3"/>
        <v>0</v>
      </c>
      <c r="L31" s="55">
        <f t="shared" si="3"/>
        <v>0</v>
      </c>
      <c r="M31" s="55">
        <f t="shared" si="3"/>
        <v>0</v>
      </c>
      <c r="N31" s="55">
        <f t="shared" si="3"/>
        <v>0</v>
      </c>
    </row>
    <row r="32" spans="1:14" x14ac:dyDescent="0.25">
      <c r="C32" s="9" t="str">
        <f>C59</f>
        <v>Contractor Fees (10% Allocated)</v>
      </c>
      <c r="D32" s="55">
        <f t="shared" si="3"/>
        <v>0</v>
      </c>
      <c r="E32" s="55">
        <f t="shared" si="3"/>
        <v>-34865.424000000006</v>
      </c>
      <c r="F32" s="55">
        <f t="shared" si="3"/>
        <v>-23243.616000000005</v>
      </c>
      <c r="G32" s="55">
        <f t="shared" si="3"/>
        <v>0</v>
      </c>
      <c r="H32" s="55">
        <f t="shared" si="3"/>
        <v>0</v>
      </c>
      <c r="I32" s="55">
        <f t="shared" si="3"/>
        <v>0</v>
      </c>
      <c r="J32" s="55">
        <f t="shared" si="3"/>
        <v>0</v>
      </c>
      <c r="K32" s="55">
        <f t="shared" si="3"/>
        <v>0</v>
      </c>
      <c r="L32" s="55">
        <f t="shared" si="3"/>
        <v>0</v>
      </c>
      <c r="M32" s="55">
        <f t="shared" si="3"/>
        <v>0</v>
      </c>
      <c r="N32" s="55">
        <f t="shared" si="3"/>
        <v>0</v>
      </c>
    </row>
    <row r="33" spans="3:14" x14ac:dyDescent="0.25">
      <c r="C33" s="9" t="str">
        <f>C60</f>
        <v>Contingency (10% Allocated)</v>
      </c>
      <c r="D33" s="55">
        <f t="shared" si="3"/>
        <v>0</v>
      </c>
      <c r="E33" s="55">
        <f t="shared" si="3"/>
        <v>-810106.77600000019</v>
      </c>
      <c r="F33" s="55">
        <f t="shared" si="3"/>
        <v>-540071.18400000001</v>
      </c>
      <c r="G33" s="55">
        <f t="shared" si="3"/>
        <v>0</v>
      </c>
      <c r="H33" s="55">
        <f t="shared" si="3"/>
        <v>0</v>
      </c>
      <c r="I33" s="55">
        <f t="shared" si="3"/>
        <v>0</v>
      </c>
      <c r="J33" s="55">
        <f t="shared" si="3"/>
        <v>0</v>
      </c>
      <c r="K33" s="55">
        <f t="shared" si="3"/>
        <v>0</v>
      </c>
      <c r="L33" s="55">
        <f t="shared" si="3"/>
        <v>0</v>
      </c>
      <c r="M33" s="55">
        <f t="shared" si="3"/>
        <v>0</v>
      </c>
      <c r="N33" s="55">
        <f t="shared" si="3"/>
        <v>0</v>
      </c>
    </row>
    <row r="34" spans="3:14" ht="13.8" thickBot="1" x14ac:dyDescent="0.3">
      <c r="C34" s="29" t="s">
        <v>207</v>
      </c>
      <c r="D34" s="80">
        <f>SUM(D28:D33)</f>
        <v>-2761925</v>
      </c>
      <c r="E34" s="80">
        <f t="shared" ref="E34:N34" si="4">SUM(E28:E33)</f>
        <v>-2895879.4941176474</v>
      </c>
      <c r="F34" s="80">
        <f t="shared" si="4"/>
        <v>-1417859.5058823531</v>
      </c>
      <c r="G34" s="80">
        <f t="shared" si="4"/>
        <v>0</v>
      </c>
      <c r="H34" s="80">
        <f t="shared" si="4"/>
        <v>0</v>
      </c>
      <c r="I34" s="80">
        <f t="shared" si="4"/>
        <v>0</v>
      </c>
      <c r="J34" s="80">
        <f t="shared" si="4"/>
        <v>0</v>
      </c>
      <c r="K34" s="80">
        <f t="shared" si="4"/>
        <v>0</v>
      </c>
      <c r="L34" s="80">
        <f t="shared" si="4"/>
        <v>0</v>
      </c>
      <c r="M34" s="80">
        <f t="shared" si="4"/>
        <v>0</v>
      </c>
      <c r="N34" s="80">
        <f t="shared" si="4"/>
        <v>0</v>
      </c>
    </row>
    <row r="35" spans="3:14" ht="13.8" thickTop="1" x14ac:dyDescent="0.25">
      <c r="C35" s="9"/>
    </row>
    <row r="36" spans="3:14" x14ac:dyDescent="0.25">
      <c r="C36" s="10" t="s">
        <v>231</v>
      </c>
    </row>
    <row r="37" spans="3:14" x14ac:dyDescent="0.25">
      <c r="C37" s="14" t="s">
        <v>399</v>
      </c>
      <c r="D37" s="55">
        <f>SUMIF($D$53:$DT$53,D$26,$D64:$DT64)</f>
        <v>0</v>
      </c>
      <c r="E37" s="55">
        <f t="shared" ref="E37:N37" si="5">SUMIF($D$53:$DT$53,E$26,$D64:$DT64)</f>
        <v>0</v>
      </c>
      <c r="F37" s="55">
        <f t="shared" si="5"/>
        <v>14984640</v>
      </c>
      <c r="G37" s="55">
        <f t="shared" si="5"/>
        <v>0</v>
      </c>
      <c r="H37" s="55">
        <f t="shared" si="5"/>
        <v>0</v>
      </c>
      <c r="I37" s="55">
        <f t="shared" si="5"/>
        <v>0</v>
      </c>
      <c r="J37" s="55">
        <f t="shared" si="5"/>
        <v>0</v>
      </c>
      <c r="K37" s="55">
        <f t="shared" si="5"/>
        <v>0</v>
      </c>
      <c r="L37" s="55">
        <f t="shared" si="5"/>
        <v>0</v>
      </c>
      <c r="M37" s="55">
        <f t="shared" si="5"/>
        <v>0</v>
      </c>
      <c r="N37" s="55">
        <f t="shared" si="5"/>
        <v>0</v>
      </c>
    </row>
    <row r="38" spans="3:14" x14ac:dyDescent="0.25">
      <c r="C38" s="36" t="s">
        <v>25</v>
      </c>
      <c r="D38" s="55">
        <f>-D37*H!$C$13</f>
        <v>0</v>
      </c>
      <c r="E38" s="55">
        <f>-E37*H!$C$13</f>
        <v>0</v>
      </c>
      <c r="F38" s="55">
        <f>-F37*H!$C$13</f>
        <v>-1048924.8</v>
      </c>
      <c r="G38" s="55">
        <f>-G37*H!$C$13</f>
        <v>0</v>
      </c>
      <c r="H38" s="55">
        <f>-H37*H!$C$13</f>
        <v>0</v>
      </c>
      <c r="I38" s="55">
        <f>-I37*H!$C$13</f>
        <v>0</v>
      </c>
      <c r="J38" s="55">
        <f>-J37*H!$C$13</f>
        <v>0</v>
      </c>
      <c r="K38" s="55">
        <f>-K37*H!$C$13</f>
        <v>0</v>
      </c>
      <c r="L38" s="55">
        <f>-L37*H!$C$13</f>
        <v>0</v>
      </c>
      <c r="M38" s="55">
        <f>-M37*H!$C$13</f>
        <v>0</v>
      </c>
      <c r="N38" s="55">
        <f>-N37*H!$C$13</f>
        <v>0</v>
      </c>
    </row>
    <row r="39" spans="3:14" ht="13.8" thickBot="1" x14ac:dyDescent="0.3">
      <c r="C39" s="29" t="s">
        <v>109</v>
      </c>
      <c r="D39" s="80">
        <f>D37+D38</f>
        <v>0</v>
      </c>
      <c r="E39" s="80">
        <f t="shared" ref="E39:N39" si="6">E37+E38</f>
        <v>0</v>
      </c>
      <c r="F39" s="80">
        <f t="shared" si="6"/>
        <v>13935715.199999999</v>
      </c>
      <c r="G39" s="80">
        <f t="shared" si="6"/>
        <v>0</v>
      </c>
      <c r="H39" s="80">
        <f t="shared" si="6"/>
        <v>0</v>
      </c>
      <c r="I39" s="80">
        <f t="shared" si="6"/>
        <v>0</v>
      </c>
      <c r="J39" s="80">
        <f t="shared" si="6"/>
        <v>0</v>
      </c>
      <c r="K39" s="80">
        <f t="shared" si="6"/>
        <v>0</v>
      </c>
      <c r="L39" s="80">
        <f t="shared" si="6"/>
        <v>0</v>
      </c>
      <c r="M39" s="80">
        <f t="shared" si="6"/>
        <v>0</v>
      </c>
      <c r="N39" s="80">
        <f t="shared" si="6"/>
        <v>0</v>
      </c>
    </row>
    <row r="40" spans="3:14" ht="13.8" thickTop="1" x14ac:dyDescent="0.25"/>
    <row r="50" spans="1:125" x14ac:dyDescent="0.25">
      <c r="C50" s="81" t="s">
        <v>250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</row>
    <row r="51" spans="1:125" ht="13.8" x14ac:dyDescent="0.3">
      <c r="C51" s="2" t="s">
        <v>36</v>
      </c>
      <c r="D51" s="87">
        <f>LPP!D4</f>
        <v>44408</v>
      </c>
      <c r="E51" s="88">
        <f>EOMONTH(D51,1)</f>
        <v>44439</v>
      </c>
      <c r="F51" s="88">
        <f t="shared" ref="F51:BQ51" si="7">EOMONTH(E51,1)</f>
        <v>44469</v>
      </c>
      <c r="G51" s="88">
        <f t="shared" si="7"/>
        <v>44500</v>
      </c>
      <c r="H51" s="88">
        <f t="shared" si="7"/>
        <v>44530</v>
      </c>
      <c r="I51" s="88">
        <f t="shared" si="7"/>
        <v>44561</v>
      </c>
      <c r="J51" s="88">
        <f t="shared" si="7"/>
        <v>44592</v>
      </c>
      <c r="K51" s="88">
        <f t="shared" si="7"/>
        <v>44620</v>
      </c>
      <c r="L51" s="88">
        <f t="shared" si="7"/>
        <v>44651</v>
      </c>
      <c r="M51" s="88">
        <f t="shared" si="7"/>
        <v>44681</v>
      </c>
      <c r="N51" s="88">
        <f t="shared" si="7"/>
        <v>44712</v>
      </c>
      <c r="O51" s="88">
        <f t="shared" si="7"/>
        <v>44742</v>
      </c>
      <c r="P51" s="88">
        <f t="shared" si="7"/>
        <v>44773</v>
      </c>
      <c r="Q51" s="88">
        <f t="shared" si="7"/>
        <v>44804</v>
      </c>
      <c r="R51" s="88">
        <f t="shared" si="7"/>
        <v>44834</v>
      </c>
      <c r="S51" s="88">
        <f t="shared" si="7"/>
        <v>44865</v>
      </c>
      <c r="T51" s="88">
        <f t="shared" si="7"/>
        <v>44895</v>
      </c>
      <c r="U51" s="88">
        <f t="shared" si="7"/>
        <v>44926</v>
      </c>
      <c r="V51" s="88">
        <f t="shared" si="7"/>
        <v>44957</v>
      </c>
      <c r="W51" s="88">
        <f t="shared" si="7"/>
        <v>44985</v>
      </c>
      <c r="X51" s="88">
        <f t="shared" si="7"/>
        <v>45016</v>
      </c>
      <c r="Y51" s="88">
        <f t="shared" si="7"/>
        <v>45046</v>
      </c>
      <c r="Z51" s="88">
        <f t="shared" si="7"/>
        <v>45077</v>
      </c>
      <c r="AA51" s="88">
        <f t="shared" si="7"/>
        <v>45107</v>
      </c>
      <c r="AB51" s="88">
        <f t="shared" si="7"/>
        <v>45138</v>
      </c>
      <c r="AC51" s="88">
        <f t="shared" si="7"/>
        <v>45169</v>
      </c>
      <c r="AD51" s="88">
        <f t="shared" si="7"/>
        <v>45199</v>
      </c>
      <c r="AE51" s="88">
        <f t="shared" si="7"/>
        <v>45230</v>
      </c>
      <c r="AF51" s="88">
        <f t="shared" si="7"/>
        <v>45260</v>
      </c>
      <c r="AG51" s="88">
        <f t="shared" si="7"/>
        <v>45291</v>
      </c>
      <c r="AH51" s="88">
        <f t="shared" si="7"/>
        <v>45322</v>
      </c>
      <c r="AI51" s="88">
        <f t="shared" si="7"/>
        <v>45351</v>
      </c>
      <c r="AJ51" s="88">
        <f t="shared" si="7"/>
        <v>45382</v>
      </c>
      <c r="AK51" s="88">
        <f t="shared" si="7"/>
        <v>45412</v>
      </c>
      <c r="AL51" s="88">
        <f t="shared" si="7"/>
        <v>45443</v>
      </c>
      <c r="AM51" s="88">
        <f t="shared" si="7"/>
        <v>45473</v>
      </c>
      <c r="AN51" s="88">
        <f t="shared" si="7"/>
        <v>45504</v>
      </c>
      <c r="AO51" s="88">
        <f t="shared" si="7"/>
        <v>45535</v>
      </c>
      <c r="AP51" s="88">
        <f t="shared" si="7"/>
        <v>45565</v>
      </c>
      <c r="AQ51" s="88">
        <f t="shared" si="7"/>
        <v>45596</v>
      </c>
      <c r="AR51" s="88">
        <f t="shared" si="7"/>
        <v>45626</v>
      </c>
      <c r="AS51" s="88">
        <f t="shared" si="7"/>
        <v>45657</v>
      </c>
      <c r="AT51" s="88">
        <f t="shared" si="7"/>
        <v>45688</v>
      </c>
      <c r="AU51" s="88">
        <f t="shared" si="7"/>
        <v>45716</v>
      </c>
      <c r="AV51" s="88">
        <f t="shared" si="7"/>
        <v>45747</v>
      </c>
      <c r="AW51" s="88">
        <f t="shared" si="7"/>
        <v>45777</v>
      </c>
      <c r="AX51" s="88">
        <f t="shared" si="7"/>
        <v>45808</v>
      </c>
      <c r="AY51" s="88">
        <f t="shared" si="7"/>
        <v>45838</v>
      </c>
      <c r="AZ51" s="88">
        <f t="shared" si="7"/>
        <v>45869</v>
      </c>
      <c r="BA51" s="88">
        <f t="shared" si="7"/>
        <v>45900</v>
      </c>
      <c r="BB51" s="88">
        <f t="shared" si="7"/>
        <v>45930</v>
      </c>
      <c r="BC51" s="88">
        <f t="shared" si="7"/>
        <v>45961</v>
      </c>
      <c r="BD51" s="88">
        <f t="shared" si="7"/>
        <v>45991</v>
      </c>
      <c r="BE51" s="88">
        <f t="shared" si="7"/>
        <v>46022</v>
      </c>
      <c r="BF51" s="88">
        <f t="shared" si="7"/>
        <v>46053</v>
      </c>
      <c r="BG51" s="88">
        <f t="shared" si="7"/>
        <v>46081</v>
      </c>
      <c r="BH51" s="88">
        <f t="shared" si="7"/>
        <v>46112</v>
      </c>
      <c r="BI51" s="88">
        <f t="shared" si="7"/>
        <v>46142</v>
      </c>
      <c r="BJ51" s="88">
        <f t="shared" si="7"/>
        <v>46173</v>
      </c>
      <c r="BK51" s="88">
        <f t="shared" si="7"/>
        <v>46203</v>
      </c>
      <c r="BL51" s="88">
        <f t="shared" si="7"/>
        <v>46234</v>
      </c>
      <c r="BM51" s="88">
        <f t="shared" si="7"/>
        <v>46265</v>
      </c>
      <c r="BN51" s="88">
        <f t="shared" si="7"/>
        <v>46295</v>
      </c>
      <c r="BO51" s="88">
        <f t="shared" si="7"/>
        <v>46326</v>
      </c>
      <c r="BP51" s="88">
        <f t="shared" si="7"/>
        <v>46356</v>
      </c>
      <c r="BQ51" s="88">
        <f t="shared" si="7"/>
        <v>46387</v>
      </c>
      <c r="BR51" s="88">
        <f t="shared" ref="BR51:DT51" si="8">EOMONTH(BQ51,1)</f>
        <v>46418</v>
      </c>
      <c r="BS51" s="88">
        <f t="shared" si="8"/>
        <v>46446</v>
      </c>
      <c r="BT51" s="88">
        <f t="shared" si="8"/>
        <v>46477</v>
      </c>
      <c r="BU51" s="88">
        <f t="shared" si="8"/>
        <v>46507</v>
      </c>
      <c r="BV51" s="88">
        <f t="shared" si="8"/>
        <v>46538</v>
      </c>
      <c r="BW51" s="88">
        <f t="shared" si="8"/>
        <v>46568</v>
      </c>
      <c r="BX51" s="88">
        <f t="shared" si="8"/>
        <v>46599</v>
      </c>
      <c r="BY51" s="88">
        <f t="shared" si="8"/>
        <v>46630</v>
      </c>
      <c r="BZ51" s="88">
        <f t="shared" si="8"/>
        <v>46660</v>
      </c>
      <c r="CA51" s="88">
        <f t="shared" si="8"/>
        <v>46691</v>
      </c>
      <c r="CB51" s="88">
        <f t="shared" si="8"/>
        <v>46721</v>
      </c>
      <c r="CC51" s="88">
        <f t="shared" si="8"/>
        <v>46752</v>
      </c>
      <c r="CD51" s="88">
        <f t="shared" si="8"/>
        <v>46783</v>
      </c>
      <c r="CE51" s="88">
        <f t="shared" si="8"/>
        <v>46812</v>
      </c>
      <c r="CF51" s="88">
        <f t="shared" si="8"/>
        <v>46843</v>
      </c>
      <c r="CG51" s="88">
        <f t="shared" si="8"/>
        <v>46873</v>
      </c>
      <c r="CH51" s="88">
        <f t="shared" si="8"/>
        <v>46904</v>
      </c>
      <c r="CI51" s="88">
        <f t="shared" si="8"/>
        <v>46934</v>
      </c>
      <c r="CJ51" s="88">
        <f t="shared" si="8"/>
        <v>46965</v>
      </c>
      <c r="CK51" s="88">
        <f t="shared" si="8"/>
        <v>46996</v>
      </c>
      <c r="CL51" s="88">
        <f t="shared" si="8"/>
        <v>47026</v>
      </c>
      <c r="CM51" s="88">
        <f t="shared" si="8"/>
        <v>47057</v>
      </c>
      <c r="CN51" s="88">
        <f t="shared" si="8"/>
        <v>47087</v>
      </c>
      <c r="CO51" s="88">
        <f t="shared" si="8"/>
        <v>47118</v>
      </c>
      <c r="CP51" s="88">
        <f t="shared" si="8"/>
        <v>47149</v>
      </c>
      <c r="CQ51" s="88">
        <f t="shared" si="8"/>
        <v>47177</v>
      </c>
      <c r="CR51" s="88">
        <f t="shared" si="8"/>
        <v>47208</v>
      </c>
      <c r="CS51" s="88">
        <f t="shared" si="8"/>
        <v>47238</v>
      </c>
      <c r="CT51" s="88">
        <f t="shared" si="8"/>
        <v>47269</v>
      </c>
      <c r="CU51" s="88">
        <f t="shared" si="8"/>
        <v>47299</v>
      </c>
      <c r="CV51" s="88">
        <f t="shared" si="8"/>
        <v>47330</v>
      </c>
      <c r="CW51" s="88">
        <f t="shared" si="8"/>
        <v>47361</v>
      </c>
      <c r="CX51" s="88">
        <f t="shared" si="8"/>
        <v>47391</v>
      </c>
      <c r="CY51" s="88">
        <f t="shared" si="8"/>
        <v>47422</v>
      </c>
      <c r="CZ51" s="88">
        <f t="shared" si="8"/>
        <v>47452</v>
      </c>
      <c r="DA51" s="88">
        <f t="shared" si="8"/>
        <v>47483</v>
      </c>
      <c r="DB51" s="88">
        <f t="shared" si="8"/>
        <v>47514</v>
      </c>
      <c r="DC51" s="88">
        <f t="shared" si="8"/>
        <v>47542</v>
      </c>
      <c r="DD51" s="88">
        <f t="shared" si="8"/>
        <v>47573</v>
      </c>
      <c r="DE51" s="88">
        <f t="shared" si="8"/>
        <v>47603</v>
      </c>
      <c r="DF51" s="88">
        <f t="shared" si="8"/>
        <v>47634</v>
      </c>
      <c r="DG51" s="88">
        <f t="shared" si="8"/>
        <v>47664</v>
      </c>
      <c r="DH51" s="88">
        <f t="shared" si="8"/>
        <v>47695</v>
      </c>
      <c r="DI51" s="88">
        <f t="shared" si="8"/>
        <v>47726</v>
      </c>
      <c r="DJ51" s="88">
        <f t="shared" si="8"/>
        <v>47756</v>
      </c>
      <c r="DK51" s="88">
        <f t="shared" si="8"/>
        <v>47787</v>
      </c>
      <c r="DL51" s="88">
        <f t="shared" si="8"/>
        <v>47817</v>
      </c>
      <c r="DM51" s="88">
        <f t="shared" si="8"/>
        <v>47848</v>
      </c>
      <c r="DN51" s="88">
        <f t="shared" si="8"/>
        <v>47879</v>
      </c>
      <c r="DO51" s="88">
        <f t="shared" si="8"/>
        <v>47907</v>
      </c>
      <c r="DP51" s="88">
        <f t="shared" si="8"/>
        <v>47938</v>
      </c>
      <c r="DQ51" s="88">
        <f t="shared" si="8"/>
        <v>47968</v>
      </c>
      <c r="DR51" s="88">
        <f t="shared" si="8"/>
        <v>47999</v>
      </c>
      <c r="DS51" s="88">
        <f t="shared" si="8"/>
        <v>48029</v>
      </c>
      <c r="DT51" s="88">
        <f t="shared" si="8"/>
        <v>48060</v>
      </c>
    </row>
    <row r="52" spans="1:125" x14ac:dyDescent="0.25">
      <c r="C52" s="36" t="s">
        <v>230</v>
      </c>
      <c r="D52" s="72">
        <v>0</v>
      </c>
      <c r="E52">
        <f>D52+1</f>
        <v>1</v>
      </c>
      <c r="F52">
        <f t="shared" ref="F52:BQ52" si="9">E52+1</f>
        <v>2</v>
      </c>
      <c r="G52">
        <f t="shared" si="9"/>
        <v>3</v>
      </c>
      <c r="H52">
        <f t="shared" si="9"/>
        <v>4</v>
      </c>
      <c r="I52">
        <f t="shared" si="9"/>
        <v>5</v>
      </c>
      <c r="J52">
        <f t="shared" si="9"/>
        <v>6</v>
      </c>
      <c r="K52">
        <f t="shared" si="9"/>
        <v>7</v>
      </c>
      <c r="L52">
        <f t="shared" si="9"/>
        <v>8</v>
      </c>
      <c r="M52">
        <f t="shared" si="9"/>
        <v>9</v>
      </c>
      <c r="N52">
        <f t="shared" si="9"/>
        <v>10</v>
      </c>
      <c r="O52">
        <f t="shared" si="9"/>
        <v>11</v>
      </c>
      <c r="P52">
        <f t="shared" si="9"/>
        <v>12</v>
      </c>
      <c r="Q52">
        <f t="shared" si="9"/>
        <v>13</v>
      </c>
      <c r="R52">
        <f t="shared" si="9"/>
        <v>14</v>
      </c>
      <c r="S52">
        <f t="shared" si="9"/>
        <v>15</v>
      </c>
      <c r="T52">
        <f t="shared" si="9"/>
        <v>16</v>
      </c>
      <c r="U52">
        <f t="shared" si="9"/>
        <v>17</v>
      </c>
      <c r="V52">
        <f t="shared" si="9"/>
        <v>18</v>
      </c>
      <c r="W52">
        <f t="shared" si="9"/>
        <v>19</v>
      </c>
      <c r="X52">
        <f t="shared" si="9"/>
        <v>20</v>
      </c>
      <c r="Y52">
        <f t="shared" si="9"/>
        <v>21</v>
      </c>
      <c r="Z52">
        <f t="shared" si="9"/>
        <v>22</v>
      </c>
      <c r="AA52">
        <f t="shared" si="9"/>
        <v>23</v>
      </c>
      <c r="AB52">
        <f t="shared" si="9"/>
        <v>24</v>
      </c>
      <c r="AC52">
        <f t="shared" si="9"/>
        <v>25</v>
      </c>
      <c r="AD52">
        <f t="shared" si="9"/>
        <v>26</v>
      </c>
      <c r="AE52">
        <f t="shared" si="9"/>
        <v>27</v>
      </c>
      <c r="AF52">
        <f t="shared" si="9"/>
        <v>28</v>
      </c>
      <c r="AG52">
        <f t="shared" si="9"/>
        <v>29</v>
      </c>
      <c r="AH52">
        <f t="shared" si="9"/>
        <v>30</v>
      </c>
      <c r="AI52">
        <f t="shared" si="9"/>
        <v>31</v>
      </c>
      <c r="AJ52">
        <f t="shared" si="9"/>
        <v>32</v>
      </c>
      <c r="AK52">
        <f t="shared" si="9"/>
        <v>33</v>
      </c>
      <c r="AL52">
        <f t="shared" si="9"/>
        <v>34</v>
      </c>
      <c r="AM52">
        <f t="shared" si="9"/>
        <v>35</v>
      </c>
      <c r="AN52">
        <f t="shared" si="9"/>
        <v>36</v>
      </c>
      <c r="AO52">
        <f t="shared" si="9"/>
        <v>37</v>
      </c>
      <c r="AP52">
        <f t="shared" si="9"/>
        <v>38</v>
      </c>
      <c r="AQ52">
        <f t="shared" si="9"/>
        <v>39</v>
      </c>
      <c r="AR52">
        <f t="shared" si="9"/>
        <v>40</v>
      </c>
      <c r="AS52">
        <f t="shared" si="9"/>
        <v>41</v>
      </c>
      <c r="AT52">
        <f t="shared" si="9"/>
        <v>42</v>
      </c>
      <c r="AU52">
        <f t="shared" si="9"/>
        <v>43</v>
      </c>
      <c r="AV52">
        <f t="shared" si="9"/>
        <v>44</v>
      </c>
      <c r="AW52">
        <f t="shared" si="9"/>
        <v>45</v>
      </c>
      <c r="AX52">
        <f t="shared" si="9"/>
        <v>46</v>
      </c>
      <c r="AY52">
        <f t="shared" si="9"/>
        <v>47</v>
      </c>
      <c r="AZ52">
        <f t="shared" si="9"/>
        <v>48</v>
      </c>
      <c r="BA52">
        <f t="shared" si="9"/>
        <v>49</v>
      </c>
      <c r="BB52">
        <f t="shared" si="9"/>
        <v>50</v>
      </c>
      <c r="BC52">
        <f t="shared" si="9"/>
        <v>51</v>
      </c>
      <c r="BD52">
        <f t="shared" si="9"/>
        <v>52</v>
      </c>
      <c r="BE52">
        <f t="shared" si="9"/>
        <v>53</v>
      </c>
      <c r="BF52">
        <f t="shared" si="9"/>
        <v>54</v>
      </c>
      <c r="BG52">
        <f t="shared" si="9"/>
        <v>55</v>
      </c>
      <c r="BH52">
        <f t="shared" si="9"/>
        <v>56</v>
      </c>
      <c r="BI52">
        <f t="shared" si="9"/>
        <v>57</v>
      </c>
      <c r="BJ52">
        <f t="shared" si="9"/>
        <v>58</v>
      </c>
      <c r="BK52">
        <f t="shared" si="9"/>
        <v>59</v>
      </c>
      <c r="BL52">
        <f t="shared" si="9"/>
        <v>60</v>
      </c>
      <c r="BM52">
        <f t="shared" si="9"/>
        <v>61</v>
      </c>
      <c r="BN52">
        <f t="shared" si="9"/>
        <v>62</v>
      </c>
      <c r="BO52">
        <f t="shared" si="9"/>
        <v>63</v>
      </c>
      <c r="BP52">
        <f t="shared" si="9"/>
        <v>64</v>
      </c>
      <c r="BQ52">
        <f t="shared" si="9"/>
        <v>65</v>
      </c>
      <c r="BR52">
        <f t="shared" ref="BR52:DT52" si="10">BQ52+1</f>
        <v>66</v>
      </c>
      <c r="BS52">
        <f t="shared" si="10"/>
        <v>67</v>
      </c>
      <c r="BT52">
        <f t="shared" si="10"/>
        <v>68</v>
      </c>
      <c r="BU52">
        <f t="shared" si="10"/>
        <v>69</v>
      </c>
      <c r="BV52">
        <f t="shared" si="10"/>
        <v>70</v>
      </c>
      <c r="BW52">
        <f t="shared" si="10"/>
        <v>71</v>
      </c>
      <c r="BX52">
        <f t="shared" si="10"/>
        <v>72</v>
      </c>
      <c r="BY52">
        <f t="shared" si="10"/>
        <v>73</v>
      </c>
      <c r="BZ52">
        <f t="shared" si="10"/>
        <v>74</v>
      </c>
      <c r="CA52">
        <f t="shared" si="10"/>
        <v>75</v>
      </c>
      <c r="CB52">
        <f t="shared" si="10"/>
        <v>76</v>
      </c>
      <c r="CC52">
        <f t="shared" si="10"/>
        <v>77</v>
      </c>
      <c r="CD52">
        <f t="shared" si="10"/>
        <v>78</v>
      </c>
      <c r="CE52">
        <f t="shared" si="10"/>
        <v>79</v>
      </c>
      <c r="CF52">
        <f t="shared" si="10"/>
        <v>80</v>
      </c>
      <c r="CG52">
        <f t="shared" si="10"/>
        <v>81</v>
      </c>
      <c r="CH52">
        <f t="shared" si="10"/>
        <v>82</v>
      </c>
      <c r="CI52">
        <f t="shared" si="10"/>
        <v>83</v>
      </c>
      <c r="CJ52">
        <f t="shared" si="10"/>
        <v>84</v>
      </c>
      <c r="CK52">
        <f t="shared" si="10"/>
        <v>85</v>
      </c>
      <c r="CL52">
        <f t="shared" si="10"/>
        <v>86</v>
      </c>
      <c r="CM52">
        <f t="shared" si="10"/>
        <v>87</v>
      </c>
      <c r="CN52">
        <f t="shared" si="10"/>
        <v>88</v>
      </c>
      <c r="CO52">
        <f t="shared" si="10"/>
        <v>89</v>
      </c>
      <c r="CP52">
        <f t="shared" si="10"/>
        <v>90</v>
      </c>
      <c r="CQ52">
        <f t="shared" si="10"/>
        <v>91</v>
      </c>
      <c r="CR52">
        <f t="shared" si="10"/>
        <v>92</v>
      </c>
      <c r="CS52">
        <f t="shared" si="10"/>
        <v>93</v>
      </c>
      <c r="CT52">
        <f t="shared" si="10"/>
        <v>94</v>
      </c>
      <c r="CU52">
        <f t="shared" si="10"/>
        <v>95</v>
      </c>
      <c r="CV52">
        <f t="shared" si="10"/>
        <v>96</v>
      </c>
      <c r="CW52">
        <f t="shared" si="10"/>
        <v>97</v>
      </c>
      <c r="CX52">
        <f t="shared" si="10"/>
        <v>98</v>
      </c>
      <c r="CY52">
        <f t="shared" si="10"/>
        <v>99</v>
      </c>
      <c r="CZ52">
        <f t="shared" si="10"/>
        <v>100</v>
      </c>
      <c r="DA52">
        <f t="shared" si="10"/>
        <v>101</v>
      </c>
      <c r="DB52">
        <f t="shared" si="10"/>
        <v>102</v>
      </c>
      <c r="DC52">
        <f t="shared" si="10"/>
        <v>103</v>
      </c>
      <c r="DD52">
        <f t="shared" si="10"/>
        <v>104</v>
      </c>
      <c r="DE52">
        <f t="shared" si="10"/>
        <v>105</v>
      </c>
      <c r="DF52">
        <f t="shared" si="10"/>
        <v>106</v>
      </c>
      <c r="DG52">
        <f t="shared" si="10"/>
        <v>107</v>
      </c>
      <c r="DH52">
        <f t="shared" si="10"/>
        <v>108</v>
      </c>
      <c r="DI52">
        <f t="shared" si="10"/>
        <v>109</v>
      </c>
      <c r="DJ52">
        <f t="shared" si="10"/>
        <v>110</v>
      </c>
      <c r="DK52">
        <f t="shared" si="10"/>
        <v>111</v>
      </c>
      <c r="DL52">
        <f t="shared" si="10"/>
        <v>112</v>
      </c>
      <c r="DM52">
        <f t="shared" si="10"/>
        <v>113</v>
      </c>
      <c r="DN52">
        <f t="shared" si="10"/>
        <v>114</v>
      </c>
      <c r="DO52">
        <f t="shared" si="10"/>
        <v>115</v>
      </c>
      <c r="DP52">
        <f t="shared" si="10"/>
        <v>116</v>
      </c>
      <c r="DQ52">
        <f t="shared" si="10"/>
        <v>117</v>
      </c>
      <c r="DR52">
        <f t="shared" si="10"/>
        <v>118</v>
      </c>
      <c r="DS52">
        <f t="shared" si="10"/>
        <v>119</v>
      </c>
      <c r="DT52">
        <f t="shared" si="10"/>
        <v>120</v>
      </c>
    </row>
    <row r="53" spans="1:125" x14ac:dyDescent="0.25">
      <c r="C53" s="36" t="s">
        <v>229</v>
      </c>
      <c r="D53" s="72">
        <v>0</v>
      </c>
      <c r="E53">
        <f>ROUNDUP(E52/12,0)</f>
        <v>1</v>
      </c>
      <c r="F53">
        <f t="shared" ref="F53:BQ53" si="11">ROUNDUP(F52/12,0)</f>
        <v>1</v>
      </c>
      <c r="G53">
        <f t="shared" si="11"/>
        <v>1</v>
      </c>
      <c r="H53">
        <f t="shared" si="11"/>
        <v>1</v>
      </c>
      <c r="I53">
        <f t="shared" si="11"/>
        <v>1</v>
      </c>
      <c r="J53">
        <f t="shared" si="11"/>
        <v>1</v>
      </c>
      <c r="K53">
        <f t="shared" si="11"/>
        <v>1</v>
      </c>
      <c r="L53">
        <f t="shared" si="11"/>
        <v>1</v>
      </c>
      <c r="M53">
        <f t="shared" si="11"/>
        <v>1</v>
      </c>
      <c r="N53">
        <f t="shared" si="11"/>
        <v>1</v>
      </c>
      <c r="O53">
        <f t="shared" si="11"/>
        <v>1</v>
      </c>
      <c r="P53">
        <f t="shared" si="11"/>
        <v>1</v>
      </c>
      <c r="Q53">
        <f t="shared" si="11"/>
        <v>2</v>
      </c>
      <c r="R53">
        <f t="shared" si="11"/>
        <v>2</v>
      </c>
      <c r="S53">
        <f t="shared" si="11"/>
        <v>2</v>
      </c>
      <c r="T53">
        <f t="shared" si="11"/>
        <v>2</v>
      </c>
      <c r="U53">
        <f t="shared" si="11"/>
        <v>2</v>
      </c>
      <c r="V53">
        <f t="shared" si="11"/>
        <v>2</v>
      </c>
      <c r="W53">
        <f t="shared" si="11"/>
        <v>2</v>
      </c>
      <c r="X53">
        <f t="shared" si="11"/>
        <v>2</v>
      </c>
      <c r="Y53">
        <f t="shared" si="11"/>
        <v>2</v>
      </c>
      <c r="Z53">
        <f t="shared" si="11"/>
        <v>2</v>
      </c>
      <c r="AA53">
        <f t="shared" si="11"/>
        <v>2</v>
      </c>
      <c r="AB53">
        <f t="shared" si="11"/>
        <v>2</v>
      </c>
      <c r="AC53">
        <f t="shared" si="11"/>
        <v>3</v>
      </c>
      <c r="AD53">
        <f t="shared" si="11"/>
        <v>3</v>
      </c>
      <c r="AE53">
        <f t="shared" si="11"/>
        <v>3</v>
      </c>
      <c r="AF53">
        <f t="shared" si="11"/>
        <v>3</v>
      </c>
      <c r="AG53">
        <f t="shared" si="11"/>
        <v>3</v>
      </c>
      <c r="AH53">
        <f t="shared" si="11"/>
        <v>3</v>
      </c>
      <c r="AI53">
        <f t="shared" si="11"/>
        <v>3</v>
      </c>
      <c r="AJ53">
        <f t="shared" si="11"/>
        <v>3</v>
      </c>
      <c r="AK53">
        <f t="shared" si="11"/>
        <v>3</v>
      </c>
      <c r="AL53">
        <f t="shared" si="11"/>
        <v>3</v>
      </c>
      <c r="AM53">
        <f t="shared" si="11"/>
        <v>3</v>
      </c>
      <c r="AN53">
        <f t="shared" si="11"/>
        <v>3</v>
      </c>
      <c r="AO53">
        <f t="shared" si="11"/>
        <v>4</v>
      </c>
      <c r="AP53">
        <f t="shared" si="11"/>
        <v>4</v>
      </c>
      <c r="AQ53">
        <f t="shared" si="11"/>
        <v>4</v>
      </c>
      <c r="AR53">
        <f t="shared" si="11"/>
        <v>4</v>
      </c>
      <c r="AS53">
        <f t="shared" si="11"/>
        <v>4</v>
      </c>
      <c r="AT53">
        <f t="shared" si="11"/>
        <v>4</v>
      </c>
      <c r="AU53">
        <f t="shared" si="11"/>
        <v>4</v>
      </c>
      <c r="AV53">
        <f t="shared" si="11"/>
        <v>4</v>
      </c>
      <c r="AW53">
        <f t="shared" si="11"/>
        <v>4</v>
      </c>
      <c r="AX53">
        <f t="shared" si="11"/>
        <v>4</v>
      </c>
      <c r="AY53">
        <f t="shared" si="11"/>
        <v>4</v>
      </c>
      <c r="AZ53">
        <f t="shared" si="11"/>
        <v>4</v>
      </c>
      <c r="BA53">
        <f t="shared" si="11"/>
        <v>5</v>
      </c>
      <c r="BB53">
        <f t="shared" si="11"/>
        <v>5</v>
      </c>
      <c r="BC53">
        <f t="shared" si="11"/>
        <v>5</v>
      </c>
      <c r="BD53">
        <f t="shared" si="11"/>
        <v>5</v>
      </c>
      <c r="BE53">
        <f t="shared" si="11"/>
        <v>5</v>
      </c>
      <c r="BF53">
        <f t="shared" si="11"/>
        <v>5</v>
      </c>
      <c r="BG53">
        <f t="shared" si="11"/>
        <v>5</v>
      </c>
      <c r="BH53">
        <f t="shared" si="11"/>
        <v>5</v>
      </c>
      <c r="BI53">
        <f t="shared" si="11"/>
        <v>5</v>
      </c>
      <c r="BJ53">
        <f t="shared" si="11"/>
        <v>5</v>
      </c>
      <c r="BK53">
        <f t="shared" si="11"/>
        <v>5</v>
      </c>
      <c r="BL53">
        <f t="shared" si="11"/>
        <v>5</v>
      </c>
      <c r="BM53">
        <f t="shared" si="11"/>
        <v>6</v>
      </c>
      <c r="BN53">
        <f t="shared" si="11"/>
        <v>6</v>
      </c>
      <c r="BO53">
        <f t="shared" si="11"/>
        <v>6</v>
      </c>
      <c r="BP53">
        <f t="shared" si="11"/>
        <v>6</v>
      </c>
      <c r="BQ53">
        <f t="shared" si="11"/>
        <v>6</v>
      </c>
      <c r="BR53">
        <f t="shared" ref="BR53:DT53" si="12">ROUNDUP(BR52/12,0)</f>
        <v>6</v>
      </c>
      <c r="BS53">
        <f t="shared" si="12"/>
        <v>6</v>
      </c>
      <c r="BT53">
        <f t="shared" si="12"/>
        <v>6</v>
      </c>
      <c r="BU53">
        <f t="shared" si="12"/>
        <v>6</v>
      </c>
      <c r="BV53">
        <f t="shared" si="12"/>
        <v>6</v>
      </c>
      <c r="BW53">
        <f t="shared" si="12"/>
        <v>6</v>
      </c>
      <c r="BX53">
        <f t="shared" si="12"/>
        <v>6</v>
      </c>
      <c r="BY53">
        <f t="shared" si="12"/>
        <v>7</v>
      </c>
      <c r="BZ53">
        <f t="shared" si="12"/>
        <v>7</v>
      </c>
      <c r="CA53">
        <f t="shared" si="12"/>
        <v>7</v>
      </c>
      <c r="CB53">
        <f t="shared" si="12"/>
        <v>7</v>
      </c>
      <c r="CC53">
        <f t="shared" si="12"/>
        <v>7</v>
      </c>
      <c r="CD53">
        <f t="shared" si="12"/>
        <v>7</v>
      </c>
      <c r="CE53">
        <f t="shared" si="12"/>
        <v>7</v>
      </c>
      <c r="CF53">
        <f t="shared" si="12"/>
        <v>7</v>
      </c>
      <c r="CG53">
        <f t="shared" si="12"/>
        <v>7</v>
      </c>
      <c r="CH53">
        <f t="shared" si="12"/>
        <v>7</v>
      </c>
      <c r="CI53">
        <f t="shared" si="12"/>
        <v>7</v>
      </c>
      <c r="CJ53">
        <f t="shared" si="12"/>
        <v>7</v>
      </c>
      <c r="CK53">
        <f t="shared" si="12"/>
        <v>8</v>
      </c>
      <c r="CL53">
        <f t="shared" si="12"/>
        <v>8</v>
      </c>
      <c r="CM53">
        <f t="shared" si="12"/>
        <v>8</v>
      </c>
      <c r="CN53">
        <f t="shared" si="12"/>
        <v>8</v>
      </c>
      <c r="CO53">
        <f t="shared" si="12"/>
        <v>8</v>
      </c>
      <c r="CP53">
        <f t="shared" si="12"/>
        <v>8</v>
      </c>
      <c r="CQ53">
        <f t="shared" si="12"/>
        <v>8</v>
      </c>
      <c r="CR53">
        <f t="shared" si="12"/>
        <v>8</v>
      </c>
      <c r="CS53">
        <f t="shared" si="12"/>
        <v>8</v>
      </c>
      <c r="CT53">
        <f t="shared" si="12"/>
        <v>8</v>
      </c>
      <c r="CU53">
        <f t="shared" si="12"/>
        <v>8</v>
      </c>
      <c r="CV53">
        <f t="shared" si="12"/>
        <v>8</v>
      </c>
      <c r="CW53">
        <f t="shared" si="12"/>
        <v>9</v>
      </c>
      <c r="CX53">
        <f t="shared" si="12"/>
        <v>9</v>
      </c>
      <c r="CY53">
        <f t="shared" si="12"/>
        <v>9</v>
      </c>
      <c r="CZ53">
        <f t="shared" si="12"/>
        <v>9</v>
      </c>
      <c r="DA53">
        <f t="shared" si="12"/>
        <v>9</v>
      </c>
      <c r="DB53">
        <f t="shared" si="12"/>
        <v>9</v>
      </c>
      <c r="DC53">
        <f t="shared" si="12"/>
        <v>9</v>
      </c>
      <c r="DD53">
        <f t="shared" si="12"/>
        <v>9</v>
      </c>
      <c r="DE53">
        <f t="shared" si="12"/>
        <v>9</v>
      </c>
      <c r="DF53">
        <f t="shared" si="12"/>
        <v>9</v>
      </c>
      <c r="DG53">
        <f t="shared" si="12"/>
        <v>9</v>
      </c>
      <c r="DH53">
        <f t="shared" si="12"/>
        <v>9</v>
      </c>
      <c r="DI53">
        <f t="shared" si="12"/>
        <v>10</v>
      </c>
      <c r="DJ53">
        <f t="shared" si="12"/>
        <v>10</v>
      </c>
      <c r="DK53">
        <f t="shared" si="12"/>
        <v>10</v>
      </c>
      <c r="DL53">
        <f t="shared" si="12"/>
        <v>10</v>
      </c>
      <c r="DM53">
        <f t="shared" si="12"/>
        <v>10</v>
      </c>
      <c r="DN53">
        <f t="shared" si="12"/>
        <v>10</v>
      </c>
      <c r="DO53">
        <f t="shared" si="12"/>
        <v>10</v>
      </c>
      <c r="DP53">
        <f t="shared" si="12"/>
        <v>10</v>
      </c>
      <c r="DQ53">
        <f t="shared" si="12"/>
        <v>10</v>
      </c>
      <c r="DR53">
        <f t="shared" si="12"/>
        <v>10</v>
      </c>
      <c r="DS53">
        <f t="shared" si="12"/>
        <v>10</v>
      </c>
      <c r="DT53">
        <f t="shared" si="12"/>
        <v>10</v>
      </c>
    </row>
    <row r="54" spans="1:125" x14ac:dyDescent="0.25"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</row>
    <row r="55" spans="1:125" x14ac:dyDescent="0.25">
      <c r="C55" s="10" t="s">
        <v>232</v>
      </c>
      <c r="DU55" s="36" t="s">
        <v>238</v>
      </c>
    </row>
    <row r="56" spans="1:125" x14ac:dyDescent="0.25">
      <c r="A56" s="69"/>
      <c r="C56" s="14" t="str">
        <f>CONCATENATE("Acquisition (",LPP!H19*100,"% Allocated)")</f>
        <v>Acquisition (10% Allocated)</v>
      </c>
      <c r="D56" s="69">
        <f>-LPP!H19*LPP!M23</f>
        <v>-2761925</v>
      </c>
      <c r="DU56" s="36" t="s">
        <v>238</v>
      </c>
    </row>
    <row r="57" spans="1:125" x14ac:dyDescent="0.25">
      <c r="A57" s="69"/>
      <c r="C57" s="14" t="str">
        <f>CONCATENATE("Site Work (",LPP!H19*100,"% Allocated)")</f>
        <v>Site Work (10% Allocated)</v>
      </c>
      <c r="E57" s="55">
        <f>IF(E52&lt;=LPP!$M$28,-LPP!$M$35/LPP!$M$28,0)</f>
        <v>-170908.9411764706</v>
      </c>
      <c r="F57" s="55">
        <f>IF(F52&lt;=LPP!$M$28,-LPP!$M$35/LPP!$M$28,0)</f>
        <v>-170908.9411764706</v>
      </c>
      <c r="G57" s="55">
        <f>IF(G52&lt;=LPP!$M$28,-LPP!$M$35/LPP!$M$28,0)</f>
        <v>-170908.9411764706</v>
      </c>
      <c r="H57" s="55">
        <f>IF(H52&lt;=LPP!$M$28,-LPP!$M$35/LPP!$M$28,0)</f>
        <v>-170908.9411764706</v>
      </c>
      <c r="I57" s="55">
        <f>IF(I52&lt;=LPP!$M$28,-LPP!$M$35/LPP!$M$28,0)</f>
        <v>-170908.9411764706</v>
      </c>
      <c r="J57" s="55">
        <f>IF(J52&lt;=LPP!$M$28,-LPP!$M$35/LPP!$M$28,0)</f>
        <v>-170908.9411764706</v>
      </c>
      <c r="K57" s="55">
        <f>IF(K52&lt;=LPP!$M$28,-LPP!$M$35/LPP!$M$28,0)</f>
        <v>-170908.9411764706</v>
      </c>
      <c r="L57" s="55">
        <f>IF(L52&lt;=LPP!$M$28,-LPP!$M$35/LPP!$M$28,0)</f>
        <v>-170908.9411764706</v>
      </c>
      <c r="M57" s="55">
        <f>IF(M52&lt;=LPP!$M$28,-LPP!$M$35/LPP!$M$28,0)</f>
        <v>-170908.9411764706</v>
      </c>
      <c r="N57" s="55">
        <f>IF(N52&lt;=LPP!$M$28,-LPP!$M$35/LPP!$M$28,0)</f>
        <v>-170908.9411764706</v>
      </c>
      <c r="O57" s="55">
        <f>IF(O52&lt;=LPP!$M$28,-LPP!$M$35/LPP!$M$28,0)</f>
        <v>-170908.9411764706</v>
      </c>
      <c r="P57" s="55">
        <f>IF(P52&lt;=LPP!$M$28,-LPP!$M$35/LPP!$M$28,0)</f>
        <v>-170908.9411764706</v>
      </c>
      <c r="Q57" s="55">
        <f>IF(Q52&lt;=LPP!$M$28,-LPP!$M$35/LPP!$M$28,0)</f>
        <v>-170908.9411764706</v>
      </c>
      <c r="R57" s="55">
        <f>IF(R52&lt;=LPP!$M$28,-LPP!$M$35/LPP!$M$28,0)</f>
        <v>-170908.9411764706</v>
      </c>
      <c r="S57" s="55">
        <f>IF(S52&lt;=LPP!$M$28,-LPP!$M$35/LPP!$M$28,0)</f>
        <v>-170908.9411764706</v>
      </c>
      <c r="T57" s="55">
        <f>IF(T52&lt;=LPP!$M$28,-LPP!$M$35/LPP!$M$28,0)</f>
        <v>-170908.9411764706</v>
      </c>
      <c r="U57" s="55">
        <f>IF(U52&lt;=LPP!$M$28,-LPP!$M$35/LPP!$M$28,0)</f>
        <v>-170908.9411764706</v>
      </c>
      <c r="V57" s="55">
        <f>IF(V52&lt;=LPP!$M$28,-LPP!$M$35/LPP!$M$28,0)</f>
        <v>0</v>
      </c>
      <c r="W57" s="55">
        <f>IF(W52&lt;=LPP!$M$28,-LPP!$M$35/LPP!$M$28,0)</f>
        <v>0</v>
      </c>
      <c r="X57" s="55">
        <f>IF(X52&lt;=LPP!$M$28,-LPP!$M$35/LPP!$M$28,0)</f>
        <v>0</v>
      </c>
      <c r="Y57" s="55">
        <f>IF(Y52&lt;=LPP!$M$28,-LPP!$M$35/LPP!$M$28,0)</f>
        <v>0</v>
      </c>
      <c r="Z57" s="55">
        <f>IF(Z52&lt;=LPP!$M$28,-LPP!$M$35/LPP!$M$28,0)</f>
        <v>0</v>
      </c>
      <c r="AA57" s="55">
        <f>IF(AA52&lt;=LPP!$M$28,-LPP!$M$35/LPP!$M$28,0)</f>
        <v>0</v>
      </c>
      <c r="AB57" s="55">
        <f>IF(AB52&lt;=LPP!$M$28,-LPP!$M$35/LPP!$M$28,0)</f>
        <v>0</v>
      </c>
      <c r="AC57" s="55">
        <f>IF(AC52&lt;=LPP!$M$28,-LPP!$M$35/LPP!$M$28,0)</f>
        <v>0</v>
      </c>
      <c r="AD57" s="55">
        <f>IF(AD52&lt;=LPP!$M$28,-LPP!$M$35/LPP!$M$28,0)</f>
        <v>0</v>
      </c>
      <c r="AE57" s="55">
        <f>IF(AE52&lt;=LPP!$M$28,-LPP!$M$35/LPP!$M$28,0)</f>
        <v>0</v>
      </c>
      <c r="AF57" s="55">
        <f>IF(AF52&lt;=LPP!$M$28,-LPP!$M$35/LPP!$M$28,0)</f>
        <v>0</v>
      </c>
      <c r="AG57" s="55">
        <f>IF(AG52&lt;=LPP!$M$28,-LPP!$M$35/LPP!$M$28,0)</f>
        <v>0</v>
      </c>
      <c r="AH57" s="55">
        <f>IF(AH52&lt;=LPP!$M$28,-LPP!$M$35/LPP!$M$28,0)</f>
        <v>0</v>
      </c>
      <c r="AI57" s="55">
        <f>IF(AI52&lt;=LPP!$M$28,-LPP!$M$35/LPP!$M$28,0)</f>
        <v>0</v>
      </c>
      <c r="AJ57" s="55">
        <f>IF(AJ52&lt;=LPP!$M$28,-LPP!$M$35/LPP!$M$28,0)</f>
        <v>0</v>
      </c>
      <c r="AK57" s="55">
        <f>IF(AK52&lt;=LPP!$M$28,-LPP!$M$35/LPP!$M$28,0)</f>
        <v>0</v>
      </c>
      <c r="AL57" s="55">
        <f>IF(AL52&lt;=LPP!$M$28,-LPP!$M$35/LPP!$M$28,0)</f>
        <v>0</v>
      </c>
      <c r="AM57" s="55">
        <f>IF(AM52&lt;=LPP!$M$28,-LPP!$M$35/LPP!$M$28,0)</f>
        <v>0</v>
      </c>
      <c r="AN57" s="55">
        <f>IF(AN52&lt;=LPP!$M$28,-LPP!$M$35/LPP!$M$28,0)</f>
        <v>0</v>
      </c>
      <c r="AO57" s="55">
        <f>IF(AO52&lt;=LPP!$M$28,-LPP!$M$35/LPP!$M$28,0)</f>
        <v>0</v>
      </c>
      <c r="AP57" s="55">
        <f>IF(AP52&lt;=LPP!$M$28,-LPP!$M$35/LPP!$M$28,0)</f>
        <v>0</v>
      </c>
      <c r="AQ57" s="55">
        <f>IF(AQ52&lt;=LPP!$M$28,-LPP!$M$35/LPP!$M$28,0)</f>
        <v>0</v>
      </c>
      <c r="AR57" s="55">
        <f>IF(AR52&lt;=LPP!$M$28,-LPP!$M$35/LPP!$M$28,0)</f>
        <v>0</v>
      </c>
      <c r="AS57" s="55">
        <f>IF(AS52&lt;=LPP!$M$28,-LPP!$M$35/LPP!$M$28,0)</f>
        <v>0</v>
      </c>
      <c r="AT57" s="55">
        <f>IF(AT52&lt;=LPP!$M$28,-LPP!$M$35/LPP!$M$28,0)</f>
        <v>0</v>
      </c>
      <c r="AU57" s="55">
        <f>IF(AU52&lt;=LPP!$M$28,-LPP!$M$35/LPP!$M$28,0)</f>
        <v>0</v>
      </c>
      <c r="AV57" s="55">
        <f>IF(AV52&lt;=LPP!$M$28,-LPP!$M$35/LPP!$M$28,0)</f>
        <v>0</v>
      </c>
      <c r="AW57" s="55">
        <f>IF(AW52&lt;=LPP!$M$28,-LPP!$M$35/LPP!$M$28,0)</f>
        <v>0</v>
      </c>
      <c r="AX57" s="55">
        <f>IF(AX52&lt;=LPP!$M$28,-LPP!$M$35/LPP!$M$28,0)</f>
        <v>0</v>
      </c>
      <c r="AY57" s="55">
        <f>IF(AY52&lt;=LPP!$M$28,-LPP!$M$35/LPP!$M$28,0)</f>
        <v>0</v>
      </c>
      <c r="AZ57" s="55">
        <f>IF(AZ52&lt;=LPP!$M$28,-LPP!$M$35/LPP!$M$28,0)</f>
        <v>0</v>
      </c>
      <c r="BA57" s="55">
        <f>IF(BA52&lt;=LPP!$M$28,-LPP!$M$35/LPP!$M$28,0)</f>
        <v>0</v>
      </c>
      <c r="BB57" s="55">
        <f>IF(BB52&lt;=LPP!$M$28,-LPP!$M$35/LPP!$M$28,0)</f>
        <v>0</v>
      </c>
      <c r="BC57" s="55">
        <f>IF(BC52&lt;=LPP!$M$28,-LPP!$M$35/LPP!$M$28,0)</f>
        <v>0</v>
      </c>
      <c r="BD57" s="55">
        <f>IF(BD52&lt;=LPP!$M$28,-LPP!$M$35/LPP!$M$28,0)</f>
        <v>0</v>
      </c>
      <c r="BE57" s="55">
        <f>IF(BE52&lt;=LPP!$M$28,-LPP!$M$35/LPP!$M$28,0)</f>
        <v>0</v>
      </c>
      <c r="BF57" s="55">
        <f>IF(BF52&lt;=LPP!$M$28,-LPP!$M$35/LPP!$M$28,0)</f>
        <v>0</v>
      </c>
      <c r="BG57" s="55">
        <f>IF(BG52&lt;=LPP!$M$28,-LPP!$M$35/LPP!$M$28,0)</f>
        <v>0</v>
      </c>
      <c r="BH57" s="55">
        <f>IF(BH52&lt;=LPP!$M$28,-LPP!$M$35/LPP!$M$28,0)</f>
        <v>0</v>
      </c>
      <c r="BI57" s="55">
        <f>IF(BI52&lt;=LPP!$M$28,-LPP!$M$35/LPP!$M$28,0)</f>
        <v>0</v>
      </c>
      <c r="BJ57" s="55">
        <f>IF(BJ52&lt;=LPP!$M$28,-LPP!$M$35/LPP!$M$28,0)</f>
        <v>0</v>
      </c>
      <c r="BK57" s="55">
        <f>IF(BK52&lt;=LPP!$M$28,-LPP!$M$35/LPP!$M$28,0)</f>
        <v>0</v>
      </c>
      <c r="BL57" s="55">
        <f>IF(BL52&lt;=LPP!$M$28,-LPP!$M$35/LPP!$M$28,0)</f>
        <v>0</v>
      </c>
      <c r="BM57" s="55">
        <f>IF(BM52&lt;=LPP!$M$28,-LPP!$M$35/LPP!$M$28,0)</f>
        <v>0</v>
      </c>
      <c r="BN57" s="55">
        <f>IF(BN52&lt;=LPP!$M$28,-LPP!$M$35/LPP!$M$28,0)</f>
        <v>0</v>
      </c>
      <c r="BO57" s="55">
        <f>IF(BO52&lt;=LPP!$M$28,-LPP!$M$35/LPP!$M$28,0)</f>
        <v>0</v>
      </c>
      <c r="BP57" s="55">
        <f>IF(BP52&lt;=LPP!$M$28,-LPP!$M$35/LPP!$M$28,0)</f>
        <v>0</v>
      </c>
      <c r="BQ57" s="55">
        <f>IF(BQ52&lt;=LPP!$M$28,-LPP!$M$35/LPP!$M$28,0)</f>
        <v>0</v>
      </c>
      <c r="BR57" s="55">
        <f>IF(BR52&lt;=LPP!$M$28,-LPP!$M$35/LPP!$M$28,0)</f>
        <v>0</v>
      </c>
      <c r="BS57" s="55">
        <f>IF(BS52&lt;=LPP!$M$28,-LPP!$M$35/LPP!$M$28,0)</f>
        <v>0</v>
      </c>
      <c r="BT57" s="55">
        <f>IF(BT52&lt;=LPP!$M$28,-LPP!$M$35/LPP!$M$28,0)</f>
        <v>0</v>
      </c>
      <c r="BU57" s="55">
        <f>IF(BU52&lt;=LPP!$M$28,-LPP!$M$35/LPP!$M$28,0)</f>
        <v>0</v>
      </c>
      <c r="BV57" s="55">
        <f>IF(BV52&lt;=LPP!$M$28,-LPP!$M$35/LPP!$M$28,0)</f>
        <v>0</v>
      </c>
      <c r="BW57" s="55">
        <f>IF(BW52&lt;=LPP!$M$28,-LPP!$M$35/LPP!$M$28,0)</f>
        <v>0</v>
      </c>
      <c r="BX57" s="55">
        <f>IF(BX52&lt;=LPP!$M$28,-LPP!$M$35/LPP!$M$28,0)</f>
        <v>0</v>
      </c>
      <c r="BY57" s="55">
        <f>IF(BY52&lt;=LPP!$M$28,-LPP!$M$35/LPP!$M$28,0)</f>
        <v>0</v>
      </c>
      <c r="BZ57" s="55">
        <f>IF(BZ52&lt;=LPP!$M$28,-LPP!$M$35/LPP!$M$28,0)</f>
        <v>0</v>
      </c>
      <c r="CA57" s="55">
        <f>IF(CA52&lt;=LPP!$M$28,-LPP!$M$35/LPP!$M$28,0)</f>
        <v>0</v>
      </c>
      <c r="CB57" s="55">
        <f>IF(CB52&lt;=LPP!$M$28,-LPP!$M$35/LPP!$M$28,0)</f>
        <v>0</v>
      </c>
      <c r="CC57" s="55">
        <f>IF(CC52&lt;=LPP!$M$28,-LPP!$M$35/LPP!$M$28,0)</f>
        <v>0</v>
      </c>
      <c r="CD57" s="55">
        <f>IF(CD52&lt;=LPP!$M$28,-LPP!$M$35/LPP!$M$28,0)</f>
        <v>0</v>
      </c>
      <c r="CE57" s="55">
        <f>IF(CE52&lt;=LPP!$M$28,-LPP!$M$35/LPP!$M$28,0)</f>
        <v>0</v>
      </c>
      <c r="CF57" s="55">
        <f>IF(CF52&lt;=LPP!$M$28,-LPP!$M$35/LPP!$M$28,0)</f>
        <v>0</v>
      </c>
      <c r="CG57" s="55">
        <f>IF(CG52&lt;=LPP!$M$28,-LPP!$M$35/LPP!$M$28,0)</f>
        <v>0</v>
      </c>
      <c r="CH57" s="55">
        <f>IF(CH52&lt;=LPP!$M$28,-LPP!$M$35/LPP!$M$28,0)</f>
        <v>0</v>
      </c>
      <c r="CI57" s="55">
        <f>IF(CI52&lt;=LPP!$M$28,-LPP!$M$35/LPP!$M$28,0)</f>
        <v>0</v>
      </c>
      <c r="CJ57" s="55">
        <f>IF(CJ52&lt;=LPP!$M$28,-LPP!$M$35/LPP!$M$28,0)</f>
        <v>0</v>
      </c>
      <c r="CK57" s="55">
        <f>IF(CK52&lt;=LPP!$M$28,-LPP!$M$35/LPP!$M$28,0)</f>
        <v>0</v>
      </c>
      <c r="CL57" s="55">
        <f>IF(CL52&lt;=LPP!$M$28,-LPP!$M$35/LPP!$M$28,0)</f>
        <v>0</v>
      </c>
      <c r="CM57" s="55">
        <f>IF(CM52&lt;=LPP!$M$28,-LPP!$M$35/LPP!$M$28,0)</f>
        <v>0</v>
      </c>
      <c r="CN57" s="55">
        <f>IF(CN52&lt;=LPP!$M$28,-LPP!$M$35/LPP!$M$28,0)</f>
        <v>0</v>
      </c>
      <c r="CO57" s="55">
        <f>IF(CO52&lt;=LPP!$M$28,-LPP!$M$35/LPP!$M$28,0)</f>
        <v>0</v>
      </c>
      <c r="CP57" s="55">
        <f>IF(CP52&lt;=LPP!$M$28,-LPP!$M$35/LPP!$M$28,0)</f>
        <v>0</v>
      </c>
      <c r="CQ57" s="55">
        <f>IF(CQ52&lt;=LPP!$M$28,-LPP!$M$35/LPP!$M$28,0)</f>
        <v>0</v>
      </c>
      <c r="CR57" s="55">
        <f>IF(CR52&lt;=LPP!$M$28,-LPP!$M$35/LPP!$M$28,0)</f>
        <v>0</v>
      </c>
      <c r="CS57" s="55">
        <f>IF(CS52&lt;=LPP!$M$28,-LPP!$M$35/LPP!$M$28,0)</f>
        <v>0</v>
      </c>
      <c r="CT57" s="55">
        <f>IF(CT52&lt;=LPP!$M$28,-LPP!$M$35/LPP!$M$28,0)</f>
        <v>0</v>
      </c>
      <c r="CU57" s="55">
        <f>IF(CU52&lt;=LPP!$M$28,-LPP!$M$35/LPP!$M$28,0)</f>
        <v>0</v>
      </c>
      <c r="CV57" s="55">
        <f>IF(CV52&lt;=LPP!$M$28,-LPP!$M$35/LPP!$M$28,0)</f>
        <v>0</v>
      </c>
      <c r="CW57" s="55">
        <f>IF(CW52&lt;=LPP!$M$28,-LPP!$M$35/LPP!$M$28,0)</f>
        <v>0</v>
      </c>
      <c r="CX57" s="55">
        <f>IF(CX52&lt;=LPP!$M$28,-LPP!$M$35/LPP!$M$28,0)</f>
        <v>0</v>
      </c>
      <c r="CY57" s="55">
        <f>IF(CY52&lt;=LPP!$M$28,-LPP!$M$35/LPP!$M$28,0)</f>
        <v>0</v>
      </c>
      <c r="CZ57" s="55">
        <f>IF(CZ52&lt;=LPP!$M$28,-LPP!$M$35/LPP!$M$28,0)</f>
        <v>0</v>
      </c>
      <c r="DA57" s="55">
        <f>IF(DA52&lt;=LPP!$M$28,-LPP!$M$35/LPP!$M$28,0)</f>
        <v>0</v>
      </c>
      <c r="DB57" s="55">
        <f>IF(DB52&lt;=LPP!$M$28,-LPP!$M$35/LPP!$M$28,0)</f>
        <v>0</v>
      </c>
      <c r="DC57" s="55">
        <f>IF(DC52&lt;=LPP!$M$28,-LPP!$M$35/LPP!$M$28,0)</f>
        <v>0</v>
      </c>
      <c r="DD57" s="55">
        <f>IF(DD52&lt;=LPP!$M$28,-LPP!$M$35/LPP!$M$28,0)</f>
        <v>0</v>
      </c>
      <c r="DE57" s="55">
        <f>IF(DE52&lt;=LPP!$M$28,-LPP!$M$35/LPP!$M$28,0)</f>
        <v>0</v>
      </c>
      <c r="DF57" s="55">
        <f>IF(DF52&lt;=LPP!$M$28,-LPP!$M$35/LPP!$M$28,0)</f>
        <v>0</v>
      </c>
      <c r="DG57" s="55">
        <f>IF(DG52&lt;=LPP!$M$28,-LPP!$M$35/LPP!$M$28,0)</f>
        <v>0</v>
      </c>
      <c r="DH57" s="55">
        <f>IF(DH52&lt;=LPP!$M$28,-LPP!$M$35/LPP!$M$28,0)</f>
        <v>0</v>
      </c>
      <c r="DI57" s="55">
        <f>IF(DI52&lt;=LPP!$M$28,-LPP!$M$35/LPP!$M$28,0)</f>
        <v>0</v>
      </c>
      <c r="DJ57" s="55">
        <f>IF(DJ52&lt;=LPP!$M$28,-LPP!$M$35/LPP!$M$28,0)</f>
        <v>0</v>
      </c>
      <c r="DK57" s="55">
        <f>IF(DK52&lt;=LPP!$M$28,-LPP!$M$35/LPP!$M$28,0)</f>
        <v>0</v>
      </c>
      <c r="DL57" s="55">
        <f>IF(DL52&lt;=LPP!$M$28,-LPP!$M$35/LPP!$M$28,0)</f>
        <v>0</v>
      </c>
      <c r="DM57" s="55">
        <f>IF(DM52&lt;=LPP!$M$28,-LPP!$M$35/LPP!$M$28,0)</f>
        <v>0</v>
      </c>
      <c r="DN57" s="55">
        <f>IF(DN52&lt;=LPP!$M$28,-LPP!$M$35/LPP!$M$28,0)</f>
        <v>0</v>
      </c>
      <c r="DO57" s="55">
        <f>IF(DO52&lt;=LPP!$M$28,-LPP!$M$35/LPP!$M$28,0)</f>
        <v>0</v>
      </c>
      <c r="DP57" s="55">
        <f>IF(DP52&lt;=LPP!$M$28,-LPP!$M$35/LPP!$M$28,0)</f>
        <v>0</v>
      </c>
      <c r="DQ57" s="55">
        <f>IF(DQ52&lt;=LPP!$M$28,-LPP!$M$35/LPP!$M$28,0)</f>
        <v>0</v>
      </c>
      <c r="DR57" s="55">
        <f>IF(DR52&lt;=LPP!$M$28,-LPP!$M$35/LPP!$M$28,0)</f>
        <v>0</v>
      </c>
      <c r="DS57" s="55">
        <f>IF(DS52&lt;=LPP!$M$28,-LPP!$M$35/LPP!$M$28,0)</f>
        <v>0</v>
      </c>
      <c r="DT57" s="55">
        <f>IF(DT52&lt;=LPP!$M$28,-LPP!$M$35/LPP!$M$28,0)</f>
        <v>0</v>
      </c>
      <c r="DU57" s="36" t="s">
        <v>238</v>
      </c>
    </row>
    <row r="58" spans="1:125" x14ac:dyDescent="0.25">
      <c r="A58" s="69"/>
      <c r="C58" s="14" t="s">
        <v>204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55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55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55"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</v>
      </c>
      <c r="CA58" s="55">
        <v>0</v>
      </c>
      <c r="CB58" s="55">
        <v>0</v>
      </c>
      <c r="CC58" s="55">
        <v>0</v>
      </c>
      <c r="CD58" s="55">
        <v>0</v>
      </c>
      <c r="CE58" s="55">
        <v>0</v>
      </c>
      <c r="CF58" s="55">
        <v>0</v>
      </c>
      <c r="CG58" s="55">
        <v>0</v>
      </c>
      <c r="CH58" s="55">
        <v>0</v>
      </c>
      <c r="CI58" s="55">
        <v>0</v>
      </c>
      <c r="CJ58" s="55">
        <v>0</v>
      </c>
      <c r="CK58" s="55">
        <v>0</v>
      </c>
      <c r="CL58" s="55">
        <v>0</v>
      </c>
      <c r="CM58" s="55">
        <v>0</v>
      </c>
      <c r="CN58" s="55">
        <v>0</v>
      </c>
      <c r="CO58" s="55">
        <v>0</v>
      </c>
      <c r="CP58" s="55">
        <v>0</v>
      </c>
      <c r="CQ58" s="55">
        <v>0</v>
      </c>
      <c r="CR58" s="55">
        <v>0</v>
      </c>
      <c r="CS58" s="55">
        <v>0</v>
      </c>
      <c r="CT58" s="55">
        <v>0</v>
      </c>
      <c r="CU58" s="55">
        <v>0</v>
      </c>
      <c r="CV58" s="55">
        <v>0</v>
      </c>
      <c r="CW58" s="55">
        <v>0</v>
      </c>
      <c r="CX58" s="55">
        <v>0</v>
      </c>
      <c r="CY58" s="55">
        <v>0</v>
      </c>
      <c r="CZ58" s="55">
        <v>0</v>
      </c>
      <c r="DA58" s="55">
        <v>0</v>
      </c>
      <c r="DB58" s="55">
        <v>0</v>
      </c>
      <c r="DC58" s="55">
        <v>0</v>
      </c>
      <c r="DD58" s="55">
        <v>0</v>
      </c>
      <c r="DE58" s="55">
        <v>0</v>
      </c>
      <c r="DF58" s="55">
        <v>0</v>
      </c>
      <c r="DG58" s="55">
        <v>0</v>
      </c>
      <c r="DH58" s="55">
        <v>0</v>
      </c>
      <c r="DI58" s="55">
        <v>0</v>
      </c>
      <c r="DJ58" s="55">
        <v>0</v>
      </c>
      <c r="DK58" s="55">
        <v>0</v>
      </c>
      <c r="DL58" s="55">
        <v>0</v>
      </c>
      <c r="DM58" s="55">
        <v>0</v>
      </c>
      <c r="DN58" s="55">
        <v>0</v>
      </c>
      <c r="DO58" s="55">
        <v>0</v>
      </c>
      <c r="DP58" s="55">
        <v>0</v>
      </c>
      <c r="DQ58" s="55">
        <v>0</v>
      </c>
      <c r="DR58" s="55">
        <v>0</v>
      </c>
      <c r="DS58" s="55">
        <v>0</v>
      </c>
      <c r="DT58" s="55">
        <v>0</v>
      </c>
      <c r="DU58" s="36" t="s">
        <v>238</v>
      </c>
    </row>
    <row r="59" spans="1:125" x14ac:dyDescent="0.25">
      <c r="A59" s="69"/>
      <c r="C59" s="14" t="str">
        <f>CONCATENATE("Contractor Fees (",LPP!H19*100,"% Allocated)")</f>
        <v>Contractor Fees (10% Allocated)</v>
      </c>
      <c r="E59" s="55">
        <f>IF(E52&lt;=$C$4,-$H$9/$C$4,0)</f>
        <v>-2905.4520000000002</v>
      </c>
      <c r="F59" s="55">
        <f t="shared" ref="F59:BQ59" si="13">IF(F52&lt;=$C$4,-$H$9/$C$4,0)</f>
        <v>-2905.4520000000002</v>
      </c>
      <c r="G59" s="55">
        <f t="shared" si="13"/>
        <v>-2905.4520000000002</v>
      </c>
      <c r="H59" s="55">
        <f t="shared" si="13"/>
        <v>-2905.4520000000002</v>
      </c>
      <c r="I59" s="55">
        <f t="shared" si="13"/>
        <v>-2905.4520000000002</v>
      </c>
      <c r="J59" s="55">
        <f t="shared" si="13"/>
        <v>-2905.4520000000002</v>
      </c>
      <c r="K59" s="55">
        <f t="shared" si="13"/>
        <v>-2905.4520000000002</v>
      </c>
      <c r="L59" s="55">
        <f t="shared" si="13"/>
        <v>-2905.4520000000002</v>
      </c>
      <c r="M59" s="55">
        <f t="shared" si="13"/>
        <v>-2905.4520000000002</v>
      </c>
      <c r="N59" s="55">
        <f t="shared" si="13"/>
        <v>-2905.4520000000002</v>
      </c>
      <c r="O59" s="55">
        <f t="shared" si="13"/>
        <v>-2905.4520000000002</v>
      </c>
      <c r="P59" s="55">
        <f t="shared" si="13"/>
        <v>-2905.4520000000002</v>
      </c>
      <c r="Q59" s="55">
        <f t="shared" si="13"/>
        <v>-2905.4520000000002</v>
      </c>
      <c r="R59" s="55">
        <f t="shared" si="13"/>
        <v>-2905.4520000000002</v>
      </c>
      <c r="S59" s="55">
        <f t="shared" si="13"/>
        <v>-2905.4520000000002</v>
      </c>
      <c r="T59" s="55">
        <f t="shared" si="13"/>
        <v>-2905.4520000000002</v>
      </c>
      <c r="U59" s="55">
        <f t="shared" si="13"/>
        <v>-2905.4520000000002</v>
      </c>
      <c r="V59" s="55">
        <f t="shared" si="13"/>
        <v>-2905.4520000000002</v>
      </c>
      <c r="W59" s="55">
        <f t="shared" si="13"/>
        <v>-2905.4520000000002</v>
      </c>
      <c r="X59" s="55">
        <f t="shared" si="13"/>
        <v>-2905.4520000000002</v>
      </c>
      <c r="Y59" s="55">
        <f t="shared" si="13"/>
        <v>0</v>
      </c>
      <c r="Z59" s="55">
        <f t="shared" si="13"/>
        <v>0</v>
      </c>
      <c r="AA59" s="55">
        <f t="shared" si="13"/>
        <v>0</v>
      </c>
      <c r="AB59" s="55">
        <f t="shared" si="13"/>
        <v>0</v>
      </c>
      <c r="AC59" s="55">
        <f t="shared" si="13"/>
        <v>0</v>
      </c>
      <c r="AD59" s="55">
        <f t="shared" si="13"/>
        <v>0</v>
      </c>
      <c r="AE59" s="55">
        <f t="shared" si="13"/>
        <v>0</v>
      </c>
      <c r="AF59" s="55">
        <f t="shared" si="13"/>
        <v>0</v>
      </c>
      <c r="AG59" s="55">
        <f t="shared" si="13"/>
        <v>0</v>
      </c>
      <c r="AH59" s="55">
        <f t="shared" si="13"/>
        <v>0</v>
      </c>
      <c r="AI59" s="55">
        <f t="shared" si="13"/>
        <v>0</v>
      </c>
      <c r="AJ59" s="55">
        <f t="shared" si="13"/>
        <v>0</v>
      </c>
      <c r="AK59" s="55">
        <f t="shared" si="13"/>
        <v>0</v>
      </c>
      <c r="AL59" s="55">
        <f t="shared" si="13"/>
        <v>0</v>
      </c>
      <c r="AM59" s="55">
        <f t="shared" si="13"/>
        <v>0</v>
      </c>
      <c r="AN59" s="55">
        <f t="shared" si="13"/>
        <v>0</v>
      </c>
      <c r="AO59" s="55">
        <f t="shared" si="13"/>
        <v>0</v>
      </c>
      <c r="AP59" s="55">
        <f t="shared" si="13"/>
        <v>0</v>
      </c>
      <c r="AQ59" s="55">
        <f t="shared" si="13"/>
        <v>0</v>
      </c>
      <c r="AR59" s="55">
        <f t="shared" si="13"/>
        <v>0</v>
      </c>
      <c r="AS59" s="55">
        <f t="shared" si="13"/>
        <v>0</v>
      </c>
      <c r="AT59" s="55">
        <f t="shared" si="13"/>
        <v>0</v>
      </c>
      <c r="AU59" s="55">
        <f t="shared" si="13"/>
        <v>0</v>
      </c>
      <c r="AV59" s="55">
        <f t="shared" si="13"/>
        <v>0</v>
      </c>
      <c r="AW59" s="55">
        <f t="shared" si="13"/>
        <v>0</v>
      </c>
      <c r="AX59" s="55">
        <f t="shared" si="13"/>
        <v>0</v>
      </c>
      <c r="AY59" s="55">
        <f t="shared" si="13"/>
        <v>0</v>
      </c>
      <c r="AZ59" s="55">
        <f t="shared" si="13"/>
        <v>0</v>
      </c>
      <c r="BA59" s="55">
        <f t="shared" si="13"/>
        <v>0</v>
      </c>
      <c r="BB59" s="55">
        <f t="shared" si="13"/>
        <v>0</v>
      </c>
      <c r="BC59" s="55">
        <f t="shared" si="13"/>
        <v>0</v>
      </c>
      <c r="BD59" s="55">
        <f t="shared" si="13"/>
        <v>0</v>
      </c>
      <c r="BE59" s="55">
        <f t="shared" si="13"/>
        <v>0</v>
      </c>
      <c r="BF59" s="55">
        <f t="shared" si="13"/>
        <v>0</v>
      </c>
      <c r="BG59" s="55">
        <f t="shared" si="13"/>
        <v>0</v>
      </c>
      <c r="BH59" s="55">
        <f t="shared" si="13"/>
        <v>0</v>
      </c>
      <c r="BI59" s="55">
        <f t="shared" si="13"/>
        <v>0</v>
      </c>
      <c r="BJ59" s="55">
        <f t="shared" si="13"/>
        <v>0</v>
      </c>
      <c r="BK59" s="55">
        <f t="shared" si="13"/>
        <v>0</v>
      </c>
      <c r="BL59" s="55">
        <f t="shared" si="13"/>
        <v>0</v>
      </c>
      <c r="BM59" s="55">
        <f t="shared" si="13"/>
        <v>0</v>
      </c>
      <c r="BN59" s="55">
        <f t="shared" si="13"/>
        <v>0</v>
      </c>
      <c r="BO59" s="55">
        <f t="shared" si="13"/>
        <v>0</v>
      </c>
      <c r="BP59" s="55">
        <f t="shared" si="13"/>
        <v>0</v>
      </c>
      <c r="BQ59" s="55">
        <f t="shared" si="13"/>
        <v>0</v>
      </c>
      <c r="BR59" s="55">
        <f t="shared" ref="BR59:DT59" si="14">IF(BR52&lt;=$C$4,-$H$9/$C$4,0)</f>
        <v>0</v>
      </c>
      <c r="BS59" s="55">
        <f t="shared" si="14"/>
        <v>0</v>
      </c>
      <c r="BT59" s="55">
        <f t="shared" si="14"/>
        <v>0</v>
      </c>
      <c r="BU59" s="55">
        <f t="shared" si="14"/>
        <v>0</v>
      </c>
      <c r="BV59" s="55">
        <f t="shared" si="14"/>
        <v>0</v>
      </c>
      <c r="BW59" s="55">
        <f t="shared" si="14"/>
        <v>0</v>
      </c>
      <c r="BX59" s="55">
        <f t="shared" si="14"/>
        <v>0</v>
      </c>
      <c r="BY59" s="55">
        <f t="shared" si="14"/>
        <v>0</v>
      </c>
      <c r="BZ59" s="55">
        <f t="shared" si="14"/>
        <v>0</v>
      </c>
      <c r="CA59" s="55">
        <f t="shared" si="14"/>
        <v>0</v>
      </c>
      <c r="CB59" s="55">
        <f t="shared" si="14"/>
        <v>0</v>
      </c>
      <c r="CC59" s="55">
        <f t="shared" si="14"/>
        <v>0</v>
      </c>
      <c r="CD59" s="55">
        <f t="shared" si="14"/>
        <v>0</v>
      </c>
      <c r="CE59" s="55">
        <f t="shared" si="14"/>
        <v>0</v>
      </c>
      <c r="CF59" s="55">
        <f t="shared" si="14"/>
        <v>0</v>
      </c>
      <c r="CG59" s="55">
        <f t="shared" si="14"/>
        <v>0</v>
      </c>
      <c r="CH59" s="55">
        <f t="shared" si="14"/>
        <v>0</v>
      </c>
      <c r="CI59" s="55">
        <f t="shared" si="14"/>
        <v>0</v>
      </c>
      <c r="CJ59" s="55">
        <f t="shared" si="14"/>
        <v>0</v>
      </c>
      <c r="CK59" s="55">
        <f t="shared" si="14"/>
        <v>0</v>
      </c>
      <c r="CL59" s="55">
        <f t="shared" si="14"/>
        <v>0</v>
      </c>
      <c r="CM59" s="55">
        <f t="shared" si="14"/>
        <v>0</v>
      </c>
      <c r="CN59" s="55">
        <f t="shared" si="14"/>
        <v>0</v>
      </c>
      <c r="CO59" s="55">
        <f t="shared" si="14"/>
        <v>0</v>
      </c>
      <c r="CP59" s="55">
        <f t="shared" si="14"/>
        <v>0</v>
      </c>
      <c r="CQ59" s="55">
        <f t="shared" si="14"/>
        <v>0</v>
      </c>
      <c r="CR59" s="55">
        <f t="shared" si="14"/>
        <v>0</v>
      </c>
      <c r="CS59" s="55">
        <f t="shared" si="14"/>
        <v>0</v>
      </c>
      <c r="CT59" s="55">
        <f t="shared" si="14"/>
        <v>0</v>
      </c>
      <c r="CU59" s="55">
        <f t="shared" si="14"/>
        <v>0</v>
      </c>
      <c r="CV59" s="55">
        <f t="shared" si="14"/>
        <v>0</v>
      </c>
      <c r="CW59" s="55">
        <f t="shared" si="14"/>
        <v>0</v>
      </c>
      <c r="CX59" s="55">
        <f t="shared" si="14"/>
        <v>0</v>
      </c>
      <c r="CY59" s="55">
        <f t="shared" si="14"/>
        <v>0</v>
      </c>
      <c r="CZ59" s="55">
        <f t="shared" si="14"/>
        <v>0</v>
      </c>
      <c r="DA59" s="55">
        <f t="shared" si="14"/>
        <v>0</v>
      </c>
      <c r="DB59" s="55">
        <f t="shared" si="14"/>
        <v>0</v>
      </c>
      <c r="DC59" s="55">
        <f t="shared" si="14"/>
        <v>0</v>
      </c>
      <c r="DD59" s="55">
        <f t="shared" si="14"/>
        <v>0</v>
      </c>
      <c r="DE59" s="55">
        <f t="shared" si="14"/>
        <v>0</v>
      </c>
      <c r="DF59" s="55">
        <f t="shared" si="14"/>
        <v>0</v>
      </c>
      <c r="DG59" s="55">
        <f t="shared" si="14"/>
        <v>0</v>
      </c>
      <c r="DH59" s="55">
        <f t="shared" si="14"/>
        <v>0</v>
      </c>
      <c r="DI59" s="55">
        <f t="shared" si="14"/>
        <v>0</v>
      </c>
      <c r="DJ59" s="55">
        <f t="shared" si="14"/>
        <v>0</v>
      </c>
      <c r="DK59" s="55">
        <f t="shared" si="14"/>
        <v>0</v>
      </c>
      <c r="DL59" s="55">
        <f t="shared" si="14"/>
        <v>0</v>
      </c>
      <c r="DM59" s="55">
        <f t="shared" si="14"/>
        <v>0</v>
      </c>
      <c r="DN59" s="55">
        <f t="shared" si="14"/>
        <v>0</v>
      </c>
      <c r="DO59" s="55">
        <f t="shared" si="14"/>
        <v>0</v>
      </c>
      <c r="DP59" s="55">
        <f t="shared" si="14"/>
        <v>0</v>
      </c>
      <c r="DQ59" s="55">
        <f t="shared" si="14"/>
        <v>0</v>
      </c>
      <c r="DR59" s="55">
        <f t="shared" si="14"/>
        <v>0</v>
      </c>
      <c r="DS59" s="55">
        <f t="shared" si="14"/>
        <v>0</v>
      </c>
      <c r="DT59" s="55">
        <f t="shared" si="14"/>
        <v>0</v>
      </c>
      <c r="DU59" s="36" t="s">
        <v>238</v>
      </c>
    </row>
    <row r="60" spans="1:125" x14ac:dyDescent="0.25">
      <c r="A60" s="69"/>
      <c r="C60" s="14" t="str">
        <f>CONCATENATE("Contingency (",LPP!H19*100,"% Allocated)")</f>
        <v>Contingency (10% Allocated)</v>
      </c>
      <c r="E60" s="55">
        <f>IF(E52&lt;=$C$4,-(LPP!$H$19*LPP!$Q$13)/$C$4,0)</f>
        <v>-67508.898000000001</v>
      </c>
      <c r="F60" s="55">
        <f>IF(F52&lt;=$C$4,-(LPP!$H$19*LPP!$Q$13)/$C$4,0)</f>
        <v>-67508.898000000001</v>
      </c>
      <c r="G60" s="55">
        <f>IF(G52&lt;=$C$4,-(LPP!$H$19*LPP!$Q$13)/$C$4,0)</f>
        <v>-67508.898000000001</v>
      </c>
      <c r="H60" s="55">
        <f>IF(H52&lt;=$C$4,-(LPP!$H$19*LPP!$Q$13)/$C$4,0)</f>
        <v>-67508.898000000001</v>
      </c>
      <c r="I60" s="55">
        <f>IF(I52&lt;=$C$4,-(LPP!$H$19*LPP!$Q$13)/$C$4,0)</f>
        <v>-67508.898000000001</v>
      </c>
      <c r="J60" s="55">
        <f>IF(J52&lt;=$C$4,-(LPP!$H$19*LPP!$Q$13)/$C$4,0)</f>
        <v>-67508.898000000001</v>
      </c>
      <c r="K60" s="55">
        <f>IF(K52&lt;=$C$4,-(LPP!$H$19*LPP!$Q$13)/$C$4,0)</f>
        <v>-67508.898000000001</v>
      </c>
      <c r="L60" s="55">
        <f>IF(L52&lt;=$C$4,-(LPP!$H$19*LPP!$Q$13)/$C$4,0)</f>
        <v>-67508.898000000001</v>
      </c>
      <c r="M60" s="55">
        <f>IF(M52&lt;=$C$4,-(LPP!$H$19*LPP!$Q$13)/$C$4,0)</f>
        <v>-67508.898000000001</v>
      </c>
      <c r="N60" s="55">
        <f>IF(N52&lt;=$C$4,-(LPP!$H$19*LPP!$Q$13)/$C$4,0)</f>
        <v>-67508.898000000001</v>
      </c>
      <c r="O60" s="55">
        <f>IF(O52&lt;=$C$4,-(LPP!$H$19*LPP!$Q$13)/$C$4,0)</f>
        <v>-67508.898000000001</v>
      </c>
      <c r="P60" s="55">
        <f>IF(P52&lt;=$C$4,-(LPP!$H$19*LPP!$Q$13)/$C$4,0)</f>
        <v>-67508.898000000001</v>
      </c>
      <c r="Q60" s="55">
        <f>IF(Q52&lt;=$C$4,-(LPP!$H$19*LPP!$Q$13)/$C$4,0)</f>
        <v>-67508.898000000001</v>
      </c>
      <c r="R60" s="55">
        <f>IF(R52&lt;=$C$4,-(LPP!$H$19*LPP!$Q$13)/$C$4,0)</f>
        <v>-67508.898000000001</v>
      </c>
      <c r="S60" s="55">
        <f>IF(S52&lt;=$C$4,-(LPP!$H$19*LPP!$Q$13)/$C$4,0)</f>
        <v>-67508.898000000001</v>
      </c>
      <c r="T60" s="55">
        <f>IF(T52&lt;=$C$4,-(LPP!$H$19*LPP!$Q$13)/$C$4,0)</f>
        <v>-67508.898000000001</v>
      </c>
      <c r="U60" s="55">
        <f>IF(U52&lt;=$C$4,-(LPP!$H$19*LPP!$Q$13)/$C$4,0)</f>
        <v>-67508.898000000001</v>
      </c>
      <c r="V60" s="55">
        <f>IF(V52&lt;=$C$4,-(LPP!$H$19*LPP!$Q$13)/$C$4,0)</f>
        <v>-67508.898000000001</v>
      </c>
      <c r="W60" s="55">
        <f>IF(W52&lt;=$C$4,-(LPP!$H$19*LPP!$Q$13)/$C$4,0)</f>
        <v>-67508.898000000001</v>
      </c>
      <c r="X60" s="55">
        <f>IF(X52&lt;=$C$4,-(LPP!$H$19*LPP!$Q$13)/$C$4,0)</f>
        <v>-67508.898000000001</v>
      </c>
      <c r="Y60" s="55">
        <f>IF(Y52&lt;=$C$4,-(LPP!$H$19*LPP!$Q$13)/$C$4,0)</f>
        <v>0</v>
      </c>
      <c r="Z60" s="55">
        <f>IF(Z52&lt;=$C$4,-(LPP!$H$19*LPP!$Q$13)/$C$4,0)</f>
        <v>0</v>
      </c>
      <c r="AA60" s="55">
        <f>IF(AA52&lt;=$C$4,-(LPP!$H$19*LPP!$Q$13)/$C$4,0)</f>
        <v>0</v>
      </c>
      <c r="AB60" s="55">
        <f>IF(AB52&lt;=$C$4,-(LPP!$H$19*LPP!$Q$13)/$C$4,0)</f>
        <v>0</v>
      </c>
      <c r="AC60" s="55">
        <f>IF(AC52&lt;=$C$4,-(LPP!$H$19*LPP!$Q$13)/$C$4,0)</f>
        <v>0</v>
      </c>
      <c r="AD60" s="55">
        <f>IF(AD52&lt;=$C$4,-(LPP!$H$19*LPP!$Q$13)/$C$4,0)</f>
        <v>0</v>
      </c>
      <c r="AE60" s="55">
        <f>IF(AE52&lt;=$C$4,-(LPP!$H$19*LPP!$Q$13)/$C$4,0)</f>
        <v>0</v>
      </c>
      <c r="AF60" s="55">
        <f>IF(AF52&lt;=$C$4,-(LPP!$H$19*LPP!$Q$13)/$C$4,0)</f>
        <v>0</v>
      </c>
      <c r="AG60" s="55">
        <f>IF(AG52&lt;=$C$4,-(LPP!$H$19*LPP!$Q$13)/$C$4,0)</f>
        <v>0</v>
      </c>
      <c r="AH60" s="55">
        <f>IF(AH52&lt;=$C$4,-(LPP!$H$19*LPP!$Q$13)/$C$4,0)</f>
        <v>0</v>
      </c>
      <c r="AI60" s="55">
        <f>IF(AI52&lt;=$C$4,-(LPP!$H$19*LPP!$Q$13)/$C$4,0)</f>
        <v>0</v>
      </c>
      <c r="AJ60" s="55">
        <f>IF(AJ52&lt;=$C$4,-(LPP!$H$19*LPP!$Q$13)/$C$4,0)</f>
        <v>0</v>
      </c>
      <c r="AK60" s="55">
        <f>IF(AK52&lt;=$C$4,-(LPP!$H$19*LPP!$Q$13)/$C$4,0)</f>
        <v>0</v>
      </c>
      <c r="AL60" s="55">
        <f>IF(AL52&lt;=$C$4,-(LPP!$H$19*LPP!$Q$13)/$C$4,0)</f>
        <v>0</v>
      </c>
      <c r="AM60" s="55">
        <f>IF(AM52&lt;=$C$4,-(LPP!$H$19*LPP!$Q$13)/$C$4,0)</f>
        <v>0</v>
      </c>
      <c r="AN60" s="55">
        <f>IF(AN52&lt;=$C$4,-(LPP!$H$19*LPP!$Q$13)/$C$4,0)</f>
        <v>0</v>
      </c>
      <c r="AO60" s="55">
        <f>IF(AO52&lt;=$C$4,-(LPP!$H$19*LPP!$Q$13)/$C$4,0)</f>
        <v>0</v>
      </c>
      <c r="AP60" s="55">
        <f>IF(AP52&lt;=$C$4,-(LPP!$H$19*LPP!$Q$13)/$C$4,0)</f>
        <v>0</v>
      </c>
      <c r="AQ60" s="55">
        <f>IF(AQ52&lt;=$C$4,-(LPP!$H$19*LPP!$Q$13)/$C$4,0)</f>
        <v>0</v>
      </c>
      <c r="AR60" s="55">
        <f>IF(AR52&lt;=$C$4,-(LPP!$H$19*LPP!$Q$13)/$C$4,0)</f>
        <v>0</v>
      </c>
      <c r="AS60" s="55">
        <f>IF(AS52&lt;=$C$4,-(LPP!$H$19*LPP!$Q$13)/$C$4,0)</f>
        <v>0</v>
      </c>
      <c r="AT60" s="55">
        <f>IF(AT52&lt;=$C$4,-(LPP!$H$19*LPP!$Q$13)/$C$4,0)</f>
        <v>0</v>
      </c>
      <c r="AU60" s="55">
        <f>IF(AU52&lt;=$C$4,-(LPP!$H$19*LPP!$Q$13)/$C$4,0)</f>
        <v>0</v>
      </c>
      <c r="AV60" s="55">
        <f>IF(AV52&lt;=$C$4,-(LPP!$H$19*LPP!$Q$13)/$C$4,0)</f>
        <v>0</v>
      </c>
      <c r="AW60" s="55">
        <f>IF(AW52&lt;=$C$4,-(LPP!$H$19*LPP!$Q$13)/$C$4,0)</f>
        <v>0</v>
      </c>
      <c r="AX60" s="55">
        <f>IF(AX52&lt;=$C$4,-(LPP!$H$19*LPP!$Q$13)/$C$4,0)</f>
        <v>0</v>
      </c>
      <c r="AY60" s="55">
        <f>IF(AY52&lt;=$C$4,-(LPP!$H$19*LPP!$Q$13)/$C$4,0)</f>
        <v>0</v>
      </c>
      <c r="AZ60" s="55">
        <f>IF(AZ52&lt;=$C$4,-(LPP!$H$19*LPP!$Q$13)/$C$4,0)</f>
        <v>0</v>
      </c>
      <c r="BA60" s="55">
        <f>IF(BA52&lt;=$C$4,-(LPP!$H$19*LPP!$Q$13)/$C$4,0)</f>
        <v>0</v>
      </c>
      <c r="BB60" s="55">
        <f>IF(BB52&lt;=$C$4,-(LPP!$H$19*LPP!$Q$13)/$C$4,0)</f>
        <v>0</v>
      </c>
      <c r="BC60" s="55">
        <f>IF(BC52&lt;=$C$4,-(LPP!$H$19*LPP!$Q$13)/$C$4,0)</f>
        <v>0</v>
      </c>
      <c r="BD60" s="55">
        <f>IF(BD52&lt;=$C$4,-(LPP!$H$19*LPP!$Q$13)/$C$4,0)</f>
        <v>0</v>
      </c>
      <c r="BE60" s="55">
        <f>IF(BE52&lt;=$C$4,-(LPP!$H$19*LPP!$Q$13)/$C$4,0)</f>
        <v>0</v>
      </c>
      <c r="BF60" s="55">
        <f>IF(BF52&lt;=$C$4,-(LPP!$H$19*LPP!$Q$13)/$C$4,0)</f>
        <v>0</v>
      </c>
      <c r="BG60" s="55">
        <f>IF(BG52&lt;=$C$4,-(LPP!$H$19*LPP!$Q$13)/$C$4,0)</f>
        <v>0</v>
      </c>
      <c r="BH60" s="55">
        <f>IF(BH52&lt;=$C$4,-(LPP!$H$19*LPP!$Q$13)/$C$4,0)</f>
        <v>0</v>
      </c>
      <c r="BI60" s="55">
        <f>IF(BI52&lt;=$C$4,-(LPP!$H$19*LPP!$Q$13)/$C$4,0)</f>
        <v>0</v>
      </c>
      <c r="BJ60" s="55">
        <f>IF(BJ52&lt;=$C$4,-(LPP!$H$19*LPP!$Q$13)/$C$4,0)</f>
        <v>0</v>
      </c>
      <c r="BK60" s="55">
        <f>IF(BK52&lt;=$C$4,-(LPP!$H$19*LPP!$Q$13)/$C$4,0)</f>
        <v>0</v>
      </c>
      <c r="BL60" s="55">
        <f>IF(BL52&lt;=$C$4,-(LPP!$H$19*LPP!$Q$13)/$C$4,0)</f>
        <v>0</v>
      </c>
      <c r="BM60" s="55">
        <f>IF(BM52&lt;=$C$4,-(LPP!$H$19*LPP!$Q$13)/$C$4,0)</f>
        <v>0</v>
      </c>
      <c r="BN60" s="55">
        <f>IF(BN52&lt;=$C$4,-(LPP!$H$19*LPP!$Q$13)/$C$4,0)</f>
        <v>0</v>
      </c>
      <c r="BO60" s="55">
        <f>IF(BO52&lt;=$C$4,-(LPP!$H$19*LPP!$Q$13)/$C$4,0)</f>
        <v>0</v>
      </c>
      <c r="BP60" s="55">
        <f>IF(BP52&lt;=$C$4,-(LPP!$H$19*LPP!$Q$13)/$C$4,0)</f>
        <v>0</v>
      </c>
      <c r="BQ60" s="55">
        <f>IF(BQ52&lt;=$C$4,-(LPP!$H$19*LPP!$Q$13)/$C$4,0)</f>
        <v>0</v>
      </c>
      <c r="BR60" s="55">
        <f>IF(BR52&lt;=$C$4,-(LPP!$H$19*LPP!$Q$13)/$C$4,0)</f>
        <v>0</v>
      </c>
      <c r="BS60" s="55">
        <f>IF(BS52&lt;=$C$4,-(LPP!$H$19*LPP!$Q$13)/$C$4,0)</f>
        <v>0</v>
      </c>
      <c r="BT60" s="55">
        <f>IF(BT52&lt;=$C$4,-(LPP!$H$19*LPP!$Q$13)/$C$4,0)</f>
        <v>0</v>
      </c>
      <c r="BU60" s="55">
        <f>IF(BU52&lt;=$C$4,-(LPP!$H$19*LPP!$Q$13)/$C$4,0)</f>
        <v>0</v>
      </c>
      <c r="BV60" s="55">
        <f>IF(BV52&lt;=$C$4,-(LPP!$H$19*LPP!$Q$13)/$C$4,0)</f>
        <v>0</v>
      </c>
      <c r="BW60" s="55">
        <f>IF(BW52&lt;=$C$4,-(LPP!$H$19*LPP!$Q$13)/$C$4,0)</f>
        <v>0</v>
      </c>
      <c r="BX60" s="55">
        <f>IF(BX52&lt;=$C$4,-(LPP!$H$19*LPP!$Q$13)/$C$4,0)</f>
        <v>0</v>
      </c>
      <c r="BY60" s="55">
        <f>IF(BY52&lt;=$C$4,-(LPP!$H$19*LPP!$Q$13)/$C$4,0)</f>
        <v>0</v>
      </c>
      <c r="BZ60" s="55">
        <f>IF(BZ52&lt;=$C$4,-(LPP!$H$19*LPP!$Q$13)/$C$4,0)</f>
        <v>0</v>
      </c>
      <c r="CA60" s="55">
        <f>IF(CA52&lt;=$C$4,-(LPP!$H$19*LPP!$Q$13)/$C$4,0)</f>
        <v>0</v>
      </c>
      <c r="CB60" s="55">
        <f>IF(CB52&lt;=$C$4,-(LPP!$H$19*LPP!$Q$13)/$C$4,0)</f>
        <v>0</v>
      </c>
      <c r="CC60" s="55">
        <f>IF(CC52&lt;=$C$4,-(LPP!$H$19*LPP!$Q$13)/$C$4,0)</f>
        <v>0</v>
      </c>
      <c r="CD60" s="55">
        <f>IF(CD52&lt;=$C$4,-(LPP!$H$19*LPP!$Q$13)/$C$4,0)</f>
        <v>0</v>
      </c>
      <c r="CE60" s="55">
        <f>IF(CE52&lt;=$C$4,-(LPP!$H$19*LPP!$Q$13)/$C$4,0)</f>
        <v>0</v>
      </c>
      <c r="CF60" s="55">
        <f>IF(CF52&lt;=$C$4,-(LPP!$H$19*LPP!$Q$13)/$C$4,0)</f>
        <v>0</v>
      </c>
      <c r="CG60" s="55">
        <f>IF(CG52&lt;=$C$4,-(LPP!$H$19*LPP!$Q$13)/$C$4,0)</f>
        <v>0</v>
      </c>
      <c r="CH60" s="55">
        <f>IF(CH52&lt;=$C$4,-(LPP!$H$19*LPP!$Q$13)/$C$4,0)</f>
        <v>0</v>
      </c>
      <c r="CI60" s="55">
        <f>IF(CI52&lt;=$C$4,-(LPP!$H$19*LPP!$Q$13)/$C$4,0)</f>
        <v>0</v>
      </c>
      <c r="CJ60" s="55">
        <f>IF(CJ52&lt;=$C$4,-(LPP!$H$19*LPP!$Q$13)/$C$4,0)</f>
        <v>0</v>
      </c>
      <c r="CK60" s="55">
        <f>IF(CK52&lt;=$C$4,-(LPP!$H$19*LPP!$Q$13)/$C$4,0)</f>
        <v>0</v>
      </c>
      <c r="CL60" s="55">
        <f>IF(CL52&lt;=$C$4,-(LPP!$H$19*LPP!$Q$13)/$C$4,0)</f>
        <v>0</v>
      </c>
      <c r="CM60" s="55">
        <f>IF(CM52&lt;=$C$4,-(LPP!$H$19*LPP!$Q$13)/$C$4,0)</f>
        <v>0</v>
      </c>
      <c r="CN60" s="55">
        <f>IF(CN52&lt;=$C$4,-(LPP!$H$19*LPP!$Q$13)/$C$4,0)</f>
        <v>0</v>
      </c>
      <c r="CO60" s="55">
        <f>IF(CO52&lt;=$C$4,-(LPP!$H$19*LPP!$Q$13)/$C$4,0)</f>
        <v>0</v>
      </c>
      <c r="CP60" s="55">
        <f>IF(CP52&lt;=$C$4,-(LPP!$H$19*LPP!$Q$13)/$C$4,0)</f>
        <v>0</v>
      </c>
      <c r="CQ60" s="55">
        <f>IF(CQ52&lt;=$C$4,-(LPP!$H$19*LPP!$Q$13)/$C$4,0)</f>
        <v>0</v>
      </c>
      <c r="CR60" s="55">
        <f>IF(CR52&lt;=$C$4,-(LPP!$H$19*LPP!$Q$13)/$C$4,0)</f>
        <v>0</v>
      </c>
      <c r="CS60" s="55">
        <f>IF(CS52&lt;=$C$4,-(LPP!$H$19*LPP!$Q$13)/$C$4,0)</f>
        <v>0</v>
      </c>
      <c r="CT60" s="55">
        <f>IF(CT52&lt;=$C$4,-(LPP!$H$19*LPP!$Q$13)/$C$4,0)</f>
        <v>0</v>
      </c>
      <c r="CU60" s="55">
        <f>IF(CU52&lt;=$C$4,-(LPP!$H$19*LPP!$Q$13)/$C$4,0)</f>
        <v>0</v>
      </c>
      <c r="CV60" s="55">
        <f>IF(CV52&lt;=$C$4,-(LPP!$H$19*LPP!$Q$13)/$C$4,0)</f>
        <v>0</v>
      </c>
      <c r="CW60" s="55">
        <f>IF(CW52&lt;=$C$4,-(LPP!$H$19*LPP!$Q$13)/$C$4,0)</f>
        <v>0</v>
      </c>
      <c r="CX60" s="55">
        <f>IF(CX52&lt;=$C$4,-(LPP!$H$19*LPP!$Q$13)/$C$4,0)</f>
        <v>0</v>
      </c>
      <c r="CY60" s="55">
        <f>IF(CY52&lt;=$C$4,-(LPP!$H$19*LPP!$Q$13)/$C$4,0)</f>
        <v>0</v>
      </c>
      <c r="CZ60" s="55">
        <f>IF(CZ52&lt;=$C$4,-(LPP!$H$19*LPP!$Q$13)/$C$4,0)</f>
        <v>0</v>
      </c>
      <c r="DA60" s="55">
        <f>IF(DA52&lt;=$C$4,-(LPP!$H$19*LPP!$Q$13)/$C$4,0)</f>
        <v>0</v>
      </c>
      <c r="DB60" s="55">
        <f>IF(DB52&lt;=$C$4,-(LPP!$H$19*LPP!$Q$13)/$C$4,0)</f>
        <v>0</v>
      </c>
      <c r="DC60" s="55">
        <f>IF(DC52&lt;=$C$4,-(LPP!$H$19*LPP!$Q$13)/$C$4,0)</f>
        <v>0</v>
      </c>
      <c r="DD60" s="55">
        <f>IF(DD52&lt;=$C$4,-(LPP!$H$19*LPP!$Q$13)/$C$4,0)</f>
        <v>0</v>
      </c>
      <c r="DE60" s="55">
        <f>IF(DE52&lt;=$C$4,-(LPP!$H$19*LPP!$Q$13)/$C$4,0)</f>
        <v>0</v>
      </c>
      <c r="DF60" s="55">
        <f>IF(DF52&lt;=$C$4,-(LPP!$H$19*LPP!$Q$13)/$C$4,0)</f>
        <v>0</v>
      </c>
      <c r="DG60" s="55">
        <f>IF(DG52&lt;=$C$4,-(LPP!$H$19*LPP!$Q$13)/$C$4,0)</f>
        <v>0</v>
      </c>
      <c r="DH60" s="55">
        <f>IF(DH52&lt;=$C$4,-(LPP!$H$19*LPP!$Q$13)/$C$4,0)</f>
        <v>0</v>
      </c>
      <c r="DI60" s="55">
        <f>IF(DI52&lt;=$C$4,-(LPP!$H$19*LPP!$Q$13)/$C$4,0)</f>
        <v>0</v>
      </c>
      <c r="DJ60" s="55">
        <f>IF(DJ52&lt;=$C$4,-(LPP!$H$19*LPP!$Q$13)/$C$4,0)</f>
        <v>0</v>
      </c>
      <c r="DK60" s="55">
        <f>IF(DK52&lt;=$C$4,-(LPP!$H$19*LPP!$Q$13)/$C$4,0)</f>
        <v>0</v>
      </c>
      <c r="DL60" s="55">
        <f>IF(DL52&lt;=$C$4,-(LPP!$H$19*LPP!$Q$13)/$C$4,0)</f>
        <v>0</v>
      </c>
      <c r="DM60" s="55">
        <f>IF(DM52&lt;=$C$4,-(LPP!$H$19*LPP!$Q$13)/$C$4,0)</f>
        <v>0</v>
      </c>
      <c r="DN60" s="55">
        <f>IF(DN52&lt;=$C$4,-(LPP!$H$19*LPP!$Q$13)/$C$4,0)</f>
        <v>0</v>
      </c>
      <c r="DO60" s="55">
        <f>IF(DO52&lt;=$C$4,-(LPP!$H$19*LPP!$Q$13)/$C$4,0)</f>
        <v>0</v>
      </c>
      <c r="DP60" s="55">
        <f>IF(DP52&lt;=$C$4,-(LPP!$H$19*LPP!$Q$13)/$C$4,0)</f>
        <v>0</v>
      </c>
      <c r="DQ60" s="55">
        <f>IF(DQ52&lt;=$C$4,-(LPP!$H$19*LPP!$Q$13)/$C$4,0)</f>
        <v>0</v>
      </c>
      <c r="DR60" s="55">
        <f>IF(DR52&lt;=$C$4,-(LPP!$H$19*LPP!$Q$13)/$C$4,0)</f>
        <v>0</v>
      </c>
      <c r="DS60" s="55">
        <f>IF(DS52&lt;=$C$4,-(LPP!$H$19*LPP!$Q$13)/$C$4,0)</f>
        <v>0</v>
      </c>
      <c r="DT60" s="55">
        <f>IF(DT52&lt;=$C$4,-(LPP!$H$19*LPP!$Q$13)/$C$4,0)</f>
        <v>0</v>
      </c>
      <c r="DU60" s="36" t="s">
        <v>238</v>
      </c>
    </row>
    <row r="61" spans="1:125" ht="13.8" thickBot="1" x14ac:dyDescent="0.3">
      <c r="C61" s="29" t="s">
        <v>247</v>
      </c>
      <c r="D61" s="30">
        <f>SUM(D56:D60)</f>
        <v>-2761925</v>
      </c>
      <c r="E61" s="30">
        <f t="shared" ref="E61:BP61" si="15">SUM(E56:E60)</f>
        <v>-241323.29117647058</v>
      </c>
      <c r="F61" s="30">
        <f t="shared" si="15"/>
        <v>-241323.29117647058</v>
      </c>
      <c r="G61" s="30">
        <f t="shared" si="15"/>
        <v>-241323.29117647058</v>
      </c>
      <c r="H61" s="30">
        <f t="shared" si="15"/>
        <v>-241323.29117647058</v>
      </c>
      <c r="I61" s="30">
        <f t="shared" si="15"/>
        <v>-241323.29117647058</v>
      </c>
      <c r="J61" s="30">
        <f t="shared" si="15"/>
        <v>-241323.29117647058</v>
      </c>
      <c r="K61" s="30">
        <f t="shared" si="15"/>
        <v>-241323.29117647058</v>
      </c>
      <c r="L61" s="30">
        <f t="shared" si="15"/>
        <v>-241323.29117647058</v>
      </c>
      <c r="M61" s="30">
        <f t="shared" si="15"/>
        <v>-241323.29117647058</v>
      </c>
      <c r="N61" s="30">
        <f t="shared" si="15"/>
        <v>-241323.29117647058</v>
      </c>
      <c r="O61" s="30">
        <f t="shared" si="15"/>
        <v>-241323.29117647058</v>
      </c>
      <c r="P61" s="30">
        <f t="shared" si="15"/>
        <v>-241323.29117647058</v>
      </c>
      <c r="Q61" s="30">
        <f t="shared" si="15"/>
        <v>-241323.29117647058</v>
      </c>
      <c r="R61" s="30">
        <f t="shared" si="15"/>
        <v>-241323.29117647058</v>
      </c>
      <c r="S61" s="30">
        <f t="shared" si="15"/>
        <v>-241323.29117647058</v>
      </c>
      <c r="T61" s="30">
        <f t="shared" si="15"/>
        <v>-241323.29117647058</v>
      </c>
      <c r="U61" s="30">
        <f t="shared" si="15"/>
        <v>-241323.29117647058</v>
      </c>
      <c r="V61" s="30">
        <f t="shared" si="15"/>
        <v>-70414.350000000006</v>
      </c>
      <c r="W61" s="30">
        <f t="shared" si="15"/>
        <v>-70414.350000000006</v>
      </c>
      <c r="X61" s="30">
        <f t="shared" si="15"/>
        <v>-70414.350000000006</v>
      </c>
      <c r="Y61" s="30">
        <f t="shared" si="15"/>
        <v>0</v>
      </c>
      <c r="Z61" s="30">
        <f t="shared" si="15"/>
        <v>0</v>
      </c>
      <c r="AA61" s="30">
        <f t="shared" si="15"/>
        <v>0</v>
      </c>
      <c r="AB61" s="30">
        <f t="shared" si="15"/>
        <v>0</v>
      </c>
      <c r="AC61" s="30">
        <f t="shared" si="15"/>
        <v>0</v>
      </c>
      <c r="AD61" s="30">
        <f t="shared" si="15"/>
        <v>0</v>
      </c>
      <c r="AE61" s="30">
        <f t="shared" si="15"/>
        <v>0</v>
      </c>
      <c r="AF61" s="30">
        <f t="shared" si="15"/>
        <v>0</v>
      </c>
      <c r="AG61" s="30">
        <f t="shared" si="15"/>
        <v>0</v>
      </c>
      <c r="AH61" s="30">
        <f t="shared" si="15"/>
        <v>0</v>
      </c>
      <c r="AI61" s="30">
        <f t="shared" si="15"/>
        <v>0</v>
      </c>
      <c r="AJ61" s="30">
        <f t="shared" si="15"/>
        <v>0</v>
      </c>
      <c r="AK61" s="30">
        <f t="shared" si="15"/>
        <v>0</v>
      </c>
      <c r="AL61" s="30">
        <f t="shared" si="15"/>
        <v>0</v>
      </c>
      <c r="AM61" s="30">
        <f t="shared" si="15"/>
        <v>0</v>
      </c>
      <c r="AN61" s="30">
        <f t="shared" si="15"/>
        <v>0</v>
      </c>
      <c r="AO61" s="30">
        <f t="shared" si="15"/>
        <v>0</v>
      </c>
      <c r="AP61" s="30">
        <f t="shared" si="15"/>
        <v>0</v>
      </c>
      <c r="AQ61" s="30">
        <f t="shared" si="15"/>
        <v>0</v>
      </c>
      <c r="AR61" s="30">
        <f t="shared" si="15"/>
        <v>0</v>
      </c>
      <c r="AS61" s="30">
        <f t="shared" si="15"/>
        <v>0</v>
      </c>
      <c r="AT61" s="30">
        <f t="shared" si="15"/>
        <v>0</v>
      </c>
      <c r="AU61" s="30">
        <f t="shared" si="15"/>
        <v>0</v>
      </c>
      <c r="AV61" s="30">
        <f t="shared" si="15"/>
        <v>0</v>
      </c>
      <c r="AW61" s="30">
        <f t="shared" si="15"/>
        <v>0</v>
      </c>
      <c r="AX61" s="30">
        <f t="shared" si="15"/>
        <v>0</v>
      </c>
      <c r="AY61" s="30">
        <f t="shared" si="15"/>
        <v>0</v>
      </c>
      <c r="AZ61" s="30">
        <f t="shared" si="15"/>
        <v>0</v>
      </c>
      <c r="BA61" s="30">
        <f t="shared" si="15"/>
        <v>0</v>
      </c>
      <c r="BB61" s="30">
        <f t="shared" si="15"/>
        <v>0</v>
      </c>
      <c r="BC61" s="30">
        <f t="shared" si="15"/>
        <v>0</v>
      </c>
      <c r="BD61" s="30">
        <f t="shared" si="15"/>
        <v>0</v>
      </c>
      <c r="BE61" s="30">
        <f t="shared" si="15"/>
        <v>0</v>
      </c>
      <c r="BF61" s="30">
        <f t="shared" si="15"/>
        <v>0</v>
      </c>
      <c r="BG61" s="30">
        <f t="shared" si="15"/>
        <v>0</v>
      </c>
      <c r="BH61" s="30">
        <f t="shared" si="15"/>
        <v>0</v>
      </c>
      <c r="BI61" s="30">
        <f t="shared" si="15"/>
        <v>0</v>
      </c>
      <c r="BJ61" s="30">
        <f t="shared" si="15"/>
        <v>0</v>
      </c>
      <c r="BK61" s="30">
        <f t="shared" si="15"/>
        <v>0</v>
      </c>
      <c r="BL61" s="30">
        <f t="shared" si="15"/>
        <v>0</v>
      </c>
      <c r="BM61" s="30">
        <f t="shared" si="15"/>
        <v>0</v>
      </c>
      <c r="BN61" s="30">
        <f t="shared" si="15"/>
        <v>0</v>
      </c>
      <c r="BO61" s="30">
        <f t="shared" si="15"/>
        <v>0</v>
      </c>
      <c r="BP61" s="30">
        <f t="shared" si="15"/>
        <v>0</v>
      </c>
      <c r="BQ61" s="30">
        <f t="shared" ref="BQ61:DT61" si="16">SUM(BQ56:BQ60)</f>
        <v>0</v>
      </c>
      <c r="BR61" s="30">
        <f t="shared" si="16"/>
        <v>0</v>
      </c>
      <c r="BS61" s="30">
        <f t="shared" si="16"/>
        <v>0</v>
      </c>
      <c r="BT61" s="30">
        <f t="shared" si="16"/>
        <v>0</v>
      </c>
      <c r="BU61" s="30">
        <f t="shared" si="16"/>
        <v>0</v>
      </c>
      <c r="BV61" s="30">
        <f t="shared" si="16"/>
        <v>0</v>
      </c>
      <c r="BW61" s="30">
        <f t="shared" si="16"/>
        <v>0</v>
      </c>
      <c r="BX61" s="30">
        <f t="shared" si="16"/>
        <v>0</v>
      </c>
      <c r="BY61" s="30">
        <f t="shared" si="16"/>
        <v>0</v>
      </c>
      <c r="BZ61" s="30">
        <f t="shared" si="16"/>
        <v>0</v>
      </c>
      <c r="CA61" s="30">
        <f t="shared" si="16"/>
        <v>0</v>
      </c>
      <c r="CB61" s="30">
        <f t="shared" si="16"/>
        <v>0</v>
      </c>
      <c r="CC61" s="30">
        <f t="shared" si="16"/>
        <v>0</v>
      </c>
      <c r="CD61" s="30">
        <f t="shared" si="16"/>
        <v>0</v>
      </c>
      <c r="CE61" s="30">
        <f t="shared" si="16"/>
        <v>0</v>
      </c>
      <c r="CF61" s="30">
        <f t="shared" si="16"/>
        <v>0</v>
      </c>
      <c r="CG61" s="30">
        <f t="shared" si="16"/>
        <v>0</v>
      </c>
      <c r="CH61" s="30">
        <f t="shared" si="16"/>
        <v>0</v>
      </c>
      <c r="CI61" s="30">
        <f t="shared" si="16"/>
        <v>0</v>
      </c>
      <c r="CJ61" s="30">
        <f t="shared" si="16"/>
        <v>0</v>
      </c>
      <c r="CK61" s="30">
        <f t="shared" si="16"/>
        <v>0</v>
      </c>
      <c r="CL61" s="30">
        <f t="shared" si="16"/>
        <v>0</v>
      </c>
      <c r="CM61" s="30">
        <f t="shared" si="16"/>
        <v>0</v>
      </c>
      <c r="CN61" s="30">
        <f t="shared" si="16"/>
        <v>0</v>
      </c>
      <c r="CO61" s="30">
        <f t="shared" si="16"/>
        <v>0</v>
      </c>
      <c r="CP61" s="30">
        <f t="shared" si="16"/>
        <v>0</v>
      </c>
      <c r="CQ61" s="30">
        <f t="shared" si="16"/>
        <v>0</v>
      </c>
      <c r="CR61" s="30">
        <f t="shared" si="16"/>
        <v>0</v>
      </c>
      <c r="CS61" s="30">
        <f t="shared" si="16"/>
        <v>0</v>
      </c>
      <c r="CT61" s="30">
        <f t="shared" si="16"/>
        <v>0</v>
      </c>
      <c r="CU61" s="30">
        <f t="shared" si="16"/>
        <v>0</v>
      </c>
      <c r="CV61" s="30">
        <f t="shared" si="16"/>
        <v>0</v>
      </c>
      <c r="CW61" s="30">
        <f t="shared" si="16"/>
        <v>0</v>
      </c>
      <c r="CX61" s="30">
        <f t="shared" si="16"/>
        <v>0</v>
      </c>
      <c r="CY61" s="30">
        <f t="shared" si="16"/>
        <v>0</v>
      </c>
      <c r="CZ61" s="30">
        <f t="shared" si="16"/>
        <v>0</v>
      </c>
      <c r="DA61" s="30">
        <f t="shared" si="16"/>
        <v>0</v>
      </c>
      <c r="DB61" s="30">
        <f t="shared" si="16"/>
        <v>0</v>
      </c>
      <c r="DC61" s="30">
        <f t="shared" si="16"/>
        <v>0</v>
      </c>
      <c r="DD61" s="30">
        <f t="shared" si="16"/>
        <v>0</v>
      </c>
      <c r="DE61" s="30">
        <f t="shared" si="16"/>
        <v>0</v>
      </c>
      <c r="DF61" s="30">
        <f t="shared" si="16"/>
        <v>0</v>
      </c>
      <c r="DG61" s="30">
        <f t="shared" si="16"/>
        <v>0</v>
      </c>
      <c r="DH61" s="30">
        <f t="shared" si="16"/>
        <v>0</v>
      </c>
      <c r="DI61" s="30">
        <f t="shared" si="16"/>
        <v>0</v>
      </c>
      <c r="DJ61" s="30">
        <f t="shared" si="16"/>
        <v>0</v>
      </c>
      <c r="DK61" s="30">
        <f t="shared" si="16"/>
        <v>0</v>
      </c>
      <c r="DL61" s="30">
        <f t="shared" si="16"/>
        <v>0</v>
      </c>
      <c r="DM61" s="30">
        <f t="shared" si="16"/>
        <v>0</v>
      </c>
      <c r="DN61" s="30">
        <f t="shared" si="16"/>
        <v>0</v>
      </c>
      <c r="DO61" s="30">
        <f t="shared" si="16"/>
        <v>0</v>
      </c>
      <c r="DP61" s="30">
        <f t="shared" si="16"/>
        <v>0</v>
      </c>
      <c r="DQ61" s="30">
        <f t="shared" si="16"/>
        <v>0</v>
      </c>
      <c r="DR61" s="30">
        <f t="shared" si="16"/>
        <v>0</v>
      </c>
      <c r="DS61" s="30">
        <f t="shared" si="16"/>
        <v>0</v>
      </c>
      <c r="DT61" s="30">
        <f t="shared" si="16"/>
        <v>0</v>
      </c>
      <c r="DU61" s="36" t="s">
        <v>238</v>
      </c>
    </row>
    <row r="62" spans="1:125" ht="13.8" thickTop="1" x14ac:dyDescent="0.25">
      <c r="B62" s="69"/>
      <c r="DU62" s="36" t="s">
        <v>238</v>
      </c>
    </row>
    <row r="63" spans="1:125" x14ac:dyDescent="0.25">
      <c r="C63" s="2"/>
      <c r="DU63" s="36" t="s">
        <v>238</v>
      </c>
    </row>
    <row r="64" spans="1:125" x14ac:dyDescent="0.25">
      <c r="C64" s="14" t="s">
        <v>399</v>
      </c>
      <c r="E64" s="55">
        <f>IF(E52=$C$4,$C$8+$C$17,0)</f>
        <v>0</v>
      </c>
      <c r="F64" s="55">
        <f t="shared" ref="F64:BQ64" si="17">IF(F52=$C$4,$C$8+$C$17,0)</f>
        <v>0</v>
      </c>
      <c r="G64" s="55">
        <f t="shared" si="17"/>
        <v>0</v>
      </c>
      <c r="H64" s="55">
        <f t="shared" si="17"/>
        <v>0</v>
      </c>
      <c r="I64" s="55">
        <f t="shared" si="17"/>
        <v>0</v>
      </c>
      <c r="J64" s="55">
        <f t="shared" si="17"/>
        <v>0</v>
      </c>
      <c r="K64" s="55">
        <f t="shared" si="17"/>
        <v>0</v>
      </c>
      <c r="L64" s="55">
        <f t="shared" si="17"/>
        <v>0</v>
      </c>
      <c r="M64" s="55">
        <f t="shared" si="17"/>
        <v>0</v>
      </c>
      <c r="N64" s="55">
        <f t="shared" si="17"/>
        <v>0</v>
      </c>
      <c r="O64" s="55">
        <f t="shared" si="17"/>
        <v>0</v>
      </c>
      <c r="P64" s="55">
        <f t="shared" si="17"/>
        <v>0</v>
      </c>
      <c r="Q64" s="55">
        <f t="shared" si="17"/>
        <v>0</v>
      </c>
      <c r="R64" s="55">
        <f t="shared" si="17"/>
        <v>0</v>
      </c>
      <c r="S64" s="55">
        <f t="shared" si="17"/>
        <v>0</v>
      </c>
      <c r="T64" s="55">
        <f t="shared" si="17"/>
        <v>0</v>
      </c>
      <c r="U64" s="55">
        <f t="shared" si="17"/>
        <v>0</v>
      </c>
      <c r="V64" s="55">
        <f t="shared" si="17"/>
        <v>0</v>
      </c>
      <c r="W64" s="55">
        <f t="shared" si="17"/>
        <v>0</v>
      </c>
      <c r="X64" s="55">
        <f t="shared" si="17"/>
        <v>14984640</v>
      </c>
      <c r="Y64" s="55">
        <f t="shared" si="17"/>
        <v>0</v>
      </c>
      <c r="Z64" s="55">
        <f t="shared" si="17"/>
        <v>0</v>
      </c>
      <c r="AA64" s="55">
        <f t="shared" si="17"/>
        <v>0</v>
      </c>
      <c r="AB64" s="55">
        <f t="shared" si="17"/>
        <v>0</v>
      </c>
      <c r="AC64" s="55">
        <f t="shared" si="17"/>
        <v>0</v>
      </c>
      <c r="AD64" s="55">
        <f t="shared" si="17"/>
        <v>0</v>
      </c>
      <c r="AE64" s="55">
        <f t="shared" si="17"/>
        <v>0</v>
      </c>
      <c r="AF64" s="55">
        <f t="shared" si="17"/>
        <v>0</v>
      </c>
      <c r="AG64" s="55">
        <f t="shared" si="17"/>
        <v>0</v>
      </c>
      <c r="AH64" s="55">
        <f t="shared" si="17"/>
        <v>0</v>
      </c>
      <c r="AI64" s="55">
        <f t="shared" si="17"/>
        <v>0</v>
      </c>
      <c r="AJ64" s="55">
        <f t="shared" si="17"/>
        <v>0</v>
      </c>
      <c r="AK64" s="55">
        <f t="shared" si="17"/>
        <v>0</v>
      </c>
      <c r="AL64" s="55">
        <f t="shared" si="17"/>
        <v>0</v>
      </c>
      <c r="AM64" s="55">
        <f t="shared" si="17"/>
        <v>0</v>
      </c>
      <c r="AN64" s="55">
        <f t="shared" si="17"/>
        <v>0</v>
      </c>
      <c r="AO64" s="55">
        <f t="shared" si="17"/>
        <v>0</v>
      </c>
      <c r="AP64" s="55">
        <f t="shared" si="17"/>
        <v>0</v>
      </c>
      <c r="AQ64" s="55">
        <f t="shared" si="17"/>
        <v>0</v>
      </c>
      <c r="AR64" s="55">
        <f t="shared" si="17"/>
        <v>0</v>
      </c>
      <c r="AS64" s="55">
        <f t="shared" si="17"/>
        <v>0</v>
      </c>
      <c r="AT64" s="55">
        <f t="shared" si="17"/>
        <v>0</v>
      </c>
      <c r="AU64" s="55">
        <f t="shared" si="17"/>
        <v>0</v>
      </c>
      <c r="AV64" s="55">
        <f t="shared" si="17"/>
        <v>0</v>
      </c>
      <c r="AW64" s="55">
        <f t="shared" si="17"/>
        <v>0</v>
      </c>
      <c r="AX64" s="55">
        <f t="shared" si="17"/>
        <v>0</v>
      </c>
      <c r="AY64" s="55">
        <f t="shared" si="17"/>
        <v>0</v>
      </c>
      <c r="AZ64" s="55">
        <f t="shared" si="17"/>
        <v>0</v>
      </c>
      <c r="BA64" s="55">
        <f t="shared" si="17"/>
        <v>0</v>
      </c>
      <c r="BB64" s="55">
        <f t="shared" si="17"/>
        <v>0</v>
      </c>
      <c r="BC64" s="55">
        <f t="shared" si="17"/>
        <v>0</v>
      </c>
      <c r="BD64" s="55">
        <f t="shared" si="17"/>
        <v>0</v>
      </c>
      <c r="BE64" s="55">
        <f t="shared" si="17"/>
        <v>0</v>
      </c>
      <c r="BF64" s="55">
        <f t="shared" si="17"/>
        <v>0</v>
      </c>
      <c r="BG64" s="55">
        <f t="shared" si="17"/>
        <v>0</v>
      </c>
      <c r="BH64" s="55">
        <f t="shared" si="17"/>
        <v>0</v>
      </c>
      <c r="BI64" s="55">
        <f t="shared" si="17"/>
        <v>0</v>
      </c>
      <c r="BJ64" s="55">
        <f t="shared" si="17"/>
        <v>0</v>
      </c>
      <c r="BK64" s="55">
        <f t="shared" si="17"/>
        <v>0</v>
      </c>
      <c r="BL64" s="55">
        <f t="shared" si="17"/>
        <v>0</v>
      </c>
      <c r="BM64" s="55">
        <f t="shared" si="17"/>
        <v>0</v>
      </c>
      <c r="BN64" s="55">
        <f t="shared" si="17"/>
        <v>0</v>
      </c>
      <c r="BO64" s="55">
        <f t="shared" si="17"/>
        <v>0</v>
      </c>
      <c r="BP64" s="55">
        <f t="shared" si="17"/>
        <v>0</v>
      </c>
      <c r="BQ64" s="55">
        <f t="shared" si="17"/>
        <v>0</v>
      </c>
      <c r="BR64" s="55">
        <f t="shared" ref="BR64:DT64" si="18">IF(BR52=$C$4,$C$8+$C$17,0)</f>
        <v>0</v>
      </c>
      <c r="BS64" s="55">
        <f t="shared" si="18"/>
        <v>0</v>
      </c>
      <c r="BT64" s="55">
        <f t="shared" si="18"/>
        <v>0</v>
      </c>
      <c r="BU64" s="55">
        <f t="shared" si="18"/>
        <v>0</v>
      </c>
      <c r="BV64" s="55">
        <f t="shared" si="18"/>
        <v>0</v>
      </c>
      <c r="BW64" s="55">
        <f t="shared" si="18"/>
        <v>0</v>
      </c>
      <c r="BX64" s="55">
        <f t="shared" si="18"/>
        <v>0</v>
      </c>
      <c r="BY64" s="55">
        <f t="shared" si="18"/>
        <v>0</v>
      </c>
      <c r="BZ64" s="55">
        <f t="shared" si="18"/>
        <v>0</v>
      </c>
      <c r="CA64" s="55">
        <f t="shared" si="18"/>
        <v>0</v>
      </c>
      <c r="CB64" s="55">
        <f t="shared" si="18"/>
        <v>0</v>
      </c>
      <c r="CC64" s="55">
        <f t="shared" si="18"/>
        <v>0</v>
      </c>
      <c r="CD64" s="55">
        <f t="shared" si="18"/>
        <v>0</v>
      </c>
      <c r="CE64" s="55">
        <f t="shared" si="18"/>
        <v>0</v>
      </c>
      <c r="CF64" s="55">
        <f t="shared" si="18"/>
        <v>0</v>
      </c>
      <c r="CG64" s="55">
        <f t="shared" si="18"/>
        <v>0</v>
      </c>
      <c r="CH64" s="55">
        <f t="shared" si="18"/>
        <v>0</v>
      </c>
      <c r="CI64" s="55">
        <f t="shared" si="18"/>
        <v>0</v>
      </c>
      <c r="CJ64" s="55">
        <f t="shared" si="18"/>
        <v>0</v>
      </c>
      <c r="CK64" s="55">
        <f t="shared" si="18"/>
        <v>0</v>
      </c>
      <c r="CL64" s="55">
        <f t="shared" si="18"/>
        <v>0</v>
      </c>
      <c r="CM64" s="55">
        <f t="shared" si="18"/>
        <v>0</v>
      </c>
      <c r="CN64" s="55">
        <f t="shared" si="18"/>
        <v>0</v>
      </c>
      <c r="CO64" s="55">
        <f t="shared" si="18"/>
        <v>0</v>
      </c>
      <c r="CP64" s="55">
        <f t="shared" si="18"/>
        <v>0</v>
      </c>
      <c r="CQ64" s="55">
        <f t="shared" si="18"/>
        <v>0</v>
      </c>
      <c r="CR64" s="55">
        <f t="shared" si="18"/>
        <v>0</v>
      </c>
      <c r="CS64" s="55">
        <f t="shared" si="18"/>
        <v>0</v>
      </c>
      <c r="CT64" s="55">
        <f t="shared" si="18"/>
        <v>0</v>
      </c>
      <c r="CU64" s="55">
        <f t="shared" si="18"/>
        <v>0</v>
      </c>
      <c r="CV64" s="55">
        <f t="shared" si="18"/>
        <v>0</v>
      </c>
      <c r="CW64" s="55">
        <f t="shared" si="18"/>
        <v>0</v>
      </c>
      <c r="CX64" s="55">
        <f t="shared" si="18"/>
        <v>0</v>
      </c>
      <c r="CY64" s="55">
        <f t="shared" si="18"/>
        <v>0</v>
      </c>
      <c r="CZ64" s="55">
        <f t="shared" si="18"/>
        <v>0</v>
      </c>
      <c r="DA64" s="55">
        <f t="shared" si="18"/>
        <v>0</v>
      </c>
      <c r="DB64" s="55">
        <f t="shared" si="18"/>
        <v>0</v>
      </c>
      <c r="DC64" s="55">
        <f t="shared" si="18"/>
        <v>0</v>
      </c>
      <c r="DD64" s="55">
        <f t="shared" si="18"/>
        <v>0</v>
      </c>
      <c r="DE64" s="55">
        <f t="shared" si="18"/>
        <v>0</v>
      </c>
      <c r="DF64" s="55">
        <f t="shared" si="18"/>
        <v>0</v>
      </c>
      <c r="DG64" s="55">
        <f t="shared" si="18"/>
        <v>0</v>
      </c>
      <c r="DH64" s="55">
        <f t="shared" si="18"/>
        <v>0</v>
      </c>
      <c r="DI64" s="55">
        <f t="shared" si="18"/>
        <v>0</v>
      </c>
      <c r="DJ64" s="55">
        <f t="shared" si="18"/>
        <v>0</v>
      </c>
      <c r="DK64" s="55">
        <f t="shared" si="18"/>
        <v>0</v>
      </c>
      <c r="DL64" s="55">
        <f t="shared" si="18"/>
        <v>0</v>
      </c>
      <c r="DM64" s="55">
        <f t="shared" si="18"/>
        <v>0</v>
      </c>
      <c r="DN64" s="55">
        <f t="shared" si="18"/>
        <v>0</v>
      </c>
      <c r="DO64" s="55">
        <f t="shared" si="18"/>
        <v>0</v>
      </c>
      <c r="DP64" s="55">
        <f t="shared" si="18"/>
        <v>0</v>
      </c>
      <c r="DQ64" s="55">
        <f t="shared" si="18"/>
        <v>0</v>
      </c>
      <c r="DR64" s="55">
        <f t="shared" si="18"/>
        <v>0</v>
      </c>
      <c r="DS64" s="55">
        <f t="shared" si="18"/>
        <v>0</v>
      </c>
      <c r="DT64" s="55">
        <f t="shared" si="18"/>
        <v>0</v>
      </c>
      <c r="DU64" s="36" t="s">
        <v>238</v>
      </c>
    </row>
    <row r="65" spans="3:125" x14ac:dyDescent="0.25">
      <c r="C65" s="36" t="s">
        <v>25</v>
      </c>
      <c r="E65" s="55">
        <f>-Land!$C$9*Land!E64</f>
        <v>0</v>
      </c>
      <c r="F65" s="55">
        <f>-Land!$C$9*Land!F64</f>
        <v>0</v>
      </c>
      <c r="G65" s="55">
        <f>-Land!$C$9*Land!G64</f>
        <v>0</v>
      </c>
      <c r="H65" s="55">
        <f>-Land!$C$9*Land!H64</f>
        <v>0</v>
      </c>
      <c r="I65" s="55">
        <f>-Land!$C$9*Land!I64</f>
        <v>0</v>
      </c>
      <c r="J65" s="55">
        <f>-Land!$C$9*Land!J64</f>
        <v>0</v>
      </c>
      <c r="K65" s="55">
        <f>-Land!$C$9*Land!K64</f>
        <v>0</v>
      </c>
      <c r="L65" s="55">
        <f>-Land!$C$9*Land!L64</f>
        <v>0</v>
      </c>
      <c r="M65" s="55">
        <f>-Land!$C$9*Land!M64</f>
        <v>0</v>
      </c>
      <c r="N65" s="55">
        <f>-Land!$C$9*Land!N64</f>
        <v>0</v>
      </c>
      <c r="O65" s="55">
        <f>-Land!$C$9*Land!O64</f>
        <v>0</v>
      </c>
      <c r="P65" s="55">
        <f>-Land!$C$9*Land!P64</f>
        <v>0</v>
      </c>
      <c r="Q65" s="55">
        <f>-Land!$C$9*Land!Q64</f>
        <v>0</v>
      </c>
      <c r="R65" s="55">
        <f>-Land!$C$9*Land!R64</f>
        <v>0</v>
      </c>
      <c r="S65" s="55">
        <f>-Land!$C$9*Land!S64</f>
        <v>0</v>
      </c>
      <c r="T65" s="55">
        <f>-Land!$C$9*Land!T64</f>
        <v>0</v>
      </c>
      <c r="U65" s="55">
        <f>-Land!$C$9*Land!U64</f>
        <v>0</v>
      </c>
      <c r="V65" s="55">
        <f>-Land!$C$9*Land!V64</f>
        <v>0</v>
      </c>
      <c r="W65" s="55">
        <f>-Land!$C$9*Land!W64</f>
        <v>0</v>
      </c>
      <c r="X65" s="55">
        <f>-Land!$C$9*Land!X64</f>
        <v>-1498464</v>
      </c>
      <c r="Y65" s="55">
        <f>-Land!$C$9*Land!Y64</f>
        <v>0</v>
      </c>
      <c r="Z65" s="55">
        <f>-Land!$C$9*Land!Z64</f>
        <v>0</v>
      </c>
      <c r="AA65" s="55">
        <f>-Land!$C$9*Land!AA64</f>
        <v>0</v>
      </c>
      <c r="AB65" s="55">
        <f>-Land!$C$9*Land!AB64</f>
        <v>0</v>
      </c>
      <c r="AC65" s="55">
        <f>-Land!$C$9*Land!AC64</f>
        <v>0</v>
      </c>
      <c r="AD65" s="55">
        <f>-Land!$C$9*Land!AD64</f>
        <v>0</v>
      </c>
      <c r="AE65" s="55">
        <f>-Land!$C$9*Land!AE64</f>
        <v>0</v>
      </c>
      <c r="AF65" s="55">
        <f>-Land!$C$9*Land!AF64</f>
        <v>0</v>
      </c>
      <c r="AG65" s="55">
        <f>-Land!$C$9*Land!AG64</f>
        <v>0</v>
      </c>
      <c r="AH65" s="55">
        <f>-Land!$C$9*Land!AH64</f>
        <v>0</v>
      </c>
      <c r="AI65" s="55">
        <f>-Land!$C$9*Land!AI64</f>
        <v>0</v>
      </c>
      <c r="AJ65" s="55">
        <f>-Land!$C$9*Land!AJ64</f>
        <v>0</v>
      </c>
      <c r="AK65" s="55">
        <f>-Land!$C$9*Land!AK64</f>
        <v>0</v>
      </c>
      <c r="AL65" s="55">
        <f>-Land!$C$9*Land!AL64</f>
        <v>0</v>
      </c>
      <c r="AM65" s="55">
        <f>-Land!$C$9*Land!AM64</f>
        <v>0</v>
      </c>
      <c r="AN65" s="55">
        <f>-Land!$C$9*Land!AN64</f>
        <v>0</v>
      </c>
      <c r="AO65" s="55">
        <f>-Land!$C$9*Land!AO64</f>
        <v>0</v>
      </c>
      <c r="AP65" s="55">
        <f>-Land!$C$9*Land!AP64</f>
        <v>0</v>
      </c>
      <c r="AQ65" s="55">
        <f>-Land!$C$9*Land!AQ64</f>
        <v>0</v>
      </c>
      <c r="AR65" s="55">
        <f>-Land!$C$9*Land!AR64</f>
        <v>0</v>
      </c>
      <c r="AS65" s="55">
        <f>-Land!$C$9*Land!AS64</f>
        <v>0</v>
      </c>
      <c r="AT65" s="55">
        <f>-Land!$C$9*Land!AT64</f>
        <v>0</v>
      </c>
      <c r="AU65" s="55">
        <f>-Land!$C$9*Land!AU64</f>
        <v>0</v>
      </c>
      <c r="AV65" s="55">
        <f>-Land!$C$9*Land!AV64</f>
        <v>0</v>
      </c>
      <c r="AW65" s="55">
        <f>-Land!$C$9*Land!AW64</f>
        <v>0</v>
      </c>
      <c r="AX65" s="55">
        <f>-Land!$C$9*Land!AX64</f>
        <v>0</v>
      </c>
      <c r="AY65" s="55">
        <f>-Land!$C$9*Land!AY64</f>
        <v>0</v>
      </c>
      <c r="AZ65" s="55">
        <f>-Land!$C$9*Land!AZ64</f>
        <v>0</v>
      </c>
      <c r="BA65" s="55">
        <f>-Land!$C$9*Land!BA64</f>
        <v>0</v>
      </c>
      <c r="BB65" s="55">
        <f>-Land!$C$9*Land!BB64</f>
        <v>0</v>
      </c>
      <c r="BC65" s="55">
        <f>-Land!$C$9*Land!BC64</f>
        <v>0</v>
      </c>
      <c r="BD65" s="55">
        <f>-Land!$C$9*Land!BD64</f>
        <v>0</v>
      </c>
      <c r="BE65" s="55">
        <f>-Land!$C$9*Land!BE64</f>
        <v>0</v>
      </c>
      <c r="BF65" s="55">
        <f>-Land!$C$9*Land!BF64</f>
        <v>0</v>
      </c>
      <c r="BG65" s="55">
        <f>-Land!$C$9*Land!BG64</f>
        <v>0</v>
      </c>
      <c r="BH65" s="55">
        <f>-Land!$C$9*Land!BH64</f>
        <v>0</v>
      </c>
      <c r="BI65" s="55">
        <f>-Land!$C$9*Land!BI64</f>
        <v>0</v>
      </c>
      <c r="BJ65" s="55">
        <f>-Land!$C$9*Land!BJ64</f>
        <v>0</v>
      </c>
      <c r="BK65" s="55">
        <f>-Land!$C$9*Land!BK64</f>
        <v>0</v>
      </c>
      <c r="BL65" s="55">
        <f>-Land!$C$9*Land!BL64</f>
        <v>0</v>
      </c>
      <c r="BM65" s="55">
        <f>-Land!$C$9*Land!BM64</f>
        <v>0</v>
      </c>
      <c r="BN65" s="55">
        <f>-Land!$C$9*Land!BN64</f>
        <v>0</v>
      </c>
      <c r="BO65" s="55">
        <f>-Land!$C$9*Land!BO64</f>
        <v>0</v>
      </c>
      <c r="BP65" s="55">
        <f>-Land!$C$9*Land!BP64</f>
        <v>0</v>
      </c>
      <c r="BQ65" s="55">
        <f>-Land!$C$9*Land!BQ64</f>
        <v>0</v>
      </c>
      <c r="BR65" s="55">
        <f>-Land!$C$9*Land!BR64</f>
        <v>0</v>
      </c>
      <c r="BS65" s="55">
        <f>-Land!$C$9*Land!BS64</f>
        <v>0</v>
      </c>
      <c r="BT65" s="55">
        <f>-Land!$C$9*Land!BT64</f>
        <v>0</v>
      </c>
      <c r="BU65" s="55">
        <f>-Land!$C$9*Land!BU64</f>
        <v>0</v>
      </c>
      <c r="BV65" s="55">
        <f>-Land!$C$9*Land!BV64</f>
        <v>0</v>
      </c>
      <c r="BW65" s="55">
        <f>-Land!$C$9*Land!BW64</f>
        <v>0</v>
      </c>
      <c r="BX65" s="55">
        <f>-Land!$C$9*Land!BX64</f>
        <v>0</v>
      </c>
      <c r="BY65" s="55">
        <f>-Land!$C$9*Land!BY64</f>
        <v>0</v>
      </c>
      <c r="BZ65" s="55">
        <f>-Land!$C$9*Land!BZ64</f>
        <v>0</v>
      </c>
      <c r="CA65" s="55">
        <f>-Land!$C$9*Land!CA64</f>
        <v>0</v>
      </c>
      <c r="CB65" s="55">
        <f>-Land!$C$9*Land!CB64</f>
        <v>0</v>
      </c>
      <c r="CC65" s="55">
        <f>-Land!$C$9*Land!CC64</f>
        <v>0</v>
      </c>
      <c r="CD65" s="55">
        <f>-Land!$C$9*Land!CD64</f>
        <v>0</v>
      </c>
      <c r="CE65" s="55">
        <f>-Land!$C$9*Land!CE64</f>
        <v>0</v>
      </c>
      <c r="CF65" s="55">
        <f>-Land!$C$9*Land!CF64</f>
        <v>0</v>
      </c>
      <c r="CG65" s="55">
        <f>-Land!$C$9*Land!CG64</f>
        <v>0</v>
      </c>
      <c r="CH65" s="55">
        <f>-Land!$C$9*Land!CH64</f>
        <v>0</v>
      </c>
      <c r="CI65" s="55">
        <f>-Land!$C$9*Land!CI64</f>
        <v>0</v>
      </c>
      <c r="CJ65" s="55">
        <f>-Land!$C$9*Land!CJ64</f>
        <v>0</v>
      </c>
      <c r="CK65" s="55">
        <f>-Land!$C$9*Land!CK64</f>
        <v>0</v>
      </c>
      <c r="CL65" s="55">
        <f>-Land!$C$9*Land!CL64</f>
        <v>0</v>
      </c>
      <c r="CM65" s="55">
        <f>-Land!$C$9*Land!CM64</f>
        <v>0</v>
      </c>
      <c r="CN65" s="55">
        <f>-Land!$C$9*Land!CN64</f>
        <v>0</v>
      </c>
      <c r="CO65" s="55">
        <f>-Land!$C$9*Land!CO64</f>
        <v>0</v>
      </c>
      <c r="CP65" s="55">
        <f>-Land!$C$9*Land!CP64</f>
        <v>0</v>
      </c>
      <c r="CQ65" s="55">
        <f>-Land!$C$9*Land!CQ64</f>
        <v>0</v>
      </c>
      <c r="CR65" s="55">
        <f>-Land!$C$9*Land!CR64</f>
        <v>0</v>
      </c>
      <c r="CS65" s="55">
        <f>-Land!$C$9*Land!CS64</f>
        <v>0</v>
      </c>
      <c r="CT65" s="55">
        <f>-Land!$C$9*Land!CT64</f>
        <v>0</v>
      </c>
      <c r="CU65" s="55">
        <f>-Land!$C$9*Land!CU64</f>
        <v>0</v>
      </c>
      <c r="CV65" s="55">
        <f>-Land!$C$9*Land!CV64</f>
        <v>0</v>
      </c>
      <c r="CW65" s="55">
        <f>-Land!$C$9*Land!CW64</f>
        <v>0</v>
      </c>
      <c r="CX65" s="55">
        <f>-Land!$C$9*Land!CX64</f>
        <v>0</v>
      </c>
      <c r="CY65" s="55">
        <f>-Land!$C$9*Land!CY64</f>
        <v>0</v>
      </c>
      <c r="CZ65" s="55">
        <f>-Land!$C$9*Land!CZ64</f>
        <v>0</v>
      </c>
      <c r="DA65" s="55">
        <f>-Land!$C$9*Land!DA64</f>
        <v>0</v>
      </c>
      <c r="DB65" s="55">
        <f>-Land!$C$9*Land!DB64</f>
        <v>0</v>
      </c>
      <c r="DC65" s="55">
        <f>-Land!$C$9*Land!DC64</f>
        <v>0</v>
      </c>
      <c r="DD65" s="55">
        <f>-Land!$C$9*Land!DD64</f>
        <v>0</v>
      </c>
      <c r="DE65" s="55">
        <f>-Land!$C$9*Land!DE64</f>
        <v>0</v>
      </c>
      <c r="DF65" s="55">
        <f>-Land!$C$9*Land!DF64</f>
        <v>0</v>
      </c>
      <c r="DG65" s="55">
        <f>-Land!$C$9*Land!DG64</f>
        <v>0</v>
      </c>
      <c r="DH65" s="55">
        <f>-Land!$C$9*Land!DH64</f>
        <v>0</v>
      </c>
      <c r="DI65" s="55">
        <f>-Land!$C$9*Land!DI64</f>
        <v>0</v>
      </c>
      <c r="DJ65" s="55">
        <f>-Land!$C$9*Land!DJ64</f>
        <v>0</v>
      </c>
      <c r="DK65" s="55">
        <f>-Land!$C$9*Land!DK64</f>
        <v>0</v>
      </c>
      <c r="DL65" s="55">
        <f>-Land!$C$9*Land!DL64</f>
        <v>0</v>
      </c>
      <c r="DM65" s="55">
        <f>-Land!$C$9*Land!DM64</f>
        <v>0</v>
      </c>
      <c r="DN65" s="55">
        <f>-Land!$C$9*Land!DN64</f>
        <v>0</v>
      </c>
      <c r="DO65" s="55">
        <f>-Land!$C$9*Land!DO64</f>
        <v>0</v>
      </c>
      <c r="DP65" s="55">
        <f>-Land!$C$9*Land!DP64</f>
        <v>0</v>
      </c>
      <c r="DQ65" s="55">
        <f>-Land!$C$9*Land!DQ64</f>
        <v>0</v>
      </c>
      <c r="DR65" s="55">
        <f>-Land!$C$9*Land!DR64</f>
        <v>0</v>
      </c>
      <c r="DS65" s="55">
        <f>-Land!$C$9*Land!DS64</f>
        <v>0</v>
      </c>
      <c r="DT65" s="55">
        <f>-Land!$C$9*Land!DT64</f>
        <v>0</v>
      </c>
      <c r="DU65" s="36" t="s">
        <v>238</v>
      </c>
    </row>
    <row r="66" spans="3:125" ht="13.8" thickBot="1" x14ac:dyDescent="0.3">
      <c r="C66" s="29" t="s">
        <v>225</v>
      </c>
      <c r="D66" s="30">
        <f>SUM(D64:D65)</f>
        <v>0</v>
      </c>
      <c r="E66" s="30">
        <f t="shared" ref="E66:BP66" si="19">SUM(E64:E65)</f>
        <v>0</v>
      </c>
      <c r="F66" s="30">
        <f t="shared" si="19"/>
        <v>0</v>
      </c>
      <c r="G66" s="30">
        <f t="shared" si="19"/>
        <v>0</v>
      </c>
      <c r="H66" s="30">
        <f t="shared" si="19"/>
        <v>0</v>
      </c>
      <c r="I66" s="30">
        <f t="shared" si="19"/>
        <v>0</v>
      </c>
      <c r="J66" s="30">
        <f t="shared" si="19"/>
        <v>0</v>
      </c>
      <c r="K66" s="30">
        <f t="shared" si="19"/>
        <v>0</v>
      </c>
      <c r="L66" s="30">
        <f t="shared" si="19"/>
        <v>0</v>
      </c>
      <c r="M66" s="30">
        <f t="shared" si="19"/>
        <v>0</v>
      </c>
      <c r="N66" s="30">
        <f t="shared" si="19"/>
        <v>0</v>
      </c>
      <c r="O66" s="30">
        <f t="shared" si="19"/>
        <v>0</v>
      </c>
      <c r="P66" s="30">
        <f t="shared" si="19"/>
        <v>0</v>
      </c>
      <c r="Q66" s="30">
        <f t="shared" si="19"/>
        <v>0</v>
      </c>
      <c r="R66" s="30">
        <f t="shared" si="19"/>
        <v>0</v>
      </c>
      <c r="S66" s="30">
        <f t="shared" si="19"/>
        <v>0</v>
      </c>
      <c r="T66" s="30">
        <f t="shared" si="19"/>
        <v>0</v>
      </c>
      <c r="U66" s="30">
        <f t="shared" si="19"/>
        <v>0</v>
      </c>
      <c r="V66" s="30">
        <f t="shared" si="19"/>
        <v>0</v>
      </c>
      <c r="W66" s="30">
        <f t="shared" si="19"/>
        <v>0</v>
      </c>
      <c r="X66" s="30">
        <f t="shared" si="19"/>
        <v>13486176</v>
      </c>
      <c r="Y66" s="30">
        <f t="shared" si="19"/>
        <v>0</v>
      </c>
      <c r="Z66" s="30">
        <f t="shared" si="19"/>
        <v>0</v>
      </c>
      <c r="AA66" s="30">
        <f t="shared" si="19"/>
        <v>0</v>
      </c>
      <c r="AB66" s="30">
        <f t="shared" si="19"/>
        <v>0</v>
      </c>
      <c r="AC66" s="30">
        <f t="shared" si="19"/>
        <v>0</v>
      </c>
      <c r="AD66" s="30">
        <f t="shared" si="19"/>
        <v>0</v>
      </c>
      <c r="AE66" s="30">
        <f t="shared" si="19"/>
        <v>0</v>
      </c>
      <c r="AF66" s="30">
        <f t="shared" si="19"/>
        <v>0</v>
      </c>
      <c r="AG66" s="30">
        <f t="shared" si="19"/>
        <v>0</v>
      </c>
      <c r="AH66" s="30">
        <f t="shared" si="19"/>
        <v>0</v>
      </c>
      <c r="AI66" s="30">
        <f t="shared" si="19"/>
        <v>0</v>
      </c>
      <c r="AJ66" s="30">
        <f t="shared" si="19"/>
        <v>0</v>
      </c>
      <c r="AK66" s="30">
        <f t="shared" si="19"/>
        <v>0</v>
      </c>
      <c r="AL66" s="30">
        <f t="shared" si="19"/>
        <v>0</v>
      </c>
      <c r="AM66" s="30">
        <f t="shared" si="19"/>
        <v>0</v>
      </c>
      <c r="AN66" s="30">
        <f t="shared" si="19"/>
        <v>0</v>
      </c>
      <c r="AO66" s="30">
        <f t="shared" si="19"/>
        <v>0</v>
      </c>
      <c r="AP66" s="30">
        <f t="shared" si="19"/>
        <v>0</v>
      </c>
      <c r="AQ66" s="30">
        <f t="shared" si="19"/>
        <v>0</v>
      </c>
      <c r="AR66" s="30">
        <f t="shared" si="19"/>
        <v>0</v>
      </c>
      <c r="AS66" s="30">
        <f t="shared" si="19"/>
        <v>0</v>
      </c>
      <c r="AT66" s="30">
        <f t="shared" si="19"/>
        <v>0</v>
      </c>
      <c r="AU66" s="30">
        <f t="shared" si="19"/>
        <v>0</v>
      </c>
      <c r="AV66" s="30">
        <f t="shared" si="19"/>
        <v>0</v>
      </c>
      <c r="AW66" s="30">
        <f t="shared" si="19"/>
        <v>0</v>
      </c>
      <c r="AX66" s="30">
        <f t="shared" si="19"/>
        <v>0</v>
      </c>
      <c r="AY66" s="30">
        <f t="shared" si="19"/>
        <v>0</v>
      </c>
      <c r="AZ66" s="30">
        <f t="shared" si="19"/>
        <v>0</v>
      </c>
      <c r="BA66" s="30">
        <f t="shared" si="19"/>
        <v>0</v>
      </c>
      <c r="BB66" s="30">
        <f t="shared" si="19"/>
        <v>0</v>
      </c>
      <c r="BC66" s="30">
        <f t="shared" si="19"/>
        <v>0</v>
      </c>
      <c r="BD66" s="30">
        <f t="shared" si="19"/>
        <v>0</v>
      </c>
      <c r="BE66" s="30">
        <f t="shared" si="19"/>
        <v>0</v>
      </c>
      <c r="BF66" s="30">
        <f t="shared" si="19"/>
        <v>0</v>
      </c>
      <c r="BG66" s="30">
        <f t="shared" si="19"/>
        <v>0</v>
      </c>
      <c r="BH66" s="30">
        <f t="shared" si="19"/>
        <v>0</v>
      </c>
      <c r="BI66" s="30">
        <f t="shared" si="19"/>
        <v>0</v>
      </c>
      <c r="BJ66" s="30">
        <f t="shared" si="19"/>
        <v>0</v>
      </c>
      <c r="BK66" s="30">
        <f t="shared" si="19"/>
        <v>0</v>
      </c>
      <c r="BL66" s="30">
        <f t="shared" si="19"/>
        <v>0</v>
      </c>
      <c r="BM66" s="30">
        <f t="shared" si="19"/>
        <v>0</v>
      </c>
      <c r="BN66" s="30">
        <f t="shared" si="19"/>
        <v>0</v>
      </c>
      <c r="BO66" s="30">
        <f t="shared" si="19"/>
        <v>0</v>
      </c>
      <c r="BP66" s="30">
        <f t="shared" si="19"/>
        <v>0</v>
      </c>
      <c r="BQ66" s="30">
        <f t="shared" ref="BQ66:DT66" si="20">SUM(BQ64:BQ65)</f>
        <v>0</v>
      </c>
      <c r="BR66" s="30">
        <f t="shared" si="20"/>
        <v>0</v>
      </c>
      <c r="BS66" s="30">
        <f t="shared" si="20"/>
        <v>0</v>
      </c>
      <c r="BT66" s="30">
        <f t="shared" si="20"/>
        <v>0</v>
      </c>
      <c r="BU66" s="30">
        <f t="shared" si="20"/>
        <v>0</v>
      </c>
      <c r="BV66" s="30">
        <f t="shared" si="20"/>
        <v>0</v>
      </c>
      <c r="BW66" s="30">
        <f t="shared" si="20"/>
        <v>0</v>
      </c>
      <c r="BX66" s="30">
        <f t="shared" si="20"/>
        <v>0</v>
      </c>
      <c r="BY66" s="30">
        <f t="shared" si="20"/>
        <v>0</v>
      </c>
      <c r="BZ66" s="30">
        <f t="shared" si="20"/>
        <v>0</v>
      </c>
      <c r="CA66" s="30">
        <f t="shared" si="20"/>
        <v>0</v>
      </c>
      <c r="CB66" s="30">
        <f t="shared" si="20"/>
        <v>0</v>
      </c>
      <c r="CC66" s="30">
        <f t="shared" si="20"/>
        <v>0</v>
      </c>
      <c r="CD66" s="30">
        <f t="shared" si="20"/>
        <v>0</v>
      </c>
      <c r="CE66" s="30">
        <f t="shared" si="20"/>
        <v>0</v>
      </c>
      <c r="CF66" s="30">
        <f t="shared" si="20"/>
        <v>0</v>
      </c>
      <c r="CG66" s="30">
        <f t="shared" si="20"/>
        <v>0</v>
      </c>
      <c r="CH66" s="30">
        <f t="shared" si="20"/>
        <v>0</v>
      </c>
      <c r="CI66" s="30">
        <f t="shared" si="20"/>
        <v>0</v>
      </c>
      <c r="CJ66" s="30">
        <f t="shared" si="20"/>
        <v>0</v>
      </c>
      <c r="CK66" s="30">
        <f t="shared" si="20"/>
        <v>0</v>
      </c>
      <c r="CL66" s="30">
        <f t="shared" si="20"/>
        <v>0</v>
      </c>
      <c r="CM66" s="30">
        <f t="shared" si="20"/>
        <v>0</v>
      </c>
      <c r="CN66" s="30">
        <f t="shared" si="20"/>
        <v>0</v>
      </c>
      <c r="CO66" s="30">
        <f t="shared" si="20"/>
        <v>0</v>
      </c>
      <c r="CP66" s="30">
        <f t="shared" si="20"/>
        <v>0</v>
      </c>
      <c r="CQ66" s="30">
        <f t="shared" si="20"/>
        <v>0</v>
      </c>
      <c r="CR66" s="30">
        <f t="shared" si="20"/>
        <v>0</v>
      </c>
      <c r="CS66" s="30">
        <f t="shared" si="20"/>
        <v>0</v>
      </c>
      <c r="CT66" s="30">
        <f t="shared" si="20"/>
        <v>0</v>
      </c>
      <c r="CU66" s="30">
        <f t="shared" si="20"/>
        <v>0</v>
      </c>
      <c r="CV66" s="30">
        <f t="shared" si="20"/>
        <v>0</v>
      </c>
      <c r="CW66" s="30">
        <f t="shared" si="20"/>
        <v>0</v>
      </c>
      <c r="CX66" s="30">
        <f t="shared" si="20"/>
        <v>0</v>
      </c>
      <c r="CY66" s="30">
        <f t="shared" si="20"/>
        <v>0</v>
      </c>
      <c r="CZ66" s="30">
        <f t="shared" si="20"/>
        <v>0</v>
      </c>
      <c r="DA66" s="30">
        <f t="shared" si="20"/>
        <v>0</v>
      </c>
      <c r="DB66" s="30">
        <f t="shared" si="20"/>
        <v>0</v>
      </c>
      <c r="DC66" s="30">
        <f t="shared" si="20"/>
        <v>0</v>
      </c>
      <c r="DD66" s="30">
        <f t="shared" si="20"/>
        <v>0</v>
      </c>
      <c r="DE66" s="30">
        <f t="shared" si="20"/>
        <v>0</v>
      </c>
      <c r="DF66" s="30">
        <f t="shared" si="20"/>
        <v>0</v>
      </c>
      <c r="DG66" s="30">
        <f t="shared" si="20"/>
        <v>0</v>
      </c>
      <c r="DH66" s="30">
        <f t="shared" si="20"/>
        <v>0</v>
      </c>
      <c r="DI66" s="30">
        <f t="shared" si="20"/>
        <v>0</v>
      </c>
      <c r="DJ66" s="30">
        <f t="shared" si="20"/>
        <v>0</v>
      </c>
      <c r="DK66" s="30">
        <f t="shared" si="20"/>
        <v>0</v>
      </c>
      <c r="DL66" s="30">
        <f t="shared" si="20"/>
        <v>0</v>
      </c>
      <c r="DM66" s="30">
        <f t="shared" si="20"/>
        <v>0</v>
      </c>
      <c r="DN66" s="30">
        <f t="shared" si="20"/>
        <v>0</v>
      </c>
      <c r="DO66" s="30">
        <f t="shared" si="20"/>
        <v>0</v>
      </c>
      <c r="DP66" s="30">
        <f t="shared" si="20"/>
        <v>0</v>
      </c>
      <c r="DQ66" s="30">
        <f t="shared" si="20"/>
        <v>0</v>
      </c>
      <c r="DR66" s="30">
        <f t="shared" si="20"/>
        <v>0</v>
      </c>
      <c r="DS66" s="30">
        <f t="shared" si="20"/>
        <v>0</v>
      </c>
      <c r="DT66" s="30">
        <f t="shared" si="20"/>
        <v>0</v>
      </c>
      <c r="DU66" s="36" t="s">
        <v>238</v>
      </c>
    </row>
    <row r="67" spans="3:125" ht="13.8" thickTop="1" x14ac:dyDescent="0.25">
      <c r="DU67" s="36" t="s">
        <v>238</v>
      </c>
    </row>
    <row r="68" spans="3:125" ht="13.8" thickBot="1" x14ac:dyDescent="0.3">
      <c r="C68" s="29" t="s">
        <v>247</v>
      </c>
      <c r="D68" s="30">
        <f>D61+D66</f>
        <v>-2761925</v>
      </c>
      <c r="E68" s="30">
        <f t="shared" ref="E68:BP68" si="21">E61+E66</f>
        <v>-241323.29117647058</v>
      </c>
      <c r="F68" s="30">
        <f t="shared" si="21"/>
        <v>-241323.29117647058</v>
      </c>
      <c r="G68" s="30">
        <f t="shared" si="21"/>
        <v>-241323.29117647058</v>
      </c>
      <c r="H68" s="30">
        <f t="shared" si="21"/>
        <v>-241323.29117647058</v>
      </c>
      <c r="I68" s="30">
        <f t="shared" si="21"/>
        <v>-241323.29117647058</v>
      </c>
      <c r="J68" s="30">
        <f t="shared" si="21"/>
        <v>-241323.29117647058</v>
      </c>
      <c r="K68" s="30">
        <f t="shared" si="21"/>
        <v>-241323.29117647058</v>
      </c>
      <c r="L68" s="30">
        <f t="shared" si="21"/>
        <v>-241323.29117647058</v>
      </c>
      <c r="M68" s="30">
        <f t="shared" si="21"/>
        <v>-241323.29117647058</v>
      </c>
      <c r="N68" s="30">
        <f t="shared" si="21"/>
        <v>-241323.29117647058</v>
      </c>
      <c r="O68" s="30">
        <f t="shared" si="21"/>
        <v>-241323.29117647058</v>
      </c>
      <c r="P68" s="30">
        <f t="shared" si="21"/>
        <v>-241323.29117647058</v>
      </c>
      <c r="Q68" s="30">
        <f t="shared" si="21"/>
        <v>-241323.29117647058</v>
      </c>
      <c r="R68" s="30">
        <f t="shared" si="21"/>
        <v>-241323.29117647058</v>
      </c>
      <c r="S68" s="30">
        <f t="shared" si="21"/>
        <v>-241323.29117647058</v>
      </c>
      <c r="T68" s="30">
        <f t="shared" si="21"/>
        <v>-241323.29117647058</v>
      </c>
      <c r="U68" s="30">
        <f t="shared" si="21"/>
        <v>-241323.29117647058</v>
      </c>
      <c r="V68" s="30">
        <f t="shared" si="21"/>
        <v>-70414.350000000006</v>
      </c>
      <c r="W68" s="30">
        <f t="shared" si="21"/>
        <v>-70414.350000000006</v>
      </c>
      <c r="X68" s="30">
        <f t="shared" si="21"/>
        <v>13415761.65</v>
      </c>
      <c r="Y68" s="30">
        <f t="shared" si="21"/>
        <v>0</v>
      </c>
      <c r="Z68" s="30">
        <f t="shared" si="21"/>
        <v>0</v>
      </c>
      <c r="AA68" s="30">
        <f t="shared" si="21"/>
        <v>0</v>
      </c>
      <c r="AB68" s="30">
        <f t="shared" si="21"/>
        <v>0</v>
      </c>
      <c r="AC68" s="30">
        <f t="shared" si="21"/>
        <v>0</v>
      </c>
      <c r="AD68" s="30">
        <f t="shared" si="21"/>
        <v>0</v>
      </c>
      <c r="AE68" s="30">
        <f t="shared" si="21"/>
        <v>0</v>
      </c>
      <c r="AF68" s="30">
        <f t="shared" si="21"/>
        <v>0</v>
      </c>
      <c r="AG68" s="30">
        <f t="shared" si="21"/>
        <v>0</v>
      </c>
      <c r="AH68" s="30">
        <f t="shared" si="21"/>
        <v>0</v>
      </c>
      <c r="AI68" s="30">
        <f t="shared" si="21"/>
        <v>0</v>
      </c>
      <c r="AJ68" s="30">
        <f t="shared" si="21"/>
        <v>0</v>
      </c>
      <c r="AK68" s="30">
        <f t="shared" si="21"/>
        <v>0</v>
      </c>
      <c r="AL68" s="30">
        <f t="shared" si="21"/>
        <v>0</v>
      </c>
      <c r="AM68" s="30">
        <f t="shared" si="21"/>
        <v>0</v>
      </c>
      <c r="AN68" s="30">
        <f t="shared" si="21"/>
        <v>0</v>
      </c>
      <c r="AO68" s="30">
        <f t="shared" si="21"/>
        <v>0</v>
      </c>
      <c r="AP68" s="30">
        <f t="shared" si="21"/>
        <v>0</v>
      </c>
      <c r="AQ68" s="30">
        <f t="shared" si="21"/>
        <v>0</v>
      </c>
      <c r="AR68" s="30">
        <f t="shared" si="21"/>
        <v>0</v>
      </c>
      <c r="AS68" s="30">
        <f t="shared" si="21"/>
        <v>0</v>
      </c>
      <c r="AT68" s="30">
        <f t="shared" si="21"/>
        <v>0</v>
      </c>
      <c r="AU68" s="30">
        <f t="shared" si="21"/>
        <v>0</v>
      </c>
      <c r="AV68" s="30">
        <f t="shared" si="21"/>
        <v>0</v>
      </c>
      <c r="AW68" s="30">
        <f t="shared" si="21"/>
        <v>0</v>
      </c>
      <c r="AX68" s="30">
        <f t="shared" si="21"/>
        <v>0</v>
      </c>
      <c r="AY68" s="30">
        <f t="shared" si="21"/>
        <v>0</v>
      </c>
      <c r="AZ68" s="30">
        <f t="shared" si="21"/>
        <v>0</v>
      </c>
      <c r="BA68" s="30">
        <f t="shared" si="21"/>
        <v>0</v>
      </c>
      <c r="BB68" s="30">
        <f t="shared" si="21"/>
        <v>0</v>
      </c>
      <c r="BC68" s="30">
        <f t="shared" si="21"/>
        <v>0</v>
      </c>
      <c r="BD68" s="30">
        <f t="shared" si="21"/>
        <v>0</v>
      </c>
      <c r="BE68" s="30">
        <f t="shared" si="21"/>
        <v>0</v>
      </c>
      <c r="BF68" s="30">
        <f t="shared" si="21"/>
        <v>0</v>
      </c>
      <c r="BG68" s="30">
        <f t="shared" si="21"/>
        <v>0</v>
      </c>
      <c r="BH68" s="30">
        <f t="shared" si="21"/>
        <v>0</v>
      </c>
      <c r="BI68" s="30">
        <f t="shared" si="21"/>
        <v>0</v>
      </c>
      <c r="BJ68" s="30">
        <f t="shared" si="21"/>
        <v>0</v>
      </c>
      <c r="BK68" s="30">
        <f t="shared" si="21"/>
        <v>0</v>
      </c>
      <c r="BL68" s="30">
        <f t="shared" si="21"/>
        <v>0</v>
      </c>
      <c r="BM68" s="30">
        <f t="shared" si="21"/>
        <v>0</v>
      </c>
      <c r="BN68" s="30">
        <f t="shared" si="21"/>
        <v>0</v>
      </c>
      <c r="BO68" s="30">
        <f t="shared" si="21"/>
        <v>0</v>
      </c>
      <c r="BP68" s="30">
        <f t="shared" si="21"/>
        <v>0</v>
      </c>
      <c r="BQ68" s="30">
        <f t="shared" ref="BQ68:DT68" si="22">BQ61+BQ66</f>
        <v>0</v>
      </c>
      <c r="BR68" s="30">
        <f t="shared" si="22"/>
        <v>0</v>
      </c>
      <c r="BS68" s="30">
        <f t="shared" si="22"/>
        <v>0</v>
      </c>
      <c r="BT68" s="30">
        <f t="shared" si="22"/>
        <v>0</v>
      </c>
      <c r="BU68" s="30">
        <f t="shared" si="22"/>
        <v>0</v>
      </c>
      <c r="BV68" s="30">
        <f t="shared" si="22"/>
        <v>0</v>
      </c>
      <c r="BW68" s="30">
        <f t="shared" si="22"/>
        <v>0</v>
      </c>
      <c r="BX68" s="30">
        <f t="shared" si="22"/>
        <v>0</v>
      </c>
      <c r="BY68" s="30">
        <f t="shared" si="22"/>
        <v>0</v>
      </c>
      <c r="BZ68" s="30">
        <f t="shared" si="22"/>
        <v>0</v>
      </c>
      <c r="CA68" s="30">
        <f t="shared" si="22"/>
        <v>0</v>
      </c>
      <c r="CB68" s="30">
        <f t="shared" si="22"/>
        <v>0</v>
      </c>
      <c r="CC68" s="30">
        <f t="shared" si="22"/>
        <v>0</v>
      </c>
      <c r="CD68" s="30">
        <f t="shared" si="22"/>
        <v>0</v>
      </c>
      <c r="CE68" s="30">
        <f t="shared" si="22"/>
        <v>0</v>
      </c>
      <c r="CF68" s="30">
        <f t="shared" si="22"/>
        <v>0</v>
      </c>
      <c r="CG68" s="30">
        <f t="shared" si="22"/>
        <v>0</v>
      </c>
      <c r="CH68" s="30">
        <f t="shared" si="22"/>
        <v>0</v>
      </c>
      <c r="CI68" s="30">
        <f t="shared" si="22"/>
        <v>0</v>
      </c>
      <c r="CJ68" s="30">
        <f t="shared" si="22"/>
        <v>0</v>
      </c>
      <c r="CK68" s="30">
        <f t="shared" si="22"/>
        <v>0</v>
      </c>
      <c r="CL68" s="30">
        <f t="shared" si="22"/>
        <v>0</v>
      </c>
      <c r="CM68" s="30">
        <f t="shared" si="22"/>
        <v>0</v>
      </c>
      <c r="CN68" s="30">
        <f t="shared" si="22"/>
        <v>0</v>
      </c>
      <c r="CO68" s="30">
        <f t="shared" si="22"/>
        <v>0</v>
      </c>
      <c r="CP68" s="30">
        <f t="shared" si="22"/>
        <v>0</v>
      </c>
      <c r="CQ68" s="30">
        <f t="shared" si="22"/>
        <v>0</v>
      </c>
      <c r="CR68" s="30">
        <f t="shared" si="22"/>
        <v>0</v>
      </c>
      <c r="CS68" s="30">
        <f t="shared" si="22"/>
        <v>0</v>
      </c>
      <c r="CT68" s="30">
        <f t="shared" si="22"/>
        <v>0</v>
      </c>
      <c r="CU68" s="30">
        <f t="shared" si="22"/>
        <v>0</v>
      </c>
      <c r="CV68" s="30">
        <f t="shared" si="22"/>
        <v>0</v>
      </c>
      <c r="CW68" s="30">
        <f t="shared" si="22"/>
        <v>0</v>
      </c>
      <c r="CX68" s="30">
        <f t="shared" si="22"/>
        <v>0</v>
      </c>
      <c r="CY68" s="30">
        <f t="shared" si="22"/>
        <v>0</v>
      </c>
      <c r="CZ68" s="30">
        <f t="shared" si="22"/>
        <v>0</v>
      </c>
      <c r="DA68" s="30">
        <f t="shared" si="22"/>
        <v>0</v>
      </c>
      <c r="DB68" s="30">
        <f t="shared" si="22"/>
        <v>0</v>
      </c>
      <c r="DC68" s="30">
        <f t="shared" si="22"/>
        <v>0</v>
      </c>
      <c r="DD68" s="30">
        <f t="shared" si="22"/>
        <v>0</v>
      </c>
      <c r="DE68" s="30">
        <f t="shared" si="22"/>
        <v>0</v>
      </c>
      <c r="DF68" s="30">
        <f t="shared" si="22"/>
        <v>0</v>
      </c>
      <c r="DG68" s="30">
        <f t="shared" si="22"/>
        <v>0</v>
      </c>
      <c r="DH68" s="30">
        <f t="shared" si="22"/>
        <v>0</v>
      </c>
      <c r="DI68" s="30">
        <f t="shared" si="22"/>
        <v>0</v>
      </c>
      <c r="DJ68" s="30">
        <f t="shared" si="22"/>
        <v>0</v>
      </c>
      <c r="DK68" s="30">
        <f t="shared" si="22"/>
        <v>0</v>
      </c>
      <c r="DL68" s="30">
        <f t="shared" si="22"/>
        <v>0</v>
      </c>
      <c r="DM68" s="30">
        <f t="shared" si="22"/>
        <v>0</v>
      </c>
      <c r="DN68" s="30">
        <f t="shared" si="22"/>
        <v>0</v>
      </c>
      <c r="DO68" s="30">
        <f t="shared" si="22"/>
        <v>0</v>
      </c>
      <c r="DP68" s="30">
        <f t="shared" si="22"/>
        <v>0</v>
      </c>
      <c r="DQ68" s="30">
        <f t="shared" si="22"/>
        <v>0</v>
      </c>
      <c r="DR68" s="30">
        <f t="shared" si="22"/>
        <v>0</v>
      </c>
      <c r="DS68" s="30">
        <f t="shared" si="22"/>
        <v>0</v>
      </c>
      <c r="DT68" s="30">
        <f t="shared" si="22"/>
        <v>0</v>
      </c>
      <c r="DU68" s="36" t="s">
        <v>238</v>
      </c>
    </row>
    <row r="69" spans="3:125" ht="13.8" thickTop="1" x14ac:dyDescent="0.25">
      <c r="DU69" s="36" t="s">
        <v>238</v>
      </c>
    </row>
    <row r="70" spans="3:125" x14ac:dyDescent="0.25">
      <c r="DU70" s="36" t="s">
        <v>238</v>
      </c>
    </row>
    <row r="71" spans="3:125" x14ac:dyDescent="0.25">
      <c r="DU71" s="36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LPP</vt:lpstr>
      <vt:lpstr>Loans</vt:lpstr>
      <vt:lpstr>LPP Waterfall</vt:lpstr>
      <vt:lpstr>All DS</vt:lpstr>
      <vt:lpstr>APTDS</vt:lpstr>
      <vt:lpstr>THDS</vt:lpstr>
      <vt:lpstr>HDS</vt:lpstr>
      <vt:lpstr>STHDS</vt:lpstr>
      <vt:lpstr>LandDS</vt:lpstr>
      <vt:lpstr>Monthly</vt:lpstr>
      <vt:lpstr>Apt</vt:lpstr>
      <vt:lpstr>Apt PF</vt:lpstr>
      <vt:lpstr>TH</vt:lpstr>
      <vt:lpstr>TH PF</vt:lpstr>
      <vt:lpstr>H</vt:lpstr>
      <vt:lpstr>HPF</vt:lpstr>
      <vt:lpstr>STH</vt:lpstr>
      <vt:lpstr>STHPF</vt:lpstr>
      <vt:lpstr>Error Checking Panel</vt:lpstr>
      <vt:lpstr>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Matheson</dc:creator>
  <cp:lastModifiedBy>Evan Matheson</cp:lastModifiedBy>
  <dcterms:created xsi:type="dcterms:W3CDTF">2019-11-19T17:15:40Z</dcterms:created>
  <dcterms:modified xsi:type="dcterms:W3CDTF">2021-06-24T13:48:23Z</dcterms:modified>
</cp:coreProperties>
</file>