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ecicala/Desktop/"/>
    </mc:Choice>
  </mc:AlternateContent>
  <xr:revisionPtr revIDLastSave="0" documentId="8_{7F063992-A926-2A48-A892-A7E880BB52C2}" xr6:coauthVersionLast="47" xr6:coauthVersionMax="47" xr10:uidLastSave="{00000000-0000-0000-0000-000000000000}"/>
  <bookViews>
    <workbookView xWindow="0" yWindow="460" windowWidth="28800" windowHeight="16540" tabRatio="901" xr2:uid="{00000000-000D-0000-FFFF-FFFF00000000}"/>
  </bookViews>
  <sheets>
    <sheet name="ELITE" sheetId="4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6" i="4" l="1"/>
  <c r="E60" i="4"/>
  <c r="F60" i="4"/>
  <c r="G60" i="4"/>
  <c r="H60" i="4"/>
  <c r="I60" i="4"/>
  <c r="J60" i="4"/>
  <c r="L60" i="4"/>
  <c r="M60" i="4"/>
  <c r="D60" i="4"/>
  <c r="H39" i="4"/>
  <c r="H38" i="4"/>
  <c r="H37" i="4"/>
  <c r="H36" i="4"/>
  <c r="H35" i="4"/>
  <c r="J62" i="4"/>
  <c r="D52" i="4"/>
  <c r="D46" i="4"/>
  <c r="D51" i="4"/>
  <c r="O48" i="4"/>
  <c r="D39" i="4"/>
  <c r="D38" i="4"/>
  <c r="D37" i="4"/>
  <c r="D36" i="4"/>
  <c r="D35" i="4"/>
  <c r="J24" i="4"/>
  <c r="L35" i="4"/>
  <c r="H45" i="4"/>
  <c r="D45" i="4"/>
  <c r="D49" i="4"/>
  <c r="L39" i="4"/>
  <c r="L38" i="4"/>
  <c r="L37" i="4"/>
  <c r="L36" i="4"/>
  <c r="H49" i="4"/>
  <c r="H48" i="4"/>
  <c r="H47" i="4"/>
  <c r="C16" i="4"/>
  <c r="D20" i="4"/>
  <c r="D48" i="4"/>
  <c r="D47" i="4"/>
  <c r="D41" i="4" l="1"/>
  <c r="C10" i="4"/>
  <c r="D21" i="4" l="1"/>
  <c r="D19" i="4"/>
  <c r="D25" i="4" l="1"/>
  <c r="D22" i="4"/>
  <c r="D24" i="4"/>
  <c r="C58" i="4"/>
  <c r="D27" i="4" l="1"/>
  <c r="F61" i="4" s="1"/>
  <c r="D26" i="4"/>
  <c r="E61" i="4" s="1"/>
  <c r="D61" i="4"/>
  <c r="H46" i="4" l="1"/>
  <c r="H51" i="4" l="1"/>
  <c r="I62" i="4"/>
  <c r="L42" i="4"/>
  <c r="M62" i="4" s="1"/>
  <c r="C61" i="4" l="1"/>
  <c r="C66" i="4" s="1"/>
  <c r="H41" i="4" l="1"/>
  <c r="K62" i="4" s="1"/>
  <c r="J25" i="4"/>
  <c r="J26" i="4"/>
  <c r="J63" i="4" l="1"/>
  <c r="K63" i="4"/>
  <c r="M65" i="4"/>
  <c r="M63" i="4"/>
  <c r="M64" i="4"/>
  <c r="F63" i="4"/>
  <c r="G63" i="4"/>
  <c r="H63" i="4"/>
  <c r="L63" i="4"/>
  <c r="E63" i="4"/>
  <c r="I63" i="4"/>
  <c r="H65" i="4"/>
  <c r="L65" i="4"/>
  <c r="E65" i="4"/>
  <c r="I65" i="4"/>
  <c r="D65" i="4"/>
  <c r="F65" i="4"/>
  <c r="J65" i="4"/>
  <c r="G65" i="4"/>
  <c r="K65" i="4"/>
  <c r="G64" i="4"/>
  <c r="K64" i="4"/>
  <c r="H64" i="4"/>
  <c r="L64" i="4"/>
  <c r="E64" i="4"/>
  <c r="I64" i="4"/>
  <c r="D64" i="4"/>
  <c r="F64" i="4"/>
  <c r="J64" i="4"/>
  <c r="H66" i="4" l="1"/>
  <c r="M66" i="4"/>
  <c r="I66" i="4"/>
  <c r="L66" i="4"/>
  <c r="K66" i="4"/>
  <c r="E66" i="4"/>
  <c r="G66" i="4"/>
  <c r="J66" i="4"/>
  <c r="F66" i="4"/>
</calcChain>
</file>

<file path=xl/sharedStrings.xml><?xml version="1.0" encoding="utf-8"?>
<sst xmlns="http://schemas.openxmlformats.org/spreadsheetml/2006/main" count="119" uniqueCount="87">
  <si>
    <t xml:space="preserve">Dancers Name: </t>
  </si>
  <si>
    <t>Oct</t>
  </si>
  <si>
    <t>Nov</t>
  </si>
  <si>
    <t>Base Tuition</t>
  </si>
  <si>
    <t xml:space="preserve">Costume Fees: </t>
  </si>
  <si>
    <t xml:space="preserve">Competition Fees: </t>
  </si>
  <si>
    <t>Solo</t>
  </si>
  <si>
    <t>Title</t>
  </si>
  <si>
    <t>Trio</t>
  </si>
  <si>
    <t>Groups</t>
  </si>
  <si>
    <t xml:space="preserve">TOTAL: </t>
  </si>
  <si>
    <t xml:space="preserve">Solo Privates: </t>
  </si>
  <si>
    <t>Duet Privates:</t>
  </si>
  <si>
    <t xml:space="preserve">Trio Privates: </t>
  </si>
  <si>
    <t>Solo Title</t>
  </si>
  <si>
    <t xml:space="preserve">Duet: </t>
  </si>
  <si>
    <t xml:space="preserve">Trio: </t>
  </si>
  <si>
    <t xml:space="preserve">Groups: </t>
  </si>
  <si>
    <t xml:space="preserve">Trio Total: </t>
  </si>
  <si>
    <t xml:space="preserve">OVERALL GROUP TOTAL: </t>
  </si>
  <si>
    <t>1/2 Hour Lessons</t>
  </si>
  <si>
    <t>COMPETITION TUITION STRUCTURE</t>
  </si>
  <si>
    <t>Rate:</t>
  </si>
  <si>
    <t>Duet</t>
  </si>
  <si>
    <t xml:space="preserve">Solo </t>
  </si>
  <si>
    <t>Month</t>
  </si>
  <si>
    <t xml:space="preserve">                       </t>
  </si>
  <si>
    <t>TOTAL</t>
  </si>
  <si>
    <t xml:space="preserve">                   Costume Schedule:</t>
  </si>
  <si>
    <t xml:space="preserve">Costume Cost: </t>
  </si>
  <si>
    <t xml:space="preserve">Duet Total: </t>
  </si>
  <si>
    <t xml:space="preserve">Participation Fee: </t>
  </si>
  <si>
    <t xml:space="preserve">Summer Workshop: </t>
  </si>
  <si>
    <t xml:space="preserve">Competition 1: </t>
  </si>
  <si>
    <t>Sept</t>
  </si>
  <si>
    <t>Dec</t>
  </si>
  <si>
    <t>Jan</t>
  </si>
  <si>
    <t>Feb</t>
  </si>
  <si>
    <t>Mar</t>
  </si>
  <si>
    <t>Apr</t>
  </si>
  <si>
    <t>May</t>
  </si>
  <si>
    <t>Aug</t>
  </si>
  <si>
    <t>Media Fee</t>
  </si>
  <si>
    <t xml:space="preserve">June </t>
  </si>
  <si>
    <t>PEDC Nationals Fee</t>
  </si>
  <si>
    <r>
      <rPr>
        <b/>
        <i/>
        <sz val="12"/>
        <rFont val="Calibri"/>
        <family val="2"/>
        <scheme val="minor"/>
      </rPr>
      <t>Competition Fees:</t>
    </r>
    <r>
      <rPr>
        <sz val="12"/>
        <rFont val="Calibri"/>
        <family val="2"/>
        <scheme val="minor"/>
      </rPr>
      <t xml:space="preserve"> </t>
    </r>
  </si>
  <si>
    <t xml:space="preserve">ENTER THE NUMBER OF ROUTINES HERE
</t>
  </si>
  <si>
    <t>Competition 3:</t>
  </si>
  <si>
    <t>Competition 4:</t>
  </si>
  <si>
    <t xml:space="preserve">Fall Registration Fee: </t>
  </si>
  <si>
    <t xml:space="preserve">Private Lessons: </t>
  </si>
  <si>
    <t xml:space="preserve"># Classes per </t>
  </si>
  <si>
    <t>Cost Per Month</t>
  </si>
  <si>
    <t xml:space="preserve">Audition Fee </t>
  </si>
  <si>
    <t xml:space="preserve">Audition, Participation &amp; Registration Fee </t>
  </si>
  <si>
    <t xml:space="preserve">Summer Intensive &amp; Choreography </t>
  </si>
  <si>
    <t xml:space="preserve">Choreography Tuition: </t>
  </si>
  <si>
    <t>$20 per routine (Group, Line, Production) capped at $100</t>
  </si>
  <si>
    <t xml:space="preserve">Intensive Group Costume </t>
  </si>
  <si>
    <t xml:space="preserve">Semi Custom Solo Costume </t>
  </si>
  <si>
    <t>PEDC Pre-Elite/Elite Competition Program 2021-2022</t>
  </si>
  <si>
    <t>Applause March 18-20</t>
  </si>
  <si>
    <t>LADM April 8-10</t>
  </si>
  <si>
    <t xml:space="preserve">Competition 2 + Convention: </t>
  </si>
  <si>
    <t>Starquest May 6-8</t>
  </si>
  <si>
    <t>KAR May 20-22</t>
  </si>
  <si>
    <t>Nationals: KAR July 22nd-26th</t>
  </si>
  <si>
    <t>need to add convention fees</t>
  </si>
  <si>
    <t>Elite Technique Program</t>
  </si>
  <si>
    <t>Pre-Elite Technique Program:</t>
  </si>
  <si>
    <t xml:space="preserve">Solo  Semi Custom Costume Total: </t>
  </si>
  <si>
    <t xml:space="preserve">Solo Custom Costume Total </t>
  </si>
  <si>
    <t xml:space="preserve">Custom Solo Costume Deposit </t>
  </si>
  <si>
    <t xml:space="preserve">Full balance due direct to seamstress </t>
  </si>
  <si>
    <t xml:space="preserve">TOTAL. </t>
  </si>
  <si>
    <t xml:space="preserve">Group Total: </t>
  </si>
  <si>
    <t xml:space="preserve">** KAR AND STARQUEST HAVE NOT RELEASED THEIR 2022 entry fees.  Subject to change as final pricing is received. </t>
  </si>
  <si>
    <t>Due 02/01/2022</t>
  </si>
  <si>
    <t>Due 04/01/2022</t>
  </si>
  <si>
    <t>Due 03/01/2022</t>
  </si>
  <si>
    <t>Due 06/01/2022</t>
  </si>
  <si>
    <t xml:space="preserve"> * Must be a regional winner.  $188 entry for event.  If dancers qualifies parent can choose whether or not dancer will participate. </t>
  </si>
  <si>
    <t>Solo Title*</t>
  </si>
  <si>
    <t xml:space="preserve"> $          -  </t>
  </si>
  <si>
    <t>Dancers Age as of 1/1/2022</t>
  </si>
  <si>
    <t>Convention Fee</t>
  </si>
  <si>
    <t>No Elite Tuition for April due no Saturday class for Comp Weekends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</si>
</sst>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14" fontId="0" fillId="0" borderId="0" xfId="0" applyNumberFormat="1"/>
    <xf numFmtId="0" fontId="2" fillId="0" borderId="1" xfId="0" applyFont="1" applyBorder="1"/>
    <xf numFmtId="0" fontId="2" fillId="0" borderId="0" xfId="0" applyFont="1" applyBorder="1"/>
    <xf numFmtId="0" fontId="0" fillId="0" borderId="0" xfId="0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0" borderId="0" xfId="0" applyFill="1" applyBorder="1"/>
    <xf numFmtId="0" fontId="9" fillId="0" borderId="0" xfId="0" applyFont="1"/>
    <xf numFmtId="165" fontId="0" fillId="0" borderId="0" xfId="70" applyNumberFormat="1" applyFont="1"/>
    <xf numFmtId="165" fontId="0" fillId="0" borderId="0" xfId="70" applyNumberFormat="1" applyFont="1" applyBorder="1"/>
    <xf numFmtId="165" fontId="0" fillId="0" borderId="0" xfId="70" applyNumberFormat="1" applyFont="1" applyAlignment="1">
      <alignment horizontal="center"/>
    </xf>
    <xf numFmtId="17" fontId="2" fillId="0" borderId="0" xfId="0" applyNumberFormat="1" applyFont="1"/>
    <xf numFmtId="0" fontId="0" fillId="2" borderId="2" xfId="0" applyFill="1" applyBorder="1"/>
    <xf numFmtId="0" fontId="0" fillId="0" borderId="0" xfId="0" applyFont="1" applyAlignment="1" applyProtection="1">
      <alignment horizontal="right"/>
    </xf>
    <xf numFmtId="164" fontId="0" fillId="0" borderId="0" xfId="1" applyNumberFormat="1" applyFont="1" applyFill="1" applyProtection="1"/>
    <xf numFmtId="0" fontId="0" fillId="0" borderId="0" xfId="0" applyProtection="1"/>
    <xf numFmtId="0" fontId="8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Fill="1" applyProtection="1"/>
    <xf numFmtId="0" fontId="2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8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/>
    </xf>
    <xf numFmtId="14" fontId="13" fillId="0" borderId="0" xfId="0" applyNumberFormat="1" applyFont="1" applyFill="1" applyProtection="1"/>
    <xf numFmtId="0" fontId="14" fillId="0" borderId="0" xfId="0" applyFont="1" applyFill="1" applyAlignment="1" applyProtection="1">
      <alignment horizontal="right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top" wrapText="1"/>
    </xf>
    <xf numFmtId="0" fontId="2" fillId="2" borderId="11" xfId="0" applyFont="1" applyFill="1" applyBorder="1" applyProtection="1"/>
    <xf numFmtId="0" fontId="11" fillId="2" borderId="12" xfId="0" applyFont="1" applyFill="1" applyBorder="1" applyProtection="1"/>
    <xf numFmtId="0" fontId="13" fillId="0" borderId="0" xfId="0" applyFont="1" applyFill="1" applyAlignment="1" applyProtection="1">
      <alignment horizontal="right"/>
    </xf>
    <xf numFmtId="0" fontId="10" fillId="2" borderId="11" xfId="0" applyFont="1" applyFill="1" applyBorder="1" applyProtection="1"/>
    <xf numFmtId="17" fontId="2" fillId="0" borderId="0" xfId="0" applyNumberFormat="1" applyFont="1" applyAlignment="1">
      <alignment horizontal="left"/>
    </xf>
    <xf numFmtId="0" fontId="13" fillId="0" borderId="0" xfId="0" applyFont="1"/>
    <xf numFmtId="166" fontId="0" fillId="0" borderId="0" xfId="70" applyNumberFormat="1" applyFont="1" applyBorder="1"/>
    <xf numFmtId="0" fontId="2" fillId="2" borderId="11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8" fillId="0" borderId="0" xfId="0" applyFont="1" applyFill="1"/>
    <xf numFmtId="165" fontId="0" fillId="0" borderId="0" xfId="70" applyNumberFormat="1" applyFont="1" applyFill="1"/>
    <xf numFmtId="0" fontId="9" fillId="0" borderId="0" xfId="0" applyFont="1" applyAlignment="1">
      <alignment horizontal="right"/>
    </xf>
    <xf numFmtId="165" fontId="0" fillId="2" borderId="12" xfId="0" applyNumberFormat="1" applyFill="1" applyBorder="1"/>
    <xf numFmtId="14" fontId="2" fillId="0" borderId="0" xfId="0" applyNumberFormat="1" applyFont="1" applyFill="1" applyProtection="1"/>
    <xf numFmtId="0" fontId="2" fillId="0" borderId="0" xfId="0" applyFont="1" applyAlignment="1" applyProtection="1"/>
    <xf numFmtId="0" fontId="0" fillId="0" borderId="0" xfId="0" applyFont="1" applyFill="1" applyProtection="1"/>
    <xf numFmtId="0" fontId="0" fillId="0" borderId="0" xfId="0" applyFont="1" applyProtection="1"/>
    <xf numFmtId="165" fontId="16" fillId="0" borderId="0" xfId="0" applyNumberFormat="1" applyFont="1"/>
    <xf numFmtId="0" fontId="0" fillId="2" borderId="2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4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left" wrapText="1"/>
    </xf>
    <xf numFmtId="0" fontId="14" fillId="0" borderId="0" xfId="0" applyFont="1"/>
  </cellXfs>
  <cellStyles count="81">
    <cellStyle name="Comma" xfId="1" builtinId="3"/>
    <cellStyle name="Currency" xfId="70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13</xdr:row>
      <xdr:rowOff>177800</xdr:rowOff>
    </xdr:from>
    <xdr:to>
      <xdr:col>7</xdr:col>
      <xdr:colOff>304799</xdr:colOff>
      <xdr:row>14</xdr:row>
      <xdr:rowOff>168275</xdr:rowOff>
    </xdr:to>
    <xdr:sp macro="" textlink="">
      <xdr:nvSpPr>
        <xdr:cNvPr id="3" name="Notched 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6188074" y="2324100"/>
          <a:ext cx="2371725" cy="803275"/>
        </a:xfrm>
        <a:prstGeom prst="notchedRightArrow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8"/>
  <sheetViews>
    <sheetView tabSelected="1" topLeftCell="A46" workbookViewId="0">
      <selection activeCell="D67" sqref="D67"/>
    </sheetView>
  </sheetViews>
  <sheetFormatPr baseColWidth="10" defaultColWidth="11.1640625" defaultRowHeight="16" x14ac:dyDescent="0.2"/>
  <cols>
    <col min="1" max="1" width="2.6640625" customWidth="1"/>
    <col min="2" max="2" width="38" bestFit="1" customWidth="1"/>
    <col min="3" max="3" width="26.1640625" bestFit="1" customWidth="1"/>
    <col min="4" max="4" width="9.6640625" customWidth="1"/>
    <col min="5" max="5" width="15.5" bestFit="1" customWidth="1"/>
    <col min="6" max="6" width="10.5" customWidth="1"/>
    <col min="7" max="7" width="9.5" customWidth="1"/>
    <col min="8" max="8" width="11.1640625" customWidth="1"/>
    <col min="9" max="9" width="15.1640625" bestFit="1" customWidth="1"/>
    <col min="10" max="10" width="10.83203125" customWidth="1"/>
    <col min="11" max="11" width="17.1640625" bestFit="1" customWidth="1"/>
    <col min="12" max="12" width="9.5" customWidth="1"/>
  </cols>
  <sheetData>
    <row r="1" spans="2:14" ht="24" x14ac:dyDescent="0.3">
      <c r="B1" s="59" t="s">
        <v>60</v>
      </c>
      <c r="C1" s="59"/>
      <c r="D1" s="59"/>
      <c r="E1" s="59"/>
      <c r="F1" s="59"/>
      <c r="G1" s="59"/>
      <c r="H1" s="59"/>
      <c r="I1" s="59"/>
      <c r="J1" s="59"/>
    </row>
    <row r="2" spans="2:14" x14ac:dyDescent="0.2">
      <c r="B2" s="1" t="s">
        <v>0</v>
      </c>
      <c r="C2" s="17"/>
      <c r="D2" s="4"/>
      <c r="E2" s="4"/>
      <c r="F2" s="4"/>
      <c r="G2" s="4"/>
      <c r="H2" s="4"/>
    </row>
    <row r="3" spans="2:14" x14ac:dyDescent="0.2">
      <c r="B3" s="1" t="s">
        <v>84</v>
      </c>
      <c r="C3" s="58"/>
      <c r="D3" s="4"/>
      <c r="E3" s="4"/>
      <c r="F3" s="4"/>
      <c r="G3" s="4"/>
      <c r="H3" s="4"/>
    </row>
    <row r="4" spans="2:14" x14ac:dyDescent="0.2">
      <c r="B4" s="1" t="s">
        <v>53</v>
      </c>
      <c r="C4" s="14">
        <v>10</v>
      </c>
      <c r="D4" s="4"/>
      <c r="E4" s="4"/>
      <c r="F4" s="4"/>
      <c r="G4" s="4"/>
      <c r="H4" s="4"/>
    </row>
    <row r="5" spans="2:14" x14ac:dyDescent="0.2">
      <c r="B5" s="1" t="s">
        <v>31</v>
      </c>
      <c r="C5" s="14">
        <v>300</v>
      </c>
      <c r="D5" s="4"/>
      <c r="E5" s="4"/>
      <c r="F5" s="4"/>
      <c r="G5" s="4"/>
      <c r="H5" s="4"/>
    </row>
    <row r="6" spans="2:14" x14ac:dyDescent="0.2">
      <c r="B6" s="1" t="s">
        <v>49</v>
      </c>
      <c r="C6" s="14">
        <v>35</v>
      </c>
      <c r="D6" s="4"/>
      <c r="E6" s="4"/>
      <c r="F6" s="4"/>
      <c r="G6" s="4"/>
      <c r="H6" s="4"/>
    </row>
    <row r="7" spans="2:14" x14ac:dyDescent="0.2">
      <c r="B7" s="1" t="s">
        <v>32</v>
      </c>
      <c r="C7" s="14">
        <v>225</v>
      </c>
      <c r="D7" s="4"/>
      <c r="E7" s="4"/>
      <c r="F7" s="45"/>
      <c r="G7" s="4"/>
      <c r="H7" s="4"/>
    </row>
    <row r="8" spans="2:14" x14ac:dyDescent="0.2">
      <c r="B8" s="1" t="s">
        <v>69</v>
      </c>
      <c r="C8" s="14">
        <v>250</v>
      </c>
      <c r="D8" s="4"/>
      <c r="E8" s="11"/>
      <c r="F8" s="45"/>
      <c r="G8" s="4"/>
      <c r="H8" s="4"/>
    </row>
    <row r="9" spans="2:14" x14ac:dyDescent="0.2">
      <c r="B9" s="1" t="s">
        <v>68</v>
      </c>
      <c r="C9" s="14">
        <v>50</v>
      </c>
      <c r="D9" s="4"/>
      <c r="E9" s="11"/>
      <c r="F9" s="45"/>
      <c r="G9" s="4"/>
      <c r="H9" s="4"/>
    </row>
    <row r="10" spans="2:14" ht="17" thickBot="1" x14ac:dyDescent="0.25">
      <c r="B10" s="1" t="s">
        <v>56</v>
      </c>
      <c r="C10" s="14">
        <f>IF(SUM(C15:C15)&lt;6,SUM(C15:C15)*20,100)</f>
        <v>0</v>
      </c>
      <c r="D10" s="4" t="s">
        <v>57</v>
      </c>
      <c r="E10" s="11"/>
      <c r="F10" s="45"/>
      <c r="G10" s="4"/>
      <c r="H10" s="4"/>
    </row>
    <row r="11" spans="2:14" x14ac:dyDescent="0.2">
      <c r="B11" s="1" t="s">
        <v>70</v>
      </c>
      <c r="C11" s="17">
        <v>0</v>
      </c>
      <c r="D11" s="4"/>
      <c r="E11" s="61" t="s">
        <v>46</v>
      </c>
      <c r="F11" s="62"/>
      <c r="G11" s="62"/>
      <c r="H11" s="63"/>
      <c r="N11" s="2"/>
    </row>
    <row r="12" spans="2:14" x14ac:dyDescent="0.2">
      <c r="B12" s="1" t="s">
        <v>71</v>
      </c>
      <c r="C12" s="17">
        <v>0</v>
      </c>
      <c r="D12" s="4"/>
      <c r="E12" s="64"/>
      <c r="F12" s="65"/>
      <c r="G12" s="65"/>
      <c r="H12" s="66"/>
      <c r="N12" s="2"/>
    </row>
    <row r="13" spans="2:14" x14ac:dyDescent="0.2">
      <c r="B13" s="1" t="s">
        <v>30</v>
      </c>
      <c r="C13" s="17">
        <v>0</v>
      </c>
      <c r="D13" s="4"/>
      <c r="E13" s="67"/>
      <c r="F13" s="65"/>
      <c r="G13" s="65"/>
      <c r="H13" s="66"/>
      <c r="N13" s="2"/>
    </row>
    <row r="14" spans="2:14" x14ac:dyDescent="0.2">
      <c r="B14" s="7" t="s">
        <v>18</v>
      </c>
      <c r="C14" s="17">
        <v>0</v>
      </c>
      <c r="D14" s="4"/>
      <c r="E14" s="67"/>
      <c r="F14" s="65"/>
      <c r="G14" s="65"/>
      <c r="H14" s="66"/>
      <c r="N14" s="2"/>
    </row>
    <row r="15" spans="2:14" ht="17" thickBot="1" x14ac:dyDescent="0.25">
      <c r="B15" s="6" t="s">
        <v>75</v>
      </c>
      <c r="C15" s="17">
        <v>0</v>
      </c>
      <c r="D15" s="4"/>
      <c r="E15" s="68"/>
      <c r="F15" s="69"/>
      <c r="G15" s="69"/>
      <c r="H15" s="70"/>
      <c r="N15" s="2"/>
    </row>
    <row r="16" spans="2:14" ht="17" thickTop="1" x14ac:dyDescent="0.2">
      <c r="B16" s="7" t="s">
        <v>19</v>
      </c>
      <c r="C16" s="4">
        <f>SUM(C11:C15)</f>
        <v>0</v>
      </c>
      <c r="D16" s="4"/>
      <c r="E16" s="4"/>
      <c r="F16" s="4"/>
      <c r="G16" s="4"/>
      <c r="M16" s="8"/>
      <c r="N16" s="2"/>
    </row>
    <row r="17" spans="2:15" ht="4.5" customHeight="1" x14ac:dyDescent="0.2">
      <c r="B17" s="1"/>
      <c r="C17" s="1"/>
      <c r="M17" s="8"/>
      <c r="N17" s="3"/>
    </row>
    <row r="18" spans="2:15" x14ac:dyDescent="0.2">
      <c r="B18" s="1"/>
      <c r="C18" s="1"/>
      <c r="M18" s="8"/>
      <c r="N18" s="3"/>
    </row>
    <row r="19" spans="2:15" x14ac:dyDescent="0.2">
      <c r="B19" s="51" t="s">
        <v>29</v>
      </c>
      <c r="C19" s="1" t="s">
        <v>59</v>
      </c>
      <c r="D19" s="13">
        <f>C11*225</f>
        <v>0</v>
      </c>
      <c r="M19" s="8"/>
      <c r="N19" s="3"/>
    </row>
    <row r="20" spans="2:15" x14ac:dyDescent="0.2">
      <c r="B20" s="51"/>
      <c r="C20" s="1" t="s">
        <v>72</v>
      </c>
      <c r="D20" s="13">
        <f>150*C12</f>
        <v>0</v>
      </c>
      <c r="E20" t="s">
        <v>73</v>
      </c>
      <c r="M20" s="8"/>
      <c r="N20" s="3"/>
    </row>
    <row r="21" spans="2:15" ht="17" thickBot="1" x14ac:dyDescent="0.25">
      <c r="B21" s="1"/>
      <c r="C21" s="1" t="s">
        <v>58</v>
      </c>
      <c r="D21" s="13">
        <f>(SUM(C13:C14)+SUM(C15:C15))*175</f>
        <v>0</v>
      </c>
      <c r="M21" s="8"/>
      <c r="N21" s="3"/>
    </row>
    <row r="22" spans="2:15" ht="17" thickBot="1" x14ac:dyDescent="0.25">
      <c r="B22" s="1"/>
      <c r="C22" s="46" t="s">
        <v>74</v>
      </c>
      <c r="D22" s="52">
        <f>SUM(D19:D21)</f>
        <v>0</v>
      </c>
      <c r="M22" s="8"/>
      <c r="N22" s="3"/>
    </row>
    <row r="23" spans="2:15" s="8" customFormat="1" x14ac:dyDescent="0.2">
      <c r="B23" s="47"/>
      <c r="C23" s="48"/>
      <c r="D23" s="11"/>
      <c r="G23" s="4" t="s">
        <v>22</v>
      </c>
      <c r="H23" t="s">
        <v>51</v>
      </c>
      <c r="I23" s="8" t="s">
        <v>25</v>
      </c>
      <c r="J23" t="s">
        <v>52</v>
      </c>
      <c r="N23" s="49"/>
    </row>
    <row r="24" spans="2:15" ht="13.5" customHeight="1" x14ac:dyDescent="0.2">
      <c r="B24" s="12" t="s">
        <v>28</v>
      </c>
      <c r="C24" s="1" t="s">
        <v>41</v>
      </c>
      <c r="D24" s="13">
        <f>(D19/4)+(D21/4)+D20</f>
        <v>0</v>
      </c>
      <c r="E24" s="12" t="s">
        <v>50</v>
      </c>
      <c r="F24" s="1" t="s">
        <v>24</v>
      </c>
      <c r="G24" s="13">
        <v>45</v>
      </c>
      <c r="H24">
        <v>4</v>
      </c>
      <c r="I24" t="s">
        <v>20</v>
      </c>
      <c r="J24" s="50">
        <f>(G24*H24*C11)+(G24*H24*C12)</f>
        <v>0</v>
      </c>
      <c r="L24" s="8"/>
    </row>
    <row r="25" spans="2:15" x14ac:dyDescent="0.2">
      <c r="C25" s="1" t="s">
        <v>34</v>
      </c>
      <c r="D25" s="13">
        <f>(D19/4)+(D21/4)</f>
        <v>0</v>
      </c>
      <c r="F25" s="1" t="s">
        <v>23</v>
      </c>
      <c r="G25" s="13">
        <v>25</v>
      </c>
      <c r="H25">
        <v>4</v>
      </c>
      <c r="I25" t="s">
        <v>20</v>
      </c>
      <c r="J25" s="50">
        <f>G25*H25*C13</f>
        <v>0</v>
      </c>
      <c r="L25" s="8"/>
      <c r="M25" s="2"/>
    </row>
    <row r="26" spans="2:15" x14ac:dyDescent="0.2">
      <c r="C26" s="1" t="s">
        <v>1</v>
      </c>
      <c r="D26" s="13">
        <f>D22/4</f>
        <v>0</v>
      </c>
      <c r="F26" s="1" t="s">
        <v>8</v>
      </c>
      <c r="G26" s="13">
        <v>20</v>
      </c>
      <c r="H26">
        <v>4</v>
      </c>
      <c r="I26" t="s">
        <v>20</v>
      </c>
      <c r="J26" s="50">
        <f>G26*H26*C14</f>
        <v>0</v>
      </c>
      <c r="L26" s="8"/>
    </row>
    <row r="27" spans="2:15" x14ac:dyDescent="0.2">
      <c r="C27" s="1" t="s">
        <v>2</v>
      </c>
      <c r="D27" s="13">
        <f>D22/4</f>
        <v>0</v>
      </c>
      <c r="F27" s="1"/>
      <c r="K27" s="8"/>
      <c r="M27" s="8"/>
      <c r="N27" s="2"/>
    </row>
    <row r="28" spans="2:15" x14ac:dyDescent="0.2">
      <c r="B28" s="12" t="s">
        <v>26</v>
      </c>
      <c r="F28" s="1"/>
      <c r="M28" s="8"/>
    </row>
    <row r="29" spans="2:15" ht="6" customHeight="1" x14ac:dyDescent="0.2">
      <c r="E29" s="5"/>
      <c r="F29" s="5"/>
      <c r="G29" s="5"/>
      <c r="H29" s="5"/>
      <c r="I29" s="5"/>
    </row>
    <row r="30" spans="2:15" x14ac:dyDescent="0.2">
      <c r="B30" s="26" t="s">
        <v>45</v>
      </c>
      <c r="C30" s="18"/>
      <c r="D30" s="19"/>
      <c r="E30" s="20"/>
      <c r="F30" s="20"/>
      <c r="G30" s="18"/>
      <c r="H30" s="19"/>
      <c r="I30" s="20"/>
      <c r="J30" s="20"/>
      <c r="K30" s="20"/>
      <c r="L30" s="20"/>
      <c r="M30" s="20"/>
      <c r="N30" s="21"/>
      <c r="O30" s="20"/>
    </row>
    <row r="31" spans="2:15" ht="15.75" customHeight="1" x14ac:dyDescent="0.2">
      <c r="B31" s="71" t="s">
        <v>76</v>
      </c>
      <c r="C31" s="71"/>
      <c r="D31" s="71"/>
      <c r="E31" s="71"/>
      <c r="F31" s="71"/>
      <c r="G31" s="71"/>
      <c r="H31" s="71"/>
      <c r="I31" s="71"/>
      <c r="J31" s="71"/>
      <c r="K31" s="71"/>
      <c r="L31" s="20"/>
      <c r="M31" s="20"/>
      <c r="N31" s="21"/>
      <c r="O31" s="20"/>
    </row>
    <row r="32" spans="2:15" ht="15.75" customHeight="1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20"/>
      <c r="M32" s="20"/>
      <c r="N32" s="21"/>
      <c r="O32" s="20"/>
    </row>
    <row r="33" spans="2:15" x14ac:dyDescent="0.2">
      <c r="B33" s="22" t="s">
        <v>33</v>
      </c>
      <c r="C33" s="72" t="s">
        <v>61</v>
      </c>
      <c r="D33" s="72"/>
      <c r="E33" s="20"/>
      <c r="F33" s="22" t="s">
        <v>47</v>
      </c>
      <c r="G33" s="54" t="s">
        <v>64</v>
      </c>
      <c r="H33" s="54"/>
      <c r="I33" s="20"/>
      <c r="J33" s="24" t="s">
        <v>66</v>
      </c>
      <c r="K33" s="20"/>
      <c r="L33" s="20"/>
      <c r="M33" s="20"/>
      <c r="N33" s="21"/>
      <c r="O33" s="20"/>
    </row>
    <row r="34" spans="2:15" x14ac:dyDescent="0.2">
      <c r="B34" s="36"/>
      <c r="C34" s="24" t="s">
        <v>77</v>
      </c>
      <c r="D34" s="20"/>
      <c r="E34" s="20"/>
      <c r="F34" s="36"/>
      <c r="G34" s="24" t="s">
        <v>78</v>
      </c>
      <c r="H34" s="56"/>
      <c r="I34" s="56"/>
      <c r="J34" s="24"/>
      <c r="K34" s="24" t="s">
        <v>80</v>
      </c>
      <c r="L34" s="20"/>
      <c r="M34" s="20"/>
      <c r="N34" s="21"/>
      <c r="O34" s="20"/>
    </row>
    <row r="35" spans="2:15" s="8" customFormat="1" x14ac:dyDescent="0.2">
      <c r="B35" s="37"/>
      <c r="C35" s="23" t="s">
        <v>6</v>
      </c>
      <c r="D35" s="28">
        <f>(C11*152)+(C12*152)</f>
        <v>0</v>
      </c>
      <c r="E35" s="31"/>
      <c r="F35" s="32"/>
      <c r="G35" s="55" t="s">
        <v>6</v>
      </c>
      <c r="H35" s="55">
        <f>(C11*142)+(C12*142)</f>
        <v>0</v>
      </c>
      <c r="I35" s="31"/>
      <c r="J35" s="32"/>
      <c r="K35" s="28" t="s">
        <v>6</v>
      </c>
      <c r="L35" s="28">
        <f>(C11*160)+(C12*160)</f>
        <v>0</v>
      </c>
      <c r="M35" s="23"/>
      <c r="N35" s="29"/>
      <c r="O35" s="23"/>
    </row>
    <row r="36" spans="2:15" s="8" customFormat="1" ht="30" customHeight="1" x14ac:dyDescent="0.2">
      <c r="B36" s="30"/>
      <c r="C36" s="23" t="s">
        <v>7</v>
      </c>
      <c r="D36" s="28">
        <f>C11*57</f>
        <v>0</v>
      </c>
      <c r="E36" s="31"/>
      <c r="F36" s="31"/>
      <c r="G36" s="55" t="s">
        <v>7</v>
      </c>
      <c r="H36" s="55">
        <f>C11*47</f>
        <v>0</v>
      </c>
      <c r="I36" s="31"/>
      <c r="J36" s="31"/>
      <c r="K36" s="55" t="s">
        <v>82</v>
      </c>
      <c r="L36" s="28">
        <f>C11*0</f>
        <v>0</v>
      </c>
      <c r="M36" s="73" t="s">
        <v>81</v>
      </c>
      <c r="N36" s="73"/>
      <c r="O36" s="73"/>
    </row>
    <row r="37" spans="2:15" s="8" customFormat="1" ht="35" customHeight="1" x14ac:dyDescent="0.25">
      <c r="B37" s="23"/>
      <c r="C37" s="23" t="s">
        <v>23</v>
      </c>
      <c r="D37" s="28">
        <f>C13*84</f>
        <v>0</v>
      </c>
      <c r="E37" s="31"/>
      <c r="F37" s="31"/>
      <c r="G37" s="55" t="s">
        <v>23</v>
      </c>
      <c r="H37" s="55">
        <f>C13*96</f>
        <v>0</v>
      </c>
      <c r="I37" s="31"/>
      <c r="J37" s="33"/>
      <c r="K37" s="28" t="s">
        <v>15</v>
      </c>
      <c r="L37" s="28">
        <f>C13*(83)</f>
        <v>0</v>
      </c>
      <c r="M37" s="73"/>
      <c r="N37" s="73"/>
      <c r="O37" s="73"/>
    </row>
    <row r="38" spans="2:15" s="8" customFormat="1" x14ac:dyDescent="0.2">
      <c r="B38" s="23"/>
      <c r="C38" s="23" t="s">
        <v>8</v>
      </c>
      <c r="D38" s="28">
        <f>C14*84</f>
        <v>0</v>
      </c>
      <c r="E38" s="31"/>
      <c r="F38" s="31"/>
      <c r="G38" s="55" t="s">
        <v>8</v>
      </c>
      <c r="H38" s="55">
        <f>C14*65</f>
        <v>0</v>
      </c>
      <c r="I38" s="31"/>
      <c r="J38" s="31"/>
      <c r="K38" s="28" t="s">
        <v>16</v>
      </c>
      <c r="L38" s="28">
        <f>C14*(83)</f>
        <v>0</v>
      </c>
      <c r="M38" s="23"/>
      <c r="N38" s="29"/>
      <c r="O38" s="23"/>
    </row>
    <row r="39" spans="2:15" s="8" customFormat="1" x14ac:dyDescent="0.2">
      <c r="B39" s="23"/>
      <c r="C39" s="23" t="s">
        <v>9</v>
      </c>
      <c r="D39" s="28">
        <f>C15*65</f>
        <v>0</v>
      </c>
      <c r="E39" s="31"/>
      <c r="F39" s="31"/>
      <c r="G39" s="55" t="s">
        <v>9</v>
      </c>
      <c r="H39" s="55">
        <f>C15*62</f>
        <v>0</v>
      </c>
      <c r="I39" s="31"/>
      <c r="J39" s="31"/>
      <c r="K39" s="28" t="s">
        <v>17</v>
      </c>
      <c r="L39" s="28">
        <f>C15*76</f>
        <v>0</v>
      </c>
      <c r="M39" s="23"/>
      <c r="N39" s="29"/>
      <c r="O39" s="23"/>
    </row>
    <row r="40" spans="2:15" s="8" customFormat="1" ht="17" thickBot="1" x14ac:dyDescent="0.25">
      <c r="B40" s="23"/>
      <c r="C40" s="23" t="s">
        <v>42</v>
      </c>
      <c r="D40" s="28">
        <v>25</v>
      </c>
      <c r="E40" s="31"/>
      <c r="F40" s="31"/>
      <c r="G40" s="55" t="s">
        <v>42</v>
      </c>
      <c r="H40" s="55">
        <v>25</v>
      </c>
      <c r="I40" s="31"/>
      <c r="J40" s="41"/>
      <c r="K40" s="28" t="s">
        <v>42</v>
      </c>
      <c r="L40" s="28">
        <v>25</v>
      </c>
      <c r="M40" s="23"/>
      <c r="N40" s="29"/>
      <c r="O40" s="23"/>
    </row>
    <row r="41" spans="2:15" s="8" customFormat="1" ht="17" thickBot="1" x14ac:dyDescent="0.25">
      <c r="B41" s="23"/>
      <c r="C41" s="39" t="s">
        <v>27</v>
      </c>
      <c r="D41" s="40">
        <f>SUM(D35:D40)</f>
        <v>25</v>
      </c>
      <c r="E41" s="31"/>
      <c r="F41" s="31"/>
      <c r="G41" s="42" t="s">
        <v>27</v>
      </c>
      <c r="H41" s="40">
        <f>SUM(H35:H40)</f>
        <v>25</v>
      </c>
      <c r="I41" s="31"/>
      <c r="J41" s="31"/>
      <c r="K41" s="28" t="s">
        <v>44</v>
      </c>
      <c r="L41" s="28">
        <v>150</v>
      </c>
      <c r="M41" s="23"/>
      <c r="N41" s="29"/>
      <c r="O41" s="23"/>
    </row>
    <row r="42" spans="2:15" s="8" customFormat="1" ht="15" customHeight="1" thickBot="1" x14ac:dyDescent="0.25">
      <c r="B42" s="23"/>
      <c r="C42" s="23"/>
      <c r="D42" s="31"/>
      <c r="E42" s="31"/>
      <c r="F42" s="31"/>
      <c r="G42" s="31"/>
      <c r="H42" s="31"/>
      <c r="I42" s="31"/>
      <c r="J42" s="31"/>
      <c r="K42" s="42" t="s">
        <v>27</v>
      </c>
      <c r="L42" s="40">
        <f>SUM(L35:L41)</f>
        <v>175</v>
      </c>
      <c r="M42" s="23"/>
      <c r="N42" s="29"/>
      <c r="O42" s="23"/>
    </row>
    <row r="43" spans="2:15" s="8" customFormat="1" ht="15" customHeight="1" x14ac:dyDescent="0.2">
      <c r="B43" s="22" t="s">
        <v>63</v>
      </c>
      <c r="C43" s="72" t="s">
        <v>62</v>
      </c>
      <c r="D43" s="72"/>
      <c r="E43" s="31"/>
      <c r="F43" s="22" t="s">
        <v>48</v>
      </c>
      <c r="G43" s="72" t="s">
        <v>65</v>
      </c>
      <c r="H43" s="72"/>
      <c r="I43" s="31"/>
      <c r="J43" s="31"/>
      <c r="K43" s="32"/>
      <c r="L43" s="31"/>
      <c r="M43" s="23"/>
      <c r="N43" s="29"/>
      <c r="O43" s="23"/>
    </row>
    <row r="44" spans="2:15" s="8" customFormat="1" x14ac:dyDescent="0.2">
      <c r="B44" s="27" t="s">
        <v>67</v>
      </c>
      <c r="C44" s="53" t="s">
        <v>79</v>
      </c>
      <c r="D44" s="34"/>
      <c r="E44" s="31"/>
      <c r="F44" s="36"/>
      <c r="G44" s="24" t="s">
        <v>78</v>
      </c>
      <c r="H44" s="20"/>
      <c r="I44" s="31"/>
      <c r="J44" s="31"/>
      <c r="K44" s="31"/>
      <c r="L44" s="31"/>
      <c r="M44" s="23"/>
      <c r="N44" s="29"/>
      <c r="O44" s="23"/>
    </row>
    <row r="45" spans="2:15" s="8" customFormat="1" x14ac:dyDescent="0.2">
      <c r="B45" s="27"/>
      <c r="C45" s="23" t="s">
        <v>6</v>
      </c>
      <c r="D45" s="28">
        <f>(C11*130)+(C12*130)</f>
        <v>0</v>
      </c>
      <c r="E45" s="31"/>
      <c r="F45" s="32"/>
      <c r="G45" s="28" t="s">
        <v>6</v>
      </c>
      <c r="H45" s="28">
        <f>(C11*140)+(C12*140)</f>
        <v>0</v>
      </c>
      <c r="I45" s="31"/>
      <c r="J45" s="31"/>
      <c r="K45" s="31"/>
      <c r="L45" s="31"/>
      <c r="M45" s="23"/>
      <c r="N45" s="29"/>
      <c r="O45" s="23"/>
    </row>
    <row r="46" spans="2:15" s="8" customFormat="1" x14ac:dyDescent="0.2">
      <c r="B46" s="30"/>
      <c r="C46" s="55" t="s">
        <v>7</v>
      </c>
      <c r="D46" s="28">
        <f>C11*40</f>
        <v>0</v>
      </c>
      <c r="E46" s="31"/>
      <c r="F46" s="31"/>
      <c r="G46" s="28" t="s">
        <v>14</v>
      </c>
      <c r="H46" s="28">
        <f>C11*45</f>
        <v>0</v>
      </c>
      <c r="I46" s="31"/>
      <c r="J46" s="31"/>
      <c r="K46" s="31"/>
      <c r="L46" s="31"/>
      <c r="M46" s="23"/>
      <c r="N46" s="29"/>
      <c r="O46" s="23"/>
    </row>
    <row r="47" spans="2:15" s="8" customFormat="1" x14ac:dyDescent="0.2">
      <c r="B47" s="23"/>
      <c r="C47" s="23" t="s">
        <v>23</v>
      </c>
      <c r="D47" s="28">
        <f>C13*(75)</f>
        <v>0</v>
      </c>
      <c r="E47" s="31"/>
      <c r="F47" s="35"/>
      <c r="G47" s="55" t="s">
        <v>15</v>
      </c>
      <c r="H47" s="28">
        <f>C13*(67)</f>
        <v>0</v>
      </c>
      <c r="I47" s="31"/>
      <c r="J47" s="31"/>
      <c r="K47" s="31"/>
      <c r="L47" s="31"/>
      <c r="M47" s="23"/>
      <c r="N47" s="29"/>
      <c r="O47" s="23"/>
    </row>
    <row r="48" spans="2:15" s="8" customFormat="1" x14ac:dyDescent="0.2">
      <c r="B48" s="23"/>
      <c r="C48" s="23" t="s">
        <v>8</v>
      </c>
      <c r="D48" s="28">
        <f>C14*(75)</f>
        <v>0</v>
      </c>
      <c r="E48" s="31"/>
      <c r="F48" s="31"/>
      <c r="G48" s="55" t="s">
        <v>16</v>
      </c>
      <c r="H48" s="28">
        <f>C14*(67)</f>
        <v>0</v>
      </c>
      <c r="I48" s="31"/>
      <c r="J48" s="31"/>
      <c r="K48" s="31"/>
      <c r="L48" s="31"/>
      <c r="M48" s="23"/>
      <c r="N48" s="29"/>
      <c r="O48" s="23">
        <f>B18</f>
        <v>0</v>
      </c>
    </row>
    <row r="49" spans="2:15" s="8" customFormat="1" x14ac:dyDescent="0.2">
      <c r="B49" s="23"/>
      <c r="C49" s="23" t="s">
        <v>9</v>
      </c>
      <c r="D49" s="28">
        <f>C15*58</f>
        <v>0</v>
      </c>
      <c r="E49" s="31"/>
      <c r="F49" s="31"/>
      <c r="G49" s="28" t="s">
        <v>17</v>
      </c>
      <c r="H49" s="28">
        <f>C15*60</f>
        <v>0</v>
      </c>
      <c r="I49" s="31"/>
      <c r="J49" s="31"/>
      <c r="K49" s="31"/>
      <c r="L49" s="31"/>
      <c r="M49" s="23"/>
      <c r="N49" s="29"/>
      <c r="O49" s="23"/>
    </row>
    <row r="50" spans="2:15" s="8" customFormat="1" ht="17" thickBot="1" x14ac:dyDescent="0.25">
      <c r="B50" s="41"/>
      <c r="C50" s="28" t="s">
        <v>42</v>
      </c>
      <c r="D50" s="28">
        <v>49</v>
      </c>
      <c r="E50" s="31"/>
      <c r="F50" s="31"/>
      <c r="G50" s="28" t="s">
        <v>42</v>
      </c>
      <c r="H50" s="28">
        <v>25</v>
      </c>
      <c r="I50" s="31"/>
      <c r="J50" s="31"/>
      <c r="K50" s="31"/>
      <c r="L50" s="31"/>
      <c r="M50" s="23"/>
      <c r="N50" s="29"/>
      <c r="O50" s="23"/>
    </row>
    <row r="51" spans="2:15" s="8" customFormat="1" ht="17" thickBot="1" x14ac:dyDescent="0.25">
      <c r="B51" s="23"/>
      <c r="C51" s="28" t="s">
        <v>85</v>
      </c>
      <c r="D51" s="28">
        <f>IF(C3&lt;=6,195,IF(C3&lt;=11,265,280))</f>
        <v>195</v>
      </c>
      <c r="E51" s="31"/>
      <c r="F51" s="31"/>
      <c r="G51" s="42" t="s">
        <v>27</v>
      </c>
      <c r="H51" s="40">
        <f>SUM(H45:H50)</f>
        <v>25</v>
      </c>
      <c r="I51" s="31"/>
      <c r="J51" s="31"/>
      <c r="K51" s="31"/>
      <c r="L51" s="31"/>
      <c r="M51" s="23"/>
      <c r="N51" s="29"/>
      <c r="O51" s="23"/>
    </row>
    <row r="52" spans="2:15" s="8" customFormat="1" ht="17" thickBot="1" x14ac:dyDescent="0.25">
      <c r="B52" s="23"/>
      <c r="C52" s="39" t="s">
        <v>27</v>
      </c>
      <c r="D52" s="40">
        <f>SUM(D45:D51)</f>
        <v>244</v>
      </c>
      <c r="E52" s="23"/>
      <c r="F52" s="23"/>
      <c r="G52" s="23"/>
      <c r="H52" s="23"/>
      <c r="I52" s="23"/>
      <c r="J52" s="31"/>
      <c r="K52" s="31"/>
      <c r="L52" s="31"/>
      <c r="M52" s="23"/>
      <c r="N52" s="29"/>
      <c r="O52" s="23"/>
    </row>
    <row r="53" spans="2:15" s="8" customFormat="1" x14ac:dyDescent="0.2">
      <c r="B53" s="23"/>
      <c r="C53" s="23"/>
      <c r="D53" s="23"/>
      <c r="E53" s="23"/>
      <c r="F53" s="23"/>
      <c r="G53" s="23"/>
      <c r="H53" s="23"/>
      <c r="I53" s="23"/>
      <c r="J53" s="31"/>
      <c r="K53" s="31"/>
      <c r="L53" s="31"/>
      <c r="M53" s="23"/>
      <c r="N53" s="29"/>
      <c r="O53" s="23"/>
    </row>
    <row r="54" spans="2:15" s="8" customFormat="1" x14ac:dyDescent="0.2">
      <c r="B54" s="23"/>
      <c r="C54" s="23"/>
      <c r="D54" s="23"/>
      <c r="E54" s="23"/>
      <c r="F54" s="23"/>
      <c r="G54" s="23"/>
      <c r="H54" s="23"/>
      <c r="I54" s="23"/>
      <c r="J54" s="31"/>
      <c r="K54" s="31"/>
      <c r="L54" s="31"/>
      <c r="M54" s="23"/>
      <c r="N54" s="29"/>
      <c r="O54" s="23"/>
    </row>
    <row r="55" spans="2:15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1"/>
      <c r="O55" s="21"/>
    </row>
    <row r="56" spans="2:15" ht="21" x14ac:dyDescent="0.25">
      <c r="B56" s="60" t="s">
        <v>21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25"/>
    </row>
    <row r="57" spans="2:15" x14ac:dyDescent="0.2">
      <c r="C57" s="43" t="s">
        <v>41</v>
      </c>
      <c r="D57" s="1" t="s">
        <v>34</v>
      </c>
      <c r="E57" s="1" t="s">
        <v>1</v>
      </c>
      <c r="F57" s="1" t="s">
        <v>2</v>
      </c>
      <c r="G57" s="1" t="s">
        <v>35</v>
      </c>
      <c r="H57" s="1" t="s">
        <v>36</v>
      </c>
      <c r="I57" s="1" t="s">
        <v>37</v>
      </c>
      <c r="J57" s="1" t="s">
        <v>38</v>
      </c>
      <c r="K57" s="1" t="s">
        <v>39</v>
      </c>
      <c r="L57" s="1" t="s">
        <v>40</v>
      </c>
      <c r="M57" s="16" t="s">
        <v>43</v>
      </c>
    </row>
    <row r="58" spans="2:15" x14ac:dyDescent="0.2">
      <c r="B58" s="1" t="s">
        <v>54</v>
      </c>
      <c r="C58" s="13">
        <f>SUM(C4:C6)</f>
        <v>345</v>
      </c>
      <c r="D58" s="1"/>
      <c r="E58" s="1"/>
      <c r="F58" s="1"/>
      <c r="G58" s="1"/>
      <c r="H58" s="1"/>
      <c r="I58" s="1"/>
      <c r="J58" s="1"/>
      <c r="K58" s="1"/>
      <c r="L58" s="1"/>
      <c r="M58" s="16"/>
    </row>
    <row r="59" spans="2:15" x14ac:dyDescent="0.2">
      <c r="B59" s="1" t="s">
        <v>55</v>
      </c>
      <c r="C59" s="13">
        <v>225</v>
      </c>
      <c r="D59" s="1"/>
      <c r="E59" s="1"/>
      <c r="F59" s="1"/>
      <c r="G59" s="1"/>
      <c r="H59" s="1"/>
      <c r="I59" s="1"/>
      <c r="J59" s="1"/>
      <c r="K59" s="74" t="s">
        <v>86</v>
      </c>
      <c r="L59" s="1"/>
      <c r="M59" s="16"/>
    </row>
    <row r="60" spans="2:15" x14ac:dyDescent="0.2">
      <c r="B60" s="1" t="s">
        <v>3</v>
      </c>
      <c r="C60" s="15">
        <v>0</v>
      </c>
      <c r="D60" s="15">
        <f>SUM($C$8:$C$9)</f>
        <v>300</v>
      </c>
      <c r="E60" s="15">
        <f t="shared" ref="E60:M60" si="0">SUM($C$8:$C$9)</f>
        <v>300</v>
      </c>
      <c r="F60" s="15">
        <f t="shared" si="0"/>
        <v>300</v>
      </c>
      <c r="G60" s="15">
        <f t="shared" si="0"/>
        <v>300</v>
      </c>
      <c r="H60" s="15">
        <f t="shared" si="0"/>
        <v>300</v>
      </c>
      <c r="I60" s="15">
        <f t="shared" si="0"/>
        <v>300</v>
      </c>
      <c r="J60" s="15">
        <f t="shared" si="0"/>
        <v>300</v>
      </c>
      <c r="K60" s="15">
        <v>250</v>
      </c>
      <c r="L60" s="15">
        <f t="shared" si="0"/>
        <v>300</v>
      </c>
      <c r="M60" s="15">
        <f t="shared" si="0"/>
        <v>300</v>
      </c>
      <c r="N60" s="3"/>
    </row>
    <row r="61" spans="2:15" x14ac:dyDescent="0.2">
      <c r="B61" s="1" t="s">
        <v>4</v>
      </c>
      <c r="C61" s="15">
        <f>D24</f>
        <v>0</v>
      </c>
      <c r="D61" s="15">
        <f>D25</f>
        <v>0</v>
      </c>
      <c r="E61" s="15">
        <f>D26</f>
        <v>0</v>
      </c>
      <c r="F61" s="15">
        <f>D27</f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</row>
    <row r="62" spans="2:15" x14ac:dyDescent="0.2">
      <c r="B62" s="1" t="s">
        <v>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f>D41</f>
        <v>25</v>
      </c>
      <c r="J62" s="15">
        <f>D52</f>
        <v>244</v>
      </c>
      <c r="K62" s="15">
        <f>H41+H51</f>
        <v>50</v>
      </c>
      <c r="L62" s="15">
        <v>0</v>
      </c>
      <c r="M62" s="15">
        <f>L42</f>
        <v>175</v>
      </c>
    </row>
    <row r="63" spans="2:15" x14ac:dyDescent="0.2">
      <c r="B63" s="1" t="s">
        <v>11</v>
      </c>
      <c r="C63" s="15">
        <v>0</v>
      </c>
      <c r="D63" s="57" t="s">
        <v>83</v>
      </c>
      <c r="E63" s="15">
        <f t="shared" ref="E63:M63" si="1">$J$24</f>
        <v>0</v>
      </c>
      <c r="F63" s="15">
        <f t="shared" si="1"/>
        <v>0</v>
      </c>
      <c r="G63" s="15">
        <f t="shared" si="1"/>
        <v>0</v>
      </c>
      <c r="H63" s="15">
        <f t="shared" si="1"/>
        <v>0</v>
      </c>
      <c r="I63" s="15">
        <f t="shared" si="1"/>
        <v>0</v>
      </c>
      <c r="J63" s="15">
        <f>$J$24</f>
        <v>0</v>
      </c>
      <c r="K63" s="15">
        <f>$J$24</f>
        <v>0</v>
      </c>
      <c r="L63" s="15">
        <f t="shared" si="1"/>
        <v>0</v>
      </c>
      <c r="M63" s="15">
        <f t="shared" si="1"/>
        <v>0</v>
      </c>
    </row>
    <row r="64" spans="2:15" x14ac:dyDescent="0.2">
      <c r="B64" s="1" t="s">
        <v>12</v>
      </c>
      <c r="C64" s="15">
        <v>0</v>
      </c>
      <c r="D64" s="15">
        <f>$J$25</f>
        <v>0</v>
      </c>
      <c r="E64" s="15">
        <f t="shared" ref="E64:M64" si="2">$J$25</f>
        <v>0</v>
      </c>
      <c r="F64" s="15">
        <f t="shared" si="2"/>
        <v>0</v>
      </c>
      <c r="G64" s="15">
        <f t="shared" si="2"/>
        <v>0</v>
      </c>
      <c r="H64" s="15">
        <f t="shared" si="2"/>
        <v>0</v>
      </c>
      <c r="I64" s="15">
        <f t="shared" si="2"/>
        <v>0</v>
      </c>
      <c r="J64" s="15">
        <f t="shared" si="2"/>
        <v>0</v>
      </c>
      <c r="K64" s="15">
        <f t="shared" si="2"/>
        <v>0</v>
      </c>
      <c r="L64" s="15">
        <f t="shared" si="2"/>
        <v>0</v>
      </c>
      <c r="M64" s="15">
        <f t="shared" si="2"/>
        <v>0</v>
      </c>
    </row>
    <row r="65" spans="2:14" x14ac:dyDescent="0.2">
      <c r="B65" s="1" t="s">
        <v>13</v>
      </c>
      <c r="C65" s="15">
        <v>0</v>
      </c>
      <c r="D65" s="15">
        <f>$J$26</f>
        <v>0</v>
      </c>
      <c r="E65" s="15">
        <f t="shared" ref="E65:M65" si="3">$J$26</f>
        <v>0</v>
      </c>
      <c r="F65" s="15">
        <f t="shared" si="3"/>
        <v>0</v>
      </c>
      <c r="G65" s="15">
        <f t="shared" si="3"/>
        <v>0</v>
      </c>
      <c r="H65" s="15">
        <f t="shared" si="3"/>
        <v>0</v>
      </c>
      <c r="I65" s="15">
        <f t="shared" si="3"/>
        <v>0</v>
      </c>
      <c r="J65" s="15">
        <f t="shared" si="3"/>
        <v>0</v>
      </c>
      <c r="K65" s="15">
        <f t="shared" si="3"/>
        <v>0</v>
      </c>
      <c r="L65" s="15">
        <f t="shared" si="3"/>
        <v>0</v>
      </c>
      <c r="M65" s="15">
        <f t="shared" si="3"/>
        <v>0</v>
      </c>
    </row>
    <row r="66" spans="2:14" x14ac:dyDescent="0.2">
      <c r="B66" s="9" t="s">
        <v>10</v>
      </c>
      <c r="C66" s="10">
        <f>SUM(C58:C65)</f>
        <v>570</v>
      </c>
      <c r="D66" s="10">
        <f>SUM(D60:D65)</f>
        <v>300</v>
      </c>
      <c r="E66" s="10">
        <f t="shared" ref="D66:L66" si="4">SUM(E60:E65)</f>
        <v>300</v>
      </c>
      <c r="F66" s="10">
        <f t="shared" si="4"/>
        <v>300</v>
      </c>
      <c r="G66" s="10">
        <f t="shared" si="4"/>
        <v>300</v>
      </c>
      <c r="H66" s="10">
        <f t="shared" si="4"/>
        <v>300</v>
      </c>
      <c r="I66" s="10">
        <f>SUM(I60:I65)</f>
        <v>325</v>
      </c>
      <c r="J66" s="10">
        <f>SUM(J60:J65)</f>
        <v>544</v>
      </c>
      <c r="K66" s="10">
        <f>SUM(K60:K65)</f>
        <v>300</v>
      </c>
      <c r="L66" s="10">
        <f t="shared" si="4"/>
        <v>300</v>
      </c>
      <c r="M66" s="10">
        <f t="shared" ref="M66" si="5">SUM(M60:M65)</f>
        <v>475</v>
      </c>
    </row>
    <row r="67" spans="2:14" x14ac:dyDescent="0.2">
      <c r="M67" s="3"/>
    </row>
    <row r="68" spans="2:14" x14ac:dyDescent="0.2">
      <c r="B68" s="1"/>
    </row>
    <row r="69" spans="2:14" x14ac:dyDescent="0.2">
      <c r="B69" s="1"/>
      <c r="N69" s="3"/>
    </row>
    <row r="70" spans="2:14" x14ac:dyDescent="0.2">
      <c r="B70" s="1"/>
      <c r="N70" s="3"/>
    </row>
    <row r="71" spans="2:14" x14ac:dyDescent="0.2">
      <c r="B71" s="1"/>
      <c r="N71" s="2"/>
    </row>
    <row r="72" spans="2:14" x14ac:dyDescent="0.2">
      <c r="B72" s="1"/>
    </row>
    <row r="73" spans="2:14" x14ac:dyDescent="0.2">
      <c r="B73" s="1"/>
      <c r="N73" s="2"/>
    </row>
    <row r="74" spans="2:14" x14ac:dyDescent="0.2">
      <c r="B74" s="1"/>
    </row>
    <row r="75" spans="2:14" x14ac:dyDescent="0.2">
      <c r="B75" s="1"/>
      <c r="N75" s="2"/>
    </row>
    <row r="76" spans="2:14" x14ac:dyDescent="0.2">
      <c r="B76" s="1"/>
    </row>
    <row r="77" spans="2:14" x14ac:dyDescent="0.2">
      <c r="B77" s="1"/>
      <c r="N77" s="2"/>
    </row>
    <row r="78" spans="2:14" x14ac:dyDescent="0.2">
      <c r="B78" s="1"/>
    </row>
    <row r="79" spans="2:14" x14ac:dyDescent="0.2">
      <c r="B79" s="44"/>
      <c r="N79" s="3"/>
    </row>
    <row r="80" spans="2:14" x14ac:dyDescent="0.2">
      <c r="B80" s="44"/>
      <c r="N80" s="3"/>
    </row>
    <row r="81" spans="14:14" x14ac:dyDescent="0.2">
      <c r="N81" s="3"/>
    </row>
    <row r="82" spans="14:14" x14ac:dyDescent="0.2">
      <c r="N82" s="3"/>
    </row>
    <row r="84" spans="14:14" x14ac:dyDescent="0.2">
      <c r="N84" s="2"/>
    </row>
    <row r="86" spans="14:14" x14ac:dyDescent="0.2">
      <c r="N86" s="3"/>
    </row>
    <row r="87" spans="14:14" x14ac:dyDescent="0.2">
      <c r="N87" s="3"/>
    </row>
    <row r="88" spans="14:14" x14ac:dyDescent="0.2">
      <c r="N88" s="3"/>
    </row>
  </sheetData>
  <mergeCells count="8">
    <mergeCell ref="B1:J1"/>
    <mergeCell ref="B56:N56"/>
    <mergeCell ref="E11:H15"/>
    <mergeCell ref="B31:K31"/>
    <mergeCell ref="C43:D43"/>
    <mergeCell ref="C33:D33"/>
    <mergeCell ref="G43:H43"/>
    <mergeCell ref="M36:O37"/>
  </mergeCells>
  <pageMargins left="0.75" right="0.75" top="1" bottom="1" header="0.5" footer="0.5"/>
  <pageSetup scale="6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ELITE</vt:lpstr>
    </vt:vector>
  </TitlesOfParts>
  <Company>Performers Edge Dance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Cicala</dc:creator>
  <cp:lastModifiedBy>Microsoft Office User</cp:lastModifiedBy>
  <cp:lastPrinted>2014-09-27T14:33:39Z</cp:lastPrinted>
  <dcterms:created xsi:type="dcterms:W3CDTF">2013-08-12T22:17:10Z</dcterms:created>
  <dcterms:modified xsi:type="dcterms:W3CDTF">2021-07-15T03:49:33Z</dcterms:modified>
</cp:coreProperties>
</file>