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colecicala/Desktop/"/>
    </mc:Choice>
  </mc:AlternateContent>
  <xr:revisionPtr revIDLastSave="0" documentId="8_{E6DE0E3C-1CAF-5B48-AA1C-FD05FFFE6F99}" xr6:coauthVersionLast="47" xr6:coauthVersionMax="47" xr10:uidLastSave="{00000000-0000-0000-0000-000000000000}"/>
  <bookViews>
    <workbookView xWindow="0" yWindow="460" windowWidth="28800" windowHeight="16540" tabRatio="901" xr2:uid="{00000000-000D-0000-FFFF-FFFF00000000}"/>
  </bookViews>
  <sheets>
    <sheet name="PRE ELITE" sheetId="4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4" l="1"/>
  <c r="H37" i="4"/>
  <c r="H36" i="4"/>
  <c r="H35" i="4"/>
  <c r="H34" i="4"/>
  <c r="D45" i="4"/>
  <c r="D51" i="4" s="1"/>
  <c r="J61" i="4" s="1"/>
  <c r="D50" i="4"/>
  <c r="O47" i="4"/>
  <c r="D38" i="4"/>
  <c r="D37" i="4"/>
  <c r="D36" i="4"/>
  <c r="D35" i="4"/>
  <c r="D34" i="4"/>
  <c r="J23" i="4"/>
  <c r="L34" i="4"/>
  <c r="H44" i="4"/>
  <c r="D44" i="4"/>
  <c r="D48" i="4"/>
  <c r="L38" i="4"/>
  <c r="L37" i="4"/>
  <c r="L36" i="4"/>
  <c r="L35" i="4"/>
  <c r="H48" i="4"/>
  <c r="H47" i="4"/>
  <c r="H46" i="4"/>
  <c r="C15" i="4"/>
  <c r="D19" i="4"/>
  <c r="D47" i="4"/>
  <c r="D46" i="4"/>
  <c r="D40" i="4" l="1"/>
  <c r="C9" i="4"/>
  <c r="D20" i="4" l="1"/>
  <c r="D18" i="4"/>
  <c r="D24" i="4" l="1"/>
  <c r="D21" i="4"/>
  <c r="D23" i="4"/>
  <c r="C57" i="4"/>
  <c r="D26" i="4" l="1"/>
  <c r="F60" i="4" s="1"/>
  <c r="D25" i="4"/>
  <c r="E60" i="4" s="1"/>
  <c r="D60" i="4"/>
  <c r="G59" i="4" l="1"/>
  <c r="J59" i="4"/>
  <c r="K59" i="4"/>
  <c r="H45" i="4"/>
  <c r="L59" i="4" l="1"/>
  <c r="E59" i="4"/>
  <c r="I59" i="4"/>
  <c r="H59" i="4"/>
  <c r="F59" i="4"/>
  <c r="M59" i="4"/>
  <c r="D59" i="4"/>
  <c r="H50" i="4"/>
  <c r="I61" i="4"/>
  <c r="L41" i="4"/>
  <c r="M61" i="4" s="1"/>
  <c r="C60" i="4" l="1"/>
  <c r="C65" i="4" s="1"/>
  <c r="H40" i="4" l="1"/>
  <c r="K61" i="4" s="1"/>
  <c r="J24" i="4"/>
  <c r="J25" i="4"/>
  <c r="J62" i="4" l="1"/>
  <c r="K62" i="4"/>
  <c r="M64" i="4"/>
  <c r="M62" i="4"/>
  <c r="M63" i="4"/>
  <c r="F62" i="4"/>
  <c r="G62" i="4"/>
  <c r="H62" i="4"/>
  <c r="L62" i="4"/>
  <c r="E62" i="4"/>
  <c r="I62" i="4"/>
  <c r="H64" i="4"/>
  <c r="L64" i="4"/>
  <c r="E64" i="4"/>
  <c r="I64" i="4"/>
  <c r="D64" i="4"/>
  <c r="F64" i="4"/>
  <c r="J64" i="4"/>
  <c r="G64" i="4"/>
  <c r="K64" i="4"/>
  <c r="G63" i="4"/>
  <c r="K63" i="4"/>
  <c r="H63" i="4"/>
  <c r="L63" i="4"/>
  <c r="E63" i="4"/>
  <c r="I63" i="4"/>
  <c r="D63" i="4"/>
  <c r="F63" i="4"/>
  <c r="J63" i="4"/>
  <c r="H65" i="4" l="1"/>
  <c r="D65" i="4"/>
  <c r="M65" i="4"/>
  <c r="I65" i="4"/>
  <c r="L65" i="4"/>
  <c r="K65" i="4"/>
  <c r="E65" i="4"/>
  <c r="G65" i="4"/>
  <c r="J65" i="4"/>
  <c r="F65" i="4"/>
</calcChain>
</file>

<file path=xl/sharedStrings.xml><?xml version="1.0" encoding="utf-8"?>
<sst xmlns="http://schemas.openxmlformats.org/spreadsheetml/2006/main" count="117" uniqueCount="85">
  <si>
    <t xml:space="preserve">Dancers Name: </t>
  </si>
  <si>
    <t>Oct</t>
  </si>
  <si>
    <t>Nov</t>
  </si>
  <si>
    <t>Base Tuition</t>
  </si>
  <si>
    <t xml:space="preserve">Costume Fees: </t>
  </si>
  <si>
    <t xml:space="preserve">Competition Fees: </t>
  </si>
  <si>
    <t>Solo</t>
  </si>
  <si>
    <t>Title</t>
  </si>
  <si>
    <t>Trio</t>
  </si>
  <si>
    <t>Groups</t>
  </si>
  <si>
    <t xml:space="preserve">TOTAL: </t>
  </si>
  <si>
    <t xml:space="preserve">Solo Privates: </t>
  </si>
  <si>
    <t>Duet Privates:</t>
  </si>
  <si>
    <t xml:space="preserve">Trio Privates: </t>
  </si>
  <si>
    <t>Solo Title</t>
  </si>
  <si>
    <t xml:space="preserve">Duet: </t>
  </si>
  <si>
    <t xml:space="preserve">Trio: </t>
  </si>
  <si>
    <t xml:space="preserve">Groups: </t>
  </si>
  <si>
    <t xml:space="preserve">Trio Total: </t>
  </si>
  <si>
    <t xml:space="preserve">OVERALL GROUP TOTAL: </t>
  </si>
  <si>
    <t>1/2 Hour Lessons</t>
  </si>
  <si>
    <t>COMPETITION TUITION STRUCTURE</t>
  </si>
  <si>
    <t>Rate:</t>
  </si>
  <si>
    <t>Duet</t>
  </si>
  <si>
    <t xml:space="preserve">Solo </t>
  </si>
  <si>
    <t>Month</t>
  </si>
  <si>
    <t xml:space="preserve">                       </t>
  </si>
  <si>
    <t>TOTAL</t>
  </si>
  <si>
    <t xml:space="preserve">                   Costume Schedule:</t>
  </si>
  <si>
    <t xml:space="preserve">Costume Cost: </t>
  </si>
  <si>
    <t xml:space="preserve">Duet Total: </t>
  </si>
  <si>
    <t xml:space="preserve">Participation Fee: </t>
  </si>
  <si>
    <t xml:space="preserve">Summer Workshop: </t>
  </si>
  <si>
    <t xml:space="preserve">Competition 1: </t>
  </si>
  <si>
    <t>Sept</t>
  </si>
  <si>
    <t>Dec</t>
  </si>
  <si>
    <t>Jan</t>
  </si>
  <si>
    <t>Feb</t>
  </si>
  <si>
    <t>Mar</t>
  </si>
  <si>
    <t>Apr</t>
  </si>
  <si>
    <t>May</t>
  </si>
  <si>
    <t>Aug</t>
  </si>
  <si>
    <t>Media Fee</t>
  </si>
  <si>
    <t xml:space="preserve">June </t>
  </si>
  <si>
    <t>PEDC Nationals Fee</t>
  </si>
  <si>
    <r>
      <rPr>
        <b/>
        <i/>
        <sz val="12"/>
        <rFont val="Calibri"/>
        <family val="2"/>
        <scheme val="minor"/>
      </rPr>
      <t>Competition Fees:</t>
    </r>
    <r>
      <rPr>
        <sz val="12"/>
        <rFont val="Calibri"/>
        <family val="2"/>
        <scheme val="minor"/>
      </rPr>
      <t xml:space="preserve"> </t>
    </r>
  </si>
  <si>
    <t xml:space="preserve">ENTER THE NUMBER OF ROUTINES HERE
</t>
  </si>
  <si>
    <t>Competition 3:</t>
  </si>
  <si>
    <t>Competition 4:</t>
  </si>
  <si>
    <t xml:space="preserve">Fall Registration Fee: </t>
  </si>
  <si>
    <t xml:space="preserve">Private Lessons: </t>
  </si>
  <si>
    <t xml:space="preserve"># Classes per </t>
  </si>
  <si>
    <t>Cost Per Month</t>
  </si>
  <si>
    <t xml:space="preserve">Audition Fee </t>
  </si>
  <si>
    <t xml:space="preserve">Audition, Participation &amp; Registration Fee </t>
  </si>
  <si>
    <t xml:space="preserve">Summer Intensive &amp; Choreography </t>
  </si>
  <si>
    <t xml:space="preserve">Choreography Tuition: </t>
  </si>
  <si>
    <t>$20 per routine (Group, Line, Production) capped at $100</t>
  </si>
  <si>
    <t xml:space="preserve">Intensive Group Costume </t>
  </si>
  <si>
    <t xml:space="preserve">Semi Custom Solo Costume </t>
  </si>
  <si>
    <t>PEDC Pre-Elite/Elite Competition Program 2021-2022</t>
  </si>
  <si>
    <t>Applause March 18-20</t>
  </si>
  <si>
    <t>LADM April 8-10</t>
  </si>
  <si>
    <t xml:space="preserve">Competition 2 + Convention: </t>
  </si>
  <si>
    <t>Starquest May 6-8</t>
  </si>
  <si>
    <t>KAR May 20-22</t>
  </si>
  <si>
    <t>Nationals: KAR July 22nd-26th</t>
  </si>
  <si>
    <t>need to add convention fees</t>
  </si>
  <si>
    <t>Pre-Elite Technique Program:</t>
  </si>
  <si>
    <t xml:space="preserve">Solo  Semi Custom Costume Total: </t>
  </si>
  <si>
    <t xml:space="preserve">Solo Custom Costume Total </t>
  </si>
  <si>
    <t xml:space="preserve">Custom Solo Costume Deposit </t>
  </si>
  <si>
    <t xml:space="preserve">Full balance due direct to seamstress </t>
  </si>
  <si>
    <t xml:space="preserve">TOTAL. </t>
  </si>
  <si>
    <t xml:space="preserve">Group Total: </t>
  </si>
  <si>
    <t xml:space="preserve">** KAR AND STARQUEST HAVE NOT RELEASED THEIR 2022 entry fees.  Subject to change as final pricing is received. </t>
  </si>
  <si>
    <t>Due 02/01/2022</t>
  </si>
  <si>
    <t>Due 04/01/2022</t>
  </si>
  <si>
    <t>Due 03/01/2022</t>
  </si>
  <si>
    <t>Due 06/01/2022</t>
  </si>
  <si>
    <t xml:space="preserve"> * Must be a regional winner.  $188 entry for event.  If dancers qualifies parent can choose whether or not dancer will participate. </t>
  </si>
  <si>
    <t>Solo Title*</t>
  </si>
  <si>
    <t xml:space="preserve"> $          -  </t>
  </si>
  <si>
    <t>Dancers Age as of 1/1/2022</t>
  </si>
  <si>
    <t>Convention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</si>
</sst>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14" fontId="0" fillId="0" borderId="0" xfId="0" applyNumberFormat="1"/>
    <xf numFmtId="0" fontId="2" fillId="0" borderId="1" xfId="0" applyFont="1" applyBorder="1"/>
    <xf numFmtId="0" fontId="2" fillId="0" borderId="0" xfId="0" applyFont="1" applyBorder="1"/>
    <xf numFmtId="0" fontId="0" fillId="0" borderId="0" xfId="0" applyFill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0" fillId="0" borderId="0" xfId="0" applyFill="1" applyBorder="1"/>
    <xf numFmtId="0" fontId="9" fillId="0" borderId="0" xfId="0" applyFont="1"/>
    <xf numFmtId="165" fontId="0" fillId="0" borderId="0" xfId="70" applyNumberFormat="1" applyFont="1"/>
    <xf numFmtId="165" fontId="0" fillId="0" borderId="0" xfId="70" applyNumberFormat="1" applyFont="1" applyBorder="1"/>
    <xf numFmtId="165" fontId="0" fillId="0" borderId="0" xfId="70" applyNumberFormat="1" applyFont="1" applyAlignment="1">
      <alignment horizontal="center"/>
    </xf>
    <xf numFmtId="17" fontId="2" fillId="0" borderId="0" xfId="0" applyNumberFormat="1" applyFont="1"/>
    <xf numFmtId="0" fontId="0" fillId="2" borderId="2" xfId="0" applyFill="1" applyBorder="1"/>
    <xf numFmtId="0" fontId="0" fillId="0" borderId="0" xfId="0" applyFont="1" applyAlignment="1" applyProtection="1">
      <alignment horizontal="right"/>
    </xf>
    <xf numFmtId="164" fontId="0" fillId="0" borderId="0" xfId="1" applyNumberFormat="1" applyFont="1" applyFill="1" applyProtection="1"/>
    <xf numFmtId="0" fontId="0" fillId="0" borderId="0" xfId="0" applyProtection="1"/>
    <xf numFmtId="0" fontId="8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Fill="1" applyProtection="1"/>
    <xf numFmtId="0" fontId="2" fillId="0" borderId="0" xfId="0" applyFont="1" applyProtection="1"/>
    <xf numFmtId="0" fontId="7" fillId="0" borderId="0" xfId="0" applyFont="1" applyProtection="1"/>
    <xf numFmtId="0" fontId="11" fillId="0" borderId="0" xfId="0" applyFont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11" fillId="0" borderId="0" xfId="0" applyFont="1" applyFill="1" applyProtection="1"/>
    <xf numFmtId="0" fontId="8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13" fillId="0" borderId="0" xfId="0" applyFont="1" applyFill="1" applyProtection="1"/>
    <xf numFmtId="0" fontId="14" fillId="0" borderId="0" xfId="0" applyFont="1" applyFill="1" applyProtection="1"/>
    <xf numFmtId="0" fontId="15" fillId="0" borderId="0" xfId="0" applyFont="1" applyFill="1" applyAlignment="1" applyProtection="1">
      <alignment horizontal="center"/>
    </xf>
    <xf numFmtId="14" fontId="13" fillId="0" borderId="0" xfId="0" applyNumberFormat="1" applyFont="1" applyFill="1" applyProtection="1"/>
    <xf numFmtId="0" fontId="14" fillId="0" borderId="0" xfId="0" applyFont="1" applyFill="1" applyAlignment="1" applyProtection="1">
      <alignment horizontal="right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top" wrapText="1"/>
    </xf>
    <xf numFmtId="0" fontId="2" fillId="2" borderId="11" xfId="0" applyFont="1" applyFill="1" applyBorder="1" applyProtection="1"/>
    <xf numFmtId="0" fontId="11" fillId="2" borderId="12" xfId="0" applyFont="1" applyFill="1" applyBorder="1" applyProtection="1"/>
    <xf numFmtId="0" fontId="13" fillId="0" borderId="0" xfId="0" applyFont="1" applyFill="1" applyAlignment="1" applyProtection="1">
      <alignment horizontal="right"/>
    </xf>
    <xf numFmtId="0" fontId="10" fillId="2" borderId="11" xfId="0" applyFont="1" applyFill="1" applyBorder="1" applyProtection="1"/>
    <xf numFmtId="17" fontId="2" fillId="0" borderId="0" xfId="0" applyNumberFormat="1" applyFont="1" applyAlignment="1">
      <alignment horizontal="left"/>
    </xf>
    <xf numFmtId="0" fontId="13" fillId="0" borderId="0" xfId="0" applyFont="1"/>
    <xf numFmtId="166" fontId="0" fillId="0" borderId="0" xfId="70" applyNumberFormat="1" applyFont="1" applyBorder="1"/>
    <xf numFmtId="0" fontId="2" fillId="2" borderId="11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8" fillId="0" borderId="0" xfId="0" applyFont="1" applyFill="1"/>
    <xf numFmtId="165" fontId="0" fillId="0" borderId="0" xfId="70" applyNumberFormat="1" applyFont="1" applyFill="1"/>
    <xf numFmtId="0" fontId="9" fillId="0" borderId="0" xfId="0" applyFont="1" applyAlignment="1">
      <alignment horizontal="right"/>
    </xf>
    <xf numFmtId="165" fontId="0" fillId="2" borderId="12" xfId="0" applyNumberFormat="1" applyFill="1" applyBorder="1"/>
    <xf numFmtId="14" fontId="2" fillId="0" borderId="0" xfId="0" applyNumberFormat="1" applyFont="1" applyFill="1" applyProtection="1"/>
    <xf numFmtId="0" fontId="2" fillId="0" borderId="0" xfId="0" applyFont="1" applyAlignment="1" applyProtection="1"/>
    <xf numFmtId="0" fontId="0" fillId="0" borderId="0" xfId="0" applyFont="1" applyFill="1" applyProtection="1"/>
    <xf numFmtId="0" fontId="0" fillId="0" borderId="0" xfId="0" applyFont="1" applyProtection="1"/>
    <xf numFmtId="165" fontId="16" fillId="0" borderId="0" xfId="0" applyNumberFormat="1" applyFont="1"/>
    <xf numFmtId="0" fontId="0" fillId="2" borderId="2" xfId="0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4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left" wrapText="1"/>
    </xf>
  </cellXfs>
  <cellStyles count="81">
    <cellStyle name="Comma" xfId="1" builtinId="3"/>
    <cellStyle name="Currency" xfId="70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12</xdr:row>
      <xdr:rowOff>177800</xdr:rowOff>
    </xdr:from>
    <xdr:to>
      <xdr:col>7</xdr:col>
      <xdr:colOff>304799</xdr:colOff>
      <xdr:row>13</xdr:row>
      <xdr:rowOff>168275</xdr:rowOff>
    </xdr:to>
    <xdr:sp macro="" textlink="">
      <xdr:nvSpPr>
        <xdr:cNvPr id="3" name="Notched 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6188074" y="2324100"/>
          <a:ext cx="2371725" cy="803275"/>
        </a:xfrm>
        <a:prstGeom prst="notchedRightArrow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7"/>
  <sheetViews>
    <sheetView tabSelected="1" topLeftCell="A49" workbookViewId="0">
      <selection activeCell="H75" sqref="H75"/>
    </sheetView>
  </sheetViews>
  <sheetFormatPr baseColWidth="10" defaultColWidth="11.1640625" defaultRowHeight="16" x14ac:dyDescent="0.2"/>
  <cols>
    <col min="1" max="1" width="2.6640625" customWidth="1"/>
    <col min="2" max="2" width="38" bestFit="1" customWidth="1"/>
    <col min="3" max="3" width="26.1640625" bestFit="1" customWidth="1"/>
    <col min="4" max="4" width="9.6640625" customWidth="1"/>
    <col min="5" max="5" width="15.5" bestFit="1" customWidth="1"/>
    <col min="6" max="6" width="10.5" customWidth="1"/>
    <col min="7" max="7" width="9.5" customWidth="1"/>
    <col min="8" max="8" width="11.1640625" customWidth="1"/>
    <col min="9" max="9" width="15.1640625" bestFit="1" customWidth="1"/>
    <col min="10" max="10" width="10.83203125" customWidth="1"/>
    <col min="11" max="11" width="17.1640625" bestFit="1" customWidth="1"/>
    <col min="12" max="12" width="9.5" customWidth="1"/>
  </cols>
  <sheetData>
    <row r="1" spans="2:14" ht="24" x14ac:dyDescent="0.3">
      <c r="B1" s="59" t="s">
        <v>60</v>
      </c>
      <c r="C1" s="59"/>
      <c r="D1" s="59"/>
      <c r="E1" s="59"/>
      <c r="F1" s="59"/>
      <c r="G1" s="59"/>
      <c r="H1" s="59"/>
      <c r="I1" s="59"/>
      <c r="J1" s="59"/>
    </row>
    <row r="2" spans="2:14" x14ac:dyDescent="0.2">
      <c r="B2" s="1" t="s">
        <v>0</v>
      </c>
      <c r="C2" s="17"/>
      <c r="D2" s="4"/>
      <c r="E2" s="4"/>
      <c r="F2" s="4"/>
      <c r="G2" s="4"/>
      <c r="H2" s="4"/>
    </row>
    <row r="3" spans="2:14" x14ac:dyDescent="0.2">
      <c r="B3" s="1" t="s">
        <v>83</v>
      </c>
      <c r="C3" s="58"/>
      <c r="D3" s="4"/>
      <c r="E3" s="4"/>
      <c r="F3" s="4"/>
      <c r="G3" s="4"/>
      <c r="H3" s="4"/>
    </row>
    <row r="4" spans="2:14" x14ac:dyDescent="0.2">
      <c r="B4" s="1" t="s">
        <v>53</v>
      </c>
      <c r="C4" s="14">
        <v>10</v>
      </c>
      <c r="D4" s="4"/>
      <c r="E4" s="4"/>
      <c r="F4" s="4"/>
      <c r="G4" s="4"/>
      <c r="H4" s="4"/>
    </row>
    <row r="5" spans="2:14" x14ac:dyDescent="0.2">
      <c r="B5" s="1" t="s">
        <v>31</v>
      </c>
      <c r="C5" s="14">
        <v>300</v>
      </c>
      <c r="D5" s="4"/>
      <c r="E5" s="4"/>
      <c r="F5" s="4"/>
      <c r="G5" s="4"/>
      <c r="H5" s="4"/>
    </row>
    <row r="6" spans="2:14" x14ac:dyDescent="0.2">
      <c r="B6" s="1" t="s">
        <v>49</v>
      </c>
      <c r="C6" s="14">
        <v>35</v>
      </c>
      <c r="D6" s="4"/>
      <c r="E6" s="4"/>
      <c r="F6" s="4"/>
      <c r="G6" s="4"/>
      <c r="H6" s="4"/>
    </row>
    <row r="7" spans="2:14" x14ac:dyDescent="0.2">
      <c r="B7" s="1" t="s">
        <v>32</v>
      </c>
      <c r="C7" s="14">
        <v>225</v>
      </c>
      <c r="D7" s="4"/>
      <c r="E7" s="4"/>
      <c r="F7" s="45"/>
      <c r="G7" s="4"/>
      <c r="H7" s="4"/>
    </row>
    <row r="8" spans="2:14" x14ac:dyDescent="0.2">
      <c r="B8" s="1" t="s">
        <v>68</v>
      </c>
      <c r="C8" s="14">
        <v>250</v>
      </c>
      <c r="D8" s="4"/>
      <c r="E8" s="11"/>
      <c r="F8" s="45"/>
      <c r="G8" s="4"/>
      <c r="H8" s="4"/>
    </row>
    <row r="9" spans="2:14" ht="17" thickBot="1" x14ac:dyDescent="0.25">
      <c r="B9" s="1" t="s">
        <v>56</v>
      </c>
      <c r="C9" s="14">
        <f>IF(SUM(C14:C14)&lt;6,SUM(C14:C14)*20,100)</f>
        <v>0</v>
      </c>
      <c r="D9" s="4" t="s">
        <v>57</v>
      </c>
      <c r="E9" s="11"/>
      <c r="F9" s="45"/>
      <c r="G9" s="4"/>
      <c r="H9" s="4"/>
    </row>
    <row r="10" spans="2:14" x14ac:dyDescent="0.2">
      <c r="B10" s="1" t="s">
        <v>69</v>
      </c>
      <c r="C10" s="17">
        <v>0</v>
      </c>
      <c r="D10" s="4"/>
      <c r="E10" s="61" t="s">
        <v>46</v>
      </c>
      <c r="F10" s="62"/>
      <c r="G10" s="62"/>
      <c r="H10" s="63"/>
      <c r="N10" s="2"/>
    </row>
    <row r="11" spans="2:14" x14ac:dyDescent="0.2">
      <c r="B11" s="1" t="s">
        <v>70</v>
      </c>
      <c r="C11" s="17">
        <v>0</v>
      </c>
      <c r="D11" s="4"/>
      <c r="E11" s="64"/>
      <c r="F11" s="65"/>
      <c r="G11" s="65"/>
      <c r="H11" s="66"/>
      <c r="N11" s="2"/>
    </row>
    <row r="12" spans="2:14" x14ac:dyDescent="0.2">
      <c r="B12" s="1" t="s">
        <v>30</v>
      </c>
      <c r="C12" s="17">
        <v>0</v>
      </c>
      <c r="D12" s="4"/>
      <c r="E12" s="67"/>
      <c r="F12" s="65"/>
      <c r="G12" s="65"/>
      <c r="H12" s="66"/>
      <c r="N12" s="2"/>
    </row>
    <row r="13" spans="2:14" x14ac:dyDescent="0.2">
      <c r="B13" s="7" t="s">
        <v>18</v>
      </c>
      <c r="C13" s="17">
        <v>0</v>
      </c>
      <c r="D13" s="4"/>
      <c r="E13" s="67"/>
      <c r="F13" s="65"/>
      <c r="G13" s="65"/>
      <c r="H13" s="66"/>
      <c r="N13" s="2"/>
    </row>
    <row r="14" spans="2:14" ht="17" thickBot="1" x14ac:dyDescent="0.25">
      <c r="B14" s="6" t="s">
        <v>74</v>
      </c>
      <c r="C14" s="17">
        <v>0</v>
      </c>
      <c r="D14" s="4"/>
      <c r="E14" s="68"/>
      <c r="F14" s="69"/>
      <c r="G14" s="69"/>
      <c r="H14" s="70"/>
      <c r="N14" s="2"/>
    </row>
    <row r="15" spans="2:14" ht="17" thickTop="1" x14ac:dyDescent="0.2">
      <c r="B15" s="7" t="s">
        <v>19</v>
      </c>
      <c r="C15" s="4">
        <f>SUM(C10:C14)</f>
        <v>0</v>
      </c>
      <c r="D15" s="4"/>
      <c r="E15" s="4"/>
      <c r="F15" s="4"/>
      <c r="G15" s="4"/>
      <c r="M15" s="8"/>
      <c r="N15" s="2"/>
    </row>
    <row r="16" spans="2:14" ht="4.5" customHeight="1" x14ac:dyDescent="0.2">
      <c r="B16" s="1"/>
      <c r="C16" s="1"/>
      <c r="M16" s="8"/>
      <c r="N16" s="3"/>
    </row>
    <row r="17" spans="2:15" x14ac:dyDescent="0.2">
      <c r="B17" s="1"/>
      <c r="C17" s="1"/>
      <c r="M17" s="8"/>
      <c r="N17" s="3"/>
    </row>
    <row r="18" spans="2:15" x14ac:dyDescent="0.2">
      <c r="B18" s="51" t="s">
        <v>29</v>
      </c>
      <c r="C18" s="1" t="s">
        <v>59</v>
      </c>
      <c r="D18" s="13">
        <f>C10*225</f>
        <v>0</v>
      </c>
      <c r="M18" s="8"/>
      <c r="N18" s="3"/>
    </row>
    <row r="19" spans="2:15" x14ac:dyDescent="0.2">
      <c r="B19" s="51"/>
      <c r="C19" s="1" t="s">
        <v>71</v>
      </c>
      <c r="D19" s="13">
        <f>150*C11</f>
        <v>0</v>
      </c>
      <c r="E19" t="s">
        <v>72</v>
      </c>
      <c r="M19" s="8"/>
      <c r="N19" s="3"/>
    </row>
    <row r="20" spans="2:15" ht="17" thickBot="1" x14ac:dyDescent="0.25">
      <c r="B20" s="1"/>
      <c r="C20" s="1" t="s">
        <v>58</v>
      </c>
      <c r="D20" s="13">
        <f>(SUM(C12:C13)+SUM(C14:C14))*175</f>
        <v>0</v>
      </c>
      <c r="M20" s="8"/>
      <c r="N20" s="3"/>
    </row>
    <row r="21" spans="2:15" ht="17" thickBot="1" x14ac:dyDescent="0.25">
      <c r="B21" s="1"/>
      <c r="C21" s="46" t="s">
        <v>73</v>
      </c>
      <c r="D21" s="52">
        <f>SUM(D18:D20)</f>
        <v>0</v>
      </c>
      <c r="M21" s="8"/>
      <c r="N21" s="3"/>
    </row>
    <row r="22" spans="2:15" s="8" customFormat="1" x14ac:dyDescent="0.2">
      <c r="B22" s="47"/>
      <c r="C22" s="48"/>
      <c r="D22" s="11"/>
      <c r="G22" s="4" t="s">
        <v>22</v>
      </c>
      <c r="H22" t="s">
        <v>51</v>
      </c>
      <c r="I22" s="8" t="s">
        <v>25</v>
      </c>
      <c r="J22" t="s">
        <v>52</v>
      </c>
      <c r="N22" s="49"/>
    </row>
    <row r="23" spans="2:15" ht="13.5" customHeight="1" x14ac:dyDescent="0.2">
      <c r="B23" s="12" t="s">
        <v>28</v>
      </c>
      <c r="C23" s="1" t="s">
        <v>41</v>
      </c>
      <c r="D23" s="13">
        <f>(D18/4)+(D20/4)+D19</f>
        <v>0</v>
      </c>
      <c r="E23" s="12" t="s">
        <v>50</v>
      </c>
      <c r="F23" s="1" t="s">
        <v>24</v>
      </c>
      <c r="G23" s="13">
        <v>45</v>
      </c>
      <c r="H23">
        <v>4</v>
      </c>
      <c r="I23" t="s">
        <v>20</v>
      </c>
      <c r="J23" s="50">
        <f>(G23*H23*C10)+(G23*H23*C11)</f>
        <v>0</v>
      </c>
      <c r="L23" s="8"/>
    </row>
    <row r="24" spans="2:15" x14ac:dyDescent="0.2">
      <c r="C24" s="1" t="s">
        <v>34</v>
      </c>
      <c r="D24" s="13">
        <f>(D18/4)+(D20/4)</f>
        <v>0</v>
      </c>
      <c r="F24" s="1" t="s">
        <v>23</v>
      </c>
      <c r="G24" s="13">
        <v>25</v>
      </c>
      <c r="H24">
        <v>4</v>
      </c>
      <c r="I24" t="s">
        <v>20</v>
      </c>
      <c r="J24" s="50">
        <f>G24*H24*C12</f>
        <v>0</v>
      </c>
      <c r="L24" s="8"/>
      <c r="M24" s="2"/>
    </row>
    <row r="25" spans="2:15" x14ac:dyDescent="0.2">
      <c r="C25" s="1" t="s">
        <v>1</v>
      </c>
      <c r="D25" s="13">
        <f>D21/4</f>
        <v>0</v>
      </c>
      <c r="F25" s="1" t="s">
        <v>8</v>
      </c>
      <c r="G25" s="13">
        <v>20</v>
      </c>
      <c r="H25">
        <v>4</v>
      </c>
      <c r="I25" t="s">
        <v>20</v>
      </c>
      <c r="J25" s="50">
        <f>G25*H25*C13</f>
        <v>0</v>
      </c>
      <c r="L25" s="8"/>
    </row>
    <row r="26" spans="2:15" x14ac:dyDescent="0.2">
      <c r="C26" s="1" t="s">
        <v>2</v>
      </c>
      <c r="D26" s="13">
        <f>D21/4</f>
        <v>0</v>
      </c>
      <c r="F26" s="1"/>
      <c r="K26" s="8"/>
      <c r="M26" s="8"/>
      <c r="N26" s="2"/>
    </row>
    <row r="27" spans="2:15" x14ac:dyDescent="0.2">
      <c r="B27" s="12" t="s">
        <v>26</v>
      </c>
      <c r="F27" s="1"/>
      <c r="M27" s="8"/>
    </row>
    <row r="28" spans="2:15" ht="6" customHeight="1" x14ac:dyDescent="0.2">
      <c r="E28" s="5"/>
      <c r="F28" s="5"/>
      <c r="G28" s="5"/>
      <c r="H28" s="5"/>
      <c r="I28" s="5"/>
    </row>
    <row r="29" spans="2:15" x14ac:dyDescent="0.2">
      <c r="B29" s="26" t="s">
        <v>45</v>
      </c>
      <c r="C29" s="18"/>
      <c r="D29" s="19"/>
      <c r="E29" s="20"/>
      <c r="F29" s="20"/>
      <c r="G29" s="18"/>
      <c r="H29" s="19"/>
      <c r="I29" s="20"/>
      <c r="J29" s="20"/>
      <c r="K29" s="20"/>
      <c r="L29" s="20"/>
      <c r="M29" s="20"/>
      <c r="N29" s="21"/>
      <c r="O29" s="20"/>
    </row>
    <row r="30" spans="2:15" ht="15.75" customHeight="1" x14ac:dyDescent="0.2">
      <c r="B30" s="71" t="s">
        <v>75</v>
      </c>
      <c r="C30" s="71"/>
      <c r="D30" s="71"/>
      <c r="E30" s="71"/>
      <c r="F30" s="71"/>
      <c r="G30" s="71"/>
      <c r="H30" s="71"/>
      <c r="I30" s="71"/>
      <c r="J30" s="71"/>
      <c r="K30" s="71"/>
      <c r="L30" s="20"/>
      <c r="M30" s="20"/>
      <c r="N30" s="21"/>
      <c r="O30" s="20"/>
    </row>
    <row r="31" spans="2:15" ht="15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20"/>
      <c r="M31" s="20"/>
      <c r="N31" s="21"/>
      <c r="O31" s="20"/>
    </row>
    <row r="32" spans="2:15" x14ac:dyDescent="0.2">
      <c r="B32" s="22" t="s">
        <v>33</v>
      </c>
      <c r="C32" s="72" t="s">
        <v>61</v>
      </c>
      <c r="D32" s="72"/>
      <c r="E32" s="20"/>
      <c r="F32" s="22" t="s">
        <v>47</v>
      </c>
      <c r="G32" s="54" t="s">
        <v>64</v>
      </c>
      <c r="H32" s="54"/>
      <c r="I32" s="20"/>
      <c r="J32" s="24" t="s">
        <v>66</v>
      </c>
      <c r="K32" s="20"/>
      <c r="L32" s="20"/>
      <c r="M32" s="20"/>
      <c r="N32" s="21"/>
      <c r="O32" s="20"/>
    </row>
    <row r="33" spans="2:15" x14ac:dyDescent="0.2">
      <c r="B33" s="36"/>
      <c r="C33" s="24" t="s">
        <v>76</v>
      </c>
      <c r="D33" s="20"/>
      <c r="E33" s="20"/>
      <c r="F33" s="36"/>
      <c r="G33" s="24" t="s">
        <v>77</v>
      </c>
      <c r="H33" s="56"/>
      <c r="I33" s="56"/>
      <c r="J33" s="24"/>
      <c r="K33" s="24" t="s">
        <v>79</v>
      </c>
      <c r="L33" s="20"/>
      <c r="M33" s="20"/>
      <c r="N33" s="21"/>
      <c r="O33" s="20"/>
    </row>
    <row r="34" spans="2:15" s="8" customFormat="1" x14ac:dyDescent="0.2">
      <c r="B34" s="37"/>
      <c r="C34" s="23" t="s">
        <v>6</v>
      </c>
      <c r="D34" s="28">
        <f>(C10*152)+(C11*152)</f>
        <v>0</v>
      </c>
      <c r="E34" s="31"/>
      <c r="F34" s="32"/>
      <c r="G34" s="55" t="s">
        <v>6</v>
      </c>
      <c r="H34" s="55">
        <f>(C10*142)+(C11*142)</f>
        <v>0</v>
      </c>
      <c r="I34" s="31"/>
      <c r="J34" s="32"/>
      <c r="K34" s="28" t="s">
        <v>6</v>
      </c>
      <c r="L34" s="28">
        <f>(C10*160)+(C11*160)</f>
        <v>0</v>
      </c>
      <c r="M34" s="23"/>
      <c r="N34" s="29"/>
      <c r="O34" s="23"/>
    </row>
    <row r="35" spans="2:15" s="8" customFormat="1" ht="30" customHeight="1" x14ac:dyDescent="0.2">
      <c r="B35" s="30"/>
      <c r="C35" s="23" t="s">
        <v>7</v>
      </c>
      <c r="D35" s="28">
        <f>C10*57</f>
        <v>0</v>
      </c>
      <c r="E35" s="31"/>
      <c r="F35" s="31"/>
      <c r="G35" s="55" t="s">
        <v>7</v>
      </c>
      <c r="H35" s="55">
        <f>C10*47</f>
        <v>0</v>
      </c>
      <c r="I35" s="31"/>
      <c r="J35" s="31"/>
      <c r="K35" s="55" t="s">
        <v>81</v>
      </c>
      <c r="L35" s="28">
        <f>C10*0</f>
        <v>0</v>
      </c>
      <c r="M35" s="73" t="s">
        <v>80</v>
      </c>
      <c r="N35" s="73"/>
      <c r="O35" s="73"/>
    </row>
    <row r="36" spans="2:15" s="8" customFormat="1" ht="35" customHeight="1" x14ac:dyDescent="0.25">
      <c r="B36" s="23"/>
      <c r="C36" s="23" t="s">
        <v>23</v>
      </c>
      <c r="D36" s="28">
        <f>C12*84</f>
        <v>0</v>
      </c>
      <c r="E36" s="31"/>
      <c r="F36" s="31"/>
      <c r="G36" s="55" t="s">
        <v>23</v>
      </c>
      <c r="H36" s="55">
        <f>C12*96</f>
        <v>0</v>
      </c>
      <c r="I36" s="31"/>
      <c r="J36" s="33"/>
      <c r="K36" s="28" t="s">
        <v>15</v>
      </c>
      <c r="L36" s="28">
        <f>C12*(83)</f>
        <v>0</v>
      </c>
      <c r="M36" s="73"/>
      <c r="N36" s="73"/>
      <c r="O36" s="73"/>
    </row>
    <row r="37" spans="2:15" s="8" customFormat="1" x14ac:dyDescent="0.2">
      <c r="B37" s="23"/>
      <c r="C37" s="23" t="s">
        <v>8</v>
      </c>
      <c r="D37" s="28">
        <f>C13*84</f>
        <v>0</v>
      </c>
      <c r="E37" s="31"/>
      <c r="F37" s="31"/>
      <c r="G37" s="55" t="s">
        <v>8</v>
      </c>
      <c r="H37" s="55">
        <f>C13*65</f>
        <v>0</v>
      </c>
      <c r="I37" s="31"/>
      <c r="J37" s="31"/>
      <c r="K37" s="28" t="s">
        <v>16</v>
      </c>
      <c r="L37" s="28">
        <f>C13*(83)</f>
        <v>0</v>
      </c>
      <c r="M37" s="23"/>
      <c r="N37" s="29"/>
      <c r="O37" s="23"/>
    </row>
    <row r="38" spans="2:15" s="8" customFormat="1" x14ac:dyDescent="0.2">
      <c r="B38" s="23"/>
      <c r="C38" s="23" t="s">
        <v>9</v>
      </c>
      <c r="D38" s="28">
        <f>C14*65</f>
        <v>0</v>
      </c>
      <c r="E38" s="31"/>
      <c r="F38" s="31"/>
      <c r="G38" s="55" t="s">
        <v>9</v>
      </c>
      <c r="H38" s="55">
        <f>C14*62</f>
        <v>0</v>
      </c>
      <c r="I38" s="31"/>
      <c r="J38" s="31"/>
      <c r="K38" s="28" t="s">
        <v>17</v>
      </c>
      <c r="L38" s="28">
        <f>C14*76</f>
        <v>0</v>
      </c>
      <c r="M38" s="23"/>
      <c r="N38" s="29"/>
      <c r="O38" s="23"/>
    </row>
    <row r="39" spans="2:15" s="8" customFormat="1" ht="17" thickBot="1" x14ac:dyDescent="0.25">
      <c r="B39" s="23"/>
      <c r="C39" s="23" t="s">
        <v>42</v>
      </c>
      <c r="D39" s="28">
        <v>25</v>
      </c>
      <c r="E39" s="31"/>
      <c r="F39" s="31"/>
      <c r="G39" s="55" t="s">
        <v>42</v>
      </c>
      <c r="H39" s="55">
        <v>25</v>
      </c>
      <c r="I39" s="31"/>
      <c r="J39" s="41"/>
      <c r="K39" s="28" t="s">
        <v>42</v>
      </c>
      <c r="L39" s="28">
        <v>25</v>
      </c>
      <c r="M39" s="23"/>
      <c r="N39" s="29"/>
      <c r="O39" s="23"/>
    </row>
    <row r="40" spans="2:15" s="8" customFormat="1" ht="17" thickBot="1" x14ac:dyDescent="0.25">
      <c r="B40" s="23"/>
      <c r="C40" s="39" t="s">
        <v>27</v>
      </c>
      <c r="D40" s="40">
        <f>SUM(D34:D39)</f>
        <v>25</v>
      </c>
      <c r="E40" s="31"/>
      <c r="F40" s="31"/>
      <c r="G40" s="42" t="s">
        <v>27</v>
      </c>
      <c r="H40" s="40">
        <f>SUM(H34:H39)</f>
        <v>25</v>
      </c>
      <c r="I40" s="31"/>
      <c r="J40" s="31"/>
      <c r="K40" s="28" t="s">
        <v>44</v>
      </c>
      <c r="L40" s="28">
        <v>150</v>
      </c>
      <c r="M40" s="23"/>
      <c r="N40" s="29"/>
      <c r="O40" s="23"/>
    </row>
    <row r="41" spans="2:15" s="8" customFormat="1" ht="15" customHeight="1" thickBot="1" x14ac:dyDescent="0.25">
      <c r="B41" s="23"/>
      <c r="C41" s="23"/>
      <c r="D41" s="31"/>
      <c r="E41" s="31"/>
      <c r="F41" s="31"/>
      <c r="G41" s="31"/>
      <c r="H41" s="31"/>
      <c r="I41" s="31"/>
      <c r="J41" s="31"/>
      <c r="K41" s="42" t="s">
        <v>27</v>
      </c>
      <c r="L41" s="40">
        <f>SUM(L34:L40)</f>
        <v>175</v>
      </c>
      <c r="M41" s="23"/>
      <c r="N41" s="29"/>
      <c r="O41" s="23"/>
    </row>
    <row r="42" spans="2:15" s="8" customFormat="1" ht="15" customHeight="1" x14ac:dyDescent="0.2">
      <c r="B42" s="22" t="s">
        <v>63</v>
      </c>
      <c r="C42" s="72" t="s">
        <v>62</v>
      </c>
      <c r="D42" s="72"/>
      <c r="E42" s="31"/>
      <c r="F42" s="22" t="s">
        <v>48</v>
      </c>
      <c r="G42" s="72" t="s">
        <v>65</v>
      </c>
      <c r="H42" s="72"/>
      <c r="I42" s="31"/>
      <c r="J42" s="31"/>
      <c r="K42" s="32"/>
      <c r="L42" s="31"/>
      <c r="M42" s="23"/>
      <c r="N42" s="29"/>
      <c r="O42" s="23"/>
    </row>
    <row r="43" spans="2:15" s="8" customFormat="1" x14ac:dyDescent="0.2">
      <c r="B43" s="27" t="s">
        <v>67</v>
      </c>
      <c r="C43" s="53" t="s">
        <v>78</v>
      </c>
      <c r="D43" s="34"/>
      <c r="E43" s="31"/>
      <c r="F43" s="36"/>
      <c r="G43" s="24" t="s">
        <v>77</v>
      </c>
      <c r="H43" s="20"/>
      <c r="I43" s="31"/>
      <c r="J43" s="31"/>
      <c r="K43" s="31"/>
      <c r="L43" s="31"/>
      <c r="M43" s="23"/>
      <c r="N43" s="29"/>
      <c r="O43" s="23"/>
    </row>
    <row r="44" spans="2:15" s="8" customFormat="1" x14ac:dyDescent="0.2">
      <c r="B44" s="27"/>
      <c r="C44" s="23" t="s">
        <v>6</v>
      </c>
      <c r="D44" s="28">
        <f>(C10*130)+(C11*130)</f>
        <v>0</v>
      </c>
      <c r="E44" s="31"/>
      <c r="F44" s="32"/>
      <c r="G44" s="28" t="s">
        <v>6</v>
      </c>
      <c r="H44" s="28">
        <f>(C10*140)+(C11*140)</f>
        <v>0</v>
      </c>
      <c r="I44" s="31"/>
      <c r="J44" s="31"/>
      <c r="K44" s="31"/>
      <c r="L44" s="31"/>
      <c r="M44" s="23"/>
      <c r="N44" s="29"/>
      <c r="O44" s="23"/>
    </row>
    <row r="45" spans="2:15" s="8" customFormat="1" x14ac:dyDescent="0.2">
      <c r="B45" s="30"/>
      <c r="C45" s="55" t="s">
        <v>7</v>
      </c>
      <c r="D45" s="28">
        <f>C10*40</f>
        <v>0</v>
      </c>
      <c r="E45" s="31"/>
      <c r="F45" s="31"/>
      <c r="G45" s="28" t="s">
        <v>14</v>
      </c>
      <c r="H45" s="28">
        <f>C10*45</f>
        <v>0</v>
      </c>
      <c r="I45" s="31"/>
      <c r="J45" s="31"/>
      <c r="K45" s="31"/>
      <c r="L45" s="31"/>
      <c r="M45" s="23"/>
      <c r="N45" s="29"/>
      <c r="O45" s="23"/>
    </row>
    <row r="46" spans="2:15" s="8" customFormat="1" x14ac:dyDescent="0.2">
      <c r="B46" s="23"/>
      <c r="C46" s="23" t="s">
        <v>23</v>
      </c>
      <c r="D46" s="28">
        <f>C12*(75)</f>
        <v>0</v>
      </c>
      <c r="E46" s="31"/>
      <c r="F46" s="35"/>
      <c r="G46" s="55" t="s">
        <v>15</v>
      </c>
      <c r="H46" s="28">
        <f>C12*(67)</f>
        <v>0</v>
      </c>
      <c r="I46" s="31"/>
      <c r="J46" s="31"/>
      <c r="K46" s="31"/>
      <c r="L46" s="31"/>
      <c r="M46" s="23"/>
      <c r="N46" s="29"/>
      <c r="O46" s="23"/>
    </row>
    <row r="47" spans="2:15" s="8" customFormat="1" x14ac:dyDescent="0.2">
      <c r="B47" s="23"/>
      <c r="C47" s="23" t="s">
        <v>8</v>
      </c>
      <c r="D47" s="28">
        <f>C13*(75)</f>
        <v>0</v>
      </c>
      <c r="E47" s="31"/>
      <c r="F47" s="31"/>
      <c r="G47" s="55" t="s">
        <v>16</v>
      </c>
      <c r="H47" s="28">
        <f>C13*(67)</f>
        <v>0</v>
      </c>
      <c r="I47" s="31"/>
      <c r="J47" s="31"/>
      <c r="K47" s="31"/>
      <c r="L47" s="31"/>
      <c r="M47" s="23"/>
      <c r="N47" s="29"/>
      <c r="O47" s="23">
        <f>B17</f>
        <v>0</v>
      </c>
    </row>
    <row r="48" spans="2:15" s="8" customFormat="1" x14ac:dyDescent="0.2">
      <c r="B48" s="23"/>
      <c r="C48" s="23" t="s">
        <v>9</v>
      </c>
      <c r="D48" s="28">
        <f>C14*58</f>
        <v>0</v>
      </c>
      <c r="E48" s="31"/>
      <c r="F48" s="31"/>
      <c r="G48" s="28" t="s">
        <v>17</v>
      </c>
      <c r="H48" s="28">
        <f>C14*60</f>
        <v>0</v>
      </c>
      <c r="I48" s="31"/>
      <c r="J48" s="31"/>
      <c r="K48" s="31"/>
      <c r="L48" s="31"/>
      <c r="M48" s="23"/>
      <c r="N48" s="29"/>
      <c r="O48" s="23"/>
    </row>
    <row r="49" spans="2:15" s="8" customFormat="1" ht="17" thickBot="1" x14ac:dyDescent="0.25">
      <c r="B49" s="41"/>
      <c r="C49" s="28" t="s">
        <v>42</v>
      </c>
      <c r="D49" s="28">
        <v>49</v>
      </c>
      <c r="E49" s="31"/>
      <c r="F49" s="31"/>
      <c r="G49" s="28" t="s">
        <v>42</v>
      </c>
      <c r="H49" s="28">
        <v>25</v>
      </c>
      <c r="I49" s="31"/>
      <c r="J49" s="31"/>
      <c r="K49" s="31"/>
      <c r="L49" s="31"/>
      <c r="M49" s="23"/>
      <c r="N49" s="29"/>
      <c r="O49" s="23"/>
    </row>
    <row r="50" spans="2:15" s="8" customFormat="1" ht="17" thickBot="1" x14ac:dyDescent="0.25">
      <c r="B50" s="23"/>
      <c r="C50" s="28" t="s">
        <v>84</v>
      </c>
      <c r="D50" s="28">
        <f>IF(C3&lt;=6,195,IF(C3&lt;=11,265,280))</f>
        <v>195</v>
      </c>
      <c r="E50" s="31"/>
      <c r="F50" s="31"/>
      <c r="G50" s="42" t="s">
        <v>27</v>
      </c>
      <c r="H50" s="40">
        <f>SUM(H44:H49)</f>
        <v>25</v>
      </c>
      <c r="I50" s="31"/>
      <c r="J50" s="31"/>
      <c r="K50" s="31"/>
      <c r="L50" s="31"/>
      <c r="M50" s="23"/>
      <c r="N50" s="29"/>
      <c r="O50" s="23"/>
    </row>
    <row r="51" spans="2:15" s="8" customFormat="1" ht="17" thickBot="1" x14ac:dyDescent="0.25">
      <c r="B51" s="23"/>
      <c r="C51" s="39" t="s">
        <v>27</v>
      </c>
      <c r="D51" s="40">
        <f>SUM(D44:D50)</f>
        <v>244</v>
      </c>
      <c r="E51" s="23"/>
      <c r="F51" s="23"/>
      <c r="G51" s="23"/>
      <c r="H51" s="23"/>
      <c r="I51" s="23"/>
      <c r="J51" s="31"/>
      <c r="K51" s="31"/>
      <c r="L51" s="31"/>
      <c r="M51" s="23"/>
      <c r="N51" s="29"/>
      <c r="O51" s="23"/>
    </row>
    <row r="52" spans="2:15" s="8" customFormat="1" x14ac:dyDescent="0.2">
      <c r="B52" s="23"/>
      <c r="C52" s="23"/>
      <c r="D52" s="23"/>
      <c r="E52" s="23"/>
      <c r="F52" s="23"/>
      <c r="G52" s="23"/>
      <c r="H52" s="23"/>
      <c r="I52" s="23"/>
      <c r="J52" s="31"/>
      <c r="K52" s="31"/>
      <c r="L52" s="31"/>
      <c r="M52" s="23"/>
      <c r="N52" s="29"/>
      <c r="O52" s="23"/>
    </row>
    <row r="53" spans="2:15" s="8" customFormat="1" x14ac:dyDescent="0.2">
      <c r="B53" s="23"/>
      <c r="C53" s="23"/>
      <c r="D53" s="23"/>
      <c r="E53" s="23"/>
      <c r="F53" s="23"/>
      <c r="G53" s="23"/>
      <c r="H53" s="23"/>
      <c r="I53" s="23"/>
      <c r="J53" s="31"/>
      <c r="K53" s="31"/>
      <c r="L53" s="31"/>
      <c r="M53" s="23"/>
      <c r="N53" s="29"/>
      <c r="O53" s="23"/>
    </row>
    <row r="54" spans="2:15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21"/>
    </row>
    <row r="55" spans="2:15" ht="21" x14ac:dyDescent="0.25">
      <c r="B55" s="60" t="s">
        <v>21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25"/>
    </row>
    <row r="56" spans="2:15" x14ac:dyDescent="0.2">
      <c r="C56" s="43" t="s">
        <v>41</v>
      </c>
      <c r="D56" s="1" t="s">
        <v>34</v>
      </c>
      <c r="E56" s="1" t="s">
        <v>1</v>
      </c>
      <c r="F56" s="1" t="s">
        <v>2</v>
      </c>
      <c r="G56" s="1" t="s">
        <v>35</v>
      </c>
      <c r="H56" s="1" t="s">
        <v>36</v>
      </c>
      <c r="I56" s="1" t="s">
        <v>37</v>
      </c>
      <c r="J56" s="1" t="s">
        <v>38</v>
      </c>
      <c r="K56" s="1" t="s">
        <v>39</v>
      </c>
      <c r="L56" s="1" t="s">
        <v>40</v>
      </c>
      <c r="M56" s="16" t="s">
        <v>43</v>
      </c>
    </row>
    <row r="57" spans="2:15" x14ac:dyDescent="0.2">
      <c r="B57" s="1" t="s">
        <v>54</v>
      </c>
      <c r="C57" s="13">
        <f>SUM(C4:C6)</f>
        <v>345</v>
      </c>
      <c r="D57" s="1"/>
      <c r="E57" s="1"/>
      <c r="F57" s="1"/>
      <c r="G57" s="1"/>
      <c r="H57" s="1"/>
      <c r="I57" s="1"/>
      <c r="J57" s="1"/>
      <c r="K57" s="1"/>
      <c r="L57" s="1"/>
      <c r="M57" s="16"/>
    </row>
    <row r="58" spans="2:15" x14ac:dyDescent="0.2">
      <c r="B58" s="1" t="s">
        <v>55</v>
      </c>
      <c r="C58" s="13">
        <v>225</v>
      </c>
      <c r="D58" s="1"/>
      <c r="E58" s="1"/>
      <c r="F58" s="1"/>
      <c r="G58" s="1"/>
      <c r="H58" s="1"/>
      <c r="I58" s="1"/>
      <c r="J58" s="1"/>
      <c r="K58" s="1"/>
      <c r="L58" s="1"/>
      <c r="M58" s="16"/>
    </row>
    <row r="59" spans="2:15" x14ac:dyDescent="0.2">
      <c r="B59" s="1" t="s">
        <v>3</v>
      </c>
      <c r="C59" s="15">
        <v>0</v>
      </c>
      <c r="D59" s="15">
        <f>$C$8+$C$9</f>
        <v>250</v>
      </c>
      <c r="E59" s="15">
        <f>$C$8+$C$9</f>
        <v>250</v>
      </c>
      <c r="F59" s="15">
        <f>$C$8+$C$9</f>
        <v>250</v>
      </c>
      <c r="G59" s="15">
        <f>$C$8+$C$9</f>
        <v>250</v>
      </c>
      <c r="H59" s="15">
        <f>$C$8+$C$9</f>
        <v>250</v>
      </c>
      <c r="I59" s="15">
        <f>$C$8+$C$9</f>
        <v>250</v>
      </c>
      <c r="J59" s="15">
        <f>$C$8+$C$9</f>
        <v>250</v>
      </c>
      <c r="K59" s="15">
        <f>$C$8+$C$9</f>
        <v>250</v>
      </c>
      <c r="L59" s="15">
        <f>$C$8+$C$9</f>
        <v>250</v>
      </c>
      <c r="M59" s="15">
        <f>$C$8+$C$9</f>
        <v>250</v>
      </c>
      <c r="N59" s="3"/>
    </row>
    <row r="60" spans="2:15" x14ac:dyDescent="0.2">
      <c r="B60" s="1" t="s">
        <v>4</v>
      </c>
      <c r="C60" s="15">
        <f>D23</f>
        <v>0</v>
      </c>
      <c r="D60" s="15">
        <f>D24</f>
        <v>0</v>
      </c>
      <c r="E60" s="15">
        <f>D25</f>
        <v>0</v>
      </c>
      <c r="F60" s="15">
        <f>D26</f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</row>
    <row r="61" spans="2:15" x14ac:dyDescent="0.2">
      <c r="B61" s="1" t="s">
        <v>5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f>D40</f>
        <v>25</v>
      </c>
      <c r="J61" s="15">
        <f>D51</f>
        <v>244</v>
      </c>
      <c r="K61" s="15">
        <f>H40+H50</f>
        <v>50</v>
      </c>
      <c r="L61" s="15">
        <v>0</v>
      </c>
      <c r="M61" s="15">
        <f>L41</f>
        <v>175</v>
      </c>
    </row>
    <row r="62" spans="2:15" x14ac:dyDescent="0.2">
      <c r="B62" s="1" t="s">
        <v>11</v>
      </c>
      <c r="C62" s="15">
        <v>0</v>
      </c>
      <c r="D62" s="57" t="s">
        <v>82</v>
      </c>
      <c r="E62" s="15">
        <f t="shared" ref="E62:M62" si="0">$J$23</f>
        <v>0</v>
      </c>
      <c r="F62" s="15">
        <f t="shared" si="0"/>
        <v>0</v>
      </c>
      <c r="G62" s="15">
        <f t="shared" si="0"/>
        <v>0</v>
      </c>
      <c r="H62" s="15">
        <f t="shared" si="0"/>
        <v>0</v>
      </c>
      <c r="I62" s="15">
        <f t="shared" si="0"/>
        <v>0</v>
      </c>
      <c r="J62" s="15">
        <f>$J$23</f>
        <v>0</v>
      </c>
      <c r="K62" s="15">
        <f>$J$23</f>
        <v>0</v>
      </c>
      <c r="L62" s="15">
        <f t="shared" si="0"/>
        <v>0</v>
      </c>
      <c r="M62" s="15">
        <f t="shared" si="0"/>
        <v>0</v>
      </c>
    </row>
    <row r="63" spans="2:15" x14ac:dyDescent="0.2">
      <c r="B63" s="1" t="s">
        <v>12</v>
      </c>
      <c r="C63" s="15">
        <v>0</v>
      </c>
      <c r="D63" s="15">
        <f>$J$24</f>
        <v>0</v>
      </c>
      <c r="E63" s="15">
        <f t="shared" ref="E63:M63" si="1">$J$24</f>
        <v>0</v>
      </c>
      <c r="F63" s="15">
        <f t="shared" si="1"/>
        <v>0</v>
      </c>
      <c r="G63" s="15">
        <f t="shared" si="1"/>
        <v>0</v>
      </c>
      <c r="H63" s="15">
        <f t="shared" si="1"/>
        <v>0</v>
      </c>
      <c r="I63" s="15">
        <f t="shared" si="1"/>
        <v>0</v>
      </c>
      <c r="J63" s="15">
        <f t="shared" si="1"/>
        <v>0</v>
      </c>
      <c r="K63" s="15">
        <f t="shared" si="1"/>
        <v>0</v>
      </c>
      <c r="L63" s="15">
        <f t="shared" si="1"/>
        <v>0</v>
      </c>
      <c r="M63" s="15">
        <f t="shared" si="1"/>
        <v>0</v>
      </c>
    </row>
    <row r="64" spans="2:15" x14ac:dyDescent="0.2">
      <c r="B64" s="1" t="s">
        <v>13</v>
      </c>
      <c r="C64" s="15">
        <v>0</v>
      </c>
      <c r="D64" s="15">
        <f>$J$25</f>
        <v>0</v>
      </c>
      <c r="E64" s="15">
        <f t="shared" ref="E64:M64" si="2">$J$25</f>
        <v>0</v>
      </c>
      <c r="F64" s="15">
        <f t="shared" si="2"/>
        <v>0</v>
      </c>
      <c r="G64" s="15">
        <f t="shared" si="2"/>
        <v>0</v>
      </c>
      <c r="H64" s="15">
        <f t="shared" si="2"/>
        <v>0</v>
      </c>
      <c r="I64" s="15">
        <f t="shared" si="2"/>
        <v>0</v>
      </c>
      <c r="J64" s="15">
        <f t="shared" si="2"/>
        <v>0</v>
      </c>
      <c r="K64" s="15">
        <f t="shared" si="2"/>
        <v>0</v>
      </c>
      <c r="L64" s="15">
        <f t="shared" si="2"/>
        <v>0</v>
      </c>
      <c r="M64" s="15">
        <f t="shared" si="2"/>
        <v>0</v>
      </c>
    </row>
    <row r="65" spans="2:14" x14ac:dyDescent="0.2">
      <c r="B65" s="9" t="s">
        <v>10</v>
      </c>
      <c r="C65" s="10">
        <f>SUM(C57:C64)</f>
        <v>570</v>
      </c>
      <c r="D65" s="10">
        <f t="shared" ref="D65:L65" si="3">SUM(D59:D64)</f>
        <v>250</v>
      </c>
      <c r="E65" s="10">
        <f t="shared" si="3"/>
        <v>250</v>
      </c>
      <c r="F65" s="10">
        <f t="shared" si="3"/>
        <v>250</v>
      </c>
      <c r="G65" s="10">
        <f t="shared" si="3"/>
        <v>250</v>
      </c>
      <c r="H65" s="10">
        <f t="shared" si="3"/>
        <v>250</v>
      </c>
      <c r="I65" s="10">
        <f>SUM(I59:I64)</f>
        <v>275</v>
      </c>
      <c r="J65" s="10">
        <f>SUM(J59:J64)</f>
        <v>494</v>
      </c>
      <c r="K65" s="10">
        <f>SUM(K59:K64)</f>
        <v>300</v>
      </c>
      <c r="L65" s="10">
        <f t="shared" si="3"/>
        <v>250</v>
      </c>
      <c r="M65" s="10">
        <f t="shared" ref="M65" si="4">SUM(M59:M64)</f>
        <v>425</v>
      </c>
    </row>
    <row r="66" spans="2:14" x14ac:dyDescent="0.2">
      <c r="M66" s="3"/>
    </row>
    <row r="67" spans="2:14" x14ac:dyDescent="0.2">
      <c r="B67" s="1"/>
    </row>
    <row r="68" spans="2:14" x14ac:dyDescent="0.2">
      <c r="B68" s="1"/>
      <c r="N68" s="3"/>
    </row>
    <row r="69" spans="2:14" x14ac:dyDescent="0.2">
      <c r="B69" s="1"/>
      <c r="N69" s="3"/>
    </row>
    <row r="70" spans="2:14" x14ac:dyDescent="0.2">
      <c r="B70" s="1"/>
      <c r="N70" s="2"/>
    </row>
    <row r="71" spans="2:14" x14ac:dyDescent="0.2">
      <c r="B71" s="1"/>
    </row>
    <row r="72" spans="2:14" x14ac:dyDescent="0.2">
      <c r="B72" s="1"/>
      <c r="N72" s="2"/>
    </row>
    <row r="73" spans="2:14" x14ac:dyDescent="0.2">
      <c r="B73" s="1"/>
    </row>
    <row r="74" spans="2:14" x14ac:dyDescent="0.2">
      <c r="B74" s="1"/>
      <c r="N74" s="2"/>
    </row>
    <row r="75" spans="2:14" x14ac:dyDescent="0.2">
      <c r="B75" s="1"/>
    </row>
    <row r="76" spans="2:14" x14ac:dyDescent="0.2">
      <c r="B76" s="1"/>
      <c r="N76" s="2"/>
    </row>
    <row r="77" spans="2:14" x14ac:dyDescent="0.2">
      <c r="B77" s="1"/>
    </row>
    <row r="78" spans="2:14" x14ac:dyDescent="0.2">
      <c r="B78" s="44"/>
      <c r="N78" s="3"/>
    </row>
    <row r="79" spans="2:14" x14ac:dyDescent="0.2">
      <c r="B79" s="44"/>
      <c r="N79" s="3"/>
    </row>
    <row r="80" spans="2:14" x14ac:dyDescent="0.2">
      <c r="N80" s="3"/>
    </row>
    <row r="81" spans="14:14" x14ac:dyDescent="0.2">
      <c r="N81" s="3"/>
    </row>
    <row r="83" spans="14:14" x14ac:dyDescent="0.2">
      <c r="N83" s="2"/>
    </row>
    <row r="85" spans="14:14" x14ac:dyDescent="0.2">
      <c r="N85" s="3"/>
    </row>
    <row r="86" spans="14:14" x14ac:dyDescent="0.2">
      <c r="N86" s="3"/>
    </row>
    <row r="87" spans="14:14" x14ac:dyDescent="0.2">
      <c r="N87" s="3"/>
    </row>
  </sheetData>
  <mergeCells count="8">
    <mergeCell ref="B1:J1"/>
    <mergeCell ref="B55:N55"/>
    <mergeCell ref="E10:H14"/>
    <mergeCell ref="B30:K30"/>
    <mergeCell ref="C42:D42"/>
    <mergeCell ref="C32:D32"/>
    <mergeCell ref="G42:H42"/>
    <mergeCell ref="M35:O36"/>
  </mergeCells>
  <pageMargins left="0.75" right="0.75" top="1" bottom="1" header="0.5" footer="0.5"/>
  <pageSetup scale="6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ELITE</vt:lpstr>
    </vt:vector>
  </TitlesOfParts>
  <Company>Performers Edge Dance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Cicala</dc:creator>
  <cp:lastModifiedBy>Microsoft Office User</cp:lastModifiedBy>
  <cp:lastPrinted>2014-09-27T14:33:39Z</cp:lastPrinted>
  <dcterms:created xsi:type="dcterms:W3CDTF">2013-08-12T22:17:10Z</dcterms:created>
  <dcterms:modified xsi:type="dcterms:W3CDTF">2021-07-15T03:49:44Z</dcterms:modified>
</cp:coreProperties>
</file>