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d.docs.live.net/f33c43c01a661ac9/Desktop/Karisoft Tech/Karisoft Academy/"/>
    </mc:Choice>
  </mc:AlternateContent>
  <xr:revisionPtr revIDLastSave="10" documentId="8_{7EC36E4D-D4F5-416F-8BF8-70DDFB727D0E}" xr6:coauthVersionLast="47" xr6:coauthVersionMax="47" xr10:uidLastSave="{F1EB7902-A62B-4F21-BF2D-14FACEA3BEB7}"/>
  <bookViews>
    <workbookView xWindow="-110" yWindow="-110" windowWidth="19420" windowHeight="10300" tabRatio="1000" firstSheet="2" activeTab="16" xr2:uid="{00000000-000D-0000-FFFF-FFFF00000000}"/>
  </bookViews>
  <sheets>
    <sheet name="Formula Notes" sheetId="22" r:id="rId1"/>
    <sheet name="Formula Examples" sheetId="74" r:id="rId2"/>
    <sheet name="Formula Examples_A" sheetId="67" r:id="rId3"/>
    <sheet name="Exercises&gt;&gt;&gt;" sheetId="31" r:id="rId4"/>
    <sheet name="EX01" sheetId="35" r:id="rId5"/>
    <sheet name="EX01A" sheetId="36" r:id="rId6"/>
    <sheet name="EX02" sheetId="37" r:id="rId7"/>
    <sheet name="EX02A" sheetId="38" r:id="rId8"/>
    <sheet name="EX03" sheetId="39" r:id="rId9"/>
    <sheet name="EX03A" sheetId="40" r:id="rId10"/>
    <sheet name="EX04" sheetId="43" r:id="rId11"/>
    <sheet name="EX04A" sheetId="44" r:id="rId12"/>
    <sheet name="EX05" sheetId="47" r:id="rId13"/>
    <sheet name="EX05A" sheetId="48" r:id="rId14"/>
    <sheet name="EX06" sheetId="49" r:id="rId15"/>
    <sheet name="EX06A" sheetId="50" r:id="rId16"/>
    <sheet name="EX07" sheetId="53" r:id="rId17"/>
    <sheet name="EX07A" sheetId="54" r:id="rId18"/>
    <sheet name="EX08" sheetId="76" r:id="rId19"/>
    <sheet name="EX08A" sheetId="75" r:id="rId20"/>
    <sheet name="EX09" sheetId="72" r:id="rId21"/>
    <sheet name="EX09A" sheetId="73" r:id="rId22"/>
    <sheet name="EX10" sheetId="78" r:id="rId23"/>
    <sheet name="EX10A" sheetId="77" r:id="rId24"/>
  </sheets>
  <externalReferences>
    <externalReference r:id="rId25"/>
  </externalReferences>
  <definedNames>
    <definedName name="_xlnm.Print_Area" localSheetId="17">EX07A!$A$12:$G$15</definedName>
    <definedName name="TypeANSWER">'[1]DV (an)'!$G$58:$J$58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39" l="1"/>
  <c r="E4" i="78"/>
  <c r="E5" i="78"/>
  <c r="E6" i="78"/>
  <c r="E7" i="78"/>
  <c r="E3" i="78"/>
  <c r="C4" i="72"/>
  <c r="D4" i="72"/>
  <c r="B4" i="72"/>
  <c r="F14" i="53"/>
  <c r="G14" i="53" s="1"/>
  <c r="F15" i="53"/>
  <c r="G15" i="53" s="1"/>
  <c r="F13" i="53"/>
  <c r="C119" i="74"/>
  <c r="D119" i="74"/>
  <c r="E119" i="74"/>
  <c r="F119" i="74"/>
  <c r="E106" i="74"/>
  <c r="E105" i="74"/>
  <c r="C95" i="74"/>
  <c r="B95" i="74"/>
  <c r="D79" i="74"/>
  <c r="D76" i="74"/>
  <c r="D77" i="74"/>
  <c r="D78" i="74"/>
  <c r="D75" i="74"/>
  <c r="D60" i="74"/>
  <c r="D57" i="74"/>
  <c r="D58" i="74"/>
  <c r="D59" i="74"/>
  <c r="D61" i="74"/>
  <c r="D62" i="74"/>
  <c r="D63" i="74"/>
  <c r="D64" i="74"/>
  <c r="D65" i="74"/>
  <c r="D56" i="74"/>
  <c r="F40" i="74"/>
  <c r="E40" i="74"/>
  <c r="E36" i="74"/>
  <c r="F36" i="74"/>
  <c r="D19" i="74"/>
  <c r="D20" i="74"/>
  <c r="D21" i="74"/>
  <c r="D18" i="74"/>
  <c r="C8" i="74"/>
  <c r="B4" i="76"/>
  <c r="F16" i="53" l="1"/>
  <c r="G13" i="53"/>
  <c r="G16" i="53" s="1"/>
  <c r="E89" i="74"/>
  <c r="D56" i="67"/>
  <c r="C8" i="67" l="1"/>
  <c r="E4" i="77" l="1"/>
  <c r="E5" i="77"/>
  <c r="E6" i="77"/>
  <c r="E7" i="77"/>
  <c r="E3" i="77"/>
  <c r="C4" i="75"/>
  <c r="B4" i="75"/>
  <c r="B4" i="73"/>
  <c r="F4" i="40"/>
  <c r="C119" i="67"/>
  <c r="F13" i="54"/>
  <c r="G13" i="54" s="1"/>
  <c r="F14" i="54"/>
  <c r="G14" i="54" s="1"/>
  <c r="A5" i="49"/>
  <c r="F4" i="48"/>
  <c r="E4" i="44"/>
  <c r="B8" i="36"/>
  <c r="E36" i="67"/>
  <c r="E4" i="38" l="1"/>
  <c r="D18" i="67"/>
  <c r="F40" i="67"/>
  <c r="F36" i="67"/>
  <c r="B5" i="50" l="1"/>
  <c r="C4" i="73"/>
  <c r="F119" i="67" l="1"/>
  <c r="E119" i="67"/>
  <c r="D119" i="67"/>
  <c r="E105" i="67"/>
  <c r="C95" i="67"/>
  <c r="B95" i="67"/>
  <c r="D79" i="67"/>
  <c r="D78" i="67"/>
  <c r="D77" i="67"/>
  <c r="D76" i="67"/>
  <c r="D75" i="67"/>
  <c r="D65" i="67"/>
  <c r="D64" i="67"/>
  <c r="D63" i="67"/>
  <c r="D62" i="67"/>
  <c r="D61" i="67"/>
  <c r="D60" i="67"/>
  <c r="D59" i="67"/>
  <c r="D58" i="67"/>
  <c r="D57" i="67"/>
  <c r="E40" i="67"/>
  <c r="D21" i="67"/>
  <c r="D20" i="67"/>
  <c r="D19" i="67"/>
  <c r="D4" i="73"/>
  <c r="E89" i="67" l="1"/>
  <c r="F15" i="54" l="1"/>
  <c r="G15" i="54" s="1"/>
  <c r="G16" i="54" s="1"/>
  <c r="A5" i="50"/>
  <c r="F8" i="40"/>
  <c r="E5" i="38"/>
  <c r="E6" i="38"/>
  <c r="E7" i="38"/>
  <c r="E8" i="38"/>
  <c r="E9" i="38"/>
  <c r="C4" i="36"/>
  <c r="D4" i="36"/>
  <c r="E4" i="36" s="1"/>
  <c r="B9" i="36"/>
  <c r="C8" i="36"/>
  <c r="D8" i="36"/>
  <c r="E8" i="36"/>
  <c r="F8" i="36"/>
  <c r="C4" i="35"/>
  <c r="D4" i="35" l="1"/>
  <c r="D9" i="36"/>
  <c r="C9" i="36"/>
  <c r="E9" i="36"/>
  <c r="F4" i="36"/>
  <c r="F9" i="36" s="1"/>
  <c r="F16" i="54"/>
  <c r="E4" i="35" l="1"/>
  <c r="F4" i="35" l="1"/>
</calcChain>
</file>

<file path=xl/sharedStrings.xml><?xml version="1.0" encoding="utf-8"?>
<sst xmlns="http://schemas.openxmlformats.org/spreadsheetml/2006/main" count="785" uniqueCount="284">
  <si>
    <t>Sales Rep</t>
  </si>
  <si>
    <t>Jo</t>
  </si>
  <si>
    <t>Sioux</t>
  </si>
  <si>
    <t>Deduction</t>
  </si>
  <si>
    <t>Employee</t>
  </si>
  <si>
    <t>Sales</t>
  </si>
  <si>
    <t>Date</t>
  </si>
  <si>
    <t>Time In</t>
  </si>
  <si>
    <t>Time Out</t>
  </si>
  <si>
    <t>SalesRep</t>
  </si>
  <si>
    <t>Gigi</t>
  </si>
  <si>
    <t>Chin</t>
  </si>
  <si>
    <t>Product</t>
  </si>
  <si>
    <t>Quad</t>
  </si>
  <si>
    <t>Tri Fly</t>
  </si>
  <si>
    <t>*</t>
  </si>
  <si>
    <t>Tyrone</t>
  </si>
  <si>
    <t>Total Expenses</t>
  </si>
  <si>
    <t>Net Income</t>
  </si>
  <si>
    <t>Names</t>
  </si>
  <si>
    <t>Gross Pay</t>
  </si>
  <si>
    <t>Types of Formulas in Excel:</t>
  </si>
  <si>
    <t>The types of Formula Elements that are allowed in formulas are:</t>
  </si>
  <si>
    <t>Math Operators.</t>
  </si>
  <si>
    <t>+</t>
  </si>
  <si>
    <t>Adding.</t>
  </si>
  <si>
    <t>Remember Order of Operations in Math:</t>
  </si>
  <si>
    <t>-</t>
  </si>
  <si>
    <t>Subtracting or Negation.</t>
  </si>
  <si>
    <t>1) Parentheses</t>
  </si>
  <si>
    <t>Multiplying.</t>
  </si>
  <si>
    <t>2) Exponents</t>
  </si>
  <si>
    <t>/</t>
  </si>
  <si>
    <t>Dividing.</t>
  </si>
  <si>
    <t>3) Multiply &amp; Divide, Left to Right</t>
  </si>
  <si>
    <t>^</t>
  </si>
  <si>
    <t>Raising to an exponent.</t>
  </si>
  <si>
    <t>4) Adding and Subtracting, Left to Right</t>
  </si>
  <si>
    <t>( )</t>
  </si>
  <si>
    <t>Parentheses.</t>
  </si>
  <si>
    <t>Comparative Operators.</t>
  </si>
  <si>
    <t>=</t>
  </si>
  <si>
    <r>
      <rPr>
        <b/>
        <sz val="11"/>
        <color theme="1"/>
        <rFont val="Calibri"/>
        <family val="2"/>
        <scheme val="minor"/>
      </rPr>
      <t>Equal</t>
    </r>
    <r>
      <rPr>
        <sz val="11"/>
        <color theme="1"/>
        <rFont val="Calibri"/>
        <family val="2"/>
        <scheme val="minor"/>
      </rPr>
      <t>: are two things equal?</t>
    </r>
  </si>
  <si>
    <t>&lt;&gt;</t>
  </si>
  <si>
    <r>
      <rPr>
        <b/>
        <sz val="11"/>
        <color theme="1"/>
        <rFont val="Calibri"/>
        <family val="2"/>
        <scheme val="minor"/>
      </rPr>
      <t>Not</t>
    </r>
    <r>
      <rPr>
        <sz val="11"/>
        <color theme="1"/>
        <rFont val="Calibri"/>
        <family val="2"/>
        <scheme val="minor"/>
      </rPr>
      <t>: are two things not equal? Type less than symbol, then greater than symbol.</t>
    </r>
  </si>
  <si>
    <t>&gt;</t>
  </si>
  <si>
    <r>
      <rPr>
        <b/>
        <sz val="11"/>
        <color theme="1"/>
        <rFont val="Calibri"/>
        <family val="2"/>
        <scheme val="minor"/>
      </rPr>
      <t>Greater than</t>
    </r>
    <r>
      <rPr>
        <sz val="11"/>
        <color theme="1"/>
        <rFont val="Calibri"/>
        <family val="2"/>
        <scheme val="minor"/>
      </rPr>
      <t>: is the thing on the left greater than the thing on the right?</t>
    </r>
  </si>
  <si>
    <t>&gt;=</t>
  </si>
  <si>
    <r>
      <rPr>
        <b/>
        <sz val="11"/>
        <color theme="1"/>
        <rFont val="Calibri"/>
        <family val="2"/>
        <scheme val="minor"/>
      </rPr>
      <t>Greater than or equal to</t>
    </r>
    <r>
      <rPr>
        <sz val="11"/>
        <color theme="1"/>
        <rFont val="Calibri"/>
        <family val="2"/>
        <scheme val="minor"/>
      </rPr>
      <t>: is the thing on the left greater than or equal to the thing on the right?</t>
    </r>
  </si>
  <si>
    <t>&lt;</t>
  </si>
  <si>
    <r>
      <rPr>
        <b/>
        <sz val="11"/>
        <color theme="1"/>
        <rFont val="Calibri"/>
        <family val="2"/>
        <scheme val="minor"/>
      </rPr>
      <t>Less than</t>
    </r>
    <r>
      <rPr>
        <sz val="11"/>
        <color theme="1"/>
        <rFont val="Calibri"/>
        <family val="2"/>
        <scheme val="minor"/>
      </rPr>
      <t>: is the thing on the left less than the thing on the right?</t>
    </r>
  </si>
  <si>
    <t>&lt;=</t>
  </si>
  <si>
    <r>
      <rPr>
        <b/>
        <sz val="11"/>
        <color theme="1"/>
        <rFont val="Calibri"/>
        <family val="2"/>
        <scheme val="minor"/>
      </rPr>
      <t>Less than or equal to</t>
    </r>
    <r>
      <rPr>
        <sz val="11"/>
        <color theme="1"/>
        <rFont val="Calibri"/>
        <family val="2"/>
        <scheme val="minor"/>
      </rPr>
      <t>: is the thing on the left less than or equal to the thing on the right?</t>
    </r>
  </si>
  <si>
    <r>
      <rPr>
        <b/>
        <sz val="11"/>
        <color theme="1"/>
        <rFont val="Calibri"/>
        <family val="2"/>
        <scheme val="minor"/>
      </rPr>
      <t>1) Number formulas</t>
    </r>
    <r>
      <rPr>
        <sz val="11"/>
        <color theme="1"/>
        <rFont val="Calibri"/>
        <family val="2"/>
        <scheme val="minor"/>
      </rPr>
      <t xml:space="preserve"> that deliver a single number answers such as a tax deduction amount or a budgetary expense amount.</t>
    </r>
  </si>
  <si>
    <r>
      <rPr>
        <b/>
        <sz val="11"/>
        <color theme="1"/>
        <rFont val="Calibri"/>
        <family val="2"/>
        <scheme val="minor"/>
      </rPr>
      <t>2) Text formulas</t>
    </r>
    <r>
      <rPr>
        <sz val="11"/>
        <color theme="1"/>
        <rFont val="Calibri"/>
        <family val="2"/>
        <scheme val="minor"/>
      </rPr>
      <t xml:space="preserve"> deliver a text item such as a name or category.</t>
    </r>
  </si>
  <si>
    <r>
      <rPr>
        <b/>
        <sz val="11"/>
        <color theme="1"/>
        <rFont val="Calibri"/>
        <family val="2"/>
        <scheme val="minor"/>
      </rPr>
      <t>3) Logical formulas</t>
    </r>
    <r>
      <rPr>
        <sz val="11"/>
        <color theme="1"/>
        <rFont val="Calibri"/>
        <family val="2"/>
        <scheme val="minor"/>
      </rPr>
      <t xml:space="preserve"> (Boolean Formulas) deliver a TRUE or FALSE.</t>
    </r>
  </si>
  <si>
    <r>
      <rPr>
        <b/>
        <sz val="11"/>
        <color theme="1"/>
        <rFont val="Calibri"/>
        <family val="2"/>
        <scheme val="minor"/>
      </rPr>
      <t>4) Lookup formulas</t>
    </r>
    <r>
      <rPr>
        <sz val="11"/>
        <color theme="1"/>
        <rFont val="Calibri"/>
        <family val="2"/>
        <scheme val="minor"/>
      </rPr>
      <t xml:space="preserve"> lookup a particular item in a table and return an item such as a phone number or tax rate.</t>
    </r>
  </si>
  <si>
    <t>1) Equal sign.</t>
  </si>
  <si>
    <t>2) Cell references (also defined names, sheet references, workbook references.</t>
  </si>
  <si>
    <t>3) Table Formula Nomenclature (Structured References).</t>
  </si>
  <si>
    <t>5) Numbers (if they won’t change)</t>
  </si>
  <si>
    <t>6) Built-in Functions.</t>
  </si>
  <si>
    <t>7) Function argument elements, such as FALSE or 0 in VLOOKUP function to indicate Exact Match.</t>
  </si>
  <si>
    <t>9) Join operator: Ampersand (&amp;).</t>
  </si>
  <si>
    <t>10) Text within quotation marks.</t>
  </si>
  <si>
    <t>8) Comparative operators ==&gt;</t>
  </si>
  <si>
    <t>4) Math operators ==&gt;</t>
  </si>
  <si>
    <t>How Formulas Calculate: Order of Precedence in Excel.</t>
  </si>
  <si>
    <r>
      <rPr>
        <b/>
        <sz val="11"/>
        <color theme="1"/>
        <rFont val="Calibri"/>
        <family val="2"/>
        <scheme val="minor"/>
      </rPr>
      <t>Parenthesis</t>
    </r>
    <r>
      <rPr>
        <sz val="11"/>
        <color theme="1"/>
        <rFont val="Calibri"/>
        <family val="2"/>
        <scheme val="minor"/>
      </rPr>
      <t xml:space="preserve"> ( )</t>
    </r>
  </si>
  <si>
    <r>
      <rPr>
        <b/>
        <sz val="11"/>
        <color theme="1"/>
        <rFont val="Calibri"/>
        <family val="2"/>
        <scheme val="minor"/>
      </rPr>
      <t>Reference Operators</t>
    </r>
    <r>
      <rPr>
        <sz val="11"/>
        <color theme="1"/>
        <rFont val="Calibri"/>
        <family val="2"/>
        <scheme val="minor"/>
      </rPr>
      <t>: colon, space, comma</t>
    </r>
  </si>
  <si>
    <t>Example of colon in range of cells: =SUM(A1:A4)</t>
  </si>
  <si>
    <t>Example of intersection operator: =E12:G12 F10:F15 (retrieve what is in F12)</t>
  </si>
  <si>
    <t>Example of comma (union): =SUM(E10:G10,E14:G14)</t>
  </si>
  <si>
    <r>
      <rPr>
        <b/>
        <sz val="11"/>
        <color theme="1"/>
        <rFont val="Calibri"/>
        <family val="2"/>
        <scheme val="minor"/>
      </rPr>
      <t>Negation</t>
    </r>
    <r>
      <rPr>
        <sz val="11"/>
        <color theme="1"/>
        <rFont val="Calibri"/>
        <family val="2"/>
        <scheme val="minor"/>
      </rPr>
      <t xml:space="preserve"> (-)</t>
    </r>
  </si>
  <si>
    <t>Example: = -2^4 = 16</t>
  </si>
  <si>
    <t>Example: = -(2^4) = -16</t>
  </si>
  <si>
    <t>Example: --2+1 = 3</t>
  </si>
  <si>
    <r>
      <rPr>
        <b/>
        <sz val="11"/>
        <color theme="1"/>
        <rFont val="Calibri"/>
        <family val="2"/>
        <scheme val="minor"/>
      </rPr>
      <t>Converts %</t>
    </r>
    <r>
      <rPr>
        <sz val="11"/>
        <color theme="1"/>
        <rFont val="Calibri"/>
        <family val="2"/>
        <scheme val="minor"/>
      </rPr>
      <t xml:space="preserve"> (1% to .01)</t>
    </r>
  </si>
  <si>
    <r>
      <rPr>
        <b/>
        <sz val="11"/>
        <color theme="1"/>
        <rFont val="Calibri"/>
        <family val="2"/>
        <scheme val="minor"/>
      </rPr>
      <t>Exponents</t>
    </r>
    <r>
      <rPr>
        <sz val="11"/>
        <color theme="1"/>
        <rFont val="Calibri"/>
        <family val="2"/>
        <scheme val="minor"/>
      </rPr>
      <t xml:space="preserve"> (^)</t>
    </r>
  </si>
  <si>
    <t>Example: 4^(1/2) = 2</t>
  </si>
  <si>
    <t>Example: 3^2 = 9</t>
  </si>
  <si>
    <r>
      <rPr>
        <b/>
        <sz val="11"/>
        <color theme="1"/>
        <rFont val="Calibri"/>
        <family val="2"/>
        <scheme val="minor"/>
      </rPr>
      <t>Multiplication</t>
    </r>
    <r>
      <rPr>
        <sz val="11"/>
        <color theme="1"/>
        <rFont val="Calibri"/>
        <family val="2"/>
        <scheme val="minor"/>
      </rPr>
      <t xml:space="preserve"> (*) and </t>
    </r>
    <r>
      <rPr>
        <b/>
        <sz val="11"/>
        <color theme="1"/>
        <rFont val="Calibri"/>
        <family val="2"/>
        <scheme val="minor"/>
      </rPr>
      <t>Division</t>
    </r>
    <r>
      <rPr>
        <sz val="11"/>
        <color theme="1"/>
        <rFont val="Calibri"/>
        <family val="2"/>
        <scheme val="minor"/>
      </rPr>
      <t xml:space="preserve"> (/), left to right</t>
    </r>
  </si>
  <si>
    <r>
      <rPr>
        <b/>
        <sz val="11"/>
        <color theme="1"/>
        <rFont val="Calibri"/>
        <family val="2"/>
        <scheme val="minor"/>
      </rPr>
      <t>Adding</t>
    </r>
    <r>
      <rPr>
        <sz val="11"/>
        <color theme="1"/>
        <rFont val="Calibri"/>
        <family val="2"/>
        <scheme val="minor"/>
      </rPr>
      <t xml:space="preserve"> (+) and </t>
    </r>
    <r>
      <rPr>
        <b/>
        <sz val="11"/>
        <color theme="1"/>
        <rFont val="Calibri"/>
        <family val="2"/>
        <scheme val="minor"/>
      </rPr>
      <t>Subtracting</t>
    </r>
    <r>
      <rPr>
        <sz val="11"/>
        <color theme="1"/>
        <rFont val="Calibri"/>
        <family val="2"/>
        <scheme val="minor"/>
      </rPr>
      <t xml:space="preserve"> (-), left to right</t>
    </r>
  </si>
  <si>
    <r>
      <rPr>
        <b/>
        <sz val="11"/>
        <color theme="1"/>
        <rFont val="Calibri"/>
        <family val="2"/>
        <scheme val="minor"/>
      </rPr>
      <t>Ampersand</t>
    </r>
    <r>
      <rPr>
        <sz val="11"/>
        <color theme="1"/>
        <rFont val="Calibri"/>
        <family val="2"/>
        <scheme val="minor"/>
      </rPr>
      <t xml:space="preserve"> (&amp;)</t>
    </r>
  </si>
  <si>
    <r>
      <rPr>
        <b/>
        <sz val="11"/>
        <color theme="1"/>
        <rFont val="Calibri"/>
        <family val="2"/>
        <scheme val="minor"/>
      </rPr>
      <t>Comparative symbols</t>
    </r>
    <r>
      <rPr>
        <sz val="11"/>
        <color theme="1"/>
        <rFont val="Calibri"/>
        <family val="2"/>
        <scheme val="minor"/>
      </rPr>
      <t>: =, &lt;&gt;, &gt;=, &lt;=, &lt;, &gt;</t>
    </r>
  </si>
  <si>
    <t>Ex 1</t>
  </si>
  <si>
    <t>Annual Insurance</t>
  </si>
  <si>
    <t>Monthly Allocation</t>
  </si>
  <si>
    <t>Ex 2</t>
  </si>
  <si>
    <t>TaxRate</t>
  </si>
  <si>
    <t>Ex 3</t>
  </si>
  <si>
    <t>Hurdle for Counting</t>
  </si>
  <si>
    <t>Ex 4</t>
  </si>
  <si>
    <r>
      <t>Formula Elements:</t>
    </r>
    <r>
      <rPr>
        <sz val="11"/>
        <color theme="1"/>
        <rFont val="Calibri"/>
        <family val="2"/>
        <scheme val="minor"/>
      </rPr>
      <t xml:space="preserve"> Equal sign, cell reference,</t>
    </r>
  </si>
  <si>
    <t>math operator, number.</t>
  </si>
  <si>
    <r>
      <t>Goal:</t>
    </r>
    <r>
      <rPr>
        <sz val="11"/>
        <color theme="1"/>
        <rFont val="Calibri"/>
        <family val="2"/>
        <scheme val="minor"/>
      </rPr>
      <t xml:space="preserve"> Calculate deduction for each employee.</t>
    </r>
  </si>
  <si>
    <r>
      <t>Goal:</t>
    </r>
    <r>
      <rPr>
        <sz val="11"/>
        <color theme="1"/>
        <rFont val="Calibri"/>
        <family val="2"/>
        <scheme val="minor"/>
      </rPr>
      <t xml:space="preserve"> Calculate Monthly Allocation.</t>
    </r>
  </si>
  <si>
    <r>
      <t xml:space="preserve">Type of Formula: </t>
    </r>
    <r>
      <rPr>
        <sz val="11"/>
        <color theme="1"/>
        <rFont val="Calibri"/>
        <family val="2"/>
        <scheme val="minor"/>
      </rPr>
      <t>Number Formula.</t>
    </r>
  </si>
  <si>
    <t>Ex 5</t>
  </si>
  <si>
    <t>Category</t>
  </si>
  <si>
    <t>Below Par</t>
  </si>
  <si>
    <t>Par</t>
  </si>
  <si>
    <t>Excellent</t>
  </si>
  <si>
    <r>
      <t>Formula Elements:</t>
    </r>
    <r>
      <rPr>
        <sz val="11"/>
        <color theme="1"/>
        <rFont val="Calibri"/>
        <family val="2"/>
        <scheme val="minor"/>
      </rPr>
      <t xml:space="preserve"> Equal sign, Built-in Function, Cell Reference, Array Constant,</t>
    </r>
  </si>
  <si>
    <t>Ex 6</t>
  </si>
  <si>
    <t>Debit (DR)</t>
  </si>
  <si>
    <t>Credit (CR)</t>
  </si>
  <si>
    <r>
      <t>Goal:</t>
    </r>
    <r>
      <rPr>
        <sz val="11"/>
        <color theme="1"/>
        <rFont val="Calibri"/>
        <family val="2"/>
        <scheme val="minor"/>
      </rPr>
      <t xml:space="preserve"> Determine If Debits = Credits</t>
    </r>
  </si>
  <si>
    <r>
      <t xml:space="preserve">Type of Formula: </t>
    </r>
    <r>
      <rPr>
        <sz val="11"/>
        <color theme="1"/>
        <rFont val="Calibri"/>
        <family val="2"/>
        <scheme val="minor"/>
      </rPr>
      <t>Logical Formula.</t>
    </r>
  </si>
  <si>
    <r>
      <t>Formula Elements:</t>
    </r>
    <r>
      <rPr>
        <sz val="11"/>
        <color theme="1"/>
        <rFont val="Calibri"/>
        <family val="2"/>
        <scheme val="minor"/>
      </rPr>
      <t xml:space="preserve"> Equal sign, Cell Reference,</t>
    </r>
  </si>
  <si>
    <t>Equal sign (as Comparative Operator), Cell Reference</t>
  </si>
  <si>
    <t>Ex 7</t>
  </si>
  <si>
    <t>Revenue</t>
  </si>
  <si>
    <t>Scores for Tom</t>
  </si>
  <si>
    <t>Scores for SheliaDawn</t>
  </si>
  <si>
    <t>Scores for Debbie</t>
  </si>
  <si>
    <t>Add Top 3</t>
  </si>
  <si>
    <t>Tournament</t>
  </si>
  <si>
    <t>Oakland</t>
  </si>
  <si>
    <t>SF</t>
  </si>
  <si>
    <t>Fremont</t>
  </si>
  <si>
    <t>San Jose</t>
  </si>
  <si>
    <t>El Cerrito</t>
  </si>
  <si>
    <t>Berkeley</t>
  </si>
  <si>
    <t>Concord</t>
  </si>
  <si>
    <t>Vallejo</t>
  </si>
  <si>
    <t>Hayward</t>
  </si>
  <si>
    <t>In Balance?</t>
  </si>
  <si>
    <t>Ex 8</t>
  </si>
  <si>
    <t>Array Calculations:</t>
  </si>
  <si>
    <t>Calls Made</t>
  </si>
  <si>
    <t>Day</t>
  </si>
  <si>
    <t>Monday</t>
  </si>
  <si>
    <t>Tuesday</t>
  </si>
  <si>
    <t>Wednesday</t>
  </si>
  <si>
    <t>Thursday</t>
  </si>
  <si>
    <t>Friday</t>
  </si>
  <si>
    <t>Total Calls</t>
  </si>
  <si>
    <t>Ex 9</t>
  </si>
  <si>
    <t>Calculations that operate on an array of items rather than single items</t>
  </si>
  <si>
    <t>and which deliver an array of answers called a "resultant array".</t>
  </si>
  <si>
    <t>Ex 10</t>
  </si>
  <si>
    <t>Ex 11</t>
  </si>
  <si>
    <t>Ex 12</t>
  </si>
  <si>
    <t>Expense 3</t>
  </si>
  <si>
    <t>Expense 2</t>
  </si>
  <si>
    <t>Expense 1</t>
  </si>
  <si>
    <t>1) In cell B8 create a formula that adds the expenses (do not include the Revenue). Then copy that formula through the range B8:F8.
2) In cell B9 create a formula that calculates Net Income. Then copy that formula through the range B9:F9.</t>
  </si>
  <si>
    <t>Mo</t>
  </si>
  <si>
    <t>Shelia</t>
  </si>
  <si>
    <t>Pham</t>
  </si>
  <si>
    <t>Tom</t>
  </si>
  <si>
    <t>Day 3 Phone Calls</t>
  </si>
  <si>
    <t>Day 2 Phone Calls</t>
  </si>
  <si>
    <t>Day 1 Phone Calls</t>
  </si>
  <si>
    <t>1) In Cell E4 create a formula that adds the employee's calls, then copy the formula down the column.</t>
  </si>
  <si>
    <t>Sue</t>
  </si>
  <si>
    <t>Fred</t>
  </si>
  <si>
    <t>Joe</t>
  </si>
  <si>
    <t>Total Sales</t>
  </si>
  <si>
    <t>1) In cell F4, create a formula that will add the Sales for Sioux. Make sure that you verify that the formula is working.
2) Find the problem with the formula in cell F8 and fix it.</t>
  </si>
  <si>
    <t>1) Fix the problem with the formula in cell E4.</t>
  </si>
  <si>
    <t>Expenses</t>
  </si>
  <si>
    <t>Create a Text formula (use the IF function) that will either put the word "Net Income" or "Net Loss" in cell A5 depending on the number value in cell B5. For example, if the number in cell B5 is greater than or equal to zero, then the cell should read "Net Income", if the the number in cell B5 is less than zero, then the cell should read "Net Loss".</t>
  </si>
  <si>
    <t>You can create the Excel solution on this sheet or a new sheet.</t>
  </si>
  <si>
    <t>Add appropriate Page Setup.</t>
  </si>
  <si>
    <t>Create the formulas necessary to calculate the gross pay (totals hours * hourly wage) for each employee.</t>
  </si>
  <si>
    <t xml:space="preserve">Add appropriate Stylistic and Number Formatting. </t>
  </si>
  <si>
    <t xml:space="preserve">Enter the data into the spreadsheet. </t>
  </si>
  <si>
    <t>3) Battalion Smith earns an hourly wage of $17.00 and worked from 8:15 AM to 7:30 PM with a 1 lunch break.</t>
  </si>
  <si>
    <t>2) Chin Pham earns an hourly wage of $20.50 and worked from 10:00 AM to 5:30 PM with a 1/2 lunch break.</t>
  </si>
  <si>
    <t>1) Sioux Radcoolinator earns an hourly wage of $18.50 and worked from 9:15 AM to 5:30 PM with a 1 lunch break.</t>
  </si>
  <si>
    <t>Goal is to create an Employee Time Sheet that calculates the hours worked and total gross pay for the following three employees:</t>
  </si>
  <si>
    <t>Battalion Smith</t>
  </si>
  <si>
    <t>Chin Pham</t>
  </si>
  <si>
    <t>Sioux Radcoolinator</t>
  </si>
  <si>
    <t>Total Gross Pay</t>
  </si>
  <si>
    <t>Hours Worked</t>
  </si>
  <si>
    <t>Lunch Break</t>
  </si>
  <si>
    <t>Hourly Wage</t>
  </si>
  <si>
    <t>Name</t>
  </si>
  <si>
    <t>Totals:</t>
  </si>
  <si>
    <t>1) Looks at an item</t>
  </si>
  <si>
    <t>2) Tries to find a match in the first column of the lookup table</t>
  </si>
  <si>
    <t>Exact Match: tries to find exact match</t>
  </si>
  <si>
    <t>Approximate Match: bumps into first biggest item and jumps back one row</t>
  </si>
  <si>
    <t>3) retrieves something from a specified column</t>
  </si>
  <si>
    <t>4) brings it back the  cell.</t>
  </si>
  <si>
    <t>IF function:</t>
  </si>
  <si>
    <t>VLOOKUP function:</t>
  </si>
  <si>
    <r>
      <t>value_if_false</t>
    </r>
    <r>
      <rPr>
        <sz val="11"/>
        <color theme="1"/>
        <rFont val="Calibri"/>
        <family val="2"/>
        <scheme val="minor"/>
      </rPr>
      <t xml:space="preserve"> argument is what will go in cell if Logical Formula gets a FALSE.</t>
    </r>
  </si>
  <si>
    <r>
      <t>logical_test</t>
    </r>
    <r>
      <rPr>
        <sz val="11"/>
        <color theme="1"/>
        <rFont val="Calibri"/>
        <family val="2"/>
        <scheme val="minor"/>
      </rPr>
      <t xml:space="preserve"> argument gets the Logical Formula that comes out to be TRUE or FALSE.</t>
    </r>
  </si>
  <si>
    <r>
      <t>value_if_true</t>
    </r>
    <r>
      <rPr>
        <sz val="11"/>
        <color theme="1"/>
        <rFont val="Calibri"/>
        <family val="2"/>
        <scheme val="minor"/>
      </rPr>
      <t xml:space="preserve"> argument is what will go in cell if Logical Formula gets a TRUE.</t>
    </r>
  </si>
  <si>
    <t>VLOOKUP: =VLOOKUP( lookup_value , table_array , col_index_num , [range_lookup] )</t>
  </si>
  <si>
    <r>
      <t>lookup_value</t>
    </r>
    <r>
      <rPr>
        <sz val="11"/>
        <color theme="1"/>
        <rFont val="Calibri"/>
        <family val="2"/>
        <scheme val="minor"/>
      </rPr>
      <t xml:space="preserve"> = thing you look at BEFORE you go over to the table.</t>
    </r>
  </si>
  <si>
    <r>
      <t>table_array</t>
    </r>
    <r>
      <rPr>
        <sz val="11"/>
        <color theme="1"/>
        <rFont val="Calibri"/>
        <family val="2"/>
        <scheme val="minor"/>
      </rPr>
      <t xml:space="preserve"> = vertical table = VLOOKUP table</t>
    </r>
  </si>
  <si>
    <r>
      <t>col_index_num</t>
    </r>
    <r>
      <rPr>
        <sz val="11"/>
        <color theme="1"/>
        <rFont val="Calibri"/>
        <family val="2"/>
        <scheme val="minor"/>
      </rPr>
      <t xml:space="preserve"> = which column in the table has the thing you want to go and get and bring back to the cell.</t>
    </r>
  </si>
  <si>
    <r>
      <t>[range_lookup]</t>
    </r>
    <r>
      <rPr>
        <sz val="11"/>
        <color theme="1"/>
        <rFont val="Calibri"/>
        <family val="2"/>
        <scheme val="minor"/>
      </rPr>
      <t xml:space="preserve"> = Exact Match = FALSE or 0. Approximate Match = TRUE or 1 or omitted.</t>
    </r>
  </si>
  <si>
    <t>Use IF function to put one of two things into a cell or formulas.</t>
  </si>
  <si>
    <t>SheliaDawn</t>
  </si>
  <si>
    <t>Hurdle:</t>
  </si>
  <si>
    <t>Bonus</t>
  </si>
  <si>
    <t>Bonus:</t>
  </si>
  <si>
    <r>
      <t>Goal:</t>
    </r>
    <r>
      <rPr>
        <sz val="11"/>
        <color theme="1"/>
        <rFont val="Calibri"/>
        <family val="2"/>
        <scheme val="minor"/>
      </rPr>
      <t xml:space="preserve"> Determine bonus amount for each employee.</t>
    </r>
  </si>
  <si>
    <t>Function argument elements.</t>
  </si>
  <si>
    <r>
      <t>Formula Elements:</t>
    </r>
    <r>
      <rPr>
        <sz val="11"/>
        <color theme="1"/>
        <rFont val="Calibri"/>
        <family val="2"/>
        <scheme val="minor"/>
      </rPr>
      <t xml:space="preserve"> Equal Sign, Relative Cell Reference, Comparative Operator,</t>
    </r>
  </si>
  <si>
    <t>Absolute Cell Reference, Number typed into formula.</t>
  </si>
  <si>
    <r>
      <t>Goal:</t>
    </r>
    <r>
      <rPr>
        <sz val="11"/>
        <color theme="1"/>
        <rFont val="Calibri"/>
        <family val="2"/>
        <scheme val="minor"/>
      </rPr>
      <t xml:space="preserve"> Add Calls.</t>
    </r>
  </si>
  <si>
    <r>
      <t xml:space="preserve">Type of Formula: </t>
    </r>
    <r>
      <rPr>
        <sz val="11"/>
        <color theme="1"/>
        <rFont val="Calibri"/>
        <family val="2"/>
        <scheme val="minor"/>
      </rPr>
      <t>Lookup Formula. Text Formula.</t>
    </r>
  </si>
  <si>
    <r>
      <rPr>
        <b/>
        <sz val="11"/>
        <color theme="1"/>
        <rFont val="Calibri"/>
        <family val="2"/>
        <scheme val="minor"/>
      </rPr>
      <t>Formula Elements</t>
    </r>
    <r>
      <rPr>
        <sz val="11"/>
        <color theme="1"/>
        <rFont val="Calibri"/>
        <family val="2"/>
        <scheme val="minor"/>
      </rPr>
      <t>: Equal sign, Built-in Function, Range of Cells.</t>
    </r>
  </si>
  <si>
    <t>11) Array constants.</t>
  </si>
  <si>
    <t>&gt;=1000</t>
  </si>
  <si>
    <t>Aggregate Calculations:</t>
  </si>
  <si>
    <t>Calculations that take two or more items and</t>
  </si>
  <si>
    <t>calculate a single answer such as adding a column of numbers</t>
  </si>
  <si>
    <r>
      <t>Type of Formula:</t>
    </r>
    <r>
      <rPr>
        <sz val="11"/>
        <color theme="1"/>
        <rFont val="Calibri"/>
        <family val="2"/>
        <scheme val="minor"/>
      </rPr>
      <t xml:space="preserve"> Aggregate Formula. Number Formula.</t>
    </r>
  </si>
  <si>
    <r>
      <rPr>
        <b/>
        <sz val="11"/>
        <color theme="1"/>
        <rFont val="Calibri"/>
        <family val="2"/>
        <scheme val="minor"/>
      </rPr>
      <t>6) Array formulas</t>
    </r>
    <r>
      <rPr>
        <sz val="11"/>
        <color theme="1"/>
        <rFont val="Calibri"/>
        <family val="2"/>
        <scheme val="minor"/>
      </rPr>
      <t xml:space="preserve"> are formulas that operate on an array of items rather than single items (“array operation”) and which deliver an array of items as a result of the array operation.</t>
    </r>
  </si>
  <si>
    <r>
      <rPr>
        <b/>
        <sz val="11"/>
        <color theme="1"/>
        <rFont val="Calibri"/>
        <family val="2"/>
        <scheme val="minor"/>
      </rPr>
      <t>5)</t>
    </r>
    <r>
      <rPr>
        <sz val="11"/>
        <color theme="1"/>
        <rFont val="Calibri"/>
        <family val="2"/>
        <scheme val="minor"/>
      </rPr>
      <t xml:space="preserve"> </t>
    </r>
    <r>
      <rPr>
        <b/>
        <sz val="11"/>
        <color theme="1"/>
        <rFont val="Calibri"/>
        <family val="2"/>
        <scheme val="minor"/>
      </rPr>
      <t>Aggregate formulas</t>
    </r>
    <r>
      <rPr>
        <sz val="11"/>
        <color theme="1"/>
        <rFont val="Calibri"/>
        <family val="2"/>
        <scheme val="minor"/>
      </rPr>
      <t xml:space="preserve"> are formulas that take two or more items and calculate a single answer.</t>
    </r>
  </si>
  <si>
    <r>
      <t>Goal:</t>
    </r>
    <r>
      <rPr>
        <sz val="11"/>
        <color theme="1"/>
        <rFont val="Calibri"/>
        <family val="2"/>
        <scheme val="minor"/>
      </rPr>
      <t xml:space="preserve"> Lookup Category to specify the type of sale it is: Below Par, Par, Excellent.</t>
    </r>
  </si>
  <si>
    <t>Range of Cells, Array Constant with causes LARGE to deliver 3 numbers.</t>
  </si>
  <si>
    <t>1) Add a formula to cell F7 that adds the Sales for Sioux. The correct answer is 336!!!</t>
  </si>
  <si>
    <t>Thrower</t>
  </si>
  <si>
    <t>Billy</t>
  </si>
  <si>
    <t>Richard</t>
  </si>
  <si>
    <t>BetseyLew</t>
  </si>
  <si>
    <t>Taco</t>
  </si>
  <si>
    <t>Time Round 1</t>
  </si>
  <si>
    <t>Time Round 2</t>
  </si>
  <si>
    <t>Time Round 3</t>
  </si>
  <si>
    <t>Add 4 Smallest Times</t>
  </si>
  <si>
    <t>Below are the Fast Catch Scores (How Fast you can throw and catch a boomerang 5 times):</t>
  </si>
  <si>
    <t>Your goal is to add the 4 smallest (shortest times) for each round. Create an Array Formula that can do this.</t>
  </si>
  <si>
    <r>
      <t>Goal:</t>
    </r>
    <r>
      <rPr>
        <sz val="10"/>
        <color theme="1"/>
        <rFont val="Calibri"/>
        <family val="2"/>
        <scheme val="minor"/>
      </rPr>
      <t xml:space="preserve"> Calculate dynamic label for counting above the hurdle.</t>
    </r>
  </si>
  <si>
    <r>
      <t>Type of Formula:</t>
    </r>
    <r>
      <rPr>
        <sz val="10"/>
        <color theme="1"/>
        <rFont val="Calibri"/>
        <family val="2"/>
        <scheme val="minor"/>
      </rPr>
      <t xml:space="preserve"> Text Formula.</t>
    </r>
  </si>
  <si>
    <r>
      <t xml:space="preserve">Formula Elements: </t>
    </r>
    <r>
      <rPr>
        <sz val="10"/>
        <color theme="1"/>
        <rFont val="Calibri"/>
        <family val="2"/>
        <scheme val="minor"/>
      </rPr>
      <t>Equal sign, Text in Double Quotes, Join Symbol (&amp;), Cell Reference</t>
    </r>
  </si>
  <si>
    <r>
      <t xml:space="preserve">Formula Elements: </t>
    </r>
    <r>
      <rPr>
        <sz val="10"/>
        <color theme="1"/>
        <rFont val="Calibri"/>
        <family val="2"/>
        <scheme val="minor"/>
      </rPr>
      <t>Equal sign, Text in Double Quotes, Join Symbol (&amp;), Cell Reference, Built-in Function DOLLAR</t>
    </r>
  </si>
  <si>
    <r>
      <t xml:space="preserve">Goal: </t>
    </r>
    <r>
      <rPr>
        <sz val="10"/>
        <color theme="1"/>
        <rFont val="Calibri"/>
        <family val="2"/>
        <scheme val="minor"/>
      </rPr>
      <t xml:space="preserve"> Calculate number of sales above hurdle.</t>
    </r>
  </si>
  <si>
    <r>
      <t>Type of Formula:</t>
    </r>
    <r>
      <rPr>
        <sz val="10"/>
        <color theme="1"/>
        <rFont val="Calibri"/>
        <family val="2"/>
        <scheme val="minor"/>
      </rPr>
      <t xml:space="preserve"> Number Formula.</t>
    </r>
  </si>
  <si>
    <r>
      <t>Formula Elements:</t>
    </r>
    <r>
      <rPr>
        <sz val="10"/>
        <color theme="1"/>
        <rFont val="Calibri"/>
        <family val="2"/>
        <scheme val="minor"/>
      </rPr>
      <t xml:space="preserve"> Equal sign, Built-in Function, Table Formula Nomenclature (Structured References), Cell Reference.</t>
    </r>
  </si>
  <si>
    <r>
      <rPr>
        <b/>
        <sz val="10"/>
        <color theme="1"/>
        <rFont val="Calibri"/>
        <family val="2"/>
        <scheme val="minor"/>
      </rPr>
      <t>Formula Elements:</t>
    </r>
    <r>
      <rPr>
        <sz val="10"/>
        <color theme="1"/>
        <rFont val="Calibri"/>
        <family val="2"/>
        <scheme val="minor"/>
      </rPr>
      <t xml:space="preserve"> Equal sign, Built-in Function, Table Formula Nomenclature, Comparative Operator in Double Quotes, Join Symbol (Ampersand), Cell Reference.</t>
    </r>
  </si>
  <si>
    <r>
      <t>Goal:</t>
    </r>
    <r>
      <rPr>
        <sz val="10"/>
        <color theme="1"/>
        <rFont val="Calibri"/>
        <family val="2"/>
        <scheme val="minor"/>
      </rPr>
      <t xml:space="preserve"> Add Top 3 Bowling Scores For Bowling Tournament.</t>
    </r>
  </si>
  <si>
    <r>
      <t xml:space="preserve">Type of Formula: </t>
    </r>
    <r>
      <rPr>
        <sz val="10"/>
        <color theme="1"/>
        <rFont val="Calibri"/>
        <family val="2"/>
        <scheme val="minor"/>
      </rPr>
      <t>Array Formula. Number Formula.</t>
    </r>
  </si>
  <si>
    <r>
      <t>Formula Elements:</t>
    </r>
    <r>
      <rPr>
        <sz val="10"/>
        <color theme="1"/>
        <rFont val="Calibri"/>
        <family val="2"/>
        <scheme val="minor"/>
      </rPr>
      <t xml:space="preserve"> Equal sign, Built-in Function (Nested Functions),</t>
    </r>
  </si>
  <si>
    <t>Jim</t>
  </si>
  <si>
    <t>Scores for Jim</t>
  </si>
  <si>
    <t>Carl</t>
  </si>
  <si>
    <t>Swimmer</t>
  </si>
  <si>
    <t>Michael Phelps</t>
  </si>
  <si>
    <t>Ryan Locthe</t>
  </si>
  <si>
    <t>Carson Foster</t>
  </si>
  <si>
    <t>Michael Andrew</t>
  </si>
  <si>
    <t>Ashley Twichell</t>
  </si>
  <si>
    <t>Katie Ledecky</t>
  </si>
  <si>
    <t>Haley Anderson</t>
  </si>
  <si>
    <t>Gender</t>
  </si>
  <si>
    <t>M</t>
  </si>
  <si>
    <t>Ally McHugh</t>
  </si>
  <si>
    <t>Gretchen Waslh</t>
  </si>
  <si>
    <t>F</t>
  </si>
  <si>
    <t>Find the slowest male time</t>
  </si>
  <si>
    <t>Find the slowest female time</t>
  </si>
  <si>
    <t>Your goal is to find the slowest time. Use an array formula</t>
  </si>
  <si>
    <t>Sales Target</t>
  </si>
  <si>
    <t xml:space="preserve">Total Sales </t>
  </si>
  <si>
    <t>John Jooligan</t>
  </si>
  <si>
    <t>Dora Daffodil</t>
  </si>
  <si>
    <t>Jimmy Johnson</t>
  </si>
  <si>
    <t>Francois Argentoit</t>
  </si>
  <si>
    <t>Jean Jiffer</t>
  </si>
  <si>
    <t>Met Target?</t>
  </si>
  <si>
    <t>=C7/12</t>
  </si>
  <si>
    <t>=VLOOKUP(C56,{0,"Below Par";3000,"Par";6000,"Excellent"},2)</t>
  </si>
  <si>
    <t>put a comma in front of the formula if you want to comment it out</t>
  </si>
  <si>
    <t>=C18*$F$18</t>
  </si>
  <si>
    <t>=C19*$F$18</t>
  </si>
  <si>
    <t>=C20*$F$18</t>
  </si>
  <si>
    <t>=C21*$F$18</t>
  </si>
  <si>
    <t>&gt;= 1000</t>
  </si>
  <si>
    <t>Countif must have its conditions in string format, default is "="</t>
  </si>
  <si>
    <t>key:value pairs is how a range is stored</t>
  </si>
  <si>
    <t>lookup, dim, dimension table is the same</t>
  </si>
  <si>
    <t>="cat" = "dog" --&gt; False</t>
  </si>
  <si>
    <t>=2+1 = 1+2 --&gt; TRUE</t>
  </si>
  <si>
    <t xml:space="preserve">CTRL + T to create a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</si>
</sst>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0"/>
      <name val="Arial"/>
      <family val="2"/>
    </font>
    <font>
      <sz val="10"/>
      <name val="Arial"/>
      <family val="2"/>
    </font>
    <font>
      <b/>
      <u/>
      <sz val="11"/>
      <color theme="1"/>
      <name val="Calibri"/>
      <family val="2"/>
      <scheme val="minor"/>
    </font>
    <font>
      <b/>
      <sz val="10"/>
      <color theme="1"/>
      <name val="Calibri"/>
      <family val="2"/>
      <scheme val="minor"/>
    </font>
    <font>
      <sz val="10"/>
      <color theme="1"/>
      <name val="Calibri"/>
      <family val="2"/>
      <scheme val="minor"/>
    </font>
    <font>
      <sz val="11"/>
      <color rgb="FFFF0000"/>
      <name val="Calibri"/>
      <family val="2"/>
      <scheme val="minor"/>
    </font>
    <font>
      <b/>
      <sz val="14"/>
      <color theme="0"/>
      <name val="Calibri"/>
      <family val="2"/>
      <scheme val="minor"/>
    </font>
    <font>
      <sz val="14"/>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rgb="FFCCFFCC"/>
        <bgColor indexed="64"/>
      </patternFill>
    </fill>
    <fill>
      <patternFill patternType="solid">
        <fgColor rgb="FFFF0000"/>
        <bgColor indexed="64"/>
      </patternFill>
    </fill>
    <fill>
      <patternFill patternType="solid">
        <fgColor indexed="1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1"/>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xf numFmtId="43" fontId="1" fillId="0" borderId="0" applyFont="0" applyFill="0" applyBorder="0" applyAlignment="0" applyProtection="0"/>
    <xf numFmtId="0" fontId="4" fillId="2" borderId="4"/>
    <xf numFmtId="0" fontId="4" fillId="2" borderId="4">
      <alignment wrapText="1"/>
    </xf>
    <xf numFmtId="0" fontId="4" fillId="2" borderId="4">
      <alignment wrapText="1"/>
    </xf>
    <xf numFmtId="0" fontId="2" fillId="2" borderId="4">
      <alignment wrapText="1"/>
    </xf>
    <xf numFmtId="0" fontId="5" fillId="2" borderId="4">
      <alignment wrapText="1"/>
    </xf>
    <xf numFmtId="0" fontId="6" fillId="5" borderId="4">
      <alignment horizontal="centerContinuous" wrapText="1"/>
    </xf>
    <xf numFmtId="0" fontId="6" fillId="0" borderId="0"/>
    <xf numFmtId="44"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2" fillId="2" borderId="4" xfId="0" applyFont="1" applyFill="1" applyBorder="1"/>
    <xf numFmtId="0" fontId="4" fillId="2" borderId="4" xfId="0" applyFont="1" applyFill="1" applyBorder="1"/>
    <xf numFmtId="0" fontId="0" fillId="0" borderId="4" xfId="0" applyBorder="1"/>
    <xf numFmtId="0" fontId="0" fillId="3" borderId="4" xfId="0" applyFill="1" applyBorder="1"/>
    <xf numFmtId="0" fontId="0" fillId="0" borderId="0" xfId="0" applyAlignment="1">
      <alignment horizontal="left" indent="1"/>
    </xf>
    <xf numFmtId="0" fontId="4" fillId="4" borderId="4" xfId="0" applyFont="1" applyFill="1" applyBorder="1"/>
    <xf numFmtId="164" fontId="0" fillId="0" borderId="4" xfId="0" applyNumberFormat="1" applyBorder="1"/>
    <xf numFmtId="164" fontId="0" fillId="3" borderId="4" xfId="0" applyNumberFormat="1" applyFill="1" applyBorder="1"/>
    <xf numFmtId="0" fontId="3" fillId="0" borderId="0" xfId="0" applyFont="1"/>
    <xf numFmtId="0" fontId="4" fillId="2" borderId="4" xfId="2"/>
    <xf numFmtId="0" fontId="4" fillId="2" borderId="4" xfId="0" applyFont="1" applyFill="1" applyBorder="1" applyAlignment="1">
      <alignment wrapText="1"/>
    </xf>
    <xf numFmtId="14" fontId="0" fillId="0" borderId="4" xfId="0" applyNumberFormat="1" applyBorder="1"/>
    <xf numFmtId="18" fontId="0" fillId="0" borderId="4" xfId="0" applyNumberFormat="1" applyBorder="1"/>
    <xf numFmtId="8" fontId="0" fillId="0" borderId="4" xfId="0" applyNumberFormat="1" applyBorder="1"/>
    <xf numFmtId="8" fontId="0" fillId="3" borderId="4" xfId="0" applyNumberFormat="1" applyFill="1" applyBorder="1"/>
    <xf numFmtId="0" fontId="0" fillId="0" borderId="3" xfId="0" applyBorder="1"/>
    <xf numFmtId="0" fontId="4" fillId="2" borderId="4" xfId="4">
      <alignment wrapText="1"/>
    </xf>
    <xf numFmtId="0" fontId="3" fillId="0" borderId="4" xfId="0" applyFont="1" applyBorder="1"/>
    <xf numFmtId="0" fontId="3" fillId="0" borderId="0" xfId="0" applyFont="1" applyAlignment="1">
      <alignment horizontal="left" vertical="center" indent="1"/>
    </xf>
    <xf numFmtId="0" fontId="0" fillId="0" borderId="0" xfId="0" applyAlignment="1">
      <alignment wrapText="1"/>
    </xf>
    <xf numFmtId="0" fontId="3" fillId="0" borderId="0" xfId="0" applyFont="1" applyAlignment="1">
      <alignment horizontal="left" vertical="center"/>
    </xf>
    <xf numFmtId="0" fontId="0" fillId="0" borderId="0" xfId="0" applyAlignment="1">
      <alignment horizontal="left" vertical="center"/>
    </xf>
    <xf numFmtId="0" fontId="0" fillId="0" borderId="9" xfId="0" applyBorder="1"/>
    <xf numFmtId="0" fontId="4" fillId="4" borderId="4" xfId="0" applyFont="1" applyFill="1" applyBorder="1" applyAlignment="1">
      <alignment wrapText="1"/>
    </xf>
    <xf numFmtId="165" fontId="0" fillId="0" borderId="1" xfId="0" applyNumberFormat="1" applyBorder="1"/>
    <xf numFmtId="0" fontId="4" fillId="2" borderId="12" xfId="4" applyBorder="1">
      <alignment wrapText="1"/>
    </xf>
    <xf numFmtId="0" fontId="4" fillId="2" borderId="10" xfId="4" applyBorder="1">
      <alignment wrapText="1"/>
    </xf>
    <xf numFmtId="165" fontId="0" fillId="0" borderId="7" xfId="0" applyNumberFormat="1" applyBorder="1"/>
    <xf numFmtId="0" fontId="0" fillId="6" borderId="3" xfId="0" applyFill="1" applyBorder="1" applyAlignment="1">
      <alignment horizontal="centerContinuous" wrapText="1"/>
    </xf>
    <xf numFmtId="0" fontId="0" fillId="6" borderId="2" xfId="0" applyFill="1" applyBorder="1" applyAlignment="1">
      <alignment horizontal="centerContinuous" wrapText="1"/>
    </xf>
    <xf numFmtId="0" fontId="0" fillId="6" borderId="1" xfId="0" applyFill="1" applyBorder="1" applyAlignment="1">
      <alignment horizontal="centerContinuous" wrapText="1"/>
    </xf>
    <xf numFmtId="43" fontId="0" fillId="3" borderId="4" xfId="1" applyFont="1" applyFill="1" applyBorder="1"/>
    <xf numFmtId="43" fontId="0" fillId="0" borderId="4" xfId="1" applyFont="1" applyBorder="1"/>
    <xf numFmtId="0" fontId="3" fillId="0" borderId="4" xfId="0" applyFont="1" applyBorder="1" applyAlignment="1">
      <alignment horizontal="left" indent="1"/>
    </xf>
    <xf numFmtId="0" fontId="4" fillId="2" borderId="0" xfId="0" applyFont="1" applyFill="1"/>
    <xf numFmtId="44" fontId="0" fillId="3" borderId="14" xfId="9" applyFont="1" applyFill="1" applyBorder="1"/>
    <xf numFmtId="44" fontId="0" fillId="0" borderId="13" xfId="9" applyFont="1" applyBorder="1"/>
    <xf numFmtId="44" fontId="0" fillId="0" borderId="4" xfId="9" applyFont="1" applyBorder="1"/>
    <xf numFmtId="164" fontId="0" fillId="3" borderId="14" xfId="9" applyNumberFormat="1" applyFont="1" applyFill="1" applyBorder="1"/>
    <xf numFmtId="164" fontId="0" fillId="0" borderId="13" xfId="9" applyNumberFormat="1" applyFont="1" applyBorder="1"/>
    <xf numFmtId="164" fontId="0" fillId="0" borderId="4" xfId="9" applyNumberFormat="1" applyFont="1" applyBorder="1"/>
    <xf numFmtId="0" fontId="0" fillId="6" borderId="12" xfId="0" applyFill="1" applyBorder="1"/>
    <xf numFmtId="0" fontId="0" fillId="6" borderId="11" xfId="0" applyFill="1" applyBorder="1"/>
    <xf numFmtId="0" fontId="0" fillId="6" borderId="10" xfId="0" applyFill="1" applyBorder="1"/>
    <xf numFmtId="0" fontId="0" fillId="6" borderId="6" xfId="0" applyFill="1" applyBorder="1"/>
    <xf numFmtId="0" fontId="0" fillId="6" borderId="0" xfId="0" applyFill="1"/>
    <xf numFmtId="0" fontId="0" fillId="6" borderId="5" xfId="0" applyFill="1" applyBorder="1"/>
    <xf numFmtId="0" fontId="0" fillId="6" borderId="9" xfId="0" applyFill="1" applyBorder="1"/>
    <xf numFmtId="0" fontId="0" fillId="6" borderId="8" xfId="0" applyFill="1" applyBorder="1"/>
    <xf numFmtId="0" fontId="0" fillId="6" borderId="7" xfId="0" applyFill="1" applyBorder="1"/>
    <xf numFmtId="0" fontId="3" fillId="0" borderId="0" xfId="0" applyFont="1" applyAlignment="1">
      <alignment horizontal="left" indent="1"/>
    </xf>
    <xf numFmtId="0" fontId="0" fillId="0" borderId="13" xfId="0" applyBorder="1"/>
    <xf numFmtId="0" fontId="0" fillId="3" borderId="14" xfId="0" applyFill="1" applyBorder="1"/>
    <xf numFmtId="0" fontId="2" fillId="2" borderId="4" xfId="5">
      <alignment wrapText="1"/>
    </xf>
    <xf numFmtId="0" fontId="7" fillId="7" borderId="7" xfId="0" applyFont="1" applyFill="1" applyBorder="1"/>
    <xf numFmtId="0" fontId="0" fillId="7" borderId="8" xfId="0" applyFill="1" applyBorder="1"/>
    <xf numFmtId="0" fontId="0" fillId="7" borderId="9" xfId="0" applyFill="1" applyBorder="1"/>
    <xf numFmtId="0" fontId="0" fillId="7" borderId="5" xfId="0" applyFill="1" applyBorder="1"/>
    <xf numFmtId="0" fontId="0" fillId="7" borderId="0" xfId="0" applyFill="1"/>
    <xf numFmtId="0" fontId="0" fillId="7" borderId="6" xfId="0" applyFill="1" applyBorder="1"/>
    <xf numFmtId="0" fontId="0" fillId="7" borderId="10" xfId="0" applyFill="1" applyBorder="1"/>
    <xf numFmtId="0" fontId="0" fillId="7" borderId="11" xfId="0" applyFill="1" applyBorder="1"/>
    <xf numFmtId="0" fontId="0" fillId="7" borderId="12" xfId="0" applyFill="1" applyBorder="1"/>
    <xf numFmtId="0" fontId="3" fillId="7" borderId="0" xfId="0" applyFont="1" applyFill="1"/>
    <xf numFmtId="0" fontId="0" fillId="7" borderId="7" xfId="0" quotePrefix="1" applyFill="1" applyBorder="1"/>
    <xf numFmtId="0" fontId="3" fillId="7" borderId="8" xfId="0" applyFont="1" applyFill="1" applyBorder="1" applyAlignment="1">
      <alignment wrapText="1"/>
    </xf>
    <xf numFmtId="0" fontId="3" fillId="7" borderId="8" xfId="0" applyFont="1" applyFill="1" applyBorder="1"/>
    <xf numFmtId="0" fontId="3" fillId="7" borderId="9" xfId="0" applyFont="1" applyFill="1" applyBorder="1"/>
    <xf numFmtId="0" fontId="0" fillId="7" borderId="5" xfId="0" quotePrefix="1" applyFill="1" applyBorder="1"/>
    <xf numFmtId="0" fontId="3" fillId="7" borderId="0" xfId="0" applyFont="1" applyFill="1" applyAlignment="1">
      <alignment wrapText="1"/>
    </xf>
    <xf numFmtId="0" fontId="3" fillId="7" borderId="0" xfId="0" applyFont="1" applyFill="1" applyAlignment="1">
      <alignment horizontal="left" indent="1"/>
    </xf>
    <xf numFmtId="0" fontId="3" fillId="7" borderId="6" xfId="0" applyFont="1" applyFill="1" applyBorder="1"/>
    <xf numFmtId="0" fontId="0" fillId="7" borderId="10" xfId="0" quotePrefix="1" applyFill="1" applyBorder="1"/>
    <xf numFmtId="0" fontId="3" fillId="7" borderId="11" xfId="0" applyFont="1" applyFill="1" applyBorder="1" applyAlignment="1">
      <alignment wrapText="1"/>
    </xf>
    <xf numFmtId="0" fontId="3" fillId="7" borderId="11" xfId="0" applyFont="1" applyFill="1" applyBorder="1"/>
    <xf numFmtId="0" fontId="3" fillId="7" borderId="12" xfId="0" applyFont="1" applyFill="1" applyBorder="1"/>
    <xf numFmtId="0" fontId="0" fillId="7" borderId="7" xfId="0" applyFill="1" applyBorder="1"/>
    <xf numFmtId="0" fontId="0" fillId="7" borderId="0" xfId="0" applyFill="1" applyAlignment="1">
      <alignment horizontal="left" indent="1"/>
    </xf>
    <xf numFmtId="0" fontId="3" fillId="7" borderId="7" xfId="0" applyFont="1" applyFill="1" applyBorder="1"/>
    <xf numFmtId="0" fontId="3" fillId="7" borderId="5" xfId="0" applyFont="1" applyFill="1" applyBorder="1"/>
    <xf numFmtId="0" fontId="0" fillId="7" borderId="10" xfId="0" applyFill="1" applyBorder="1" applyAlignment="1">
      <alignment horizontal="left"/>
    </xf>
    <xf numFmtId="0" fontId="8" fillId="7" borderId="7" xfId="0" applyFont="1" applyFill="1" applyBorder="1"/>
    <xf numFmtId="0" fontId="9" fillId="7" borderId="8" xfId="0" applyFont="1" applyFill="1" applyBorder="1"/>
    <xf numFmtId="0" fontId="9" fillId="7" borderId="9" xfId="0" applyFont="1" applyFill="1" applyBorder="1"/>
    <xf numFmtId="0" fontId="8" fillId="7" borderId="5" xfId="0" applyFont="1" applyFill="1" applyBorder="1"/>
    <xf numFmtId="0" fontId="9" fillId="7" borderId="0" xfId="0" applyFont="1" applyFill="1"/>
    <xf numFmtId="0" fontId="9" fillId="7" borderId="6" xfId="0" applyFont="1" applyFill="1" applyBorder="1"/>
    <xf numFmtId="0" fontId="9" fillId="7" borderId="5" xfId="0" applyFont="1" applyFill="1" applyBorder="1" applyAlignment="1">
      <alignment horizontal="left"/>
    </xf>
    <xf numFmtId="0" fontId="9" fillId="7" borderId="10" xfId="0" applyFont="1" applyFill="1" applyBorder="1" applyAlignment="1">
      <alignment horizontal="left"/>
    </xf>
    <xf numFmtId="0" fontId="9" fillId="7" borderId="11" xfId="0" applyFont="1" applyFill="1" applyBorder="1"/>
    <xf numFmtId="0" fontId="9" fillId="7" borderId="12" xfId="0" applyFont="1" applyFill="1" applyBorder="1"/>
    <xf numFmtId="0" fontId="10" fillId="8" borderId="0" xfId="0" applyFont="1" applyFill="1"/>
    <xf numFmtId="0" fontId="10" fillId="8" borderId="0" xfId="0" applyFont="1" applyFill="1" applyAlignment="1">
      <alignment horizontal="left"/>
    </xf>
    <xf numFmtId="0" fontId="0" fillId="8" borderId="0" xfId="0" applyFill="1"/>
    <xf numFmtId="0" fontId="0" fillId="0" borderId="0" xfId="0" applyAlignment="1">
      <alignment horizontal="left"/>
    </xf>
    <xf numFmtId="0" fontId="4" fillId="0" borderId="0" xfId="0" applyFont="1" applyAlignment="1">
      <alignment wrapText="1"/>
    </xf>
    <xf numFmtId="8" fontId="0" fillId="0" borderId="0" xfId="0" applyNumberFormat="1"/>
    <xf numFmtId="0" fontId="0" fillId="3" borderId="0" xfId="0" applyFill="1"/>
    <xf numFmtId="164" fontId="0" fillId="0" borderId="0" xfId="0" applyNumberFormat="1"/>
    <xf numFmtId="164" fontId="0" fillId="3" borderId="0" xfId="0" applyNumberFormat="1" applyFill="1"/>
    <xf numFmtId="164" fontId="0" fillId="8" borderId="0" xfId="0" applyNumberFormat="1" applyFill="1"/>
    <xf numFmtId="9" fontId="0" fillId="0" borderId="4" xfId="10" applyFont="1" applyBorder="1"/>
    <xf numFmtId="18" fontId="0" fillId="0" borderId="0" xfId="0" applyNumberFormat="1"/>
    <xf numFmtId="2" fontId="0" fillId="0" borderId="0" xfId="0" applyNumberFormat="1"/>
    <xf numFmtId="0" fontId="0" fillId="0" borderId="4" xfId="0" applyBorder="1" applyAlignment="1">
      <alignment horizontal="center"/>
    </xf>
    <xf numFmtId="0" fontId="0" fillId="0" borderId="0" xfId="0" applyAlignment="1">
      <alignment horizontal="center"/>
    </xf>
    <xf numFmtId="0" fontId="3" fillId="3" borderId="4" xfId="0" applyFont="1" applyFill="1" applyBorder="1"/>
    <xf numFmtId="164" fontId="3" fillId="3" borderId="4" xfId="0" applyNumberFormat="1" applyFont="1" applyFill="1" applyBorder="1"/>
    <xf numFmtId="0" fontId="12" fillId="0" borderId="0" xfId="0" applyFont="1"/>
    <xf numFmtId="0" fontId="12" fillId="0" borderId="0" xfId="0" applyFont="1" applyAlignment="1">
      <alignment horizontal="center"/>
    </xf>
    <xf numFmtId="0" fontId="11" fillId="2" borderId="15" xfId="5" applyFont="1" applyBorder="1" applyAlignment="1">
      <alignment horizontal="center" wrapText="1"/>
    </xf>
    <xf numFmtId="0" fontId="11" fillId="2" borderId="16" xfId="5" applyFont="1" applyBorder="1" applyAlignment="1">
      <alignment horizontal="center" wrapText="1"/>
    </xf>
    <xf numFmtId="0" fontId="11" fillId="2" borderId="17" xfId="5" applyFont="1" applyBorder="1" applyAlignment="1">
      <alignment horizontal="center" wrapText="1"/>
    </xf>
    <xf numFmtId="0" fontId="12" fillId="0" borderId="18" xfId="0" applyFont="1" applyBorder="1"/>
    <xf numFmtId="164" fontId="12" fillId="0" borderId="0" xfId="0" applyNumberFormat="1" applyFont="1"/>
    <xf numFmtId="164" fontId="12" fillId="0" borderId="0" xfId="0" applyNumberFormat="1" applyFont="1" applyAlignment="1">
      <alignment horizontal="center"/>
    </xf>
    <xf numFmtId="0" fontId="12" fillId="0" borderId="19" xfId="0" applyFont="1" applyBorder="1"/>
    <xf numFmtId="0" fontId="12" fillId="0" borderId="20" xfId="0" applyFont="1" applyBorder="1"/>
    <xf numFmtId="164" fontId="12" fillId="0" borderId="21" xfId="0" applyNumberFormat="1" applyFont="1" applyBorder="1"/>
    <xf numFmtId="164" fontId="12" fillId="0" borderId="21" xfId="0" applyNumberFormat="1" applyFont="1" applyBorder="1" applyAlignment="1">
      <alignment horizontal="center"/>
    </xf>
    <xf numFmtId="0" fontId="12" fillId="0" borderId="22" xfId="0" applyFont="1" applyBorder="1"/>
    <xf numFmtId="0" fontId="12" fillId="3" borderId="19" xfId="0" applyFont="1" applyFill="1" applyBorder="1"/>
    <xf numFmtId="0" fontId="12" fillId="3" borderId="22" xfId="0" applyFont="1" applyFill="1" applyBorder="1"/>
    <xf numFmtId="0" fontId="0" fillId="0" borderId="0" xfId="0" quotePrefix="1"/>
    <xf numFmtId="0" fontId="0" fillId="0" borderId="7" xfId="0" applyBorder="1"/>
    <xf numFmtId="2" fontId="0" fillId="3" borderId="14" xfId="0" applyNumberFormat="1" applyFill="1" applyBorder="1"/>
    <xf numFmtId="0" fontId="0" fillId="0" borderId="1" xfId="0" applyBorder="1"/>
    <xf numFmtId="0" fontId="4" fillId="2" borderId="12" xfId="2" applyBorder="1"/>
    <xf numFmtId="0" fontId="4" fillId="2" borderId="10" xfId="2" applyBorder="1"/>
  </cellXfs>
  <cellStyles count="11">
    <cellStyle name="Blue" xfId="5" xr:uid="{00000000-0005-0000-0000-000000000000}"/>
    <cellStyle name="blue 2" xfId="6" xr:uid="{00000000-0005-0000-0000-000001000000}"/>
    <cellStyle name="BlueHeader" xfId="2" xr:uid="{00000000-0005-0000-0000-000002000000}"/>
    <cellStyle name="Comma" xfId="1" builtinId="3"/>
    <cellStyle name="Currency" xfId="9" builtinId="4"/>
    <cellStyle name="DarkBlueLabel" xfId="3" xr:uid="{00000000-0005-0000-0000-000005000000}"/>
    <cellStyle name="HeaderBlue" xfId="4" xr:uid="{00000000-0005-0000-0000-000006000000}"/>
    <cellStyle name="Normal" xfId="0" builtinId="0"/>
    <cellStyle name="Normal 2" xfId="8" xr:uid="{00000000-0005-0000-0000-000008000000}"/>
    <cellStyle name="Percent" xfId="10" builtinId="5"/>
    <cellStyle name="redcenteraccrossselection" xfId="7" xr:uid="{00000000-0005-0000-0000-00000A000000}"/>
  </cellStyles>
  <dxfs count="24">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numFmt numFmtId="165" formatCode="&quot;$&quot;#,##0"/>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numFmt numFmtId="165" formatCode="&quot;$&quot;#,##0"/>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border diagonalUp="0" diagonalDown="0" outline="0">
        <left style="thin">
          <color indexed="64"/>
        </left>
        <right style="thin">
          <color indexed="64"/>
        </right>
        <top/>
        <bottom/>
      </border>
    </dxf>
  </dxfs>
  <tableStyles count="0" defaultTableStyle="TableStyleMedium2" defaultPivotStyle="PivotStyleLight16"/>
  <colors>
    <mruColors>
      <color rgb="FFCCFFCC"/>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00VideoExcelStorage\218\junk\Busn214-Week05OL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ics"/>
      <sheetName val="Errors"/>
      <sheetName val="E(1)"/>
      <sheetName val="E(1an)"/>
      <sheetName val="E(2)"/>
      <sheetName val="E(2an)"/>
      <sheetName val="E(3)"/>
      <sheetName val="E(3an)"/>
      <sheetName val="E(4)"/>
      <sheetName val="E(4an)"/>
      <sheetName val="E(5 )"/>
      <sheetName val="E(5an)"/>
      <sheetName val="DV"/>
      <sheetName val="DV (an)"/>
      <sheetName val="Flash Fill"/>
      <sheetName val="Flash Fill (an)"/>
      <sheetName val="CNF-Notes"/>
      <sheetName val="CNF"/>
      <sheetName val="CNF (an)"/>
      <sheetName val="Text Formulas"/>
      <sheetName val="Text Formulas (an)"/>
      <sheetName val="Date Functions"/>
      <sheetName val="Date Functions (an)"/>
      <sheetName val="Array Formulas"/>
      <sheetName val="Array Formulas (an)"/>
      <sheetName val="Array Functions"/>
      <sheetName val="Array Functions (an)"/>
      <sheetName val="Homework ==&gt;&gt;"/>
      <sheetName val="HW(1)"/>
      <sheetName val="HW(1an)"/>
      <sheetName val="HW(2)"/>
      <sheetName val="HW(2an)"/>
      <sheetName val="HW(3)"/>
      <sheetName val="HW(3an)"/>
      <sheetName val="HW(4)"/>
      <sheetName val="HW(4an)"/>
      <sheetName val="HW(5)"/>
      <sheetName val="HW(5an)"/>
      <sheetName val="HW(6)"/>
      <sheetName val="HW(6an)"/>
      <sheetName val="HW(7)"/>
      <sheetName val="HW(7an)"/>
      <sheetName val="HW(8)"/>
      <sheetName val="HW(8an)"/>
      <sheetName val="HW(9)"/>
      <sheetName val="HW(9an)"/>
      <sheetName val="HW(10)"/>
      <sheetName val="HW(10an)"/>
      <sheetName val="HW(11)"/>
      <sheetName val="HW(11an)"/>
      <sheetName val="HW(12)"/>
      <sheetName val="HW(12an)"/>
      <sheetName val="HW(13)"/>
      <sheetName val="HW(13an)"/>
      <sheetName val="HW(14)"/>
      <sheetName val="HW(14an)"/>
      <sheetName val="HW(15)"/>
      <sheetName val="HW(15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8">
          <cell r="G58" t="str">
            <v>FreestyleANSWER</v>
          </cell>
          <cell r="H58" t="str">
            <v>FastANSWER</v>
          </cell>
          <cell r="I58" t="str">
            <v>AussieANSWER</v>
          </cell>
          <cell r="J58" t="str">
            <v>WindANSWER</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nswerProductSales3" displayName="AnswerProductSales3" ref="B35:C46" totalsRowShown="0" headerRowDxfId="23" headerRowBorderDxfId="22" tableBorderDxfId="21" totalsRowBorderDxfId="20" headerRowCellStyle="HeaderBlue">
  <autoFilter ref="B35:C46" xr:uid="{00000000-0009-0000-0100-000002000000}"/>
  <tableColumns count="2">
    <tableColumn id="1" xr3:uid="{00000000-0010-0000-0000-000001000000}" name="Product" dataDxfId="19"/>
    <tableColumn id="2" xr3:uid="{00000000-0010-0000-0000-000002000000}" name="Sales" dataDxfId="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04:C109" totalsRowShown="0" headerRowDxfId="17" headerRowBorderDxfId="16" tableBorderDxfId="15" totalsRowBorderDxfId="14" headerRowCellStyle="BlueHeader">
  <autoFilter ref="B104:C109" xr:uid="{00000000-0009-0000-0100-000003000000}"/>
  <tableColumns count="2">
    <tableColumn id="1" xr3:uid="{00000000-0010-0000-0100-000001000000}" name="Day" dataDxfId="13"/>
    <tableColumn id="2" xr3:uid="{00000000-0010-0000-0100-000002000000}" name="Calls Made"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AnswerProductSales" displayName="AnswerProductSales" ref="B35:C46" totalsRowShown="0" headerRowDxfId="11" headerRowBorderDxfId="10" tableBorderDxfId="9" totalsRowBorderDxfId="8" headerRowCellStyle="HeaderBlue">
  <autoFilter ref="B35:C46" xr:uid="{00000000-0009-0000-0100-000001000000}"/>
  <tableColumns count="2">
    <tableColumn id="1" xr3:uid="{00000000-0010-0000-0200-000001000000}" name="Product" dataDxfId="7"/>
    <tableColumn id="2" xr3:uid="{00000000-0010-0000-0200-000002000000}" name="Sales" dataDxfId="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theme="1" tint="4.9989318521683403E-2"/>
  </sheetPr>
  <dimension ref="A1:O46"/>
  <sheetViews>
    <sheetView topLeftCell="A13" workbookViewId="0">
      <selection activeCell="G32" sqref="G32"/>
    </sheetView>
  </sheetViews>
  <sheetFormatPr defaultColWidth="0" defaultRowHeight="14.5" x14ac:dyDescent="0.35"/>
  <cols>
    <col min="1" max="8" width="9.1796875" customWidth="1"/>
    <col min="9" max="9" width="12.54296875" customWidth="1"/>
    <col min="10" max="10" width="9.1796875" customWidth="1"/>
    <col min="11" max="11" width="5.54296875" customWidth="1"/>
    <col min="12" max="12" width="31.81640625" customWidth="1"/>
    <col min="13" max="13" width="17.1796875" customWidth="1"/>
    <col min="14" max="14" width="21.26953125" customWidth="1"/>
    <col min="15" max="15" width="14" customWidth="1"/>
    <col min="16" max="16384" width="9.1796875" hidden="1"/>
  </cols>
  <sheetData>
    <row r="1" spans="1:14" x14ac:dyDescent="0.35">
      <c r="A1" s="55" t="s">
        <v>21</v>
      </c>
      <c r="B1" s="56"/>
      <c r="C1" s="56"/>
      <c r="D1" s="56"/>
      <c r="E1" s="56"/>
      <c r="F1" s="56"/>
      <c r="G1" s="56"/>
      <c r="H1" s="56"/>
      <c r="I1" s="56"/>
      <c r="J1" s="56"/>
      <c r="K1" s="56"/>
      <c r="L1" s="56"/>
      <c r="M1" s="56"/>
      <c r="N1" s="57"/>
    </row>
    <row r="2" spans="1:14" x14ac:dyDescent="0.35">
      <c r="A2" s="58" t="s">
        <v>53</v>
      </c>
      <c r="B2" s="59"/>
      <c r="C2" s="59"/>
      <c r="D2" s="59"/>
      <c r="E2" s="59"/>
      <c r="F2" s="59"/>
      <c r="G2" s="59"/>
      <c r="H2" s="59"/>
      <c r="I2" s="59"/>
      <c r="J2" s="59"/>
      <c r="K2" s="59"/>
      <c r="L2" s="59"/>
      <c r="M2" s="59"/>
      <c r="N2" s="60"/>
    </row>
    <row r="3" spans="1:14" x14ac:dyDescent="0.35">
      <c r="A3" s="58" t="s">
        <v>54</v>
      </c>
      <c r="B3" s="59"/>
      <c r="C3" s="59"/>
      <c r="D3" s="59"/>
      <c r="E3" s="59"/>
      <c r="F3" s="59"/>
      <c r="G3" s="59"/>
      <c r="H3" s="59"/>
      <c r="I3" s="59"/>
      <c r="J3" s="59"/>
      <c r="K3" s="59"/>
      <c r="L3" s="59"/>
      <c r="M3" s="59"/>
      <c r="N3" s="60"/>
    </row>
    <row r="4" spans="1:14" x14ac:dyDescent="0.35">
      <c r="A4" s="58" t="s">
        <v>55</v>
      </c>
      <c r="B4" s="59"/>
      <c r="C4" s="59"/>
      <c r="D4" s="59"/>
      <c r="E4" s="59"/>
      <c r="F4" s="59"/>
      <c r="G4" s="59"/>
      <c r="H4" s="59"/>
      <c r="I4" s="59"/>
      <c r="J4" s="59"/>
      <c r="K4" s="59"/>
      <c r="L4" s="59"/>
      <c r="M4" s="59"/>
      <c r="N4" s="60"/>
    </row>
    <row r="5" spans="1:14" x14ac:dyDescent="0.35">
      <c r="A5" s="58" t="s">
        <v>56</v>
      </c>
      <c r="B5" s="59"/>
      <c r="C5" s="59"/>
      <c r="D5" s="59"/>
      <c r="E5" s="59"/>
      <c r="F5" s="59"/>
      <c r="G5" s="59"/>
      <c r="H5" s="59"/>
      <c r="I5" s="59"/>
      <c r="J5" s="59"/>
      <c r="K5" s="59"/>
      <c r="L5" s="59"/>
      <c r="M5" s="59"/>
      <c r="N5" s="60"/>
    </row>
    <row r="6" spans="1:14" x14ac:dyDescent="0.35">
      <c r="A6" s="58" t="s">
        <v>217</v>
      </c>
      <c r="B6" s="59"/>
      <c r="C6" s="59"/>
      <c r="D6" s="59"/>
      <c r="E6" s="59"/>
      <c r="F6" s="59"/>
      <c r="G6" s="59"/>
      <c r="H6" s="59"/>
      <c r="I6" s="59"/>
      <c r="J6" s="59"/>
      <c r="K6" s="59"/>
      <c r="L6" s="59"/>
      <c r="M6" s="59"/>
      <c r="N6" s="60"/>
    </row>
    <row r="7" spans="1:14" x14ac:dyDescent="0.35">
      <c r="A7" s="61" t="s">
        <v>216</v>
      </c>
      <c r="B7" s="62"/>
      <c r="C7" s="62"/>
      <c r="D7" s="62"/>
      <c r="E7" s="62"/>
      <c r="F7" s="62"/>
      <c r="G7" s="62"/>
      <c r="H7" s="62"/>
      <c r="I7" s="62"/>
      <c r="J7" s="62"/>
      <c r="K7" s="62"/>
      <c r="L7" s="62"/>
      <c r="M7" s="62"/>
      <c r="N7" s="63"/>
    </row>
    <row r="9" spans="1:14" x14ac:dyDescent="0.35">
      <c r="A9" s="55" t="s">
        <v>22</v>
      </c>
      <c r="B9" s="56"/>
      <c r="C9" s="56"/>
      <c r="D9" s="56"/>
      <c r="E9" s="56"/>
      <c r="F9" s="56"/>
      <c r="G9" s="56"/>
      <c r="H9" s="56"/>
      <c r="I9" s="57"/>
    </row>
    <row r="10" spans="1:14" x14ac:dyDescent="0.35">
      <c r="A10" s="58" t="s">
        <v>57</v>
      </c>
      <c r="B10" s="59"/>
      <c r="C10" s="59"/>
      <c r="D10" s="59"/>
      <c r="E10" s="59"/>
      <c r="F10" s="59"/>
      <c r="G10" s="59"/>
      <c r="H10" s="59"/>
      <c r="I10" s="60"/>
    </row>
    <row r="11" spans="1:14" x14ac:dyDescent="0.35">
      <c r="A11" s="58" t="s">
        <v>58</v>
      </c>
      <c r="B11" s="59"/>
      <c r="C11" s="59"/>
      <c r="D11" s="59"/>
      <c r="E11" s="59"/>
      <c r="F11" s="59"/>
      <c r="G11" s="59"/>
      <c r="H11" s="59"/>
      <c r="I11" s="60"/>
    </row>
    <row r="12" spans="1:14" x14ac:dyDescent="0.35">
      <c r="A12" s="58" t="s">
        <v>59</v>
      </c>
      <c r="B12" s="59"/>
      <c r="C12" s="59"/>
      <c r="D12" s="59"/>
      <c r="E12" s="59"/>
      <c r="F12" s="59"/>
      <c r="G12" s="59"/>
      <c r="H12" s="59"/>
      <c r="I12" s="60"/>
    </row>
    <row r="13" spans="1:14" x14ac:dyDescent="0.35">
      <c r="A13" s="58" t="s">
        <v>66</v>
      </c>
      <c r="B13" s="59"/>
      <c r="C13" s="59"/>
      <c r="D13" s="59"/>
      <c r="E13" s="59"/>
      <c r="F13" s="59"/>
      <c r="G13" s="59"/>
      <c r="H13" s="59"/>
      <c r="I13" s="60"/>
      <c r="K13" s="64" t="s">
        <v>23</v>
      </c>
      <c r="L13" s="64"/>
      <c r="M13" s="59"/>
      <c r="N13" s="59"/>
    </row>
    <row r="14" spans="1:14" x14ac:dyDescent="0.35">
      <c r="A14" s="58" t="s">
        <v>60</v>
      </c>
      <c r="B14" s="59"/>
      <c r="C14" s="59"/>
      <c r="D14" s="59"/>
      <c r="E14" s="59"/>
      <c r="F14" s="59"/>
      <c r="G14" s="59"/>
      <c r="H14" s="59"/>
      <c r="I14" s="60"/>
      <c r="K14" s="65" t="s">
        <v>24</v>
      </c>
      <c r="L14" s="66" t="s">
        <v>25</v>
      </c>
      <c r="M14" s="67" t="s">
        <v>26</v>
      </c>
      <c r="N14" s="68"/>
    </row>
    <row r="15" spans="1:14" x14ac:dyDescent="0.35">
      <c r="A15" s="58" t="s">
        <v>61</v>
      </c>
      <c r="B15" s="59"/>
      <c r="C15" s="59"/>
      <c r="D15" s="59"/>
      <c r="E15" s="59"/>
      <c r="F15" s="59"/>
      <c r="G15" s="59"/>
      <c r="H15" s="59"/>
      <c r="I15" s="60"/>
      <c r="K15" s="69" t="s">
        <v>27</v>
      </c>
      <c r="L15" s="70" t="s">
        <v>28</v>
      </c>
      <c r="M15" s="71" t="s">
        <v>29</v>
      </c>
      <c r="N15" s="72"/>
    </row>
    <row r="16" spans="1:14" x14ac:dyDescent="0.35">
      <c r="A16" s="58" t="s">
        <v>62</v>
      </c>
      <c r="B16" s="59"/>
      <c r="C16" s="59"/>
      <c r="D16" s="59"/>
      <c r="E16" s="59"/>
      <c r="F16" s="59"/>
      <c r="G16" s="59"/>
      <c r="H16" s="59"/>
      <c r="I16" s="60"/>
      <c r="K16" s="69" t="s">
        <v>15</v>
      </c>
      <c r="L16" s="70" t="s">
        <v>30</v>
      </c>
      <c r="M16" s="71" t="s">
        <v>31</v>
      </c>
      <c r="N16" s="72"/>
    </row>
    <row r="17" spans="1:15" x14ac:dyDescent="0.35">
      <c r="A17" s="58" t="s">
        <v>65</v>
      </c>
      <c r="B17" s="59"/>
      <c r="C17" s="59"/>
      <c r="D17" s="59"/>
      <c r="E17" s="59"/>
      <c r="F17" s="59"/>
      <c r="G17" s="59"/>
      <c r="H17" s="59"/>
      <c r="I17" s="60"/>
      <c r="K17" s="69" t="s">
        <v>32</v>
      </c>
      <c r="L17" s="70" t="s">
        <v>33</v>
      </c>
      <c r="M17" s="71" t="s">
        <v>34</v>
      </c>
      <c r="N17" s="72"/>
    </row>
    <row r="18" spans="1:15" x14ac:dyDescent="0.35">
      <c r="A18" s="58" t="s">
        <v>63</v>
      </c>
      <c r="B18" s="59"/>
      <c r="C18" s="59"/>
      <c r="D18" s="59"/>
      <c r="E18" s="59"/>
      <c r="F18" s="59"/>
      <c r="G18" s="59"/>
      <c r="H18" s="59"/>
      <c r="I18" s="60"/>
      <c r="K18" s="69" t="s">
        <v>35</v>
      </c>
      <c r="L18" s="70" t="s">
        <v>36</v>
      </c>
      <c r="M18" s="71" t="s">
        <v>37</v>
      </c>
      <c r="N18" s="72"/>
    </row>
    <row r="19" spans="1:15" x14ac:dyDescent="0.35">
      <c r="A19" s="58" t="s">
        <v>64</v>
      </c>
      <c r="B19" s="59"/>
      <c r="C19" s="59"/>
      <c r="D19" s="59"/>
      <c r="E19" s="59"/>
      <c r="F19" s="59"/>
      <c r="G19" s="59"/>
      <c r="H19" s="59"/>
      <c r="I19" s="60"/>
      <c r="K19" s="73" t="s">
        <v>38</v>
      </c>
      <c r="L19" s="74" t="s">
        <v>39</v>
      </c>
      <c r="M19" s="75"/>
      <c r="N19" s="76"/>
    </row>
    <row r="20" spans="1:15" x14ac:dyDescent="0.35">
      <c r="A20" s="61" t="s">
        <v>210</v>
      </c>
      <c r="B20" s="62"/>
      <c r="C20" s="62"/>
      <c r="D20" s="62"/>
      <c r="E20" s="62"/>
      <c r="F20" s="62"/>
      <c r="G20" s="62"/>
      <c r="H20" s="62"/>
      <c r="I20" s="63"/>
      <c r="L20" s="20"/>
    </row>
    <row r="21" spans="1:15" x14ac:dyDescent="0.35">
      <c r="K21" s="64" t="s">
        <v>40</v>
      </c>
      <c r="L21" s="64"/>
      <c r="M21" s="64"/>
      <c r="N21" s="64"/>
      <c r="O21" s="64"/>
    </row>
    <row r="22" spans="1:15" x14ac:dyDescent="0.35">
      <c r="K22" s="65" t="s">
        <v>41</v>
      </c>
      <c r="L22" s="56" t="s">
        <v>42</v>
      </c>
      <c r="M22" s="56"/>
      <c r="N22" s="56"/>
      <c r="O22" s="57"/>
    </row>
    <row r="23" spans="1:15" x14ac:dyDescent="0.35">
      <c r="K23" s="69" t="s">
        <v>43</v>
      </c>
      <c r="L23" s="59" t="s">
        <v>44</v>
      </c>
      <c r="M23" s="59"/>
      <c r="N23" s="59"/>
      <c r="O23" s="60"/>
    </row>
    <row r="24" spans="1:15" x14ac:dyDescent="0.35">
      <c r="K24" s="69" t="s">
        <v>45</v>
      </c>
      <c r="L24" s="59" t="s">
        <v>46</v>
      </c>
      <c r="M24" s="59"/>
      <c r="N24" s="59"/>
      <c r="O24" s="60"/>
    </row>
    <row r="25" spans="1:15" x14ac:dyDescent="0.35">
      <c r="K25" s="69" t="s">
        <v>47</v>
      </c>
      <c r="L25" s="59" t="s">
        <v>48</v>
      </c>
      <c r="M25" s="59"/>
      <c r="N25" s="59"/>
      <c r="O25" s="60"/>
    </row>
    <row r="26" spans="1:15" x14ac:dyDescent="0.35">
      <c r="K26" s="69" t="s">
        <v>49</v>
      </c>
      <c r="L26" s="59" t="s">
        <v>50</v>
      </c>
      <c r="M26" s="59"/>
      <c r="N26" s="59"/>
      <c r="O26" s="60"/>
    </row>
    <row r="27" spans="1:15" x14ac:dyDescent="0.35">
      <c r="K27" s="73" t="s">
        <v>51</v>
      </c>
      <c r="L27" s="62" t="s">
        <v>52</v>
      </c>
      <c r="M27" s="62"/>
      <c r="N27" s="62"/>
      <c r="O27" s="63"/>
    </row>
    <row r="29" spans="1:15" x14ac:dyDescent="0.35">
      <c r="K29" s="64" t="s">
        <v>67</v>
      </c>
      <c r="L29" s="64"/>
      <c r="M29" s="64"/>
      <c r="N29" s="64"/>
    </row>
    <row r="30" spans="1:15" x14ac:dyDescent="0.35">
      <c r="K30" s="77">
        <v>1</v>
      </c>
      <c r="L30" s="56" t="s">
        <v>68</v>
      </c>
      <c r="M30" s="56"/>
      <c r="N30" s="57"/>
    </row>
    <row r="31" spans="1:15" x14ac:dyDescent="0.35">
      <c r="K31" s="58">
        <v>2</v>
      </c>
      <c r="L31" s="59" t="s">
        <v>69</v>
      </c>
      <c r="M31" s="59"/>
      <c r="N31" s="60"/>
    </row>
    <row r="32" spans="1:15" x14ac:dyDescent="0.35">
      <c r="K32" s="58"/>
      <c r="L32" s="78" t="s">
        <v>70</v>
      </c>
      <c r="M32" s="59"/>
      <c r="N32" s="60"/>
    </row>
    <row r="33" spans="11:14" x14ac:dyDescent="0.35">
      <c r="K33" s="58"/>
      <c r="L33" s="78" t="s">
        <v>71</v>
      </c>
      <c r="M33" s="59"/>
      <c r="N33" s="60"/>
    </row>
    <row r="34" spans="11:14" x14ac:dyDescent="0.35">
      <c r="K34" s="58"/>
      <c r="L34" s="78" t="s">
        <v>72</v>
      </c>
      <c r="M34" s="59"/>
      <c r="N34" s="60"/>
    </row>
    <row r="35" spans="11:14" x14ac:dyDescent="0.35">
      <c r="K35" s="58">
        <v>3</v>
      </c>
      <c r="L35" s="59" t="s">
        <v>73</v>
      </c>
      <c r="M35" s="59"/>
      <c r="N35" s="60"/>
    </row>
    <row r="36" spans="11:14" x14ac:dyDescent="0.35">
      <c r="K36" s="58"/>
      <c r="L36" s="78" t="s">
        <v>74</v>
      </c>
      <c r="M36" s="59"/>
      <c r="N36" s="60"/>
    </row>
    <row r="37" spans="11:14" x14ac:dyDescent="0.35">
      <c r="K37" s="58"/>
      <c r="L37" s="78" t="s">
        <v>75</v>
      </c>
      <c r="M37" s="59"/>
      <c r="N37" s="60"/>
    </row>
    <row r="38" spans="11:14" x14ac:dyDescent="0.35">
      <c r="K38" s="58"/>
      <c r="L38" s="78" t="s">
        <v>76</v>
      </c>
      <c r="M38" s="59"/>
      <c r="N38" s="60"/>
    </row>
    <row r="39" spans="11:14" x14ac:dyDescent="0.35">
      <c r="K39" s="58">
        <v>4</v>
      </c>
      <c r="L39" s="59" t="s">
        <v>77</v>
      </c>
      <c r="M39" s="59"/>
      <c r="N39" s="60"/>
    </row>
    <row r="40" spans="11:14" x14ac:dyDescent="0.35">
      <c r="K40" s="58">
        <v>5</v>
      </c>
      <c r="L40" s="59" t="s">
        <v>78</v>
      </c>
      <c r="M40" s="59"/>
      <c r="N40" s="60"/>
    </row>
    <row r="41" spans="11:14" x14ac:dyDescent="0.35">
      <c r="K41" s="58"/>
      <c r="L41" s="78" t="s">
        <v>79</v>
      </c>
      <c r="M41" s="59"/>
      <c r="N41" s="60"/>
    </row>
    <row r="42" spans="11:14" x14ac:dyDescent="0.35">
      <c r="K42" s="58"/>
      <c r="L42" s="78" t="s">
        <v>80</v>
      </c>
      <c r="M42" s="59"/>
      <c r="N42" s="60"/>
    </row>
    <row r="43" spans="11:14" x14ac:dyDescent="0.35">
      <c r="K43" s="58">
        <v>6</v>
      </c>
      <c r="L43" s="59" t="s">
        <v>81</v>
      </c>
      <c r="M43" s="59"/>
      <c r="N43" s="60"/>
    </row>
    <row r="44" spans="11:14" x14ac:dyDescent="0.35">
      <c r="K44" s="58">
        <v>7</v>
      </c>
      <c r="L44" s="59" t="s">
        <v>82</v>
      </c>
      <c r="M44" s="59"/>
      <c r="N44" s="60"/>
    </row>
    <row r="45" spans="11:14" x14ac:dyDescent="0.35">
      <c r="K45" s="58">
        <v>8</v>
      </c>
      <c r="L45" s="59" t="s">
        <v>83</v>
      </c>
      <c r="M45" s="59"/>
      <c r="N45" s="60"/>
    </row>
    <row r="46" spans="11:14" x14ac:dyDescent="0.35">
      <c r="K46" s="61">
        <v>9</v>
      </c>
      <c r="L46" s="62" t="s">
        <v>84</v>
      </c>
      <c r="M46" s="62"/>
      <c r="N46" s="6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4">
    <tabColor rgb="FF00B050"/>
  </sheetPr>
  <dimension ref="A1:H30"/>
  <sheetViews>
    <sheetView zoomScale="145" zoomScaleNormal="145" workbookViewId="0">
      <selection activeCell="F8" sqref="F8"/>
    </sheetView>
  </sheetViews>
  <sheetFormatPr defaultRowHeight="14.5" x14ac:dyDescent="0.35"/>
  <cols>
    <col min="1" max="1" width="9.81640625" bestFit="1" customWidth="1"/>
    <col min="6" max="6" width="10.1796875" bestFit="1" customWidth="1"/>
    <col min="8" max="8" width="10.453125" bestFit="1" customWidth="1"/>
  </cols>
  <sheetData>
    <row r="1" spans="1:8" ht="43.5" x14ac:dyDescent="0.35">
      <c r="A1" s="31" t="s">
        <v>160</v>
      </c>
      <c r="B1" s="30"/>
      <c r="C1" s="30"/>
      <c r="D1" s="30"/>
      <c r="E1" s="30"/>
      <c r="F1" s="30"/>
      <c r="G1" s="30"/>
      <c r="H1" s="29"/>
    </row>
    <row r="3" spans="1:8" x14ac:dyDescent="0.35">
      <c r="A3" s="1" t="s">
        <v>6</v>
      </c>
      <c r="B3" s="1" t="s">
        <v>9</v>
      </c>
      <c r="C3" s="1" t="s">
        <v>5</v>
      </c>
      <c r="E3" s="1" t="s">
        <v>19</v>
      </c>
      <c r="F3" s="1" t="s">
        <v>159</v>
      </c>
    </row>
    <row r="4" spans="1:8" x14ac:dyDescent="0.35">
      <c r="A4" s="12">
        <v>40255</v>
      </c>
      <c r="B4" s="3" t="s">
        <v>157</v>
      </c>
      <c r="C4" s="14">
        <v>73</v>
      </c>
      <c r="E4" s="3" t="s">
        <v>2</v>
      </c>
      <c r="F4" s="15">
        <f>SUMIFS(C4:C30,B4:B30,E4)</f>
        <v>543</v>
      </c>
    </row>
    <row r="5" spans="1:8" x14ac:dyDescent="0.35">
      <c r="A5" s="12">
        <v>40256</v>
      </c>
      <c r="B5" s="3" t="s">
        <v>1</v>
      </c>
      <c r="C5" s="14">
        <v>121</v>
      </c>
    </row>
    <row r="6" spans="1:8" x14ac:dyDescent="0.35">
      <c r="A6" s="12">
        <v>40257</v>
      </c>
      <c r="B6" s="3" t="s">
        <v>157</v>
      </c>
      <c r="C6" s="14">
        <v>167</v>
      </c>
    </row>
    <row r="7" spans="1:8" x14ac:dyDescent="0.35">
      <c r="A7" s="12">
        <v>40258</v>
      </c>
      <c r="B7" s="3" t="s">
        <v>158</v>
      </c>
      <c r="C7" s="14">
        <v>167</v>
      </c>
      <c r="E7" s="1" t="s">
        <v>19</v>
      </c>
      <c r="F7" s="1" t="s">
        <v>159</v>
      </c>
    </row>
    <row r="8" spans="1:8" x14ac:dyDescent="0.35">
      <c r="A8" s="12">
        <v>40259</v>
      </c>
      <c r="B8" s="3" t="s">
        <v>156</v>
      </c>
      <c r="C8" s="14">
        <v>75</v>
      </c>
      <c r="E8" s="3" t="s">
        <v>156</v>
      </c>
      <c r="F8" s="15">
        <f>SUMIFS(C4:C30,B4:B30,E8)</f>
        <v>457</v>
      </c>
    </row>
    <row r="9" spans="1:8" x14ac:dyDescent="0.35">
      <c r="A9" s="12">
        <v>40260</v>
      </c>
      <c r="B9" s="3" t="s">
        <v>157</v>
      </c>
      <c r="C9" s="14">
        <v>157</v>
      </c>
    </row>
    <row r="10" spans="1:8" x14ac:dyDescent="0.35">
      <c r="A10" s="12">
        <v>40261</v>
      </c>
      <c r="B10" s="3" t="s">
        <v>156</v>
      </c>
      <c r="C10" s="14">
        <v>61</v>
      </c>
    </row>
    <row r="11" spans="1:8" x14ac:dyDescent="0.35">
      <c r="A11" s="12">
        <v>40262</v>
      </c>
      <c r="B11" s="3" t="s">
        <v>157</v>
      </c>
      <c r="C11" s="14">
        <v>108</v>
      </c>
    </row>
    <row r="12" spans="1:8" x14ac:dyDescent="0.35">
      <c r="A12" s="12">
        <v>40263</v>
      </c>
      <c r="B12" s="3" t="s">
        <v>1</v>
      </c>
      <c r="C12" s="14">
        <v>139</v>
      </c>
    </row>
    <row r="13" spans="1:8" x14ac:dyDescent="0.35">
      <c r="A13" s="12">
        <v>40264</v>
      </c>
      <c r="B13" s="3" t="s">
        <v>2</v>
      </c>
      <c r="C13" s="14">
        <v>130</v>
      </c>
    </row>
    <row r="14" spans="1:8" x14ac:dyDescent="0.35">
      <c r="A14" s="12">
        <v>40265</v>
      </c>
      <c r="B14" s="3" t="s">
        <v>156</v>
      </c>
      <c r="C14" s="14">
        <v>66</v>
      </c>
    </row>
    <row r="15" spans="1:8" x14ac:dyDescent="0.35">
      <c r="A15" s="12">
        <v>40266</v>
      </c>
      <c r="B15" s="3" t="s">
        <v>2</v>
      </c>
      <c r="C15" s="14">
        <v>86</v>
      </c>
    </row>
    <row r="16" spans="1:8" x14ac:dyDescent="0.35">
      <c r="A16" s="12">
        <v>40267</v>
      </c>
      <c r="B16" s="3" t="s">
        <v>158</v>
      </c>
      <c r="C16" s="14">
        <v>122</v>
      </c>
    </row>
    <row r="17" spans="1:3" x14ac:dyDescent="0.35">
      <c r="A17" s="12">
        <v>40268</v>
      </c>
      <c r="B17" s="3" t="s">
        <v>2</v>
      </c>
      <c r="C17" s="14">
        <v>50</v>
      </c>
    </row>
    <row r="18" spans="1:3" x14ac:dyDescent="0.35">
      <c r="A18" s="12">
        <v>40269</v>
      </c>
      <c r="B18" s="3" t="s">
        <v>156</v>
      </c>
      <c r="C18" s="14">
        <v>77</v>
      </c>
    </row>
    <row r="19" spans="1:3" x14ac:dyDescent="0.35">
      <c r="A19" s="12">
        <v>40270</v>
      </c>
      <c r="B19" s="3" t="s">
        <v>157</v>
      </c>
      <c r="C19" s="14">
        <v>140</v>
      </c>
    </row>
    <row r="20" spans="1:3" x14ac:dyDescent="0.35">
      <c r="A20" s="12">
        <v>40271</v>
      </c>
      <c r="B20" s="3" t="s">
        <v>156</v>
      </c>
      <c r="C20" s="14">
        <v>107</v>
      </c>
    </row>
    <row r="21" spans="1:3" x14ac:dyDescent="0.35">
      <c r="A21" s="12">
        <v>40272</v>
      </c>
      <c r="B21" s="3" t="s">
        <v>2</v>
      </c>
      <c r="C21" s="14">
        <v>109</v>
      </c>
    </row>
    <row r="22" spans="1:3" x14ac:dyDescent="0.35">
      <c r="A22" s="12">
        <v>40273</v>
      </c>
      <c r="B22" s="3" t="s">
        <v>158</v>
      </c>
      <c r="C22" s="14">
        <v>121</v>
      </c>
    </row>
    <row r="23" spans="1:3" x14ac:dyDescent="0.35">
      <c r="A23" s="12">
        <v>40274</v>
      </c>
      <c r="B23" s="3" t="s">
        <v>157</v>
      </c>
      <c r="C23" s="14">
        <v>78</v>
      </c>
    </row>
    <row r="24" spans="1:3" x14ac:dyDescent="0.35">
      <c r="A24" s="12">
        <v>40275</v>
      </c>
      <c r="B24" s="3" t="s">
        <v>2</v>
      </c>
      <c r="C24" s="14">
        <v>168</v>
      </c>
    </row>
    <row r="25" spans="1:3" x14ac:dyDescent="0.35">
      <c r="A25" s="12">
        <v>40276</v>
      </c>
      <c r="B25" s="3" t="s">
        <v>1</v>
      </c>
      <c r="C25" s="14">
        <v>88</v>
      </c>
    </row>
    <row r="26" spans="1:3" x14ac:dyDescent="0.35">
      <c r="A26" s="12">
        <v>40277</v>
      </c>
      <c r="B26" s="3" t="s">
        <v>11</v>
      </c>
      <c r="C26" s="14">
        <v>110</v>
      </c>
    </row>
    <row r="27" spans="1:3" x14ac:dyDescent="0.35">
      <c r="A27" s="12">
        <v>40278</v>
      </c>
      <c r="B27" s="3" t="s">
        <v>11</v>
      </c>
      <c r="C27" s="14">
        <v>132</v>
      </c>
    </row>
    <row r="28" spans="1:3" x14ac:dyDescent="0.35">
      <c r="A28" s="12">
        <v>40279</v>
      </c>
      <c r="B28" s="3" t="s">
        <v>1</v>
      </c>
      <c r="C28" s="14">
        <v>54</v>
      </c>
    </row>
    <row r="29" spans="1:3" x14ac:dyDescent="0.35">
      <c r="A29" s="12">
        <v>40280</v>
      </c>
      <c r="B29" s="3" t="s">
        <v>157</v>
      </c>
      <c r="C29" s="14">
        <v>58</v>
      </c>
    </row>
    <row r="30" spans="1:3" x14ac:dyDescent="0.35">
      <c r="A30" s="12">
        <v>40281</v>
      </c>
      <c r="B30" s="3" t="s">
        <v>156</v>
      </c>
      <c r="C30" s="14">
        <v>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7">
    <tabColor rgb="FFFFC000"/>
  </sheetPr>
  <dimension ref="A1:H30"/>
  <sheetViews>
    <sheetView topLeftCell="A4" zoomScale="145" zoomScaleNormal="145" workbookViewId="0">
      <selection activeCell="E4" sqref="E4"/>
    </sheetView>
  </sheetViews>
  <sheetFormatPr defaultRowHeight="14.5" x14ac:dyDescent="0.35"/>
  <cols>
    <col min="1" max="1" width="9.81640625" bestFit="1" customWidth="1"/>
    <col min="5" max="6" width="10.1796875" bestFit="1" customWidth="1"/>
    <col min="8" max="8" width="10.453125" bestFit="1" customWidth="1"/>
  </cols>
  <sheetData>
    <row r="1" spans="1:8" x14ac:dyDescent="0.35">
      <c r="A1" s="31" t="s">
        <v>161</v>
      </c>
      <c r="B1" s="30"/>
      <c r="C1" s="30"/>
      <c r="D1" s="30"/>
      <c r="E1" s="30"/>
      <c r="F1" s="30"/>
      <c r="G1" s="30"/>
      <c r="H1" s="29"/>
    </row>
    <row r="3" spans="1:8" x14ac:dyDescent="0.35">
      <c r="A3" s="1" t="s">
        <v>6</v>
      </c>
      <c r="B3" s="1" t="s">
        <v>9</v>
      </c>
      <c r="C3" s="1" t="s">
        <v>5</v>
      </c>
      <c r="E3" s="1" t="s">
        <v>159</v>
      </c>
    </row>
    <row r="4" spans="1:8" x14ac:dyDescent="0.35">
      <c r="A4" s="12">
        <v>40255</v>
      </c>
      <c r="B4" s="3" t="s">
        <v>157</v>
      </c>
      <c r="C4" s="14">
        <v>73</v>
      </c>
      <c r="E4" s="15"/>
    </row>
    <row r="5" spans="1:8" x14ac:dyDescent="0.35">
      <c r="A5" s="12">
        <v>40256</v>
      </c>
      <c r="B5" s="3" t="s">
        <v>1</v>
      </c>
      <c r="C5" s="14">
        <v>121</v>
      </c>
    </row>
    <row r="6" spans="1:8" x14ac:dyDescent="0.35">
      <c r="A6" s="12">
        <v>40257</v>
      </c>
      <c r="B6" s="3" t="s">
        <v>157</v>
      </c>
      <c r="C6" s="14">
        <v>167</v>
      </c>
    </row>
    <row r="7" spans="1:8" x14ac:dyDescent="0.35">
      <c r="A7" s="12">
        <v>40258</v>
      </c>
      <c r="B7" s="3" t="s">
        <v>158</v>
      </c>
      <c r="C7" s="14">
        <v>167</v>
      </c>
    </row>
    <row r="8" spans="1:8" x14ac:dyDescent="0.35">
      <c r="A8" s="12">
        <v>40259</v>
      </c>
      <c r="B8" s="3" t="s">
        <v>156</v>
      </c>
      <c r="C8" s="14">
        <v>75</v>
      </c>
    </row>
    <row r="9" spans="1:8" x14ac:dyDescent="0.35">
      <c r="A9" s="12">
        <v>40260</v>
      </c>
      <c r="B9" s="3" t="s">
        <v>157</v>
      </c>
      <c r="C9" s="14">
        <v>157</v>
      </c>
    </row>
    <row r="10" spans="1:8" x14ac:dyDescent="0.35">
      <c r="A10" s="12">
        <v>40261</v>
      </c>
      <c r="B10" s="3" t="s">
        <v>156</v>
      </c>
      <c r="C10" s="14">
        <v>61</v>
      </c>
    </row>
    <row r="11" spans="1:8" x14ac:dyDescent="0.35">
      <c r="A11" s="12">
        <v>40262</v>
      </c>
      <c r="B11" s="3" t="s">
        <v>157</v>
      </c>
      <c r="C11" s="14">
        <v>108</v>
      </c>
    </row>
    <row r="12" spans="1:8" x14ac:dyDescent="0.35">
      <c r="A12" s="12">
        <v>40263</v>
      </c>
      <c r="B12" s="3" t="s">
        <v>1</v>
      </c>
      <c r="C12" s="14">
        <v>139</v>
      </c>
    </row>
    <row r="13" spans="1:8" x14ac:dyDescent="0.35">
      <c r="A13" s="12">
        <v>40264</v>
      </c>
      <c r="B13" s="3" t="s">
        <v>2</v>
      </c>
      <c r="C13" s="14">
        <v>130</v>
      </c>
    </row>
    <row r="14" spans="1:8" x14ac:dyDescent="0.35">
      <c r="A14" s="12">
        <v>40265</v>
      </c>
      <c r="B14" s="3" t="s">
        <v>156</v>
      </c>
      <c r="C14" s="14">
        <v>66</v>
      </c>
    </row>
    <row r="15" spans="1:8" x14ac:dyDescent="0.35">
      <c r="A15" s="12">
        <v>40266</v>
      </c>
      <c r="B15" s="3" t="s">
        <v>2</v>
      </c>
      <c r="C15" s="14">
        <v>86</v>
      </c>
    </row>
    <row r="16" spans="1:8" x14ac:dyDescent="0.35">
      <c r="A16" s="12">
        <v>40267</v>
      </c>
      <c r="B16" s="3" t="s">
        <v>158</v>
      </c>
      <c r="C16" s="14">
        <v>122</v>
      </c>
    </row>
    <row r="17" spans="1:3" x14ac:dyDescent="0.35">
      <c r="A17" s="12">
        <v>40268</v>
      </c>
      <c r="B17" s="3" t="s">
        <v>2</v>
      </c>
      <c r="C17" s="14">
        <v>50</v>
      </c>
    </row>
    <row r="18" spans="1:3" x14ac:dyDescent="0.35">
      <c r="A18" s="12">
        <v>40269</v>
      </c>
      <c r="B18" s="3" t="s">
        <v>156</v>
      </c>
      <c r="C18" s="14">
        <v>77</v>
      </c>
    </row>
    <row r="19" spans="1:3" x14ac:dyDescent="0.35">
      <c r="A19" s="12">
        <v>40270</v>
      </c>
      <c r="B19" s="3" t="s">
        <v>157</v>
      </c>
      <c r="C19" s="14">
        <v>140</v>
      </c>
    </row>
    <row r="20" spans="1:3" x14ac:dyDescent="0.35">
      <c r="A20" s="12">
        <v>40271</v>
      </c>
      <c r="B20" s="3" t="s">
        <v>156</v>
      </c>
      <c r="C20" s="14">
        <v>107</v>
      </c>
    </row>
    <row r="21" spans="1:3" x14ac:dyDescent="0.35">
      <c r="A21" s="12">
        <v>40272</v>
      </c>
      <c r="B21" s="3" t="s">
        <v>2</v>
      </c>
      <c r="C21" s="14">
        <v>109</v>
      </c>
    </row>
    <row r="22" spans="1:3" x14ac:dyDescent="0.35">
      <c r="A22" s="12">
        <v>40273</v>
      </c>
      <c r="B22" s="3" t="s">
        <v>158</v>
      </c>
      <c r="C22" s="14">
        <v>121</v>
      </c>
    </row>
    <row r="23" spans="1:3" x14ac:dyDescent="0.35">
      <c r="A23" s="12">
        <v>40274</v>
      </c>
      <c r="B23" s="3" t="s">
        <v>157</v>
      </c>
      <c r="C23" s="14">
        <v>78</v>
      </c>
    </row>
    <row r="24" spans="1:3" x14ac:dyDescent="0.35">
      <c r="A24" s="12">
        <v>40275</v>
      </c>
      <c r="B24" s="3" t="s">
        <v>2</v>
      </c>
      <c r="C24" s="14">
        <v>168</v>
      </c>
    </row>
    <row r="25" spans="1:3" x14ac:dyDescent="0.35">
      <c r="A25" s="12">
        <v>40276</v>
      </c>
      <c r="B25" s="3" t="s">
        <v>1</v>
      </c>
      <c r="C25" s="14">
        <v>88</v>
      </c>
    </row>
    <row r="26" spans="1:3" x14ac:dyDescent="0.35">
      <c r="A26" s="12">
        <v>40277</v>
      </c>
      <c r="B26" s="3" t="s">
        <v>11</v>
      </c>
      <c r="C26" s="14">
        <v>110</v>
      </c>
    </row>
    <row r="27" spans="1:3" x14ac:dyDescent="0.35">
      <c r="A27" s="12">
        <v>40278</v>
      </c>
      <c r="B27" s="3" t="s">
        <v>11</v>
      </c>
      <c r="C27" s="14">
        <v>132</v>
      </c>
    </row>
    <row r="28" spans="1:3" x14ac:dyDescent="0.35">
      <c r="A28" s="12">
        <v>40279</v>
      </c>
      <c r="B28" s="3" t="s">
        <v>1</v>
      </c>
      <c r="C28" s="14">
        <v>54</v>
      </c>
    </row>
    <row r="29" spans="1:3" x14ac:dyDescent="0.35">
      <c r="A29" s="12">
        <v>40280</v>
      </c>
      <c r="B29" s="3" t="s">
        <v>157</v>
      </c>
      <c r="C29" s="14">
        <v>58</v>
      </c>
    </row>
    <row r="30" spans="1:3" x14ac:dyDescent="0.35">
      <c r="A30" s="12">
        <v>40281</v>
      </c>
      <c r="B30" s="3" t="s">
        <v>156</v>
      </c>
      <c r="C30" s="14">
        <v>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8">
    <tabColor rgb="FF00B050"/>
  </sheetPr>
  <dimension ref="A1:H30"/>
  <sheetViews>
    <sheetView zoomScale="145" zoomScaleNormal="145" workbookViewId="0">
      <selection activeCell="E4" sqref="E4"/>
    </sheetView>
  </sheetViews>
  <sheetFormatPr defaultRowHeight="14.5" x14ac:dyDescent="0.35"/>
  <cols>
    <col min="1" max="1" width="9.81640625" bestFit="1" customWidth="1"/>
    <col min="5" max="6" width="10.1796875" bestFit="1" customWidth="1"/>
    <col min="8" max="8" width="10.453125" bestFit="1" customWidth="1"/>
  </cols>
  <sheetData>
    <row r="1" spans="1:8" x14ac:dyDescent="0.35">
      <c r="A1" s="31" t="s">
        <v>161</v>
      </c>
      <c r="B1" s="30"/>
      <c r="C1" s="30"/>
      <c r="D1" s="30"/>
      <c r="E1" s="30"/>
      <c r="F1" s="30"/>
      <c r="G1" s="30"/>
      <c r="H1" s="29"/>
    </row>
    <row r="3" spans="1:8" x14ac:dyDescent="0.35">
      <c r="A3" s="1" t="s">
        <v>6</v>
      </c>
      <c r="B3" s="1" t="s">
        <v>9</v>
      </c>
      <c r="C3" s="1" t="s">
        <v>5</v>
      </c>
      <c r="E3" s="1" t="s">
        <v>159</v>
      </c>
    </row>
    <row r="4" spans="1:8" x14ac:dyDescent="0.35">
      <c r="A4" s="12">
        <v>40255</v>
      </c>
      <c r="B4" s="3" t="s">
        <v>157</v>
      </c>
      <c r="C4" s="14">
        <v>73</v>
      </c>
      <c r="E4" s="15">
        <f>SUM(C4:C30)</f>
        <v>2835</v>
      </c>
    </row>
    <row r="5" spans="1:8" x14ac:dyDescent="0.35">
      <c r="A5" s="12">
        <v>40256</v>
      </c>
      <c r="B5" s="3" t="s">
        <v>1</v>
      </c>
      <c r="C5" s="14">
        <v>121</v>
      </c>
    </row>
    <row r="6" spans="1:8" x14ac:dyDescent="0.35">
      <c r="A6" s="12">
        <v>40257</v>
      </c>
      <c r="B6" s="3" t="s">
        <v>157</v>
      </c>
      <c r="C6" s="14">
        <v>167</v>
      </c>
    </row>
    <row r="7" spans="1:8" x14ac:dyDescent="0.35">
      <c r="A7" s="12">
        <v>40258</v>
      </c>
      <c r="B7" s="3" t="s">
        <v>158</v>
      </c>
      <c r="C7" s="14">
        <v>167</v>
      </c>
    </row>
    <row r="8" spans="1:8" x14ac:dyDescent="0.35">
      <c r="A8" s="12">
        <v>40259</v>
      </c>
      <c r="B8" s="3" t="s">
        <v>156</v>
      </c>
      <c r="C8" s="14">
        <v>75</v>
      </c>
    </row>
    <row r="9" spans="1:8" x14ac:dyDescent="0.35">
      <c r="A9" s="12">
        <v>40260</v>
      </c>
      <c r="B9" s="3" t="s">
        <v>157</v>
      </c>
      <c r="C9" s="14">
        <v>157</v>
      </c>
    </row>
    <row r="10" spans="1:8" x14ac:dyDescent="0.35">
      <c r="A10" s="12">
        <v>40261</v>
      </c>
      <c r="B10" s="3" t="s">
        <v>156</v>
      </c>
      <c r="C10" s="14">
        <v>61</v>
      </c>
    </row>
    <row r="11" spans="1:8" x14ac:dyDescent="0.35">
      <c r="A11" s="12">
        <v>40262</v>
      </c>
      <c r="B11" s="3" t="s">
        <v>157</v>
      </c>
      <c r="C11" s="14">
        <v>108</v>
      </c>
    </row>
    <row r="12" spans="1:8" x14ac:dyDescent="0.35">
      <c r="A12" s="12">
        <v>40263</v>
      </c>
      <c r="B12" s="3" t="s">
        <v>1</v>
      </c>
      <c r="C12" s="14">
        <v>139</v>
      </c>
    </row>
    <row r="13" spans="1:8" x14ac:dyDescent="0.35">
      <c r="A13" s="12">
        <v>40264</v>
      </c>
      <c r="B13" s="3" t="s">
        <v>2</v>
      </c>
      <c r="C13" s="14">
        <v>130</v>
      </c>
    </row>
    <row r="14" spans="1:8" x14ac:dyDescent="0.35">
      <c r="A14" s="12">
        <v>40265</v>
      </c>
      <c r="B14" s="3" t="s">
        <v>156</v>
      </c>
      <c r="C14" s="14">
        <v>66</v>
      </c>
    </row>
    <row r="15" spans="1:8" x14ac:dyDescent="0.35">
      <c r="A15" s="12">
        <v>40266</v>
      </c>
      <c r="B15" s="3" t="s">
        <v>2</v>
      </c>
      <c r="C15" s="14">
        <v>86</v>
      </c>
    </row>
    <row r="16" spans="1:8" x14ac:dyDescent="0.35">
      <c r="A16" s="12">
        <v>40267</v>
      </c>
      <c r="B16" s="3" t="s">
        <v>158</v>
      </c>
      <c r="C16" s="14">
        <v>122</v>
      </c>
    </row>
    <row r="17" spans="1:3" x14ac:dyDescent="0.35">
      <c r="A17" s="12">
        <v>40268</v>
      </c>
      <c r="B17" s="3" t="s">
        <v>2</v>
      </c>
      <c r="C17" s="14">
        <v>50</v>
      </c>
    </row>
    <row r="18" spans="1:3" x14ac:dyDescent="0.35">
      <c r="A18" s="12">
        <v>40269</v>
      </c>
      <c r="B18" s="3" t="s">
        <v>156</v>
      </c>
      <c r="C18" s="14">
        <v>77</v>
      </c>
    </row>
    <row r="19" spans="1:3" x14ac:dyDescent="0.35">
      <c r="A19" s="12">
        <v>40270</v>
      </c>
      <c r="B19" s="3" t="s">
        <v>157</v>
      </c>
      <c r="C19" s="14">
        <v>140</v>
      </c>
    </row>
    <row r="20" spans="1:3" x14ac:dyDescent="0.35">
      <c r="A20" s="12">
        <v>40271</v>
      </c>
      <c r="B20" s="3" t="s">
        <v>156</v>
      </c>
      <c r="C20" s="14">
        <v>107</v>
      </c>
    </row>
    <row r="21" spans="1:3" x14ac:dyDescent="0.35">
      <c r="A21" s="12">
        <v>40272</v>
      </c>
      <c r="B21" s="3" t="s">
        <v>2</v>
      </c>
      <c r="C21" s="14">
        <v>109</v>
      </c>
    </row>
    <row r="22" spans="1:3" x14ac:dyDescent="0.35">
      <c r="A22" s="12">
        <v>40273</v>
      </c>
      <c r="B22" s="3" t="s">
        <v>158</v>
      </c>
      <c r="C22" s="14">
        <v>121</v>
      </c>
    </row>
    <row r="23" spans="1:3" x14ac:dyDescent="0.35">
      <c r="A23" s="12">
        <v>40274</v>
      </c>
      <c r="B23" s="3" t="s">
        <v>157</v>
      </c>
      <c r="C23" s="14">
        <v>78</v>
      </c>
    </row>
    <row r="24" spans="1:3" x14ac:dyDescent="0.35">
      <c r="A24" s="12">
        <v>40275</v>
      </c>
      <c r="B24" s="3" t="s">
        <v>2</v>
      </c>
      <c r="C24" s="14">
        <v>168</v>
      </c>
    </row>
    <row r="25" spans="1:3" x14ac:dyDescent="0.35">
      <c r="A25" s="12">
        <v>40276</v>
      </c>
      <c r="B25" s="3" t="s">
        <v>1</v>
      </c>
      <c r="C25" s="14">
        <v>88</v>
      </c>
    </row>
    <row r="26" spans="1:3" x14ac:dyDescent="0.35">
      <c r="A26" s="12">
        <v>40277</v>
      </c>
      <c r="B26" s="3" t="s">
        <v>11</v>
      </c>
      <c r="C26" s="14">
        <v>110</v>
      </c>
    </row>
    <row r="27" spans="1:3" x14ac:dyDescent="0.35">
      <c r="A27" s="12">
        <v>40278</v>
      </c>
      <c r="B27" s="3" t="s">
        <v>11</v>
      </c>
      <c r="C27" s="14">
        <v>132</v>
      </c>
    </row>
    <row r="28" spans="1:3" x14ac:dyDescent="0.35">
      <c r="A28" s="12">
        <v>40279</v>
      </c>
      <c r="B28" s="3" t="s">
        <v>1</v>
      </c>
      <c r="C28" s="14">
        <v>54</v>
      </c>
    </row>
    <row r="29" spans="1:3" x14ac:dyDescent="0.35">
      <c r="A29" s="12">
        <v>40280</v>
      </c>
      <c r="B29" s="3" t="s">
        <v>157</v>
      </c>
      <c r="C29" s="14">
        <v>58</v>
      </c>
    </row>
    <row r="30" spans="1:3" x14ac:dyDescent="0.35">
      <c r="A30" s="12">
        <v>40281</v>
      </c>
      <c r="B30" s="3" t="s">
        <v>156</v>
      </c>
      <c r="C30" s="14">
        <v>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7">
    <tabColor rgb="FFFFC000"/>
  </sheetPr>
  <dimension ref="A1:H8"/>
  <sheetViews>
    <sheetView zoomScale="130" zoomScaleNormal="130" workbookViewId="0">
      <selection activeCell="F4" sqref="F4"/>
    </sheetView>
  </sheetViews>
  <sheetFormatPr defaultRowHeight="14.5" x14ac:dyDescent="0.35"/>
  <cols>
    <col min="1" max="1" width="12.7265625" customWidth="1"/>
    <col min="2" max="2" width="8.7265625" bestFit="1" customWidth="1"/>
    <col min="3" max="3" width="10.54296875" customWidth="1"/>
    <col min="6" max="6" width="13.1796875" customWidth="1"/>
    <col min="8" max="8" width="10.453125" bestFit="1" customWidth="1"/>
  </cols>
  <sheetData>
    <row r="1" spans="1:8" x14ac:dyDescent="0.35">
      <c r="A1" s="31" t="s">
        <v>220</v>
      </c>
      <c r="B1" s="30"/>
      <c r="C1" s="30"/>
      <c r="D1" s="30"/>
      <c r="E1" s="30"/>
      <c r="F1" s="30"/>
      <c r="G1" s="30"/>
      <c r="H1" s="29"/>
    </row>
    <row r="3" spans="1:8" x14ac:dyDescent="0.35">
      <c r="A3" s="1" t="s">
        <v>6</v>
      </c>
      <c r="B3" s="1" t="s">
        <v>9</v>
      </c>
      <c r="C3" s="1" t="s">
        <v>5</v>
      </c>
      <c r="E3" s="1" t="s">
        <v>9</v>
      </c>
      <c r="F3" s="1" t="s">
        <v>5</v>
      </c>
    </row>
    <row r="4" spans="1:8" x14ac:dyDescent="0.35">
      <c r="A4" s="12">
        <v>40368</v>
      </c>
      <c r="B4" s="3" t="s">
        <v>156</v>
      </c>
      <c r="C4" s="14">
        <v>170</v>
      </c>
      <c r="E4" s="3" t="s">
        <v>2</v>
      </c>
      <c r="F4" s="15"/>
    </row>
    <row r="5" spans="1:8" x14ac:dyDescent="0.35">
      <c r="A5" s="12">
        <v>40413</v>
      </c>
      <c r="B5" s="3" t="s">
        <v>158</v>
      </c>
      <c r="C5" s="14">
        <v>170</v>
      </c>
    </row>
    <row r="6" spans="1:8" x14ac:dyDescent="0.35">
      <c r="A6" s="12">
        <v>40275</v>
      </c>
      <c r="B6" s="3" t="s">
        <v>2</v>
      </c>
      <c r="C6" s="14">
        <v>168</v>
      </c>
    </row>
    <row r="7" spans="1:8" x14ac:dyDescent="0.35">
      <c r="A7" s="12">
        <v>40380</v>
      </c>
      <c r="B7" s="3" t="s">
        <v>2</v>
      </c>
      <c r="C7" s="14">
        <v>168</v>
      </c>
    </row>
    <row r="8" spans="1:8" x14ac:dyDescent="0.35">
      <c r="A8" s="12">
        <v>40257</v>
      </c>
      <c r="B8" s="3" t="s">
        <v>157</v>
      </c>
      <c r="C8" s="14">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tabColor rgb="FF00B050"/>
  </sheetPr>
  <dimension ref="A1:H8"/>
  <sheetViews>
    <sheetView zoomScale="130" zoomScaleNormal="130" workbookViewId="0">
      <selection activeCell="E7" sqref="E7"/>
    </sheetView>
  </sheetViews>
  <sheetFormatPr defaultRowHeight="14.5" x14ac:dyDescent="0.35"/>
  <cols>
    <col min="1" max="1" width="11.7265625" customWidth="1"/>
    <col min="2" max="2" width="10.26953125" customWidth="1"/>
    <col min="3" max="3" width="10.81640625" customWidth="1"/>
    <col min="6" max="6" width="13.1796875" customWidth="1"/>
    <col min="8" max="8" width="10.453125" bestFit="1" customWidth="1"/>
  </cols>
  <sheetData>
    <row r="1" spans="1:8" x14ac:dyDescent="0.35">
      <c r="A1" s="31" t="s">
        <v>220</v>
      </c>
      <c r="B1" s="30"/>
      <c r="C1" s="30"/>
      <c r="D1" s="30"/>
      <c r="E1" s="30"/>
      <c r="F1" s="30"/>
      <c r="G1" s="30"/>
      <c r="H1" s="29"/>
    </row>
    <row r="3" spans="1:8" x14ac:dyDescent="0.35">
      <c r="A3" s="1" t="s">
        <v>6</v>
      </c>
      <c r="B3" s="1" t="s">
        <v>9</v>
      </c>
      <c r="C3" s="1" t="s">
        <v>5</v>
      </c>
      <c r="E3" s="1" t="s">
        <v>9</v>
      </c>
      <c r="F3" s="1" t="s">
        <v>5</v>
      </c>
    </row>
    <row r="4" spans="1:8" x14ac:dyDescent="0.35">
      <c r="A4" s="12">
        <v>40368</v>
      </c>
      <c r="B4" s="3" t="s">
        <v>156</v>
      </c>
      <c r="C4" s="14">
        <v>170</v>
      </c>
      <c r="E4" s="3" t="s">
        <v>2</v>
      </c>
      <c r="F4" s="15">
        <f>SUMIFS(C4:C8,B4:B8,E4)</f>
        <v>336</v>
      </c>
    </row>
    <row r="5" spans="1:8" x14ac:dyDescent="0.35">
      <c r="A5" s="12">
        <v>40413</v>
      </c>
      <c r="B5" s="3" t="s">
        <v>158</v>
      </c>
      <c r="C5" s="14">
        <v>170</v>
      </c>
    </row>
    <row r="6" spans="1:8" x14ac:dyDescent="0.35">
      <c r="A6" s="12">
        <v>40275</v>
      </c>
      <c r="B6" s="3" t="s">
        <v>2</v>
      </c>
      <c r="C6" s="14">
        <v>168</v>
      </c>
    </row>
    <row r="7" spans="1:8" x14ac:dyDescent="0.35">
      <c r="A7" s="12">
        <v>40380</v>
      </c>
      <c r="B7" s="3" t="s">
        <v>2</v>
      </c>
      <c r="C7" s="14">
        <v>168</v>
      </c>
    </row>
    <row r="8" spans="1:8" x14ac:dyDescent="0.35">
      <c r="A8" s="12">
        <v>40257</v>
      </c>
      <c r="B8" s="3" t="s">
        <v>157</v>
      </c>
      <c r="C8" s="14">
        <v>167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9">
    <tabColor rgb="FFFFC000"/>
  </sheetPr>
  <dimension ref="A1:H6"/>
  <sheetViews>
    <sheetView zoomScale="130" zoomScaleNormal="130" workbookViewId="0">
      <selection activeCell="B5" sqref="B5"/>
    </sheetView>
  </sheetViews>
  <sheetFormatPr defaultRowHeight="14.5" x14ac:dyDescent="0.35"/>
  <cols>
    <col min="1" max="1" width="12.7265625" customWidth="1"/>
    <col min="2" max="2" width="11.1796875" bestFit="1" customWidth="1"/>
    <col min="3" max="3" width="10.54296875" customWidth="1"/>
    <col min="8" max="8" width="10.453125" bestFit="1" customWidth="1"/>
  </cols>
  <sheetData>
    <row r="1" spans="1:8" ht="58" x14ac:dyDescent="0.35">
      <c r="A1" s="31" t="s">
        <v>163</v>
      </c>
      <c r="B1" s="30"/>
      <c r="C1" s="30"/>
      <c r="D1" s="30"/>
      <c r="E1" s="30"/>
      <c r="F1" s="30"/>
      <c r="G1" s="30"/>
      <c r="H1" s="29"/>
    </row>
    <row r="3" spans="1:8" x14ac:dyDescent="0.35">
      <c r="A3" s="18" t="s">
        <v>112</v>
      </c>
      <c r="B3" s="38">
        <v>5000</v>
      </c>
    </row>
    <row r="4" spans="1:8" ht="15" thickBot="1" x14ac:dyDescent="0.4">
      <c r="A4" s="18" t="s">
        <v>162</v>
      </c>
      <c r="B4" s="37">
        <v>4000</v>
      </c>
    </row>
    <row r="5" spans="1:8" ht="15" thickBot="1" x14ac:dyDescent="0.4">
      <c r="A5" s="18" t="str">
        <f>IF(B5&gt;=0, "Net Income", "Net Loss")</f>
        <v>Net Income</v>
      </c>
      <c r="B5" s="36"/>
    </row>
    <row r="6" spans="1:8" ht="15" thickTop="1"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0">
    <tabColor rgb="FF00B050"/>
  </sheetPr>
  <dimension ref="A1:H6"/>
  <sheetViews>
    <sheetView zoomScale="130" zoomScaleNormal="130" workbookViewId="0">
      <selection activeCell="B6" sqref="B6"/>
    </sheetView>
  </sheetViews>
  <sheetFormatPr defaultRowHeight="14.5" x14ac:dyDescent="0.35"/>
  <cols>
    <col min="1" max="1" width="12.7265625" customWidth="1"/>
    <col min="2" max="2" width="14" customWidth="1"/>
    <col min="3" max="3" width="10.54296875" customWidth="1"/>
    <col min="8" max="8" width="10.453125" bestFit="1" customWidth="1"/>
  </cols>
  <sheetData>
    <row r="1" spans="1:8" ht="58" x14ac:dyDescent="0.35">
      <c r="A1" s="31" t="s">
        <v>163</v>
      </c>
      <c r="B1" s="30"/>
      <c r="C1" s="30"/>
      <c r="D1" s="30"/>
      <c r="E1" s="30"/>
      <c r="F1" s="30"/>
      <c r="G1" s="30"/>
      <c r="H1" s="29"/>
    </row>
    <row r="3" spans="1:8" x14ac:dyDescent="0.35">
      <c r="A3" s="18" t="s">
        <v>112</v>
      </c>
      <c r="B3" s="41">
        <v>5000</v>
      </c>
    </row>
    <row r="4" spans="1:8" ht="15" thickBot="1" x14ac:dyDescent="0.4">
      <c r="A4" s="18" t="s">
        <v>162</v>
      </c>
      <c r="B4" s="40">
        <v>4000</v>
      </c>
    </row>
    <row r="5" spans="1:8" ht="15" thickBot="1" x14ac:dyDescent="0.4">
      <c r="A5" s="18" t="str">
        <f>IF(B5&lt;0,"Net Loss","Net Income")</f>
        <v>Net Income</v>
      </c>
      <c r="B5" s="39">
        <f>B3-B4</f>
        <v>1000</v>
      </c>
    </row>
    <row r="6" spans="1:8" ht="15" thickTop="1" x14ac:dyDescent="0.3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53">
    <tabColor rgb="FFFFC000"/>
  </sheetPr>
  <dimension ref="A1:J17"/>
  <sheetViews>
    <sheetView tabSelected="1" topLeftCell="A10" zoomScale="120" zoomScaleNormal="120" workbookViewId="0">
      <selection activeCell="D18" sqref="D18"/>
    </sheetView>
  </sheetViews>
  <sheetFormatPr defaultRowHeight="14.5" x14ac:dyDescent="0.35"/>
  <cols>
    <col min="1" max="1" width="21.26953125" customWidth="1"/>
    <col min="2" max="5" width="11.453125" customWidth="1"/>
    <col min="6" max="6" width="13.7265625" bestFit="1" customWidth="1"/>
    <col min="7" max="7" width="14.7265625" bestFit="1" customWidth="1"/>
    <col min="8" max="8" width="11.453125" customWidth="1"/>
  </cols>
  <sheetData>
    <row r="1" spans="1:10" x14ac:dyDescent="0.35">
      <c r="A1" s="50" t="s">
        <v>172</v>
      </c>
      <c r="B1" s="49"/>
      <c r="C1" s="49"/>
      <c r="D1" s="49"/>
      <c r="E1" s="49"/>
      <c r="F1" s="49"/>
      <c r="G1" s="49"/>
      <c r="H1" s="49"/>
      <c r="I1" s="49"/>
      <c r="J1" s="48"/>
    </row>
    <row r="2" spans="1:10" x14ac:dyDescent="0.35">
      <c r="A2" s="47" t="s">
        <v>171</v>
      </c>
      <c r="B2" s="46"/>
      <c r="C2" s="46"/>
      <c r="D2" s="46"/>
      <c r="E2" s="46"/>
      <c r="F2" s="46"/>
      <c r="G2" s="46"/>
      <c r="H2" s="46"/>
      <c r="I2" s="46"/>
      <c r="J2" s="45"/>
    </row>
    <row r="3" spans="1:10" x14ac:dyDescent="0.35">
      <c r="A3" s="47" t="s">
        <v>170</v>
      </c>
      <c r="B3" s="46"/>
      <c r="C3" s="46"/>
      <c r="D3" s="46"/>
      <c r="E3" s="46"/>
      <c r="F3" s="46"/>
      <c r="G3" s="46"/>
      <c r="H3" s="46"/>
      <c r="I3" s="46"/>
      <c r="J3" s="45"/>
    </row>
    <row r="4" spans="1:10" x14ac:dyDescent="0.35">
      <c r="A4" s="47" t="s">
        <v>169</v>
      </c>
      <c r="B4" s="46"/>
      <c r="C4" s="46"/>
      <c r="D4" s="46"/>
      <c r="E4" s="46"/>
      <c r="F4" s="46"/>
      <c r="G4" s="46"/>
      <c r="H4" s="46"/>
      <c r="I4" s="46"/>
      <c r="J4" s="45"/>
    </row>
    <row r="5" spans="1:10" x14ac:dyDescent="0.35">
      <c r="A5" s="47" t="s">
        <v>168</v>
      </c>
      <c r="B5" s="46"/>
      <c r="C5" s="46"/>
      <c r="D5" s="46"/>
      <c r="E5" s="46"/>
      <c r="F5" s="46"/>
      <c r="G5" s="46"/>
      <c r="H5" s="46"/>
      <c r="I5" s="46"/>
      <c r="J5" s="45"/>
    </row>
    <row r="6" spans="1:10" x14ac:dyDescent="0.35">
      <c r="A6" s="47" t="s">
        <v>167</v>
      </c>
      <c r="B6" s="46"/>
      <c r="C6" s="46"/>
      <c r="D6" s="46"/>
      <c r="E6" s="46"/>
      <c r="F6" s="46"/>
      <c r="G6" s="46"/>
      <c r="H6" s="46"/>
      <c r="I6" s="46"/>
      <c r="J6" s="45"/>
    </row>
    <row r="7" spans="1:10" x14ac:dyDescent="0.35">
      <c r="A7" s="47" t="s">
        <v>166</v>
      </c>
      <c r="B7" s="46"/>
      <c r="C7" s="46"/>
      <c r="D7" s="46"/>
      <c r="E7" s="46"/>
      <c r="F7" s="46"/>
      <c r="G7" s="46"/>
      <c r="H7" s="46"/>
      <c r="I7" s="46"/>
      <c r="J7" s="45"/>
    </row>
    <row r="8" spans="1:10" x14ac:dyDescent="0.35">
      <c r="A8" s="47" t="s">
        <v>165</v>
      </c>
      <c r="B8" s="46"/>
      <c r="C8" s="46"/>
      <c r="D8" s="46"/>
      <c r="E8" s="46"/>
      <c r="F8" s="46"/>
      <c r="G8" s="46"/>
      <c r="H8" s="46"/>
      <c r="I8" s="46"/>
      <c r="J8" s="45"/>
    </row>
    <row r="9" spans="1:10" x14ac:dyDescent="0.35">
      <c r="A9" s="47" t="s">
        <v>164</v>
      </c>
      <c r="B9" s="46"/>
      <c r="C9" s="46"/>
      <c r="D9" s="46"/>
      <c r="E9" s="46"/>
      <c r="F9" s="46"/>
      <c r="G9" s="46"/>
      <c r="H9" s="46"/>
      <c r="I9" s="46"/>
      <c r="J9" s="45"/>
    </row>
    <row r="10" spans="1:10" x14ac:dyDescent="0.35">
      <c r="A10" s="44"/>
      <c r="B10" s="43"/>
      <c r="C10" s="43"/>
      <c r="D10" s="43"/>
      <c r="E10" s="43"/>
      <c r="F10" s="43"/>
      <c r="G10" s="43"/>
      <c r="H10" s="43"/>
      <c r="I10" s="43"/>
      <c r="J10" s="42"/>
    </row>
    <row r="12" spans="1:10" x14ac:dyDescent="0.35">
      <c r="A12" s="2" t="s">
        <v>180</v>
      </c>
      <c r="B12" s="2" t="s">
        <v>179</v>
      </c>
      <c r="C12" s="2" t="s">
        <v>7</v>
      </c>
      <c r="D12" s="2" t="s">
        <v>8</v>
      </c>
      <c r="E12" s="2" t="s">
        <v>178</v>
      </c>
      <c r="F12" s="2" t="s">
        <v>177</v>
      </c>
      <c r="G12" s="2" t="s">
        <v>176</v>
      </c>
    </row>
    <row r="13" spans="1:10" x14ac:dyDescent="0.35">
      <c r="A13" s="3" t="s">
        <v>175</v>
      </c>
      <c r="B13" s="7">
        <v>18.5</v>
      </c>
      <c r="C13" s="13">
        <v>0.38541666666666669</v>
      </c>
      <c r="D13" s="13">
        <v>0.72916666666666663</v>
      </c>
      <c r="E13" s="3">
        <v>1</v>
      </c>
      <c r="F13" s="4">
        <f>((D13-C13)*24)-E13</f>
        <v>7.2499999999999982</v>
      </c>
      <c r="G13" s="8">
        <f>F13*B13</f>
        <v>134.12499999999997</v>
      </c>
    </row>
    <row r="14" spans="1:10" x14ac:dyDescent="0.35">
      <c r="A14" s="3" t="s">
        <v>174</v>
      </c>
      <c r="B14" s="7">
        <v>20.5</v>
      </c>
      <c r="C14" s="13">
        <v>0.41666666666666669</v>
      </c>
      <c r="D14" s="13">
        <v>0.72916666666666663</v>
      </c>
      <c r="E14" s="3">
        <v>0.5</v>
      </c>
      <c r="F14" s="4">
        <f t="shared" ref="F14:F15" si="0">((D14-C14)*24)-E14</f>
        <v>6.9999999999999982</v>
      </c>
      <c r="G14" s="8">
        <f t="shared" ref="G14:G15" si="1">F14*B14</f>
        <v>143.49999999999997</v>
      </c>
    </row>
    <row r="15" spans="1:10" x14ac:dyDescent="0.35">
      <c r="A15" s="3" t="s">
        <v>173</v>
      </c>
      <c r="B15" s="7">
        <v>17</v>
      </c>
      <c r="C15" s="13">
        <v>0.34375</v>
      </c>
      <c r="D15" s="13">
        <v>0.8125</v>
      </c>
      <c r="E15" s="3">
        <v>1</v>
      </c>
      <c r="F15" s="4">
        <f t="shared" si="0"/>
        <v>10.25</v>
      </c>
      <c r="G15" s="8">
        <f t="shared" si="1"/>
        <v>174.25</v>
      </c>
    </row>
    <row r="16" spans="1:10" x14ac:dyDescent="0.35">
      <c r="A16" s="9" t="s">
        <v>181</v>
      </c>
      <c r="F16" s="107">
        <f>SUM(F13:F15)</f>
        <v>24.499999999999996</v>
      </c>
      <c r="G16" s="108">
        <f>SUM(G13:G15)</f>
        <v>451.87499999999994</v>
      </c>
    </row>
    <row r="17" spans="3:3" x14ac:dyDescent="0.35">
      <c r="C17" s="104"/>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4">
    <tabColor rgb="FF00B050"/>
  </sheetPr>
  <dimension ref="A1:J16"/>
  <sheetViews>
    <sheetView topLeftCell="A4" zoomScale="120" zoomScaleNormal="120" workbookViewId="0">
      <selection activeCell="F13" sqref="F13"/>
    </sheetView>
  </sheetViews>
  <sheetFormatPr defaultRowHeight="14.5" x14ac:dyDescent="0.35"/>
  <cols>
    <col min="1" max="1" width="20" customWidth="1"/>
    <col min="2" max="2" width="12.26953125" bestFit="1" customWidth="1"/>
    <col min="3" max="4" width="10.453125" customWidth="1"/>
    <col min="5" max="5" width="11.54296875" bestFit="1" customWidth="1"/>
    <col min="6" max="6" width="13.7265625" bestFit="1" customWidth="1"/>
    <col min="7" max="7" width="14.453125" bestFit="1" customWidth="1"/>
    <col min="8" max="8" width="11.453125" customWidth="1"/>
  </cols>
  <sheetData>
    <row r="1" spans="1:10" x14ac:dyDescent="0.35">
      <c r="A1" s="50" t="s">
        <v>172</v>
      </c>
      <c r="B1" s="49"/>
      <c r="C1" s="49"/>
      <c r="D1" s="49"/>
      <c r="E1" s="49"/>
      <c r="F1" s="49"/>
      <c r="G1" s="49"/>
      <c r="H1" s="49"/>
      <c r="I1" s="49"/>
      <c r="J1" s="48"/>
    </row>
    <row r="2" spans="1:10" x14ac:dyDescent="0.35">
      <c r="A2" s="47" t="s">
        <v>171</v>
      </c>
      <c r="B2" s="46"/>
      <c r="C2" s="46"/>
      <c r="D2" s="46"/>
      <c r="E2" s="46"/>
      <c r="F2" s="46"/>
      <c r="G2" s="46"/>
      <c r="H2" s="46"/>
      <c r="I2" s="46"/>
      <c r="J2" s="45"/>
    </row>
    <row r="3" spans="1:10" x14ac:dyDescent="0.35">
      <c r="A3" s="47" t="s">
        <v>170</v>
      </c>
      <c r="B3" s="46"/>
      <c r="C3" s="46"/>
      <c r="D3" s="46"/>
      <c r="E3" s="46"/>
      <c r="F3" s="46"/>
      <c r="G3" s="46"/>
      <c r="H3" s="46"/>
      <c r="I3" s="46"/>
      <c r="J3" s="45"/>
    </row>
    <row r="4" spans="1:10" x14ac:dyDescent="0.35">
      <c r="A4" s="47" t="s">
        <v>169</v>
      </c>
      <c r="B4" s="46"/>
      <c r="C4" s="46"/>
      <c r="D4" s="46"/>
      <c r="E4" s="46"/>
      <c r="F4" s="46"/>
      <c r="G4" s="46"/>
      <c r="H4" s="46"/>
      <c r="I4" s="46"/>
      <c r="J4" s="45"/>
    </row>
    <row r="5" spans="1:10" x14ac:dyDescent="0.35">
      <c r="A5" s="47" t="s">
        <v>168</v>
      </c>
      <c r="B5" s="46"/>
      <c r="C5" s="46"/>
      <c r="D5" s="46"/>
      <c r="E5" s="46"/>
      <c r="F5" s="46"/>
      <c r="G5" s="46"/>
      <c r="H5" s="46"/>
      <c r="I5" s="46"/>
      <c r="J5" s="45"/>
    </row>
    <row r="6" spans="1:10" x14ac:dyDescent="0.35">
      <c r="A6" s="47" t="s">
        <v>167</v>
      </c>
      <c r="B6" s="46"/>
      <c r="C6" s="46"/>
      <c r="D6" s="46"/>
      <c r="E6" s="46"/>
      <c r="F6" s="46"/>
      <c r="G6" s="46"/>
      <c r="H6" s="46"/>
      <c r="I6" s="46"/>
      <c r="J6" s="45"/>
    </row>
    <row r="7" spans="1:10" x14ac:dyDescent="0.35">
      <c r="A7" s="47" t="s">
        <v>166</v>
      </c>
      <c r="B7" s="46"/>
      <c r="C7" s="46"/>
      <c r="D7" s="46"/>
      <c r="E7" s="46"/>
      <c r="F7" s="46"/>
      <c r="G7" s="46"/>
      <c r="H7" s="46"/>
      <c r="I7" s="46"/>
      <c r="J7" s="45"/>
    </row>
    <row r="8" spans="1:10" x14ac:dyDescent="0.35">
      <c r="A8" s="47" t="s">
        <v>165</v>
      </c>
      <c r="B8" s="46"/>
      <c r="C8" s="46"/>
      <c r="D8" s="46"/>
      <c r="E8" s="46"/>
      <c r="F8" s="46"/>
      <c r="G8" s="46"/>
      <c r="H8" s="46"/>
      <c r="I8" s="46"/>
      <c r="J8" s="45"/>
    </row>
    <row r="9" spans="1:10" x14ac:dyDescent="0.35">
      <c r="A9" s="47" t="s">
        <v>164</v>
      </c>
      <c r="B9" s="46"/>
      <c r="C9" s="46"/>
      <c r="D9" s="46"/>
      <c r="E9" s="46"/>
      <c r="F9" s="46"/>
      <c r="G9" s="46"/>
      <c r="H9" s="46"/>
      <c r="I9" s="46"/>
      <c r="J9" s="45"/>
    </row>
    <row r="10" spans="1:10" x14ac:dyDescent="0.35">
      <c r="A10" s="44"/>
      <c r="B10" s="43"/>
      <c r="C10" s="43"/>
      <c r="D10" s="43"/>
      <c r="E10" s="43"/>
      <c r="F10" s="43"/>
      <c r="G10" s="43"/>
      <c r="H10" s="43"/>
      <c r="I10" s="43"/>
      <c r="J10" s="42"/>
    </row>
    <row r="12" spans="1:10" x14ac:dyDescent="0.35">
      <c r="A12" s="2" t="s">
        <v>180</v>
      </c>
      <c r="B12" s="2" t="s">
        <v>179</v>
      </c>
      <c r="C12" s="2" t="s">
        <v>7</v>
      </c>
      <c r="D12" s="2" t="s">
        <v>8</v>
      </c>
      <c r="E12" s="2" t="s">
        <v>178</v>
      </c>
      <c r="F12" s="2" t="s">
        <v>177</v>
      </c>
      <c r="G12" s="2" t="s">
        <v>176</v>
      </c>
    </row>
    <row r="13" spans="1:10" x14ac:dyDescent="0.35">
      <c r="A13" s="3" t="s">
        <v>175</v>
      </c>
      <c r="B13" s="7">
        <v>18.5</v>
      </c>
      <c r="C13" s="13">
        <v>0.39583333333333331</v>
      </c>
      <c r="D13" s="13">
        <v>0.72916666666666663</v>
      </c>
      <c r="E13" s="3">
        <v>1</v>
      </c>
      <c r="F13" s="4">
        <f>(D13-C13)*24-E13</f>
        <v>7</v>
      </c>
      <c r="G13" s="8">
        <f>ROUND(F13*B13,2)</f>
        <v>129.5</v>
      </c>
      <c r="H13" s="104"/>
    </row>
    <row r="14" spans="1:10" x14ac:dyDescent="0.35">
      <c r="A14" s="3" t="s">
        <v>174</v>
      </c>
      <c r="B14" s="7">
        <v>20.5</v>
      </c>
      <c r="C14" s="13">
        <v>0.41666666666666669</v>
      </c>
      <c r="D14" s="13">
        <v>0.21875</v>
      </c>
      <c r="E14" s="3">
        <v>0.5</v>
      </c>
      <c r="F14" s="4">
        <f>(D14-C14)*24-E14</f>
        <v>-5.25</v>
      </c>
      <c r="G14" s="8">
        <f>ROUND(F14*B14,2)</f>
        <v>-107.63</v>
      </c>
    </row>
    <row r="15" spans="1:10" x14ac:dyDescent="0.35">
      <c r="A15" s="3" t="s">
        <v>173</v>
      </c>
      <c r="B15" s="7">
        <v>17</v>
      </c>
      <c r="C15" s="13">
        <v>0.34375</v>
      </c>
      <c r="D15" s="13">
        <v>0.8125</v>
      </c>
      <c r="E15" s="3">
        <v>1</v>
      </c>
      <c r="F15" s="4">
        <f>(D15-C15)*24-E15</f>
        <v>10.25</v>
      </c>
      <c r="G15" s="8">
        <f>ROUND(F15*B15,2)</f>
        <v>174.25</v>
      </c>
    </row>
    <row r="16" spans="1:10" x14ac:dyDescent="0.35">
      <c r="A16" s="9" t="s">
        <v>181</v>
      </c>
      <c r="E16" s="103"/>
      <c r="F16" s="107">
        <f t="shared" ref="F16" si="0">SUM(F13:F15)</f>
        <v>12</v>
      </c>
      <c r="G16" s="108">
        <f>SUM(G13:G15)</f>
        <v>196.12</v>
      </c>
    </row>
  </sheetData>
  <pageMargins left="0.7" right="0.7" top="0.75" bottom="0.75" header="0.3" footer="0.3"/>
  <pageSetup orientation="landscape" r:id="rId1"/>
  <headerFooter>
    <oddFooter>&amp;LPayroll Printout&amp;CPage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H16"/>
  <sheetViews>
    <sheetView zoomScale="130" zoomScaleNormal="130" workbookViewId="0">
      <selection activeCell="B4" sqref="B4"/>
    </sheetView>
  </sheetViews>
  <sheetFormatPr defaultRowHeight="14.5" x14ac:dyDescent="0.35"/>
  <cols>
    <col min="1" max="1" width="18.1796875" customWidth="1"/>
    <col min="2" max="2" width="17.81640625" customWidth="1"/>
    <col min="3" max="3" width="20.81640625" customWidth="1"/>
    <col min="4" max="4" width="14.81640625" customWidth="1"/>
    <col min="5" max="5" width="9.1796875" customWidth="1"/>
    <col min="9" max="12" width="16.453125" customWidth="1"/>
    <col min="18" max="18" width="15.26953125" bestFit="1" customWidth="1"/>
  </cols>
  <sheetData>
    <row r="1" spans="1:8" x14ac:dyDescent="0.35">
      <c r="A1" s="31" t="s">
        <v>261</v>
      </c>
      <c r="B1" s="30"/>
      <c r="C1" s="30"/>
      <c r="D1" s="30"/>
      <c r="E1" s="30"/>
      <c r="F1" s="30"/>
      <c r="G1" s="30"/>
      <c r="H1" s="29"/>
    </row>
    <row r="3" spans="1:8" ht="29" x14ac:dyDescent="0.35">
      <c r="B3" s="54" t="s">
        <v>259</v>
      </c>
      <c r="C3" s="54" t="s">
        <v>260</v>
      </c>
    </row>
    <row r="4" spans="1:8" x14ac:dyDescent="0.35">
      <c r="B4" s="4" t="e">
        <f ca="1">_xludf.MAXIFS($B$8:$B$16,$C$8:$C$16,"M")</f>
        <v>#NAME?</v>
      </c>
      <c r="C4" s="4"/>
    </row>
    <row r="7" spans="1:8" x14ac:dyDescent="0.35">
      <c r="A7" s="54" t="s">
        <v>246</v>
      </c>
      <c r="B7" s="54" t="s">
        <v>226</v>
      </c>
      <c r="C7" s="54" t="s">
        <v>254</v>
      </c>
    </row>
    <row r="8" spans="1:8" x14ac:dyDescent="0.35">
      <c r="A8" s="3" t="s">
        <v>247</v>
      </c>
      <c r="B8" s="105">
        <v>15</v>
      </c>
      <c r="C8" s="105" t="s">
        <v>255</v>
      </c>
    </row>
    <row r="9" spans="1:8" x14ac:dyDescent="0.35">
      <c r="A9" s="3" t="s">
        <v>248</v>
      </c>
      <c r="B9" s="105">
        <v>16</v>
      </c>
      <c r="C9" s="105" t="s">
        <v>255</v>
      </c>
    </row>
    <row r="10" spans="1:8" x14ac:dyDescent="0.35">
      <c r="A10" s="3" t="s">
        <v>256</v>
      </c>
      <c r="B10" s="105">
        <v>20</v>
      </c>
      <c r="C10" s="105" t="s">
        <v>258</v>
      </c>
    </row>
    <row r="11" spans="1:8" x14ac:dyDescent="0.35">
      <c r="A11" s="3" t="s">
        <v>249</v>
      </c>
      <c r="B11" s="105">
        <v>18</v>
      </c>
      <c r="C11" s="105" t="s">
        <v>255</v>
      </c>
    </row>
    <row r="12" spans="1:8" x14ac:dyDescent="0.35">
      <c r="A12" s="3" t="s">
        <v>250</v>
      </c>
      <c r="B12" s="105">
        <v>21</v>
      </c>
      <c r="C12" s="105" t="s">
        <v>255</v>
      </c>
    </row>
    <row r="13" spans="1:8" x14ac:dyDescent="0.35">
      <c r="A13" s="3" t="s">
        <v>251</v>
      </c>
      <c r="B13" s="105">
        <v>18</v>
      </c>
      <c r="C13" s="105" t="s">
        <v>258</v>
      </c>
    </row>
    <row r="14" spans="1:8" x14ac:dyDescent="0.35">
      <c r="A14" s="3" t="s">
        <v>252</v>
      </c>
      <c r="B14" s="105">
        <v>22</v>
      </c>
      <c r="C14" s="105" t="s">
        <v>258</v>
      </c>
    </row>
    <row r="15" spans="1:8" x14ac:dyDescent="0.35">
      <c r="A15" s="3" t="s">
        <v>253</v>
      </c>
      <c r="B15" s="105">
        <v>23</v>
      </c>
      <c r="C15" s="105" t="s">
        <v>258</v>
      </c>
    </row>
    <row r="16" spans="1:8" x14ac:dyDescent="0.35">
      <c r="A16" s="3" t="s">
        <v>257</v>
      </c>
      <c r="B16" s="105">
        <v>25</v>
      </c>
      <c r="C16" s="105"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J151"/>
  <sheetViews>
    <sheetView topLeftCell="A43" zoomScale="90" zoomScaleNormal="90" workbookViewId="0">
      <selection activeCell="C39" sqref="C39"/>
    </sheetView>
  </sheetViews>
  <sheetFormatPr defaultRowHeight="14.5" x14ac:dyDescent="0.35"/>
  <cols>
    <col min="1" max="1" width="5.54296875" customWidth="1"/>
    <col min="2" max="2" width="21.54296875" customWidth="1"/>
    <col min="3" max="3" width="17.81640625" customWidth="1"/>
    <col min="4" max="4" width="21.26953125" customWidth="1"/>
    <col min="5" max="5" width="21.1796875" customWidth="1"/>
    <col min="6" max="6" width="13.1796875" customWidth="1"/>
    <col min="7" max="7" width="13.7265625" customWidth="1"/>
    <col min="8" max="8" width="10.1796875" customWidth="1"/>
    <col min="11" max="11" width="13.453125" customWidth="1"/>
    <col min="12" max="12" width="55" customWidth="1"/>
    <col min="13" max="13" width="14.453125" customWidth="1"/>
    <col min="14" max="14" width="9.453125" customWidth="1"/>
    <col min="17" max="19" width="9.81640625" customWidth="1"/>
  </cols>
  <sheetData>
    <row r="1" spans="1:5" x14ac:dyDescent="0.35">
      <c r="A1" s="9" t="s">
        <v>85</v>
      </c>
      <c r="B1" s="79" t="s">
        <v>96</v>
      </c>
      <c r="C1" s="57"/>
    </row>
    <row r="2" spans="1:5" x14ac:dyDescent="0.35">
      <c r="A2" s="9"/>
      <c r="B2" s="80" t="s">
        <v>97</v>
      </c>
      <c r="C2" s="60"/>
    </row>
    <row r="3" spans="1:5" x14ac:dyDescent="0.35">
      <c r="B3" s="80" t="s">
        <v>93</v>
      </c>
      <c r="C3" s="60"/>
    </row>
    <row r="4" spans="1:5" x14ac:dyDescent="0.35">
      <c r="B4" s="81" t="s">
        <v>94</v>
      </c>
      <c r="C4" s="63"/>
    </row>
    <row r="5" spans="1:5" x14ac:dyDescent="0.35">
      <c r="B5" s="95"/>
    </row>
    <row r="7" spans="1:5" x14ac:dyDescent="0.35">
      <c r="B7" s="11" t="s">
        <v>86</v>
      </c>
      <c r="C7" s="14">
        <v>13500</v>
      </c>
    </row>
    <row r="8" spans="1:5" x14ac:dyDescent="0.35">
      <c r="B8" s="11" t="s">
        <v>87</v>
      </c>
      <c r="C8" s="15">
        <f>C7/12</f>
        <v>1125</v>
      </c>
      <c r="D8" s="124" t="s">
        <v>270</v>
      </c>
      <c r="E8" t="s">
        <v>272</v>
      </c>
    </row>
    <row r="9" spans="1:5" x14ac:dyDescent="0.35">
      <c r="B9" s="96"/>
      <c r="C9" s="97"/>
    </row>
    <row r="10" spans="1:5" s="92" customFormat="1" x14ac:dyDescent="0.35">
      <c r="B10" s="93"/>
    </row>
    <row r="11" spans="1:5" x14ac:dyDescent="0.35">
      <c r="B11" s="20"/>
    </row>
    <row r="12" spans="1:5" x14ac:dyDescent="0.35">
      <c r="A12" s="9" t="s">
        <v>88</v>
      </c>
      <c r="B12" s="79" t="s">
        <v>95</v>
      </c>
      <c r="C12" s="57"/>
    </row>
    <row r="13" spans="1:5" x14ac:dyDescent="0.35">
      <c r="B13" s="80" t="s">
        <v>97</v>
      </c>
      <c r="C13" s="60"/>
    </row>
    <row r="14" spans="1:5" x14ac:dyDescent="0.35">
      <c r="B14" s="80" t="s">
        <v>93</v>
      </c>
      <c r="C14" s="60"/>
    </row>
    <row r="15" spans="1:5" x14ac:dyDescent="0.35">
      <c r="B15" s="81"/>
      <c r="C15" s="63"/>
    </row>
    <row r="17" spans="1:10" x14ac:dyDescent="0.35">
      <c r="B17" s="10" t="s">
        <v>4</v>
      </c>
      <c r="C17" s="10" t="s">
        <v>20</v>
      </c>
      <c r="D17" s="10" t="s">
        <v>3</v>
      </c>
      <c r="F17" s="24" t="s">
        <v>89</v>
      </c>
    </row>
    <row r="18" spans="1:10" x14ac:dyDescent="0.35">
      <c r="B18" s="3" t="s">
        <v>156</v>
      </c>
      <c r="C18" s="3">
        <v>2830.34</v>
      </c>
      <c r="D18" s="4">
        <f>C18*$F$18</f>
        <v>396.24760000000003</v>
      </c>
      <c r="E18" s="124" t="s">
        <v>273</v>
      </c>
      <c r="F18" s="102">
        <v>0.14000000000000001</v>
      </c>
    </row>
    <row r="19" spans="1:10" x14ac:dyDescent="0.35">
      <c r="B19" s="3" t="s">
        <v>243</v>
      </c>
      <c r="C19" s="3">
        <v>2239.9299999999998</v>
      </c>
      <c r="D19" s="4">
        <f t="shared" ref="D19:D21" si="0">C19*$F$18</f>
        <v>313.59019999999998</v>
      </c>
      <c r="E19" s="124" t="s">
        <v>274</v>
      </c>
    </row>
    <row r="20" spans="1:10" x14ac:dyDescent="0.35">
      <c r="B20" s="3" t="s">
        <v>16</v>
      </c>
      <c r="C20" s="3">
        <v>2953.98</v>
      </c>
      <c r="D20" s="4">
        <f t="shared" si="0"/>
        <v>413.55720000000002</v>
      </c>
      <c r="E20" s="124" t="s">
        <v>275</v>
      </c>
    </row>
    <row r="21" spans="1:10" x14ac:dyDescent="0.35">
      <c r="B21" s="3" t="s">
        <v>10</v>
      </c>
      <c r="C21" s="3">
        <v>2926.74</v>
      </c>
      <c r="D21" s="4">
        <f t="shared" si="0"/>
        <v>409.74360000000001</v>
      </c>
      <c r="E21" s="124" t="s">
        <v>276</v>
      </c>
    </row>
    <row r="23" spans="1:10" s="92" customFormat="1" x14ac:dyDescent="0.35">
      <c r="B23" s="93"/>
    </row>
    <row r="24" spans="1:10" x14ac:dyDescent="0.35">
      <c r="E24" s="83"/>
    </row>
    <row r="25" spans="1:10" x14ac:dyDescent="0.35">
      <c r="A25" s="9"/>
      <c r="B25" s="82" t="s">
        <v>232</v>
      </c>
      <c r="C25" s="83"/>
      <c r="D25" s="83"/>
      <c r="F25" s="83"/>
      <c r="G25" s="83"/>
      <c r="H25" s="83"/>
      <c r="I25" s="83"/>
      <c r="J25" s="84"/>
    </row>
    <row r="26" spans="1:10" x14ac:dyDescent="0.35">
      <c r="B26" s="85" t="s">
        <v>233</v>
      </c>
      <c r="C26" s="86"/>
      <c r="D26" s="86"/>
      <c r="E26" s="86"/>
      <c r="F26" s="86"/>
      <c r="G26" s="86"/>
      <c r="H26" s="86"/>
      <c r="I26" s="86"/>
      <c r="J26" s="87"/>
    </row>
    <row r="27" spans="1:10" x14ac:dyDescent="0.35">
      <c r="A27" s="9" t="s">
        <v>90</v>
      </c>
      <c r="B27" s="85" t="s">
        <v>234</v>
      </c>
      <c r="C27" s="86"/>
      <c r="D27" s="86"/>
      <c r="E27" s="86"/>
      <c r="F27" s="86"/>
      <c r="G27" s="86"/>
      <c r="H27" s="86"/>
      <c r="I27" s="86"/>
      <c r="J27" s="87"/>
    </row>
    <row r="28" spans="1:10" x14ac:dyDescent="0.35">
      <c r="A28" s="9" t="s">
        <v>92</v>
      </c>
      <c r="B28" s="85" t="s">
        <v>235</v>
      </c>
      <c r="C28" s="86"/>
      <c r="D28" s="86"/>
      <c r="E28" s="86"/>
      <c r="F28" s="86"/>
      <c r="G28" s="86"/>
      <c r="H28" s="86"/>
      <c r="I28" s="86"/>
      <c r="J28" s="87"/>
    </row>
    <row r="29" spans="1:10" x14ac:dyDescent="0.35">
      <c r="B29" s="88"/>
      <c r="C29" s="86"/>
      <c r="D29" s="86"/>
      <c r="E29" s="86"/>
      <c r="F29" s="86"/>
      <c r="G29" s="86"/>
      <c r="H29" s="86"/>
      <c r="I29" s="86"/>
      <c r="J29" s="87"/>
    </row>
    <row r="30" spans="1:10" x14ac:dyDescent="0.35">
      <c r="A30" s="9"/>
      <c r="B30" s="85" t="s">
        <v>236</v>
      </c>
      <c r="C30" s="86"/>
      <c r="D30" s="86"/>
      <c r="E30" s="86"/>
      <c r="F30" s="86"/>
      <c r="G30" s="86"/>
      <c r="H30" s="86"/>
      <c r="I30" s="86"/>
      <c r="J30" s="87"/>
    </row>
    <row r="31" spans="1:10" x14ac:dyDescent="0.35">
      <c r="B31" s="85" t="s">
        <v>237</v>
      </c>
      <c r="C31" s="86"/>
      <c r="D31" s="86"/>
      <c r="E31" s="86"/>
      <c r="F31" s="86"/>
      <c r="G31" s="86"/>
      <c r="H31" s="86"/>
      <c r="I31" s="86"/>
      <c r="J31" s="87"/>
    </row>
    <row r="32" spans="1:10" x14ac:dyDescent="0.35">
      <c r="A32" s="9" t="s">
        <v>98</v>
      </c>
      <c r="B32" s="85" t="s">
        <v>238</v>
      </c>
      <c r="C32" s="86"/>
      <c r="D32" s="86"/>
      <c r="E32" s="86"/>
      <c r="F32" s="86"/>
      <c r="G32" s="86"/>
      <c r="H32" s="86"/>
      <c r="I32" s="86"/>
      <c r="J32" s="87"/>
    </row>
    <row r="33" spans="1:10" x14ac:dyDescent="0.35">
      <c r="A33" s="9" t="s">
        <v>104</v>
      </c>
      <c r="B33" s="89" t="s">
        <v>239</v>
      </c>
      <c r="C33" s="90"/>
      <c r="D33" s="90"/>
      <c r="E33" s="90"/>
      <c r="F33" s="90"/>
      <c r="G33" s="90"/>
      <c r="H33" s="90"/>
      <c r="I33" s="90"/>
      <c r="J33" s="91"/>
    </row>
    <row r="35" spans="1:10" x14ac:dyDescent="0.35">
      <c r="B35" s="26" t="s">
        <v>12</v>
      </c>
      <c r="C35" s="27" t="s">
        <v>5</v>
      </c>
      <c r="E35" s="24" t="s">
        <v>91</v>
      </c>
      <c r="F35" s="3" t="s">
        <v>277</v>
      </c>
    </row>
    <row r="36" spans="1:10" x14ac:dyDescent="0.35">
      <c r="B36" s="16" t="s">
        <v>245</v>
      </c>
      <c r="C36" s="25">
        <v>1144</v>
      </c>
      <c r="E36" s="17" t="str">
        <f>"Count "&amp;F35</f>
        <v>Count &gt;= 1000</v>
      </c>
      <c r="F36" s="4">
        <f>COUNTIFS(AnswerProductSales[Sales], F35)</f>
        <v>4</v>
      </c>
    </row>
    <row r="37" spans="1:10" x14ac:dyDescent="0.35">
      <c r="B37" s="16" t="s">
        <v>245</v>
      </c>
      <c r="C37" s="25">
        <v>338</v>
      </c>
      <c r="E37" s="9" t="s">
        <v>90</v>
      </c>
      <c r="F37" s="9" t="s">
        <v>92</v>
      </c>
    </row>
    <row r="38" spans="1:10" x14ac:dyDescent="0.35">
      <c r="B38" s="16" t="s">
        <v>13</v>
      </c>
      <c r="C38" s="25">
        <v>1033</v>
      </c>
    </row>
    <row r="39" spans="1:10" x14ac:dyDescent="0.35">
      <c r="B39" s="16" t="s">
        <v>13</v>
      </c>
      <c r="C39" s="25">
        <v>832</v>
      </c>
      <c r="E39" s="24" t="s">
        <v>91</v>
      </c>
      <c r="F39" s="14">
        <v>750</v>
      </c>
    </row>
    <row r="40" spans="1:10" x14ac:dyDescent="0.35">
      <c r="B40" s="16" t="s">
        <v>14</v>
      </c>
      <c r="C40" s="25">
        <v>1041</v>
      </c>
      <c r="E40" s="17" t="str">
        <f>"Count &gt;= " &amp; DOLLAR(F39)</f>
        <v>Count &gt;= $750.00</v>
      </c>
      <c r="F40" s="4">
        <f>COUNTIFS(AnswerProductSales3[Sales], "&gt;="&amp;F39)</f>
        <v>8</v>
      </c>
      <c r="H40" t="s">
        <v>278</v>
      </c>
    </row>
    <row r="41" spans="1:10" x14ac:dyDescent="0.35">
      <c r="B41" s="16" t="s">
        <v>13</v>
      </c>
      <c r="C41" s="25">
        <v>955</v>
      </c>
      <c r="E41" s="9" t="s">
        <v>98</v>
      </c>
      <c r="F41" s="9" t="s">
        <v>104</v>
      </c>
    </row>
    <row r="42" spans="1:10" x14ac:dyDescent="0.35">
      <c r="B42" s="16" t="s">
        <v>14</v>
      </c>
      <c r="C42" s="25">
        <v>587</v>
      </c>
    </row>
    <row r="43" spans="1:10" x14ac:dyDescent="0.35">
      <c r="B43" s="16" t="s">
        <v>13</v>
      </c>
      <c r="C43" s="25">
        <v>1190</v>
      </c>
    </row>
    <row r="44" spans="1:10" x14ac:dyDescent="0.35">
      <c r="B44" s="16" t="s">
        <v>14</v>
      </c>
      <c r="C44" s="25">
        <v>945</v>
      </c>
    </row>
    <row r="45" spans="1:10" x14ac:dyDescent="0.35">
      <c r="B45" s="16" t="s">
        <v>13</v>
      </c>
      <c r="C45" s="25">
        <v>973</v>
      </c>
    </row>
    <row r="46" spans="1:10" x14ac:dyDescent="0.35">
      <c r="B46" s="23" t="s">
        <v>14</v>
      </c>
      <c r="C46" s="28">
        <v>225</v>
      </c>
    </row>
    <row r="48" spans="1:10" s="94" customFormat="1" x14ac:dyDescent="0.35"/>
    <row r="50" spans="1:9" x14ac:dyDescent="0.35">
      <c r="A50" s="9" t="s">
        <v>111</v>
      </c>
      <c r="B50" s="79" t="s">
        <v>218</v>
      </c>
      <c r="C50" s="56"/>
      <c r="D50" s="56"/>
      <c r="E50" s="57"/>
    </row>
    <row r="51" spans="1:9" x14ac:dyDescent="0.35">
      <c r="B51" s="80" t="s">
        <v>208</v>
      </c>
      <c r="C51" s="59"/>
      <c r="D51" s="59"/>
      <c r="E51" s="60"/>
      <c r="I51" s="9" t="s">
        <v>189</v>
      </c>
    </row>
    <row r="52" spans="1:9" x14ac:dyDescent="0.35">
      <c r="B52" s="80" t="s">
        <v>103</v>
      </c>
      <c r="C52" s="59"/>
      <c r="D52" s="59"/>
      <c r="E52" s="60"/>
      <c r="I52" t="s">
        <v>182</v>
      </c>
    </row>
    <row r="53" spans="1:9" x14ac:dyDescent="0.35">
      <c r="B53" s="81" t="s">
        <v>204</v>
      </c>
      <c r="C53" s="62"/>
      <c r="D53" s="62"/>
      <c r="E53" s="63"/>
      <c r="I53" t="s">
        <v>183</v>
      </c>
    </row>
    <row r="54" spans="1:9" x14ac:dyDescent="0.35">
      <c r="I54" s="5" t="s">
        <v>184</v>
      </c>
    </row>
    <row r="55" spans="1:9" x14ac:dyDescent="0.35">
      <c r="B55" s="2" t="s">
        <v>0</v>
      </c>
      <c r="C55" s="2" t="s">
        <v>5</v>
      </c>
      <c r="D55" s="2" t="s">
        <v>99</v>
      </c>
      <c r="F55" s="18" t="s">
        <v>5</v>
      </c>
      <c r="G55" s="18" t="s">
        <v>99</v>
      </c>
      <c r="I55" s="5" t="s">
        <v>185</v>
      </c>
    </row>
    <row r="56" spans="1:9" x14ac:dyDescent="0.35">
      <c r="B56" s="3" t="s">
        <v>156</v>
      </c>
      <c r="C56" s="3">
        <v>2935.52</v>
      </c>
      <c r="D56" s="4" t="str">
        <f>VLOOKUP(C56,$F$55:$G$58,2)</f>
        <v>Below Par</v>
      </c>
      <c r="F56" s="3">
        <v>0</v>
      </c>
      <c r="G56" s="3" t="s">
        <v>100</v>
      </c>
      <c r="I56" t="s">
        <v>186</v>
      </c>
    </row>
    <row r="57" spans="1:9" x14ac:dyDescent="0.35">
      <c r="B57" s="3" t="s">
        <v>16</v>
      </c>
      <c r="C57" s="3">
        <v>6825.01</v>
      </c>
      <c r="D57" s="4" t="str">
        <f t="shared" ref="D57:D65" si="1">VLOOKUP(C57,$F$55:$G$58,2)</f>
        <v>Excellent</v>
      </c>
      <c r="F57" s="3">
        <v>3000</v>
      </c>
      <c r="G57" s="3" t="s">
        <v>101</v>
      </c>
      <c r="I57" t="s">
        <v>187</v>
      </c>
    </row>
    <row r="58" spans="1:9" x14ac:dyDescent="0.35">
      <c r="B58" s="3" t="s">
        <v>243</v>
      </c>
      <c r="C58" s="3">
        <v>5404.56</v>
      </c>
      <c r="D58" s="4" t="str">
        <f t="shared" si="1"/>
        <v>Par</v>
      </c>
      <c r="F58" s="3">
        <v>6000</v>
      </c>
      <c r="G58" s="3" t="s">
        <v>102</v>
      </c>
    </row>
    <row r="59" spans="1:9" x14ac:dyDescent="0.35">
      <c r="B59" s="3" t="s">
        <v>10</v>
      </c>
      <c r="C59" s="3">
        <v>2470.35</v>
      </c>
      <c r="D59" s="4" t="str">
        <f t="shared" si="1"/>
        <v>Below Par</v>
      </c>
      <c r="I59" s="22" t="s">
        <v>193</v>
      </c>
    </row>
    <row r="60" spans="1:9" x14ac:dyDescent="0.35">
      <c r="B60" s="3" t="s">
        <v>156</v>
      </c>
      <c r="C60" s="3">
        <v>5246.69</v>
      </c>
      <c r="D60" s="4" t="str">
        <f t="shared" si="1"/>
        <v>Par</v>
      </c>
      <c r="I60" s="19" t="s">
        <v>194</v>
      </c>
    </row>
    <row r="61" spans="1:9" x14ac:dyDescent="0.35">
      <c r="B61" s="3" t="s">
        <v>16</v>
      </c>
      <c r="C61" s="3">
        <v>6768.17</v>
      </c>
      <c r="D61" s="4" t="str">
        <f t="shared" si="1"/>
        <v>Excellent</v>
      </c>
      <c r="I61" s="19" t="s">
        <v>195</v>
      </c>
    </row>
    <row r="62" spans="1:9" x14ac:dyDescent="0.35">
      <c r="B62" s="3" t="s">
        <v>10</v>
      </c>
      <c r="C62" s="3">
        <v>6664.08</v>
      </c>
      <c r="D62" s="4" t="str">
        <f t="shared" si="1"/>
        <v>Excellent</v>
      </c>
      <c r="I62" s="19" t="s">
        <v>196</v>
      </c>
    </row>
    <row r="63" spans="1:9" x14ac:dyDescent="0.35">
      <c r="B63" s="3" t="s">
        <v>16</v>
      </c>
      <c r="C63" s="3">
        <v>3513.37</v>
      </c>
      <c r="D63" s="4" t="str">
        <f t="shared" si="1"/>
        <v>Par</v>
      </c>
      <c r="F63" t="s">
        <v>279</v>
      </c>
      <c r="I63" s="19" t="s">
        <v>197</v>
      </c>
    </row>
    <row r="64" spans="1:9" x14ac:dyDescent="0.35">
      <c r="B64" s="3" t="s">
        <v>10</v>
      </c>
      <c r="C64" s="3">
        <v>4879.75</v>
      </c>
      <c r="D64" s="4" t="str">
        <f t="shared" si="1"/>
        <v>Par</v>
      </c>
      <c r="F64" t="s">
        <v>280</v>
      </c>
    </row>
    <row r="65" spans="1:9" x14ac:dyDescent="0.35">
      <c r="B65" s="3" t="s">
        <v>243</v>
      </c>
      <c r="C65" s="3">
        <v>2525.66</v>
      </c>
      <c r="D65" s="4" t="str">
        <f t="shared" si="1"/>
        <v>Below Par</v>
      </c>
    </row>
    <row r="67" spans="1:9" s="94" customFormat="1" x14ac:dyDescent="0.35"/>
    <row r="69" spans="1:9" x14ac:dyDescent="0.35">
      <c r="A69" s="9" t="s">
        <v>128</v>
      </c>
      <c r="B69" s="79" t="s">
        <v>203</v>
      </c>
      <c r="C69" s="56"/>
      <c r="D69" s="56"/>
      <c r="E69" s="57"/>
    </row>
    <row r="70" spans="1:9" x14ac:dyDescent="0.35">
      <c r="B70" s="80" t="s">
        <v>97</v>
      </c>
      <c r="C70" s="59"/>
      <c r="D70" s="59"/>
      <c r="E70" s="60"/>
    </row>
    <row r="71" spans="1:9" x14ac:dyDescent="0.35">
      <c r="B71" s="80" t="s">
        <v>205</v>
      </c>
      <c r="C71" s="59"/>
      <c r="D71" s="59"/>
      <c r="E71" s="60"/>
    </row>
    <row r="72" spans="1:9" x14ac:dyDescent="0.35">
      <c r="B72" s="81" t="s">
        <v>206</v>
      </c>
      <c r="C72" s="62"/>
      <c r="D72" s="62"/>
      <c r="E72" s="63"/>
    </row>
    <row r="74" spans="1:9" x14ac:dyDescent="0.35">
      <c r="B74" s="2" t="s">
        <v>0</v>
      </c>
      <c r="C74" s="2" t="s">
        <v>5</v>
      </c>
      <c r="D74" s="2" t="s">
        <v>201</v>
      </c>
      <c r="F74" s="6" t="s">
        <v>200</v>
      </c>
      <c r="G74" s="7">
        <v>3500</v>
      </c>
      <c r="I74" s="9" t="s">
        <v>188</v>
      </c>
    </row>
    <row r="75" spans="1:9" x14ac:dyDescent="0.35">
      <c r="B75" s="3" t="s">
        <v>156</v>
      </c>
      <c r="C75" s="7">
        <v>2935.52</v>
      </c>
      <c r="D75" s="8">
        <f>IF(C75&gt;$G$74,$G$75,0)</f>
        <v>0</v>
      </c>
      <c r="F75" s="6" t="s">
        <v>202</v>
      </c>
      <c r="G75" s="7">
        <v>75</v>
      </c>
      <c r="I75" t="s">
        <v>198</v>
      </c>
    </row>
    <row r="76" spans="1:9" x14ac:dyDescent="0.35">
      <c r="B76" s="3" t="s">
        <v>16</v>
      </c>
      <c r="C76" s="7">
        <v>6825.01</v>
      </c>
      <c r="D76" s="8">
        <f t="shared" ref="D76:D78" si="2">IF(C76&gt;$G$74,$G$75,0)</f>
        <v>75</v>
      </c>
      <c r="I76" s="19" t="s">
        <v>191</v>
      </c>
    </row>
    <row r="77" spans="1:9" x14ac:dyDescent="0.35">
      <c r="B77" s="3" t="s">
        <v>243</v>
      </c>
      <c r="C77" s="7">
        <v>5404.56</v>
      </c>
      <c r="D77" s="8">
        <f t="shared" si="2"/>
        <v>75</v>
      </c>
      <c r="I77" s="19" t="s">
        <v>192</v>
      </c>
    </row>
    <row r="78" spans="1:9" x14ac:dyDescent="0.35">
      <c r="B78" s="3" t="s">
        <v>10</v>
      </c>
      <c r="C78" s="7">
        <v>2470.35</v>
      </c>
      <c r="D78" s="8">
        <f t="shared" si="2"/>
        <v>0</v>
      </c>
      <c r="I78" s="51" t="s">
        <v>190</v>
      </c>
    </row>
    <row r="79" spans="1:9" x14ac:dyDescent="0.35">
      <c r="B79" s="3" t="s">
        <v>199</v>
      </c>
      <c r="C79" s="7">
        <v>3500</v>
      </c>
      <c r="D79" s="8">
        <f>IF(C79&gt;=$G$74,$G$75,0)</f>
        <v>75</v>
      </c>
    </row>
    <row r="80" spans="1:9" x14ac:dyDescent="0.35">
      <c r="C80" s="99"/>
      <c r="D80" s="99"/>
    </row>
    <row r="81" spans="1:5" s="94" customFormat="1" x14ac:dyDescent="0.35">
      <c r="C81" s="101"/>
      <c r="D81" s="101"/>
    </row>
    <row r="83" spans="1:5" x14ac:dyDescent="0.35">
      <c r="A83" s="9" t="s">
        <v>138</v>
      </c>
      <c r="B83" s="79" t="s">
        <v>107</v>
      </c>
      <c r="C83" s="56"/>
      <c r="D83" s="57"/>
    </row>
    <row r="84" spans="1:5" x14ac:dyDescent="0.35">
      <c r="B84" s="80" t="s">
        <v>108</v>
      </c>
      <c r="C84" s="59"/>
      <c r="D84" s="60"/>
    </row>
    <row r="85" spans="1:5" x14ac:dyDescent="0.35">
      <c r="B85" s="80" t="s">
        <v>109</v>
      </c>
      <c r="C85" s="59"/>
      <c r="D85" s="60"/>
    </row>
    <row r="86" spans="1:5" x14ac:dyDescent="0.35">
      <c r="B86" s="81" t="s">
        <v>110</v>
      </c>
      <c r="C86" s="62"/>
      <c r="D86" s="63"/>
    </row>
    <row r="88" spans="1:5" x14ac:dyDescent="0.35">
      <c r="B88" s="10" t="s">
        <v>105</v>
      </c>
      <c r="C88" s="10" t="s">
        <v>106</v>
      </c>
      <c r="E88" s="10" t="s">
        <v>127</v>
      </c>
    </row>
    <row r="89" spans="1:5" x14ac:dyDescent="0.35">
      <c r="B89" s="3">
        <v>35.74</v>
      </c>
      <c r="C89" s="3">
        <v>35.74</v>
      </c>
      <c r="E89" s="4" t="b">
        <f>B95=C95</f>
        <v>0</v>
      </c>
    </row>
    <row r="90" spans="1:5" x14ac:dyDescent="0.35">
      <c r="B90" s="3">
        <v>73.61</v>
      </c>
      <c r="C90" s="3">
        <v>73.61</v>
      </c>
    </row>
    <row r="91" spans="1:5" x14ac:dyDescent="0.35">
      <c r="B91" s="3">
        <v>113.08</v>
      </c>
      <c r="C91" s="3">
        <v>113.08</v>
      </c>
      <c r="E91" s="124" t="s">
        <v>281</v>
      </c>
    </row>
    <row r="92" spans="1:5" x14ac:dyDescent="0.35">
      <c r="B92" s="3">
        <v>100.49</v>
      </c>
      <c r="C92" s="3">
        <v>100.5</v>
      </c>
      <c r="E92" s="124" t="s">
        <v>282</v>
      </c>
    </row>
    <row r="93" spans="1:5" x14ac:dyDescent="0.35">
      <c r="B93" s="3">
        <v>17.7</v>
      </c>
      <c r="C93" s="3">
        <v>17.7</v>
      </c>
    </row>
    <row r="94" spans="1:5" ht="15" thickBot="1" x14ac:dyDescent="0.4">
      <c r="B94" s="52">
        <v>107.38</v>
      </c>
      <c r="C94" s="52">
        <v>107.38</v>
      </c>
    </row>
    <row r="95" spans="1:5" ht="15" thickBot="1" x14ac:dyDescent="0.4">
      <c r="B95" s="126">
        <f>SUM(B89:B94)</f>
        <v>448</v>
      </c>
      <c r="C95" s="53">
        <f>SUM(C89:C94)</f>
        <v>448.01</v>
      </c>
    </row>
    <row r="96" spans="1:5" ht="15" thickTop="1" x14ac:dyDescent="0.35"/>
    <row r="97" spans="1:7" s="94" customFormat="1" x14ac:dyDescent="0.35"/>
    <row r="98" spans="1:7" ht="16.5" customHeight="1" x14ac:dyDescent="0.35"/>
    <row r="100" spans="1:7" x14ac:dyDescent="0.35">
      <c r="A100" s="9" t="s">
        <v>141</v>
      </c>
      <c r="B100" s="79" t="s">
        <v>207</v>
      </c>
      <c r="C100" s="56"/>
      <c r="D100" s="57"/>
      <c r="F100" s="9" t="s">
        <v>212</v>
      </c>
    </row>
    <row r="101" spans="1:7" x14ac:dyDescent="0.35">
      <c r="B101" s="80" t="s">
        <v>215</v>
      </c>
      <c r="C101" s="59"/>
      <c r="D101" s="60"/>
      <c r="F101" t="s">
        <v>213</v>
      </c>
    </row>
    <row r="102" spans="1:7" x14ac:dyDescent="0.35">
      <c r="B102" s="81" t="s">
        <v>209</v>
      </c>
      <c r="C102" s="62"/>
      <c r="D102" s="63"/>
      <c r="F102" t="s">
        <v>214</v>
      </c>
    </row>
    <row r="104" spans="1:7" x14ac:dyDescent="0.35">
      <c r="B104" s="128" t="s">
        <v>131</v>
      </c>
      <c r="C104" s="129" t="s">
        <v>130</v>
      </c>
      <c r="E104" s="10" t="s">
        <v>137</v>
      </c>
    </row>
    <row r="105" spans="1:7" x14ac:dyDescent="0.35">
      <c r="B105" s="16" t="s">
        <v>132</v>
      </c>
      <c r="C105" s="127">
        <v>60</v>
      </c>
      <c r="E105" s="4">
        <f>SUM(C105:C109)</f>
        <v>190</v>
      </c>
      <c r="G105" t="s">
        <v>283</v>
      </c>
    </row>
    <row r="106" spans="1:7" x14ac:dyDescent="0.35">
      <c r="B106" s="16" t="s">
        <v>133</v>
      </c>
      <c r="C106" s="127">
        <v>30</v>
      </c>
      <c r="E106">
        <f>AVERAGE(C105:C109)</f>
        <v>38</v>
      </c>
    </row>
    <row r="107" spans="1:7" x14ac:dyDescent="0.35">
      <c r="B107" s="16" t="s">
        <v>134</v>
      </c>
      <c r="C107" s="127">
        <v>25</v>
      </c>
    </row>
    <row r="108" spans="1:7" x14ac:dyDescent="0.35">
      <c r="B108" s="16" t="s">
        <v>135</v>
      </c>
      <c r="C108" s="127">
        <v>35</v>
      </c>
    </row>
    <row r="109" spans="1:7" x14ac:dyDescent="0.35">
      <c r="B109" s="23" t="s">
        <v>136</v>
      </c>
      <c r="C109" s="125">
        <v>40</v>
      </c>
    </row>
    <row r="111" spans="1:7" s="94" customFormat="1" x14ac:dyDescent="0.35"/>
    <row r="113" spans="1:6" x14ac:dyDescent="0.35">
      <c r="A113" s="9" t="s">
        <v>142</v>
      </c>
      <c r="B113" s="82" t="s">
        <v>240</v>
      </c>
      <c r="C113" s="83"/>
      <c r="D113" s="84"/>
      <c r="F113" s="21" t="s">
        <v>129</v>
      </c>
    </row>
    <row r="114" spans="1:6" x14ac:dyDescent="0.35">
      <c r="B114" s="85" t="s">
        <v>241</v>
      </c>
      <c r="C114" s="86"/>
      <c r="D114" s="87"/>
      <c r="F114" s="22" t="s">
        <v>139</v>
      </c>
    </row>
    <row r="115" spans="1:6" x14ac:dyDescent="0.35">
      <c r="B115" s="85" t="s">
        <v>242</v>
      </c>
      <c r="C115" s="86"/>
      <c r="D115" s="87"/>
      <c r="F115" t="s">
        <v>140</v>
      </c>
    </row>
    <row r="116" spans="1:6" x14ac:dyDescent="0.35">
      <c r="B116" s="89" t="s">
        <v>219</v>
      </c>
      <c r="C116" s="90"/>
      <c r="D116" s="91"/>
    </row>
    <row r="118" spans="1:6" x14ac:dyDescent="0.35">
      <c r="C118" s="10" t="s">
        <v>116</v>
      </c>
      <c r="D118" s="10" t="s">
        <v>116</v>
      </c>
      <c r="E118" s="10" t="s">
        <v>116</v>
      </c>
      <c r="F118" s="10" t="s">
        <v>116</v>
      </c>
    </row>
    <row r="119" spans="1:6" x14ac:dyDescent="0.35">
      <c r="C119" s="4">
        <f>SUM(LARGE(C122:C130,{1,2,3}))</f>
        <v>791</v>
      </c>
      <c r="D119" s="4">
        <f>SUM(LARGE(D122:D130,{1,2,3}))</f>
        <v>749</v>
      </c>
      <c r="E119" s="4">
        <f>SUM(LARGE(E122:E130,{1,2,3}))</f>
        <v>879</v>
      </c>
      <c r="F119" s="4">
        <f>SUM(LARGE(F122:F130,{1,2,3}))</f>
        <v>853</v>
      </c>
    </row>
    <row r="121" spans="1:6" x14ac:dyDescent="0.35">
      <c r="B121" s="10" t="s">
        <v>117</v>
      </c>
      <c r="C121" s="10" t="s">
        <v>113</v>
      </c>
      <c r="D121" s="10" t="s">
        <v>115</v>
      </c>
      <c r="E121" s="10" t="s">
        <v>114</v>
      </c>
      <c r="F121" s="10" t="s">
        <v>244</v>
      </c>
    </row>
    <row r="122" spans="1:6" x14ac:dyDescent="0.35">
      <c r="B122" s="3" t="s">
        <v>118</v>
      </c>
      <c r="C122" s="3">
        <v>219</v>
      </c>
      <c r="D122" s="3">
        <v>243</v>
      </c>
      <c r="E122" s="3">
        <v>163</v>
      </c>
      <c r="F122" s="3">
        <v>156</v>
      </c>
    </row>
    <row r="123" spans="1:6" x14ac:dyDescent="0.35">
      <c r="B123" s="3" t="s">
        <v>119</v>
      </c>
      <c r="C123" s="3">
        <v>235</v>
      </c>
      <c r="D123" s="3">
        <v>268</v>
      </c>
      <c r="E123" s="3">
        <v>209</v>
      </c>
      <c r="F123" s="3">
        <v>285</v>
      </c>
    </row>
    <row r="124" spans="1:6" x14ac:dyDescent="0.35">
      <c r="B124" s="3" t="s">
        <v>120</v>
      </c>
      <c r="C124" s="3">
        <v>207</v>
      </c>
      <c r="D124" s="3">
        <v>238</v>
      </c>
      <c r="E124" s="3">
        <v>174</v>
      </c>
      <c r="F124" s="3">
        <v>292</v>
      </c>
    </row>
    <row r="125" spans="1:6" x14ac:dyDescent="0.35">
      <c r="B125" s="3" t="s">
        <v>121</v>
      </c>
      <c r="C125" s="3">
        <v>183</v>
      </c>
      <c r="D125" s="3">
        <v>236</v>
      </c>
      <c r="E125" s="3">
        <v>195</v>
      </c>
      <c r="F125" s="3">
        <v>276</v>
      </c>
    </row>
    <row r="126" spans="1:6" x14ac:dyDescent="0.35">
      <c r="B126" s="3" t="s">
        <v>122</v>
      </c>
      <c r="C126" s="3">
        <v>278</v>
      </c>
      <c r="D126" s="3">
        <v>194</v>
      </c>
      <c r="E126" s="3">
        <v>284</v>
      </c>
      <c r="F126" s="3">
        <v>230</v>
      </c>
    </row>
    <row r="127" spans="1:6" x14ac:dyDescent="0.35">
      <c r="B127" s="3" t="s">
        <v>123</v>
      </c>
      <c r="C127" s="3">
        <v>160</v>
      </c>
      <c r="D127" s="3">
        <v>195</v>
      </c>
      <c r="E127" s="3">
        <v>296</v>
      </c>
      <c r="F127" s="3">
        <v>257</v>
      </c>
    </row>
    <row r="128" spans="1:6" x14ac:dyDescent="0.35">
      <c r="B128" s="3" t="s">
        <v>124</v>
      </c>
      <c r="C128" s="3">
        <v>268</v>
      </c>
      <c r="D128" s="3">
        <v>173</v>
      </c>
      <c r="E128" s="3">
        <v>207</v>
      </c>
      <c r="F128" s="3">
        <v>249</v>
      </c>
    </row>
    <row r="129" spans="1:6" x14ac:dyDescent="0.35">
      <c r="B129" s="3" t="s">
        <v>125</v>
      </c>
      <c r="C129" s="3">
        <v>245</v>
      </c>
      <c r="D129" s="3">
        <v>221</v>
      </c>
      <c r="E129" s="3">
        <v>179</v>
      </c>
      <c r="F129" s="3">
        <v>223</v>
      </c>
    </row>
    <row r="130" spans="1:6" x14ac:dyDescent="0.35">
      <c r="B130" s="3" t="s">
        <v>126</v>
      </c>
      <c r="C130" s="3">
        <v>233</v>
      </c>
      <c r="D130" s="3">
        <v>168</v>
      </c>
      <c r="E130" s="3">
        <v>299</v>
      </c>
      <c r="F130" s="3">
        <v>213</v>
      </c>
    </row>
    <row r="132" spans="1:6" s="94" customFormat="1" x14ac:dyDescent="0.35"/>
    <row r="134" spans="1:6" x14ac:dyDescent="0.35">
      <c r="A134" s="9" t="s">
        <v>143</v>
      </c>
      <c r="B134" s="9" t="s">
        <v>67</v>
      </c>
      <c r="C134" s="9"/>
      <c r="D134" s="9"/>
      <c r="E134" s="9"/>
    </row>
    <row r="135" spans="1:6" x14ac:dyDescent="0.35">
      <c r="B135" s="77">
        <v>1</v>
      </c>
      <c r="C135" s="56" t="s">
        <v>68</v>
      </c>
      <c r="D135" s="56"/>
      <c r="E135" s="57"/>
    </row>
    <row r="136" spans="1:6" x14ac:dyDescent="0.35">
      <c r="B136" s="58">
        <v>2</v>
      </c>
      <c r="C136" s="59" t="s">
        <v>69</v>
      </c>
      <c r="D136" s="59"/>
      <c r="E136" s="60"/>
    </row>
    <row r="137" spans="1:6" x14ac:dyDescent="0.35">
      <c r="B137" s="58"/>
      <c r="C137" s="78" t="s">
        <v>70</v>
      </c>
      <c r="D137" s="59"/>
      <c r="E137" s="60"/>
    </row>
    <row r="138" spans="1:6" x14ac:dyDescent="0.35">
      <c r="B138" s="58"/>
      <c r="C138" s="78" t="s">
        <v>71</v>
      </c>
      <c r="D138" s="59"/>
      <c r="E138" s="60"/>
    </row>
    <row r="139" spans="1:6" x14ac:dyDescent="0.35">
      <c r="B139" s="58"/>
      <c r="C139" s="78" t="s">
        <v>72</v>
      </c>
      <c r="D139" s="59"/>
      <c r="E139" s="60"/>
    </row>
    <row r="140" spans="1:6" x14ac:dyDescent="0.35">
      <c r="B140" s="58">
        <v>3</v>
      </c>
      <c r="C140" s="59" t="s">
        <v>73</v>
      </c>
      <c r="D140" s="59"/>
      <c r="E140" s="60"/>
    </row>
    <row r="141" spans="1:6" x14ac:dyDescent="0.35">
      <c r="B141" s="58"/>
      <c r="C141" s="78" t="s">
        <v>74</v>
      </c>
      <c r="D141" s="59"/>
      <c r="E141" s="60"/>
    </row>
    <row r="142" spans="1:6" x14ac:dyDescent="0.35">
      <c r="B142" s="58"/>
      <c r="C142" s="78" t="s">
        <v>75</v>
      </c>
      <c r="D142" s="59"/>
      <c r="E142" s="60"/>
    </row>
    <row r="143" spans="1:6" x14ac:dyDescent="0.35">
      <c r="B143" s="58"/>
      <c r="C143" s="78" t="s">
        <v>76</v>
      </c>
      <c r="D143" s="59"/>
      <c r="E143" s="60"/>
    </row>
    <row r="144" spans="1:6" x14ac:dyDescent="0.35">
      <c r="B144" s="58">
        <v>4</v>
      </c>
      <c r="C144" s="59" t="s">
        <v>77</v>
      </c>
      <c r="D144" s="59"/>
      <c r="E144" s="60"/>
    </row>
    <row r="145" spans="2:5" x14ac:dyDescent="0.35">
      <c r="B145" s="58">
        <v>5</v>
      </c>
      <c r="C145" s="59" t="s">
        <v>78</v>
      </c>
      <c r="D145" s="59"/>
      <c r="E145" s="60"/>
    </row>
    <row r="146" spans="2:5" x14ac:dyDescent="0.35">
      <c r="B146" s="58"/>
      <c r="C146" s="78" t="s">
        <v>79</v>
      </c>
      <c r="D146" s="59"/>
      <c r="E146" s="60"/>
    </row>
    <row r="147" spans="2:5" x14ac:dyDescent="0.35">
      <c r="B147" s="58"/>
      <c r="C147" s="78" t="s">
        <v>80</v>
      </c>
      <c r="D147" s="59"/>
      <c r="E147" s="60"/>
    </row>
    <row r="148" spans="2:5" x14ac:dyDescent="0.35">
      <c r="B148" s="58">
        <v>6</v>
      </c>
      <c r="C148" s="59" t="s">
        <v>81</v>
      </c>
      <c r="D148" s="59"/>
      <c r="E148" s="60"/>
    </row>
    <row r="149" spans="2:5" x14ac:dyDescent="0.35">
      <c r="B149" s="58">
        <v>7</v>
      </c>
      <c r="C149" s="59" t="s">
        <v>82</v>
      </c>
      <c r="D149" s="59"/>
      <c r="E149" s="60"/>
    </row>
    <row r="150" spans="2:5" x14ac:dyDescent="0.35">
      <c r="B150" s="58">
        <v>8</v>
      </c>
      <c r="C150" s="59" t="s">
        <v>83</v>
      </c>
      <c r="D150" s="59"/>
      <c r="E150" s="60"/>
    </row>
    <row r="151" spans="2:5" x14ac:dyDescent="0.35">
      <c r="B151" s="61">
        <v>9</v>
      </c>
      <c r="C151" s="62" t="s">
        <v>84</v>
      </c>
      <c r="D151" s="62"/>
      <c r="E151" s="63"/>
    </row>
  </sheetData>
  <pageMargins left="0.7" right="0.7" top="0.75" bottom="0.75" header="0.3" footer="0.3"/>
  <tableParts count="2">
    <tablePart r:id="rId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H16"/>
  <sheetViews>
    <sheetView zoomScale="130" zoomScaleNormal="130" workbookViewId="0">
      <selection activeCell="B4" sqref="B4"/>
    </sheetView>
  </sheetViews>
  <sheetFormatPr defaultRowHeight="14.5" x14ac:dyDescent="0.35"/>
  <cols>
    <col min="1" max="1" width="18.1796875" customWidth="1"/>
    <col min="2" max="2" width="17.81640625" customWidth="1"/>
    <col min="3" max="3" width="20.81640625" customWidth="1"/>
    <col min="4" max="4" width="14.81640625" customWidth="1"/>
    <col min="5" max="5" width="9.1796875" customWidth="1"/>
    <col min="9" max="12" width="16.453125" customWidth="1"/>
    <col min="18" max="18" width="15.26953125" bestFit="1" customWidth="1"/>
  </cols>
  <sheetData>
    <row r="1" spans="1:8" x14ac:dyDescent="0.35">
      <c r="A1" s="31" t="s">
        <v>261</v>
      </c>
      <c r="B1" s="30"/>
      <c r="C1" s="30"/>
      <c r="D1" s="30"/>
      <c r="E1" s="30"/>
      <c r="F1" s="30"/>
      <c r="G1" s="30"/>
      <c r="H1" s="29"/>
    </row>
    <row r="3" spans="1:8" ht="29" x14ac:dyDescent="0.35">
      <c r="B3" s="54" t="s">
        <v>259</v>
      </c>
      <c r="C3" s="54" t="s">
        <v>260</v>
      </c>
    </row>
    <row r="4" spans="1:8" x14ac:dyDescent="0.35">
      <c r="B4" s="4">
        <f>_xlfn.MAXIFS($B$8:$B$16,$C$8:$C$16,"M")</f>
        <v>21</v>
      </c>
      <c r="C4" s="4">
        <f>_xlfn.MAXIFS($B$8:$B$16,$C$8:$C$16,"F")</f>
        <v>25</v>
      </c>
    </row>
    <row r="7" spans="1:8" x14ac:dyDescent="0.35">
      <c r="A7" s="54" t="s">
        <v>246</v>
      </c>
      <c r="B7" s="54" t="s">
        <v>226</v>
      </c>
      <c r="C7" s="54" t="s">
        <v>254</v>
      </c>
    </row>
    <row r="8" spans="1:8" x14ac:dyDescent="0.35">
      <c r="A8" s="3" t="s">
        <v>247</v>
      </c>
      <c r="B8" s="105">
        <v>15</v>
      </c>
      <c r="C8" s="105" t="s">
        <v>255</v>
      </c>
    </row>
    <row r="9" spans="1:8" x14ac:dyDescent="0.35">
      <c r="A9" s="3" t="s">
        <v>248</v>
      </c>
      <c r="B9" s="105">
        <v>16</v>
      </c>
      <c r="C9" s="105" t="s">
        <v>255</v>
      </c>
    </row>
    <row r="10" spans="1:8" x14ac:dyDescent="0.35">
      <c r="A10" s="3" t="s">
        <v>256</v>
      </c>
      <c r="B10" s="105">
        <v>20</v>
      </c>
      <c r="C10" s="105" t="s">
        <v>258</v>
      </c>
    </row>
    <row r="11" spans="1:8" x14ac:dyDescent="0.35">
      <c r="A11" s="3" t="s">
        <v>249</v>
      </c>
      <c r="B11" s="105">
        <v>18</v>
      </c>
      <c r="C11" s="105" t="s">
        <v>255</v>
      </c>
    </row>
    <row r="12" spans="1:8" x14ac:dyDescent="0.35">
      <c r="A12" s="3" t="s">
        <v>250</v>
      </c>
      <c r="B12" s="105">
        <v>21</v>
      </c>
      <c r="C12" s="105" t="s">
        <v>255</v>
      </c>
    </row>
    <row r="13" spans="1:8" x14ac:dyDescent="0.35">
      <c r="A13" s="3" t="s">
        <v>251</v>
      </c>
      <c r="B13" s="105">
        <v>18</v>
      </c>
      <c r="C13" s="105" t="s">
        <v>258</v>
      </c>
    </row>
    <row r="14" spans="1:8" x14ac:dyDescent="0.35">
      <c r="A14" s="3" t="s">
        <v>252</v>
      </c>
      <c r="B14" s="105">
        <v>22</v>
      </c>
      <c r="C14" s="105" t="s">
        <v>258</v>
      </c>
    </row>
    <row r="15" spans="1:8" x14ac:dyDescent="0.35">
      <c r="A15" s="3" t="s">
        <v>253</v>
      </c>
      <c r="B15" s="105">
        <v>23</v>
      </c>
      <c r="C15" s="105" t="s">
        <v>258</v>
      </c>
    </row>
    <row r="16" spans="1:8" x14ac:dyDescent="0.35">
      <c r="A16" s="3" t="s">
        <v>257</v>
      </c>
      <c r="B16" s="105">
        <v>25</v>
      </c>
      <c r="C16" s="105" t="s">
        <v>258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H16"/>
  <sheetViews>
    <sheetView zoomScale="130" zoomScaleNormal="130" workbookViewId="0">
      <selection activeCell="D4" sqref="D4"/>
    </sheetView>
  </sheetViews>
  <sheetFormatPr defaultRowHeight="14.5" x14ac:dyDescent="0.35"/>
  <cols>
    <col min="1" max="1" width="15.26953125" customWidth="1"/>
    <col min="2" max="4" width="9.453125" customWidth="1"/>
  </cols>
  <sheetData>
    <row r="1" spans="1:8" ht="29" x14ac:dyDescent="0.35">
      <c r="A1" s="31" t="s">
        <v>231</v>
      </c>
      <c r="B1" s="30"/>
      <c r="C1" s="30"/>
      <c r="D1" s="30"/>
      <c r="E1" s="30"/>
      <c r="F1" s="30"/>
      <c r="G1" s="30"/>
      <c r="H1" s="29"/>
    </row>
    <row r="3" spans="1:8" ht="43.5" x14ac:dyDescent="0.35">
      <c r="B3" s="54" t="s">
        <v>229</v>
      </c>
      <c r="C3" s="54" t="s">
        <v>229</v>
      </c>
      <c r="D3" s="54" t="s">
        <v>229</v>
      </c>
    </row>
    <row r="4" spans="1:8" x14ac:dyDescent="0.35">
      <c r="B4" s="4">
        <f>SUM(SMALL(B9:B16,{1,2,3,4}))</f>
        <v>106.95</v>
      </c>
      <c r="C4" s="4">
        <f>SUM(SMALL(C9:C16,{1,2,3,4}))</f>
        <v>78.86999999999999</v>
      </c>
      <c r="D4" s="4">
        <f>SUM(SMALL(D9:D16,{1,2,3,4}))</f>
        <v>97.580000000000013</v>
      </c>
    </row>
    <row r="6" spans="1:8" x14ac:dyDescent="0.35">
      <c r="A6" t="s">
        <v>230</v>
      </c>
    </row>
    <row r="8" spans="1:8" ht="29" x14ac:dyDescent="0.35">
      <c r="A8" s="54" t="s">
        <v>221</v>
      </c>
      <c r="B8" s="54" t="s">
        <v>226</v>
      </c>
      <c r="C8" s="54" t="s">
        <v>227</v>
      </c>
      <c r="D8" s="54" t="s">
        <v>228</v>
      </c>
    </row>
    <row r="9" spans="1:8" x14ac:dyDescent="0.35">
      <c r="A9" s="3" t="s">
        <v>222</v>
      </c>
      <c r="B9" s="3">
        <v>35.9</v>
      </c>
      <c r="C9" s="3">
        <v>35.24</v>
      </c>
      <c r="D9" s="3">
        <v>18.46</v>
      </c>
    </row>
    <row r="10" spans="1:8" x14ac:dyDescent="0.35">
      <c r="A10" s="3" t="s">
        <v>223</v>
      </c>
      <c r="B10" s="3">
        <v>30.66</v>
      </c>
      <c r="C10" s="3">
        <v>19.66</v>
      </c>
      <c r="D10" s="3">
        <v>40.97</v>
      </c>
    </row>
    <row r="11" spans="1:8" x14ac:dyDescent="0.35">
      <c r="A11" s="3" t="s">
        <v>224</v>
      </c>
      <c r="B11" s="3">
        <v>31.14</v>
      </c>
      <c r="C11" s="3">
        <v>18.579999999999998</v>
      </c>
      <c r="D11" s="3">
        <v>20.41</v>
      </c>
    </row>
    <row r="12" spans="1:8" x14ac:dyDescent="0.35">
      <c r="A12" s="3" t="s">
        <v>225</v>
      </c>
      <c r="B12" s="3">
        <v>20.23</v>
      </c>
      <c r="C12" s="3">
        <v>22.24</v>
      </c>
      <c r="D12" s="3">
        <v>37.979999999999997</v>
      </c>
    </row>
    <row r="13" spans="1:8" x14ac:dyDescent="0.35">
      <c r="A13" s="3" t="s">
        <v>16</v>
      </c>
      <c r="B13" s="3">
        <v>33.590000000000003</v>
      </c>
      <c r="C13" s="3">
        <v>22.37</v>
      </c>
      <c r="D13" s="3">
        <v>26.53</v>
      </c>
    </row>
    <row r="14" spans="1:8" x14ac:dyDescent="0.35">
      <c r="A14" s="3" t="s">
        <v>149</v>
      </c>
      <c r="B14" s="3">
        <v>38.729999999999997</v>
      </c>
      <c r="C14" s="3">
        <v>18.39</v>
      </c>
      <c r="D14" s="3">
        <v>41.54</v>
      </c>
    </row>
    <row r="15" spans="1:8" x14ac:dyDescent="0.35">
      <c r="A15" s="3" t="s">
        <v>148</v>
      </c>
      <c r="B15" s="3">
        <v>24.92</v>
      </c>
      <c r="C15" s="3">
        <v>42.19</v>
      </c>
      <c r="D15" s="3">
        <v>32.18</v>
      </c>
    </row>
    <row r="16" spans="1:8" x14ac:dyDescent="0.35">
      <c r="A16" s="3" t="s">
        <v>150</v>
      </c>
      <c r="B16" s="3">
        <v>36.03</v>
      </c>
      <c r="C16" s="3">
        <v>30.03</v>
      </c>
      <c r="D16" s="3">
        <v>34.369999999999997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H16"/>
  <sheetViews>
    <sheetView zoomScale="130" zoomScaleNormal="130" workbookViewId="0">
      <selection activeCell="A8" sqref="A8:D9"/>
    </sheetView>
  </sheetViews>
  <sheetFormatPr defaultRowHeight="14.5" x14ac:dyDescent="0.35"/>
  <cols>
    <col min="1" max="1" width="15.26953125" customWidth="1"/>
    <col min="2" max="4" width="9.453125" customWidth="1"/>
    <col min="9" max="12" width="16.453125" customWidth="1"/>
    <col min="18" max="18" width="15.26953125" bestFit="1" customWidth="1"/>
  </cols>
  <sheetData>
    <row r="1" spans="1:8" ht="29" x14ac:dyDescent="0.35">
      <c r="A1" s="31" t="s">
        <v>231</v>
      </c>
      <c r="B1" s="30"/>
      <c r="C1" s="30"/>
      <c r="D1" s="30"/>
      <c r="E1" s="30"/>
      <c r="F1" s="30"/>
      <c r="G1" s="30"/>
      <c r="H1" s="29"/>
    </row>
    <row r="3" spans="1:8" ht="43.5" x14ac:dyDescent="0.35">
      <c r="B3" s="54" t="s">
        <v>229</v>
      </c>
      <c r="C3" s="54" t="s">
        <v>229</v>
      </c>
      <c r="D3" s="54" t="s">
        <v>229</v>
      </c>
    </row>
    <row r="4" spans="1:8" x14ac:dyDescent="0.35">
      <c r="B4" s="4">
        <f>SUM(SMALL(B9:B16,{1,2,3,4}))</f>
        <v>106.95</v>
      </c>
      <c r="C4" s="4">
        <f>SUM(SMALL(C9:C16,{1,2,3,4}))</f>
        <v>78.86999999999999</v>
      </c>
      <c r="D4" s="4">
        <f>SUM(SMALL(D9:D16,{1,2,3,4}))</f>
        <v>97.580000000000013</v>
      </c>
    </row>
    <row r="6" spans="1:8" x14ac:dyDescent="0.35">
      <c r="A6" t="s">
        <v>230</v>
      </c>
    </row>
    <row r="8" spans="1:8" ht="29" x14ac:dyDescent="0.35">
      <c r="A8" s="54" t="s">
        <v>221</v>
      </c>
      <c r="B8" s="54" t="s">
        <v>226</v>
      </c>
      <c r="C8" s="54" t="s">
        <v>227</v>
      </c>
      <c r="D8" s="54" t="s">
        <v>228</v>
      </c>
    </row>
    <row r="9" spans="1:8" x14ac:dyDescent="0.35">
      <c r="A9" s="3" t="s">
        <v>222</v>
      </c>
      <c r="B9" s="3">
        <v>35.9</v>
      </c>
      <c r="C9" s="3">
        <v>35.24</v>
      </c>
      <c r="D9" s="3">
        <v>18.46</v>
      </c>
    </row>
    <row r="10" spans="1:8" x14ac:dyDescent="0.35">
      <c r="A10" s="3" t="s">
        <v>223</v>
      </c>
      <c r="B10" s="3">
        <v>30.66</v>
      </c>
      <c r="C10" s="3">
        <v>19.66</v>
      </c>
      <c r="D10" s="3">
        <v>40.97</v>
      </c>
    </row>
    <row r="11" spans="1:8" x14ac:dyDescent="0.35">
      <c r="A11" s="3" t="s">
        <v>224</v>
      </c>
      <c r="B11" s="3">
        <v>31.14</v>
      </c>
      <c r="C11" s="3">
        <v>18.579999999999998</v>
      </c>
      <c r="D11" s="3">
        <v>20.41</v>
      </c>
    </row>
    <row r="12" spans="1:8" x14ac:dyDescent="0.35">
      <c r="A12" s="3" t="s">
        <v>225</v>
      </c>
      <c r="B12" s="3">
        <v>20.23</v>
      </c>
      <c r="C12" s="3">
        <v>22.24</v>
      </c>
      <c r="D12" s="3">
        <v>37.979999999999997</v>
      </c>
    </row>
    <row r="13" spans="1:8" x14ac:dyDescent="0.35">
      <c r="A13" s="3" t="s">
        <v>16</v>
      </c>
      <c r="B13" s="3">
        <v>33.590000000000003</v>
      </c>
      <c r="C13" s="3">
        <v>22.37</v>
      </c>
      <c r="D13" s="3">
        <v>26.53</v>
      </c>
    </row>
    <row r="14" spans="1:8" x14ac:dyDescent="0.35">
      <c r="A14" s="3" t="s">
        <v>149</v>
      </c>
      <c r="B14" s="3">
        <v>38.729999999999997</v>
      </c>
      <c r="C14" s="3">
        <v>18.39</v>
      </c>
      <c r="D14" s="3">
        <v>41.54</v>
      </c>
    </row>
    <row r="15" spans="1:8" x14ac:dyDescent="0.35">
      <c r="A15" s="3" t="s">
        <v>148</v>
      </c>
      <c r="B15" s="3">
        <v>24.92</v>
      </c>
      <c r="C15" s="3">
        <v>42.19</v>
      </c>
      <c r="D15" s="3">
        <v>32.18</v>
      </c>
    </row>
    <row r="16" spans="1:8" x14ac:dyDescent="0.35">
      <c r="A16" s="3" t="s">
        <v>150</v>
      </c>
      <c r="B16" s="3">
        <v>36.03</v>
      </c>
      <c r="C16" s="3">
        <v>30.03</v>
      </c>
      <c r="D16" s="3">
        <v>34.369999999999997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B1:F9"/>
  <sheetViews>
    <sheetView workbookViewId="0">
      <selection activeCell="E4" sqref="E4"/>
    </sheetView>
  </sheetViews>
  <sheetFormatPr defaultRowHeight="14.5" x14ac:dyDescent="0.35"/>
  <cols>
    <col min="2" max="2" width="21.453125" customWidth="1"/>
    <col min="3" max="3" width="21.81640625" customWidth="1"/>
    <col min="4" max="4" width="32" style="106" customWidth="1"/>
    <col min="5" max="5" width="29.1796875" customWidth="1"/>
  </cols>
  <sheetData>
    <row r="1" spans="2:6" ht="15" thickBot="1" x14ac:dyDescent="0.4"/>
    <row r="2" spans="2:6" ht="18.5" x14ac:dyDescent="0.45">
      <c r="B2" s="111" t="s">
        <v>0</v>
      </c>
      <c r="C2" s="112" t="s">
        <v>263</v>
      </c>
      <c r="D2" s="112" t="s">
        <v>262</v>
      </c>
      <c r="E2" s="113" t="s">
        <v>269</v>
      </c>
      <c r="F2" s="109"/>
    </row>
    <row r="3" spans="2:6" ht="18.5" x14ac:dyDescent="0.45">
      <c r="B3" s="114" t="s">
        <v>264</v>
      </c>
      <c r="C3" s="115">
        <v>115000</v>
      </c>
      <c r="D3" s="116">
        <v>120000</v>
      </c>
      <c r="E3" s="122" t="str">
        <f>IF(C3&gt;=D3, "Met Target", "Did Not Meet Target")</f>
        <v>Did Not Meet Target</v>
      </c>
      <c r="F3" s="109"/>
    </row>
    <row r="4" spans="2:6" ht="18.5" x14ac:dyDescent="0.45">
      <c r="B4" s="114" t="s">
        <v>265</v>
      </c>
      <c r="C4" s="115">
        <v>134000</v>
      </c>
      <c r="D4" s="116">
        <v>130000</v>
      </c>
      <c r="E4" s="122" t="str">
        <f t="shared" ref="E4:E7" si="0">IF(C4&gt;=D4, "Met Target", "Did Not Meet Target")</f>
        <v>Met Target</v>
      </c>
      <c r="F4" s="109"/>
    </row>
    <row r="5" spans="2:6" ht="18.5" x14ac:dyDescent="0.45">
      <c r="B5" s="114" t="s">
        <v>266</v>
      </c>
      <c r="C5" s="115">
        <v>244000</v>
      </c>
      <c r="D5" s="116">
        <v>245000</v>
      </c>
      <c r="E5" s="122" t="str">
        <f t="shared" si="0"/>
        <v>Did Not Meet Target</v>
      </c>
      <c r="F5" s="109"/>
    </row>
    <row r="6" spans="2:6" ht="18.5" x14ac:dyDescent="0.45">
      <c r="B6" s="114" t="s">
        <v>267</v>
      </c>
      <c r="C6" s="115">
        <v>376000</v>
      </c>
      <c r="D6" s="116">
        <v>333000</v>
      </c>
      <c r="E6" s="122" t="str">
        <f t="shared" si="0"/>
        <v>Met Target</v>
      </c>
      <c r="F6" s="109"/>
    </row>
    <row r="7" spans="2:6" ht="19" thickBot="1" x14ac:dyDescent="0.5">
      <c r="B7" s="118" t="s">
        <v>268</v>
      </c>
      <c r="C7" s="119">
        <v>455000</v>
      </c>
      <c r="D7" s="120">
        <v>500000</v>
      </c>
      <c r="E7" s="123" t="str">
        <f t="shared" si="0"/>
        <v>Did Not Meet Target</v>
      </c>
      <c r="F7" s="109"/>
    </row>
    <row r="8" spans="2:6" ht="18.5" x14ac:dyDescent="0.45">
      <c r="B8" s="109"/>
      <c r="C8" s="109"/>
      <c r="D8" s="110"/>
      <c r="E8" s="109"/>
      <c r="F8" s="109"/>
    </row>
    <row r="9" spans="2:6" ht="18.5" x14ac:dyDescent="0.45">
      <c r="B9" s="109"/>
      <c r="C9" s="109"/>
      <c r="D9" s="110"/>
      <c r="E9" s="109"/>
      <c r="F9" s="109"/>
    </row>
  </sheetData>
  <conditionalFormatting sqref="E3:E7">
    <cfRule type="containsText" dxfId="5" priority="1" operator="containsText" text="Met Target">
      <formula>NOT(ISERROR(SEARCH("Met Target",E3)))</formula>
    </cfRule>
    <cfRule type="containsText" dxfId="4" priority="2" operator="containsText" text="Did Not Meet">
      <formula>NOT(ISERROR(SEARCH("Did Not Meet",E3)))</formula>
    </cfRule>
    <cfRule type="cellIs" dxfId="3" priority="3" operator="equal">
      <formula>""""</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B1:F9"/>
  <sheetViews>
    <sheetView workbookViewId="0">
      <selection activeCell="J14" sqref="J14"/>
    </sheetView>
  </sheetViews>
  <sheetFormatPr defaultRowHeight="14.5" x14ac:dyDescent="0.35"/>
  <cols>
    <col min="2" max="2" width="21.453125" customWidth="1"/>
    <col min="3" max="3" width="21.81640625" customWidth="1"/>
    <col min="4" max="4" width="32" style="106" customWidth="1"/>
    <col min="5" max="5" width="29.1796875" customWidth="1"/>
  </cols>
  <sheetData>
    <row r="1" spans="2:6" ht="15" thickBot="1" x14ac:dyDescent="0.4"/>
    <row r="2" spans="2:6" ht="18.5" x14ac:dyDescent="0.45">
      <c r="B2" s="111" t="s">
        <v>0</v>
      </c>
      <c r="C2" s="112" t="s">
        <v>263</v>
      </c>
      <c r="D2" s="112" t="s">
        <v>262</v>
      </c>
      <c r="E2" s="113" t="s">
        <v>269</v>
      </c>
      <c r="F2" s="109"/>
    </row>
    <row r="3" spans="2:6" ht="18.5" x14ac:dyDescent="0.45">
      <c r="B3" s="114" t="s">
        <v>264</v>
      </c>
      <c r="C3" s="115">
        <v>115000</v>
      </c>
      <c r="D3" s="116">
        <v>120000</v>
      </c>
      <c r="E3" s="117" t="str">
        <f>IF(C3&gt;D3,"Met Target", "Did Not Meet Target")</f>
        <v>Did Not Meet Target</v>
      </c>
      <c r="F3" s="109"/>
    </row>
    <row r="4" spans="2:6" ht="18.5" x14ac:dyDescent="0.45">
      <c r="B4" s="114" t="s">
        <v>265</v>
      </c>
      <c r="C4" s="115">
        <v>134000</v>
      </c>
      <c r="D4" s="116">
        <v>130000</v>
      </c>
      <c r="E4" s="117" t="str">
        <f t="shared" ref="E4:E7" si="0">IF(C4&gt;D4,"Met Target", "Did Not Meet Target")</f>
        <v>Met Target</v>
      </c>
      <c r="F4" s="109"/>
    </row>
    <row r="5" spans="2:6" ht="18.5" x14ac:dyDescent="0.45">
      <c r="B5" s="114" t="s">
        <v>266</v>
      </c>
      <c r="C5" s="115">
        <v>244000</v>
      </c>
      <c r="D5" s="116">
        <v>245000</v>
      </c>
      <c r="E5" s="117" t="str">
        <f t="shared" si="0"/>
        <v>Did Not Meet Target</v>
      </c>
      <c r="F5" s="109"/>
    </row>
    <row r="6" spans="2:6" ht="18.5" x14ac:dyDescent="0.45">
      <c r="B6" s="114" t="s">
        <v>267</v>
      </c>
      <c r="C6" s="115">
        <v>376000</v>
      </c>
      <c r="D6" s="116">
        <v>333000</v>
      </c>
      <c r="E6" s="117" t="str">
        <f t="shared" si="0"/>
        <v>Met Target</v>
      </c>
      <c r="F6" s="109"/>
    </row>
    <row r="7" spans="2:6" ht="19" thickBot="1" x14ac:dyDescent="0.5">
      <c r="B7" s="118" t="s">
        <v>268</v>
      </c>
      <c r="C7" s="119">
        <v>455000</v>
      </c>
      <c r="D7" s="120">
        <v>500000</v>
      </c>
      <c r="E7" s="121" t="str">
        <f t="shared" si="0"/>
        <v>Did Not Meet Target</v>
      </c>
      <c r="F7" s="109"/>
    </row>
    <row r="8" spans="2:6" ht="18.5" x14ac:dyDescent="0.45">
      <c r="B8" s="109"/>
      <c r="C8" s="109"/>
      <c r="D8" s="110"/>
      <c r="E8" s="109"/>
      <c r="F8" s="109"/>
    </row>
    <row r="9" spans="2:6" ht="18.5" x14ac:dyDescent="0.45">
      <c r="B9" s="109"/>
      <c r="C9" s="109"/>
      <c r="D9" s="110"/>
      <c r="E9" s="109"/>
      <c r="F9" s="109"/>
    </row>
  </sheetData>
  <conditionalFormatting sqref="E3:E7">
    <cfRule type="containsText" dxfId="2" priority="1" operator="containsText" text="Met Target">
      <formula>NOT(ISERROR(SEARCH("Met Target",E3)))</formula>
    </cfRule>
    <cfRule type="containsText" dxfId="1" priority="2" operator="containsText" text="Did Not Meet">
      <formula>NOT(ISERROR(SEARCH("Did Not Meet",E3)))</formula>
    </cfRule>
    <cfRule type="cellIs" dxfId="0" priority="3" operator="equal">
      <formula>""""</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151"/>
  <sheetViews>
    <sheetView topLeftCell="A117" zoomScale="120" zoomScaleNormal="120" workbookViewId="0">
      <selection activeCell="B118" sqref="B118"/>
    </sheetView>
  </sheetViews>
  <sheetFormatPr defaultRowHeight="14.5" x14ac:dyDescent="0.35"/>
  <cols>
    <col min="1" max="1" width="5.54296875" customWidth="1"/>
    <col min="2" max="2" width="21.54296875" customWidth="1"/>
    <col min="3" max="3" width="22.453125" customWidth="1"/>
    <col min="4" max="4" width="21.26953125" customWidth="1"/>
    <col min="5" max="5" width="57.1796875" bestFit="1" customWidth="1"/>
    <col min="6" max="6" width="13.1796875" customWidth="1"/>
    <col min="7" max="7" width="13.7265625" customWidth="1"/>
    <col min="8" max="8" width="10.1796875" customWidth="1"/>
    <col min="11" max="11" width="13.453125" customWidth="1"/>
    <col min="12" max="12" width="55" customWidth="1"/>
    <col min="13" max="13" width="14.453125" customWidth="1"/>
    <col min="14" max="14" width="9.453125" customWidth="1"/>
    <col min="17" max="19" width="9.81640625" customWidth="1"/>
  </cols>
  <sheetData>
    <row r="1" spans="1:3" x14ac:dyDescent="0.35">
      <c r="A1" s="9" t="s">
        <v>85</v>
      </c>
      <c r="B1" s="79" t="s">
        <v>96</v>
      </c>
      <c r="C1" s="57"/>
    </row>
    <row r="2" spans="1:3" x14ac:dyDescent="0.35">
      <c r="A2" s="9"/>
      <c r="B2" s="80" t="s">
        <v>97</v>
      </c>
      <c r="C2" s="60"/>
    </row>
    <row r="3" spans="1:3" x14ac:dyDescent="0.35">
      <c r="B3" s="80" t="s">
        <v>93</v>
      </c>
      <c r="C3" s="60"/>
    </row>
    <row r="4" spans="1:3" x14ac:dyDescent="0.35">
      <c r="B4" s="81" t="s">
        <v>94</v>
      </c>
      <c r="C4" s="63"/>
    </row>
    <row r="5" spans="1:3" x14ac:dyDescent="0.35">
      <c r="B5" s="95"/>
    </row>
    <row r="7" spans="1:3" x14ac:dyDescent="0.35">
      <c r="B7" s="11" t="s">
        <v>86</v>
      </c>
      <c r="C7" s="14">
        <v>13500</v>
      </c>
    </row>
    <row r="8" spans="1:3" x14ac:dyDescent="0.35">
      <c r="B8" s="11" t="s">
        <v>87</v>
      </c>
      <c r="C8" s="15">
        <f>C7/12</f>
        <v>1125</v>
      </c>
    </row>
    <row r="9" spans="1:3" x14ac:dyDescent="0.35">
      <c r="B9" s="96"/>
      <c r="C9" s="97"/>
    </row>
    <row r="10" spans="1:3" s="92" customFormat="1" x14ac:dyDescent="0.35">
      <c r="B10" s="93"/>
    </row>
    <row r="11" spans="1:3" x14ac:dyDescent="0.35">
      <c r="B11" s="20"/>
    </row>
    <row r="12" spans="1:3" x14ac:dyDescent="0.35">
      <c r="A12" s="9" t="s">
        <v>88</v>
      </c>
      <c r="B12" s="79" t="s">
        <v>95</v>
      </c>
      <c r="C12" s="57"/>
    </row>
    <row r="13" spans="1:3" x14ac:dyDescent="0.35">
      <c r="B13" s="80" t="s">
        <v>97</v>
      </c>
      <c r="C13" s="60"/>
    </row>
    <row r="14" spans="1:3" x14ac:dyDescent="0.35">
      <c r="B14" s="80" t="s">
        <v>93</v>
      </c>
      <c r="C14" s="60"/>
    </row>
    <row r="15" spans="1:3" x14ac:dyDescent="0.35">
      <c r="B15" s="81"/>
      <c r="C15" s="63"/>
    </row>
    <row r="17" spans="1:10" x14ac:dyDescent="0.35">
      <c r="B17" s="10" t="s">
        <v>4</v>
      </c>
      <c r="C17" s="10" t="s">
        <v>20</v>
      </c>
      <c r="D17" s="10" t="s">
        <v>3</v>
      </c>
      <c r="F17" s="24" t="s">
        <v>89</v>
      </c>
    </row>
    <row r="18" spans="1:10" x14ac:dyDescent="0.35">
      <c r="B18" s="3" t="s">
        <v>156</v>
      </c>
      <c r="C18" s="3">
        <v>2830.34</v>
      </c>
      <c r="D18" s="4">
        <f>C18*$F$18</f>
        <v>396.24760000000003</v>
      </c>
      <c r="F18" s="102">
        <v>0.14000000000000001</v>
      </c>
    </row>
    <row r="19" spans="1:10" x14ac:dyDescent="0.35">
      <c r="B19" s="3" t="s">
        <v>243</v>
      </c>
      <c r="C19" s="3">
        <v>2239.9299999999998</v>
      </c>
      <c r="D19" s="4">
        <f t="shared" ref="D19:D20" si="0">C19*$F$18</f>
        <v>313.59019999999998</v>
      </c>
    </row>
    <row r="20" spans="1:10" x14ac:dyDescent="0.35">
      <c r="B20" s="3" t="s">
        <v>16</v>
      </c>
      <c r="C20" s="3">
        <v>2953.98</v>
      </c>
      <c r="D20" s="4">
        <f t="shared" si="0"/>
        <v>413.55720000000002</v>
      </c>
    </row>
    <row r="21" spans="1:10" x14ac:dyDescent="0.35">
      <c r="B21" s="3" t="s">
        <v>10</v>
      </c>
      <c r="C21" s="3">
        <v>2926.74</v>
      </c>
      <c r="D21" s="4">
        <f>C21*$F$18</f>
        <v>409.74360000000001</v>
      </c>
    </row>
    <row r="23" spans="1:10" s="92" customFormat="1" x14ac:dyDescent="0.35">
      <c r="B23" s="93"/>
    </row>
    <row r="25" spans="1:10" x14ac:dyDescent="0.35">
      <c r="A25" s="9"/>
      <c r="B25" s="82" t="s">
        <v>232</v>
      </c>
      <c r="C25" s="83"/>
      <c r="D25" s="83"/>
      <c r="E25" s="83"/>
      <c r="F25" s="83"/>
      <c r="G25" s="83"/>
      <c r="H25" s="83"/>
      <c r="I25" s="83"/>
      <c r="J25" s="84"/>
    </row>
    <row r="26" spans="1:10" x14ac:dyDescent="0.35">
      <c r="B26" s="85" t="s">
        <v>233</v>
      </c>
      <c r="C26" s="86"/>
      <c r="D26" s="86"/>
      <c r="E26" s="86"/>
      <c r="F26" s="86"/>
      <c r="G26" s="86"/>
      <c r="H26" s="86"/>
      <c r="I26" s="86"/>
      <c r="J26" s="87"/>
    </row>
    <row r="27" spans="1:10" x14ac:dyDescent="0.35">
      <c r="A27" s="9" t="s">
        <v>90</v>
      </c>
      <c r="B27" s="85" t="s">
        <v>234</v>
      </c>
      <c r="C27" s="86"/>
      <c r="D27" s="86"/>
      <c r="E27" s="86"/>
      <c r="F27" s="86"/>
      <c r="G27" s="86"/>
      <c r="H27" s="86"/>
      <c r="I27" s="86"/>
      <c r="J27" s="87"/>
    </row>
    <row r="28" spans="1:10" x14ac:dyDescent="0.35">
      <c r="A28" s="9" t="s">
        <v>92</v>
      </c>
      <c r="B28" s="85" t="s">
        <v>235</v>
      </c>
      <c r="C28" s="86"/>
      <c r="D28" s="86"/>
      <c r="E28" s="86"/>
      <c r="F28" s="86"/>
      <c r="G28" s="86"/>
      <c r="H28" s="86"/>
      <c r="I28" s="86"/>
      <c r="J28" s="87"/>
    </row>
    <row r="29" spans="1:10" x14ac:dyDescent="0.35">
      <c r="B29" s="88"/>
      <c r="C29" s="86"/>
      <c r="D29" s="86"/>
      <c r="E29" s="86"/>
      <c r="F29" s="86"/>
      <c r="G29" s="86"/>
      <c r="H29" s="86"/>
      <c r="I29" s="86"/>
      <c r="J29" s="87"/>
    </row>
    <row r="30" spans="1:10" x14ac:dyDescent="0.35">
      <c r="A30" s="9"/>
      <c r="B30" s="85" t="s">
        <v>236</v>
      </c>
      <c r="C30" s="86"/>
      <c r="D30" s="86"/>
      <c r="E30" s="86"/>
      <c r="F30" s="86"/>
      <c r="G30" s="86"/>
      <c r="H30" s="86"/>
      <c r="I30" s="86"/>
      <c r="J30" s="87"/>
    </row>
    <row r="31" spans="1:10" x14ac:dyDescent="0.35">
      <c r="B31" s="85" t="s">
        <v>237</v>
      </c>
      <c r="C31" s="86"/>
      <c r="D31" s="86"/>
      <c r="E31" s="86"/>
      <c r="F31" s="86"/>
      <c r="G31" s="86"/>
      <c r="H31" s="86"/>
      <c r="I31" s="86"/>
      <c r="J31" s="87"/>
    </row>
    <row r="32" spans="1:10" x14ac:dyDescent="0.35">
      <c r="A32" s="9" t="s">
        <v>98</v>
      </c>
      <c r="B32" s="85" t="s">
        <v>238</v>
      </c>
      <c r="C32" s="86"/>
      <c r="D32" s="86"/>
      <c r="E32" s="86"/>
      <c r="F32" s="86"/>
      <c r="G32" s="86"/>
      <c r="H32" s="86"/>
      <c r="I32" s="86"/>
      <c r="J32" s="87"/>
    </row>
    <row r="33" spans="1:10" x14ac:dyDescent="0.35">
      <c r="A33" s="9" t="s">
        <v>104</v>
      </c>
      <c r="B33" s="89" t="s">
        <v>239</v>
      </c>
      <c r="C33" s="90"/>
      <c r="D33" s="90"/>
      <c r="E33" s="90"/>
      <c r="F33" s="90"/>
      <c r="G33" s="90"/>
      <c r="H33" s="90"/>
      <c r="I33" s="90"/>
      <c r="J33" s="91"/>
    </row>
    <row r="35" spans="1:10" x14ac:dyDescent="0.35">
      <c r="B35" s="26" t="s">
        <v>12</v>
      </c>
      <c r="C35" s="27" t="s">
        <v>5</v>
      </c>
      <c r="E35" s="24" t="s">
        <v>91</v>
      </c>
      <c r="F35" s="3" t="s">
        <v>211</v>
      </c>
    </row>
    <row r="36" spans="1:10" x14ac:dyDescent="0.35">
      <c r="B36" s="16" t="s">
        <v>245</v>
      </c>
      <c r="C36" s="25">
        <v>1144</v>
      </c>
      <c r="E36" s="17" t="str">
        <f>"Count "&amp;F35</f>
        <v>Count &gt;=1000</v>
      </c>
      <c r="F36" s="4">
        <f>COUNTIFS(AnswerProductSales[Sales],F35)</f>
        <v>4</v>
      </c>
    </row>
    <row r="37" spans="1:10" x14ac:dyDescent="0.35">
      <c r="B37" s="16" t="s">
        <v>245</v>
      </c>
      <c r="C37" s="25">
        <v>338</v>
      </c>
      <c r="E37" s="9" t="s">
        <v>90</v>
      </c>
      <c r="F37" s="9" t="s">
        <v>92</v>
      </c>
    </row>
    <row r="38" spans="1:10" x14ac:dyDescent="0.35">
      <c r="B38" s="16" t="s">
        <v>13</v>
      </c>
      <c r="C38" s="25">
        <v>1033</v>
      </c>
    </row>
    <row r="39" spans="1:10" x14ac:dyDescent="0.35">
      <c r="B39" s="16" t="s">
        <v>13</v>
      </c>
      <c r="C39" s="25">
        <v>832</v>
      </c>
      <c r="E39" s="24" t="s">
        <v>91</v>
      </c>
      <c r="F39" s="14">
        <v>750</v>
      </c>
    </row>
    <row r="40" spans="1:10" x14ac:dyDescent="0.35">
      <c r="B40" s="16" t="s">
        <v>14</v>
      </c>
      <c r="C40" s="25">
        <v>1041</v>
      </c>
      <c r="E40" s="17" t="str">
        <f>"Count &gt;= "&amp;DOLLAR(F39)</f>
        <v>Count &gt;= $750.00</v>
      </c>
      <c r="F40" s="4">
        <f>COUNTIFS(AnswerProductSales[Sales],"&gt;="&amp;F39)</f>
        <v>8</v>
      </c>
    </row>
    <row r="41" spans="1:10" x14ac:dyDescent="0.35">
      <c r="B41" s="16" t="s">
        <v>13</v>
      </c>
      <c r="C41" s="25">
        <v>955</v>
      </c>
      <c r="E41" s="9" t="s">
        <v>98</v>
      </c>
      <c r="F41" s="9" t="s">
        <v>104</v>
      </c>
    </row>
    <row r="42" spans="1:10" x14ac:dyDescent="0.35">
      <c r="B42" s="16" t="s">
        <v>14</v>
      </c>
      <c r="C42" s="25">
        <v>587</v>
      </c>
    </row>
    <row r="43" spans="1:10" x14ac:dyDescent="0.35">
      <c r="B43" s="16" t="s">
        <v>13</v>
      </c>
      <c r="C43" s="25">
        <v>1190</v>
      </c>
    </row>
    <row r="44" spans="1:10" x14ac:dyDescent="0.35">
      <c r="B44" s="16" t="s">
        <v>14</v>
      </c>
      <c r="C44" s="25">
        <v>945</v>
      </c>
    </row>
    <row r="45" spans="1:10" x14ac:dyDescent="0.35">
      <c r="B45" s="16" t="s">
        <v>13</v>
      </c>
      <c r="C45" s="25">
        <v>973</v>
      </c>
    </row>
    <row r="46" spans="1:10" x14ac:dyDescent="0.35">
      <c r="B46" s="23" t="s">
        <v>14</v>
      </c>
      <c r="C46" s="28">
        <v>225</v>
      </c>
    </row>
    <row r="48" spans="1:10" s="94" customFormat="1" x14ac:dyDescent="0.35"/>
    <row r="50" spans="1:9" x14ac:dyDescent="0.35">
      <c r="A50" s="9" t="s">
        <v>111</v>
      </c>
      <c r="B50" s="79" t="s">
        <v>218</v>
      </c>
      <c r="C50" s="56"/>
      <c r="D50" s="56"/>
      <c r="E50" s="57"/>
    </row>
    <row r="51" spans="1:9" x14ac:dyDescent="0.35">
      <c r="B51" s="80" t="s">
        <v>208</v>
      </c>
      <c r="C51" s="59"/>
      <c r="D51" s="59"/>
      <c r="E51" s="60"/>
      <c r="I51" s="9" t="s">
        <v>189</v>
      </c>
    </row>
    <row r="52" spans="1:9" x14ac:dyDescent="0.35">
      <c r="B52" s="80" t="s">
        <v>103</v>
      </c>
      <c r="C52" s="59"/>
      <c r="D52" s="59"/>
      <c r="E52" s="60"/>
      <c r="I52" t="s">
        <v>182</v>
      </c>
    </row>
    <row r="53" spans="1:9" x14ac:dyDescent="0.35">
      <c r="B53" s="81" t="s">
        <v>204</v>
      </c>
      <c r="C53" s="62"/>
      <c r="D53" s="62"/>
      <c r="E53" s="63"/>
      <c r="I53" t="s">
        <v>183</v>
      </c>
    </row>
    <row r="54" spans="1:9" x14ac:dyDescent="0.35">
      <c r="I54" s="5" t="s">
        <v>184</v>
      </c>
    </row>
    <row r="55" spans="1:9" x14ac:dyDescent="0.35">
      <c r="B55" s="2" t="s">
        <v>0</v>
      </c>
      <c r="C55" s="2" t="s">
        <v>5</v>
      </c>
      <c r="D55" s="2" t="s">
        <v>99</v>
      </c>
      <c r="F55" s="18" t="s">
        <v>5</v>
      </c>
      <c r="G55" s="18" t="s">
        <v>99</v>
      </c>
      <c r="I55" s="5" t="s">
        <v>185</v>
      </c>
    </row>
    <row r="56" spans="1:9" x14ac:dyDescent="0.35">
      <c r="B56" s="3" t="s">
        <v>156</v>
      </c>
      <c r="C56" s="3">
        <v>2935.52</v>
      </c>
      <c r="D56" s="4" t="str">
        <f>VLOOKUP(C56,{0,"Below Par";3000,"Par";6000,"Excellent"},2)</f>
        <v>Below Par</v>
      </c>
      <c r="E56" s="124" t="s">
        <v>271</v>
      </c>
      <c r="F56" s="3">
        <v>0</v>
      </c>
      <c r="G56" s="3" t="s">
        <v>100</v>
      </c>
      <c r="I56" t="s">
        <v>186</v>
      </c>
    </row>
    <row r="57" spans="1:9" x14ac:dyDescent="0.35">
      <c r="B57" s="3" t="s">
        <v>16</v>
      </c>
      <c r="C57" s="3">
        <v>6825.01</v>
      </c>
      <c r="D57" s="4" t="str">
        <f>VLOOKUP(C57,{0,"Below Par";3000,"Par";6000,"Excellent"},2)</f>
        <v>Excellent</v>
      </c>
      <c r="F57" s="3">
        <v>3000</v>
      </c>
      <c r="G57" s="3" t="s">
        <v>101</v>
      </c>
      <c r="I57" t="s">
        <v>187</v>
      </c>
    </row>
    <row r="58" spans="1:9" x14ac:dyDescent="0.35">
      <c r="B58" s="3" t="s">
        <v>243</v>
      </c>
      <c r="C58" s="3">
        <v>5404.56</v>
      </c>
      <c r="D58" s="4" t="str">
        <f>VLOOKUP(C58,{0,"Below Par";3000,"Par";6000,"Excellent"},2)</f>
        <v>Par</v>
      </c>
      <c r="F58" s="3">
        <v>6000</v>
      </c>
      <c r="G58" s="3" t="s">
        <v>102</v>
      </c>
    </row>
    <row r="59" spans="1:9" x14ac:dyDescent="0.35">
      <c r="B59" s="3" t="s">
        <v>10</v>
      </c>
      <c r="C59" s="3">
        <v>2470.35</v>
      </c>
      <c r="D59" s="4" t="str">
        <f>VLOOKUP(C59,{0,"Below Par";3000,"Par";6000,"Excellent"},2)</f>
        <v>Below Par</v>
      </c>
      <c r="I59" s="22" t="s">
        <v>193</v>
      </c>
    </row>
    <row r="60" spans="1:9" x14ac:dyDescent="0.35">
      <c r="B60" s="3" t="s">
        <v>156</v>
      </c>
      <c r="C60" s="3">
        <v>5246.69</v>
      </c>
      <c r="D60" s="4" t="str">
        <f>VLOOKUP(C60,{0,"Below Par";3000,"Par";6000,"Excellent"},2)</f>
        <v>Par</v>
      </c>
      <c r="I60" s="19" t="s">
        <v>194</v>
      </c>
    </row>
    <row r="61" spans="1:9" x14ac:dyDescent="0.35">
      <c r="B61" s="3" t="s">
        <v>16</v>
      </c>
      <c r="C61" s="3">
        <v>6768.17</v>
      </c>
      <c r="D61" s="4" t="str">
        <f>VLOOKUP(C61,{0,"Below Par";3000,"Par";6000,"Excellent"},2)</f>
        <v>Excellent</v>
      </c>
      <c r="I61" s="19" t="s">
        <v>195</v>
      </c>
    </row>
    <row r="62" spans="1:9" x14ac:dyDescent="0.35">
      <c r="B62" s="3" t="s">
        <v>10</v>
      </c>
      <c r="C62" s="3">
        <v>6664.08</v>
      </c>
      <c r="D62" s="4" t="str">
        <f>VLOOKUP(C62,{0,"Below Par";3000,"Par";6000,"Excellent"},2)</f>
        <v>Excellent</v>
      </c>
      <c r="I62" s="19" t="s">
        <v>196</v>
      </c>
    </row>
    <row r="63" spans="1:9" x14ac:dyDescent="0.35">
      <c r="B63" s="3" t="s">
        <v>16</v>
      </c>
      <c r="C63" s="3">
        <v>3513.37</v>
      </c>
      <c r="D63" s="4" t="str">
        <f>VLOOKUP(C63,{0,"Below Par";3000,"Par";6000,"Excellent"},2)</f>
        <v>Par</v>
      </c>
      <c r="I63" s="19" t="s">
        <v>197</v>
      </c>
    </row>
    <row r="64" spans="1:9" x14ac:dyDescent="0.35">
      <c r="B64" s="3" t="s">
        <v>10</v>
      </c>
      <c r="C64" s="3">
        <v>4879.75</v>
      </c>
      <c r="D64" s="4" t="str">
        <f>VLOOKUP(C64,{0,"Below Par";3000,"Par";6000,"Excellent"},2)</f>
        <v>Par</v>
      </c>
    </row>
    <row r="65" spans="1:9" x14ac:dyDescent="0.35">
      <c r="B65" s="3" t="s">
        <v>243</v>
      </c>
      <c r="C65" s="3">
        <v>2525.66</v>
      </c>
      <c r="D65" s="4" t="str">
        <f>VLOOKUP(C65,{0,"Below Par";3000,"Par";6000,"Excellent"},2)</f>
        <v>Below Par</v>
      </c>
    </row>
    <row r="66" spans="1:9" x14ac:dyDescent="0.35">
      <c r="D66" s="98"/>
    </row>
    <row r="67" spans="1:9" s="94" customFormat="1" x14ac:dyDescent="0.35"/>
    <row r="69" spans="1:9" x14ac:dyDescent="0.35">
      <c r="A69" s="9" t="s">
        <v>128</v>
      </c>
      <c r="B69" s="79" t="s">
        <v>203</v>
      </c>
      <c r="C69" s="56"/>
      <c r="D69" s="56"/>
      <c r="E69" s="57"/>
    </row>
    <row r="70" spans="1:9" x14ac:dyDescent="0.35">
      <c r="B70" s="80" t="s">
        <v>97</v>
      </c>
      <c r="C70" s="59"/>
      <c r="D70" s="59"/>
      <c r="E70" s="60"/>
    </row>
    <row r="71" spans="1:9" x14ac:dyDescent="0.35">
      <c r="B71" s="80" t="s">
        <v>205</v>
      </c>
      <c r="C71" s="59"/>
      <c r="D71" s="59"/>
      <c r="E71" s="60"/>
    </row>
    <row r="72" spans="1:9" x14ac:dyDescent="0.35">
      <c r="B72" s="81" t="s">
        <v>206</v>
      </c>
      <c r="C72" s="62"/>
      <c r="D72" s="62"/>
      <c r="E72" s="63"/>
    </row>
    <row r="74" spans="1:9" x14ac:dyDescent="0.35">
      <c r="B74" s="2" t="s">
        <v>0</v>
      </c>
      <c r="C74" s="2" t="s">
        <v>5</v>
      </c>
      <c r="D74" s="2" t="s">
        <v>201</v>
      </c>
      <c r="F74" s="6" t="s">
        <v>200</v>
      </c>
      <c r="G74" s="7">
        <v>3500</v>
      </c>
      <c r="I74" s="9" t="s">
        <v>188</v>
      </c>
    </row>
    <row r="75" spans="1:9" x14ac:dyDescent="0.35">
      <c r="B75" s="3" t="s">
        <v>156</v>
      </c>
      <c r="C75" s="7">
        <v>2935.52</v>
      </c>
      <c r="D75" s="8">
        <f>IF(C75&gt;=$G$74,$G$75,0)</f>
        <v>0</v>
      </c>
      <c r="F75" s="6" t="s">
        <v>202</v>
      </c>
      <c r="G75" s="7">
        <v>75</v>
      </c>
      <c r="I75" t="s">
        <v>198</v>
      </c>
    </row>
    <row r="76" spans="1:9" x14ac:dyDescent="0.35">
      <c r="B76" s="3" t="s">
        <v>16</v>
      </c>
      <c r="C76" s="7">
        <v>6825.01</v>
      </c>
      <c r="D76" s="8">
        <f t="shared" ref="D76:D78" si="1">IF(C76&gt;=$G$74,$G$75,0)</f>
        <v>75</v>
      </c>
      <c r="I76" s="19" t="s">
        <v>191</v>
      </c>
    </row>
    <row r="77" spans="1:9" x14ac:dyDescent="0.35">
      <c r="B77" s="3" t="s">
        <v>243</v>
      </c>
      <c r="C77" s="7">
        <v>5404.56</v>
      </c>
      <c r="D77" s="8">
        <f t="shared" si="1"/>
        <v>75</v>
      </c>
      <c r="I77" s="19" t="s">
        <v>192</v>
      </c>
    </row>
    <row r="78" spans="1:9" x14ac:dyDescent="0.35">
      <c r="B78" s="3" t="s">
        <v>10</v>
      </c>
      <c r="C78" s="7">
        <v>2470.35</v>
      </c>
      <c r="D78" s="8">
        <f t="shared" si="1"/>
        <v>0</v>
      </c>
      <c r="I78" s="51" t="s">
        <v>190</v>
      </c>
    </row>
    <row r="79" spans="1:9" x14ac:dyDescent="0.35">
      <c r="B79" s="3" t="s">
        <v>199</v>
      </c>
      <c r="C79" s="7">
        <v>3500</v>
      </c>
      <c r="D79" s="8">
        <f>IF(C79&gt;=$G$74,$G$75,0)</f>
        <v>75</v>
      </c>
    </row>
    <row r="80" spans="1:9" x14ac:dyDescent="0.35">
      <c r="C80" s="99"/>
      <c r="D80" s="100"/>
    </row>
    <row r="81" spans="1:5" s="94" customFormat="1" x14ac:dyDescent="0.35">
      <c r="C81" s="101"/>
      <c r="D81" s="101"/>
    </row>
    <row r="83" spans="1:5" x14ac:dyDescent="0.35">
      <c r="A83" s="9" t="s">
        <v>138</v>
      </c>
      <c r="B83" s="79" t="s">
        <v>107</v>
      </c>
      <c r="C83" s="56"/>
      <c r="D83" s="57"/>
    </row>
    <row r="84" spans="1:5" x14ac:dyDescent="0.35">
      <c r="B84" s="80" t="s">
        <v>108</v>
      </c>
      <c r="C84" s="59"/>
      <c r="D84" s="60"/>
    </row>
    <row r="85" spans="1:5" x14ac:dyDescent="0.35">
      <c r="B85" s="80" t="s">
        <v>109</v>
      </c>
      <c r="C85" s="59"/>
      <c r="D85" s="60"/>
    </row>
    <row r="86" spans="1:5" x14ac:dyDescent="0.35">
      <c r="B86" s="81" t="s">
        <v>110</v>
      </c>
      <c r="C86" s="62"/>
      <c r="D86" s="63"/>
    </row>
    <row r="88" spans="1:5" x14ac:dyDescent="0.35">
      <c r="B88" s="10" t="s">
        <v>105</v>
      </c>
      <c r="C88" s="10" t="s">
        <v>106</v>
      </c>
      <c r="E88" s="10" t="s">
        <v>127</v>
      </c>
    </row>
    <row r="89" spans="1:5" x14ac:dyDescent="0.35">
      <c r="B89" s="3">
        <v>35.74</v>
      </c>
      <c r="C89" s="3">
        <v>35.74</v>
      </c>
      <c r="E89" s="4" t="b">
        <f>B95=C95</f>
        <v>0</v>
      </c>
    </row>
    <row r="90" spans="1:5" x14ac:dyDescent="0.35">
      <c r="B90" s="3">
        <v>73.61</v>
      </c>
      <c r="C90" s="3">
        <v>73.61</v>
      </c>
    </row>
    <row r="91" spans="1:5" x14ac:dyDescent="0.35">
      <c r="B91" s="3">
        <v>113.08</v>
      </c>
      <c r="C91" s="3">
        <v>113.08</v>
      </c>
    </row>
    <row r="92" spans="1:5" x14ac:dyDescent="0.35">
      <c r="B92" s="3">
        <v>100.49</v>
      </c>
      <c r="C92" s="3">
        <v>100.5</v>
      </c>
    </row>
    <row r="93" spans="1:5" x14ac:dyDescent="0.35">
      <c r="B93" s="3">
        <v>17.7</v>
      </c>
      <c r="C93" s="3">
        <v>17.7</v>
      </c>
    </row>
    <row r="94" spans="1:5" ht="15" thickBot="1" x14ac:dyDescent="0.4">
      <c r="B94" s="52">
        <v>107.38</v>
      </c>
      <c r="C94" s="52">
        <v>107.38</v>
      </c>
    </row>
    <row r="95" spans="1:5" ht="15" thickBot="1" x14ac:dyDescent="0.4">
      <c r="B95" s="53">
        <f t="shared" ref="B95:C95" si="2">SUM(B89:B94)</f>
        <v>448</v>
      </c>
      <c r="C95" s="53">
        <f t="shared" si="2"/>
        <v>448.01</v>
      </c>
    </row>
    <row r="96" spans="1:5" ht="15" thickTop="1" x14ac:dyDescent="0.35"/>
    <row r="97" spans="1:6" s="94" customFormat="1" x14ac:dyDescent="0.35"/>
    <row r="98" spans="1:6" ht="16.5" customHeight="1" x14ac:dyDescent="0.35"/>
    <row r="100" spans="1:6" x14ac:dyDescent="0.35">
      <c r="A100" s="9" t="s">
        <v>141</v>
      </c>
      <c r="B100" s="79" t="s">
        <v>207</v>
      </c>
      <c r="C100" s="56"/>
      <c r="D100" s="57"/>
      <c r="F100" s="9" t="s">
        <v>212</v>
      </c>
    </row>
    <row r="101" spans="1:6" x14ac:dyDescent="0.35">
      <c r="B101" s="80" t="s">
        <v>215</v>
      </c>
      <c r="C101" s="59"/>
      <c r="D101" s="60"/>
      <c r="F101" t="s">
        <v>213</v>
      </c>
    </row>
    <row r="102" spans="1:6" x14ac:dyDescent="0.35">
      <c r="B102" s="81" t="s">
        <v>209</v>
      </c>
      <c r="C102" s="62"/>
      <c r="D102" s="63"/>
      <c r="F102" t="s">
        <v>214</v>
      </c>
    </row>
    <row r="104" spans="1:6" x14ac:dyDescent="0.35">
      <c r="B104" s="10" t="s">
        <v>131</v>
      </c>
      <c r="C104" s="10" t="s">
        <v>130</v>
      </c>
      <c r="E104" s="10" t="s">
        <v>137</v>
      </c>
    </row>
    <row r="105" spans="1:6" x14ac:dyDescent="0.35">
      <c r="B105" s="3" t="s">
        <v>132</v>
      </c>
      <c r="C105" s="3">
        <v>60</v>
      </c>
      <c r="E105" s="4">
        <f>SUM(C105:C109)</f>
        <v>190</v>
      </c>
    </row>
    <row r="106" spans="1:6" x14ac:dyDescent="0.35">
      <c r="B106" s="3" t="s">
        <v>133</v>
      </c>
      <c r="C106" s="3">
        <v>30</v>
      </c>
    </row>
    <row r="107" spans="1:6" x14ac:dyDescent="0.35">
      <c r="B107" s="3" t="s">
        <v>134</v>
      </c>
      <c r="C107" s="3">
        <v>25</v>
      </c>
    </row>
    <row r="108" spans="1:6" x14ac:dyDescent="0.35">
      <c r="B108" s="3" t="s">
        <v>135</v>
      </c>
      <c r="C108" s="3">
        <v>35</v>
      </c>
    </row>
    <row r="109" spans="1:6" x14ac:dyDescent="0.35">
      <c r="B109" s="3" t="s">
        <v>136</v>
      </c>
      <c r="C109" s="3">
        <v>40</v>
      </c>
    </row>
    <row r="111" spans="1:6" s="94" customFormat="1" x14ac:dyDescent="0.35"/>
    <row r="113" spans="1:6" x14ac:dyDescent="0.35">
      <c r="A113" s="9" t="s">
        <v>142</v>
      </c>
      <c r="B113" s="82" t="s">
        <v>240</v>
      </c>
      <c r="C113" s="83"/>
      <c r="D113" s="84"/>
      <c r="F113" s="21" t="s">
        <v>129</v>
      </c>
    </row>
    <row r="114" spans="1:6" x14ac:dyDescent="0.35">
      <c r="B114" s="85" t="s">
        <v>241</v>
      </c>
      <c r="C114" s="86"/>
      <c r="D114" s="87"/>
      <c r="F114" s="22" t="s">
        <v>139</v>
      </c>
    </row>
    <row r="115" spans="1:6" x14ac:dyDescent="0.35">
      <c r="B115" s="85" t="s">
        <v>242</v>
      </c>
      <c r="C115" s="86"/>
      <c r="D115" s="87"/>
      <c r="F115" t="s">
        <v>140</v>
      </c>
    </row>
    <row r="116" spans="1:6" x14ac:dyDescent="0.35">
      <c r="B116" s="89" t="s">
        <v>219</v>
      </c>
      <c r="C116" s="90"/>
      <c r="D116" s="91"/>
    </row>
    <row r="118" spans="1:6" x14ac:dyDescent="0.35">
      <c r="C118" s="10" t="s">
        <v>116</v>
      </c>
      <c r="D118" s="10" t="s">
        <v>116</v>
      </c>
      <c r="E118" s="10" t="s">
        <v>116</v>
      </c>
      <c r="F118" s="10" t="s">
        <v>116</v>
      </c>
    </row>
    <row r="119" spans="1:6" x14ac:dyDescent="0.35">
      <c r="C119" s="4">
        <f>SUM(LARGE(C122:C130,{1,2,3}))</f>
        <v>791</v>
      </c>
      <c r="D119" s="4">
        <f>SUM(LARGE(D122:D130,{1,2,3}))</f>
        <v>749</v>
      </c>
      <c r="E119" s="4">
        <f>SUM(LARGE(E122:E130,{1,2,3}))</f>
        <v>879</v>
      </c>
      <c r="F119" s="4">
        <f>SUM(LARGE(F122:F130,{1,2,3}))</f>
        <v>853</v>
      </c>
    </row>
    <row r="121" spans="1:6" x14ac:dyDescent="0.35">
      <c r="B121" s="10" t="s">
        <v>117</v>
      </c>
      <c r="C121" s="10" t="s">
        <v>113</v>
      </c>
      <c r="D121" s="10" t="s">
        <v>115</v>
      </c>
      <c r="E121" s="10" t="s">
        <v>114</v>
      </c>
      <c r="F121" s="10" t="s">
        <v>244</v>
      </c>
    </row>
    <row r="122" spans="1:6" x14ac:dyDescent="0.35">
      <c r="B122" s="3" t="s">
        <v>118</v>
      </c>
      <c r="C122" s="3">
        <v>219</v>
      </c>
      <c r="D122" s="3">
        <v>243</v>
      </c>
      <c r="E122" s="3">
        <v>163</v>
      </c>
      <c r="F122" s="3">
        <v>156</v>
      </c>
    </row>
    <row r="123" spans="1:6" x14ac:dyDescent="0.35">
      <c r="B123" s="3" t="s">
        <v>119</v>
      </c>
      <c r="C123" s="3">
        <v>235</v>
      </c>
      <c r="D123" s="3">
        <v>268</v>
      </c>
      <c r="E123" s="3">
        <v>209</v>
      </c>
      <c r="F123" s="3">
        <v>285</v>
      </c>
    </row>
    <row r="124" spans="1:6" x14ac:dyDescent="0.35">
      <c r="B124" s="3" t="s">
        <v>120</v>
      </c>
      <c r="C124" s="3">
        <v>207</v>
      </c>
      <c r="D124" s="3">
        <v>238</v>
      </c>
      <c r="E124" s="3">
        <v>174</v>
      </c>
      <c r="F124" s="3">
        <v>292</v>
      </c>
    </row>
    <row r="125" spans="1:6" x14ac:dyDescent="0.35">
      <c r="B125" s="3" t="s">
        <v>121</v>
      </c>
      <c r="C125" s="3">
        <v>183</v>
      </c>
      <c r="D125" s="3">
        <v>236</v>
      </c>
      <c r="E125" s="3">
        <v>195</v>
      </c>
      <c r="F125" s="3">
        <v>276</v>
      </c>
    </row>
    <row r="126" spans="1:6" x14ac:dyDescent="0.35">
      <c r="B126" s="3" t="s">
        <v>122</v>
      </c>
      <c r="C126" s="3">
        <v>278</v>
      </c>
      <c r="D126" s="3">
        <v>194</v>
      </c>
      <c r="E126" s="3">
        <v>284</v>
      </c>
      <c r="F126" s="3">
        <v>230</v>
      </c>
    </row>
    <row r="127" spans="1:6" x14ac:dyDescent="0.35">
      <c r="B127" s="3" t="s">
        <v>123</v>
      </c>
      <c r="C127" s="3">
        <v>160</v>
      </c>
      <c r="D127" s="3">
        <v>195</v>
      </c>
      <c r="E127" s="3">
        <v>296</v>
      </c>
      <c r="F127" s="3">
        <v>257</v>
      </c>
    </row>
    <row r="128" spans="1:6" x14ac:dyDescent="0.35">
      <c r="B128" s="3" t="s">
        <v>124</v>
      </c>
      <c r="C128" s="3">
        <v>268</v>
      </c>
      <c r="D128" s="3">
        <v>173</v>
      </c>
      <c r="E128" s="3">
        <v>207</v>
      </c>
      <c r="F128" s="3">
        <v>249</v>
      </c>
    </row>
    <row r="129" spans="1:6" x14ac:dyDescent="0.35">
      <c r="B129" s="3" t="s">
        <v>125</v>
      </c>
      <c r="C129" s="3">
        <v>245</v>
      </c>
      <c r="D129" s="3">
        <v>221</v>
      </c>
      <c r="E129" s="3">
        <v>179</v>
      </c>
      <c r="F129" s="3">
        <v>223</v>
      </c>
    </row>
    <row r="130" spans="1:6" x14ac:dyDescent="0.35">
      <c r="B130" s="3" t="s">
        <v>126</v>
      </c>
      <c r="C130" s="3">
        <v>233</v>
      </c>
      <c r="D130" s="3">
        <v>168</v>
      </c>
      <c r="E130" s="3">
        <v>299</v>
      </c>
      <c r="F130" s="3">
        <v>213</v>
      </c>
    </row>
    <row r="132" spans="1:6" s="94" customFormat="1" x14ac:dyDescent="0.35"/>
    <row r="134" spans="1:6" x14ac:dyDescent="0.35">
      <c r="A134" s="9" t="s">
        <v>143</v>
      </c>
      <c r="B134" s="9" t="s">
        <v>67</v>
      </c>
      <c r="C134" s="9"/>
      <c r="D134" s="9"/>
      <c r="E134" s="9"/>
    </row>
    <row r="135" spans="1:6" x14ac:dyDescent="0.35">
      <c r="B135" s="77">
        <v>1</v>
      </c>
      <c r="C135" s="56" t="s">
        <v>68</v>
      </c>
      <c r="D135" s="56"/>
      <c r="E135" s="57"/>
    </row>
    <row r="136" spans="1:6" x14ac:dyDescent="0.35">
      <c r="B136" s="58">
        <v>2</v>
      </c>
      <c r="C136" s="59" t="s">
        <v>69</v>
      </c>
      <c r="D136" s="59"/>
      <c r="E136" s="60"/>
    </row>
    <row r="137" spans="1:6" x14ac:dyDescent="0.35">
      <c r="B137" s="58"/>
      <c r="C137" s="78" t="s">
        <v>70</v>
      </c>
      <c r="D137" s="59"/>
      <c r="E137" s="60"/>
    </row>
    <row r="138" spans="1:6" x14ac:dyDescent="0.35">
      <c r="B138" s="58"/>
      <c r="C138" s="78" t="s">
        <v>71</v>
      </c>
      <c r="D138" s="59"/>
      <c r="E138" s="60"/>
    </row>
    <row r="139" spans="1:6" x14ac:dyDescent="0.35">
      <c r="B139" s="58"/>
      <c r="C139" s="78" t="s">
        <v>72</v>
      </c>
      <c r="D139" s="59"/>
      <c r="E139" s="60"/>
    </row>
    <row r="140" spans="1:6" x14ac:dyDescent="0.35">
      <c r="B140" s="58">
        <v>3</v>
      </c>
      <c r="C140" s="59" t="s">
        <v>73</v>
      </c>
      <c r="D140" s="59"/>
      <c r="E140" s="60"/>
    </row>
    <row r="141" spans="1:6" x14ac:dyDescent="0.35">
      <c r="B141" s="58"/>
      <c r="C141" s="78" t="s">
        <v>74</v>
      </c>
      <c r="D141" s="59"/>
      <c r="E141" s="60"/>
    </row>
    <row r="142" spans="1:6" x14ac:dyDescent="0.35">
      <c r="B142" s="58"/>
      <c r="C142" s="78" t="s">
        <v>75</v>
      </c>
      <c r="D142" s="59"/>
      <c r="E142" s="60"/>
    </row>
    <row r="143" spans="1:6" x14ac:dyDescent="0.35">
      <c r="B143" s="58"/>
      <c r="C143" s="78" t="s">
        <v>76</v>
      </c>
      <c r="D143" s="59"/>
      <c r="E143" s="60"/>
    </row>
    <row r="144" spans="1:6" x14ac:dyDescent="0.35">
      <c r="B144" s="58">
        <v>4</v>
      </c>
      <c r="C144" s="59" t="s">
        <v>77</v>
      </c>
      <c r="D144" s="59"/>
      <c r="E144" s="60"/>
    </row>
    <row r="145" spans="2:5" x14ac:dyDescent="0.35">
      <c r="B145" s="58">
        <v>5</v>
      </c>
      <c r="C145" s="59" t="s">
        <v>78</v>
      </c>
      <c r="D145" s="59"/>
      <c r="E145" s="60"/>
    </row>
    <row r="146" spans="2:5" x14ac:dyDescent="0.35">
      <c r="B146" s="58"/>
      <c r="C146" s="78" t="s">
        <v>79</v>
      </c>
      <c r="D146" s="59"/>
      <c r="E146" s="60"/>
    </row>
    <row r="147" spans="2:5" x14ac:dyDescent="0.35">
      <c r="B147" s="58"/>
      <c r="C147" s="78" t="s">
        <v>80</v>
      </c>
      <c r="D147" s="59"/>
      <c r="E147" s="60"/>
    </row>
    <row r="148" spans="2:5" x14ac:dyDescent="0.35">
      <c r="B148" s="58">
        <v>6</v>
      </c>
      <c r="C148" s="59" t="s">
        <v>81</v>
      </c>
      <c r="D148" s="59"/>
      <c r="E148" s="60"/>
    </row>
    <row r="149" spans="2:5" x14ac:dyDescent="0.35">
      <c r="B149" s="58">
        <v>7</v>
      </c>
      <c r="C149" s="59" t="s">
        <v>82</v>
      </c>
      <c r="D149" s="59"/>
      <c r="E149" s="60"/>
    </row>
    <row r="150" spans="2:5" x14ac:dyDescent="0.35">
      <c r="B150" s="58">
        <v>8</v>
      </c>
      <c r="C150" s="59" t="s">
        <v>83</v>
      </c>
      <c r="D150" s="59"/>
      <c r="E150" s="60"/>
    </row>
    <row r="151" spans="2:5" x14ac:dyDescent="0.35">
      <c r="B151" s="61">
        <v>9</v>
      </c>
      <c r="C151" s="62" t="s">
        <v>84</v>
      </c>
      <c r="D151" s="62"/>
      <c r="E151" s="63"/>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tabColor rgb="FF002060"/>
  </sheetPr>
  <dimension ref="A1"/>
  <sheetViews>
    <sheetView workbookViewId="0">
      <selection activeCell="K30" sqref="K30"/>
    </sheetView>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9">
    <tabColor rgb="FFFFC000"/>
  </sheetPr>
  <dimension ref="A1:H9"/>
  <sheetViews>
    <sheetView zoomScale="93" zoomScaleNormal="145" workbookViewId="0">
      <selection activeCell="H18" sqref="H18"/>
    </sheetView>
  </sheetViews>
  <sheetFormatPr defaultRowHeight="14.5" x14ac:dyDescent="0.35"/>
  <cols>
    <col min="1" max="1" width="13.26953125" bestFit="1" customWidth="1"/>
    <col min="2" max="6" width="11.7265625" customWidth="1"/>
  </cols>
  <sheetData>
    <row r="1" spans="1:8" ht="58" x14ac:dyDescent="0.35">
      <c r="A1" s="31" t="s">
        <v>147</v>
      </c>
      <c r="B1" s="30"/>
      <c r="C1" s="30"/>
      <c r="D1" s="30"/>
      <c r="E1" s="30"/>
      <c r="F1" s="30"/>
      <c r="G1" s="30"/>
      <c r="H1" s="29"/>
    </row>
    <row r="3" spans="1:8" x14ac:dyDescent="0.35">
      <c r="A3" s="3"/>
      <c r="B3" s="18" t="s">
        <v>132</v>
      </c>
      <c r="C3" s="18" t="s">
        <v>133</v>
      </c>
      <c r="D3" s="18" t="s">
        <v>134</v>
      </c>
      <c r="E3" s="18" t="s">
        <v>135</v>
      </c>
      <c r="F3" s="18" t="s">
        <v>136</v>
      </c>
    </row>
    <row r="4" spans="1:8" x14ac:dyDescent="0.35">
      <c r="A4" s="18" t="s">
        <v>112</v>
      </c>
      <c r="B4" s="33">
        <v>1000</v>
      </c>
      <c r="C4" s="33">
        <f>B4*(1+0.1)</f>
        <v>1100</v>
      </c>
      <c r="D4" s="33">
        <f>C4*(1+0.1)</f>
        <v>1210</v>
      </c>
      <c r="E4" s="33">
        <f>D4*(1+0.1)</f>
        <v>1331</v>
      </c>
      <c r="F4" s="33">
        <f>E4*(1+0.1)</f>
        <v>1464.1000000000001</v>
      </c>
    </row>
    <row r="5" spans="1:8" x14ac:dyDescent="0.35">
      <c r="A5" s="34" t="s">
        <v>146</v>
      </c>
      <c r="B5" s="33">
        <v>291</v>
      </c>
      <c r="C5" s="33">
        <v>228</v>
      </c>
      <c r="D5" s="33">
        <v>140</v>
      </c>
      <c r="E5" s="33">
        <v>268</v>
      </c>
      <c r="F5" s="33">
        <v>217</v>
      </c>
    </row>
    <row r="6" spans="1:8" x14ac:dyDescent="0.35">
      <c r="A6" s="34" t="s">
        <v>145</v>
      </c>
      <c r="B6" s="33">
        <v>200</v>
      </c>
      <c r="C6" s="33">
        <v>124</v>
      </c>
      <c r="D6" s="33">
        <v>270</v>
      </c>
      <c r="E6" s="33">
        <v>140</v>
      </c>
      <c r="F6" s="33">
        <v>164</v>
      </c>
    </row>
    <row r="7" spans="1:8" x14ac:dyDescent="0.35">
      <c r="A7" s="34" t="s">
        <v>144</v>
      </c>
      <c r="B7" s="33">
        <v>235</v>
      </c>
      <c r="C7" s="33">
        <v>225</v>
      </c>
      <c r="D7" s="33">
        <v>103</v>
      </c>
      <c r="E7" s="33">
        <v>233</v>
      </c>
      <c r="F7" s="33">
        <v>257</v>
      </c>
    </row>
    <row r="8" spans="1:8" x14ac:dyDescent="0.35">
      <c r="A8" s="18" t="s">
        <v>17</v>
      </c>
      <c r="B8" s="32"/>
      <c r="C8" s="32"/>
      <c r="D8" s="32"/>
      <c r="E8" s="32"/>
      <c r="F8" s="32"/>
    </row>
    <row r="9" spans="1:8" x14ac:dyDescent="0.35">
      <c r="A9" s="18" t="s">
        <v>18</v>
      </c>
      <c r="B9" s="32"/>
      <c r="C9" s="32"/>
      <c r="D9" s="32"/>
      <c r="E9" s="32"/>
      <c r="F9" s="3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0">
    <tabColor rgb="FF00B050"/>
  </sheetPr>
  <dimension ref="A1:H9"/>
  <sheetViews>
    <sheetView zoomScale="145" zoomScaleNormal="145" workbookViewId="0">
      <selection activeCell="B9" sqref="B9"/>
    </sheetView>
  </sheetViews>
  <sheetFormatPr defaultRowHeight="14.5" x14ac:dyDescent="0.35"/>
  <cols>
    <col min="1" max="1" width="13.26953125" bestFit="1" customWidth="1"/>
    <col min="2" max="6" width="11.7265625" customWidth="1"/>
  </cols>
  <sheetData>
    <row r="1" spans="1:8" ht="58" x14ac:dyDescent="0.35">
      <c r="A1" s="31" t="s">
        <v>147</v>
      </c>
      <c r="B1" s="30"/>
      <c r="C1" s="30"/>
      <c r="D1" s="30"/>
      <c r="E1" s="30"/>
      <c r="F1" s="30"/>
      <c r="G1" s="30"/>
      <c r="H1" s="29"/>
    </row>
    <row r="3" spans="1:8" x14ac:dyDescent="0.35">
      <c r="A3" s="3"/>
      <c r="B3" s="18" t="s">
        <v>132</v>
      </c>
      <c r="C3" s="18" t="s">
        <v>133</v>
      </c>
      <c r="D3" s="18" t="s">
        <v>134</v>
      </c>
      <c r="E3" s="18" t="s">
        <v>135</v>
      </c>
      <c r="F3" s="18" t="s">
        <v>136</v>
      </c>
    </row>
    <row r="4" spans="1:8" x14ac:dyDescent="0.35">
      <c r="A4" s="18" t="s">
        <v>112</v>
      </c>
      <c r="B4" s="33">
        <v>1000</v>
      </c>
      <c r="C4" s="33">
        <f>B4*(1+0.1)</f>
        <v>1100</v>
      </c>
      <c r="D4" s="33">
        <f>C4*(1+0.1)</f>
        <v>1210</v>
      </c>
      <c r="E4" s="33">
        <f>D4*(1+0.1)</f>
        <v>1331</v>
      </c>
      <c r="F4" s="33">
        <f>E4*(1+0.1)</f>
        <v>1464.1000000000001</v>
      </c>
    </row>
    <row r="5" spans="1:8" x14ac:dyDescent="0.35">
      <c r="A5" s="34" t="s">
        <v>146</v>
      </c>
      <c r="B5" s="33">
        <v>291</v>
      </c>
      <c r="C5" s="33">
        <v>228</v>
      </c>
      <c r="D5" s="33">
        <v>140</v>
      </c>
      <c r="E5" s="33">
        <v>268</v>
      </c>
      <c r="F5" s="33">
        <v>217</v>
      </c>
    </row>
    <row r="6" spans="1:8" x14ac:dyDescent="0.35">
      <c r="A6" s="34" t="s">
        <v>145</v>
      </c>
      <c r="B6" s="33">
        <v>200</v>
      </c>
      <c r="C6" s="33">
        <v>124</v>
      </c>
      <c r="D6" s="33">
        <v>270</v>
      </c>
      <c r="E6" s="33">
        <v>140</v>
      </c>
      <c r="F6" s="33">
        <v>164</v>
      </c>
    </row>
    <row r="7" spans="1:8" x14ac:dyDescent="0.35">
      <c r="A7" s="34" t="s">
        <v>144</v>
      </c>
      <c r="B7" s="33">
        <v>235</v>
      </c>
      <c r="C7" s="33">
        <v>225</v>
      </c>
      <c r="D7" s="33">
        <v>103</v>
      </c>
      <c r="E7" s="33">
        <v>233</v>
      </c>
      <c r="F7" s="33">
        <v>257</v>
      </c>
    </row>
    <row r="8" spans="1:8" x14ac:dyDescent="0.35">
      <c r="A8" s="18" t="s">
        <v>17</v>
      </c>
      <c r="B8" s="32">
        <f>SUM(B5:B7)</f>
        <v>726</v>
      </c>
      <c r="C8" s="32">
        <f>SUM(C5:C7)</f>
        <v>577</v>
      </c>
      <c r="D8" s="32">
        <f>SUM(D5:D7)</f>
        <v>513</v>
      </c>
      <c r="E8" s="32">
        <f>SUM(E5:E7)</f>
        <v>641</v>
      </c>
      <c r="F8" s="32">
        <f>SUM(F5:F7)</f>
        <v>638</v>
      </c>
    </row>
    <row r="9" spans="1:8" x14ac:dyDescent="0.35">
      <c r="A9" s="18" t="s">
        <v>18</v>
      </c>
      <c r="B9" s="32">
        <f>B4-B8</f>
        <v>274</v>
      </c>
      <c r="C9" s="32">
        <f>C4-C8</f>
        <v>523</v>
      </c>
      <c r="D9" s="32">
        <f>D4-D8</f>
        <v>697</v>
      </c>
      <c r="E9" s="32">
        <f>E4-E8</f>
        <v>690</v>
      </c>
      <c r="F9" s="32">
        <f>F4-F8</f>
        <v>826.10000000000014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1">
    <tabColor rgb="FFFFC000"/>
  </sheetPr>
  <dimension ref="A1:H9"/>
  <sheetViews>
    <sheetView zoomScale="111" zoomScaleNormal="145" workbookViewId="0">
      <selection activeCell="H16" sqref="H16"/>
    </sheetView>
  </sheetViews>
  <sheetFormatPr defaultRowHeight="14.5" x14ac:dyDescent="0.35"/>
  <cols>
    <col min="2" max="4" width="15.7265625" bestFit="1" customWidth="1"/>
    <col min="5" max="5" width="9.453125" bestFit="1" customWidth="1"/>
  </cols>
  <sheetData>
    <row r="1" spans="1:8" x14ac:dyDescent="0.35">
      <c r="A1" s="31" t="s">
        <v>155</v>
      </c>
      <c r="B1" s="30"/>
      <c r="C1" s="30"/>
      <c r="D1" s="30"/>
      <c r="E1" s="30"/>
      <c r="F1" s="30"/>
      <c r="G1" s="30"/>
      <c r="H1" s="29"/>
    </row>
    <row r="3" spans="1:8" x14ac:dyDescent="0.35">
      <c r="A3" s="2" t="s">
        <v>4</v>
      </c>
      <c r="B3" s="2" t="s">
        <v>154</v>
      </c>
      <c r="C3" s="2" t="s">
        <v>153</v>
      </c>
      <c r="D3" s="2" t="s">
        <v>152</v>
      </c>
      <c r="E3" s="35" t="s">
        <v>137</v>
      </c>
    </row>
    <row r="4" spans="1:8" x14ac:dyDescent="0.35">
      <c r="A4" s="3" t="s">
        <v>2</v>
      </c>
      <c r="B4" s="3">
        <v>25</v>
      </c>
      <c r="C4" s="3">
        <v>33</v>
      </c>
      <c r="D4" s="3">
        <v>72</v>
      </c>
      <c r="E4" s="4"/>
    </row>
    <row r="5" spans="1:8" x14ac:dyDescent="0.35">
      <c r="A5" s="3" t="s">
        <v>151</v>
      </c>
      <c r="B5" s="3">
        <v>25</v>
      </c>
      <c r="C5" s="3">
        <v>79</v>
      </c>
      <c r="D5" s="3">
        <v>94</v>
      </c>
      <c r="E5" s="4"/>
    </row>
    <row r="6" spans="1:8" x14ac:dyDescent="0.35">
      <c r="A6" s="3" t="s">
        <v>11</v>
      </c>
      <c r="B6" s="3">
        <v>36</v>
      </c>
      <c r="C6" s="3">
        <v>48</v>
      </c>
      <c r="D6" s="3">
        <v>38</v>
      </c>
      <c r="E6" s="4"/>
    </row>
    <row r="7" spans="1:8" x14ac:dyDescent="0.35">
      <c r="A7" s="3" t="s">
        <v>150</v>
      </c>
      <c r="B7" s="3">
        <v>91</v>
      </c>
      <c r="C7" s="3">
        <v>36</v>
      </c>
      <c r="D7" s="3">
        <v>59</v>
      </c>
      <c r="E7" s="4"/>
    </row>
    <row r="8" spans="1:8" x14ac:dyDescent="0.35">
      <c r="A8" s="3" t="s">
        <v>149</v>
      </c>
      <c r="B8" s="3">
        <v>54</v>
      </c>
      <c r="C8" s="3">
        <v>67</v>
      </c>
      <c r="D8" s="3">
        <v>58</v>
      </c>
      <c r="E8" s="4"/>
    </row>
    <row r="9" spans="1:8" x14ac:dyDescent="0.35">
      <c r="A9" s="3" t="s">
        <v>148</v>
      </c>
      <c r="B9" s="3">
        <v>89</v>
      </c>
      <c r="C9" s="3">
        <v>95</v>
      </c>
      <c r="D9" s="3">
        <v>27</v>
      </c>
      <c r="E9" s="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2">
    <tabColor rgb="FF00B050"/>
  </sheetPr>
  <dimension ref="A1:H9"/>
  <sheetViews>
    <sheetView zoomScale="145" zoomScaleNormal="145" workbookViewId="0">
      <selection activeCell="E5" sqref="E5"/>
    </sheetView>
  </sheetViews>
  <sheetFormatPr defaultRowHeight="14.5" x14ac:dyDescent="0.35"/>
  <cols>
    <col min="2" max="4" width="15.7265625" bestFit="1" customWidth="1"/>
    <col min="5" max="5" width="9.453125" bestFit="1" customWidth="1"/>
  </cols>
  <sheetData>
    <row r="1" spans="1:8" x14ac:dyDescent="0.35">
      <c r="A1" s="31" t="s">
        <v>155</v>
      </c>
      <c r="B1" s="30"/>
      <c r="C1" s="30"/>
      <c r="D1" s="30"/>
      <c r="E1" s="30"/>
      <c r="F1" s="30"/>
      <c r="G1" s="30"/>
      <c r="H1" s="29"/>
    </row>
    <row r="3" spans="1:8" x14ac:dyDescent="0.35">
      <c r="A3" s="2" t="s">
        <v>4</v>
      </c>
      <c r="B3" s="2" t="s">
        <v>154</v>
      </c>
      <c r="C3" s="2" t="s">
        <v>153</v>
      </c>
      <c r="D3" s="2" t="s">
        <v>152</v>
      </c>
      <c r="E3" s="35" t="s">
        <v>137</v>
      </c>
    </row>
    <row r="4" spans="1:8" x14ac:dyDescent="0.35">
      <c r="A4" s="3" t="s">
        <v>2</v>
      </c>
      <c r="B4" s="3">
        <v>25</v>
      </c>
      <c r="C4" s="3">
        <v>33</v>
      </c>
      <c r="D4" s="3">
        <v>72</v>
      </c>
      <c r="E4" s="4">
        <f>SUM(B4:D4)</f>
        <v>130</v>
      </c>
    </row>
    <row r="5" spans="1:8" x14ac:dyDescent="0.35">
      <c r="A5" s="3" t="s">
        <v>151</v>
      </c>
      <c r="B5" s="3">
        <v>25</v>
      </c>
      <c r="C5" s="3">
        <v>79</v>
      </c>
      <c r="D5" s="3">
        <v>94</v>
      </c>
      <c r="E5" s="4">
        <f t="shared" ref="E5:E9" si="0">SUM(B5:D5)</f>
        <v>198</v>
      </c>
    </row>
    <row r="6" spans="1:8" x14ac:dyDescent="0.35">
      <c r="A6" s="3" t="s">
        <v>11</v>
      </c>
      <c r="B6" s="3">
        <v>36</v>
      </c>
      <c r="C6" s="3">
        <v>48</v>
      </c>
      <c r="D6" s="3">
        <v>38</v>
      </c>
      <c r="E6" s="4">
        <f t="shared" si="0"/>
        <v>122</v>
      </c>
    </row>
    <row r="7" spans="1:8" x14ac:dyDescent="0.35">
      <c r="A7" s="3" t="s">
        <v>150</v>
      </c>
      <c r="B7" s="3">
        <v>91</v>
      </c>
      <c r="C7" s="3">
        <v>36</v>
      </c>
      <c r="D7" s="3">
        <v>59</v>
      </c>
      <c r="E7" s="4">
        <f t="shared" si="0"/>
        <v>186</v>
      </c>
    </row>
    <row r="8" spans="1:8" x14ac:dyDescent="0.35">
      <c r="A8" s="3" t="s">
        <v>149</v>
      </c>
      <c r="B8" s="3">
        <v>54</v>
      </c>
      <c r="C8" s="3">
        <v>67</v>
      </c>
      <c r="D8" s="3">
        <v>58</v>
      </c>
      <c r="E8" s="4">
        <f t="shared" si="0"/>
        <v>179</v>
      </c>
    </row>
    <row r="9" spans="1:8" x14ac:dyDescent="0.35">
      <c r="A9" s="3" t="s">
        <v>148</v>
      </c>
      <c r="B9" s="3">
        <v>89</v>
      </c>
      <c r="C9" s="3">
        <v>95</v>
      </c>
      <c r="D9" s="3">
        <v>27</v>
      </c>
      <c r="E9" s="4">
        <f t="shared" si="0"/>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3">
    <tabColor rgb="FFFFC000"/>
  </sheetPr>
  <dimension ref="A1:H30"/>
  <sheetViews>
    <sheetView topLeftCell="A19" zoomScale="115" zoomScaleNormal="145" workbookViewId="0">
      <selection activeCell="K32" sqref="K32"/>
    </sheetView>
  </sheetViews>
  <sheetFormatPr defaultRowHeight="14.5" x14ac:dyDescent="0.35"/>
  <cols>
    <col min="1" max="1" width="9.81640625" bestFit="1" customWidth="1"/>
    <col min="6" max="6" width="10.1796875" bestFit="1" customWidth="1"/>
    <col min="8" max="8" width="10.453125" bestFit="1" customWidth="1"/>
  </cols>
  <sheetData>
    <row r="1" spans="1:8" ht="43.5" x14ac:dyDescent="0.35">
      <c r="A1" s="31" t="s">
        <v>160</v>
      </c>
      <c r="B1" s="30"/>
      <c r="C1" s="30"/>
      <c r="D1" s="30"/>
      <c r="E1" s="30"/>
      <c r="F1" s="30"/>
      <c r="G1" s="30"/>
      <c r="H1" s="29"/>
    </row>
    <row r="3" spans="1:8" x14ac:dyDescent="0.35">
      <c r="A3" s="1" t="s">
        <v>6</v>
      </c>
      <c r="B3" s="1" t="s">
        <v>9</v>
      </c>
      <c r="C3" s="1" t="s">
        <v>5</v>
      </c>
      <c r="E3" s="1" t="s">
        <v>19</v>
      </c>
      <c r="F3" s="1" t="s">
        <v>159</v>
      </c>
    </row>
    <row r="4" spans="1:8" x14ac:dyDescent="0.35">
      <c r="A4" s="12">
        <v>40255</v>
      </c>
      <c r="B4" s="3" t="s">
        <v>157</v>
      </c>
      <c r="C4" s="14">
        <v>73</v>
      </c>
      <c r="E4" s="3" t="s">
        <v>2</v>
      </c>
      <c r="F4" s="15"/>
      <c r="H4">
        <f>SUMIFS(C4:C30,B4:B30,E4)</f>
        <v>543</v>
      </c>
    </row>
    <row r="5" spans="1:8" x14ac:dyDescent="0.35">
      <c r="A5" s="12">
        <v>40256</v>
      </c>
      <c r="B5" s="3" t="s">
        <v>1</v>
      </c>
      <c r="C5" s="14">
        <v>121</v>
      </c>
    </row>
    <row r="6" spans="1:8" x14ac:dyDescent="0.35">
      <c r="A6" s="12">
        <v>40257</v>
      </c>
      <c r="B6" s="3" t="s">
        <v>157</v>
      </c>
      <c r="C6" s="14">
        <v>167</v>
      </c>
    </row>
    <row r="7" spans="1:8" x14ac:dyDescent="0.35">
      <c r="A7" s="12">
        <v>40258</v>
      </c>
      <c r="B7" s="3" t="s">
        <v>158</v>
      </c>
      <c r="C7" s="14">
        <v>167</v>
      </c>
      <c r="E7" s="1" t="s">
        <v>19</v>
      </c>
      <c r="F7" s="1" t="s">
        <v>159</v>
      </c>
    </row>
    <row r="8" spans="1:8" x14ac:dyDescent="0.35">
      <c r="A8" s="12">
        <v>40259</v>
      </c>
      <c r="B8" s="3" t="s">
        <v>156</v>
      </c>
      <c r="C8" s="14">
        <v>75</v>
      </c>
      <c r="E8" s="3" t="s">
        <v>156</v>
      </c>
      <c r="F8" s="15"/>
    </row>
    <row r="9" spans="1:8" x14ac:dyDescent="0.35">
      <c r="A9" s="12">
        <v>40260</v>
      </c>
      <c r="B9" s="3" t="s">
        <v>157</v>
      </c>
      <c r="C9" s="14">
        <v>157</v>
      </c>
    </row>
    <row r="10" spans="1:8" x14ac:dyDescent="0.35">
      <c r="A10" s="12">
        <v>40261</v>
      </c>
      <c r="B10" s="3" t="s">
        <v>156</v>
      </c>
      <c r="C10" s="14">
        <v>61</v>
      </c>
    </row>
    <row r="11" spans="1:8" x14ac:dyDescent="0.35">
      <c r="A11" s="12">
        <v>40262</v>
      </c>
      <c r="B11" s="3" t="s">
        <v>157</v>
      </c>
      <c r="C11" s="14">
        <v>108</v>
      </c>
    </row>
    <row r="12" spans="1:8" x14ac:dyDescent="0.35">
      <c r="A12" s="12">
        <v>40263</v>
      </c>
      <c r="B12" s="3" t="s">
        <v>1</v>
      </c>
      <c r="C12" s="14">
        <v>139</v>
      </c>
    </row>
    <row r="13" spans="1:8" x14ac:dyDescent="0.35">
      <c r="A13" s="12">
        <v>40264</v>
      </c>
      <c r="B13" s="3" t="s">
        <v>2</v>
      </c>
      <c r="C13" s="14">
        <v>130</v>
      </c>
    </row>
    <row r="14" spans="1:8" x14ac:dyDescent="0.35">
      <c r="A14" s="12">
        <v>40265</v>
      </c>
      <c r="B14" s="3" t="s">
        <v>156</v>
      </c>
      <c r="C14" s="14">
        <v>66</v>
      </c>
    </row>
    <row r="15" spans="1:8" x14ac:dyDescent="0.35">
      <c r="A15" s="12">
        <v>40266</v>
      </c>
      <c r="B15" s="3" t="s">
        <v>2</v>
      </c>
      <c r="C15" s="14">
        <v>86</v>
      </c>
    </row>
    <row r="16" spans="1:8" x14ac:dyDescent="0.35">
      <c r="A16" s="12">
        <v>40267</v>
      </c>
      <c r="B16" s="3" t="s">
        <v>158</v>
      </c>
      <c r="C16" s="14">
        <v>122</v>
      </c>
    </row>
    <row r="17" spans="1:3" x14ac:dyDescent="0.35">
      <c r="A17" s="12">
        <v>40268</v>
      </c>
      <c r="B17" s="3" t="s">
        <v>2</v>
      </c>
      <c r="C17" s="14">
        <v>50</v>
      </c>
    </row>
    <row r="18" spans="1:3" x14ac:dyDescent="0.35">
      <c r="A18" s="12">
        <v>40269</v>
      </c>
      <c r="B18" s="3" t="s">
        <v>156</v>
      </c>
      <c r="C18" s="14">
        <v>77</v>
      </c>
    </row>
    <row r="19" spans="1:3" x14ac:dyDescent="0.35">
      <c r="A19" s="12">
        <v>40270</v>
      </c>
      <c r="B19" s="3" t="s">
        <v>157</v>
      </c>
      <c r="C19" s="14">
        <v>140</v>
      </c>
    </row>
    <row r="20" spans="1:3" x14ac:dyDescent="0.35">
      <c r="A20" s="12">
        <v>40271</v>
      </c>
      <c r="B20" s="3" t="s">
        <v>156</v>
      </c>
      <c r="C20" s="14">
        <v>107</v>
      </c>
    </row>
    <row r="21" spans="1:3" x14ac:dyDescent="0.35">
      <c r="A21" s="12">
        <v>40272</v>
      </c>
      <c r="B21" s="3" t="s">
        <v>2</v>
      </c>
      <c r="C21" s="14">
        <v>109</v>
      </c>
    </row>
    <row r="22" spans="1:3" x14ac:dyDescent="0.35">
      <c r="A22" s="12">
        <v>40273</v>
      </c>
      <c r="B22" s="3" t="s">
        <v>158</v>
      </c>
      <c r="C22" s="14">
        <v>121</v>
      </c>
    </row>
    <row r="23" spans="1:3" x14ac:dyDescent="0.35">
      <c r="A23" s="12">
        <v>40274</v>
      </c>
      <c r="B23" s="3" t="s">
        <v>157</v>
      </c>
      <c r="C23" s="14">
        <v>78</v>
      </c>
    </row>
    <row r="24" spans="1:3" x14ac:dyDescent="0.35">
      <c r="A24" s="12">
        <v>40275</v>
      </c>
      <c r="B24" s="3" t="s">
        <v>2</v>
      </c>
      <c r="C24" s="14">
        <v>168</v>
      </c>
    </row>
    <row r="25" spans="1:3" x14ac:dyDescent="0.35">
      <c r="A25" s="12">
        <v>40276</v>
      </c>
      <c r="B25" s="3" t="s">
        <v>1</v>
      </c>
      <c r="C25" s="14">
        <v>88</v>
      </c>
    </row>
    <row r="26" spans="1:3" x14ac:dyDescent="0.35">
      <c r="A26" s="12">
        <v>40277</v>
      </c>
      <c r="B26" s="3" t="s">
        <v>11</v>
      </c>
      <c r="C26" s="14">
        <v>110</v>
      </c>
    </row>
    <row r="27" spans="1:3" x14ac:dyDescent="0.35">
      <c r="A27" s="12">
        <v>40278</v>
      </c>
      <c r="B27" s="3" t="s">
        <v>11</v>
      </c>
      <c r="C27" s="14">
        <v>132</v>
      </c>
    </row>
    <row r="28" spans="1:3" x14ac:dyDescent="0.35">
      <c r="A28" s="12">
        <v>40279</v>
      </c>
      <c r="B28" s="3" t="s">
        <v>1</v>
      </c>
      <c r="C28" s="14">
        <v>54</v>
      </c>
    </row>
    <row r="29" spans="1:3" x14ac:dyDescent="0.35">
      <c r="A29" s="12">
        <v>40280</v>
      </c>
      <c r="B29" s="3" t="s">
        <v>157</v>
      </c>
      <c r="C29" s="14">
        <v>58</v>
      </c>
    </row>
    <row r="30" spans="1:3" x14ac:dyDescent="0.35">
      <c r="A30" s="12">
        <v>40281</v>
      </c>
      <c r="B30" s="3" t="s">
        <v>156</v>
      </c>
      <c r="C30" s="14">
        <v>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e 2 4 f 7 4 6 d - 9 4 9 3 - 4 b a 5 - b 6 7 0 - a d 8 b e 2 a b 1 f 4 d "   s q m i d = " 6 3 7 b 8 5 e 3 - 3 9 4 0 - 4 f 1 a - 8 0 5 0 - 6 d d a d b c 3 5 b 4 5 "   x m l n s = " h t t p : / / s c h e m a s . m i c r o s o f t . c o m / D a t a M a s h u p " > A A A A A B c D A A B Q S w M E F A A C A A g A J W + K S L R 9 W e W n A A A A + Q A A A B I A H A B D b 2 5 m a W c v U G F j a 2 F n Z S 5 4 b W w g o h g A K K A U A A A A A A A A A A A A A A A A A A A A A A A A A A A A h Y 8 x D o I w G E a v Q r r T l k L U k J 8 y u E p i Q j S u T a 3 Q C M X Q Y r m b g 0 f y C p I o 6 u b 4 v b z h f Y / b H f K x b Y K r 6 q 3 u T I Y i T F G g j O y O 2 l Q Z G t w p X K G c w 1 b I s 6 h U M M n G p q M 9 Z q h 2 7 p I S 4 r 3 H P s Z d X x F G a U Q O x a a U t W o F + s j 6 v x x q Y 5 0 w U i E O + 1 c M Z z i m O G H J A k d L F g G Z O R T a f B 0 2 J W M K 5 A f C e m j c 0 C u u T L g r g c w T y P s G f w J Q S w M E F A A C A A g A J W + K S 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V v i k g o i k e 4 D g A A A B E A A A A T A B w A R m 9 y b X V s Y X M v U 2 V j d G l v b j E u b S C i G A A o o B Q A A A A A A A A A A A A A A A A A A A A A A A A A A A A r T k 0 u y c z P U w i G 0 I b W A F B L A Q I t A B Q A A g A I A C V v i k i 0 f V n l p w A A A P k A A A A S A A A A A A A A A A A A A A A A A A A A A A B D b 2 5 m a W c v U G F j a 2 F n Z S 5 4 b W x Q S w E C L Q A U A A I A C A A l b 4 p I D 8 r p q 6 Q A A A D p A A A A E w A A A A A A A A A A A A A A A A D z A A A A W 0 N v b n R l b n R f V H l w Z X N d L n h t b F B L A Q I t A B Q A A g A I A C V v i k g 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D a A A A A A Q A A A N C M n d 8 B F d E R j H o A w E / C l + s B A A A A J Z C G N N e x a 0 q G 3 B d P u / J m B g A A A A A C A A A A A A A D Z g A A w A A A A B A A A A A n a o s H V / 8 y H c T n h e / + T I 8 Q A A A A A A S A A A C g A A A A E A A A A A / S g M O n Y 2 j 0 2 D Q f O 9 i y u i B Q A A A A I y + r U c D 3 A N q V W U 6 W b L m i 4 f 6 + w B a f G t d w b q M T Q U E R D Q y D v v U W l C C j g h p 8 w g L N y H p a k W j z 7 B r 2 J t 7 O u U k W k 3 Z Y 2 h D M k k 4 Z O p V B j m 3 N t / m 7 M H A U A A A A R m d c 3 t C r / O r h R W h g U r 7 h H t y 7 C l A = < / D a t a M a s h u p > 
</file>

<file path=customXml/itemProps1.xml><?xml version="1.0" encoding="utf-8"?>
<ds:datastoreItem xmlns:ds="http://schemas.openxmlformats.org/officeDocument/2006/customXml" ds:itemID="{2269A267-A8F9-42E4-95F1-E4966E9DDBC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Formula Notes</vt:lpstr>
      <vt:lpstr>Formula Examples</vt:lpstr>
      <vt:lpstr>Formula Examples_A</vt:lpstr>
      <vt:lpstr>Exercises&gt;&gt;&gt;</vt:lpstr>
      <vt:lpstr>EX01</vt:lpstr>
      <vt:lpstr>EX01A</vt:lpstr>
      <vt:lpstr>EX02</vt:lpstr>
      <vt:lpstr>EX02A</vt:lpstr>
      <vt:lpstr>EX03</vt:lpstr>
      <vt:lpstr>EX03A</vt:lpstr>
      <vt:lpstr>EX04</vt:lpstr>
      <vt:lpstr>EX04A</vt:lpstr>
      <vt:lpstr>EX05</vt:lpstr>
      <vt:lpstr>EX05A</vt:lpstr>
      <vt:lpstr>EX06</vt:lpstr>
      <vt:lpstr>EX06A</vt:lpstr>
      <vt:lpstr>EX07</vt:lpstr>
      <vt:lpstr>EX07A</vt:lpstr>
      <vt:lpstr>EX08</vt:lpstr>
      <vt:lpstr>EX08A</vt:lpstr>
      <vt:lpstr>EX09</vt:lpstr>
      <vt:lpstr>EX09A</vt:lpstr>
      <vt:lpstr>EX10</vt:lpstr>
      <vt:lpstr>EX10A</vt:lpstr>
      <vt:lpstr>EX07A!Print_Area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Girvin, Michael</dc:creator>
  <cp:lastModifiedBy>Christopher Odugbemi</cp:lastModifiedBy>
  <cp:lastPrinted>2016-04-03T20:57:22Z</cp:lastPrinted>
  <dcterms:created xsi:type="dcterms:W3CDTF">2016-03-30T18:20:46Z</dcterms:created>
  <dcterms:modified xsi:type="dcterms:W3CDTF">2024-12-03T17:09:45Z</dcterms:modified>
</cp:coreProperties>
</file>