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eral Manager\Documents\Budget\2020-2021 Budget\"/>
    </mc:Choice>
  </mc:AlternateContent>
  <xr:revisionPtr revIDLastSave="0" documentId="13_ncr:1_{2AF5153A-950C-4D1B-BD2D-7BB5B9953E4D}" xr6:coauthVersionLast="45" xr6:coauthVersionMax="45" xr10:uidLastSave="{00000000-0000-0000-0000-000000000000}"/>
  <bookViews>
    <workbookView xWindow="-120" yWindow="-120" windowWidth="25440" windowHeight="15390" xr2:uid="{726EA452-C27D-413D-87E3-66839984C061}"/>
  </bookViews>
  <sheets>
    <sheet name="2020-2021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2" i="1" l="1"/>
  <c r="C134" i="1"/>
  <c r="C49" i="1"/>
  <c r="C77" i="1" s="1"/>
  <c r="C42" i="1"/>
  <c r="C173" i="1" l="1"/>
  <c r="C167" i="1"/>
  <c r="C142" i="1"/>
  <c r="C160" i="1"/>
  <c r="C125" i="1"/>
  <c r="C93" i="1"/>
  <c r="C31" i="1"/>
  <c r="C8" i="1"/>
  <c r="C17" i="1" s="1"/>
  <c r="C147" i="1" l="1"/>
  <c r="C106" i="1"/>
  <c r="C163" i="1" l="1"/>
  <c r="C176" i="1" s="1"/>
  <c r="C164" i="1"/>
</calcChain>
</file>

<file path=xl/sharedStrings.xml><?xml version="1.0" encoding="utf-8"?>
<sst xmlns="http://schemas.openxmlformats.org/spreadsheetml/2006/main" count="167" uniqueCount="165">
  <si>
    <t>Main Categories</t>
  </si>
  <si>
    <t>Sub Categories</t>
  </si>
  <si>
    <t>Ordinary Income/Expense</t>
  </si>
  <si>
    <t>Income</t>
  </si>
  <si>
    <t>4000 · Sewer Fee  Income</t>
  </si>
  <si>
    <t>4004 · Sewer Fee Income From Tax Roll*</t>
  </si>
  <si>
    <t>Total 4000 · Sewer Fee  Income</t>
  </si>
  <si>
    <t>4011 · Golf Course Water Sales</t>
  </si>
  <si>
    <t>4019 · Water Processing CSA6 Treatment</t>
  </si>
  <si>
    <t>4020 · Leachate Income</t>
  </si>
  <si>
    <t>4060 · Late/Rewards/Int/Adj Charges</t>
  </si>
  <si>
    <t>Total Income</t>
  </si>
  <si>
    <t>Expense</t>
  </si>
  <si>
    <t>5000 · Plant &amp; Operations</t>
  </si>
  <si>
    <t>5100 · Collection System</t>
  </si>
  <si>
    <t>5105 · Collection System — Materials (Comm &amp; Res)</t>
  </si>
  <si>
    <t>5110 · Collection System — R &amp; M</t>
  </si>
  <si>
    <t>5115 · Lift Station R &amp; M</t>
  </si>
  <si>
    <t>51151 - Lift Station #1</t>
  </si>
  <si>
    <t>51152 - Lift Station #2</t>
  </si>
  <si>
    <t>51153 - Lift Station #3</t>
  </si>
  <si>
    <t>51154 - Lift Station #4</t>
  </si>
  <si>
    <t>51154.1 Lift Station #4 Generator</t>
  </si>
  <si>
    <t>5120 · Vacuum Truck — Solids Removal</t>
  </si>
  <si>
    <t>Total 5100 · Collection System</t>
  </si>
  <si>
    <t>5300 · Treatment Plant</t>
  </si>
  <si>
    <t>5305 · Chemicals &amp; Nutrients</t>
  </si>
  <si>
    <t xml:space="preserve">53052— Chlorine </t>
  </si>
  <si>
    <t>53054— Coagulant</t>
  </si>
  <si>
    <t>53056— Nutrients (Sodium Bycarbonate)</t>
  </si>
  <si>
    <t>5315 · Equipment Rental</t>
  </si>
  <si>
    <t>5317 · Freight &amp; Shipping</t>
  </si>
  <si>
    <t>5322 · Meter Calibration</t>
  </si>
  <si>
    <t>5325 · Operating Supplies and Minor R&amp;M</t>
  </si>
  <si>
    <t>5326 · Uniform Service</t>
  </si>
  <si>
    <t>5340 · Plant R &amp; M — Materials and Tools</t>
  </si>
  <si>
    <t>5345 · Safety Equipment</t>
  </si>
  <si>
    <r>
      <t>5352 · Training — Operations</t>
    </r>
    <r>
      <rPr>
        <b/>
        <sz val="8"/>
        <color rgb="FFFF0000"/>
        <rFont val="Arial"/>
        <family val="2"/>
      </rPr>
      <t xml:space="preserve"> </t>
    </r>
  </si>
  <si>
    <t>5353 · Dues/Subscriptions/Memberships</t>
  </si>
  <si>
    <t>5360 · Permits/Fees/Licenses/Prop Tax</t>
  </si>
  <si>
    <t>5370 · Drinking Water</t>
  </si>
  <si>
    <t>5375- Internet</t>
  </si>
  <si>
    <t>5430 · Business Travel — Operations</t>
  </si>
  <si>
    <t>5435 · Liability Insurance</t>
  </si>
  <si>
    <t>5440 - Plant Generator</t>
  </si>
  <si>
    <t>Total 5000 · Treatment Plant</t>
  </si>
  <si>
    <t>5500 · Vehicle</t>
  </si>
  <si>
    <t>5505 · Fuel &amp; Gas</t>
  </si>
  <si>
    <t>55052-Gas</t>
  </si>
  <si>
    <t>55054 - Diesel</t>
  </si>
  <si>
    <t>5510 · Vehicle Expense &amp; Repairs</t>
  </si>
  <si>
    <t>5512 - GMC</t>
  </si>
  <si>
    <t>5514 - Toyota 2011</t>
  </si>
  <si>
    <t>5516 - Toyota 2015</t>
  </si>
  <si>
    <t>5518 - Septic</t>
  </si>
  <si>
    <t>Total 5500 - Vehicle</t>
  </si>
  <si>
    <t>5706 · Utilities — Electric — T Plant</t>
  </si>
  <si>
    <t>Total 5700 · Utilities — Electricity/Propane</t>
  </si>
  <si>
    <t>5900 · Major Equipment Replacement</t>
  </si>
  <si>
    <t>Total 5000 · Plant &amp; Operations</t>
  </si>
  <si>
    <t>6000 · Admin/Overhead Expenses</t>
  </si>
  <si>
    <t>6028 · Computer Repair &amp; Supplies</t>
  </si>
  <si>
    <t>6032 · LAFCO Fees</t>
  </si>
  <si>
    <t>6033 · County Tax Collection Fee</t>
  </si>
  <si>
    <t>6070 · Postage</t>
  </si>
  <si>
    <t>6080 · Public Notices</t>
  </si>
  <si>
    <t>6085 · Board of Director Training</t>
  </si>
  <si>
    <t>60852 — Training</t>
  </si>
  <si>
    <t>60854— Travel</t>
  </si>
  <si>
    <t>Total 6000 · Admin/Overhead Expenses</t>
  </si>
  <si>
    <t>6100 · Payroll</t>
  </si>
  <si>
    <t>6300 · Wages and Salaries</t>
  </si>
  <si>
    <t>6315 · Administrative Assistant</t>
  </si>
  <si>
    <t>6320 - On Call Pay</t>
  </si>
  <si>
    <t>6330 - Overtime (total group)</t>
  </si>
  <si>
    <t>Total 6300 · Wages and Salaries</t>
  </si>
  <si>
    <t>6090 · Payroll Benefits</t>
  </si>
  <si>
    <t xml:space="preserve">6092 · Yearly Drug Testing </t>
  </si>
  <si>
    <t>6093 · Benefits — Employee Retirement*</t>
  </si>
  <si>
    <t>6094 · Benefits — Employee Health Ins*</t>
  </si>
  <si>
    <t>6095 · Workers Comp Insurance</t>
  </si>
  <si>
    <t>Total 6090 · Payroll Benefits</t>
  </si>
  <si>
    <t>6162 · Medicare Tax Expense</t>
  </si>
  <si>
    <t>6163 · Social Security Tax Expense</t>
  </si>
  <si>
    <t>6164 · SUI Tax Expense</t>
  </si>
  <si>
    <t>6165 · CA Training Tax Expense</t>
  </si>
  <si>
    <t>Total 6160 · Payroll Tax Expense</t>
  </si>
  <si>
    <t>6145 · Direct Deposit Charge</t>
  </si>
  <si>
    <t>Total 6100 · Payroll</t>
  </si>
  <si>
    <t>Total Expense</t>
  </si>
  <si>
    <t>Total Other Income</t>
  </si>
  <si>
    <t>Other Expense</t>
  </si>
  <si>
    <t>6035 · Interest — Loans</t>
  </si>
  <si>
    <t>6035 · Loan Principal</t>
  </si>
  <si>
    <t>Total Other Expense</t>
  </si>
  <si>
    <t>Net Income</t>
  </si>
  <si>
    <t>2020-2021</t>
  </si>
  <si>
    <t>4069 · Services to other angencies (Pumping Services)</t>
  </si>
  <si>
    <t>5416 · Depreciation &amp; Amortization exp</t>
  </si>
  <si>
    <t>5519 · Vehicle Quarterly Inspection</t>
  </si>
  <si>
    <t>5200 · Contract Services</t>
  </si>
  <si>
    <t>5205 · Contract Services - Engineering</t>
  </si>
  <si>
    <t>5210 · Contract Services - Pumping</t>
  </si>
  <si>
    <t>5216 · Contract Services- Bookkeeper</t>
  </si>
  <si>
    <t>Total 5200 · Contract Services</t>
  </si>
  <si>
    <t>Total 5305 · Chemicals &amp; Nutrients</t>
  </si>
  <si>
    <t>5365 · Engineering Fees</t>
  </si>
  <si>
    <t>5425 · Robinson Reef Antenna Reimburse</t>
  </si>
  <si>
    <t>5707 · Utilities — Office Propane Tank</t>
  </si>
  <si>
    <t>6015 · Bank Fees/ Finance Charges</t>
  </si>
  <si>
    <t xml:space="preserve">6064 · Dues and Subscriptions (Software) </t>
  </si>
  <si>
    <t>6075 · Printing &amp; Copying</t>
  </si>
  <si>
    <t>6096 · AirMed (Reach)</t>
  </si>
  <si>
    <t xml:space="preserve">6097 · Employee Life Insurance </t>
  </si>
  <si>
    <t>6301 · General Manager</t>
  </si>
  <si>
    <t>6302 · Plant Operator MW Wages</t>
  </si>
  <si>
    <t>6304 · Temp/ Maintenance</t>
  </si>
  <si>
    <t>6303 · Plant Operator/ Lab Director MB Wages</t>
  </si>
  <si>
    <t>6325 · Temp/ Maintenance/OIT RP Wages</t>
  </si>
  <si>
    <t>6191 · Payroll Adjustments Audit</t>
  </si>
  <si>
    <t>6192 · Other Audit Accruals</t>
  </si>
  <si>
    <t>Net Ordinary Income</t>
  </si>
  <si>
    <t>6820 · NonCash Income for Depreciation</t>
  </si>
  <si>
    <t>This will be added with the audit</t>
  </si>
  <si>
    <t>5511 · Backhow Expense- New Account</t>
  </si>
  <si>
    <t>Current Budget</t>
  </si>
  <si>
    <t>4001 · Sewer Fees (Monthly Commercial)*</t>
  </si>
  <si>
    <t>Possible to add a new truck to replace GMC</t>
  </si>
  <si>
    <t>see #5365</t>
  </si>
  <si>
    <t>Carey..no longer using</t>
  </si>
  <si>
    <t>5215 - Contraact Services- Accounting</t>
  </si>
  <si>
    <t>6216 · Bookkeeping</t>
  </si>
  <si>
    <t>CONTRACT JULY ONLY</t>
  </si>
  <si>
    <t>6069 - Phones</t>
  </si>
  <si>
    <t>Leo</t>
  </si>
  <si>
    <t>6306 - Administrative Time</t>
  </si>
  <si>
    <t>Rigo</t>
  </si>
  <si>
    <t>Mike</t>
  </si>
  <si>
    <t>Chris</t>
  </si>
  <si>
    <t>Geraldine</t>
  </si>
  <si>
    <t>No longer with GCSD</t>
  </si>
  <si>
    <t>365 x $45.</t>
  </si>
  <si>
    <t>July 2020 only  contract. /see acct #6216 under Admin below</t>
  </si>
  <si>
    <t>4151 · Grant Income</t>
  </si>
  <si>
    <t xml:space="preserve">4152 · Grant Expense </t>
  </si>
  <si>
    <t>New Account for Grant</t>
  </si>
  <si>
    <t>CHANGED TO ACCT #6069 see below</t>
  </si>
  <si>
    <t>6046 - Board of Directors Meeting Expense</t>
  </si>
  <si>
    <t>6028 · Computer Equip/Repairs/Supplies</t>
  </si>
  <si>
    <t>5308 · County Trash Fees</t>
  </si>
  <si>
    <t>5325 · Electrical Supplies</t>
  </si>
  <si>
    <t>6068 · Office Supplies — Plant</t>
  </si>
  <si>
    <t xml:space="preserve"> Operations — Lab Testing</t>
  </si>
  <si>
    <t>5331— Lab Supplies</t>
  </si>
  <si>
    <t>5330— Outside Lab Testing</t>
  </si>
  <si>
    <t>6069 · Phone/VOIP OOMA</t>
  </si>
  <si>
    <t>5520 · Portable Generator Expense</t>
  </si>
  <si>
    <t>5701 · Utilities — Electric — LS#1</t>
  </si>
  <si>
    <t>5702 · Utilities — Electric — LS#2</t>
  </si>
  <si>
    <t>5703 · Utilities — Electric — LS#3</t>
  </si>
  <si>
    <t>5704 · Utilities — Electric — LS#4</t>
  </si>
  <si>
    <t>6210 · Audit</t>
  </si>
  <si>
    <t>6220 - Legal Fees</t>
  </si>
  <si>
    <t>6316 · Temp/ Maintenance/OIT (New Account)</t>
  </si>
  <si>
    <t>Total 4101 · Interest Income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</si>
</sst>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;\-#,##0"/>
  </numFmts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4" tint="0.39997558519241921"/>
      <name val="Arial"/>
      <family val="2"/>
    </font>
    <font>
      <sz val="8"/>
      <color theme="4" tint="0.39997558519241921"/>
      <name val="Arial"/>
      <family val="2"/>
    </font>
    <font>
      <b/>
      <u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49" fontId="5" fillId="2" borderId="1" xfId="0" applyNumberFormat="1" applyFont="1" applyFill="1" applyBorder="1"/>
    <xf numFmtId="49" fontId="1" fillId="2" borderId="3" xfId="0" applyNumberFormat="1" applyFont="1" applyFill="1" applyBorder="1"/>
    <xf numFmtId="49" fontId="7" fillId="2" borderId="1" xfId="0" applyNumberFormat="1" applyFont="1" applyFill="1" applyBorder="1"/>
    <xf numFmtId="49" fontId="8" fillId="2" borderId="1" xfId="0" applyNumberFormat="1" applyFont="1" applyFill="1" applyBorder="1"/>
    <xf numFmtId="49" fontId="10" fillId="2" borderId="3" xfId="0" applyNumberFormat="1" applyFont="1" applyFill="1" applyBorder="1"/>
    <xf numFmtId="49" fontId="10" fillId="2" borderId="1" xfId="0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2" xfId="0" applyNumberFormat="1" applyFont="1" applyFill="1" applyBorder="1"/>
    <xf numFmtId="164" fontId="11" fillId="3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" fillId="0" borderId="0" xfId="0" applyFont="1"/>
    <xf numFmtId="164" fontId="1" fillId="3" borderId="5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9" fillId="3" borderId="6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7719-AFC0-494D-A168-79D665B1E496}">
  <sheetPr>
    <pageSetUpPr fitToPage="1"/>
  </sheetPr>
  <dimension ref="A1:D329"/>
  <sheetViews>
    <sheetView tabSelected="1" workbookViewId="0">
      <selection activeCell="A167" sqref="A167"/>
    </sheetView>
  </sheetViews>
  <sheetFormatPr defaultRowHeight="15" x14ac:dyDescent="0.25"/>
  <cols>
    <col min="1" max="1" width="50.140625" customWidth="1"/>
    <col min="2" max="2" width="35.85546875" customWidth="1"/>
    <col min="3" max="3" width="15.5703125" style="17" customWidth="1"/>
    <col min="4" max="4" width="24.28515625" customWidth="1"/>
  </cols>
  <sheetData>
    <row r="1" spans="1:4" x14ac:dyDescent="0.25">
      <c r="A1" s="20" t="s">
        <v>0</v>
      </c>
      <c r="B1" s="1"/>
      <c r="C1" s="19" t="s">
        <v>125</v>
      </c>
      <c r="D1" s="17"/>
    </row>
    <row r="2" spans="1:4" x14ac:dyDescent="0.25">
      <c r="A2" s="1"/>
      <c r="B2" s="20" t="s">
        <v>1</v>
      </c>
      <c r="C2" s="19" t="s">
        <v>96</v>
      </c>
    </row>
    <row r="3" spans="1:4" x14ac:dyDescent="0.25">
      <c r="A3" s="2" t="s">
        <v>2</v>
      </c>
      <c r="B3" s="2"/>
      <c r="C3" s="9"/>
    </row>
    <row r="4" spans="1:4" x14ac:dyDescent="0.25">
      <c r="A4" s="2" t="s">
        <v>3</v>
      </c>
      <c r="B4" s="2"/>
      <c r="C4" s="9"/>
    </row>
    <row r="5" spans="1:4" x14ac:dyDescent="0.25">
      <c r="A5" s="2" t="s">
        <v>4</v>
      </c>
      <c r="B5" s="2"/>
      <c r="C5" s="9"/>
    </row>
    <row r="6" spans="1:4" x14ac:dyDescent="0.25">
      <c r="A6" s="2" t="s">
        <v>126</v>
      </c>
      <c r="B6" s="1"/>
      <c r="C6" s="9">
        <v>189936</v>
      </c>
    </row>
    <row r="7" spans="1:4" x14ac:dyDescent="0.25">
      <c r="A7" s="2" t="s">
        <v>5</v>
      </c>
      <c r="B7" s="1"/>
      <c r="C7" s="9">
        <v>339274</v>
      </c>
    </row>
    <row r="8" spans="1:4" ht="15.75" thickBot="1" x14ac:dyDescent="0.3">
      <c r="A8" s="2" t="s">
        <v>6</v>
      </c>
      <c r="B8" s="4"/>
      <c r="C8" s="22">
        <f>SUM(C6:C7)</f>
        <v>529210</v>
      </c>
    </row>
    <row r="9" spans="1:4" x14ac:dyDescent="0.25">
      <c r="A9" s="2"/>
      <c r="B9" s="2"/>
      <c r="C9" s="12"/>
    </row>
    <row r="10" spans="1:4" x14ac:dyDescent="0.25">
      <c r="A10" s="2" t="s">
        <v>7</v>
      </c>
      <c r="B10" s="2"/>
      <c r="C10" s="9">
        <v>58544.04</v>
      </c>
    </row>
    <row r="11" spans="1:4" x14ac:dyDescent="0.25">
      <c r="A11" s="2" t="s">
        <v>8</v>
      </c>
      <c r="B11" s="1"/>
      <c r="C11" s="9">
        <v>130000</v>
      </c>
    </row>
    <row r="12" spans="1:4" x14ac:dyDescent="0.25">
      <c r="A12" s="2" t="s">
        <v>9</v>
      </c>
      <c r="B12" s="1"/>
      <c r="C12" s="9">
        <v>24000</v>
      </c>
    </row>
    <row r="13" spans="1:4" x14ac:dyDescent="0.25">
      <c r="A13" s="2" t="s">
        <v>10</v>
      </c>
      <c r="B13" s="2"/>
      <c r="C13" s="9">
        <v>0</v>
      </c>
    </row>
    <row r="14" spans="1:4" x14ac:dyDescent="0.25">
      <c r="A14" s="2" t="s">
        <v>97</v>
      </c>
      <c r="B14" s="1"/>
      <c r="C14" s="9">
        <v>6000</v>
      </c>
    </row>
    <row r="15" spans="1:4" x14ac:dyDescent="0.25">
      <c r="A15" s="2" t="s">
        <v>143</v>
      </c>
      <c r="B15" s="32" t="s">
        <v>145</v>
      </c>
      <c r="C15" s="9">
        <v>100000</v>
      </c>
    </row>
    <row r="16" spans="1:4" x14ac:dyDescent="0.25">
      <c r="A16" s="2" t="s">
        <v>144</v>
      </c>
      <c r="B16" s="32" t="s">
        <v>145</v>
      </c>
      <c r="C16" s="9">
        <v>-100000</v>
      </c>
    </row>
    <row r="17" spans="1:3" ht="15.75" thickBot="1" x14ac:dyDescent="0.3">
      <c r="A17" s="2" t="s">
        <v>11</v>
      </c>
      <c r="B17" s="4"/>
      <c r="C17" s="22">
        <f>SUM(C10,C11,C12,C13,C14,C15,C16,C8)</f>
        <v>747754.04</v>
      </c>
    </row>
    <row r="18" spans="1:3" x14ac:dyDescent="0.25">
      <c r="A18" s="2"/>
      <c r="B18" s="2"/>
      <c r="C18" s="12"/>
    </row>
    <row r="19" spans="1:3" x14ac:dyDescent="0.25">
      <c r="A19" s="2" t="s">
        <v>12</v>
      </c>
      <c r="B19" s="2"/>
      <c r="C19" s="9"/>
    </row>
    <row r="20" spans="1:3" x14ac:dyDescent="0.25">
      <c r="A20" s="2" t="s">
        <v>13</v>
      </c>
      <c r="B20" s="2"/>
      <c r="C20" s="9"/>
    </row>
    <row r="21" spans="1:3" x14ac:dyDescent="0.25">
      <c r="A21" s="2" t="s">
        <v>14</v>
      </c>
      <c r="B21" s="2"/>
      <c r="C21" s="9"/>
    </row>
    <row r="22" spans="1:3" x14ac:dyDescent="0.25">
      <c r="A22" s="2" t="s">
        <v>15</v>
      </c>
      <c r="B22" s="2"/>
      <c r="C22" s="9">
        <v>7500</v>
      </c>
    </row>
    <row r="23" spans="1:3" x14ac:dyDescent="0.25">
      <c r="A23" s="2" t="s">
        <v>16</v>
      </c>
      <c r="B23" s="2"/>
      <c r="C23" s="9">
        <v>12000</v>
      </c>
    </row>
    <row r="24" spans="1:3" x14ac:dyDescent="0.25">
      <c r="A24" s="2" t="s">
        <v>17</v>
      </c>
      <c r="B24" s="2"/>
      <c r="C24" s="9"/>
    </row>
    <row r="25" spans="1:3" x14ac:dyDescent="0.25">
      <c r="A25" s="2"/>
      <c r="B25" s="2" t="s">
        <v>18</v>
      </c>
      <c r="C25" s="11">
        <v>500</v>
      </c>
    </row>
    <row r="26" spans="1:3" x14ac:dyDescent="0.25">
      <c r="A26" s="2"/>
      <c r="B26" s="2" t="s">
        <v>19</v>
      </c>
      <c r="C26" s="11">
        <v>3000</v>
      </c>
    </row>
    <row r="27" spans="1:3" x14ac:dyDescent="0.25">
      <c r="A27" s="2"/>
      <c r="B27" s="2" t="s">
        <v>20</v>
      </c>
      <c r="C27" s="11">
        <v>500</v>
      </c>
    </row>
    <row r="28" spans="1:3" x14ac:dyDescent="0.25">
      <c r="A28" s="2"/>
      <c r="B28" s="2" t="s">
        <v>21</v>
      </c>
      <c r="C28" s="11">
        <v>7500</v>
      </c>
    </row>
    <row r="29" spans="1:3" x14ac:dyDescent="0.25">
      <c r="A29" s="2"/>
      <c r="B29" s="2" t="s">
        <v>22</v>
      </c>
      <c r="C29" s="11">
        <v>500</v>
      </c>
    </row>
    <row r="30" spans="1:3" x14ac:dyDescent="0.25">
      <c r="A30" s="2" t="s">
        <v>23</v>
      </c>
      <c r="B30" s="2"/>
      <c r="C30" s="13">
        <v>15000</v>
      </c>
    </row>
    <row r="31" spans="1:3" ht="15.75" thickBot="1" x14ac:dyDescent="0.3">
      <c r="A31" s="2" t="s">
        <v>24</v>
      </c>
      <c r="B31" s="4"/>
      <c r="C31" s="22">
        <f>SUM(C22:C30)</f>
        <v>46500</v>
      </c>
    </row>
    <row r="32" spans="1:3" x14ac:dyDescent="0.25">
      <c r="A32" s="2"/>
      <c r="B32" s="2"/>
      <c r="C32" s="12"/>
    </row>
    <row r="33" spans="1:3" x14ac:dyDescent="0.25">
      <c r="A33" s="2"/>
      <c r="B33" s="2"/>
      <c r="C33" s="12"/>
    </row>
    <row r="34" spans="1:3" x14ac:dyDescent="0.25">
      <c r="A34" s="2"/>
      <c r="B34" s="2"/>
      <c r="C34" s="12"/>
    </row>
    <row r="35" spans="1:3" x14ac:dyDescent="0.25">
      <c r="A35" s="2"/>
      <c r="B35" s="2"/>
      <c r="C35" s="12"/>
    </row>
    <row r="36" spans="1:3" x14ac:dyDescent="0.25">
      <c r="A36" s="2"/>
      <c r="B36" s="2"/>
      <c r="C36" s="12"/>
    </row>
    <row r="37" spans="1:3" x14ac:dyDescent="0.25">
      <c r="A37" s="2" t="s">
        <v>100</v>
      </c>
      <c r="B37" s="2"/>
      <c r="C37" s="10"/>
    </row>
    <row r="38" spans="1:3" x14ac:dyDescent="0.25">
      <c r="A38" s="2" t="s">
        <v>128</v>
      </c>
      <c r="B38" s="2" t="s">
        <v>101</v>
      </c>
      <c r="C38" s="12">
        <v>0</v>
      </c>
    </row>
    <row r="39" spans="1:3" x14ac:dyDescent="0.25">
      <c r="A39" s="2"/>
      <c r="B39" s="2" t="s">
        <v>102</v>
      </c>
      <c r="C39" s="12">
        <v>0</v>
      </c>
    </row>
    <row r="40" spans="1:3" x14ac:dyDescent="0.25">
      <c r="A40" s="2" t="s">
        <v>129</v>
      </c>
      <c r="B40" s="2" t="s">
        <v>130</v>
      </c>
      <c r="C40" s="12">
        <v>0</v>
      </c>
    </row>
    <row r="41" spans="1:3" x14ac:dyDescent="0.25">
      <c r="A41" s="2" t="s">
        <v>142</v>
      </c>
      <c r="B41" s="2" t="s">
        <v>103</v>
      </c>
      <c r="C41" s="12">
        <v>0</v>
      </c>
    </row>
    <row r="42" spans="1:3" x14ac:dyDescent="0.25">
      <c r="A42" s="2" t="s">
        <v>104</v>
      </c>
      <c r="B42" s="2"/>
      <c r="C42" s="12">
        <f>SUM(C38:C41)</f>
        <v>0</v>
      </c>
    </row>
    <row r="43" spans="1:3" x14ac:dyDescent="0.25">
      <c r="A43" s="2"/>
      <c r="B43" s="2"/>
      <c r="C43" s="24"/>
    </row>
    <row r="44" spans="1:3" x14ac:dyDescent="0.25">
      <c r="A44" s="2" t="s">
        <v>25</v>
      </c>
      <c r="B44" s="2"/>
      <c r="C44" s="9"/>
    </row>
    <row r="45" spans="1:3" x14ac:dyDescent="0.25">
      <c r="A45" s="2" t="s">
        <v>26</v>
      </c>
      <c r="B45" s="2"/>
      <c r="C45" s="14"/>
    </row>
    <row r="46" spans="1:3" x14ac:dyDescent="0.25">
      <c r="A46" s="2"/>
      <c r="B46" s="2" t="s">
        <v>27</v>
      </c>
      <c r="C46" s="10">
        <v>5000</v>
      </c>
    </row>
    <row r="47" spans="1:3" x14ac:dyDescent="0.25">
      <c r="A47" s="2"/>
      <c r="B47" s="2" t="s">
        <v>28</v>
      </c>
      <c r="C47" s="10">
        <v>7000</v>
      </c>
    </row>
    <row r="48" spans="1:3" x14ac:dyDescent="0.25">
      <c r="A48" s="2"/>
      <c r="B48" s="2" t="s">
        <v>29</v>
      </c>
      <c r="C48" s="10">
        <v>4000</v>
      </c>
    </row>
    <row r="49" spans="1:3" ht="15.75" thickBot="1" x14ac:dyDescent="0.3">
      <c r="A49" s="2" t="s">
        <v>105</v>
      </c>
      <c r="B49" s="2"/>
      <c r="C49" s="25">
        <f>SUM(C46:C48)</f>
        <v>16000</v>
      </c>
    </row>
    <row r="50" spans="1:3" x14ac:dyDescent="0.25">
      <c r="A50" s="2"/>
      <c r="B50" s="2"/>
      <c r="C50" s="30"/>
    </row>
    <row r="51" spans="1:3" x14ac:dyDescent="0.25">
      <c r="A51" s="2" t="s">
        <v>148</v>
      </c>
      <c r="B51" s="2"/>
      <c r="C51" s="10">
        <v>1000</v>
      </c>
    </row>
    <row r="52" spans="1:3" x14ac:dyDescent="0.25">
      <c r="A52" s="2" t="s">
        <v>149</v>
      </c>
      <c r="B52" s="2"/>
      <c r="C52" s="9">
        <v>500</v>
      </c>
    </row>
    <row r="53" spans="1:3" x14ac:dyDescent="0.25">
      <c r="A53" s="2" t="s">
        <v>150</v>
      </c>
      <c r="B53" s="2"/>
      <c r="C53" s="9">
        <v>1500</v>
      </c>
    </row>
    <row r="54" spans="1:3" x14ac:dyDescent="0.25">
      <c r="A54" s="2" t="s">
        <v>30</v>
      </c>
      <c r="B54" s="2"/>
      <c r="C54" s="9">
        <v>100</v>
      </c>
    </row>
    <row r="55" spans="1:3" x14ac:dyDescent="0.25">
      <c r="A55" s="2" t="s">
        <v>31</v>
      </c>
      <c r="B55" s="2"/>
      <c r="C55" s="9">
        <v>1200</v>
      </c>
    </row>
    <row r="56" spans="1:3" x14ac:dyDescent="0.25">
      <c r="A56" s="2" t="s">
        <v>32</v>
      </c>
      <c r="B56" s="2"/>
      <c r="C56" s="9">
        <v>2000</v>
      </c>
    </row>
    <row r="57" spans="1:3" x14ac:dyDescent="0.25">
      <c r="A57" s="2" t="s">
        <v>151</v>
      </c>
      <c r="B57" s="2"/>
      <c r="C57" s="9">
        <v>1000</v>
      </c>
    </row>
    <row r="58" spans="1:3" x14ac:dyDescent="0.25">
      <c r="A58" s="2" t="s">
        <v>33</v>
      </c>
      <c r="B58" s="3"/>
      <c r="C58" s="9">
        <v>3000</v>
      </c>
    </row>
    <row r="59" spans="1:3" x14ac:dyDescent="0.25">
      <c r="A59" s="2" t="s">
        <v>34</v>
      </c>
      <c r="B59" s="2"/>
      <c r="C59" s="9">
        <v>3600</v>
      </c>
    </row>
    <row r="60" spans="1:3" x14ac:dyDescent="0.25">
      <c r="A60" s="2" t="s">
        <v>152</v>
      </c>
      <c r="B60" s="2"/>
      <c r="C60" s="9"/>
    </row>
    <row r="61" spans="1:3" x14ac:dyDescent="0.25">
      <c r="A61" s="2"/>
      <c r="B61" s="2" t="s">
        <v>153</v>
      </c>
      <c r="C61" s="9">
        <v>5000</v>
      </c>
    </row>
    <row r="62" spans="1:3" x14ac:dyDescent="0.25">
      <c r="A62" s="2"/>
      <c r="B62" s="2" t="s">
        <v>154</v>
      </c>
      <c r="C62" s="9">
        <v>10000</v>
      </c>
    </row>
    <row r="63" spans="1:3" x14ac:dyDescent="0.25">
      <c r="A63" s="2" t="s">
        <v>35</v>
      </c>
      <c r="B63" s="2"/>
      <c r="C63" s="10">
        <v>15000</v>
      </c>
    </row>
    <row r="64" spans="1:3" x14ac:dyDescent="0.25">
      <c r="A64" s="2" t="s">
        <v>36</v>
      </c>
      <c r="B64" s="2"/>
      <c r="C64" s="9">
        <v>2000</v>
      </c>
    </row>
    <row r="65" spans="1:3" x14ac:dyDescent="0.25">
      <c r="A65" s="2" t="s">
        <v>37</v>
      </c>
      <c r="B65" s="2"/>
      <c r="C65" s="9">
        <v>1500</v>
      </c>
    </row>
    <row r="66" spans="1:3" x14ac:dyDescent="0.25">
      <c r="A66" s="2" t="s">
        <v>38</v>
      </c>
      <c r="B66" s="2"/>
      <c r="C66" s="9">
        <v>4560</v>
      </c>
    </row>
    <row r="67" spans="1:3" x14ac:dyDescent="0.25">
      <c r="A67" s="2" t="s">
        <v>39</v>
      </c>
      <c r="B67" s="2"/>
      <c r="C67" s="9">
        <v>17000</v>
      </c>
    </row>
    <row r="68" spans="1:3" x14ac:dyDescent="0.25">
      <c r="A68" s="2" t="s">
        <v>106</v>
      </c>
      <c r="B68" s="2"/>
      <c r="C68" s="9">
        <v>5000</v>
      </c>
    </row>
    <row r="69" spans="1:3" x14ac:dyDescent="0.25">
      <c r="A69" s="2" t="s">
        <v>40</v>
      </c>
      <c r="B69" s="2"/>
      <c r="C69" s="9">
        <v>500</v>
      </c>
    </row>
    <row r="70" spans="1:3" x14ac:dyDescent="0.25">
      <c r="A70" s="2" t="s">
        <v>41</v>
      </c>
      <c r="B70" s="2"/>
      <c r="C70" s="9">
        <v>5000</v>
      </c>
    </row>
    <row r="71" spans="1:3" x14ac:dyDescent="0.25">
      <c r="A71" s="2" t="s">
        <v>155</v>
      </c>
      <c r="B71" s="2" t="s">
        <v>146</v>
      </c>
      <c r="C71" s="9">
        <v>0</v>
      </c>
    </row>
    <row r="72" spans="1:3" x14ac:dyDescent="0.25">
      <c r="A72" s="2" t="s">
        <v>98</v>
      </c>
      <c r="B72" s="2"/>
      <c r="C72" s="9">
        <v>234093</v>
      </c>
    </row>
    <row r="73" spans="1:3" x14ac:dyDescent="0.25">
      <c r="A73" s="2" t="s">
        <v>107</v>
      </c>
      <c r="B73" s="2"/>
      <c r="C73" s="9">
        <v>120</v>
      </c>
    </row>
    <row r="74" spans="1:3" x14ac:dyDescent="0.25">
      <c r="A74" s="2" t="s">
        <v>42</v>
      </c>
      <c r="B74" s="2"/>
      <c r="C74" s="10">
        <v>1500</v>
      </c>
    </row>
    <row r="75" spans="1:3" x14ac:dyDescent="0.25">
      <c r="A75" s="2" t="s">
        <v>43</v>
      </c>
      <c r="B75" s="2"/>
      <c r="C75" s="11">
        <v>23000</v>
      </c>
    </row>
    <row r="76" spans="1:3" x14ac:dyDescent="0.25">
      <c r="A76" s="2" t="s">
        <v>44</v>
      </c>
      <c r="B76" s="4"/>
      <c r="C76" s="9">
        <v>500</v>
      </c>
    </row>
    <row r="77" spans="1:3" ht="15.75" thickBot="1" x14ac:dyDescent="0.3">
      <c r="A77" s="2" t="s">
        <v>45</v>
      </c>
      <c r="B77" s="4"/>
      <c r="C77" s="22">
        <f>ROUND(C49+SUM(C51:C76),5)</f>
        <v>354673</v>
      </c>
    </row>
    <row r="78" spans="1:3" x14ac:dyDescent="0.25">
      <c r="A78" s="2"/>
      <c r="B78" s="2"/>
      <c r="C78" s="15"/>
    </row>
    <row r="79" spans="1:3" x14ac:dyDescent="0.25">
      <c r="A79" s="2" t="s">
        <v>46</v>
      </c>
      <c r="B79" s="2"/>
      <c r="C79" s="9"/>
    </row>
    <row r="80" spans="1:3" x14ac:dyDescent="0.25">
      <c r="A80" s="2" t="s">
        <v>47</v>
      </c>
      <c r="B80" s="2"/>
      <c r="C80" s="9"/>
    </row>
    <row r="81" spans="1:3" x14ac:dyDescent="0.25">
      <c r="A81" s="2"/>
      <c r="B81" s="2" t="s">
        <v>48</v>
      </c>
      <c r="C81" s="9">
        <v>3500</v>
      </c>
    </row>
    <row r="82" spans="1:3" x14ac:dyDescent="0.25">
      <c r="A82" s="2"/>
      <c r="B82" s="2" t="s">
        <v>49</v>
      </c>
      <c r="C82" s="9">
        <v>2000</v>
      </c>
    </row>
    <row r="83" spans="1:3" x14ac:dyDescent="0.25">
      <c r="A83" s="2"/>
      <c r="B83" s="2"/>
      <c r="C83" s="9"/>
    </row>
    <row r="84" spans="1:3" x14ac:dyDescent="0.25">
      <c r="A84" s="2"/>
      <c r="B84" s="2"/>
      <c r="C84" s="9"/>
    </row>
    <row r="85" spans="1:3" x14ac:dyDescent="0.25">
      <c r="A85" s="2" t="s">
        <v>50</v>
      </c>
      <c r="B85" s="2"/>
      <c r="C85" s="9"/>
    </row>
    <row r="86" spans="1:3" x14ac:dyDescent="0.25">
      <c r="A86" s="2"/>
      <c r="B86" s="2" t="s">
        <v>124</v>
      </c>
      <c r="C86" s="9">
        <v>500</v>
      </c>
    </row>
    <row r="87" spans="1:3" x14ac:dyDescent="0.25">
      <c r="A87" s="2"/>
      <c r="B87" s="2" t="s">
        <v>51</v>
      </c>
      <c r="C87" s="9">
        <v>500</v>
      </c>
    </row>
    <row r="88" spans="1:3" x14ac:dyDescent="0.25">
      <c r="A88" s="2"/>
      <c r="B88" s="2" t="s">
        <v>52</v>
      </c>
      <c r="C88" s="9">
        <v>500</v>
      </c>
    </row>
    <row r="89" spans="1:3" x14ac:dyDescent="0.25">
      <c r="A89" s="2"/>
      <c r="B89" s="2" t="s">
        <v>53</v>
      </c>
      <c r="C89" s="9">
        <v>500</v>
      </c>
    </row>
    <row r="90" spans="1:3" x14ac:dyDescent="0.25">
      <c r="A90" s="2"/>
      <c r="B90" s="2" t="s">
        <v>54</v>
      </c>
      <c r="C90" s="9">
        <v>500</v>
      </c>
    </row>
    <row r="91" spans="1:3" x14ac:dyDescent="0.25">
      <c r="A91" s="2" t="s">
        <v>156</v>
      </c>
      <c r="B91" s="2"/>
      <c r="C91" s="9">
        <v>500</v>
      </c>
    </row>
    <row r="92" spans="1:3" x14ac:dyDescent="0.25">
      <c r="A92" s="2" t="s">
        <v>99</v>
      </c>
      <c r="B92" s="2"/>
      <c r="C92" s="11">
        <v>1000</v>
      </c>
    </row>
    <row r="93" spans="1:3" ht="15.75" thickBot="1" x14ac:dyDescent="0.3">
      <c r="A93" s="2" t="s">
        <v>55</v>
      </c>
      <c r="B93" s="4"/>
      <c r="C93" s="22">
        <f>SUM(C80:C92)</f>
        <v>9500</v>
      </c>
    </row>
    <row r="94" spans="1:3" x14ac:dyDescent="0.25">
      <c r="A94" s="2"/>
      <c r="B94" s="2"/>
      <c r="C94" s="15"/>
    </row>
    <row r="95" spans="1:3" x14ac:dyDescent="0.25">
      <c r="A95" s="2"/>
      <c r="B95" s="2"/>
      <c r="C95" s="15"/>
    </row>
    <row r="96" spans="1:3" x14ac:dyDescent="0.25">
      <c r="A96" s="2" t="s">
        <v>157</v>
      </c>
      <c r="B96" s="2"/>
      <c r="C96" s="9">
        <v>700</v>
      </c>
    </row>
    <row r="97" spans="1:3" x14ac:dyDescent="0.25">
      <c r="A97" s="2" t="s">
        <v>158</v>
      </c>
      <c r="B97" s="2"/>
      <c r="C97" s="9">
        <v>900</v>
      </c>
    </row>
    <row r="98" spans="1:3" x14ac:dyDescent="0.25">
      <c r="A98" s="2" t="s">
        <v>159</v>
      </c>
      <c r="B98" s="2"/>
      <c r="C98" s="9">
        <v>650</v>
      </c>
    </row>
    <row r="99" spans="1:3" x14ac:dyDescent="0.25">
      <c r="A99" s="2" t="s">
        <v>160</v>
      </c>
      <c r="B99" s="2"/>
      <c r="C99" s="9">
        <v>7500</v>
      </c>
    </row>
    <row r="100" spans="1:3" x14ac:dyDescent="0.25">
      <c r="A100" s="2" t="s">
        <v>56</v>
      </c>
      <c r="B100" s="2"/>
      <c r="C100" s="9">
        <v>40000</v>
      </c>
    </row>
    <row r="101" spans="1:3" x14ac:dyDescent="0.25">
      <c r="A101" s="2" t="s">
        <v>108</v>
      </c>
      <c r="B101" s="2"/>
      <c r="C101" s="9">
        <v>350</v>
      </c>
    </row>
    <row r="102" spans="1:3" ht="15.75" thickBot="1" x14ac:dyDescent="0.3">
      <c r="A102" s="2" t="s">
        <v>57</v>
      </c>
      <c r="B102" s="2"/>
      <c r="C102" s="22">
        <f>SUM(C96:C101)</f>
        <v>50100</v>
      </c>
    </row>
    <row r="103" spans="1:3" x14ac:dyDescent="0.25">
      <c r="A103" s="2"/>
      <c r="B103" s="2"/>
      <c r="C103" s="12"/>
    </row>
    <row r="104" spans="1:3" x14ac:dyDescent="0.25">
      <c r="A104" s="2" t="s">
        <v>58</v>
      </c>
      <c r="B104" s="2" t="s">
        <v>127</v>
      </c>
      <c r="C104" s="23">
        <v>0</v>
      </c>
    </row>
    <row r="105" spans="1:3" x14ac:dyDescent="0.25">
      <c r="A105" s="2"/>
      <c r="B105" s="2"/>
      <c r="C105" s="11"/>
    </row>
    <row r="106" spans="1:3" ht="15.75" thickBot="1" x14ac:dyDescent="0.3">
      <c r="A106" s="2" t="s">
        <v>59</v>
      </c>
      <c r="B106" s="4"/>
      <c r="C106" s="22">
        <f>C31+C77+C93+C102+C104</f>
        <v>460773</v>
      </c>
    </row>
    <row r="107" spans="1:3" x14ac:dyDescent="0.25">
      <c r="A107" s="2"/>
      <c r="B107" s="2"/>
      <c r="C107" s="15"/>
    </row>
    <row r="108" spans="1:3" x14ac:dyDescent="0.25">
      <c r="A108" s="2" t="s">
        <v>60</v>
      </c>
      <c r="B108" s="2"/>
      <c r="C108" s="9"/>
    </row>
    <row r="109" spans="1:3" x14ac:dyDescent="0.25">
      <c r="A109" s="2" t="s">
        <v>161</v>
      </c>
      <c r="B109" s="2"/>
      <c r="C109" s="9">
        <v>10000</v>
      </c>
    </row>
    <row r="110" spans="1:3" x14ac:dyDescent="0.25">
      <c r="A110" s="2" t="s">
        <v>109</v>
      </c>
      <c r="B110" s="2"/>
      <c r="C110" s="9">
        <v>175</v>
      </c>
    </row>
    <row r="111" spans="1:3" x14ac:dyDescent="0.25">
      <c r="A111" s="2" t="s">
        <v>131</v>
      </c>
      <c r="B111" s="2" t="s">
        <v>132</v>
      </c>
      <c r="C111" s="9">
        <v>2500</v>
      </c>
    </row>
    <row r="112" spans="1:3" x14ac:dyDescent="0.25">
      <c r="A112" s="5" t="s">
        <v>162</v>
      </c>
      <c r="B112" s="6"/>
      <c r="C112" s="10">
        <v>25000</v>
      </c>
    </row>
    <row r="113" spans="1:3" x14ac:dyDescent="0.25">
      <c r="A113" s="2" t="s">
        <v>61</v>
      </c>
      <c r="B113" s="2"/>
      <c r="C113" s="9">
        <v>0</v>
      </c>
    </row>
    <row r="114" spans="1:3" x14ac:dyDescent="0.25">
      <c r="A114" s="2" t="s">
        <v>62</v>
      </c>
      <c r="B114" s="2"/>
      <c r="C114" s="9">
        <v>1500</v>
      </c>
    </row>
    <row r="115" spans="1:3" x14ac:dyDescent="0.25">
      <c r="A115" s="2" t="s">
        <v>63</v>
      </c>
      <c r="B115" s="2"/>
      <c r="C115" s="9">
        <v>9000</v>
      </c>
    </row>
    <row r="116" spans="1:3" x14ac:dyDescent="0.25">
      <c r="A116" s="2" t="s">
        <v>147</v>
      </c>
      <c r="B116" s="2"/>
      <c r="C116" s="9">
        <v>3000</v>
      </c>
    </row>
    <row r="117" spans="1:3" x14ac:dyDescent="0.25">
      <c r="A117" s="2" t="s">
        <v>110</v>
      </c>
      <c r="B117" s="2"/>
      <c r="C117" s="15">
        <v>1850</v>
      </c>
    </row>
    <row r="118" spans="1:3" x14ac:dyDescent="0.25">
      <c r="A118" s="2" t="s">
        <v>133</v>
      </c>
      <c r="B118" s="2"/>
      <c r="C118" s="15">
        <v>3200</v>
      </c>
    </row>
    <row r="119" spans="1:3" x14ac:dyDescent="0.25">
      <c r="A119" s="2" t="s">
        <v>64</v>
      </c>
      <c r="B119" s="2"/>
      <c r="C119" s="9">
        <v>250</v>
      </c>
    </row>
    <row r="120" spans="1:3" x14ac:dyDescent="0.25">
      <c r="A120" s="2" t="s">
        <v>111</v>
      </c>
      <c r="B120" s="2"/>
      <c r="C120" s="9">
        <v>200</v>
      </c>
    </row>
    <row r="121" spans="1:3" x14ac:dyDescent="0.25">
      <c r="A121" s="2" t="s">
        <v>65</v>
      </c>
      <c r="B121" s="2"/>
      <c r="C121" s="9">
        <v>400</v>
      </c>
    </row>
    <row r="122" spans="1:3" x14ac:dyDescent="0.25">
      <c r="A122" s="2" t="s">
        <v>66</v>
      </c>
      <c r="B122" s="2"/>
      <c r="C122" s="9"/>
    </row>
    <row r="123" spans="1:3" x14ac:dyDescent="0.25">
      <c r="A123" s="2"/>
      <c r="B123" s="2" t="s">
        <v>67</v>
      </c>
      <c r="C123" s="9">
        <v>500</v>
      </c>
    </row>
    <row r="124" spans="1:3" x14ac:dyDescent="0.25">
      <c r="A124" s="2"/>
      <c r="B124" s="2" t="s">
        <v>68</v>
      </c>
      <c r="C124" s="11">
        <v>500</v>
      </c>
    </row>
    <row r="125" spans="1:3" ht="15.75" thickBot="1" x14ac:dyDescent="0.3">
      <c r="A125" s="2" t="s">
        <v>69</v>
      </c>
      <c r="B125" s="4"/>
      <c r="C125" s="22">
        <f>SUM(C109:C124)</f>
        <v>58075</v>
      </c>
    </row>
    <row r="126" spans="1:3" x14ac:dyDescent="0.25">
      <c r="A126" s="2"/>
      <c r="B126" s="2"/>
      <c r="C126" s="15"/>
    </row>
    <row r="127" spans="1:3" x14ac:dyDescent="0.25">
      <c r="A127" s="2" t="s">
        <v>76</v>
      </c>
      <c r="B127" s="4"/>
      <c r="C127" s="9"/>
    </row>
    <row r="128" spans="1:3" x14ac:dyDescent="0.25">
      <c r="A128" s="2" t="s">
        <v>77</v>
      </c>
      <c r="B128" s="2"/>
      <c r="C128" s="9">
        <v>375</v>
      </c>
    </row>
    <row r="129" spans="1:3" x14ac:dyDescent="0.25">
      <c r="A129" s="2" t="s">
        <v>78</v>
      </c>
      <c r="B129" s="1"/>
      <c r="C129" s="9">
        <v>23000</v>
      </c>
    </row>
    <row r="130" spans="1:3" x14ac:dyDescent="0.25">
      <c r="A130" s="2" t="s">
        <v>79</v>
      </c>
      <c r="B130" s="1"/>
      <c r="C130" s="9">
        <v>62534</v>
      </c>
    </row>
    <row r="131" spans="1:3" x14ac:dyDescent="0.25">
      <c r="A131" s="2" t="s">
        <v>80</v>
      </c>
      <c r="B131" s="2"/>
      <c r="C131" s="9">
        <v>16000</v>
      </c>
    </row>
    <row r="132" spans="1:3" x14ac:dyDescent="0.25">
      <c r="A132" s="2" t="s">
        <v>112</v>
      </c>
      <c r="B132" s="2"/>
      <c r="C132" s="11">
        <v>1300</v>
      </c>
    </row>
    <row r="133" spans="1:3" x14ac:dyDescent="0.25">
      <c r="A133" s="2" t="s">
        <v>113</v>
      </c>
      <c r="B133" s="2"/>
      <c r="C133" s="11">
        <v>850</v>
      </c>
    </row>
    <row r="134" spans="1:3" ht="15.75" thickBot="1" x14ac:dyDescent="0.3">
      <c r="A134" s="2" t="s">
        <v>81</v>
      </c>
      <c r="B134" s="4"/>
      <c r="C134" s="22">
        <f>SUM(C128:C133)</f>
        <v>104059</v>
      </c>
    </row>
    <row r="135" spans="1:3" x14ac:dyDescent="0.25">
      <c r="A135" s="2"/>
      <c r="B135" s="4"/>
      <c r="C135" s="24"/>
    </row>
    <row r="136" spans="1:3" x14ac:dyDescent="0.25">
      <c r="A136" s="2" t="s">
        <v>70</v>
      </c>
      <c r="B136" s="2"/>
      <c r="C136" s="9"/>
    </row>
    <row r="137" spans="1:3" x14ac:dyDescent="0.25">
      <c r="A137" s="2" t="s">
        <v>87</v>
      </c>
      <c r="B137" s="2"/>
      <c r="C137" s="11">
        <v>150</v>
      </c>
    </row>
    <row r="138" spans="1:3" x14ac:dyDescent="0.25">
      <c r="A138" s="2" t="s">
        <v>82</v>
      </c>
      <c r="B138" s="1"/>
      <c r="C138" s="9">
        <v>4240</v>
      </c>
    </row>
    <row r="139" spans="1:3" x14ac:dyDescent="0.25">
      <c r="A139" s="2" t="s">
        <v>83</v>
      </c>
      <c r="B139" s="1"/>
      <c r="C139" s="9">
        <v>1800</v>
      </c>
    </row>
    <row r="140" spans="1:3" x14ac:dyDescent="0.25">
      <c r="A140" s="2" t="s">
        <v>84</v>
      </c>
      <c r="B140" s="1"/>
      <c r="C140" s="9">
        <v>900</v>
      </c>
    </row>
    <row r="141" spans="1:3" x14ac:dyDescent="0.25">
      <c r="A141" s="2" t="s">
        <v>85</v>
      </c>
      <c r="B141" s="1"/>
      <c r="C141" s="9">
        <v>40</v>
      </c>
    </row>
    <row r="142" spans="1:3" ht="15.75" thickBot="1" x14ac:dyDescent="0.3">
      <c r="A142" s="2" t="s">
        <v>86</v>
      </c>
      <c r="B142" s="4"/>
      <c r="C142" s="22">
        <f>SUM(C137:C141)</f>
        <v>7130</v>
      </c>
    </row>
    <row r="143" spans="1:3" x14ac:dyDescent="0.25">
      <c r="A143" s="2"/>
      <c r="B143" s="4"/>
      <c r="C143" s="24"/>
    </row>
    <row r="144" spans="1:3" x14ac:dyDescent="0.25">
      <c r="A144" s="2" t="s">
        <v>119</v>
      </c>
      <c r="B144" s="1" t="s">
        <v>123</v>
      </c>
      <c r="C144" s="31">
        <v>0</v>
      </c>
    </row>
    <row r="145" spans="1:3" x14ac:dyDescent="0.25">
      <c r="A145" s="2" t="s">
        <v>120</v>
      </c>
      <c r="B145" s="1" t="s">
        <v>123</v>
      </c>
      <c r="C145" s="31">
        <v>0</v>
      </c>
    </row>
    <row r="146" spans="1:3" x14ac:dyDescent="0.25">
      <c r="A146" s="2"/>
      <c r="B146" s="2"/>
      <c r="C146" s="15"/>
    </row>
    <row r="147" spans="1:3" ht="15.75" thickBot="1" x14ac:dyDescent="0.3">
      <c r="A147" s="2" t="s">
        <v>88</v>
      </c>
      <c r="B147" s="4"/>
      <c r="C147" s="22">
        <f>C160+C134+C142+C137</f>
        <v>403790</v>
      </c>
    </row>
    <row r="148" spans="1:3" x14ac:dyDescent="0.25">
      <c r="A148" s="2"/>
      <c r="B148" s="4"/>
      <c r="C148" s="24"/>
    </row>
    <row r="149" spans="1:3" x14ac:dyDescent="0.25">
      <c r="A149" s="2" t="s">
        <v>71</v>
      </c>
      <c r="B149" s="2"/>
      <c r="C149" s="9"/>
    </row>
    <row r="150" spans="1:3" x14ac:dyDescent="0.25">
      <c r="A150" s="2" t="s">
        <v>114</v>
      </c>
      <c r="B150" s="2" t="s">
        <v>138</v>
      </c>
      <c r="C150" s="9">
        <v>105000</v>
      </c>
    </row>
    <row r="151" spans="1:3" x14ac:dyDescent="0.25">
      <c r="A151" s="2" t="s">
        <v>115</v>
      </c>
      <c r="B151" s="2" t="s">
        <v>140</v>
      </c>
      <c r="C151" s="9">
        <v>0</v>
      </c>
    </row>
    <row r="152" spans="1:3" x14ac:dyDescent="0.25">
      <c r="A152" s="2" t="s">
        <v>117</v>
      </c>
      <c r="B152" s="2" t="s">
        <v>137</v>
      </c>
      <c r="C152" s="9">
        <v>62926</v>
      </c>
    </row>
    <row r="153" spans="1:3" x14ac:dyDescent="0.25">
      <c r="A153" s="5" t="s">
        <v>116</v>
      </c>
      <c r="B153" s="2"/>
      <c r="C153" s="9">
        <v>0</v>
      </c>
    </row>
    <row r="154" spans="1:3" x14ac:dyDescent="0.25">
      <c r="A154" s="5" t="s">
        <v>163</v>
      </c>
      <c r="B154" s="2" t="s">
        <v>134</v>
      </c>
      <c r="C154" s="9">
        <v>35000</v>
      </c>
    </row>
    <row r="155" spans="1:3" x14ac:dyDescent="0.25">
      <c r="A155" s="5" t="s">
        <v>135</v>
      </c>
      <c r="B155" s="2"/>
      <c r="C155" s="11">
        <v>4038</v>
      </c>
    </row>
    <row r="156" spans="1:3" x14ac:dyDescent="0.25">
      <c r="A156" s="2" t="s">
        <v>72</v>
      </c>
      <c r="B156" s="2" t="s">
        <v>139</v>
      </c>
      <c r="C156" s="11">
        <v>29062</v>
      </c>
    </row>
    <row r="157" spans="1:3" x14ac:dyDescent="0.25">
      <c r="A157" s="2" t="s">
        <v>73</v>
      </c>
      <c r="B157" s="2" t="s">
        <v>141</v>
      </c>
      <c r="C157" s="9">
        <v>16425</v>
      </c>
    </row>
    <row r="158" spans="1:3" x14ac:dyDescent="0.25">
      <c r="A158" s="5" t="s">
        <v>118</v>
      </c>
      <c r="B158" s="2" t="s">
        <v>136</v>
      </c>
      <c r="C158" s="9">
        <v>35000</v>
      </c>
    </row>
    <row r="159" spans="1:3" x14ac:dyDescent="0.25">
      <c r="A159" s="2" t="s">
        <v>74</v>
      </c>
      <c r="B159" s="2"/>
      <c r="C159" s="11">
        <v>5000</v>
      </c>
    </row>
    <row r="160" spans="1:3" ht="15.75" thickBot="1" x14ac:dyDescent="0.3">
      <c r="A160" s="2" t="s">
        <v>75</v>
      </c>
      <c r="B160" s="4"/>
      <c r="C160" s="22">
        <f>SUM(C150:C159)</f>
        <v>292451</v>
      </c>
    </row>
    <row r="161" spans="1:3" x14ac:dyDescent="0.25">
      <c r="A161" s="2"/>
      <c r="B161" s="4"/>
      <c r="C161" s="12"/>
    </row>
    <row r="162" spans="1:3" x14ac:dyDescent="0.25">
      <c r="A162" s="6"/>
      <c r="B162" s="6"/>
      <c r="C162" s="27"/>
    </row>
    <row r="163" spans="1:3" ht="15.75" thickBot="1" x14ac:dyDescent="0.3">
      <c r="A163" s="2" t="s">
        <v>89</v>
      </c>
      <c r="B163" s="7"/>
      <c r="C163" s="22">
        <f>C125+C106+C147</f>
        <v>922638</v>
      </c>
    </row>
    <row r="164" spans="1:3" x14ac:dyDescent="0.25">
      <c r="A164" s="2" t="s">
        <v>121</v>
      </c>
      <c r="B164" s="7"/>
      <c r="C164" s="12">
        <f>ROUND(C3+C17-C163,5)</f>
        <v>-174883.96</v>
      </c>
    </row>
    <row r="165" spans="1:3" x14ac:dyDescent="0.25">
      <c r="A165" s="2"/>
      <c r="B165" s="7"/>
      <c r="C165" s="16"/>
    </row>
    <row r="166" spans="1:3" x14ac:dyDescent="0.25">
      <c r="A166" s="2" t="s">
        <v>164</v>
      </c>
      <c r="B166" s="2"/>
      <c r="C166" s="26">
        <v>4500</v>
      </c>
    </row>
    <row r="167" spans="1:3" ht="15.75" thickBot="1" x14ac:dyDescent="0.3">
      <c r="A167" s="2" t="s">
        <v>90</v>
      </c>
      <c r="B167" s="4"/>
      <c r="C167" s="28">
        <f>SUM(C166:C166)</f>
        <v>4500</v>
      </c>
    </row>
    <row r="168" spans="1:3" x14ac:dyDescent="0.25">
      <c r="A168" s="2"/>
      <c r="B168" s="2"/>
      <c r="C168" s="15"/>
    </row>
    <row r="169" spans="1:3" x14ac:dyDescent="0.25">
      <c r="A169" s="2" t="s">
        <v>91</v>
      </c>
      <c r="B169" s="2"/>
      <c r="C169" s="9"/>
    </row>
    <row r="170" spans="1:3" x14ac:dyDescent="0.25">
      <c r="A170" s="2" t="s">
        <v>92</v>
      </c>
      <c r="B170" s="2"/>
      <c r="C170" s="9">
        <v>22000</v>
      </c>
    </row>
    <row r="171" spans="1:3" x14ac:dyDescent="0.25">
      <c r="A171" s="2" t="s">
        <v>93</v>
      </c>
      <c r="B171" s="8"/>
      <c r="C171" s="11">
        <v>64595</v>
      </c>
    </row>
    <row r="172" spans="1:3" x14ac:dyDescent="0.25">
      <c r="A172" s="2" t="s">
        <v>122</v>
      </c>
      <c r="B172" s="8"/>
      <c r="C172" s="11">
        <v>234093</v>
      </c>
    </row>
    <row r="173" spans="1:3" ht="15.75" thickBot="1" x14ac:dyDescent="0.3">
      <c r="A173" s="2" t="s">
        <v>94</v>
      </c>
      <c r="B173" s="7"/>
      <c r="C173" s="29">
        <f>C170+C171</f>
        <v>86595</v>
      </c>
    </row>
    <row r="174" spans="1:3" x14ac:dyDescent="0.25">
      <c r="A174" s="2"/>
      <c r="B174" s="2"/>
      <c r="C174" s="15"/>
    </row>
    <row r="175" spans="1:3" x14ac:dyDescent="0.25">
      <c r="A175" s="18"/>
      <c r="B175" s="18"/>
      <c r="C175" s="11"/>
    </row>
    <row r="176" spans="1:3" ht="15.75" thickBot="1" x14ac:dyDescent="0.3">
      <c r="A176" s="2" t="s">
        <v>95</v>
      </c>
      <c r="B176" s="2"/>
      <c r="C176" s="22">
        <f>(C17-C163+C167-C173)+C172</f>
        <v>-22885.959999999963</v>
      </c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329" spans="4:4" x14ac:dyDescent="0.25">
      <c r="D329" s="21"/>
    </row>
  </sheetData>
  <pageMargins left="0.7" right="0.7" top="0.75" bottom="0.75" header="0.3" footer="0.3"/>
  <pageSetup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Manager</dc:creator>
  <cp:lastModifiedBy>General Manager</cp:lastModifiedBy>
  <cp:lastPrinted>2020-08-17T17:26:49Z</cp:lastPrinted>
  <dcterms:created xsi:type="dcterms:W3CDTF">2019-07-03T14:06:04Z</dcterms:created>
  <dcterms:modified xsi:type="dcterms:W3CDTF">2020-09-09T21:10:36Z</dcterms:modified>
</cp:coreProperties>
</file>