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hidePivotFieldList="1"/>
  <xr:revisionPtr revIDLastSave="0" documentId="8_{A31027B1-2B04-4573-8C79-8DB48CCD6280}" xr6:coauthVersionLast="44" xr6:coauthVersionMax="44" xr10:uidLastSave="{00000000-0000-0000-0000-000000000000}"/>
  <bookViews>
    <workbookView xWindow="-120" yWindow="-120" windowWidth="29040" windowHeight="15840" tabRatio="826" xr2:uid="{00000000-000D-0000-FFFF-FFFF00000000}"/>
  </bookViews>
  <sheets>
    <sheet name="Sheet1" sheetId="3" r:id="rId1"/>
  </sheets>
  <definedNames>
    <definedName name="_xlnm.Print_Area" localSheetId="0">Sheet1!$A:$K</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13" i="3" l="1"/>
  <c r="P7" i="3"/>
  <c r="Q7" i="3" s="1"/>
  <c r="P8" i="3"/>
  <c r="Q8" i="3" s="1"/>
  <c r="P9" i="3"/>
  <c r="Q9" i="3" s="1"/>
  <c r="P10" i="3"/>
  <c r="Q10" i="3" s="1"/>
  <c r="P11" i="3"/>
  <c r="Q11" i="3" s="1"/>
  <c r="P12" i="3"/>
  <c r="Q12" i="3" s="1"/>
  <c r="P13" i="3"/>
  <c r="Q13" i="3" s="1"/>
  <c r="P14" i="3"/>
  <c r="Q14" i="3" s="1"/>
  <c r="P15" i="3"/>
  <c r="Q15" i="3" s="1"/>
  <c r="P16" i="3"/>
  <c r="Q16" i="3" s="1"/>
  <c r="O7" i="3"/>
  <c r="O8" i="3"/>
  <c r="O9" i="3"/>
  <c r="O10" i="3"/>
  <c r="O11" i="3"/>
  <c r="O12" i="3"/>
  <c r="O14" i="3"/>
  <c r="O15" i="3"/>
  <c r="O16" i="3"/>
  <c r="J26" i="3"/>
  <c r="E63" i="3"/>
  <c r="E64" i="3"/>
  <c r="E65" i="3"/>
  <c r="E66" i="3"/>
  <c r="E67" i="3"/>
  <c r="E68" i="3"/>
  <c r="E69" i="3"/>
  <c r="E62" i="3"/>
  <c r="J67" i="3"/>
  <c r="J68" i="3"/>
  <c r="J69" i="3"/>
  <c r="J66" i="3"/>
  <c r="J53" i="3"/>
  <c r="J54" i="3"/>
  <c r="J55" i="3"/>
  <c r="J62" i="3" s="1"/>
  <c r="J56" i="3"/>
  <c r="J57" i="3"/>
  <c r="J58" i="3"/>
  <c r="J59" i="3"/>
  <c r="J60" i="3"/>
  <c r="J61" i="3"/>
  <c r="J52" i="3"/>
  <c r="J33" i="3"/>
  <c r="J34" i="3"/>
  <c r="J35" i="3"/>
  <c r="J36" i="3"/>
  <c r="J37" i="3"/>
  <c r="J32" i="3"/>
  <c r="E23" i="3"/>
  <c r="E24" i="3"/>
  <c r="E25" i="3"/>
  <c r="E26" i="3"/>
  <c r="E27" i="3"/>
  <c r="E28" i="3"/>
  <c r="E29" i="3"/>
  <c r="E22" i="3"/>
  <c r="E35" i="3"/>
  <c r="E36" i="3"/>
  <c r="E37" i="3"/>
  <c r="E34" i="3"/>
  <c r="J23" i="3"/>
  <c r="J24" i="3"/>
  <c r="J25" i="3"/>
  <c r="J27" i="3"/>
  <c r="J22" i="3"/>
  <c r="J28" i="3" s="1"/>
  <c r="E43" i="3"/>
  <c r="E44" i="3"/>
  <c r="E42" i="3"/>
  <c r="J42" i="3"/>
  <c r="J44" i="3"/>
  <c r="J45" i="3"/>
  <c r="J46" i="3"/>
  <c r="J47" i="3"/>
  <c r="J43" i="3"/>
  <c r="E50" i="3"/>
  <c r="E51" i="3"/>
  <c r="E52" i="3"/>
  <c r="E53" i="3"/>
  <c r="E54" i="3"/>
  <c r="E55" i="3"/>
  <c r="E56" i="3"/>
  <c r="E57" i="3"/>
  <c r="E49" i="3"/>
  <c r="E58" i="3" l="1"/>
  <c r="E45" i="3"/>
  <c r="E30" i="3"/>
  <c r="J48" i="3"/>
  <c r="E38" i="3"/>
  <c r="J70" i="3"/>
  <c r="E70" i="3"/>
  <c r="J38" i="3"/>
  <c r="M16" i="3"/>
  <c r="M10" i="3"/>
  <c r="M14" i="3"/>
  <c r="M9" i="3"/>
  <c r="M7" i="3"/>
  <c r="M12" i="3"/>
  <c r="M13" i="3"/>
  <c r="M11" i="3"/>
  <c r="M8" i="3"/>
  <c r="M15" i="3"/>
  <c r="C7" i="3" l="1"/>
  <c r="C8" i="3"/>
  <c r="C12" i="3"/>
  <c r="C16" i="3"/>
  <c r="B14" i="3"/>
  <c r="B16" i="3"/>
  <c r="D13" i="3"/>
  <c r="D16" i="3"/>
  <c r="D7" i="3"/>
  <c r="C15" i="3"/>
  <c r="B11" i="3"/>
  <c r="D15" i="3"/>
  <c r="C9" i="3"/>
  <c r="C13" i="3"/>
  <c r="B10" i="3"/>
  <c r="B8" i="3"/>
  <c r="D9" i="3"/>
  <c r="D8" i="3"/>
  <c r="C10" i="3"/>
  <c r="C14" i="3"/>
  <c r="D14" i="3"/>
  <c r="D12" i="3"/>
  <c r="D11" i="3"/>
  <c r="B13" i="3"/>
  <c r="B12" i="3"/>
  <c r="B15" i="3"/>
  <c r="C11" i="3"/>
  <c r="E11" i="3" s="1"/>
  <c r="D10" i="3"/>
  <c r="B9" i="3"/>
  <c r="B7" i="3"/>
  <c r="E12" i="3" l="1"/>
  <c r="E9" i="3"/>
  <c r="D17" i="3"/>
  <c r="C17" i="3"/>
  <c r="E7" i="3"/>
  <c r="E14" i="3"/>
  <c r="E16" i="3"/>
  <c r="E10" i="3"/>
  <c r="E13" i="3"/>
  <c r="E15" i="3"/>
  <c r="E8" i="3"/>
  <c r="E17" i="3" l="1"/>
</calcChain>
</file>

<file path=xl/sharedStrings.xml><?xml version="1.0" encoding="utf-8"?>
<sst xmlns="http://schemas.openxmlformats.org/spreadsheetml/2006/main" count="138" uniqueCount="87">
  <si>
    <t>Estimated</t>
  </si>
  <si>
    <t>Actual</t>
  </si>
  <si>
    <t>Food</t>
  </si>
  <si>
    <t>Drinks</t>
  </si>
  <si>
    <t>Linens</t>
  </si>
  <si>
    <t>Decorations</t>
  </si>
  <si>
    <t>Flowers</t>
  </si>
  <si>
    <t>Candles</t>
  </si>
  <si>
    <t>Lighting</t>
  </si>
  <si>
    <t>Balloons</t>
  </si>
  <si>
    <t>Gifts</t>
  </si>
  <si>
    <t>Transportation</t>
  </si>
  <si>
    <t>Reception</t>
  </si>
  <si>
    <t>Parking</t>
  </si>
  <si>
    <t>Taxis</t>
  </si>
  <si>
    <t>Cake</t>
  </si>
  <si>
    <t>Bouquets</t>
  </si>
  <si>
    <t>Ceremony</t>
  </si>
  <si>
    <t>Invitations</t>
  </si>
  <si>
    <t>Announcements</t>
  </si>
  <si>
    <t>Programs</t>
  </si>
  <si>
    <t>Calligraphy</t>
  </si>
  <si>
    <t>Photography</t>
  </si>
  <si>
    <t>Formals</t>
  </si>
  <si>
    <t>Candids</t>
  </si>
  <si>
    <t>Videography</t>
  </si>
  <si>
    <t>Officiant</t>
  </si>
  <si>
    <t>Apparel</t>
  </si>
  <si>
    <t>Shoes</t>
  </si>
  <si>
    <t>Favors</t>
  </si>
  <si>
    <t>Jewelry</t>
  </si>
  <si>
    <t>Attendants</t>
  </si>
  <si>
    <t>Parents</t>
  </si>
  <si>
    <t>Showers</t>
  </si>
  <si>
    <t>Other Expenses</t>
  </si>
  <si>
    <t>Matchbooks</t>
  </si>
  <si>
    <t>Boutonnières</t>
  </si>
  <si>
    <t>Corsages</t>
  </si>
  <si>
    <t>Music</t>
  </si>
  <si>
    <t>Engagement ring</t>
  </si>
  <si>
    <t>Readers/other participants</t>
  </si>
  <si>
    <t>Musicians for ceremony</t>
  </si>
  <si>
    <t>Band/DJ for reception</t>
  </si>
  <si>
    <t>Extra prints</t>
  </si>
  <si>
    <t>Photo albums</t>
  </si>
  <si>
    <t>Tables and chairs</t>
  </si>
  <si>
    <t>Staff and gratuities</t>
  </si>
  <si>
    <t>Thank-You cards</t>
  </si>
  <si>
    <t>Personal stationery</t>
  </si>
  <si>
    <t>Guest book</t>
  </si>
  <si>
    <t>Reception napkins</t>
  </si>
  <si>
    <t>Wedding coordinator</t>
  </si>
  <si>
    <t>Rehearsal dinner</t>
  </si>
  <si>
    <t>Engagement party</t>
  </si>
  <si>
    <t>Bachelor/ette parties</t>
  </si>
  <si>
    <t>Hotel rooms</t>
  </si>
  <si>
    <t>Wedding rings</t>
  </si>
  <si>
    <t>Veil/headpiece</t>
  </si>
  <si>
    <t>Room/hall fees</t>
  </si>
  <si>
    <t>Limousines/trolleys</t>
  </si>
  <si>
    <t>Church/ceremony site fee</t>
  </si>
  <si>
    <t>Over/Under</t>
  </si>
  <si>
    <t>Others</t>
  </si>
  <si>
    <t>Stationery / Printing</t>
  </si>
  <si>
    <t>Tux, suit, and/or dresses</t>
  </si>
  <si>
    <t>Accessories</t>
  </si>
  <si>
    <t>Bows for church pews</t>
  </si>
  <si>
    <t>Table centerpieces</t>
  </si>
  <si>
    <t>Total Budget</t>
  </si>
  <si>
    <t>Total for Gifts</t>
  </si>
  <si>
    <t>Total for Apparel</t>
  </si>
  <si>
    <t>Total for Music</t>
  </si>
  <si>
    <t>Total for Reception</t>
  </si>
  <si>
    <t>Total for Other Expenses</t>
  </si>
  <si>
    <t>Total for Transportation</t>
  </si>
  <si>
    <t>Total for Stationery / Printing</t>
  </si>
  <si>
    <t>Total for Photography</t>
  </si>
  <si>
    <t>Total for Flowers</t>
  </si>
  <si>
    <t>Total for Decorations</t>
  </si>
  <si>
    <t xml:space="preserve"> </t>
  </si>
  <si>
    <t>Summary of Actual Expenses</t>
  </si>
  <si>
    <t>Summary</t>
  </si>
  <si>
    <t>Rank</t>
  </si>
  <si>
    <t>Category</t>
  </si>
  <si>
    <t>Ranking Value</t>
  </si>
  <si>
    <t>Ref</t>
  </si>
  <si>
    <t>Wedding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</si>
</sst>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8" formatCode="&quot;$&quot;#,##0.00_);[Red]\(&quot;$&quot;#,##0.00\)"/>
    <numFmt numFmtId="164" formatCode="&quot;$&quot;#,##0.00"/>
    <numFmt numFmtId="165" formatCode="0.0000"/>
  </numFmts>
  <fonts count="9" x14ac:knownFonts="1">
    <font>
      <sz val="10"/>
      <name val="Arial"/>
    </font>
    <font>
      <sz val="11"/>
      <color theme="1" tint="0.14999847407452621"/>
      <name val="Perpetua"/>
      <family val="1"/>
      <scheme val="minor"/>
    </font>
    <font>
      <sz val="11"/>
      <name val="Perpetua"/>
      <family val="1"/>
      <scheme val="minor"/>
    </font>
    <font>
      <b/>
      <sz val="11"/>
      <color theme="1" tint="0.14999847407452621"/>
      <name val="Perpetua"/>
      <family val="1"/>
      <scheme val="minor"/>
    </font>
    <font>
      <sz val="11"/>
      <color theme="1" tint="0.249977111117893"/>
      <name val="Perpetua"/>
      <family val="1"/>
      <scheme val="minor"/>
    </font>
    <font>
      <sz val="11"/>
      <color theme="0"/>
      <name val="Perpetua"/>
      <family val="1"/>
      <scheme val="minor"/>
    </font>
    <font>
      <sz val="14"/>
      <color theme="4" tint="-0.249977111117893"/>
      <name val="Perpetua"/>
      <family val="1"/>
      <scheme val="minor"/>
    </font>
    <font>
      <sz val="11"/>
      <color theme="1" tint="0.14999847407452621"/>
      <name val="Perpetua"/>
      <family val="1"/>
      <scheme val="minor"/>
    </font>
    <font>
      <b/>
      <sz val="36"/>
      <color theme="4"/>
      <name val="Edwardian Script ITC"/>
      <family val="4"/>
      <scheme val="major"/>
    </font>
  </fonts>
  <fills count="2">
    <fill>
      <patternFill patternType="none"/>
    </fill>
    <fill>
      <patternFill patternType="gray125"/>
    </fill>
  </fills>
  <borders count="1">
    <border>
      <left/>
      <right/>
      <top/>
      <bottom/>
      <diagonal/>
    </border>
  </borders>
  <cellStyleXfs count="1">
    <xf numFmtId="0" fontId="0" fillId="0" borderId="0"/>
  </cellStyleXfs>
  <cellXfs count="44">
    <xf numFmtId="0" fontId="0" fillId="0" borderId="0" xfId="0"/>
    <xf numFmtId="0" fontId="1" fillId="0" borderId="0" xfId="0" applyFont="1" applyFill="1" applyAlignment="1">
      <alignment horizontal="center" vertical="center"/>
    </xf>
    <xf numFmtId="0" fontId="1" fillId="0" borderId="0" xfId="0" applyFont="1" applyFill="1" applyAlignment="1">
      <alignment horizontal="left" vertical="center"/>
    </xf>
    <xf numFmtId="0" fontId="1" fillId="0" borderId="0" xfId="0" applyFont="1" applyFill="1" applyBorder="1" applyAlignment="1">
      <alignment horizontal="left" vertical="center" indent="1"/>
    </xf>
    <xf numFmtId="164" fontId="1" fillId="0" borderId="0" xfId="0" applyNumberFormat="1" applyFont="1" applyFill="1" applyBorder="1" applyAlignment="1" applyProtection="1">
      <alignment horizontal="center" vertical="center"/>
    </xf>
    <xf numFmtId="164" fontId="1" fillId="0" borderId="0" xfId="0" applyNumberFormat="1" applyFont="1" applyFill="1" applyBorder="1" applyAlignment="1">
      <alignment horizontal="center" vertical="center"/>
    </xf>
    <xf numFmtId="164" fontId="1" fillId="0" borderId="0" xfId="0" applyNumberFormat="1" applyFont="1" applyFill="1" applyAlignment="1">
      <alignment horizontal="center" vertical="center"/>
    </xf>
    <xf numFmtId="0" fontId="1" fillId="0" borderId="0" xfId="0" applyFont="1" applyAlignment="1">
      <alignment horizontal="left" vertical="center" indent="1"/>
    </xf>
    <xf numFmtId="164" fontId="1" fillId="0" borderId="0" xfId="0" applyNumberFormat="1" applyFont="1" applyAlignment="1">
      <alignment horizontal="center" vertical="center"/>
    </xf>
    <xf numFmtId="0" fontId="2" fillId="0" borderId="0" xfId="0" applyFont="1"/>
    <xf numFmtId="0" fontId="1" fillId="0" borderId="0" xfId="0" applyFont="1" applyFill="1" applyAlignment="1">
      <alignment horizontal="left" vertical="center" indent="1"/>
    </xf>
    <xf numFmtId="0" fontId="4" fillId="0" borderId="0" xfId="0" applyFont="1" applyFill="1" applyBorder="1" applyAlignment="1">
      <alignment horizontal="left" indent="1"/>
    </xf>
    <xf numFmtId="164" fontId="4"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3" fillId="0" borderId="0" xfId="0" applyNumberFormat="1" applyFont="1" applyFill="1" applyBorder="1" applyAlignment="1" applyProtection="1">
      <alignment horizontal="left" vertical="center" indent="1"/>
    </xf>
    <xf numFmtId="164" fontId="3" fillId="0" borderId="0" xfId="0" applyNumberFormat="1" applyFont="1" applyFill="1" applyBorder="1" applyAlignment="1" applyProtection="1">
      <alignment horizontal="center" vertical="center"/>
    </xf>
    <xf numFmtId="0" fontId="1" fillId="0" borderId="0" xfId="0" applyFont="1" applyFill="1" applyBorder="1" applyAlignment="1">
      <alignment horizontal="center" vertical="center"/>
    </xf>
    <xf numFmtId="0" fontId="1" fillId="0" borderId="0" xfId="0" applyFont="1" applyFill="1" applyAlignment="1">
      <alignment vertical="center"/>
    </xf>
    <xf numFmtId="0" fontId="1" fillId="0" borderId="0" xfId="0" applyFont="1" applyBorder="1" applyAlignment="1">
      <alignment horizontal="center" vertical="center" wrapText="1"/>
    </xf>
    <xf numFmtId="0" fontId="1" fillId="0" borderId="0" xfId="0" applyFont="1" applyFill="1" applyBorder="1" applyAlignment="1">
      <alignment vertical="center"/>
    </xf>
    <xf numFmtId="0" fontId="1" fillId="0" borderId="0" xfId="0" applyFont="1" applyFill="1" applyBorder="1" applyAlignment="1">
      <alignment horizontal="center" vertical="center" textRotation="68"/>
    </xf>
    <xf numFmtId="0" fontId="1" fillId="0" borderId="0" xfId="0" applyNumberFormat="1" applyFont="1" applyFill="1" applyBorder="1" applyAlignment="1" applyProtection="1">
      <alignment horizontal="left" vertical="center" indent="1"/>
    </xf>
    <xf numFmtId="8" fontId="1" fillId="0" borderId="0" xfId="0" applyNumberFormat="1" applyFont="1" applyFill="1" applyBorder="1" applyAlignment="1" applyProtection="1">
      <alignment horizontal="center" vertical="center"/>
    </xf>
    <xf numFmtId="0" fontId="1" fillId="0" borderId="0" xfId="0" applyNumberFormat="1" applyFont="1" applyFill="1" applyBorder="1" applyAlignment="1">
      <alignment horizontal="left" vertical="center" indent="1"/>
    </xf>
    <xf numFmtId="0" fontId="1" fillId="0" borderId="0" xfId="0" applyFont="1" applyFill="1" applyBorder="1" applyAlignment="1" applyProtection="1">
      <alignment horizontal="left" vertical="center" indent="1"/>
    </xf>
    <xf numFmtId="0" fontId="5" fillId="0" borderId="0" xfId="0" applyFont="1" applyFill="1" applyBorder="1" applyAlignment="1">
      <alignment horizontal="left" vertical="center" indent="1"/>
    </xf>
    <xf numFmtId="164" fontId="5" fillId="0" borderId="0" xfId="0" applyNumberFormat="1" applyFont="1" applyFill="1" applyBorder="1" applyAlignment="1" applyProtection="1">
      <alignment horizontal="center" vertical="center"/>
    </xf>
    <xf numFmtId="164" fontId="5" fillId="0" borderId="0" xfId="0" applyNumberFormat="1" applyFont="1" applyFill="1" applyBorder="1" applyAlignment="1">
      <alignment horizontal="center" vertical="center"/>
    </xf>
    <xf numFmtId="0" fontId="5" fillId="0" borderId="0" xfId="0" applyNumberFormat="1" applyFont="1" applyFill="1" applyBorder="1" applyAlignment="1" applyProtection="1">
      <alignment horizontal="left" vertical="center" indent="1"/>
    </xf>
    <xf numFmtId="0" fontId="5" fillId="0" borderId="0" xfId="0" applyFont="1" applyFill="1" applyBorder="1" applyAlignment="1">
      <alignment horizontal="center" vertical="center"/>
    </xf>
    <xf numFmtId="0" fontId="1" fillId="0" borderId="0" xfId="0" applyFont="1" applyBorder="1" applyAlignment="1">
      <alignment horizontal="center" vertical="center" wrapText="1"/>
    </xf>
    <xf numFmtId="0" fontId="6" fillId="0" borderId="0" xfId="0" applyFont="1" applyFill="1" applyAlignment="1">
      <alignment vertical="center"/>
    </xf>
    <xf numFmtId="0" fontId="1" fillId="0" borderId="0" xfId="0" applyFont="1" applyFill="1" applyAlignment="1">
      <alignment horizontal="center" vertical="center"/>
    </xf>
    <xf numFmtId="0" fontId="7" fillId="0" borderId="0" xfId="0" applyFont="1" applyFill="1" applyAlignment="1">
      <alignment horizontal="left" vertical="center" indent="1"/>
    </xf>
    <xf numFmtId="164" fontId="7" fillId="0" borderId="0" xfId="0" applyNumberFormat="1" applyFont="1" applyFill="1" applyAlignment="1">
      <alignment horizontal="center" vertical="center"/>
    </xf>
    <xf numFmtId="0" fontId="5" fillId="0" borderId="0" xfId="0" applyFont="1" applyFill="1" applyAlignment="1">
      <alignment horizontal="center" vertical="center"/>
    </xf>
    <xf numFmtId="0" fontId="5" fillId="0" borderId="0" xfId="0" applyFont="1"/>
    <xf numFmtId="2" fontId="5" fillId="0" borderId="0" xfId="0" applyNumberFormat="1" applyFont="1" applyFill="1" applyBorder="1" applyAlignment="1">
      <alignment horizontal="center" vertical="center"/>
    </xf>
    <xf numFmtId="165" fontId="5" fillId="0" borderId="0" xfId="0" applyNumberFormat="1" applyFont="1" applyFill="1" applyAlignment="1">
      <alignment horizontal="center" vertical="center"/>
    </xf>
    <xf numFmtId="0" fontId="8" fillId="0" borderId="0" xfId="0" applyFont="1" applyAlignment="1">
      <alignment horizontal="center" vertical="center"/>
    </xf>
    <xf numFmtId="0" fontId="1" fillId="0" borderId="0" xfId="0" applyFont="1" applyBorder="1" applyAlignment="1">
      <alignment horizontal="center" vertical="center" wrapText="1"/>
    </xf>
    <xf numFmtId="0" fontId="1" fillId="0" borderId="0" xfId="0" applyFont="1" applyFill="1" applyAlignment="1">
      <alignment horizontal="center" vertical="center"/>
    </xf>
    <xf numFmtId="0" fontId="3" fillId="0" borderId="0" xfId="0" applyNumberFormat="1" applyFont="1" applyFill="1" applyBorder="1" applyAlignment="1" applyProtection="1">
      <alignment horizontal="center" vertical="center"/>
    </xf>
    <xf numFmtId="8" fontId="3" fillId="0" borderId="0" xfId="0" applyNumberFormat="1" applyFont="1" applyFill="1" applyBorder="1" applyAlignment="1" applyProtection="1">
      <alignment horizontal="center" vertical="center"/>
    </xf>
  </cellXfs>
  <cellStyles count="1">
    <cellStyle name="Normal" xfId="0" builtinId="0"/>
  </cellStyles>
  <dxfs count="124">
    <dxf>
      <font>
        <b val="0"/>
        <i val="0"/>
        <strike val="0"/>
        <condense val="0"/>
        <extend val="0"/>
        <outline val="0"/>
        <shadow val="0"/>
        <u val="none"/>
        <vertAlign val="baseline"/>
        <sz val="11"/>
        <color theme="1" tint="0.14999847407452621"/>
        <name val="Perpetua"/>
        <family val="1"/>
        <scheme val="minor"/>
      </font>
      <numFmt numFmtId="12" formatCode="&quot;$&quot;#,##0.00_);[Red]\(&quot;$&quot;#,##0.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tint="0.14999847407452621"/>
        <name val="Perpetua"/>
        <family val="1"/>
        <scheme val="minor"/>
      </font>
      <numFmt numFmtId="164" formatCode="&quot;$&quot;#,##0.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tint="0.14999847407452621"/>
        <name val="Perpetua"/>
        <family val="1"/>
        <scheme val="minor"/>
      </font>
      <numFmt numFmtId="164" formatCode="&quot;$&quot;#,##0.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tint="0.14999847407452621"/>
        <name val="Perpetua"/>
        <family val="1"/>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tint="0.14999847407452621"/>
        <name val="Perpetua"/>
        <family val="1"/>
        <scheme val="minor"/>
      </font>
      <numFmt numFmtId="12" formatCode="&quot;$&quot;#,##0.00_);[Red]\(&quot;$&quot;#,##0.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tint="0.14999847407452621"/>
        <name val="Perpetua"/>
        <family val="1"/>
        <scheme val="minor"/>
      </font>
      <numFmt numFmtId="164" formatCode="&quot;$&quot;#,##0.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tint="0.14999847407452621"/>
        <name val="Perpetua"/>
        <family val="1"/>
        <scheme val="minor"/>
      </font>
      <numFmt numFmtId="164" formatCode="&quot;$&quot;#,##0.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tint="0.14999847407452621"/>
        <name val="Perpetua"/>
        <family val="1"/>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tint="0.14999847407452621"/>
        <name val="Perpetua"/>
        <family val="1"/>
        <scheme val="minor"/>
      </font>
      <numFmt numFmtId="12" formatCode="&quot;$&quot;#,##0.00_);[Red]\(&quot;$&quot;#,##0.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tint="0.14999847407452621"/>
        <name val="Perpetua"/>
        <family val="1"/>
        <scheme val="minor"/>
      </font>
      <numFmt numFmtId="164" formatCode="&quot;$&quot;#,##0.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tint="0.14999847407452621"/>
        <name val="Perpetua"/>
        <family val="1"/>
        <scheme val="minor"/>
      </font>
      <numFmt numFmtId="164" formatCode="&quot;$&quot;#,##0.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tint="0.14999847407452621"/>
        <name val="Perpetua"/>
        <family val="1"/>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tint="0.14999847407452621"/>
        <name val="Perpetua"/>
        <family val="1"/>
        <scheme val="minor"/>
      </font>
      <numFmt numFmtId="12" formatCode="&quot;$&quot;#,##0.00_);[Red]\(&quot;$&quot;#,##0.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tint="0.14999847407452621"/>
        <name val="Perpetua"/>
        <family val="1"/>
        <scheme val="minor"/>
      </font>
      <numFmt numFmtId="164" formatCode="&quot;$&quot;#,##0.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tint="0.14999847407452621"/>
        <name val="Perpetua"/>
        <family val="1"/>
        <scheme val="minor"/>
      </font>
      <numFmt numFmtId="164" formatCode="&quot;$&quot;#,##0.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tint="0.14999847407452621"/>
        <name val="Perpetua"/>
        <family val="1"/>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tint="0.14999847407452621"/>
        <name val="Perpetua"/>
        <family val="1"/>
        <scheme val="minor"/>
      </font>
      <numFmt numFmtId="12" formatCode="&quot;$&quot;#,##0.00_);[Red]\(&quot;$&quot;#,##0.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tint="0.14999847407452621"/>
        <name val="Perpetua"/>
        <family val="1"/>
        <scheme val="minor"/>
      </font>
      <numFmt numFmtId="164" formatCode="&quot;$&quot;#,##0.00"/>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Perpetua"/>
        <family val="1"/>
        <scheme val="minor"/>
      </font>
      <numFmt numFmtId="164" formatCode="&quot;$&quot;#,##0.00"/>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Perpetua"/>
        <family val="1"/>
        <scheme val="minor"/>
      </font>
      <alignment horizontal="left" vertical="center" textRotation="0" wrapText="0" indent="1" justifyLastLine="0" shrinkToFit="0" readingOrder="0"/>
    </dxf>
    <dxf>
      <font>
        <b val="0"/>
        <i val="0"/>
        <strike val="0"/>
        <condense val="0"/>
        <extend val="0"/>
        <outline val="0"/>
        <shadow val="0"/>
        <u val="none"/>
        <vertAlign val="baseline"/>
        <sz val="11"/>
        <color theme="1" tint="0.14999847407452621"/>
        <name val="Perpetua"/>
        <family val="1"/>
        <scheme val="minor"/>
      </font>
      <numFmt numFmtId="12" formatCode="&quot;$&quot;#,##0.00_);[Red]\(&quot;$&quot;#,##0.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tint="0.14999847407452621"/>
        <name val="Perpetua"/>
        <family val="1"/>
        <scheme val="minor"/>
      </font>
      <numFmt numFmtId="164" formatCode="&quot;$&quot;#,##0.00"/>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Perpetua"/>
        <family val="1"/>
        <scheme val="minor"/>
      </font>
      <numFmt numFmtId="164" formatCode="&quot;$&quot;#,##0.00"/>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Perpetua"/>
        <family val="1"/>
        <scheme val="minor"/>
      </font>
      <alignment horizontal="left" vertical="center" textRotation="0" wrapText="0" indent="1" justifyLastLine="0" shrinkToFit="0" readingOrder="0"/>
    </dxf>
    <dxf>
      <font>
        <b val="0"/>
        <i val="0"/>
        <strike val="0"/>
        <condense val="0"/>
        <extend val="0"/>
        <outline val="0"/>
        <shadow val="0"/>
        <u val="none"/>
        <vertAlign val="baseline"/>
        <sz val="11"/>
        <color theme="1" tint="0.14999847407452621"/>
        <name val="Perpetua"/>
        <family val="1"/>
        <scheme val="minor"/>
      </font>
      <numFmt numFmtId="12" formatCode="&quot;$&quot;#,##0.00_);[Red]\(&quot;$&quot;#,##0.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tint="0.14999847407452621"/>
        <name val="Perpetua"/>
        <family val="1"/>
        <scheme val="minor"/>
      </font>
      <numFmt numFmtId="164" formatCode="&quot;$&quot;#,##0.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tint="0.14999847407452621"/>
        <name val="Perpetua"/>
        <family val="1"/>
        <scheme val="minor"/>
      </font>
      <numFmt numFmtId="164" formatCode="&quot;$&quot;#,##0.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tint="0.14999847407452621"/>
        <name val="Perpetua"/>
        <family val="1"/>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tint="0.14999847407452621"/>
        <name val="Perpetua"/>
        <family val="1"/>
        <scheme val="minor"/>
      </font>
      <numFmt numFmtId="12" formatCode="&quot;$&quot;#,##0.00_);[Red]\(&quot;$&quot;#,##0.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tint="0.14999847407452621"/>
        <name val="Perpetua"/>
        <family val="1"/>
        <scheme val="minor"/>
      </font>
      <numFmt numFmtId="164" formatCode="&quot;$&quot;#,##0.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tint="0.14999847407452621"/>
        <name val="Perpetua"/>
        <family val="1"/>
        <scheme val="minor"/>
      </font>
      <numFmt numFmtId="164" formatCode="&quot;$&quot;#,##0.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tint="0.14999847407452621"/>
        <name val="Perpetua"/>
        <family val="1"/>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tint="0.14999847407452621"/>
        <name val="Perpetua"/>
        <family val="1"/>
        <scheme val="minor"/>
      </font>
      <numFmt numFmtId="12" formatCode="&quot;$&quot;#,##0.00_);[Red]\(&quot;$&quot;#,##0.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tint="0.14999847407452621"/>
        <name val="Perpetua"/>
        <family val="1"/>
        <scheme val="minor"/>
      </font>
      <numFmt numFmtId="164" formatCode="&quot;$&quot;#,##0.00"/>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Perpetua"/>
        <family val="1"/>
        <scheme val="minor"/>
      </font>
      <numFmt numFmtId="164" formatCode="&quot;$&quot;#,##0.00"/>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Perpetua"/>
        <family val="1"/>
        <scheme val="minor"/>
      </font>
      <alignment horizontal="left" vertical="center" textRotation="0" wrapText="0" indent="1" justifyLastLine="0" shrinkToFit="0" readingOrder="0"/>
    </dxf>
    <dxf>
      <font>
        <b val="0"/>
        <i val="0"/>
        <strike val="0"/>
        <condense val="0"/>
        <extend val="0"/>
        <outline val="0"/>
        <shadow val="0"/>
        <u val="none"/>
        <vertAlign val="baseline"/>
        <sz val="11"/>
        <color theme="1" tint="0.14999847407452621"/>
        <name val="Perpetua"/>
        <family val="1"/>
        <scheme val="minor"/>
      </font>
      <numFmt numFmtId="12" formatCode="&quot;$&quot;#,##0.00_);[Red]\(&quot;$&quot;#,##0.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tint="0.14999847407452621"/>
        <name val="Perpetua"/>
        <family val="1"/>
        <scheme val="minor"/>
      </font>
      <numFmt numFmtId="164" formatCode="&quot;$&quot;#,##0.00"/>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Perpetua"/>
        <family val="1"/>
        <scheme val="minor"/>
      </font>
      <numFmt numFmtId="164" formatCode="&quot;$&quot;#,##0.00"/>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Perpetua"/>
        <family val="1"/>
        <scheme val="minor"/>
      </font>
      <alignment horizontal="left" vertical="center" textRotation="0" wrapText="0" indent="1" justifyLastLine="0" shrinkToFit="0" readingOrder="0"/>
    </dxf>
    <dxf>
      <font>
        <strike val="0"/>
        <outline val="0"/>
        <shadow val="0"/>
        <u val="none"/>
        <vertAlign val="baseline"/>
        <sz val="11"/>
        <color theme="1" tint="0.14999847407452621"/>
        <name val="Perpetua"/>
        <scheme val="minor"/>
      </font>
      <alignment horizontal="center" vertical="center" indent="0" justifyLastLine="0" shrinkToFit="0" readingOrder="0"/>
    </dxf>
    <dxf>
      <font>
        <strike val="0"/>
        <outline val="0"/>
        <shadow val="0"/>
        <u val="none"/>
        <vertAlign val="baseline"/>
        <sz val="11"/>
        <color theme="1" tint="0.14999847407452621"/>
        <name val="Perpetua"/>
        <scheme val="minor"/>
      </font>
      <alignment horizontal="center" vertical="center" indent="0" justifyLastLine="0" shrinkToFit="0" readingOrder="0"/>
    </dxf>
    <dxf>
      <font>
        <strike val="0"/>
        <outline val="0"/>
        <shadow val="0"/>
        <u val="none"/>
        <vertAlign val="baseline"/>
        <sz val="11"/>
        <color theme="0"/>
        <name val="Perpetua"/>
        <scheme val="minor"/>
      </font>
      <alignment horizontal="center" vertical="center" indent="0" justifyLastLine="0" shrinkToFit="0" readingOrder="0"/>
    </dxf>
    <dxf>
      <font>
        <strike val="0"/>
        <outline val="0"/>
        <shadow val="0"/>
        <u val="none"/>
        <vertAlign val="baseline"/>
        <sz val="11"/>
        <color theme="1" tint="0.14999847407452621"/>
        <name val="Perpetua"/>
        <scheme val="minor"/>
      </font>
      <numFmt numFmtId="12" formatCode="&quot;$&quot;#,##0.00_);[Red]\(&quot;$&quot;#,##0.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sz val="11"/>
        <color theme="1" tint="0.14999847407452621"/>
        <name val="Perpetua"/>
        <scheme val="minor"/>
      </font>
      <numFmt numFmtId="164" formatCode="&quot;$&quot;#,##0.00"/>
      <alignment horizontal="center" vertical="center" indent="0" justifyLastLine="0" shrinkToFit="0" readingOrder="0"/>
    </dxf>
    <dxf>
      <font>
        <strike val="0"/>
        <outline val="0"/>
        <shadow val="0"/>
        <u val="none"/>
        <vertAlign val="baseline"/>
        <sz val="11"/>
        <color theme="1" tint="0.14999847407452621"/>
        <name val="Perpetua"/>
        <scheme val="minor"/>
      </font>
      <numFmt numFmtId="164" formatCode="&quot;$&quot;#,##0.00"/>
      <alignment horizontal="center" vertical="center" indent="0" justifyLastLine="0" shrinkToFit="0" readingOrder="0"/>
    </dxf>
    <dxf>
      <font>
        <strike val="0"/>
        <outline val="0"/>
        <shadow val="0"/>
        <u val="none"/>
        <vertAlign val="baseline"/>
        <sz val="11"/>
        <color theme="1" tint="0.14999847407452621"/>
        <name val="Perpetua"/>
        <scheme val="minor"/>
      </font>
      <alignment horizontal="left" vertical="center" textRotation="0" indent="1" justifyLastLine="0" shrinkToFit="0" readingOrder="0"/>
    </dxf>
    <dxf>
      <font>
        <strike val="0"/>
        <outline val="0"/>
        <shadow val="0"/>
        <u val="none"/>
        <vertAlign val="baseline"/>
        <sz val="11"/>
        <color theme="1" tint="0.14999847407452621"/>
        <name val="Perpetua"/>
        <scheme val="minor"/>
      </font>
      <alignment horizontal="center" vertical="center" indent="0" justifyLastLine="0" shrinkToFit="0" readingOrder="0"/>
    </dxf>
    <dxf>
      <font>
        <strike val="0"/>
        <outline val="0"/>
        <shadow val="0"/>
        <u val="none"/>
        <vertAlign val="baseline"/>
        <sz val="11"/>
        <color theme="1" tint="0.14999847407452621"/>
        <name val="Perpetua"/>
        <scheme val="minor"/>
      </font>
      <alignment horizontal="center" vertical="center" indent="0" justifyLastLine="0" shrinkToFit="0" readingOrder="0"/>
    </dxf>
    <dxf>
      <font>
        <strike val="0"/>
        <outline val="0"/>
        <shadow val="0"/>
        <u val="none"/>
        <vertAlign val="baseline"/>
        <sz val="11"/>
        <color theme="0"/>
        <name val="Perpetua"/>
        <scheme val="minor"/>
      </font>
      <alignment horizontal="center" vertical="center" indent="0" justifyLastLine="0" shrinkToFit="0" readingOrder="0"/>
    </dxf>
    <dxf>
      <font>
        <strike val="0"/>
        <outline val="0"/>
        <shadow val="0"/>
        <u val="none"/>
        <vertAlign val="baseline"/>
        <sz val="11"/>
        <color theme="1" tint="0.14999847407452621"/>
        <name val="Perpetua"/>
        <scheme val="minor"/>
      </font>
      <numFmt numFmtId="12" formatCode="&quot;$&quot;#,##0.00_);[Red]\(&quot;$&quot;#,##0.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sz val="11"/>
        <color theme="1" tint="0.14999847407452621"/>
        <name val="Perpetua"/>
        <scheme val="minor"/>
      </font>
      <numFmt numFmtId="164" formatCode="&quot;$&quot;#,##0.00"/>
      <alignment horizontal="center" vertical="center" indent="0" justifyLastLine="0" shrinkToFit="0" readingOrder="0"/>
    </dxf>
    <dxf>
      <font>
        <strike val="0"/>
        <outline val="0"/>
        <shadow val="0"/>
        <u val="none"/>
        <vertAlign val="baseline"/>
        <sz val="11"/>
        <color theme="1" tint="0.14999847407452621"/>
        <name val="Perpetua"/>
        <scheme val="minor"/>
      </font>
      <numFmt numFmtId="164" formatCode="&quot;$&quot;#,##0.00"/>
      <alignment horizontal="center" vertical="center" indent="0" justifyLastLine="0" shrinkToFit="0" readingOrder="0"/>
    </dxf>
    <dxf>
      <font>
        <strike val="0"/>
        <outline val="0"/>
        <shadow val="0"/>
        <u val="none"/>
        <vertAlign val="baseline"/>
        <sz val="11"/>
        <color theme="1" tint="0.14999847407452621"/>
        <name val="Perpetua"/>
        <scheme val="minor"/>
      </font>
      <alignment horizontal="left" vertical="center" textRotation="0" indent="1" justifyLastLine="0" shrinkToFit="0" readingOrder="0"/>
    </dxf>
    <dxf>
      <font>
        <strike val="0"/>
        <outline val="0"/>
        <shadow val="0"/>
        <u val="none"/>
        <vertAlign val="baseline"/>
        <sz val="11"/>
        <color theme="1" tint="0.14999847407452621"/>
        <name val="Perpetua"/>
        <scheme val="minor"/>
      </font>
      <alignment horizontal="center" vertical="center" indent="0" justifyLastLine="0" shrinkToFit="0" readingOrder="0"/>
    </dxf>
    <dxf>
      <font>
        <strike val="0"/>
        <outline val="0"/>
        <shadow val="0"/>
        <u val="none"/>
        <vertAlign val="baseline"/>
        <sz val="11"/>
        <color theme="1" tint="0.14999847407452621"/>
        <name val="Perpetua"/>
        <scheme val="minor"/>
      </font>
      <alignment horizontal="center" vertical="center" indent="0" justifyLastLine="0" shrinkToFit="0" readingOrder="0"/>
    </dxf>
    <dxf>
      <font>
        <strike val="0"/>
        <outline val="0"/>
        <shadow val="0"/>
        <u val="none"/>
        <vertAlign val="baseline"/>
        <sz val="11"/>
        <color theme="0"/>
        <name val="Perpetua"/>
        <scheme val="minor"/>
      </font>
      <alignment horizontal="center" vertical="center" indent="0" justifyLastLine="0" shrinkToFit="0" readingOrder="0"/>
    </dxf>
    <dxf>
      <font>
        <strike val="0"/>
        <outline val="0"/>
        <shadow val="0"/>
        <u val="none"/>
        <vertAlign val="baseline"/>
        <sz val="11"/>
        <color theme="1" tint="0.14999847407452621"/>
        <name val="Perpetua"/>
        <scheme val="minor"/>
      </font>
      <numFmt numFmtId="12" formatCode="&quot;$&quot;#,##0.00_);[Red]\(&quot;$&quot;#,##0.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sz val="11"/>
        <color theme="1" tint="0.14999847407452621"/>
        <name val="Perpetua"/>
        <scheme val="minor"/>
      </font>
      <numFmt numFmtId="164" formatCode="&quot;$&quot;#,##0.00"/>
      <alignment horizontal="center" vertical="center" indent="0" justifyLastLine="0" shrinkToFit="0" readingOrder="0"/>
    </dxf>
    <dxf>
      <font>
        <strike val="0"/>
        <outline val="0"/>
        <shadow val="0"/>
        <u val="none"/>
        <vertAlign val="baseline"/>
        <sz val="11"/>
        <color theme="1" tint="0.14999847407452621"/>
        <name val="Perpetua"/>
        <scheme val="minor"/>
      </font>
      <numFmt numFmtId="164" formatCode="&quot;$&quot;#,##0.00"/>
      <alignment horizontal="center" vertical="center" indent="0" justifyLastLine="0" shrinkToFit="0" readingOrder="0"/>
    </dxf>
    <dxf>
      <font>
        <strike val="0"/>
        <outline val="0"/>
        <shadow val="0"/>
        <u val="none"/>
        <vertAlign val="baseline"/>
        <sz val="11"/>
        <color theme="1" tint="0.14999847407452621"/>
        <name val="Perpetua"/>
        <scheme val="minor"/>
      </font>
      <alignment horizontal="left" vertical="center" textRotation="0" indent="1" justifyLastLine="0" shrinkToFit="0" readingOrder="0"/>
    </dxf>
    <dxf>
      <font>
        <strike val="0"/>
        <outline val="0"/>
        <shadow val="0"/>
        <u val="none"/>
        <vertAlign val="baseline"/>
        <sz val="11"/>
        <color theme="1" tint="0.14999847407452621"/>
        <name val="Perpetua"/>
        <scheme val="minor"/>
      </font>
      <alignment horizontal="center" vertical="center" indent="0" justifyLastLine="0" shrinkToFit="0" readingOrder="0"/>
    </dxf>
    <dxf>
      <font>
        <strike val="0"/>
        <outline val="0"/>
        <shadow val="0"/>
        <u val="none"/>
        <vertAlign val="baseline"/>
        <sz val="11"/>
        <color theme="1" tint="0.14999847407452621"/>
        <name val="Perpetua"/>
        <scheme val="minor"/>
      </font>
      <alignment horizontal="center" vertical="center" indent="0" justifyLastLine="0" shrinkToFit="0" readingOrder="0"/>
    </dxf>
    <dxf>
      <font>
        <strike val="0"/>
        <outline val="0"/>
        <shadow val="0"/>
        <u val="none"/>
        <vertAlign val="baseline"/>
        <sz val="11"/>
        <color theme="0"/>
        <name val="Perpetua"/>
        <scheme val="minor"/>
      </font>
      <alignment horizontal="center" vertical="center" indent="0" justifyLastLine="0" shrinkToFit="0" readingOrder="0"/>
    </dxf>
    <dxf>
      <font>
        <strike val="0"/>
        <outline val="0"/>
        <shadow val="0"/>
        <u val="none"/>
        <vertAlign val="baseline"/>
        <sz val="11"/>
        <color theme="1" tint="0.14999847407452621"/>
        <name val="Perpetua"/>
        <scheme val="minor"/>
      </font>
      <numFmt numFmtId="12" formatCode="&quot;$&quot;#,##0.00_);[Red]\(&quot;$&quot;#,##0.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sz val="11"/>
        <color theme="1" tint="0.14999847407452621"/>
        <name val="Perpetua"/>
        <scheme val="minor"/>
      </font>
      <numFmt numFmtId="164" formatCode="&quot;$&quot;#,##0.00"/>
      <alignment horizontal="center" vertical="center" indent="0" justifyLastLine="0" shrinkToFit="0" readingOrder="0"/>
    </dxf>
    <dxf>
      <font>
        <strike val="0"/>
        <outline val="0"/>
        <shadow val="0"/>
        <u val="none"/>
        <vertAlign val="baseline"/>
        <sz val="11"/>
        <color theme="1" tint="0.14999847407452621"/>
        <name val="Perpetua"/>
        <scheme val="minor"/>
      </font>
      <numFmt numFmtId="164" formatCode="&quot;$&quot;#,##0.00"/>
      <alignment horizontal="center" vertical="center" indent="0" justifyLastLine="0" shrinkToFit="0" readingOrder="0"/>
    </dxf>
    <dxf>
      <font>
        <strike val="0"/>
        <outline val="0"/>
        <shadow val="0"/>
        <u val="none"/>
        <vertAlign val="baseline"/>
        <sz val="11"/>
        <color theme="1" tint="0.14999847407452621"/>
        <name val="Perpetua"/>
        <scheme val="minor"/>
      </font>
      <alignment horizontal="left" vertical="center" textRotation="0" indent="1" justifyLastLine="0" shrinkToFit="0" readingOrder="0"/>
    </dxf>
    <dxf>
      <font>
        <strike val="0"/>
        <outline val="0"/>
        <shadow val="0"/>
        <u val="none"/>
        <vertAlign val="baseline"/>
        <sz val="11"/>
        <color theme="1" tint="0.14999847407452621"/>
        <name val="Perpetua"/>
        <scheme val="minor"/>
      </font>
      <alignment horizontal="center" vertical="center" indent="0" justifyLastLine="0" shrinkToFit="0" readingOrder="0"/>
    </dxf>
    <dxf>
      <font>
        <strike val="0"/>
        <outline val="0"/>
        <shadow val="0"/>
        <u val="none"/>
        <vertAlign val="baseline"/>
        <sz val="11"/>
        <color theme="1" tint="0.14999847407452621"/>
        <name val="Perpetua"/>
        <scheme val="minor"/>
      </font>
      <alignment horizontal="center" vertical="center" indent="0" justifyLastLine="0" shrinkToFit="0" readingOrder="0"/>
    </dxf>
    <dxf>
      <font>
        <strike val="0"/>
        <outline val="0"/>
        <shadow val="0"/>
        <u val="none"/>
        <vertAlign val="baseline"/>
        <sz val="11"/>
        <color theme="0"/>
        <name val="Perpetua"/>
        <scheme val="minor"/>
      </font>
      <alignment horizontal="center" vertical="center" indent="0" justifyLastLine="0" shrinkToFit="0" readingOrder="0"/>
    </dxf>
    <dxf>
      <font>
        <strike val="0"/>
        <outline val="0"/>
        <shadow val="0"/>
        <u val="none"/>
        <vertAlign val="baseline"/>
        <sz val="11"/>
        <color theme="1" tint="0.14999847407452621"/>
        <name val="Perpetua"/>
        <scheme val="minor"/>
      </font>
      <numFmt numFmtId="12" formatCode="&quot;$&quot;#,##0.00_);[Red]\(&quot;$&quot;#,##0.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sz val="11"/>
        <color theme="1" tint="0.14999847407452621"/>
        <name val="Perpetua"/>
        <scheme val="minor"/>
      </font>
      <numFmt numFmtId="164" formatCode="&quot;$&quot;#,##0.00"/>
      <alignment horizontal="center" vertical="center" indent="0" justifyLastLine="0" shrinkToFit="0" readingOrder="0"/>
    </dxf>
    <dxf>
      <font>
        <strike val="0"/>
        <outline val="0"/>
        <shadow val="0"/>
        <u val="none"/>
        <vertAlign val="baseline"/>
        <sz val="11"/>
        <color theme="1" tint="0.14999847407452621"/>
        <name val="Perpetua"/>
        <scheme val="minor"/>
      </font>
      <numFmt numFmtId="164" formatCode="&quot;$&quot;#,##0.00"/>
      <alignment horizontal="center" vertical="center" indent="0" justifyLastLine="0" shrinkToFit="0" readingOrder="0"/>
    </dxf>
    <dxf>
      <font>
        <strike val="0"/>
        <outline val="0"/>
        <shadow val="0"/>
        <u val="none"/>
        <vertAlign val="baseline"/>
        <sz val="11"/>
        <color theme="1" tint="0.14999847407452621"/>
        <name val="Perpetua"/>
        <scheme val="minor"/>
      </font>
      <alignment horizontal="left" vertical="center" textRotation="0" indent="1" justifyLastLine="0" shrinkToFit="0" readingOrder="0"/>
    </dxf>
    <dxf>
      <font>
        <strike val="0"/>
        <outline val="0"/>
        <shadow val="0"/>
        <u val="none"/>
        <vertAlign val="baseline"/>
        <sz val="11"/>
        <color theme="1" tint="0.14999847407452621"/>
        <name val="Perpetua"/>
        <scheme val="minor"/>
      </font>
      <alignment horizontal="center" vertical="center" indent="0" justifyLastLine="0" shrinkToFit="0" readingOrder="0"/>
    </dxf>
    <dxf>
      <font>
        <strike val="0"/>
        <outline val="0"/>
        <shadow val="0"/>
        <u val="none"/>
        <vertAlign val="baseline"/>
        <sz val="11"/>
        <color theme="1" tint="0.14999847407452621"/>
        <name val="Perpetua"/>
        <scheme val="minor"/>
      </font>
      <alignment horizontal="center" vertical="center" indent="0" justifyLastLine="0" shrinkToFit="0" readingOrder="0"/>
    </dxf>
    <dxf>
      <font>
        <strike val="0"/>
        <outline val="0"/>
        <shadow val="0"/>
        <u val="none"/>
        <vertAlign val="baseline"/>
        <sz val="11"/>
        <color theme="0"/>
        <name val="Perpetua"/>
        <scheme val="minor"/>
      </font>
      <alignment horizontal="center" vertical="center" indent="0" justifyLastLine="0" shrinkToFit="0" readingOrder="0"/>
    </dxf>
    <dxf>
      <font>
        <strike val="0"/>
        <outline val="0"/>
        <shadow val="0"/>
        <u val="none"/>
        <vertAlign val="baseline"/>
        <sz val="11"/>
        <color theme="1" tint="0.14999847407452621"/>
        <name val="Perpetua"/>
        <scheme val="minor"/>
      </font>
      <numFmt numFmtId="12" formatCode="&quot;$&quot;#,##0.00_);[Red]\(&quot;$&quot;#,##0.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sz val="11"/>
        <color theme="1" tint="0.14999847407452621"/>
        <name val="Perpetua"/>
        <scheme val="minor"/>
      </font>
      <numFmt numFmtId="164" formatCode="&quot;$&quot;#,##0.00"/>
      <alignment horizontal="center" vertical="center" indent="0" justifyLastLine="0" shrinkToFit="0" readingOrder="0"/>
    </dxf>
    <dxf>
      <font>
        <strike val="0"/>
        <outline val="0"/>
        <shadow val="0"/>
        <u val="none"/>
        <vertAlign val="baseline"/>
        <sz val="11"/>
        <color theme="1" tint="0.14999847407452621"/>
        <name val="Perpetua"/>
        <scheme val="minor"/>
      </font>
      <numFmt numFmtId="164" formatCode="&quot;$&quot;#,##0.00"/>
      <alignment horizontal="center" vertical="center" indent="0" justifyLastLine="0" shrinkToFit="0" readingOrder="0"/>
    </dxf>
    <dxf>
      <font>
        <strike val="0"/>
        <outline val="0"/>
        <shadow val="0"/>
        <u val="none"/>
        <vertAlign val="baseline"/>
        <sz val="11"/>
        <color theme="1" tint="0.14999847407452621"/>
        <name val="Perpetua"/>
        <scheme val="minor"/>
      </font>
      <alignment horizontal="left" vertical="center" textRotation="0" indent="1" justifyLastLine="0" shrinkToFit="0" readingOrder="0"/>
    </dxf>
    <dxf>
      <font>
        <strike val="0"/>
        <outline val="0"/>
        <shadow val="0"/>
        <u val="none"/>
        <vertAlign val="baseline"/>
        <sz val="11"/>
        <color theme="1" tint="0.14999847407452621"/>
        <name val="Perpetua"/>
        <scheme val="minor"/>
      </font>
      <alignment horizontal="center" vertical="center" indent="0" justifyLastLine="0" shrinkToFit="0" readingOrder="0"/>
    </dxf>
    <dxf>
      <font>
        <strike val="0"/>
        <outline val="0"/>
        <shadow val="0"/>
        <u val="none"/>
        <vertAlign val="baseline"/>
        <sz val="11"/>
        <color theme="1" tint="0.14999847407452621"/>
        <name val="Perpetua"/>
        <scheme val="minor"/>
      </font>
      <alignment horizontal="center" vertical="center" indent="0" justifyLastLine="0" shrinkToFit="0" readingOrder="0"/>
    </dxf>
    <dxf>
      <font>
        <strike val="0"/>
        <outline val="0"/>
        <shadow val="0"/>
        <u val="none"/>
        <vertAlign val="baseline"/>
        <sz val="11"/>
        <color theme="0"/>
        <name val="Perpetua"/>
        <scheme val="minor"/>
      </font>
      <alignment horizontal="center" vertical="center" indent="0" justifyLastLine="0" shrinkToFit="0" readingOrder="0"/>
    </dxf>
    <dxf>
      <font>
        <strike val="0"/>
        <outline val="0"/>
        <shadow val="0"/>
        <u val="none"/>
        <vertAlign val="baseline"/>
        <sz val="11"/>
        <color theme="1" tint="0.14999847407452621"/>
        <name val="Perpetua"/>
        <scheme val="minor"/>
      </font>
      <numFmt numFmtId="12" formatCode="&quot;$&quot;#,##0.00_);[Red]\(&quot;$&quot;#,##0.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sz val="11"/>
        <color theme="1" tint="0.14999847407452621"/>
        <name val="Perpetua"/>
        <scheme val="minor"/>
      </font>
      <numFmt numFmtId="164" formatCode="&quot;$&quot;#,##0.00"/>
      <alignment horizontal="center" vertical="center" indent="0" justifyLastLine="0" shrinkToFit="0" readingOrder="0"/>
    </dxf>
    <dxf>
      <font>
        <strike val="0"/>
        <outline val="0"/>
        <shadow val="0"/>
        <u val="none"/>
        <vertAlign val="baseline"/>
        <sz val="11"/>
        <color theme="1" tint="0.14999847407452621"/>
        <name val="Perpetua"/>
        <scheme val="minor"/>
      </font>
      <numFmt numFmtId="164" formatCode="&quot;$&quot;#,##0.00"/>
      <alignment horizontal="center" vertical="center" indent="0" justifyLastLine="0" shrinkToFit="0" readingOrder="0"/>
    </dxf>
    <dxf>
      <font>
        <strike val="0"/>
        <outline val="0"/>
        <shadow val="0"/>
        <u val="none"/>
        <vertAlign val="baseline"/>
        <sz val="11"/>
        <color theme="1" tint="0.14999847407452621"/>
        <name val="Perpetua"/>
        <scheme val="minor"/>
      </font>
      <alignment horizontal="left" vertical="center" textRotation="0" indent="1" justifyLastLine="0" shrinkToFit="0" readingOrder="0"/>
    </dxf>
    <dxf>
      <font>
        <strike val="0"/>
        <outline val="0"/>
        <shadow val="0"/>
        <u val="none"/>
        <vertAlign val="baseline"/>
        <sz val="11"/>
        <color theme="1" tint="0.14999847407452621"/>
        <name val="Perpetua"/>
        <scheme val="minor"/>
      </font>
      <alignment horizontal="center" vertical="center" indent="0" justifyLastLine="0" shrinkToFit="0" readingOrder="0"/>
    </dxf>
    <dxf>
      <font>
        <strike val="0"/>
        <outline val="0"/>
        <shadow val="0"/>
        <u val="none"/>
        <vertAlign val="baseline"/>
        <sz val="11"/>
        <color theme="1" tint="0.14999847407452621"/>
        <name val="Perpetua"/>
        <scheme val="minor"/>
      </font>
      <alignment horizontal="center" vertical="center" indent="0" justifyLastLine="0" shrinkToFit="0" readingOrder="0"/>
    </dxf>
    <dxf>
      <font>
        <strike val="0"/>
        <outline val="0"/>
        <shadow val="0"/>
        <u val="none"/>
        <vertAlign val="baseline"/>
        <sz val="11"/>
        <color theme="0"/>
        <name val="Perpetua"/>
        <scheme val="minor"/>
      </font>
      <alignment horizontal="center" vertical="center" indent="0" justifyLastLine="0" shrinkToFit="0" readingOrder="0"/>
    </dxf>
    <dxf>
      <font>
        <strike val="0"/>
        <outline val="0"/>
        <shadow val="0"/>
        <u val="none"/>
        <vertAlign val="baseline"/>
        <sz val="11"/>
        <color theme="1" tint="0.14999847407452621"/>
        <name val="Perpetua"/>
        <scheme val="minor"/>
      </font>
      <numFmt numFmtId="12" formatCode="&quot;$&quot;#,##0.00_);[Red]\(&quot;$&quot;#,##0.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sz val="11"/>
        <color theme="1" tint="0.14999847407452621"/>
        <name val="Perpetua"/>
        <scheme val="minor"/>
      </font>
      <numFmt numFmtId="164" formatCode="&quot;$&quot;#,##0.00"/>
      <alignment horizontal="center" vertical="center" indent="0" justifyLastLine="0" shrinkToFit="0" readingOrder="0"/>
    </dxf>
    <dxf>
      <font>
        <strike val="0"/>
        <outline val="0"/>
        <shadow val="0"/>
        <u val="none"/>
        <vertAlign val="baseline"/>
        <sz val="11"/>
        <color theme="1" tint="0.14999847407452621"/>
        <name val="Perpetua"/>
        <scheme val="minor"/>
      </font>
      <numFmt numFmtId="164" formatCode="&quot;$&quot;#,##0.00"/>
      <alignment horizontal="center" vertical="center" indent="0" justifyLastLine="0" shrinkToFit="0" readingOrder="0"/>
    </dxf>
    <dxf>
      <font>
        <strike val="0"/>
        <outline val="0"/>
        <shadow val="0"/>
        <u val="none"/>
        <vertAlign val="baseline"/>
        <sz val="11"/>
        <color theme="1" tint="0.14999847407452621"/>
        <name val="Perpetua"/>
        <scheme val="minor"/>
      </font>
      <alignment horizontal="left" vertical="center" textRotation="0" indent="1" justifyLastLine="0" shrinkToFit="0" readingOrder="0"/>
    </dxf>
    <dxf>
      <font>
        <strike val="0"/>
        <outline val="0"/>
        <shadow val="0"/>
        <u val="none"/>
        <vertAlign val="baseline"/>
        <sz val="11"/>
        <color theme="1" tint="0.14999847407452621"/>
        <name val="Perpetua"/>
        <scheme val="minor"/>
      </font>
      <alignment horizontal="center" vertical="center" indent="0" justifyLastLine="0" shrinkToFit="0" readingOrder="0"/>
    </dxf>
    <dxf>
      <font>
        <strike val="0"/>
        <outline val="0"/>
        <shadow val="0"/>
        <u val="none"/>
        <vertAlign val="baseline"/>
        <sz val="11"/>
        <color theme="1" tint="0.14999847407452621"/>
        <name val="Perpetua"/>
        <scheme val="minor"/>
      </font>
      <alignment horizontal="center" vertical="center" indent="0" justifyLastLine="0" shrinkToFit="0" readingOrder="0"/>
    </dxf>
    <dxf>
      <font>
        <strike val="0"/>
        <outline val="0"/>
        <shadow val="0"/>
        <u val="none"/>
        <vertAlign val="baseline"/>
        <sz val="11"/>
        <color theme="0"/>
        <name val="Perpetua"/>
        <scheme val="minor"/>
      </font>
      <alignment horizontal="center" vertical="center" indent="0" justifyLastLine="0" shrinkToFit="0" readingOrder="0"/>
    </dxf>
    <dxf>
      <font>
        <strike val="0"/>
        <outline val="0"/>
        <shadow val="0"/>
        <u val="none"/>
        <vertAlign val="baseline"/>
        <sz val="11"/>
        <color theme="1" tint="0.14999847407452621"/>
        <name val="Perpetua"/>
        <scheme val="minor"/>
      </font>
      <numFmt numFmtId="12" formatCode="&quot;$&quot;#,##0.00_);[Red]\(&quot;$&quot;#,##0.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sz val="11"/>
        <color theme="1" tint="0.14999847407452621"/>
        <name val="Perpetua"/>
        <scheme val="minor"/>
      </font>
      <numFmt numFmtId="164" formatCode="&quot;$&quot;#,##0.00"/>
      <alignment horizontal="center" vertical="center" indent="0" justifyLastLine="0" shrinkToFit="0" readingOrder="0"/>
    </dxf>
    <dxf>
      <font>
        <strike val="0"/>
        <outline val="0"/>
        <shadow val="0"/>
        <u val="none"/>
        <vertAlign val="baseline"/>
        <sz val="11"/>
        <color theme="1" tint="0.14999847407452621"/>
        <name val="Perpetua"/>
        <scheme val="minor"/>
      </font>
      <numFmt numFmtId="164" formatCode="&quot;$&quot;#,##0.00"/>
      <alignment horizontal="center" vertical="center" indent="0" justifyLastLine="0" shrinkToFit="0" readingOrder="0"/>
    </dxf>
    <dxf>
      <font>
        <strike val="0"/>
        <outline val="0"/>
        <shadow val="0"/>
        <u val="none"/>
        <vertAlign val="baseline"/>
        <sz val="11"/>
        <color theme="1" tint="0.14999847407452621"/>
        <name val="Perpetua"/>
        <scheme val="minor"/>
      </font>
      <alignment horizontal="left" vertical="center" textRotation="0" indent="1" justifyLastLine="0" shrinkToFit="0" readingOrder="0"/>
    </dxf>
    <dxf>
      <font>
        <strike val="0"/>
        <outline val="0"/>
        <shadow val="0"/>
        <u val="none"/>
        <vertAlign val="baseline"/>
        <sz val="11"/>
        <color theme="1" tint="0.14999847407452621"/>
        <name val="Perpetua"/>
        <scheme val="minor"/>
      </font>
      <alignment horizontal="center" vertical="center" wrapText="0" indent="0" justifyLastLine="0" shrinkToFit="0" readingOrder="0"/>
    </dxf>
    <dxf>
      <font>
        <strike val="0"/>
        <outline val="0"/>
        <shadow val="0"/>
        <u val="none"/>
        <vertAlign val="baseline"/>
        <sz val="11"/>
        <color theme="1" tint="0.14999847407452621"/>
        <name val="Perpetua"/>
        <scheme val="minor"/>
      </font>
      <alignment horizontal="center" vertical="center" indent="0" justifyLastLine="0" shrinkToFit="0" readingOrder="0"/>
    </dxf>
    <dxf>
      <font>
        <strike val="0"/>
        <outline val="0"/>
        <shadow val="0"/>
        <u val="none"/>
        <vertAlign val="baseline"/>
        <sz val="11"/>
        <color theme="0"/>
        <name val="Perpetua"/>
        <scheme val="minor"/>
      </font>
      <alignment horizontal="center" vertical="center" indent="0" justifyLastLine="0" shrinkToFit="0" readingOrder="0"/>
    </dxf>
    <dxf>
      <font>
        <b val="0"/>
        <i val="0"/>
        <strike val="0"/>
        <condense val="0"/>
        <extend val="0"/>
        <outline val="0"/>
        <shadow val="0"/>
        <u val="none"/>
        <vertAlign val="baseline"/>
        <sz val="11"/>
        <color theme="1" tint="0.14999847407452621"/>
        <name val="Perpetua"/>
        <family val="1"/>
        <scheme val="minor"/>
      </font>
      <numFmt numFmtId="164" formatCode="&quot;$&quot;#,##0.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tint="0.14999847407452621"/>
        <name val="Perpetua"/>
        <family val="1"/>
        <scheme val="minor"/>
      </font>
      <numFmt numFmtId="164" formatCode="&quot;$&quot;#,##0.00"/>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Perpetua"/>
        <scheme val="minor"/>
      </font>
      <numFmt numFmtId="164" formatCode="&quot;$&quot;#,##0.0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Perpetua"/>
        <family val="1"/>
        <scheme val="minor"/>
      </font>
      <numFmt numFmtId="164" formatCode="&quot;$&quot;#,##0.00"/>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Perpetua"/>
        <scheme val="minor"/>
      </font>
      <numFmt numFmtId="164" formatCode="&quot;$&quot;#,##0.0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tint="0.14999847407452621"/>
        <name val="Perpetua"/>
        <family val="1"/>
        <scheme val="minor"/>
      </font>
      <alignment horizontal="left" vertical="center" textRotation="0" wrapText="0" indent="1" justifyLastLine="0" shrinkToFit="0" readingOrder="0"/>
    </dxf>
    <dxf>
      <font>
        <b val="0"/>
        <i val="0"/>
        <strike val="0"/>
        <condense val="0"/>
        <extend val="0"/>
        <outline val="0"/>
        <shadow val="0"/>
        <u val="none"/>
        <vertAlign val="baseline"/>
        <sz val="11"/>
        <color theme="1" tint="0.14999847407452621"/>
        <name val="Perpetua"/>
        <scheme val="minor"/>
      </font>
      <fill>
        <patternFill patternType="none">
          <fgColor indexed="64"/>
          <bgColor indexed="65"/>
        </patternFill>
      </fill>
      <alignment horizontal="left" vertical="center" textRotation="0" wrapText="0" indent="1" justifyLastLine="0" shrinkToFit="0" readingOrder="0"/>
    </dxf>
    <dxf>
      <font>
        <strike val="0"/>
        <outline val="0"/>
        <shadow val="0"/>
        <u val="none"/>
        <vertAlign val="baseline"/>
        <sz val="11"/>
        <color theme="1" tint="0.14999847407452621"/>
        <name val="Perpetua"/>
        <scheme val="minor"/>
      </font>
      <alignment horizontal="center" vertical="center" indent="0" justifyLastLine="0" shrinkToFit="0" readingOrder="0"/>
    </dxf>
    <dxf>
      <font>
        <strike val="0"/>
        <outline val="0"/>
        <shadow val="0"/>
        <u val="none"/>
        <vertAlign val="baseline"/>
        <sz val="11"/>
        <color theme="1" tint="0.14999847407452621"/>
        <name val="Perpetua"/>
        <scheme val="minor"/>
      </font>
      <fill>
        <patternFill patternType="none">
          <fgColor indexed="64"/>
          <bgColor auto="1"/>
        </patternFill>
      </fill>
      <alignment horizontal="center" vertical="center" indent="0" justifyLastLine="0" shrinkToFit="0" readingOrder="0"/>
    </dxf>
    <dxf>
      <font>
        <strike val="0"/>
        <outline val="0"/>
        <shadow val="0"/>
        <u val="none"/>
        <vertAlign val="baseline"/>
        <sz val="11"/>
        <color theme="0"/>
        <name val="Perpetua"/>
        <scheme val="minor"/>
      </font>
      <alignment horizontal="center" vertical="center" indent="0" justifyLastLine="0" shrinkToFit="0" readingOrder="0"/>
    </dxf>
    <dxf>
      <font>
        <color rgb="FFFF0000"/>
      </font>
      <fill>
        <patternFill>
          <bgColor rgb="FFFF0000"/>
        </patternFill>
      </fill>
    </dxf>
    <dxf>
      <fill>
        <patternFill patternType="solid">
          <fgColor theme="6" tint="0.79998168889431442"/>
          <bgColor theme="6" tint="0.79998168889431442"/>
        </patternFill>
      </fill>
    </dxf>
    <dxf>
      <fill>
        <patternFill patternType="solid">
          <fgColor theme="6" tint="0.79995117038483843"/>
          <bgColor theme="8"/>
        </patternFill>
      </fill>
    </dxf>
    <dxf>
      <font>
        <b/>
        <color theme="6" tint="-0.249977111117893"/>
      </font>
    </dxf>
    <dxf>
      <font>
        <b/>
        <color theme="6" tint="-0.249977111117893"/>
      </font>
    </dxf>
    <dxf>
      <font>
        <b val="0"/>
        <i val="0"/>
        <color theme="6" tint="-0.249977111117893"/>
      </font>
      <fill>
        <patternFill patternType="none">
          <bgColor auto="1"/>
        </patternFill>
      </fill>
      <border>
        <top style="thin">
          <color theme="8" tint="-9.9948118533890809E-2"/>
        </top>
        <bottom/>
      </border>
    </dxf>
    <dxf>
      <font>
        <b val="0"/>
        <i val="0"/>
        <color theme="6" tint="-0.249977111117893"/>
      </font>
      <fill>
        <patternFill>
          <bgColor theme="4"/>
        </patternFill>
      </fill>
      <border>
        <top style="thick">
          <color theme="4"/>
        </top>
        <bottom style="thin">
          <color theme="4"/>
        </bottom>
      </border>
    </dxf>
    <dxf>
      <font>
        <color theme="6" tint="-0.249977111117893"/>
      </font>
      <border diagonalUp="0" diagonalDown="0">
        <left/>
        <right/>
        <top/>
        <bottom/>
        <vertical/>
        <horizontal/>
      </border>
    </dxf>
  </dxfs>
  <tableStyles count="1" defaultTableStyle="TableStyleMedium2" defaultPivotStyle="PivotStyleLight16">
    <tableStyle name="TableStyleLight4 2" pivot="0" count="7" xr9:uid="{00000000-0011-0000-FFFF-FFFF00000000}">
      <tableStyleElement type="wholeTable" dxfId="123"/>
      <tableStyleElement type="headerRow" dxfId="122"/>
      <tableStyleElement type="totalRow" dxfId="121"/>
      <tableStyleElement type="firstColumn" dxfId="120"/>
      <tableStyleElement type="lastColumn" dxfId="119"/>
      <tableStyleElement type="firstRowStripe" dxfId="118"/>
      <tableStyleElement type="firstColumnStripe" dxfId="117"/>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EAEAEA"/>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C37D8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4D1"/>
      <color rgb="FFFFF9E7"/>
      <color rgb="FF75BDA7"/>
      <color rgb="FFC5AC84"/>
      <color rgb="FF3034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85639588173211"/>
          <c:y val="3.2751669624672269E-2"/>
          <c:w val="0.76203249177744936"/>
          <c:h val="0.95593221755690083"/>
        </c:manualLayout>
      </c:layout>
      <c:barChart>
        <c:barDir val="bar"/>
        <c:grouping val="clustered"/>
        <c:varyColors val="0"/>
        <c:ser>
          <c:idx val="0"/>
          <c:order val="0"/>
          <c:tx>
            <c:strRef>
              <c:f>Sheet1!$D$6</c:f>
              <c:strCache>
                <c:ptCount val="1"/>
                <c:pt idx="0">
                  <c:v>Actual</c:v>
                </c:pt>
              </c:strCache>
            </c:strRef>
          </c:tx>
          <c:spPr>
            <a:solidFill>
              <a:schemeClr val="accent1"/>
            </a:solidFill>
            <a:ln>
              <a:noFill/>
            </a:ln>
            <a:effectLst/>
          </c:spPr>
          <c:invertIfNegative val="0"/>
          <c:cat>
            <c:strRef>
              <c:f>Sheet1!$B$7:$B$16</c:f>
              <c:strCache>
                <c:ptCount val="10"/>
                <c:pt idx="0">
                  <c:v>Other Expenses</c:v>
                </c:pt>
                <c:pt idx="1">
                  <c:v>Transportation</c:v>
                </c:pt>
                <c:pt idx="2">
                  <c:v>Stationery / Printing</c:v>
                </c:pt>
                <c:pt idx="3">
                  <c:v>Reception</c:v>
                </c:pt>
                <c:pt idx="4">
                  <c:v>Photography</c:v>
                </c:pt>
                <c:pt idx="5">
                  <c:v>Music</c:v>
                </c:pt>
                <c:pt idx="6">
                  <c:v>Flowers</c:v>
                </c:pt>
                <c:pt idx="7">
                  <c:v>Gifts</c:v>
                </c:pt>
                <c:pt idx="8">
                  <c:v>Decorations</c:v>
                </c:pt>
                <c:pt idx="9">
                  <c:v>Apparel</c:v>
                </c:pt>
              </c:strCache>
            </c:strRef>
          </c:cat>
          <c:val>
            <c:numRef>
              <c:f>Sheet1!$D$7:$D$16</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ABF9-4AD2-931B-79DD782E1D0E}"/>
            </c:ext>
          </c:extLst>
        </c:ser>
        <c:dLbls>
          <c:showLegendKey val="0"/>
          <c:showVal val="0"/>
          <c:showCatName val="0"/>
          <c:showSerName val="0"/>
          <c:showPercent val="0"/>
          <c:showBubbleSize val="0"/>
        </c:dLbls>
        <c:gapWidth val="100"/>
        <c:axId val="462963168"/>
        <c:axId val="462958904"/>
      </c:barChart>
      <c:catAx>
        <c:axId val="46296316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2958904"/>
        <c:crosses val="autoZero"/>
        <c:auto val="1"/>
        <c:lblAlgn val="ctr"/>
        <c:lblOffset val="100"/>
        <c:noMultiLvlLbl val="0"/>
      </c:catAx>
      <c:valAx>
        <c:axId val="462958904"/>
        <c:scaling>
          <c:orientation val="minMax"/>
        </c:scaling>
        <c:delete val="1"/>
        <c:axPos val="t"/>
        <c:numFmt formatCode="&quot;$&quot;#,##0.00" sourceLinked="1"/>
        <c:majorTickMark val="none"/>
        <c:minorTickMark val="none"/>
        <c:tickLblPos val="nextTo"/>
        <c:crossAx val="46296316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112643</xdr:colOff>
      <xdr:row>0</xdr:row>
      <xdr:rowOff>112643</xdr:rowOff>
    </xdr:from>
    <xdr:to>
      <xdr:col>10</xdr:col>
      <xdr:colOff>0</xdr:colOff>
      <xdr:row>1</xdr:row>
      <xdr:rowOff>490331</xdr:rowOff>
    </xdr:to>
    <xdr:pic>
      <xdr:nvPicPr>
        <xdr:cNvPr id="9" name="Picture 8" descr="Background texture with classic borders" title="Header Image 1">
          <a:extLst>
            <a:ext uri="{FF2B5EF4-FFF2-40B4-BE49-F238E27FC236}">
              <a16:creationId xmlns:a16="http://schemas.microsoft.com/office/drawing/2014/main" id="{00000000-0008-0000-0000-000009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12643" y="112643"/>
          <a:ext cx="10575235" cy="490331"/>
        </a:xfrm>
        <a:prstGeom prst="rect">
          <a:avLst/>
        </a:prstGeom>
      </xdr:spPr>
    </xdr:pic>
    <xdr:clientData/>
  </xdr:twoCellAnchor>
  <xdr:twoCellAnchor>
    <xdr:from>
      <xdr:col>1</xdr:col>
      <xdr:colOff>0</xdr:colOff>
      <xdr:row>17</xdr:row>
      <xdr:rowOff>175847</xdr:rowOff>
    </xdr:from>
    <xdr:to>
      <xdr:col>10</xdr:col>
      <xdr:colOff>0</xdr:colOff>
      <xdr:row>19</xdr:row>
      <xdr:rowOff>2639</xdr:rowOff>
    </xdr:to>
    <xdr:grpSp>
      <xdr:nvGrpSpPr>
        <xdr:cNvPr id="10" name="Group 9">
          <a:extLst>
            <a:ext uri="{FF2B5EF4-FFF2-40B4-BE49-F238E27FC236}">
              <a16:creationId xmlns:a16="http://schemas.microsoft.com/office/drawing/2014/main" id="{00000000-0008-0000-0000-00000A000000}"/>
            </a:ext>
            <a:ext uri="{C183D7F6-B498-43B3-948B-1728B52AA6E4}">
              <adec:decorative xmlns:adec="http://schemas.microsoft.com/office/drawing/2017/decorative" val="1"/>
            </a:ext>
          </a:extLst>
        </xdr:cNvPr>
        <xdr:cNvGrpSpPr/>
      </xdr:nvGrpSpPr>
      <xdr:grpSpPr>
        <a:xfrm>
          <a:off x="115957" y="4366847"/>
          <a:ext cx="10253869" cy="257488"/>
          <a:chOff x="115957" y="4350282"/>
          <a:chExt cx="10253869" cy="257487"/>
        </a:xfrm>
      </xdr:grpSpPr>
      <xdr:pic>
        <xdr:nvPicPr>
          <xdr:cNvPr id="5" name="Picture 4">
            <a:extLst>
              <a:ext uri="{FF2B5EF4-FFF2-40B4-BE49-F238E27FC236}">
                <a16:creationId xmlns:a16="http://schemas.microsoft.com/office/drawing/2014/main" id="{00000000-0008-0000-0000-000005000000}"/>
              </a:ext>
              <a:ext uri="{C183D7F6-B498-43B3-948B-1728B52AA6E4}">
                <adec:decorative xmlns:adec="http://schemas.microsoft.com/office/drawing/2017/decorative" val="1"/>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957" y="4480891"/>
            <a:ext cx="4800600" cy="54864"/>
          </a:xfrm>
          <a:prstGeom prst="rect">
            <a:avLst/>
          </a:prstGeom>
        </xdr:spPr>
      </xdr:pic>
      <xdr:pic>
        <xdr:nvPicPr>
          <xdr:cNvPr id="7" name="Picture 6">
            <a:extLst>
              <a:ext uri="{FF2B5EF4-FFF2-40B4-BE49-F238E27FC236}">
                <a16:creationId xmlns:a16="http://schemas.microsoft.com/office/drawing/2014/main" id="{00000000-0008-0000-0000-000007000000}"/>
              </a:ext>
              <a:ext uri="{C183D7F6-B498-43B3-948B-1728B52AA6E4}">
                <adec:decorative xmlns:adec="http://schemas.microsoft.com/office/drawing/2017/decorative" val="1"/>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69226" y="4480891"/>
            <a:ext cx="4800600" cy="54864"/>
          </a:xfrm>
          <a:prstGeom prst="rect">
            <a:avLst/>
          </a:prstGeom>
        </xdr:spPr>
      </xdr:pic>
      <xdr:pic>
        <xdr:nvPicPr>
          <xdr:cNvPr id="8" name="Picture 7">
            <a:extLst>
              <a:ext uri="{FF2B5EF4-FFF2-40B4-BE49-F238E27FC236}">
                <a16:creationId xmlns:a16="http://schemas.microsoft.com/office/drawing/2014/main" id="{00000000-0008-0000-0000-000008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965426" y="4350282"/>
            <a:ext cx="565464" cy="257487"/>
          </a:xfrm>
          <a:prstGeom prst="rect">
            <a:avLst/>
          </a:prstGeom>
        </xdr:spPr>
      </xdr:pic>
    </xdr:grpSp>
    <xdr:clientData/>
  </xdr:twoCellAnchor>
  <xdr:twoCellAnchor>
    <xdr:from>
      <xdr:col>5</xdr:col>
      <xdr:colOff>314738</xdr:colOff>
      <xdr:row>6</xdr:row>
      <xdr:rowOff>33131</xdr:rowOff>
    </xdr:from>
    <xdr:to>
      <xdr:col>9</xdr:col>
      <xdr:colOff>1018760</xdr:colOff>
      <xdr:row>17</xdr:row>
      <xdr:rowOff>0</xdr:rowOff>
    </xdr:to>
    <xdr:graphicFrame macro="">
      <xdr:nvGraphicFramePr>
        <xdr:cNvPr id="3" name="Chart 2" descr="Chart summarizing Actual Expenses sorted in descending order">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112643</xdr:colOff>
      <xdr:row>3</xdr:row>
      <xdr:rowOff>120525</xdr:rowOff>
    </xdr:from>
    <xdr:to>
      <xdr:col>4</xdr:col>
      <xdr:colOff>876011</xdr:colOff>
      <xdr:row>3</xdr:row>
      <xdr:rowOff>171153</xdr:rowOff>
    </xdr:to>
    <xdr:pic>
      <xdr:nvPicPr>
        <xdr:cNvPr id="18" name="Picture 17">
          <a:extLst>
            <a:ext uri="{FF2B5EF4-FFF2-40B4-BE49-F238E27FC236}">
              <a16:creationId xmlns:a16="http://schemas.microsoft.com/office/drawing/2014/main" id="{7E6E5235-8683-4D8D-882D-4604C2A32F68}"/>
            </a:ext>
            <a:ext uri="{C183D7F6-B498-43B3-948B-1728B52AA6E4}">
              <adec:decorative xmlns:adec="http://schemas.microsoft.com/office/drawing/2017/decorative" val="1"/>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643" y="1352977"/>
          <a:ext cx="4951055" cy="50628"/>
        </a:xfrm>
        <a:prstGeom prst="rect">
          <a:avLst/>
        </a:prstGeom>
      </xdr:spPr>
    </xdr:pic>
    <xdr:clientData/>
  </xdr:twoCellAnchor>
  <xdr:twoCellAnchor>
    <xdr:from>
      <xdr:col>6</xdr:col>
      <xdr:colOff>177536</xdr:colOff>
      <xdr:row>3</xdr:row>
      <xdr:rowOff>120525</xdr:rowOff>
    </xdr:from>
    <xdr:to>
      <xdr:col>10</xdr:col>
      <xdr:colOff>0</xdr:colOff>
      <xdr:row>3</xdr:row>
      <xdr:rowOff>171153</xdr:rowOff>
    </xdr:to>
    <xdr:pic>
      <xdr:nvPicPr>
        <xdr:cNvPr id="19" name="Picture 18">
          <a:extLst>
            <a:ext uri="{FF2B5EF4-FFF2-40B4-BE49-F238E27FC236}">
              <a16:creationId xmlns:a16="http://schemas.microsoft.com/office/drawing/2014/main" id="{52491F9B-CAF5-460B-A4E2-5383DD017734}"/>
            </a:ext>
            <a:ext uri="{C183D7F6-B498-43B3-948B-1728B52AA6E4}">
              <adec:decorative xmlns:adec="http://schemas.microsoft.com/office/drawing/2017/decorative" val="1"/>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36823" y="1352977"/>
          <a:ext cx="4951055" cy="50628"/>
        </a:xfrm>
        <a:prstGeom prst="rect">
          <a:avLst/>
        </a:prstGeom>
      </xdr:spPr>
    </xdr:pic>
    <xdr:clientData/>
  </xdr:twoCellAnchor>
  <xdr:twoCellAnchor>
    <xdr:from>
      <xdr:col>4</xdr:col>
      <xdr:colOff>926412</xdr:colOff>
      <xdr:row>3</xdr:row>
      <xdr:rowOff>0</xdr:rowOff>
    </xdr:from>
    <xdr:to>
      <xdr:col>6</xdr:col>
      <xdr:colOff>137998</xdr:colOff>
      <xdr:row>3</xdr:row>
      <xdr:rowOff>237608</xdr:rowOff>
    </xdr:to>
    <xdr:pic>
      <xdr:nvPicPr>
        <xdr:cNvPr id="20" name="Picture 19">
          <a:extLst>
            <a:ext uri="{FF2B5EF4-FFF2-40B4-BE49-F238E27FC236}">
              <a16:creationId xmlns:a16="http://schemas.microsoft.com/office/drawing/2014/main" id="{EFFE5261-76FF-4D1B-B1DA-BAAA9A35306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114099" y="1232452"/>
          <a:ext cx="583186" cy="23760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_Summary" displayName="TBL_Summary" ref="B6:E17" totalsRowCount="1" headerRowDxfId="115" dataDxfId="114" totalsRowDxfId="113">
  <tableColumns count="4">
    <tableColumn id="1" xr3:uid="{00000000-0010-0000-0000-000001000000}" name="Summary" totalsRowLabel="Total Budget" dataDxfId="112" totalsRowDxfId="111"/>
    <tableColumn id="2" xr3:uid="{00000000-0010-0000-0000-000002000000}" name="Estimated" totalsRowFunction="sum" dataDxfId="110" totalsRowDxfId="109"/>
    <tableColumn id="3" xr3:uid="{00000000-0010-0000-0000-000003000000}" name="Actual" totalsRowFunction="sum" dataDxfId="108" totalsRowDxfId="107"/>
    <tableColumn id="4" xr3:uid="{00000000-0010-0000-0000-000004000000}" name="Over/Under" totalsRowFunction="count" totalsRowDxfId="106"/>
  </tableColumns>
  <tableStyleInfo name="TableStyleLight4 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BL_Stationery" displayName="TBL_Stationery" ref="G51:J62" totalsRowCount="1" headerRowDxfId="49" dataDxfId="48" totalsRowDxfId="47">
  <tableColumns count="4">
    <tableColumn id="1" xr3:uid="{00000000-0010-0000-0900-000001000000}" name="Stationery / Printing" totalsRowLabel="Total for Stationery / Printing" dataDxfId="46" totalsRowDxfId="11"/>
    <tableColumn id="2" xr3:uid="{00000000-0010-0000-0900-000002000000}" name="Estimated" dataDxfId="45" totalsRowDxfId="10"/>
    <tableColumn id="3" xr3:uid="{00000000-0010-0000-0900-000003000000}" name="Actual" dataDxfId="44" totalsRowDxfId="9"/>
    <tableColumn id="4" xr3:uid="{00000000-0010-0000-0900-000004000000}" name="Over/Under" totalsRowFunction="sum" dataDxfId="43" totalsRowDxfId="8">
      <calculatedColumnFormula>H52-I52</calculatedColumnFormula>
    </tableColumn>
  </tableColumns>
  <tableStyleInfo name="TableStyleLight4 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BL_Transportation" displayName="TBL_Transportation" ref="G65:J70" totalsRowCount="1" headerRowDxfId="42" dataDxfId="41" totalsRowDxfId="40">
  <tableColumns count="4">
    <tableColumn id="1" xr3:uid="{00000000-0010-0000-0A00-000001000000}" name="Transportation" totalsRowLabel="Total for Transportation" totalsRowDxfId="3"/>
    <tableColumn id="2" xr3:uid="{00000000-0010-0000-0A00-000002000000}" name="Estimated" totalsRowDxfId="2"/>
    <tableColumn id="3" xr3:uid="{00000000-0010-0000-0A00-000003000000}" name="Actual" totalsRowDxfId="1"/>
    <tableColumn id="4" xr3:uid="{00000000-0010-0000-0A00-000004000000}" name="Over/Under" totalsRowFunction="sum" totalsRowDxfId="0">
      <calculatedColumnFormula>H66-I66</calculatedColumnFormula>
    </tableColumn>
  </tableColumns>
  <tableStyleInfo name="TableStyleLight4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BL_Apparel" displayName="TBL_Apparel" ref="B21:E30" totalsRowCount="1" headerRowDxfId="105" dataDxfId="104" totalsRowDxfId="103">
  <tableColumns count="4">
    <tableColumn id="1" xr3:uid="{00000000-0010-0000-0100-000001000000}" name="Apparel" totalsRowLabel="Total for Apparel" dataDxfId="102" totalsRowDxfId="39"/>
    <tableColumn id="2" xr3:uid="{00000000-0010-0000-0100-000002000000}" name="Estimated" dataDxfId="101" totalsRowDxfId="38"/>
    <tableColumn id="3" xr3:uid="{00000000-0010-0000-0100-000003000000}" name="Actual" dataDxfId="100" totalsRowDxfId="37"/>
    <tableColumn id="4" xr3:uid="{00000000-0010-0000-0100-000004000000}" name="Over/Under" totalsRowFunction="sum" dataDxfId="99" totalsRowDxfId="36">
      <calculatedColumnFormula>C22-D22</calculatedColumnFormula>
    </tableColumn>
  </tableColumns>
  <tableStyleInfo name="TableStyleLight4 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BL_Gifts" displayName="TBL_Gifts" ref="B33:E38" totalsRowCount="1" headerRowDxfId="98" dataDxfId="97" totalsRowDxfId="96">
  <tableColumns count="4">
    <tableColumn id="1" xr3:uid="{00000000-0010-0000-0200-000001000000}" name="Gifts" totalsRowLabel="Total for Gifts" dataDxfId="95" totalsRowDxfId="35"/>
    <tableColumn id="2" xr3:uid="{00000000-0010-0000-0200-000002000000}" name="Estimated" dataDxfId="94" totalsRowDxfId="34"/>
    <tableColumn id="3" xr3:uid="{00000000-0010-0000-0200-000003000000}" name="Actual" dataDxfId="93" totalsRowDxfId="33"/>
    <tableColumn id="4" xr3:uid="{00000000-0010-0000-0200-000004000000}" name="Over/Under" totalsRowFunction="min" dataDxfId="92" totalsRowDxfId="32">
      <calculatedColumnFormula>C34-D34</calculatedColumnFormula>
    </tableColumn>
  </tableColumns>
  <tableStyleInfo name="TableStyleLight4 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BL_Music" displayName="TBL_Music" ref="B41:E45" totalsRowCount="1" headerRowDxfId="91" dataDxfId="90" totalsRowDxfId="89">
  <tableColumns count="4">
    <tableColumn id="1" xr3:uid="{00000000-0010-0000-0300-000001000000}" name="Music" totalsRowLabel="Total for Music" dataDxfId="88" totalsRowDxfId="19"/>
    <tableColumn id="2" xr3:uid="{00000000-0010-0000-0300-000002000000}" name="Estimated" dataDxfId="87" totalsRowDxfId="18"/>
    <tableColumn id="3" xr3:uid="{00000000-0010-0000-0300-000003000000}" name="Actual" dataDxfId="86" totalsRowDxfId="17"/>
    <tableColumn id="4" xr3:uid="{00000000-0010-0000-0300-000004000000}" name="Over/Under" totalsRowFunction="sum" dataDxfId="85" totalsRowDxfId="16">
      <calculatedColumnFormula>C42-D42</calculatedColumnFormula>
    </tableColumn>
  </tableColumns>
  <tableStyleInfo name="TableStyleLight4 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BL_Reception" displayName="TBL_Reception" ref="B48:E58" totalsRowCount="1" headerRowDxfId="84" dataDxfId="83" totalsRowDxfId="82">
  <tableColumns count="4">
    <tableColumn id="1" xr3:uid="{00000000-0010-0000-0400-000001000000}" name="Reception" totalsRowLabel="Total for Reception" dataDxfId="81" totalsRowDxfId="15"/>
    <tableColumn id="2" xr3:uid="{00000000-0010-0000-0400-000002000000}" name="Estimated" dataDxfId="80" totalsRowDxfId="14"/>
    <tableColumn id="3" xr3:uid="{00000000-0010-0000-0400-000003000000}" name="Actual" dataDxfId="79" totalsRowDxfId="13"/>
    <tableColumn id="4" xr3:uid="{00000000-0010-0000-0400-000004000000}" name="Over/Under" totalsRowFunction="sum" dataDxfId="78" totalsRowDxfId="12">
      <calculatedColumnFormula>C49-D49</calculatedColumnFormula>
    </tableColumn>
  </tableColumns>
  <tableStyleInfo name="TableStyleLight4 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BL_OtherExpenses" displayName="TBL_OtherExpenses" ref="B61:E70" totalsRowCount="1" headerRowDxfId="77" dataDxfId="76" totalsRowDxfId="75">
  <tableColumns count="4">
    <tableColumn id="1" xr3:uid="{00000000-0010-0000-0500-000001000000}" name="Other Expenses" totalsRowLabel="Total for Other Expenses" dataDxfId="74" totalsRowDxfId="7"/>
    <tableColumn id="2" xr3:uid="{00000000-0010-0000-0500-000002000000}" name="Estimated" dataDxfId="73" totalsRowDxfId="6"/>
    <tableColumn id="3" xr3:uid="{00000000-0010-0000-0500-000003000000}" name="Actual" dataDxfId="72" totalsRowDxfId="5"/>
    <tableColumn id="4" xr3:uid="{00000000-0010-0000-0500-000004000000}" name="Over/Under" totalsRowFunction="sum" dataDxfId="71" totalsRowDxfId="4">
      <calculatedColumnFormula>C62-D62</calculatedColumnFormula>
    </tableColumn>
  </tableColumns>
  <tableStyleInfo name="TableStyleLight4 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BL_Decorations" displayName="TBL_Decorations" ref="G21:J28" totalsRowCount="1" headerRowDxfId="70" dataDxfId="69" totalsRowDxfId="68">
  <tableColumns count="4">
    <tableColumn id="1" xr3:uid="{00000000-0010-0000-0600-000001000000}" name="Decorations" totalsRowLabel="Total for Decorations" dataDxfId="67" totalsRowDxfId="31"/>
    <tableColumn id="2" xr3:uid="{00000000-0010-0000-0600-000002000000}" name="Estimated" dataDxfId="66" totalsRowDxfId="30"/>
    <tableColumn id="3" xr3:uid="{00000000-0010-0000-0600-000003000000}" name="Actual" dataDxfId="65" totalsRowDxfId="29"/>
    <tableColumn id="4" xr3:uid="{00000000-0010-0000-0600-000004000000}" name="Over/Under" totalsRowFunction="sum" dataDxfId="64" totalsRowDxfId="28">
      <calculatedColumnFormula>H22-I22</calculatedColumnFormula>
    </tableColumn>
  </tableColumns>
  <tableStyleInfo name="TableStyleLight4 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BL_Flowers" displayName="TBL_Flowers" ref="G31:J38" totalsRowCount="1" headerRowDxfId="63" dataDxfId="62" totalsRowDxfId="61">
  <tableColumns count="4">
    <tableColumn id="1" xr3:uid="{00000000-0010-0000-0700-000001000000}" name="Flowers" totalsRowLabel="Total for Flowers" dataDxfId="60" totalsRowDxfId="27"/>
    <tableColumn id="2" xr3:uid="{00000000-0010-0000-0700-000002000000}" name="Estimated" dataDxfId="59" totalsRowDxfId="26"/>
    <tableColumn id="3" xr3:uid="{00000000-0010-0000-0700-000003000000}" name="Actual" dataDxfId="58" totalsRowDxfId="25"/>
    <tableColumn id="4" xr3:uid="{00000000-0010-0000-0700-000004000000}" name="Over/Under" totalsRowFunction="sum" dataDxfId="57" totalsRowDxfId="24">
      <calculatedColumnFormula>H32-I32</calculatedColumnFormula>
    </tableColumn>
  </tableColumns>
  <tableStyleInfo name="TableStyleLight4 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BL_Photography" displayName="TBL_Photography" ref="G41:J48" totalsRowCount="1" headerRowDxfId="56" dataDxfId="55" totalsRowDxfId="54">
  <tableColumns count="4">
    <tableColumn id="1" xr3:uid="{00000000-0010-0000-0800-000001000000}" name="Photography" totalsRowLabel="Total for Photography" dataDxfId="53" totalsRowDxfId="23"/>
    <tableColumn id="2" xr3:uid="{00000000-0010-0000-0800-000002000000}" name="Estimated" dataDxfId="52" totalsRowDxfId="22"/>
    <tableColumn id="3" xr3:uid="{00000000-0010-0000-0800-000003000000}" name="Actual" dataDxfId="51" totalsRowDxfId="21"/>
    <tableColumn id="4" xr3:uid="{00000000-0010-0000-0800-000004000000}" name="Over/Under" totalsRowFunction="sum" dataDxfId="50" totalsRowDxfId="20">
      <calculatedColumnFormula>H42-I42</calculatedColumnFormula>
    </tableColumn>
  </tableColumns>
  <tableStyleInfo name="TableStyleLight4 2" showFirstColumn="0" showLastColumn="0" showRowStripes="1" showColumnStripes="0"/>
</table>
</file>

<file path=xl/theme/theme1.xml><?xml version="1.0" encoding="utf-8"?>
<a:theme xmlns:a="http://schemas.openxmlformats.org/drawingml/2006/main" name="Office Theme">
  <a:themeElements>
    <a:clrScheme name="Custom 58">
      <a:dk1>
        <a:sysClr val="windowText" lastClr="000000"/>
      </a:dk1>
      <a:lt1>
        <a:sysClr val="window" lastClr="FFFFFF"/>
      </a:lt1>
      <a:dk2>
        <a:srgbClr val="44546A"/>
      </a:dk2>
      <a:lt2>
        <a:srgbClr val="E7E6E6"/>
      </a:lt2>
      <a:accent1>
        <a:srgbClr val="433161"/>
      </a:accent1>
      <a:accent2>
        <a:srgbClr val="ED7D31"/>
      </a:accent2>
      <a:accent3>
        <a:srgbClr val="A5A5A5"/>
      </a:accent3>
      <a:accent4>
        <a:srgbClr val="FFEBA7"/>
      </a:accent4>
      <a:accent5>
        <a:srgbClr val="FFF4D1"/>
      </a:accent5>
      <a:accent6>
        <a:srgbClr val="70AD47"/>
      </a:accent6>
      <a:hlink>
        <a:srgbClr val="0563C1"/>
      </a:hlink>
      <a:folHlink>
        <a:srgbClr val="954F72"/>
      </a:folHlink>
    </a:clrScheme>
    <a:fontScheme name="Custom 60">
      <a:majorFont>
        <a:latin typeface="Edwardian Script ITC"/>
        <a:ea typeface=""/>
        <a:cs typeface=""/>
      </a:majorFont>
      <a:minorFont>
        <a:latin typeface="Perpetu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70"/>
  <sheetViews>
    <sheetView showGridLines="0" tabSelected="1" zoomScale="115" zoomScaleNormal="115" workbookViewId="0">
      <selection activeCell="B3" sqref="B3:J3"/>
    </sheetView>
  </sheetViews>
  <sheetFormatPr defaultColWidth="9.140625" defaultRowHeight="15.95" customHeight="1" x14ac:dyDescent="0.2"/>
  <cols>
    <col min="1" max="1" width="1.7109375" style="1" customWidth="1"/>
    <col min="2" max="2" width="28.7109375" style="10" customWidth="1"/>
    <col min="3" max="4" width="15.28515625" style="6" customWidth="1"/>
    <col min="5" max="5" width="15.28515625" style="1" customWidth="1"/>
    <col min="6" max="6" width="4.7109375" style="1" customWidth="1"/>
    <col min="7" max="7" width="28.7109375" style="10" customWidth="1"/>
    <col min="8" max="9" width="15.28515625" style="6" customWidth="1"/>
    <col min="10" max="10" width="15.28515625" style="1" customWidth="1"/>
    <col min="11" max="11" width="1.7109375" style="1" customWidth="1"/>
    <col min="12" max="12" width="9.140625" style="1"/>
    <col min="13" max="13" width="9.140625" style="32"/>
    <col min="14" max="14" width="17.7109375" style="1" bestFit="1" customWidth="1"/>
    <col min="15" max="15" width="10.140625" style="1" customWidth="1"/>
    <col min="16" max="16" width="9.140625" style="1"/>
    <col min="17" max="17" width="9.5703125" style="1" bestFit="1" customWidth="1"/>
    <col min="18" max="16384" width="9.140625" style="1"/>
  </cols>
  <sheetData>
    <row r="1" spans="1:18" ht="9" customHeight="1" x14ac:dyDescent="0.2">
      <c r="K1" s="1" t="s">
        <v>79</v>
      </c>
    </row>
    <row r="2" spans="1:18" ht="39.6" customHeight="1" x14ac:dyDescent="0.3">
      <c r="B2" s="11"/>
      <c r="C2" s="12"/>
      <c r="D2" s="12"/>
      <c r="E2" s="13"/>
      <c r="F2" s="13"/>
      <c r="G2" s="13"/>
      <c r="H2" s="13"/>
      <c r="I2" s="13"/>
      <c r="J2" s="13"/>
    </row>
    <row r="3" spans="1:18" s="2" customFormat="1" ht="48.75" x14ac:dyDescent="0.2">
      <c r="B3" s="39" t="s">
        <v>86</v>
      </c>
      <c r="C3" s="39"/>
      <c r="D3" s="39"/>
      <c r="E3" s="39"/>
      <c r="F3" s="39"/>
      <c r="G3" s="39"/>
      <c r="H3" s="39"/>
      <c r="I3" s="39"/>
      <c r="J3" s="39"/>
    </row>
    <row r="4" spans="1:18" ht="29.45" customHeight="1" x14ac:dyDescent="0.2">
      <c r="B4" s="14"/>
      <c r="C4" s="15"/>
      <c r="D4" s="15"/>
      <c r="E4" s="16"/>
      <c r="F4" s="16"/>
      <c r="G4" s="3"/>
      <c r="H4" s="5"/>
      <c r="I4" s="5"/>
    </row>
    <row r="5" spans="1:18" ht="15.95" customHeight="1" x14ac:dyDescent="0.2">
      <c r="B5" s="14"/>
      <c r="C5" s="15"/>
      <c r="D5" s="15"/>
      <c r="E5" s="16"/>
      <c r="F5" s="16"/>
      <c r="G5" s="3"/>
      <c r="H5" s="5"/>
      <c r="I5" s="5"/>
    </row>
    <row r="6" spans="1:18" ht="15.95" customHeight="1" x14ac:dyDescent="0.3">
      <c r="A6" s="16"/>
      <c r="B6" s="25" t="s">
        <v>81</v>
      </c>
      <c r="C6" s="26" t="s">
        <v>0</v>
      </c>
      <c r="D6" s="26" t="s">
        <v>1</v>
      </c>
      <c r="E6" s="27" t="s">
        <v>61</v>
      </c>
      <c r="F6" s="16"/>
      <c r="G6" s="31" t="s">
        <v>80</v>
      </c>
      <c r="H6" s="17"/>
      <c r="I6" s="17"/>
      <c r="J6" s="17"/>
      <c r="M6" s="35" t="s">
        <v>82</v>
      </c>
      <c r="N6" s="35" t="s">
        <v>83</v>
      </c>
      <c r="O6" s="35" t="s">
        <v>0</v>
      </c>
      <c r="P6" s="36" t="s">
        <v>1</v>
      </c>
      <c r="Q6" s="35" t="s">
        <v>84</v>
      </c>
      <c r="R6" s="35" t="s">
        <v>85</v>
      </c>
    </row>
    <row r="7" spans="1:18" ht="15.95" customHeight="1" x14ac:dyDescent="0.2">
      <c r="B7" s="33" t="str">
        <f>VLOOKUP($R7,$M$7:$P$16,2,FALSE)</f>
        <v>Other Expenses</v>
      </c>
      <c r="C7" s="34">
        <f>VLOOKUP($R7,$M$7:$P$16,3,FALSE)</f>
        <v>0</v>
      </c>
      <c r="D7" s="34">
        <f>VLOOKUP($R7,$M$7:$P$16,4,FALSE)</f>
        <v>0</v>
      </c>
      <c r="E7" s="4">
        <f>TBL_Summary[[#This Row],[Estimated]]-TBL_Summary[[#This Row],[Actual]]</f>
        <v>0</v>
      </c>
      <c r="F7" s="18"/>
      <c r="G7" s="17"/>
      <c r="H7" s="17"/>
      <c r="I7" s="17"/>
      <c r="J7" s="17"/>
      <c r="M7" s="35">
        <f>_xlfn.RANK.EQ(Q7,$Q$7:$Q$16)</f>
        <v>10</v>
      </c>
      <c r="N7" s="25" t="s">
        <v>27</v>
      </c>
      <c r="O7" s="37">
        <f>TBL_Apparel[[#Totals],[Estimated]]</f>
        <v>0</v>
      </c>
      <c r="P7" s="37">
        <f>TBL_Apparel[[#Totals],[Actual]]</f>
        <v>0</v>
      </c>
      <c r="Q7" s="38">
        <f>P7+ROW(P7)/10000</f>
        <v>6.9999999999999999E-4</v>
      </c>
      <c r="R7" s="35">
        <v>1</v>
      </c>
    </row>
    <row r="8" spans="1:18" ht="15.95" customHeight="1" x14ac:dyDescent="0.2">
      <c r="B8" s="33" t="str">
        <f t="shared" ref="B8:B16" si="0">VLOOKUP($R8,$M$7:$P$16,2,FALSE)</f>
        <v>Transportation</v>
      </c>
      <c r="C8" s="34">
        <f t="shared" ref="C8:C16" si="1">VLOOKUP($R8,$M$7:$P$16,3,FALSE)</f>
        <v>0</v>
      </c>
      <c r="D8" s="34">
        <f t="shared" ref="D8:D16" si="2">VLOOKUP($R8,$M$7:$P$16,4,FALSE)</f>
        <v>0</v>
      </c>
      <c r="E8" s="4">
        <f>TBL_Summary[[#This Row],[Estimated]]-TBL_Summary[[#This Row],[Actual]]</f>
        <v>0</v>
      </c>
      <c r="F8" s="18"/>
      <c r="G8" s="30"/>
      <c r="H8" s="17"/>
      <c r="I8" s="17"/>
      <c r="J8" s="17"/>
      <c r="M8" s="35">
        <f t="shared" ref="M8:M16" si="3">_xlfn.RANK.EQ(Q8,$Q$7:$Q$16)</f>
        <v>9</v>
      </c>
      <c r="N8" s="25" t="s">
        <v>5</v>
      </c>
      <c r="O8" s="37">
        <f>TBL_Decorations[[#Totals],[Estimated]]</f>
        <v>0</v>
      </c>
      <c r="P8" s="37">
        <f>TBL_Decorations[[#Totals],[Actual]]</f>
        <v>0</v>
      </c>
      <c r="Q8" s="38">
        <f t="shared" ref="Q8:Q16" si="4">P8+ROW(P8)/10000</f>
        <v>8.0000000000000004E-4</v>
      </c>
      <c r="R8" s="35">
        <v>2</v>
      </c>
    </row>
    <row r="9" spans="1:18" ht="15.95" customHeight="1" x14ac:dyDescent="0.2">
      <c r="B9" s="33" t="str">
        <f t="shared" si="0"/>
        <v>Stationery / Printing</v>
      </c>
      <c r="C9" s="34">
        <f t="shared" si="1"/>
        <v>0</v>
      </c>
      <c r="D9" s="34">
        <f t="shared" si="2"/>
        <v>0</v>
      </c>
      <c r="E9" s="4">
        <f>TBL_Summary[[#This Row],[Estimated]]-TBL_Summary[[#This Row],[Actual]]</f>
        <v>0</v>
      </c>
      <c r="F9" s="18"/>
      <c r="G9" s="30"/>
      <c r="H9" s="17"/>
      <c r="I9" s="17"/>
      <c r="J9" s="17"/>
      <c r="M9" s="35">
        <f t="shared" si="3"/>
        <v>8</v>
      </c>
      <c r="N9" s="25" t="s">
        <v>10</v>
      </c>
      <c r="O9" s="37">
        <f>TBL_Gifts[[#Totals],[Estimated]]</f>
        <v>0</v>
      </c>
      <c r="P9" s="37">
        <f>TBL_Gifts[[#Totals],[Actual]]</f>
        <v>0</v>
      </c>
      <c r="Q9" s="38">
        <f t="shared" si="4"/>
        <v>8.9999999999999998E-4</v>
      </c>
      <c r="R9" s="35">
        <v>3</v>
      </c>
    </row>
    <row r="10" spans="1:18" ht="15.95" customHeight="1" x14ac:dyDescent="0.2">
      <c r="B10" s="33" t="str">
        <f t="shared" si="0"/>
        <v>Reception</v>
      </c>
      <c r="C10" s="34">
        <f t="shared" si="1"/>
        <v>0</v>
      </c>
      <c r="D10" s="34">
        <f t="shared" si="2"/>
        <v>0</v>
      </c>
      <c r="E10" s="4">
        <f>TBL_Summary[[#This Row],[Estimated]]-TBL_Summary[[#This Row],[Actual]]</f>
        <v>0</v>
      </c>
      <c r="F10" s="18"/>
      <c r="G10" s="30"/>
      <c r="H10" s="17"/>
      <c r="I10" s="17"/>
      <c r="J10" s="17"/>
      <c r="M10" s="35">
        <f t="shared" si="3"/>
        <v>7</v>
      </c>
      <c r="N10" s="25" t="s">
        <v>6</v>
      </c>
      <c r="O10" s="37">
        <f>TBL_Flowers[[#Totals],[Estimated]]</f>
        <v>0</v>
      </c>
      <c r="P10" s="37">
        <f>TBL_Flowers[[#Totals],[Actual]]</f>
        <v>0</v>
      </c>
      <c r="Q10" s="38">
        <f t="shared" si="4"/>
        <v>1E-3</v>
      </c>
      <c r="R10" s="35">
        <v>4</v>
      </c>
    </row>
    <row r="11" spans="1:18" ht="15.95" customHeight="1" x14ac:dyDescent="0.2">
      <c r="B11" s="33" t="str">
        <f t="shared" si="0"/>
        <v>Photography</v>
      </c>
      <c r="C11" s="34">
        <f t="shared" si="1"/>
        <v>0</v>
      </c>
      <c r="D11" s="34">
        <f t="shared" si="2"/>
        <v>0</v>
      </c>
      <c r="E11" s="4">
        <f>TBL_Summary[[#This Row],[Estimated]]-TBL_Summary[[#This Row],[Actual]]</f>
        <v>0</v>
      </c>
      <c r="F11" s="18"/>
      <c r="G11" s="30"/>
      <c r="H11" s="17"/>
      <c r="I11" s="17"/>
      <c r="J11" s="17"/>
      <c r="M11" s="35">
        <f t="shared" si="3"/>
        <v>6</v>
      </c>
      <c r="N11" s="25" t="s">
        <v>38</v>
      </c>
      <c r="O11" s="37">
        <f>TBL_Music[[#Totals],[Estimated]]</f>
        <v>0</v>
      </c>
      <c r="P11" s="37">
        <f>TBL_Music[[#Totals],[Actual]]</f>
        <v>0</v>
      </c>
      <c r="Q11" s="38">
        <f t="shared" si="4"/>
        <v>1.1000000000000001E-3</v>
      </c>
      <c r="R11" s="35">
        <v>5</v>
      </c>
    </row>
    <row r="12" spans="1:18" ht="15.95" customHeight="1" x14ac:dyDescent="0.2">
      <c r="B12" s="33" t="str">
        <f t="shared" si="0"/>
        <v>Music</v>
      </c>
      <c r="C12" s="34">
        <f t="shared" si="1"/>
        <v>0</v>
      </c>
      <c r="D12" s="34">
        <f t="shared" si="2"/>
        <v>0</v>
      </c>
      <c r="E12" s="4">
        <f>TBL_Summary[[#This Row],[Estimated]]-TBL_Summary[[#This Row],[Actual]]</f>
        <v>0</v>
      </c>
      <c r="F12" s="18"/>
      <c r="G12" s="30"/>
      <c r="H12" s="17"/>
      <c r="I12" s="17"/>
      <c r="J12" s="17"/>
      <c r="M12" s="35">
        <f t="shared" si="3"/>
        <v>5</v>
      </c>
      <c r="N12" s="25" t="s">
        <v>22</v>
      </c>
      <c r="O12" s="37">
        <f>TBL_Photography[[#Totals],[Estimated]]</f>
        <v>0</v>
      </c>
      <c r="P12" s="37">
        <f>TBL_Photography[[#Totals],[Actual]]</f>
        <v>0</v>
      </c>
      <c r="Q12" s="38">
        <f t="shared" si="4"/>
        <v>1.1999999999999999E-3</v>
      </c>
      <c r="R12" s="35">
        <v>6</v>
      </c>
    </row>
    <row r="13" spans="1:18" ht="15.95" customHeight="1" x14ac:dyDescent="0.2">
      <c r="B13" s="33" t="str">
        <f t="shared" si="0"/>
        <v>Flowers</v>
      </c>
      <c r="C13" s="34">
        <f t="shared" si="1"/>
        <v>0</v>
      </c>
      <c r="D13" s="34">
        <f t="shared" si="2"/>
        <v>0</v>
      </c>
      <c r="E13" s="4">
        <f>TBL_Summary[[#This Row],[Estimated]]-TBL_Summary[[#This Row],[Actual]]</f>
        <v>0</v>
      </c>
      <c r="F13" s="18"/>
      <c r="G13" s="30"/>
      <c r="H13" s="17"/>
      <c r="I13" s="17"/>
      <c r="J13" s="17"/>
      <c r="M13" s="35">
        <f t="shared" si="3"/>
        <v>4</v>
      </c>
      <c r="N13" s="25" t="s">
        <v>12</v>
      </c>
      <c r="O13" s="37">
        <f>TBL_Reception[[#Totals],[Estimated]]</f>
        <v>0</v>
      </c>
      <c r="P13" s="37">
        <f>TBL_Reception[[#Totals],[Actual]]</f>
        <v>0</v>
      </c>
      <c r="Q13" s="38">
        <f t="shared" si="4"/>
        <v>1.2999999999999999E-3</v>
      </c>
      <c r="R13" s="35">
        <v>7</v>
      </c>
    </row>
    <row r="14" spans="1:18" ht="15.95" customHeight="1" x14ac:dyDescent="0.2">
      <c r="B14" s="33" t="str">
        <f t="shared" si="0"/>
        <v>Gifts</v>
      </c>
      <c r="C14" s="34">
        <f t="shared" si="1"/>
        <v>0</v>
      </c>
      <c r="D14" s="34">
        <f t="shared" si="2"/>
        <v>0</v>
      </c>
      <c r="E14" s="4">
        <f>TBL_Summary[[#This Row],[Estimated]]-TBL_Summary[[#This Row],[Actual]]</f>
        <v>0</v>
      </c>
      <c r="F14" s="18"/>
      <c r="G14" s="30"/>
      <c r="H14" s="17"/>
      <c r="I14" s="17"/>
      <c r="J14" s="17"/>
      <c r="M14" s="35">
        <f t="shared" si="3"/>
        <v>3</v>
      </c>
      <c r="N14" s="25" t="s">
        <v>63</v>
      </c>
      <c r="O14" s="37">
        <f>TBL_Stationery[[#Totals],[Estimated]]</f>
        <v>0</v>
      </c>
      <c r="P14" s="37">
        <f>TBL_Stationery[[#Totals],[Actual]]</f>
        <v>0</v>
      </c>
      <c r="Q14" s="38">
        <f t="shared" si="4"/>
        <v>1.4E-3</v>
      </c>
      <c r="R14" s="35">
        <v>8</v>
      </c>
    </row>
    <row r="15" spans="1:18" ht="15.95" customHeight="1" x14ac:dyDescent="0.2">
      <c r="B15" s="33" t="str">
        <f t="shared" si="0"/>
        <v>Decorations</v>
      </c>
      <c r="C15" s="34">
        <f t="shared" si="1"/>
        <v>0</v>
      </c>
      <c r="D15" s="34">
        <f t="shared" si="2"/>
        <v>0</v>
      </c>
      <c r="E15" s="4">
        <f>TBL_Summary[[#This Row],[Estimated]]-TBL_Summary[[#This Row],[Actual]]</f>
        <v>0</v>
      </c>
      <c r="F15" s="18"/>
      <c r="G15" s="30"/>
      <c r="H15" s="17"/>
      <c r="I15" s="17"/>
      <c r="J15" s="17"/>
      <c r="M15" s="35">
        <f t="shared" si="3"/>
        <v>2</v>
      </c>
      <c r="N15" s="25" t="s">
        <v>11</v>
      </c>
      <c r="O15" s="37">
        <f>TBL_Transportation[[#Totals],[Estimated]]</f>
        <v>0</v>
      </c>
      <c r="P15" s="37">
        <f>TBL_Transportation[[#Totals],[Actual]]</f>
        <v>0</v>
      </c>
      <c r="Q15" s="38">
        <f t="shared" si="4"/>
        <v>1.5E-3</v>
      </c>
      <c r="R15" s="35">
        <v>9</v>
      </c>
    </row>
    <row r="16" spans="1:18" ht="15.95" customHeight="1" x14ac:dyDescent="0.2">
      <c r="B16" s="33" t="str">
        <f t="shared" si="0"/>
        <v>Apparel</v>
      </c>
      <c r="C16" s="34">
        <f t="shared" si="1"/>
        <v>0</v>
      </c>
      <c r="D16" s="34">
        <f t="shared" si="2"/>
        <v>0</v>
      </c>
      <c r="E16" s="4">
        <f>TBL_Summary[[#This Row],[Estimated]]-TBL_Summary[[#This Row],[Actual]]</f>
        <v>0</v>
      </c>
      <c r="F16" s="18"/>
      <c r="G16" s="30"/>
      <c r="H16" s="17"/>
      <c r="I16" s="17"/>
      <c r="J16" s="17"/>
      <c r="M16" s="35">
        <f t="shared" si="3"/>
        <v>1</v>
      </c>
      <c r="N16" s="25" t="s">
        <v>34</v>
      </c>
      <c r="O16" s="37">
        <f>TBL_OtherExpenses[[#Totals],[Estimated]]</f>
        <v>0</v>
      </c>
      <c r="P16" s="37">
        <f>TBL_OtherExpenses[[#Totals],[Actual]]</f>
        <v>0</v>
      </c>
      <c r="Q16" s="38">
        <f t="shared" si="4"/>
        <v>1.6000000000000001E-3</v>
      </c>
      <c r="R16" s="35">
        <v>10</v>
      </c>
    </row>
    <row r="17" spans="2:16" ht="15.95" customHeight="1" x14ac:dyDescent="0.3">
      <c r="B17" s="7" t="s">
        <v>68</v>
      </c>
      <c r="C17" s="8">
        <f>SUBTOTAL(109,TBL_Summary[Estimated])</f>
        <v>0</v>
      </c>
      <c r="D17" s="8">
        <f>SUBTOTAL(109,TBL_Summary[Actual])</f>
        <v>0</v>
      </c>
      <c r="E17" s="4">
        <f>SUBTOTAL(103,TBL_Summary[Over/Under])</f>
        <v>10</v>
      </c>
      <c r="F17" s="18"/>
      <c r="G17" s="30"/>
      <c r="H17" s="17"/>
      <c r="I17" s="17"/>
      <c r="J17" s="17"/>
      <c r="P17" s="9"/>
    </row>
    <row r="18" spans="2:16" ht="24" customHeight="1" x14ac:dyDescent="0.3">
      <c r="B18" s="19"/>
      <c r="C18" s="19"/>
      <c r="D18" s="19"/>
      <c r="E18" s="19"/>
      <c r="F18" s="20"/>
      <c r="N18" s="9"/>
      <c r="O18" s="9"/>
      <c r="P18" s="9"/>
    </row>
    <row r="19" spans="2:16" ht="9.75" customHeight="1" x14ac:dyDescent="0.3">
      <c r="B19" s="19"/>
      <c r="C19" s="19"/>
      <c r="D19" s="19"/>
      <c r="E19" s="19"/>
      <c r="F19" s="20"/>
      <c r="N19" s="9"/>
      <c r="O19" s="9"/>
      <c r="P19" s="9"/>
    </row>
    <row r="20" spans="2:16" ht="15.95" customHeight="1" x14ac:dyDescent="0.3">
      <c r="B20" s="19"/>
      <c r="C20" s="19"/>
      <c r="D20" s="19"/>
      <c r="E20" s="19"/>
      <c r="F20" s="20"/>
      <c r="N20" s="9"/>
      <c r="O20" s="9"/>
      <c r="P20" s="9"/>
    </row>
    <row r="21" spans="2:16" ht="15.95" customHeight="1" x14ac:dyDescent="0.3">
      <c r="B21" s="28" t="s">
        <v>27</v>
      </c>
      <c r="C21" s="26" t="s">
        <v>0</v>
      </c>
      <c r="D21" s="26" t="s">
        <v>1</v>
      </c>
      <c r="E21" s="29" t="s">
        <v>61</v>
      </c>
      <c r="G21" s="28" t="s">
        <v>5</v>
      </c>
      <c r="H21" s="27" t="s">
        <v>0</v>
      </c>
      <c r="I21" s="27" t="s">
        <v>1</v>
      </c>
      <c r="J21" s="29" t="s">
        <v>61</v>
      </c>
      <c r="N21" s="9"/>
      <c r="O21" s="9"/>
      <c r="P21" s="9"/>
    </row>
    <row r="22" spans="2:16" ht="15.95" customHeight="1" x14ac:dyDescent="0.3">
      <c r="B22" s="3" t="s">
        <v>39</v>
      </c>
      <c r="C22" s="4"/>
      <c r="D22" s="4"/>
      <c r="E22" s="22">
        <f>C22-D22</f>
        <v>0</v>
      </c>
      <c r="G22" s="3" t="s">
        <v>66</v>
      </c>
      <c r="H22" s="4"/>
      <c r="I22" s="4"/>
      <c r="J22" s="22">
        <f>H22-I22</f>
        <v>0</v>
      </c>
      <c r="N22" s="9"/>
      <c r="O22" s="9"/>
      <c r="P22" s="9"/>
    </row>
    <row r="23" spans="2:16" ht="15.95" customHeight="1" x14ac:dyDescent="0.3">
      <c r="B23" s="3" t="s">
        <v>56</v>
      </c>
      <c r="C23" s="4"/>
      <c r="D23" s="4"/>
      <c r="E23" s="22">
        <f t="shared" ref="E23:E29" si="5">C23-D23</f>
        <v>0</v>
      </c>
      <c r="G23" s="21" t="s">
        <v>67</v>
      </c>
      <c r="H23" s="4"/>
      <c r="I23" s="4"/>
      <c r="J23" s="22">
        <f t="shared" ref="J23:J27" si="6">H23-I23</f>
        <v>0</v>
      </c>
      <c r="N23" s="9"/>
      <c r="O23" s="9"/>
      <c r="P23" s="9"/>
    </row>
    <row r="24" spans="2:16" ht="15.95" customHeight="1" x14ac:dyDescent="0.3">
      <c r="B24" s="21" t="s">
        <v>64</v>
      </c>
      <c r="C24" s="4"/>
      <c r="D24" s="4"/>
      <c r="E24" s="22">
        <f t="shared" si="5"/>
        <v>0</v>
      </c>
      <c r="G24" s="21" t="s">
        <v>7</v>
      </c>
      <c r="H24" s="4"/>
      <c r="I24" s="4"/>
      <c r="J24" s="22">
        <f t="shared" si="6"/>
        <v>0</v>
      </c>
      <c r="N24" s="9"/>
      <c r="O24" s="9"/>
      <c r="P24" s="9"/>
    </row>
    <row r="25" spans="2:16" ht="15.95" customHeight="1" x14ac:dyDescent="0.2">
      <c r="B25" s="21" t="s">
        <v>57</v>
      </c>
      <c r="C25" s="4"/>
      <c r="D25" s="4"/>
      <c r="E25" s="22">
        <f t="shared" si="5"/>
        <v>0</v>
      </c>
      <c r="G25" s="21" t="s">
        <v>8</v>
      </c>
      <c r="H25" s="4"/>
      <c r="I25" s="4"/>
      <c r="J25" s="22">
        <f t="shared" si="6"/>
        <v>0</v>
      </c>
    </row>
    <row r="26" spans="2:16" ht="15.95" customHeight="1" x14ac:dyDescent="0.2">
      <c r="B26" s="21" t="s">
        <v>28</v>
      </c>
      <c r="C26" s="4"/>
      <c r="D26" s="4"/>
      <c r="E26" s="22">
        <f t="shared" si="5"/>
        <v>0</v>
      </c>
      <c r="G26" s="21" t="s">
        <v>9</v>
      </c>
      <c r="H26" s="4"/>
      <c r="I26" s="4"/>
      <c r="J26" s="22">
        <f t="shared" si="6"/>
        <v>0</v>
      </c>
    </row>
    <row r="27" spans="2:16" ht="15.95" customHeight="1" x14ac:dyDescent="0.2">
      <c r="B27" s="21" t="s">
        <v>30</v>
      </c>
      <c r="C27" s="4"/>
      <c r="D27" s="4"/>
      <c r="E27" s="22">
        <f t="shared" si="5"/>
        <v>0</v>
      </c>
      <c r="G27" s="23" t="s">
        <v>62</v>
      </c>
      <c r="H27" s="4"/>
      <c r="I27" s="4"/>
      <c r="J27" s="22">
        <f t="shared" si="6"/>
        <v>0</v>
      </c>
    </row>
    <row r="28" spans="2:16" ht="15.95" customHeight="1" x14ac:dyDescent="0.2">
      <c r="B28" s="21" t="s">
        <v>65</v>
      </c>
      <c r="C28" s="4"/>
      <c r="D28" s="4"/>
      <c r="E28" s="22">
        <f t="shared" si="5"/>
        <v>0</v>
      </c>
      <c r="G28" s="24" t="s">
        <v>78</v>
      </c>
      <c r="H28" s="4"/>
      <c r="I28" s="4"/>
      <c r="J28" s="22">
        <f>SUBTOTAL(109,TBL_Decorations[Over/Under])</f>
        <v>0</v>
      </c>
    </row>
    <row r="29" spans="2:16" ht="15.95" customHeight="1" x14ac:dyDescent="0.2">
      <c r="B29" s="21" t="s">
        <v>62</v>
      </c>
      <c r="C29" s="4"/>
      <c r="D29" s="4"/>
      <c r="E29" s="22">
        <f t="shared" si="5"/>
        <v>0</v>
      </c>
      <c r="G29" s="40"/>
      <c r="H29" s="40"/>
      <c r="I29" s="40"/>
      <c r="J29" s="40"/>
    </row>
    <row r="30" spans="2:16" ht="15.95" customHeight="1" x14ac:dyDescent="0.2">
      <c r="B30" s="7" t="s">
        <v>70</v>
      </c>
      <c r="C30" s="8"/>
      <c r="D30" s="8"/>
      <c r="E30" s="22">
        <f>SUBTOTAL(109,TBL_Apparel[Over/Under])</f>
        <v>0</v>
      </c>
      <c r="G30" s="40"/>
      <c r="H30" s="40"/>
      <c r="I30" s="40"/>
      <c r="J30" s="40"/>
    </row>
    <row r="31" spans="2:16" ht="15.95" customHeight="1" x14ac:dyDescent="0.2">
      <c r="B31" s="42"/>
      <c r="C31" s="42"/>
      <c r="D31" s="42"/>
      <c r="E31" s="42"/>
      <c r="G31" s="28" t="s">
        <v>6</v>
      </c>
      <c r="H31" s="27" t="s">
        <v>0</v>
      </c>
      <c r="I31" s="27" t="s">
        <v>1</v>
      </c>
      <c r="J31" s="29" t="s">
        <v>61</v>
      </c>
    </row>
    <row r="32" spans="2:16" ht="15.95" customHeight="1" x14ac:dyDescent="0.2">
      <c r="B32" s="42"/>
      <c r="C32" s="42"/>
      <c r="D32" s="42"/>
      <c r="E32" s="42"/>
      <c r="G32" s="21" t="s">
        <v>16</v>
      </c>
      <c r="H32" s="4"/>
      <c r="I32" s="4"/>
      <c r="J32" s="22">
        <f t="shared" ref="J32:J37" si="7">H32-I32</f>
        <v>0</v>
      </c>
    </row>
    <row r="33" spans="2:10" ht="15.95" customHeight="1" x14ac:dyDescent="0.2">
      <c r="B33" s="28" t="s">
        <v>10</v>
      </c>
      <c r="C33" s="26" t="s">
        <v>0</v>
      </c>
      <c r="D33" s="26" t="s">
        <v>1</v>
      </c>
      <c r="E33" s="29" t="s">
        <v>61</v>
      </c>
      <c r="G33" s="21" t="s">
        <v>36</v>
      </c>
      <c r="H33" s="4"/>
      <c r="I33" s="4"/>
      <c r="J33" s="22">
        <f t="shared" si="7"/>
        <v>0</v>
      </c>
    </row>
    <row r="34" spans="2:10" ht="15.95" customHeight="1" x14ac:dyDescent="0.2">
      <c r="B34" s="21" t="s">
        <v>31</v>
      </c>
      <c r="C34" s="4"/>
      <c r="D34" s="4"/>
      <c r="E34" s="22">
        <f t="shared" ref="E34:E37" si="8">C34-D34</f>
        <v>0</v>
      </c>
      <c r="G34" s="21" t="s">
        <v>37</v>
      </c>
      <c r="H34" s="4"/>
      <c r="I34" s="4"/>
      <c r="J34" s="22">
        <f t="shared" si="7"/>
        <v>0</v>
      </c>
    </row>
    <row r="35" spans="2:10" ht="15.95" customHeight="1" x14ac:dyDescent="0.2">
      <c r="B35" s="21" t="s">
        <v>32</v>
      </c>
      <c r="C35" s="4"/>
      <c r="D35" s="4"/>
      <c r="E35" s="22">
        <f t="shared" si="8"/>
        <v>0</v>
      </c>
      <c r="G35" s="21" t="s">
        <v>17</v>
      </c>
      <c r="H35" s="4"/>
      <c r="I35" s="4"/>
      <c r="J35" s="22">
        <f t="shared" si="7"/>
        <v>0</v>
      </c>
    </row>
    <row r="36" spans="2:10" ht="15.95" customHeight="1" x14ac:dyDescent="0.2">
      <c r="B36" s="21" t="s">
        <v>40</v>
      </c>
      <c r="C36" s="4"/>
      <c r="D36" s="4"/>
      <c r="E36" s="22">
        <f t="shared" si="8"/>
        <v>0</v>
      </c>
      <c r="G36" s="21" t="s">
        <v>12</v>
      </c>
      <c r="H36" s="4"/>
      <c r="I36" s="4"/>
      <c r="J36" s="22">
        <f t="shared" si="7"/>
        <v>0</v>
      </c>
    </row>
    <row r="37" spans="2:10" ht="15.95" customHeight="1" x14ac:dyDescent="0.2">
      <c r="B37" s="21" t="s">
        <v>62</v>
      </c>
      <c r="C37" s="4"/>
      <c r="D37" s="4"/>
      <c r="E37" s="22">
        <f t="shared" si="8"/>
        <v>0</v>
      </c>
      <c r="G37" s="23" t="s">
        <v>62</v>
      </c>
      <c r="H37" s="4"/>
      <c r="I37" s="4"/>
      <c r="J37" s="22">
        <f t="shared" si="7"/>
        <v>0</v>
      </c>
    </row>
    <row r="38" spans="2:10" ht="15.95" customHeight="1" x14ac:dyDescent="0.2">
      <c r="B38" s="7" t="s">
        <v>69</v>
      </c>
      <c r="C38" s="8"/>
      <c r="D38" s="8"/>
      <c r="E38" s="22">
        <f>SUBTOTAL(105,TBL_Gifts[Over/Under])</f>
        <v>0</v>
      </c>
      <c r="G38" s="24" t="s">
        <v>77</v>
      </c>
      <c r="H38" s="4"/>
      <c r="I38" s="4"/>
      <c r="J38" s="22">
        <f>SUBTOTAL(109,TBL_Flowers[Over/Under])</f>
        <v>0</v>
      </c>
    </row>
    <row r="39" spans="2:10" ht="15.95" customHeight="1" x14ac:dyDescent="0.2">
      <c r="B39" s="43"/>
      <c r="C39" s="43"/>
      <c r="D39" s="43"/>
      <c r="E39" s="43"/>
      <c r="G39" s="41"/>
      <c r="H39" s="41"/>
      <c r="I39" s="41"/>
      <c r="J39" s="41"/>
    </row>
    <row r="40" spans="2:10" ht="15.95" customHeight="1" x14ac:dyDescent="0.2">
      <c r="B40" s="43"/>
      <c r="C40" s="43"/>
      <c r="D40" s="43"/>
      <c r="E40" s="43"/>
      <c r="G40" s="41"/>
      <c r="H40" s="41"/>
      <c r="I40" s="41"/>
      <c r="J40" s="41"/>
    </row>
    <row r="41" spans="2:10" ht="15.95" customHeight="1" x14ac:dyDescent="0.2">
      <c r="B41" s="28" t="s">
        <v>38</v>
      </c>
      <c r="C41" s="27" t="s">
        <v>0</v>
      </c>
      <c r="D41" s="27" t="s">
        <v>1</v>
      </c>
      <c r="E41" s="29" t="s">
        <v>61</v>
      </c>
      <c r="G41" s="28" t="s">
        <v>22</v>
      </c>
      <c r="H41" s="27" t="s">
        <v>0</v>
      </c>
      <c r="I41" s="27" t="s">
        <v>1</v>
      </c>
      <c r="J41" s="29" t="s">
        <v>61</v>
      </c>
    </row>
    <row r="42" spans="2:10" ht="15.95" customHeight="1" x14ac:dyDescent="0.2">
      <c r="B42" s="3" t="s">
        <v>41</v>
      </c>
      <c r="C42" s="4"/>
      <c r="D42" s="4"/>
      <c r="E42" s="22">
        <f>C42-D42</f>
        <v>0</v>
      </c>
      <c r="G42" s="21" t="s">
        <v>23</v>
      </c>
      <c r="H42" s="4"/>
      <c r="I42" s="4"/>
      <c r="J42" s="22">
        <f>H42-I42</f>
        <v>0</v>
      </c>
    </row>
    <row r="43" spans="2:10" ht="15.95" customHeight="1" x14ac:dyDescent="0.2">
      <c r="B43" s="21" t="s">
        <v>42</v>
      </c>
      <c r="C43" s="4"/>
      <c r="D43" s="4"/>
      <c r="E43" s="22">
        <f t="shared" ref="E43:E44" si="9">C43-D43</f>
        <v>0</v>
      </c>
      <c r="G43" s="21" t="s">
        <v>24</v>
      </c>
      <c r="H43" s="4"/>
      <c r="I43" s="4"/>
      <c r="J43" s="22">
        <f>H43-I43</f>
        <v>0</v>
      </c>
    </row>
    <row r="44" spans="2:10" ht="15.95" customHeight="1" x14ac:dyDescent="0.2">
      <c r="B44" s="23" t="s">
        <v>62</v>
      </c>
      <c r="C44" s="4"/>
      <c r="D44" s="4"/>
      <c r="E44" s="22">
        <f t="shared" si="9"/>
        <v>0</v>
      </c>
      <c r="G44" s="21" t="s">
        <v>43</v>
      </c>
      <c r="H44" s="4"/>
      <c r="I44" s="4"/>
      <c r="J44" s="22">
        <f t="shared" ref="J44:J47" si="10">H44-I44</f>
        <v>0</v>
      </c>
    </row>
    <row r="45" spans="2:10" ht="15.95" customHeight="1" x14ac:dyDescent="0.2">
      <c r="B45" s="7" t="s">
        <v>71</v>
      </c>
      <c r="C45" s="8"/>
      <c r="D45" s="8"/>
      <c r="E45" s="22">
        <f>SUBTOTAL(109,TBL_Music[Over/Under])</f>
        <v>0</v>
      </c>
      <c r="G45" s="21" t="s">
        <v>44</v>
      </c>
      <c r="H45" s="4"/>
      <c r="I45" s="4"/>
      <c r="J45" s="22">
        <f t="shared" si="10"/>
        <v>0</v>
      </c>
    </row>
    <row r="46" spans="2:10" ht="15.95" customHeight="1" x14ac:dyDescent="0.2">
      <c r="B46" s="42"/>
      <c r="C46" s="42"/>
      <c r="D46" s="42"/>
      <c r="E46" s="42"/>
      <c r="G46" s="21" t="s">
        <v>25</v>
      </c>
      <c r="H46" s="4"/>
      <c r="I46" s="4"/>
      <c r="J46" s="22">
        <f t="shared" si="10"/>
        <v>0</v>
      </c>
    </row>
    <row r="47" spans="2:10" ht="15.95" customHeight="1" x14ac:dyDescent="0.2">
      <c r="B47" s="42"/>
      <c r="C47" s="42"/>
      <c r="D47" s="42"/>
      <c r="E47" s="42"/>
      <c r="G47" s="23" t="s">
        <v>62</v>
      </c>
      <c r="H47" s="4"/>
      <c r="I47" s="4"/>
      <c r="J47" s="22">
        <f t="shared" si="10"/>
        <v>0</v>
      </c>
    </row>
    <row r="48" spans="2:10" ht="15.95" customHeight="1" x14ac:dyDescent="0.2">
      <c r="B48" s="28" t="s">
        <v>12</v>
      </c>
      <c r="C48" s="27" t="s">
        <v>0</v>
      </c>
      <c r="D48" s="27" t="s">
        <v>1</v>
      </c>
      <c r="E48" s="29" t="s">
        <v>61</v>
      </c>
      <c r="G48" s="7" t="s">
        <v>76</v>
      </c>
      <c r="H48" s="8"/>
      <c r="I48" s="8"/>
      <c r="J48" s="22">
        <f>SUBTOTAL(109,TBL_Photography[Over/Under])</f>
        <v>0</v>
      </c>
    </row>
    <row r="49" spans="2:10" ht="15.95" customHeight="1" x14ac:dyDescent="0.2">
      <c r="B49" s="3" t="s">
        <v>58</v>
      </c>
      <c r="C49" s="4"/>
      <c r="D49" s="4"/>
      <c r="E49" s="22">
        <f>C49-D49</f>
        <v>0</v>
      </c>
      <c r="G49" s="41"/>
      <c r="H49" s="41"/>
      <c r="I49" s="41"/>
      <c r="J49" s="41"/>
    </row>
    <row r="50" spans="2:10" ht="15.95" customHeight="1" x14ac:dyDescent="0.2">
      <c r="B50" s="3" t="s">
        <v>45</v>
      </c>
      <c r="C50" s="4"/>
      <c r="D50" s="4"/>
      <c r="E50" s="22">
        <f t="shared" ref="E50:E57" si="11">C50-D50</f>
        <v>0</v>
      </c>
      <c r="G50" s="41"/>
      <c r="H50" s="41"/>
      <c r="I50" s="41"/>
      <c r="J50" s="41"/>
    </row>
    <row r="51" spans="2:10" ht="15.95" customHeight="1" x14ac:dyDescent="0.2">
      <c r="B51" s="21" t="s">
        <v>2</v>
      </c>
      <c r="C51" s="4"/>
      <c r="D51" s="4"/>
      <c r="E51" s="22">
        <f t="shared" si="11"/>
        <v>0</v>
      </c>
      <c r="G51" s="28" t="s">
        <v>63</v>
      </c>
      <c r="H51" s="27" t="s">
        <v>0</v>
      </c>
      <c r="I51" s="27" t="s">
        <v>1</v>
      </c>
      <c r="J51" s="29" t="s">
        <v>61</v>
      </c>
    </row>
    <row r="52" spans="2:10" ht="15.95" customHeight="1" x14ac:dyDescent="0.2">
      <c r="B52" s="21" t="s">
        <v>3</v>
      </c>
      <c r="C52" s="4"/>
      <c r="D52" s="4"/>
      <c r="E52" s="22">
        <f t="shared" si="11"/>
        <v>0</v>
      </c>
      <c r="G52" s="21" t="s">
        <v>18</v>
      </c>
      <c r="H52" s="4"/>
      <c r="I52" s="4"/>
      <c r="J52" s="22">
        <f t="shared" ref="J52:J61" si="12">H52-I52</f>
        <v>0</v>
      </c>
    </row>
    <row r="53" spans="2:10" ht="15.95" customHeight="1" x14ac:dyDescent="0.2">
      <c r="B53" s="21" t="s">
        <v>4</v>
      </c>
      <c r="C53" s="4"/>
      <c r="D53" s="4"/>
      <c r="E53" s="22">
        <f t="shared" si="11"/>
        <v>0</v>
      </c>
      <c r="G53" s="21" t="s">
        <v>19</v>
      </c>
      <c r="H53" s="4"/>
      <c r="I53" s="4"/>
      <c r="J53" s="22">
        <f t="shared" si="12"/>
        <v>0</v>
      </c>
    </row>
    <row r="54" spans="2:10" ht="15.95" customHeight="1" x14ac:dyDescent="0.2">
      <c r="B54" s="21" t="s">
        <v>15</v>
      </c>
      <c r="C54" s="4"/>
      <c r="D54" s="4"/>
      <c r="E54" s="22">
        <f t="shared" si="11"/>
        <v>0</v>
      </c>
      <c r="G54" s="21" t="s">
        <v>47</v>
      </c>
      <c r="H54" s="4"/>
      <c r="I54" s="4"/>
      <c r="J54" s="22">
        <f t="shared" si="12"/>
        <v>0</v>
      </c>
    </row>
    <row r="55" spans="2:10" ht="15.95" customHeight="1" x14ac:dyDescent="0.2">
      <c r="B55" s="21" t="s">
        <v>29</v>
      </c>
      <c r="C55" s="4"/>
      <c r="D55" s="4"/>
      <c r="E55" s="22">
        <f t="shared" si="11"/>
        <v>0</v>
      </c>
      <c r="G55" s="21" t="s">
        <v>48</v>
      </c>
      <c r="H55" s="4"/>
      <c r="I55" s="4"/>
      <c r="J55" s="22">
        <f t="shared" si="12"/>
        <v>0</v>
      </c>
    </row>
    <row r="56" spans="2:10" ht="15.95" customHeight="1" x14ac:dyDescent="0.2">
      <c r="B56" s="21" t="s">
        <v>46</v>
      </c>
      <c r="C56" s="4"/>
      <c r="D56" s="4"/>
      <c r="E56" s="22">
        <f t="shared" si="11"/>
        <v>0</v>
      </c>
      <c r="G56" s="21" t="s">
        <v>49</v>
      </c>
      <c r="H56" s="4"/>
      <c r="I56" s="4"/>
      <c r="J56" s="22">
        <f t="shared" si="12"/>
        <v>0</v>
      </c>
    </row>
    <row r="57" spans="2:10" ht="15.95" customHeight="1" x14ac:dyDescent="0.2">
      <c r="B57" s="23" t="s">
        <v>62</v>
      </c>
      <c r="C57" s="4"/>
      <c r="D57" s="4"/>
      <c r="E57" s="22">
        <f t="shared" si="11"/>
        <v>0</v>
      </c>
      <c r="G57" s="21" t="s">
        <v>20</v>
      </c>
      <c r="H57" s="4"/>
      <c r="I57" s="4"/>
      <c r="J57" s="22">
        <f t="shared" si="12"/>
        <v>0</v>
      </c>
    </row>
    <row r="58" spans="2:10" ht="15.95" customHeight="1" x14ac:dyDescent="0.2">
      <c r="B58" s="3" t="s">
        <v>72</v>
      </c>
      <c r="C58" s="5"/>
      <c r="D58" s="5"/>
      <c r="E58" s="22">
        <f>SUBTOTAL(109,TBL_Reception[Over/Under])</f>
        <v>0</v>
      </c>
      <c r="G58" s="21" t="s">
        <v>50</v>
      </c>
      <c r="H58" s="4"/>
      <c r="I58" s="4"/>
      <c r="J58" s="22">
        <f t="shared" si="12"/>
        <v>0</v>
      </c>
    </row>
    <row r="59" spans="2:10" ht="15.95" customHeight="1" x14ac:dyDescent="0.2">
      <c r="B59" s="41"/>
      <c r="C59" s="41"/>
      <c r="D59" s="41"/>
      <c r="E59" s="41"/>
      <c r="G59" s="21" t="s">
        <v>35</v>
      </c>
      <c r="H59" s="4"/>
      <c r="I59" s="4"/>
      <c r="J59" s="22">
        <f t="shared" si="12"/>
        <v>0</v>
      </c>
    </row>
    <row r="60" spans="2:10" ht="15.95" customHeight="1" x14ac:dyDescent="0.2">
      <c r="B60" s="41"/>
      <c r="C60" s="41"/>
      <c r="D60" s="41"/>
      <c r="E60" s="41"/>
      <c r="G60" s="21" t="s">
        <v>21</v>
      </c>
      <c r="H60" s="4"/>
      <c r="I60" s="4"/>
      <c r="J60" s="22">
        <f t="shared" si="12"/>
        <v>0</v>
      </c>
    </row>
    <row r="61" spans="2:10" ht="15.95" customHeight="1" x14ac:dyDescent="0.2">
      <c r="B61" s="28" t="s">
        <v>34</v>
      </c>
      <c r="C61" s="27" t="s">
        <v>0</v>
      </c>
      <c r="D61" s="27" t="s">
        <v>1</v>
      </c>
      <c r="E61" s="29" t="s">
        <v>61</v>
      </c>
      <c r="G61" s="23" t="s">
        <v>62</v>
      </c>
      <c r="H61" s="4"/>
      <c r="I61" s="4"/>
      <c r="J61" s="22">
        <f t="shared" si="12"/>
        <v>0</v>
      </c>
    </row>
    <row r="62" spans="2:10" ht="15.95" customHeight="1" x14ac:dyDescent="0.2">
      <c r="B62" s="3" t="s">
        <v>26</v>
      </c>
      <c r="C62" s="4"/>
      <c r="D62" s="4"/>
      <c r="E62" s="22">
        <f t="shared" ref="E62:E69" si="13">C62-D62</f>
        <v>0</v>
      </c>
      <c r="G62" s="24" t="s">
        <v>75</v>
      </c>
      <c r="H62" s="4"/>
      <c r="I62" s="4"/>
      <c r="J62" s="22">
        <f>SUBTOTAL(109,TBL_Stationery[Over/Under])</f>
        <v>0</v>
      </c>
    </row>
    <row r="63" spans="2:10" ht="15.95" customHeight="1" x14ac:dyDescent="0.2">
      <c r="B63" s="21" t="s">
        <v>60</v>
      </c>
      <c r="C63" s="4"/>
      <c r="D63" s="4"/>
      <c r="E63" s="22">
        <f t="shared" si="13"/>
        <v>0</v>
      </c>
      <c r="G63" s="41"/>
      <c r="H63" s="41"/>
      <c r="I63" s="41"/>
      <c r="J63" s="41"/>
    </row>
    <row r="64" spans="2:10" ht="15.95" customHeight="1" x14ac:dyDescent="0.2">
      <c r="B64" s="3" t="s">
        <v>51</v>
      </c>
      <c r="C64" s="4"/>
      <c r="D64" s="4"/>
      <c r="E64" s="22">
        <f t="shared" si="13"/>
        <v>0</v>
      </c>
      <c r="G64" s="41"/>
      <c r="H64" s="41"/>
      <c r="I64" s="41"/>
      <c r="J64" s="41"/>
    </row>
    <row r="65" spans="2:10" ht="15.95" customHeight="1" x14ac:dyDescent="0.2">
      <c r="B65" s="21" t="s">
        <v>52</v>
      </c>
      <c r="C65" s="4"/>
      <c r="D65" s="4"/>
      <c r="E65" s="22">
        <f t="shared" si="13"/>
        <v>0</v>
      </c>
      <c r="G65" s="28" t="s">
        <v>11</v>
      </c>
      <c r="H65" s="27" t="s">
        <v>0</v>
      </c>
      <c r="I65" s="27" t="s">
        <v>1</v>
      </c>
      <c r="J65" s="29" t="s">
        <v>61</v>
      </c>
    </row>
    <row r="66" spans="2:10" ht="15.95" customHeight="1" x14ac:dyDescent="0.2">
      <c r="B66" s="21" t="s">
        <v>53</v>
      </c>
      <c r="C66" s="4"/>
      <c r="D66" s="4"/>
      <c r="E66" s="22">
        <f t="shared" si="13"/>
        <v>0</v>
      </c>
      <c r="G66" s="21" t="s">
        <v>59</v>
      </c>
      <c r="H66" s="4"/>
      <c r="I66" s="4"/>
      <c r="J66" s="22">
        <f t="shared" ref="J66:J69" si="14">H66-I66</f>
        <v>0</v>
      </c>
    </row>
    <row r="67" spans="2:10" ht="15.95" customHeight="1" x14ac:dyDescent="0.2">
      <c r="B67" s="21" t="s">
        <v>33</v>
      </c>
      <c r="C67" s="4"/>
      <c r="D67" s="4"/>
      <c r="E67" s="22">
        <f t="shared" si="13"/>
        <v>0</v>
      </c>
      <c r="G67" s="21" t="s">
        <v>13</v>
      </c>
      <c r="H67" s="4"/>
      <c r="I67" s="4"/>
      <c r="J67" s="22">
        <f t="shared" si="14"/>
        <v>0</v>
      </c>
    </row>
    <row r="68" spans="2:10" ht="15.95" customHeight="1" x14ac:dyDescent="0.2">
      <c r="B68" s="21" t="s">
        <v>54</v>
      </c>
      <c r="C68" s="4"/>
      <c r="D68" s="4"/>
      <c r="E68" s="22">
        <f t="shared" si="13"/>
        <v>0</v>
      </c>
      <c r="G68" s="21" t="s">
        <v>14</v>
      </c>
      <c r="H68" s="4"/>
      <c r="I68" s="4"/>
      <c r="J68" s="22">
        <f t="shared" si="14"/>
        <v>0</v>
      </c>
    </row>
    <row r="69" spans="2:10" ht="15.95" customHeight="1" x14ac:dyDescent="0.2">
      <c r="B69" s="21" t="s">
        <v>55</v>
      </c>
      <c r="C69" s="4"/>
      <c r="D69" s="4"/>
      <c r="E69" s="22">
        <f t="shared" si="13"/>
        <v>0</v>
      </c>
      <c r="G69" s="23" t="s">
        <v>62</v>
      </c>
      <c r="H69" s="4"/>
      <c r="I69" s="4"/>
      <c r="J69" s="22">
        <f t="shared" si="14"/>
        <v>0</v>
      </c>
    </row>
    <row r="70" spans="2:10" ht="15.95" customHeight="1" x14ac:dyDescent="0.2">
      <c r="B70" s="24" t="s">
        <v>73</v>
      </c>
      <c r="C70" s="4"/>
      <c r="D70" s="4"/>
      <c r="E70" s="22">
        <f>SUBTOTAL(109,TBL_OtherExpenses[Over/Under])</f>
        <v>0</v>
      </c>
      <c r="G70" s="24" t="s">
        <v>74</v>
      </c>
      <c r="H70" s="4"/>
      <c r="I70" s="4"/>
      <c r="J70" s="22">
        <f>SUBTOTAL(109,TBL_Transportation[Over/Under])</f>
        <v>0</v>
      </c>
    </row>
  </sheetData>
  <mergeCells count="9">
    <mergeCell ref="B3:J3"/>
    <mergeCell ref="G29:J30"/>
    <mergeCell ref="G39:J40"/>
    <mergeCell ref="G49:J50"/>
    <mergeCell ref="G63:J64"/>
    <mergeCell ref="B31:E32"/>
    <mergeCell ref="B39:E40"/>
    <mergeCell ref="B46:E47"/>
    <mergeCell ref="B59:E60"/>
  </mergeCells>
  <conditionalFormatting sqref="F18:F20">
    <cfRule type="cellIs" dxfId="116" priority="104" stopIfTrue="1" operator="lessThan">
      <formula>0</formula>
    </cfRule>
    <cfRule type="dataBar" priority="105">
      <dataBar showValue="0">
        <cfvo type="num" val="0"/>
        <cfvo type="num" val="$C$31"/>
        <color rgb="FF63C384"/>
      </dataBar>
      <extLst>
        <ext xmlns:x14="http://schemas.microsoft.com/office/spreadsheetml/2009/9/main" uri="{B025F937-C7B1-47D3-B67F-A62EFF666E3E}">
          <x14:id>{56A56D9B-ADBA-4E49-8F2F-0BCE7F0DE643}</x14:id>
        </ext>
      </extLst>
    </cfRule>
  </conditionalFormatting>
  <dataValidations count="14">
    <dataValidation allowBlank="1" showInputMessage="1" showErrorMessage="1" prompt="Chart summarizing Actual Expenses sorted in descending order" sqref="G7" xr:uid="{00000000-0002-0000-0000-000000000000}"/>
    <dataValidation allowBlank="1" showInputMessage="1" showErrorMessage="1" promptTitle="Wedding Budget" prompt="Enter budget details in each expense category table, Each table is individual.  To add rows, highlight the row in the table you wish to insert above or below.  From Home ribbon, click Insert Cells._x000a__x000a_The summary table and chart will automatically update." sqref="A1" xr:uid="{00000000-0002-0000-0000-000001000000}"/>
    <dataValidation allowBlank="1" showInputMessage="1" showErrorMessage="1" prompt="The information in this column of the Summary table is automatically calculated based on the information provided in the data tables below." sqref="C6:E6" xr:uid="{00000000-0002-0000-0000-000002000000}"/>
    <dataValidation allowBlank="1" showInputMessage="1" showErrorMessage="1" prompt="Enter budget details under Apparel category" sqref="B21" xr:uid="{00000000-0002-0000-0000-000003000000}"/>
    <dataValidation allowBlank="1" showInputMessage="1" showErrorMessage="1" prompt="Enter budget details under Gifts category" sqref="B33" xr:uid="{00000000-0002-0000-0000-000004000000}"/>
    <dataValidation allowBlank="1" showInputMessage="1" showErrorMessage="1" prompt="Enter budget details under Music category" sqref="B41" xr:uid="{00000000-0002-0000-0000-000005000000}"/>
    <dataValidation allowBlank="1" showInputMessage="1" showErrorMessage="1" prompt="Enter budget details under Reception category" sqref="B48" xr:uid="{00000000-0002-0000-0000-000006000000}"/>
    <dataValidation allowBlank="1" showInputMessage="1" showErrorMessage="1" prompt="Enter budget details for Other Expenses" sqref="B61" xr:uid="{00000000-0002-0000-0000-000007000000}"/>
    <dataValidation allowBlank="1" showInputMessage="1" showErrorMessage="1" prompt="Enter budget details under Decorations category" sqref="G21" xr:uid="{00000000-0002-0000-0000-000008000000}"/>
    <dataValidation allowBlank="1" showInputMessage="1" showErrorMessage="1" prompt="Enter budget details under Flowers category" sqref="G31" xr:uid="{00000000-0002-0000-0000-000009000000}"/>
    <dataValidation allowBlank="1" showInputMessage="1" showErrorMessage="1" prompt="Enter budget details under Photography category" sqref="G41" xr:uid="{00000000-0002-0000-0000-00000A000000}"/>
    <dataValidation allowBlank="1" showInputMessage="1" showErrorMessage="1" prompt="Enter budget details under Stationery / Printing category" sqref="G51" xr:uid="{00000000-0002-0000-0000-00000B000000}"/>
    <dataValidation allowBlank="1" showInputMessage="1" showErrorMessage="1" prompt="Enter budget details under Transportation category" sqref="G65" xr:uid="{00000000-0002-0000-0000-00000C000000}"/>
    <dataValidation allowBlank="1" showInputMessage="1" showErrorMessage="1" prompt="The categories in this list correspond to the tables below.  Update the information in the tables below for the data in this table to update automatically.  Formulas in this table are connected to the related tables below." sqref="B6" xr:uid="{08549B67-1452-4EB6-BE6D-1E91DB254F37}"/>
  </dataValidations>
  <printOptions horizontalCentered="1"/>
  <pageMargins left="0.4" right="0.4" top="0.4" bottom="0.4" header="0.3" footer="0.3"/>
  <pageSetup scale="63" orientation="portrait" horizontalDpi="4294967293" r:id="rId1"/>
  <drawing r:id="rId2"/>
  <tableParts count="11">
    <tablePart r:id="rId3"/>
    <tablePart r:id="rId4"/>
    <tablePart r:id="rId5"/>
    <tablePart r:id="rId6"/>
    <tablePart r:id="rId7"/>
    <tablePart r:id="rId8"/>
    <tablePart r:id="rId9"/>
    <tablePart r:id="rId10"/>
    <tablePart r:id="rId11"/>
    <tablePart r:id="rId12"/>
    <tablePart r:id="rId13"/>
  </tableParts>
  <extLst>
    <ext xmlns:x14="http://schemas.microsoft.com/office/spreadsheetml/2009/9/main" uri="{78C0D931-6437-407d-A8EE-F0AAD7539E65}">
      <x14:conditionalFormattings>
        <x14:conditionalFormatting xmlns:xm="http://schemas.microsoft.com/office/excel/2006/main">
          <x14:cfRule type="dataBar" id="{56A56D9B-ADBA-4E49-8F2F-0BCE7F0DE643}">
            <x14:dataBar minLength="0" maxLength="100" gradient="0">
              <x14:cfvo type="num">
                <xm:f>0</xm:f>
              </x14:cfvo>
              <x14:cfvo type="num">
                <xm:f>$C$31</xm:f>
              </x14:cfvo>
              <x14:negativeFillColor rgb="FFFF0000"/>
              <x14:axisColor rgb="FF000000"/>
            </x14:dataBar>
          </x14:cfRule>
          <xm:sqref>F18:F20</xm:sqref>
        </x14:conditionalFormatting>
        <x14:conditionalFormatting xmlns:xm="http://schemas.microsoft.com/office/excel/2006/main">
          <x14:cfRule type="iconSet" priority="72" id="{8289C553-78F6-458F-8984-34B194F51384}">
            <x14:iconSet iconSet="3Triangles" showValue="0">
              <x14:cfvo type="percent">
                <xm:f>0</xm:f>
              </x14:cfvo>
              <x14:cfvo type="num">
                <xm:f>0</xm:f>
              </x14:cfvo>
              <x14:cfvo type="num">
                <xm:f>0</xm:f>
              </x14:cfvo>
            </x14:iconSet>
          </x14:cfRule>
          <xm:sqref>J22:J27</xm:sqref>
        </x14:conditionalFormatting>
        <x14:conditionalFormatting xmlns:xm="http://schemas.microsoft.com/office/excel/2006/main">
          <x14:cfRule type="iconSet" priority="70" id="{6B1E4C7E-93BF-4F2F-8F7D-089A8289CB99}">
            <x14:iconSet iconSet="3Triangles" showValue="0">
              <x14:cfvo type="percent">
                <xm:f>0</xm:f>
              </x14:cfvo>
              <x14:cfvo type="num">
                <xm:f>0</xm:f>
              </x14:cfvo>
              <x14:cfvo type="num">
                <xm:f>0</xm:f>
              </x14:cfvo>
            </x14:iconSet>
          </x14:cfRule>
          <xm:sqref>J32:J37</xm:sqref>
        </x14:conditionalFormatting>
        <x14:conditionalFormatting xmlns:xm="http://schemas.microsoft.com/office/excel/2006/main">
          <x14:cfRule type="iconSet" priority="69" id="{862CF378-6B27-4C50-9B2B-2C8D8AE532D1}">
            <x14:iconSet iconSet="3Triangles" showValue="0">
              <x14:cfvo type="percent">
                <xm:f>0</xm:f>
              </x14:cfvo>
              <x14:cfvo type="num">
                <xm:f>0</xm:f>
              </x14:cfvo>
              <x14:cfvo type="num">
                <xm:f>0</xm:f>
              </x14:cfvo>
            </x14:iconSet>
          </x14:cfRule>
          <xm:sqref>E42:E44</xm:sqref>
        </x14:conditionalFormatting>
        <x14:conditionalFormatting xmlns:xm="http://schemas.microsoft.com/office/excel/2006/main">
          <x14:cfRule type="iconSet" priority="68" id="{37A49157-F17A-48D4-9676-C0B6D6DED1D8}">
            <x14:iconSet iconSet="3Triangles" showValue="0">
              <x14:cfvo type="percent">
                <xm:f>0</xm:f>
              </x14:cfvo>
              <x14:cfvo type="num">
                <xm:f>0</xm:f>
              </x14:cfvo>
              <x14:cfvo type="num">
                <xm:f>0</xm:f>
              </x14:cfvo>
            </x14:iconSet>
          </x14:cfRule>
          <xm:sqref>J42:J47</xm:sqref>
        </x14:conditionalFormatting>
        <x14:conditionalFormatting xmlns:xm="http://schemas.microsoft.com/office/excel/2006/main">
          <x14:cfRule type="iconSet" priority="67" id="{D855BA34-A9EB-423C-8435-6B1D15C2A9A5}">
            <x14:iconSet iconSet="3Triangles" showValue="0">
              <x14:cfvo type="percent">
                <xm:f>0</xm:f>
              </x14:cfvo>
              <x14:cfvo type="num">
                <xm:f>0</xm:f>
              </x14:cfvo>
              <x14:cfvo type="num">
                <xm:f>0</xm:f>
              </x14:cfvo>
            </x14:iconSet>
          </x14:cfRule>
          <xm:sqref>E49:E57</xm:sqref>
        </x14:conditionalFormatting>
        <x14:conditionalFormatting xmlns:xm="http://schemas.microsoft.com/office/excel/2006/main">
          <x14:cfRule type="iconSet" priority="66" id="{F397292B-B08E-4E30-A792-C95EA6D11083}">
            <x14:iconSet iconSet="3Triangles" showValue="0">
              <x14:cfvo type="percent">
                <xm:f>0</xm:f>
              </x14:cfvo>
              <x14:cfvo type="num">
                <xm:f>0</xm:f>
              </x14:cfvo>
              <x14:cfvo type="num">
                <xm:f>0</xm:f>
              </x14:cfvo>
            </x14:iconSet>
          </x14:cfRule>
          <xm:sqref>J52:J61</xm:sqref>
        </x14:conditionalFormatting>
        <x14:conditionalFormatting xmlns:xm="http://schemas.microsoft.com/office/excel/2006/main">
          <x14:cfRule type="iconSet" priority="65" id="{719218FB-5594-46F5-B5DC-49F00A416E29}">
            <x14:iconSet iconSet="3Triangles" showValue="0">
              <x14:cfvo type="percent">
                <xm:f>0</xm:f>
              </x14:cfvo>
              <x14:cfvo type="num">
                <xm:f>0</xm:f>
              </x14:cfvo>
              <x14:cfvo type="num">
                <xm:f>0</xm:f>
              </x14:cfvo>
            </x14:iconSet>
          </x14:cfRule>
          <xm:sqref>J66:J69</xm:sqref>
        </x14:conditionalFormatting>
        <x14:conditionalFormatting xmlns:xm="http://schemas.microsoft.com/office/excel/2006/main">
          <x14:cfRule type="iconSet" priority="12" id="{9668F66A-3DD4-49C0-B0B9-27D0A2E19A41}">
            <x14:iconSet iconSet="3Triangles" showValue="0">
              <x14:cfvo type="percent">
                <xm:f>0</xm:f>
              </x14:cfvo>
              <x14:cfvo type="num">
                <xm:f>0</xm:f>
              </x14:cfvo>
              <x14:cfvo type="num">
                <xm:f>0</xm:f>
              </x14:cfvo>
            </x14:iconSet>
          </x14:cfRule>
          <xm:sqref>E30</xm:sqref>
        </x14:conditionalFormatting>
        <x14:conditionalFormatting xmlns:xm="http://schemas.microsoft.com/office/excel/2006/main">
          <x14:cfRule type="iconSet" priority="102" id="{93E62DF1-BEFA-4A12-B5B7-741464A90E8B}">
            <x14:iconSet iconSet="3Triangles" showValue="0">
              <x14:cfvo type="percent">
                <xm:f>0</xm:f>
              </x14:cfvo>
              <x14:cfvo type="num">
                <xm:f>0</xm:f>
              </x14:cfvo>
              <x14:cfvo type="num">
                <xm:f>0</xm:f>
              </x14:cfvo>
            </x14:iconSet>
          </x14:cfRule>
          <xm:sqref>E22:E29</xm:sqref>
        </x14:conditionalFormatting>
        <x14:conditionalFormatting xmlns:xm="http://schemas.microsoft.com/office/excel/2006/main">
          <x14:cfRule type="iconSet" priority="103" id="{CCD442D1-AC58-45CA-9873-EFF45629EF9B}">
            <x14:iconSet iconSet="3Triangles" showValue="0">
              <x14:cfvo type="percent">
                <xm:f>0</xm:f>
              </x14:cfvo>
              <x14:cfvo type="num">
                <xm:f>0</xm:f>
              </x14:cfvo>
              <x14:cfvo type="num">
                <xm:f>0</xm:f>
              </x14:cfvo>
            </x14:iconSet>
          </x14:cfRule>
          <xm:sqref>E34:E37</xm:sqref>
        </x14:conditionalFormatting>
        <x14:conditionalFormatting xmlns:xm="http://schemas.microsoft.com/office/excel/2006/main">
          <x14:cfRule type="iconSet" priority="108" id="{29938B0E-FA03-4D9C-B6DE-2054DCFDBE47}">
            <x14:iconSet iconSet="3Triangles" showValue="0">
              <x14:cfvo type="percent">
                <xm:f>0</xm:f>
              </x14:cfvo>
              <x14:cfvo type="num">
                <xm:f>0</xm:f>
              </x14:cfvo>
              <x14:cfvo type="num">
                <xm:f>0</xm:f>
              </x14:cfvo>
            </x14:iconSet>
          </x14:cfRule>
          <xm:sqref>E62:E69</xm:sqref>
        </x14:conditionalFormatting>
        <x14:conditionalFormatting xmlns:xm="http://schemas.microsoft.com/office/excel/2006/main">
          <x14:cfRule type="iconSet" priority="11" id="{4CC6A5D1-EFAC-4E40-8B30-4A94482B6E71}">
            <x14:iconSet iconSet="3Triangles" showValue="0">
              <x14:cfvo type="percent">
                <xm:f>0</xm:f>
              </x14:cfvo>
              <x14:cfvo type="num">
                <xm:f>0</xm:f>
              </x14:cfvo>
              <x14:cfvo type="num">
                <xm:f>0</xm:f>
              </x14:cfvo>
            </x14:iconSet>
          </x14:cfRule>
          <xm:sqref>E7:E16</xm:sqref>
        </x14:conditionalFormatting>
        <x14:conditionalFormatting xmlns:xm="http://schemas.microsoft.com/office/excel/2006/main">
          <x14:cfRule type="iconSet" priority="10" id="{EBC79A71-83EC-4FAE-9743-CE727B21F6A7}">
            <x14:iconSet iconSet="3Triangles" showValue="0">
              <x14:cfvo type="percent">
                <xm:f>0</xm:f>
              </x14:cfvo>
              <x14:cfvo type="num">
                <xm:f>0</xm:f>
              </x14:cfvo>
              <x14:cfvo type="num">
                <xm:f>0</xm:f>
              </x14:cfvo>
            </x14:iconSet>
          </x14:cfRule>
          <xm:sqref>E17</xm:sqref>
        </x14:conditionalFormatting>
        <x14:conditionalFormatting xmlns:xm="http://schemas.microsoft.com/office/excel/2006/main">
          <x14:cfRule type="iconSet" priority="9" id="{40DBA73E-2703-46F1-AE29-19B0F33290A6}">
            <x14:iconSet iconSet="3Triangles" showValue="0">
              <x14:cfvo type="percent">
                <xm:f>0</xm:f>
              </x14:cfvo>
              <x14:cfvo type="num">
                <xm:f>0</xm:f>
              </x14:cfvo>
              <x14:cfvo type="num">
                <xm:f>0</xm:f>
              </x14:cfvo>
            </x14:iconSet>
          </x14:cfRule>
          <xm:sqref>E38</xm:sqref>
        </x14:conditionalFormatting>
        <x14:conditionalFormatting xmlns:xm="http://schemas.microsoft.com/office/excel/2006/main">
          <x14:cfRule type="iconSet" priority="8" id="{255D24A1-A9FB-4737-9428-DF81279863A5}">
            <x14:iconSet iconSet="3Triangles" showValue="0">
              <x14:cfvo type="percent">
                <xm:f>0</xm:f>
              </x14:cfvo>
              <x14:cfvo type="num">
                <xm:f>0</xm:f>
              </x14:cfvo>
              <x14:cfvo type="num">
                <xm:f>0</xm:f>
              </x14:cfvo>
            </x14:iconSet>
          </x14:cfRule>
          <xm:sqref>E45</xm:sqref>
        </x14:conditionalFormatting>
        <x14:conditionalFormatting xmlns:xm="http://schemas.microsoft.com/office/excel/2006/main">
          <x14:cfRule type="iconSet" priority="7" id="{125B4FBF-E999-46A3-89E8-A9487A2995F7}">
            <x14:iconSet iconSet="3Triangles" showValue="0">
              <x14:cfvo type="percent">
                <xm:f>0</xm:f>
              </x14:cfvo>
              <x14:cfvo type="num">
                <xm:f>0</xm:f>
              </x14:cfvo>
              <x14:cfvo type="num">
                <xm:f>0</xm:f>
              </x14:cfvo>
            </x14:iconSet>
          </x14:cfRule>
          <xm:sqref>E58</xm:sqref>
        </x14:conditionalFormatting>
        <x14:conditionalFormatting xmlns:xm="http://schemas.microsoft.com/office/excel/2006/main">
          <x14:cfRule type="iconSet" priority="6" id="{4313688B-BF05-4FFB-A7ED-787961E545D1}">
            <x14:iconSet iconSet="3Triangles" showValue="0">
              <x14:cfvo type="percent">
                <xm:f>0</xm:f>
              </x14:cfvo>
              <x14:cfvo type="num">
                <xm:f>0</xm:f>
              </x14:cfvo>
              <x14:cfvo type="num">
                <xm:f>0</xm:f>
              </x14:cfvo>
            </x14:iconSet>
          </x14:cfRule>
          <xm:sqref>E70</xm:sqref>
        </x14:conditionalFormatting>
        <x14:conditionalFormatting xmlns:xm="http://schemas.microsoft.com/office/excel/2006/main">
          <x14:cfRule type="iconSet" priority="5" id="{76F43607-6712-48D5-A07E-05D7D2F54430}">
            <x14:iconSet iconSet="3Triangles" showValue="0">
              <x14:cfvo type="percent">
                <xm:f>0</xm:f>
              </x14:cfvo>
              <x14:cfvo type="num">
                <xm:f>0</xm:f>
              </x14:cfvo>
              <x14:cfvo type="num">
                <xm:f>0</xm:f>
              </x14:cfvo>
            </x14:iconSet>
          </x14:cfRule>
          <xm:sqref>J70</xm:sqref>
        </x14:conditionalFormatting>
        <x14:conditionalFormatting xmlns:xm="http://schemas.microsoft.com/office/excel/2006/main">
          <x14:cfRule type="iconSet" priority="4" id="{0D4BC08B-471A-470F-AD00-D1AA40250545}">
            <x14:iconSet iconSet="3Triangles" showValue="0">
              <x14:cfvo type="percent">
                <xm:f>0</xm:f>
              </x14:cfvo>
              <x14:cfvo type="num">
                <xm:f>0</xm:f>
              </x14:cfvo>
              <x14:cfvo type="num">
                <xm:f>0</xm:f>
              </x14:cfvo>
            </x14:iconSet>
          </x14:cfRule>
          <xm:sqref>J62</xm:sqref>
        </x14:conditionalFormatting>
        <x14:conditionalFormatting xmlns:xm="http://schemas.microsoft.com/office/excel/2006/main">
          <x14:cfRule type="iconSet" priority="3" id="{8A73F708-C00B-43A7-BF19-DD87B07EDF21}">
            <x14:iconSet iconSet="3Triangles" showValue="0">
              <x14:cfvo type="percent">
                <xm:f>0</xm:f>
              </x14:cfvo>
              <x14:cfvo type="num">
                <xm:f>0</xm:f>
              </x14:cfvo>
              <x14:cfvo type="num">
                <xm:f>0</xm:f>
              </x14:cfvo>
            </x14:iconSet>
          </x14:cfRule>
          <xm:sqref>J48</xm:sqref>
        </x14:conditionalFormatting>
        <x14:conditionalFormatting xmlns:xm="http://schemas.microsoft.com/office/excel/2006/main">
          <x14:cfRule type="iconSet" priority="2" id="{12E4EEB3-6072-472C-A228-F6DF812DB42B}">
            <x14:iconSet iconSet="3Triangles" showValue="0">
              <x14:cfvo type="percent">
                <xm:f>0</xm:f>
              </x14:cfvo>
              <x14:cfvo type="num">
                <xm:f>0</xm:f>
              </x14:cfvo>
              <x14:cfvo type="num">
                <xm:f>0</xm:f>
              </x14:cfvo>
            </x14:iconSet>
          </x14:cfRule>
          <xm:sqref>J38</xm:sqref>
        </x14:conditionalFormatting>
        <x14:conditionalFormatting xmlns:xm="http://schemas.microsoft.com/office/excel/2006/main">
          <x14:cfRule type="iconSet" priority="1" id="{5BEC4051-C62A-4AA6-A047-F817AD58564A}">
            <x14:iconSet iconSet="3Triangles" showValue="0">
              <x14:cfvo type="percent">
                <xm:f>0</xm:f>
              </x14:cfvo>
              <x14:cfvo type="num">
                <xm:f>0</xm:f>
              </x14:cfvo>
              <x14:cfvo type="num">
                <xm:f>0</xm:f>
              </x14:cfvo>
            </x14:iconSet>
          </x14:cfRule>
          <xm:sqref>J28</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2" ma:contentTypeDescription="Create a new document." ma:contentTypeScope="" ma:versionID="7e3f163ba23981de9af4e94a4fc3c170">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77303e74caa42b09a8f0afd286949429"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Status" ma:index="19" nillable="true" ma:displayName="Status" ma:default="Not started" ma:format="Dropdown" ma:internalName="Status">
      <xsd:simpleType>
        <xsd:restriction base="dms:Choice">
          <xsd:enumeration value="Not started"/>
          <xsd:enumeration value="In Progress"/>
          <xsd:enumeration value="Completed"/>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tatus xmlns="71af3243-3dd4-4a8d-8c0d-dd76da1f02a5">Not started</Status>
    <MediaServiceKeyPoints xmlns="71af3243-3dd4-4a8d-8c0d-dd76da1f02a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25211B-1BE0-428E-8993-A4CDACCC13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73E7C35-6294-46D8-9CF0-EA1548C67371}">
  <ds:schemaRefs>
    <ds:schemaRef ds:uri="http://purl.org/dc/terms/"/>
    <ds:schemaRef ds:uri="http://schemas.openxmlformats.org/package/2006/metadata/core-properties"/>
    <ds:schemaRef ds:uri="16c05727-aa75-4e4a-9b5f-8a80a1165891"/>
    <ds:schemaRef ds:uri="http://schemas.microsoft.com/office/2006/documentManagement/types"/>
    <ds:schemaRef ds:uri="http://schemas.microsoft.com/office/infopath/2007/PartnerControls"/>
    <ds:schemaRef ds:uri="http://purl.org/dc/elements/1.1/"/>
    <ds:schemaRef ds:uri="http://schemas.microsoft.com/office/2006/metadata/properties"/>
    <ds:schemaRef ds:uri="71af3243-3dd4-4a8d-8c0d-dd76da1f02a5"/>
    <ds:schemaRef ds:uri="http://www.w3.org/XML/1998/namespace"/>
    <ds:schemaRef ds:uri="http://purl.org/dc/dcmitype/"/>
  </ds:schemaRefs>
</ds:datastoreItem>
</file>

<file path=customXml/itemProps3.xml><?xml version="1.0" encoding="utf-8"?>
<ds:datastoreItem xmlns:ds="http://schemas.openxmlformats.org/officeDocument/2006/customXml" ds:itemID="{57C7F262-8EA5-452C-BC09-A493073B309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2019-11-14T21:39:00Z</dcterms:created>
  <dcterms:modified xsi:type="dcterms:W3CDTF">2020-01-30T17:42:13Z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