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S:\Charge Conference\Charge Conference Forms 2021-2022\2021 Charge Conference Forms\"/>
    </mc:Choice>
  </mc:AlternateContent>
  <xr:revisionPtr revIDLastSave="0" documentId="8_{974A6FF2-9520-480A-BC91-51EDFEE16E55}" xr6:coauthVersionLast="47" xr6:coauthVersionMax="47" xr10:uidLastSave="{00000000-0000-0000-0000-000000000000}"/>
  <bookViews>
    <workbookView xWindow="2460" yWindow="2460" windowWidth="21600" windowHeight="11385" xr2:uid="{0355102A-0BFD-F144-8636-AE639F7AA9EA}"/>
  </bookViews>
  <sheets>
    <sheet name="2022 Compensation Form" sheetId="1" r:id="rId1"/>
  </sheets>
  <definedNames>
    <definedName name="_xlnm.Print_Area" localSheetId="0">'2022 Compensation Form'!$A$1:$K$115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1" i="1" l="1"/>
  <c r="G31" i="1"/>
  <c r="D25" i="1"/>
  <c r="E104" i="1" l="1"/>
  <c r="D104" i="1"/>
  <c r="C104" i="1"/>
  <c r="E103" i="1"/>
  <c r="D103" i="1"/>
  <c r="C103" i="1"/>
  <c r="J102" i="1"/>
  <c r="K102" i="1" s="1"/>
  <c r="E101" i="1"/>
  <c r="D101" i="1"/>
  <c r="C101" i="1"/>
  <c r="J97" i="1"/>
  <c r="K97" i="1" s="1"/>
  <c r="K96" i="1"/>
  <c r="J96" i="1"/>
  <c r="J95" i="1"/>
  <c r="K95" i="1" s="1"/>
  <c r="J94" i="1"/>
  <c r="K94" i="1" s="1"/>
  <c r="J93" i="1"/>
  <c r="K93" i="1" s="1"/>
  <c r="J91" i="1"/>
  <c r="K91" i="1" s="1"/>
  <c r="J90" i="1"/>
  <c r="K90" i="1" s="1"/>
  <c r="J89" i="1"/>
  <c r="K89" i="1" s="1"/>
  <c r="J88" i="1"/>
  <c r="K88" i="1" s="1"/>
  <c r="E87" i="1"/>
  <c r="E92" i="1" s="1"/>
  <c r="D87" i="1"/>
  <c r="D92" i="1" s="1"/>
  <c r="C87" i="1"/>
  <c r="C92" i="1" s="1"/>
  <c r="J86" i="1"/>
  <c r="K86" i="1" s="1"/>
  <c r="J85" i="1"/>
  <c r="J84" i="1"/>
  <c r="K84" i="1" s="1"/>
  <c r="H77" i="1"/>
  <c r="D77" i="1"/>
  <c r="D56" i="1"/>
  <c r="D55" i="1"/>
  <c r="D54" i="1"/>
  <c r="D57" i="1" s="1"/>
  <c r="D48" i="1"/>
  <c r="D10" i="1" s="1"/>
  <c r="H35" i="1"/>
  <c r="D35" i="1"/>
  <c r="D32" i="1"/>
  <c r="J104" i="1" s="1"/>
  <c r="D30" i="1"/>
  <c r="J103" i="1" s="1"/>
  <c r="K26" i="1"/>
  <c r="D28" i="1" s="1"/>
  <c r="J101" i="1"/>
  <c r="K101" i="1" s="1"/>
  <c r="D20" i="1"/>
  <c r="C18" i="1"/>
  <c r="C15" i="1"/>
  <c r="C7" i="1"/>
  <c r="C6" i="1"/>
  <c r="B2" i="1"/>
  <c r="F107" i="1" l="1"/>
  <c r="F108" i="1"/>
  <c r="C100" i="1"/>
  <c r="C98" i="1"/>
  <c r="D100" i="1"/>
  <c r="D98" i="1"/>
  <c r="J87" i="1"/>
  <c r="K87" i="1" s="1"/>
  <c r="D11" i="1"/>
  <c r="D22" i="1" s="1"/>
  <c r="D24" i="1" s="1"/>
  <c r="J100" i="1" s="1"/>
  <c r="K103" i="1"/>
  <c r="D27" i="1"/>
  <c r="D23" i="1"/>
  <c r="J99" i="1"/>
  <c r="K99" i="1" s="1"/>
  <c r="E98" i="1"/>
  <c r="E100" i="1"/>
  <c r="K104" i="1"/>
  <c r="D26" i="1"/>
  <c r="G33" i="1"/>
  <c r="K85" i="1"/>
  <c r="K33" i="1"/>
  <c r="K100" i="1" l="1"/>
  <c r="J92" i="1"/>
  <c r="K92" i="1" s="1"/>
  <c r="G17" i="1"/>
  <c r="K17" i="1"/>
  <c r="D21" i="1"/>
  <c r="J98" i="1" s="1"/>
  <c r="K98" i="1" s="1"/>
  <c r="I110" i="1"/>
</calcChain>
</file>

<file path=xl/sharedStrings.xml><?xml version="1.0" encoding="utf-8"?>
<sst xmlns="http://schemas.openxmlformats.org/spreadsheetml/2006/main" count="173" uniqueCount="148">
  <si>
    <t xml:space="preserve">Church/Charge:  </t>
  </si>
  <si>
    <t>Pastor:</t>
  </si>
  <si>
    <t>Effective:</t>
  </si>
  <si>
    <t>N</t>
  </si>
  <si>
    <t>CHARGE TYPE:</t>
  </si>
  <si>
    <t>MF=multiple charge full-time; pgs 1-3 MP=multiple charge part-time; pgs 1-3                   S=Single charge; pgs 1&amp;2 only</t>
  </si>
  <si>
    <t xml:space="preserve">APPT % -     Select from drop-down list     </t>
  </si>
  <si>
    <t>CONFERENCE RELATIONSHIP -Select from drop-down list</t>
  </si>
  <si>
    <t>Housing</t>
  </si>
  <si>
    <t>Parsonage Provided?</t>
  </si>
  <si>
    <t>Amount of housing allowance IF parsonage not provided</t>
  </si>
  <si>
    <t>Payment</t>
  </si>
  <si>
    <t>Church Contribution to Pastor Compensation</t>
  </si>
  <si>
    <t xml:space="preserve">Equitable Compensation </t>
  </si>
  <si>
    <r>
      <rPr>
        <b/>
        <sz val="10"/>
        <color indexed="8"/>
        <rFont val="Calibri"/>
        <family val="2"/>
      </rPr>
      <t xml:space="preserve">Cash Allowances </t>
    </r>
    <r>
      <rPr>
        <sz val="10"/>
        <color theme="1"/>
        <rFont val="Calibri"/>
        <family val="2"/>
      </rPr>
      <t xml:space="preserve"> - </t>
    </r>
    <r>
      <rPr>
        <i/>
        <u/>
        <sz val="10"/>
        <color indexed="8"/>
        <rFont val="Calibri"/>
        <family val="2"/>
      </rPr>
      <t>From Worksheet 1, p2</t>
    </r>
    <r>
      <rPr>
        <sz val="10"/>
        <color indexed="8"/>
        <rFont val="Calibri"/>
        <family val="2"/>
      </rPr>
      <t xml:space="preserve">. </t>
    </r>
  </si>
  <si>
    <t>TOTAL OR GROSS CASH PAYMENT - Add Lines 1-3</t>
  </si>
  <si>
    <t>Deductions</t>
  </si>
  <si>
    <t>5a</t>
  </si>
  <si>
    <r>
      <rPr>
        <b/>
        <sz val="10"/>
        <color indexed="8"/>
        <rFont val="Calibri"/>
        <family val="2"/>
      </rPr>
      <t>Contribution to Health Insurance Cost</t>
    </r>
    <r>
      <rPr>
        <sz val="10"/>
        <color theme="1"/>
        <rFont val="Calibri"/>
        <family val="2"/>
      </rPr>
      <t xml:space="preserve"> </t>
    </r>
    <r>
      <rPr>
        <sz val="10"/>
        <color indexed="8"/>
        <rFont val="Calibri"/>
        <family val="2"/>
      </rPr>
      <t xml:space="preserve">  </t>
    </r>
    <r>
      <rPr>
        <b/>
        <sz val="10"/>
        <color rgb="FFFF0000"/>
        <rFont val="Calibri"/>
        <family val="2"/>
      </rPr>
      <t>Please refer to HealthFlex Annual Election.</t>
    </r>
  </si>
  <si>
    <t>5b</t>
  </si>
  <si>
    <r>
      <rPr>
        <b/>
        <sz val="10"/>
        <color indexed="8"/>
        <rFont val="Calibri"/>
        <family val="2"/>
      </rPr>
      <t>Contribution to Health Savings Account</t>
    </r>
    <r>
      <rPr>
        <sz val="10"/>
        <color theme="1"/>
        <rFont val="Calibri"/>
        <family val="2"/>
      </rPr>
      <t xml:space="preserve"> (HSA)   </t>
    </r>
    <r>
      <rPr>
        <b/>
        <sz val="10"/>
        <color rgb="FFFF0000"/>
        <rFont val="Calibri"/>
        <family val="2"/>
      </rPr>
      <t>Please refer to HealthFlex Annual Election.</t>
    </r>
  </si>
  <si>
    <r>
      <rPr>
        <b/>
        <sz val="10"/>
        <color indexed="8"/>
        <rFont val="Calibri"/>
        <family val="2"/>
      </rPr>
      <t xml:space="preserve">Flexible Spending Account  </t>
    </r>
    <r>
      <rPr>
        <sz val="10"/>
        <color theme="1"/>
        <rFont val="Calibri"/>
        <family val="2"/>
      </rPr>
      <t xml:space="preserve"> </t>
    </r>
    <r>
      <rPr>
        <b/>
        <sz val="10"/>
        <color rgb="FFFF0000"/>
        <rFont val="Calibri"/>
        <family val="2"/>
      </rPr>
      <t xml:space="preserve">Please refer to HealthFlex Annual Election. </t>
    </r>
  </si>
  <si>
    <r>
      <rPr>
        <b/>
        <sz val="10"/>
        <color indexed="8"/>
        <rFont val="Calibri"/>
        <family val="2"/>
      </rPr>
      <t>Flexible Spending Plan</t>
    </r>
    <r>
      <rPr>
        <sz val="10"/>
        <color theme="1"/>
        <rFont val="Calibri"/>
        <family val="2"/>
      </rPr>
      <t xml:space="preserve"> through Conference?  You must enter "Y" for Yes or "N" for No</t>
    </r>
  </si>
  <si>
    <r>
      <t>UMPIP Contribution</t>
    </r>
    <r>
      <rPr>
        <sz val="10"/>
        <color theme="1"/>
        <rFont val="Calibri"/>
        <family val="2"/>
      </rPr>
      <t xml:space="preserve"> - </t>
    </r>
    <r>
      <rPr>
        <b/>
        <sz val="10"/>
        <color theme="1"/>
        <rFont val="Calibri"/>
        <family val="2"/>
      </rPr>
      <t>SEE CALCULATION BELOW FOR MINIMUM 1% CONTRIBUTION AMOUNT.</t>
    </r>
  </si>
  <si>
    <t>7a</t>
  </si>
  <si>
    <t>Parsonage</t>
  </si>
  <si>
    <t xml:space="preserve">No Parsonage </t>
  </si>
  <si>
    <r>
      <rPr>
        <b/>
        <sz val="10"/>
        <color indexed="8"/>
        <rFont val="Calibri"/>
        <family val="2"/>
      </rPr>
      <t>UMPIP Contribution</t>
    </r>
    <r>
      <rPr>
        <sz val="10"/>
        <color theme="1"/>
        <rFont val="Calibri"/>
        <family val="2"/>
      </rPr>
      <t xml:space="preserve">  tax-deferred? </t>
    </r>
  </si>
  <si>
    <r>
      <rPr>
        <b/>
        <sz val="10"/>
        <color indexed="8"/>
        <rFont val="Calibri"/>
        <family val="2"/>
      </rPr>
      <t>403(b) Contribution to Other</t>
    </r>
    <r>
      <rPr>
        <sz val="10"/>
        <color indexed="8"/>
        <rFont val="Calibri"/>
        <family val="2"/>
      </rPr>
      <t xml:space="preserve"> </t>
    </r>
    <r>
      <rPr>
        <b/>
        <sz val="10"/>
        <color indexed="8"/>
        <rFont val="Calibri"/>
        <family val="2"/>
      </rPr>
      <t>than UMPIP</t>
    </r>
  </si>
  <si>
    <t>Total Payroll Deductions - Add lines 5-8</t>
  </si>
  <si>
    <t>Net Compensation - Subtract Line 9 from Line 4</t>
  </si>
  <si>
    <t>Basis for</t>
  </si>
  <si>
    <t>TOTAL CASH COMPENSATION - From Line 4</t>
  </si>
  <si>
    <t>Appointment</t>
  </si>
  <si>
    <r>
      <rPr>
        <b/>
        <sz val="10"/>
        <color indexed="8"/>
        <rFont val="Calibri"/>
        <family val="2"/>
      </rPr>
      <t>Accountable Reimbursement</t>
    </r>
    <r>
      <rPr>
        <sz val="10"/>
        <color indexed="8"/>
        <rFont val="Calibri"/>
        <family val="2"/>
      </rPr>
      <t xml:space="preserve"> - From</t>
    </r>
    <r>
      <rPr>
        <i/>
        <u/>
        <sz val="10"/>
        <color indexed="8"/>
        <rFont val="Calibri"/>
        <family val="2"/>
      </rPr>
      <t xml:space="preserve"> worksheet 2.</t>
    </r>
    <r>
      <rPr>
        <sz val="10"/>
        <color indexed="8"/>
        <rFont val="Calibri"/>
        <family val="2"/>
      </rPr>
      <t xml:space="preserve">   </t>
    </r>
    <r>
      <rPr>
        <b/>
        <sz val="10"/>
        <color rgb="FFFF0000"/>
        <rFont val="Calibri"/>
        <family val="2"/>
      </rPr>
      <t>REIMBURSEMENT POLICY MUST BE INCLUDED W/COMP FORM.</t>
    </r>
  </si>
  <si>
    <t>TOTAL BASIS FOR APPOINTMENT - Add Lines 11 and 12</t>
  </si>
  <si>
    <t>Benefits</t>
  </si>
  <si>
    <t>Conference Health Insurance Billed to Local Church (see line 5 for clergy contribution)</t>
  </si>
  <si>
    <t>15a</t>
  </si>
  <si>
    <t>If Charge Type = MF Indicate % of Health Insurance Billed to Church 1</t>
  </si>
  <si>
    <t>15b</t>
  </si>
  <si>
    <t>If Charge Type = MF Indicate % of Health Insurance Billed to Church 2</t>
  </si>
  <si>
    <t>15c</t>
  </si>
  <si>
    <t>If Charge Type = MF Indicate % of Health Insurance Billed to Church 3</t>
  </si>
  <si>
    <r>
      <t xml:space="preserve">Utilities - </t>
    </r>
    <r>
      <rPr>
        <sz val="10"/>
        <color theme="1"/>
        <rFont val="Calibri"/>
        <family val="2"/>
      </rPr>
      <t xml:space="preserve"> Amount of Utilities Paid if not All</t>
    </r>
  </si>
  <si>
    <r>
      <rPr>
        <b/>
        <sz val="10"/>
        <color indexed="8"/>
        <rFont val="Calibri"/>
        <family val="2"/>
      </rPr>
      <t>Estimate of Comprehensive Protection Plan (CPP) - 100% Appointments only</t>
    </r>
    <r>
      <rPr>
        <sz val="10"/>
        <color theme="1"/>
        <rFont val="Calibri"/>
        <family val="2"/>
      </rPr>
      <t>.</t>
    </r>
  </si>
  <si>
    <t>Parsonage Provided</t>
  </si>
  <si>
    <r>
      <rPr>
        <b/>
        <sz val="10"/>
        <color indexed="8"/>
        <rFont val="Calibri"/>
        <family val="2"/>
      </rPr>
      <t xml:space="preserve">Estimate of Clergy Retirement Security Plan (CRSP) - </t>
    </r>
    <r>
      <rPr>
        <b/>
        <sz val="10"/>
        <color theme="1"/>
        <rFont val="Calibri"/>
        <family val="2"/>
      </rPr>
      <t xml:space="preserve"> 50% or Greater Appointments.</t>
    </r>
  </si>
  <si>
    <r>
      <t>Northwest Texas Conference Pastor Compensation Form 2015</t>
    </r>
    <r>
      <rPr>
        <b/>
        <i/>
        <sz val="16"/>
        <color indexed="8"/>
        <rFont val="Calibri"/>
        <family val="2"/>
      </rPr>
      <t xml:space="preserve">   </t>
    </r>
  </si>
  <si>
    <t>WORKSHEETS</t>
  </si>
  <si>
    <r>
      <t xml:space="preserve">WORKSHEET 1                                                                                                                                                                                                                                                                 </t>
    </r>
    <r>
      <rPr>
        <sz val="11"/>
        <color indexed="8"/>
        <rFont val="Calibri"/>
        <family val="2"/>
      </rPr>
      <t>(This is cash provided up front to the pastor and is not vouchered, however the IRS may require receipts if there is an audit.)</t>
    </r>
  </si>
  <si>
    <t xml:space="preserve">CASH ALLOWANCES        </t>
  </si>
  <si>
    <r>
      <t xml:space="preserve">NON ACCOUNTABLE PLAN - </t>
    </r>
    <r>
      <rPr>
        <b/>
        <sz val="10"/>
        <color rgb="FFFF0000"/>
        <rFont val="Calibri (Body)"/>
      </rPr>
      <t xml:space="preserve">TAXABLE COMPENSATION </t>
    </r>
    <r>
      <rPr>
        <b/>
        <sz val="10"/>
        <color theme="1"/>
        <rFont val="Calibri"/>
        <family val="2"/>
        <scheme val="minor"/>
      </rPr>
      <t xml:space="preserve">                                                                                                                                                 Cash provided up front to the pastor and is not vouchered. THIS IS CONSIDERED TAXABLE COMPENSATION.  The Housing Exclusion (line C.) is taxable only for Self-Employment tax.</t>
    </r>
  </si>
  <si>
    <t>A.</t>
  </si>
  <si>
    <t>Cash provided for insurance premiums</t>
  </si>
  <si>
    <t>B.</t>
  </si>
  <si>
    <t>Out-of-pocket business expense</t>
  </si>
  <si>
    <t>C.</t>
  </si>
  <si>
    <r>
      <rPr>
        <b/>
        <sz val="10"/>
        <color indexed="8"/>
        <rFont val="Calibri"/>
        <family val="2"/>
      </rPr>
      <t xml:space="preserve">Housing Exclusion </t>
    </r>
    <r>
      <rPr>
        <sz val="10"/>
        <color theme="1"/>
        <rFont val="Calibri"/>
        <family val="2"/>
      </rPr>
      <t>-</t>
    </r>
    <r>
      <rPr>
        <sz val="10"/>
        <color indexed="8"/>
        <rFont val="Calibri"/>
        <family val="2"/>
      </rPr>
      <t xml:space="preserve">   </t>
    </r>
    <r>
      <rPr>
        <sz val="10"/>
        <color rgb="FFFF0000"/>
        <rFont val="Calibri"/>
        <family val="2"/>
      </rPr>
      <t>RESOLUTION DOCUMENT MUST BE INCLUDED W/COMP FORM.</t>
    </r>
  </si>
  <si>
    <t>D.</t>
  </si>
  <si>
    <r>
      <rPr>
        <b/>
        <sz val="10"/>
        <color indexed="8"/>
        <rFont val="Calibri"/>
        <family val="2"/>
      </rPr>
      <t>Other</t>
    </r>
    <r>
      <rPr>
        <sz val="10"/>
        <color theme="1"/>
        <rFont val="Calibri"/>
        <family val="2"/>
      </rPr>
      <t xml:space="preserve"> (give description) </t>
    </r>
  </si>
  <si>
    <t>E.</t>
  </si>
  <si>
    <t>F.</t>
  </si>
  <si>
    <t>TOTAL CASH ALLOWANCES - Total of lines A-E - Flows to LINE 3 on page 1</t>
  </si>
  <si>
    <t xml:space="preserve">WORKSHEET 2                                                                                                                                                                                                                                                         </t>
  </si>
  <si>
    <r>
      <t xml:space="preserve">ACCOUNTABLE REIMBURSEMENT PLAN - </t>
    </r>
    <r>
      <rPr>
        <b/>
        <sz val="11"/>
        <color rgb="FFFF0000"/>
        <rFont val="Calibri (Body)"/>
      </rPr>
      <t>NON-TAXABLE</t>
    </r>
  </si>
  <si>
    <t>This is vouchered and receipts are required for reimbursement. This represents the maximum available for reimbursement</t>
  </si>
  <si>
    <t>Out-of-pocket business expense.  Enter total here or use table below as an aid.</t>
  </si>
  <si>
    <t>Enter Amt</t>
  </si>
  <si>
    <t>in Boxes</t>
  </si>
  <si>
    <t>at Right</t>
  </si>
  <si>
    <t>TOTAL ACCOUNTABLE REIMBURSEMENTS - Total of lines A-D - FLOWS TO LINE 12 OF COMPENSATION FORM</t>
  </si>
  <si>
    <t>SIGNATURES &amp; DATE</t>
  </si>
  <si>
    <t>CHURCH 1</t>
  </si>
  <si>
    <t>SPRC Chair</t>
  </si>
  <si>
    <t>Date</t>
  </si>
  <si>
    <t>Treasurer</t>
  </si>
  <si>
    <t>CHURCH 2</t>
  </si>
  <si>
    <t>CHURCH 3</t>
  </si>
  <si>
    <t>Pastor</t>
  </si>
  <si>
    <t>District Superintendent</t>
  </si>
  <si>
    <t>By our signature we acknowledge that we have read the Arrearage Policy of the NWTX Conference, or we know where we can find that policy in the Conference Journal.</t>
  </si>
  <si>
    <t>CHARGE INFORMATION SHEET - When Pastors Serve More Than One Church</t>
  </si>
  <si>
    <t>Name of Church 1</t>
  </si>
  <si>
    <t>Name of Church 2</t>
  </si>
  <si>
    <t>Name of Church 3</t>
  </si>
  <si>
    <t>Church 1</t>
  </si>
  <si>
    <t>Church 2</t>
  </si>
  <si>
    <t>Church 3</t>
  </si>
  <si>
    <t xml:space="preserve">Total Church 1, </t>
  </si>
  <si>
    <t xml:space="preserve">$ Paid </t>
  </si>
  <si>
    <t>$ Paid</t>
  </si>
  <si>
    <t>Church 2 and Church 3</t>
  </si>
  <si>
    <t xml:space="preserve">Housing Allowance P1 </t>
  </si>
  <si>
    <t>Church Contribution to Pastor's Compensation P1, Line 1</t>
  </si>
  <si>
    <t>Equitable Compensation</t>
  </si>
  <si>
    <r>
      <rPr>
        <b/>
        <sz val="10"/>
        <color theme="1"/>
        <rFont val="Calibri"/>
        <family val="2"/>
        <scheme val="minor"/>
      </rPr>
      <t>Cash Allowances</t>
    </r>
    <r>
      <rPr>
        <sz val="10"/>
        <color theme="1"/>
        <rFont val="Calibri"/>
        <family val="2"/>
        <scheme val="minor"/>
      </rPr>
      <t xml:space="preserve"> - Total of Lines 4-9 Below</t>
    </r>
  </si>
  <si>
    <t>Cash - insurance premiums P2 Worksheet 1, Line A</t>
  </si>
  <si>
    <t>Business Exp P2, Worksheet 1, Line B</t>
  </si>
  <si>
    <t>Housing Exclusion Expenses P2, Worksheet 1, Line E</t>
  </si>
  <si>
    <t>Other P2, Worksheet 1, Lines D-E</t>
  </si>
  <si>
    <t>Total or Gross Cash Payment</t>
  </si>
  <si>
    <t>Contribution to Health Insurance Premium P1, Line 5a</t>
  </si>
  <si>
    <t>Contribution to Health Savings Account P1, Line 5b</t>
  </si>
  <si>
    <t>Flexible Spending Plan P1, Line 6</t>
  </si>
  <si>
    <t>UMPIP Contribution P1, Line 7</t>
  </si>
  <si>
    <t>Other 403(b) Contribution P1, Line 8</t>
  </si>
  <si>
    <t>Net Compensation</t>
  </si>
  <si>
    <r>
      <rPr>
        <b/>
        <sz val="10"/>
        <color theme="1"/>
        <rFont val="Calibri"/>
        <family val="2"/>
        <scheme val="minor"/>
      </rPr>
      <t>Accountable Reimbursements</t>
    </r>
    <r>
      <rPr>
        <sz val="10"/>
        <color theme="1"/>
        <rFont val="Calibri"/>
        <family val="2"/>
        <scheme val="minor"/>
      </rPr>
      <t xml:space="preserve"> Worksheet 2, Line E</t>
    </r>
  </si>
  <si>
    <t>Total Basis For Appointment</t>
  </si>
  <si>
    <t>Health Insurance</t>
  </si>
  <si>
    <t>Utilities</t>
  </si>
  <si>
    <t>CPP - Split based on plan compensation for each church</t>
  </si>
  <si>
    <t>CRSP - Split based upon plan compensation for each church</t>
  </si>
  <si>
    <t>IF FULL-TIME CPP MINIMUM:</t>
  </si>
  <si>
    <t>IF PARSONAGE:</t>
  </si>
  <si>
    <t>IF HOUSING ALLOW:</t>
  </si>
  <si>
    <t>BASIS FOR APPOINTMENT (line 13):</t>
  </si>
  <si>
    <t>MUST BE GREATER THAN:</t>
  </si>
  <si>
    <t>FE &amp; PE</t>
  </si>
  <si>
    <t>AM</t>
  </si>
  <si>
    <t>FL</t>
  </si>
  <si>
    <t>Data Validation</t>
  </si>
  <si>
    <t>MF</t>
  </si>
  <si>
    <t>Y</t>
  </si>
  <si>
    <t>Lodging</t>
  </si>
  <si>
    <t>FE - Full Elder</t>
  </si>
  <si>
    <t>MP</t>
  </si>
  <si>
    <t>Meals &amp; Incidentals</t>
  </si>
  <si>
    <t>PE - Prov. Elder</t>
  </si>
  <si>
    <t>S</t>
  </si>
  <si>
    <t>Other</t>
  </si>
  <si>
    <t>AM - Assoc. Memb.</t>
  </si>
  <si>
    <t>Continuing Ed</t>
  </si>
  <si>
    <t>FL - Full-time Local Pastor</t>
  </si>
  <si>
    <t>Travel</t>
  </si>
  <si>
    <t>PL - Part-time Local Pastor</t>
  </si>
  <si>
    <t>Registration</t>
  </si>
  <si>
    <t>OE - Memb Other AC</t>
  </si>
  <si>
    <t>OF - Memb Other Denom</t>
  </si>
  <si>
    <t>FD - Full Deacon</t>
  </si>
  <si>
    <t>SY - Supply</t>
  </si>
  <si>
    <t>RE - Retired Elder</t>
  </si>
  <si>
    <t>OR - Retired Elder Other AC</t>
  </si>
  <si>
    <t>LM - Certified Lay Minister</t>
  </si>
  <si>
    <t>Please read instructions before beginning</t>
  </si>
  <si>
    <t>Grand Total Compensation Summary For the Charge For 2021</t>
  </si>
  <si>
    <t>Roth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</si>
</sst>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mm/dd/yy;@"/>
    <numFmt numFmtId="166" formatCode="_(* #,##0_);_(* \(#,##0\);_(* &quot;-&quot;??_);_(@_)"/>
    <numFmt numFmtId="167" formatCode="_(&quot;$&quot;* #,##0_);_(&quot;$&quot;* \(#,##0\);_(&quot;$&quot;* &quot;-&quot;??_);_(@_)"/>
  </numFmts>
  <fonts count="33">
    <font>
      <sz val="11"/>
      <color theme="1"/>
      <name val="Calibri"/>
      <family val="2"/>
      <scheme val="minor"/>
    </font>
    <font>
      <sz val="12"/>
      <color theme="1"/>
      <name val="Calibri"/>
      <family val="2"/>
      <scheme val="minor"/>
    </font>
    <font>
      <sz val="12"/>
      <color rgb="FF006100"/>
      <name val="Calibri"/>
      <family val="2"/>
      <scheme val="minor"/>
    </font>
    <font>
      <sz val="12"/>
      <color rgb="FF3F3F76"/>
      <name val="Calibri"/>
      <family val="2"/>
      <scheme val="minor"/>
    </font>
    <font>
      <b/>
      <sz val="12"/>
      <color theme="1"/>
      <name val="Calibri"/>
      <family val="2"/>
      <scheme val="minor"/>
    </font>
    <font>
      <sz val="11"/>
      <color theme="1"/>
      <name val="Calibri"/>
      <family val="2"/>
      <scheme val="minor"/>
    </font>
    <font>
      <b/>
      <sz val="12"/>
      <color rgb="FFFF0000"/>
      <name val="Calibri"/>
      <family val="2"/>
      <scheme val="minor"/>
    </font>
    <font>
      <b/>
      <sz val="11"/>
      <color rgb="FFFF0000"/>
      <name val="Calibri"/>
      <family val="2"/>
      <scheme val="minor"/>
    </font>
    <font>
      <sz val="11"/>
      <color rgb="FFFF0000"/>
      <name val="Calibri"/>
      <family val="2"/>
      <scheme val="minor"/>
    </font>
    <font>
      <sz val="9"/>
      <color theme="1"/>
      <name val="Calibri"/>
      <family val="2"/>
      <scheme val="minor"/>
    </font>
    <font>
      <b/>
      <sz val="11"/>
      <color rgb="FFFF0000"/>
      <name val="Calibri (Body)_x0000_"/>
    </font>
    <font>
      <sz val="10"/>
      <color theme="1"/>
      <name val="Calibri"/>
      <family val="2"/>
      <scheme val="minor"/>
    </font>
    <font>
      <sz val="11"/>
      <color rgb="FFFF0000"/>
      <name val="Calibri (Body)_x0000_"/>
    </font>
    <font>
      <b/>
      <sz val="16"/>
      <color theme="1"/>
      <name val="Calibri"/>
      <family val="2"/>
      <scheme val="minor"/>
    </font>
    <font>
      <b/>
      <sz val="10"/>
      <color theme="1"/>
      <name val="Calibri"/>
      <family val="2"/>
    </font>
    <font>
      <sz val="10"/>
      <color theme="1"/>
      <name val="Calibri"/>
      <family val="2"/>
    </font>
    <font>
      <b/>
      <sz val="10"/>
      <color indexed="8"/>
      <name val="Calibri"/>
      <family val="2"/>
    </font>
    <font>
      <i/>
      <u/>
      <sz val="10"/>
      <color indexed="8"/>
      <name val="Calibri"/>
      <family val="2"/>
    </font>
    <font>
      <sz val="10"/>
      <color indexed="8"/>
      <name val="Calibri"/>
      <family val="2"/>
    </font>
    <font>
      <b/>
      <sz val="10"/>
      <color rgb="FFFF0000"/>
      <name val="Calibri"/>
      <family val="2"/>
    </font>
    <font>
      <sz val="10"/>
      <name val="Calibri"/>
      <family val="2"/>
    </font>
    <font>
      <sz val="14"/>
      <color theme="1"/>
      <name val="Calibri"/>
      <family val="2"/>
      <scheme val="minor"/>
    </font>
    <font>
      <sz val="8"/>
      <color theme="1"/>
      <name val="Calibri"/>
      <family val="2"/>
      <scheme val="minor"/>
    </font>
    <font>
      <b/>
      <i/>
      <sz val="16"/>
      <color indexed="8"/>
      <name val="Calibri"/>
      <family val="2"/>
    </font>
    <font>
      <b/>
      <sz val="11"/>
      <color theme="1"/>
      <name val="Calibri"/>
      <family val="2"/>
      <scheme val="minor"/>
    </font>
    <font>
      <sz val="11"/>
      <color indexed="8"/>
      <name val="Calibri"/>
      <family val="2"/>
    </font>
    <font>
      <b/>
      <sz val="10"/>
      <color theme="1"/>
      <name val="Calibri"/>
      <family val="2"/>
      <scheme val="minor"/>
    </font>
    <font>
      <b/>
      <sz val="10"/>
      <color rgb="FFFF0000"/>
      <name val="Calibri (Body)"/>
    </font>
    <font>
      <b/>
      <sz val="10"/>
      <color rgb="FF000000"/>
      <name val="Calibri"/>
      <family val="2"/>
    </font>
    <font>
      <sz val="10"/>
      <color rgb="FFFF0000"/>
      <name val="Calibri"/>
      <family val="2"/>
    </font>
    <font>
      <b/>
      <sz val="11"/>
      <color rgb="FFFF0000"/>
      <name val="Calibri (Body)"/>
    </font>
    <font>
      <b/>
      <sz val="9"/>
      <color theme="1"/>
      <name val="Calibri"/>
      <family val="2"/>
      <scheme val="minor"/>
    </font>
    <font>
      <sz val="10"/>
      <color rgb="FFFF0000"/>
      <name val="Calibri"/>
      <family val="2"/>
      <scheme val="minor"/>
    </font>
  </fonts>
  <fills count="16">
    <fill>
      <patternFill patternType="none"/>
    </fill>
    <fill>
      <patternFill patternType="gray125"/>
    </fill>
    <fill>
      <patternFill patternType="solid">
        <fgColor rgb="FFC6EFCE"/>
      </patternFill>
    </fill>
    <fill>
      <patternFill patternType="solid">
        <fgColor rgb="FFFFCC99"/>
      </patternFill>
    </fill>
    <fill>
      <patternFill patternType="solid">
        <fgColor theme="5" tint="0.79998168889431442"/>
        <bgColor indexed="65"/>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rgb="FFFFFF00"/>
        <bgColor indexed="64"/>
      </patternFill>
    </fill>
  </fills>
  <borders count="72">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right style="thin">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style="double">
        <color auto="1"/>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top/>
      <bottom/>
      <diagonal/>
    </border>
    <border>
      <left/>
      <right style="thin">
        <color auto="1"/>
      </right>
      <top/>
      <bottom/>
      <diagonal/>
    </border>
    <border>
      <left style="medium">
        <color auto="1"/>
      </left>
      <right style="medium">
        <color auto="1"/>
      </right>
      <top style="double">
        <color auto="1"/>
      </top>
      <bottom style="medium">
        <color auto="1"/>
      </bottom>
      <diagonal/>
    </border>
    <border>
      <left style="medium">
        <color auto="1"/>
      </left>
      <right/>
      <top style="thin">
        <color auto="1"/>
      </top>
      <bottom style="medium">
        <color auto="1"/>
      </bottom>
      <diagonal/>
    </border>
    <border>
      <left/>
      <right style="thin">
        <color auto="1"/>
      </right>
      <top style="medium">
        <color auto="1"/>
      </top>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auto="1"/>
      </left>
      <right/>
      <top/>
      <bottom style="double">
        <color auto="1"/>
      </bottom>
      <diagonal/>
    </border>
    <border>
      <left/>
      <right style="thin">
        <color auto="1"/>
      </right>
      <top/>
      <bottom style="double">
        <color auto="1"/>
      </bottom>
      <diagonal/>
    </border>
    <border>
      <left style="thin">
        <color auto="1"/>
      </left>
      <right style="thin">
        <color auto="1"/>
      </right>
      <top style="double">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diagonal/>
    </border>
    <border>
      <left style="thin">
        <color auto="1"/>
      </left>
      <right/>
      <top style="medium">
        <color auto="1"/>
      </top>
      <bottom/>
      <diagonal/>
    </border>
    <border>
      <left/>
      <right/>
      <top style="thin">
        <color rgb="FF7F7F7F"/>
      </top>
      <bottom style="medium">
        <color auto="1"/>
      </bottom>
      <diagonal/>
    </border>
  </borders>
  <cellStyleXfs count="7">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2" fillId="2" borderId="0" applyNumberFormat="0" applyBorder="0" applyAlignment="0" applyProtection="0"/>
    <xf numFmtId="0" fontId="3" fillId="3" borderId="1" applyNumberFormat="0" applyAlignment="0" applyProtection="0"/>
    <xf numFmtId="0" fontId="1" fillId="4" borderId="0" applyNumberFormat="0" applyBorder="0" applyAlignment="0" applyProtection="0"/>
  </cellStyleXfs>
  <cellXfs count="322">
    <xf numFmtId="0" fontId="0" fillId="0" borderId="0" xfId="0"/>
    <xf numFmtId="0" fontId="1" fillId="5" borderId="0" xfId="0" applyFont="1" applyFill="1"/>
    <xf numFmtId="0" fontId="1" fillId="0" borderId="0" xfId="0" applyFont="1"/>
    <xf numFmtId="14" fontId="0" fillId="7" borderId="0" xfId="0" applyNumberFormat="1" applyFill="1" applyProtection="1">
      <protection locked="0"/>
    </xf>
    <xf numFmtId="0" fontId="7" fillId="5" borderId="8" xfId="0" applyFont="1" applyFill="1" applyBorder="1" applyAlignment="1">
      <alignment horizontal="left" vertical="center" wrapText="1"/>
    </xf>
    <xf numFmtId="0" fontId="8" fillId="7" borderId="8" xfId="0" applyFont="1" applyFill="1" applyBorder="1" applyAlignment="1" applyProtection="1">
      <alignment horizontal="center" vertical="center"/>
      <protection locked="0"/>
    </xf>
    <xf numFmtId="9" fontId="8" fillId="8" borderId="8" xfId="3" applyFont="1" applyFill="1" applyBorder="1" applyAlignment="1" applyProtection="1">
      <alignment horizontal="center" vertical="center"/>
      <protection locked="0"/>
    </xf>
    <xf numFmtId="0" fontId="12" fillId="0" borderId="6" xfId="0" applyFont="1" applyBorder="1" applyAlignment="1">
      <alignment vertical="top"/>
    </xf>
    <xf numFmtId="0" fontId="13" fillId="5" borderId="6" xfId="0" applyFont="1" applyFill="1" applyBorder="1" applyAlignment="1">
      <alignment wrapText="1"/>
    </xf>
    <xf numFmtId="0" fontId="0" fillId="5" borderId="6" xfId="0" applyFill="1" applyBorder="1" applyAlignment="1">
      <alignment wrapText="1"/>
    </xf>
    <xf numFmtId="0" fontId="0" fillId="5" borderId="12" xfId="0" applyFill="1" applyBorder="1" applyAlignment="1">
      <alignment wrapText="1"/>
    </xf>
    <xf numFmtId="0" fontId="1" fillId="9" borderId="6" xfId="0" applyFont="1" applyFill="1" applyBorder="1" applyAlignment="1">
      <alignment vertical="top"/>
    </xf>
    <xf numFmtId="0" fontId="0" fillId="9" borderId="12" xfId="0" applyFill="1" applyBorder="1"/>
    <xf numFmtId="0" fontId="14" fillId="5" borderId="13" xfId="0" applyFont="1" applyFill="1" applyBorder="1"/>
    <xf numFmtId="0" fontId="15" fillId="5" borderId="14" xfId="0" applyFont="1" applyFill="1" applyBorder="1" applyAlignment="1">
      <alignment horizontal="center" vertical="center"/>
    </xf>
    <xf numFmtId="0" fontId="15" fillId="7" borderId="14" xfId="0" applyFont="1" applyFill="1" applyBorder="1" applyAlignment="1" applyProtection="1">
      <alignment horizontal="center" vertical="center"/>
      <protection locked="0"/>
    </xf>
    <xf numFmtId="0" fontId="15" fillId="5" borderId="14" xfId="0" applyFont="1" applyFill="1" applyBorder="1" applyAlignment="1">
      <alignment horizontal="right" wrapText="1"/>
    </xf>
    <xf numFmtId="0" fontId="15" fillId="5" borderId="17" xfId="0" applyFont="1" applyFill="1" applyBorder="1" applyAlignment="1">
      <alignment horizontal="center" vertical="center"/>
    </xf>
    <xf numFmtId="4" fontId="15" fillId="7" borderId="17" xfId="0" applyNumberFormat="1" applyFont="1" applyFill="1" applyBorder="1" applyAlignment="1" applyProtection="1">
      <alignment horizontal="right" vertical="center"/>
      <protection locked="0"/>
    </xf>
    <xf numFmtId="0" fontId="14" fillId="5" borderId="21" xfId="0" applyFont="1" applyFill="1" applyBorder="1"/>
    <xf numFmtId="0" fontId="15" fillId="5" borderId="13" xfId="0" applyFont="1" applyFill="1" applyBorder="1"/>
    <xf numFmtId="2" fontId="15" fillId="7" borderId="17" xfId="0" applyNumberFormat="1" applyFont="1" applyFill="1" applyBorder="1" applyAlignment="1" applyProtection="1">
      <alignment horizontal="right" vertical="center"/>
      <protection locked="0"/>
    </xf>
    <xf numFmtId="0" fontId="15" fillId="5" borderId="22" xfId="0" applyFont="1" applyFill="1" applyBorder="1" applyAlignment="1">
      <alignment horizontal="center" vertical="center"/>
    </xf>
    <xf numFmtId="4" fontId="14" fillId="10" borderId="22" xfId="0" applyNumberFormat="1" applyFont="1" applyFill="1" applyBorder="1" applyAlignment="1">
      <alignment horizontal="right" vertical="center"/>
    </xf>
    <xf numFmtId="0" fontId="14" fillId="5" borderId="14" xfId="0" applyFont="1" applyFill="1" applyBorder="1" applyAlignment="1">
      <alignment horizontal="center" vertical="center"/>
    </xf>
    <xf numFmtId="4" fontId="14" fillId="10" borderId="14" xfId="0" applyNumberFormat="1" applyFont="1" applyFill="1" applyBorder="1" applyAlignment="1">
      <alignment horizontal="right"/>
    </xf>
    <xf numFmtId="0" fontId="14" fillId="5" borderId="21" xfId="0" applyFont="1" applyFill="1" applyBorder="1" applyAlignment="1">
      <alignment vertical="top"/>
    </xf>
    <xf numFmtId="0" fontId="14" fillId="5" borderId="13" xfId="0" applyFont="1" applyFill="1" applyBorder="1" applyAlignment="1">
      <alignment vertical="top"/>
    </xf>
    <xf numFmtId="0" fontId="15" fillId="5" borderId="13" xfId="0" applyFont="1" applyFill="1" applyBorder="1" applyAlignment="1">
      <alignment vertical="center"/>
    </xf>
    <xf numFmtId="0" fontId="0" fillId="0" borderId="0" xfId="0" applyAlignment="1">
      <alignment vertical="center"/>
    </xf>
    <xf numFmtId="4" fontId="15" fillId="7" borderId="17" xfId="0" applyNumberFormat="1" applyFont="1" applyFill="1" applyBorder="1" applyAlignment="1" applyProtection="1">
      <alignment horizontal="center" vertical="center"/>
      <protection locked="0"/>
    </xf>
    <xf numFmtId="0" fontId="15" fillId="5" borderId="18" xfId="0" applyFont="1" applyFill="1" applyBorder="1" applyAlignment="1">
      <alignment horizontal="center" vertical="center"/>
    </xf>
    <xf numFmtId="4" fontId="15" fillId="11" borderId="17" xfId="0" applyNumberFormat="1" applyFont="1" applyFill="1" applyBorder="1" applyAlignment="1">
      <alignment horizontal="right" vertical="center" wrapText="1"/>
    </xf>
    <xf numFmtId="164" fontId="14" fillId="10" borderId="17" xfId="0" applyNumberFormat="1" applyFont="1" applyFill="1" applyBorder="1" applyAlignment="1">
      <alignment horizontal="center" wrapText="1"/>
    </xf>
    <xf numFmtId="0" fontId="15" fillId="0" borderId="0" xfId="0" applyFont="1"/>
    <xf numFmtId="4" fontId="15" fillId="7" borderId="22" xfId="0" applyNumberFormat="1" applyFont="1" applyFill="1" applyBorder="1" applyAlignment="1" applyProtection="1">
      <alignment horizontal="right" vertical="center"/>
      <protection locked="0"/>
    </xf>
    <xf numFmtId="0" fontId="15" fillId="5" borderId="29" xfId="0" applyFont="1" applyFill="1" applyBorder="1" applyAlignment="1">
      <alignment horizontal="center" vertical="center"/>
    </xf>
    <xf numFmtId="4" fontId="14" fillId="10" borderId="29" xfId="0" applyNumberFormat="1" applyFont="1" applyFill="1" applyBorder="1" applyAlignment="1">
      <alignment horizontal="right" vertical="center"/>
    </xf>
    <xf numFmtId="0" fontId="15" fillId="5" borderId="8" xfId="0" applyFont="1" applyFill="1" applyBorder="1"/>
    <xf numFmtId="0" fontId="15" fillId="5" borderId="8" xfId="0" applyFont="1" applyFill="1" applyBorder="1" applyAlignment="1">
      <alignment horizontal="center" vertical="center"/>
    </xf>
    <xf numFmtId="4" fontId="14" fillId="10" borderId="8" xfId="0" applyNumberFormat="1" applyFont="1" applyFill="1" applyBorder="1" applyAlignment="1">
      <alignment horizontal="right" vertical="center"/>
    </xf>
    <xf numFmtId="0" fontId="14" fillId="0" borderId="36" xfId="0" applyFont="1" applyBorder="1"/>
    <xf numFmtId="0" fontId="14" fillId="5" borderId="37" xfId="0" applyFont="1" applyFill="1" applyBorder="1" applyAlignment="1">
      <alignment horizontal="center" vertical="center"/>
    </xf>
    <xf numFmtId="4" fontId="14" fillId="10" borderId="37" xfId="0" applyNumberFormat="1" applyFont="1" applyFill="1" applyBorder="1" applyAlignment="1">
      <alignment horizontal="right" vertical="center"/>
    </xf>
    <xf numFmtId="0" fontId="14" fillId="5" borderId="39" xfId="0" applyFont="1" applyFill="1" applyBorder="1" applyAlignment="1">
      <alignment horizontal="center" vertical="top" wrapText="1"/>
    </xf>
    <xf numFmtId="0" fontId="15" fillId="5" borderId="40" xfId="0" applyFont="1" applyFill="1" applyBorder="1" applyAlignment="1">
      <alignment horizontal="center" vertical="center"/>
    </xf>
    <xf numFmtId="4" fontId="14" fillId="10" borderId="40" xfId="0" applyNumberFormat="1" applyFont="1" applyFill="1" applyBorder="1" applyAlignment="1">
      <alignment horizontal="right" vertical="center"/>
    </xf>
    <xf numFmtId="0" fontId="14" fillId="5" borderId="41" xfId="0" applyFont="1" applyFill="1" applyBorder="1" applyAlignment="1">
      <alignment horizontal="center" vertical="center" wrapText="1"/>
    </xf>
    <xf numFmtId="0" fontId="14" fillId="5" borderId="8" xfId="0" applyFont="1" applyFill="1" applyBorder="1" applyAlignment="1">
      <alignment horizontal="center" vertical="center"/>
    </xf>
    <xf numFmtId="0" fontId="15" fillId="5" borderId="37" xfId="0" applyFont="1" applyFill="1" applyBorder="1" applyAlignment="1">
      <alignment horizontal="center" vertical="center"/>
    </xf>
    <xf numFmtId="4" fontId="15" fillId="7" borderId="17" xfId="0" applyNumberFormat="1" applyFont="1" applyFill="1" applyBorder="1" applyAlignment="1">
      <alignment horizontal="right" vertical="center"/>
    </xf>
    <xf numFmtId="9" fontId="14" fillId="7" borderId="46" xfId="3" applyFont="1" applyFill="1" applyBorder="1" applyAlignment="1" applyProtection="1">
      <alignment vertical="top" wrapText="1"/>
      <protection locked="0"/>
    </xf>
    <xf numFmtId="0" fontId="14" fillId="5" borderId="47" xfId="0" applyFont="1" applyFill="1" applyBorder="1" applyAlignment="1">
      <alignment vertical="top" wrapText="1"/>
    </xf>
    <xf numFmtId="4" fontId="15" fillId="5" borderId="17" xfId="0" applyNumberFormat="1" applyFont="1" applyFill="1" applyBorder="1" applyAlignment="1">
      <alignment horizontal="right" vertical="center"/>
    </xf>
    <xf numFmtId="9" fontId="14" fillId="7" borderId="49" xfId="0" applyNumberFormat="1" applyFont="1" applyFill="1" applyBorder="1" applyAlignment="1" applyProtection="1">
      <alignment vertical="top" wrapText="1"/>
      <protection locked="0"/>
    </xf>
    <xf numFmtId="0" fontId="14" fillId="5" borderId="20" xfId="0" applyFont="1" applyFill="1" applyBorder="1" applyAlignment="1">
      <alignment vertical="top" wrapText="1"/>
    </xf>
    <xf numFmtId="0" fontId="20" fillId="5" borderId="17" xfId="0" applyFont="1" applyFill="1" applyBorder="1" applyAlignment="1">
      <alignment horizontal="center" vertical="center"/>
    </xf>
    <xf numFmtId="0" fontId="15" fillId="5" borderId="17" xfId="0" applyFont="1" applyFill="1" applyBorder="1" applyAlignment="1">
      <alignment horizontal="center" wrapText="1"/>
    </xf>
    <xf numFmtId="4" fontId="15" fillId="10" borderId="17" xfId="0" applyNumberFormat="1" applyFont="1" applyFill="1" applyBorder="1" applyAlignment="1">
      <alignment horizontal="right" vertical="center" wrapText="1"/>
    </xf>
    <xf numFmtId="164" fontId="15" fillId="10" borderId="14" xfId="0" applyNumberFormat="1" applyFont="1" applyFill="1" applyBorder="1" applyAlignment="1">
      <alignment horizontal="center" wrapText="1"/>
    </xf>
    <xf numFmtId="164" fontId="15" fillId="10" borderId="17" xfId="0" applyNumberFormat="1" applyFont="1" applyFill="1" applyBorder="1" applyAlignment="1">
      <alignment horizontal="center" wrapText="1"/>
    </xf>
    <xf numFmtId="0" fontId="15" fillId="5" borderId="50" xfId="0" applyFont="1" applyFill="1" applyBorder="1" applyAlignment="1">
      <alignment horizontal="center" vertical="center"/>
    </xf>
    <xf numFmtId="4" fontId="15" fillId="11" borderId="50" xfId="0" applyNumberFormat="1" applyFont="1" applyFill="1" applyBorder="1" applyAlignment="1">
      <alignment horizontal="right" vertical="center"/>
    </xf>
    <xf numFmtId="164" fontId="15" fillId="10" borderId="50" xfId="0" applyNumberFormat="1" applyFont="1" applyFill="1" applyBorder="1" applyAlignment="1">
      <alignment horizontal="center" wrapText="1"/>
    </xf>
    <xf numFmtId="0" fontId="15" fillId="0" borderId="17" xfId="0" applyFont="1" applyBorder="1"/>
    <xf numFmtId="0" fontId="0" fillId="5" borderId="0" xfId="0" applyFill="1" applyAlignment="1">
      <alignment horizontal="center" vertical="center"/>
    </xf>
    <xf numFmtId="4" fontId="0" fillId="5" borderId="0" xfId="0" applyNumberFormat="1" applyFill="1" applyAlignment="1">
      <alignment horizontal="right" vertical="center"/>
    </xf>
    <xf numFmtId="0" fontId="0" fillId="5" borderId="0" xfId="0" applyFill="1" applyAlignment="1">
      <alignment horizontal="right"/>
    </xf>
    <xf numFmtId="164" fontId="11" fillId="5" borderId="0" xfId="0" applyNumberFormat="1" applyFont="1" applyFill="1" applyAlignment="1">
      <alignment horizontal="center" wrapText="1"/>
    </xf>
    <xf numFmtId="0" fontId="0" fillId="10" borderId="0" xfId="0" applyFill="1" applyAlignment="1">
      <alignment horizontal="right"/>
    </xf>
    <xf numFmtId="0" fontId="0" fillId="10" borderId="0" xfId="0" applyFill="1"/>
    <xf numFmtId="0" fontId="21" fillId="5" borderId="0" xfId="0" applyFont="1" applyFill="1"/>
    <xf numFmtId="0" fontId="22" fillId="5" borderId="0" xfId="0" applyFont="1" applyFill="1" applyAlignment="1">
      <alignment wrapText="1"/>
    </xf>
    <xf numFmtId="4" fontId="22" fillId="5" borderId="0" xfId="0" applyNumberFormat="1" applyFont="1" applyFill="1" applyAlignment="1">
      <alignment wrapText="1"/>
    </xf>
    <xf numFmtId="0" fontId="0" fillId="5" borderId="0" xfId="0" applyFill="1" applyAlignment="1">
      <alignment wrapText="1"/>
    </xf>
    <xf numFmtId="9" fontId="0" fillId="5" borderId="0" xfId="0" applyNumberFormat="1" applyFill="1"/>
    <xf numFmtId="0" fontId="0" fillId="5" borderId="0" xfId="0" applyFill="1"/>
    <xf numFmtId="0" fontId="13" fillId="5" borderId="0" xfId="0" applyFont="1" applyFill="1" applyAlignment="1">
      <alignment horizontal="center" wrapText="1"/>
    </xf>
    <xf numFmtId="4" fontId="0" fillId="5" borderId="0" xfId="0" applyNumberFormat="1" applyFill="1" applyAlignment="1">
      <alignment wrapText="1"/>
    </xf>
    <xf numFmtId="0" fontId="14" fillId="5" borderId="56" xfId="0" applyFont="1" applyFill="1" applyBorder="1" applyAlignment="1">
      <alignment horizontal="left" vertical="top" wrapText="1"/>
    </xf>
    <xf numFmtId="0" fontId="15" fillId="5" borderId="37" xfId="0" applyFont="1" applyFill="1" applyBorder="1" applyAlignment="1">
      <alignment horizontal="center"/>
    </xf>
    <xf numFmtId="4" fontId="15" fillId="7" borderId="37" xfId="0" applyNumberFormat="1" applyFont="1" applyFill="1" applyBorder="1" applyProtection="1">
      <protection locked="0"/>
    </xf>
    <xf numFmtId="0" fontId="15" fillId="5" borderId="17" xfId="0" applyFont="1" applyFill="1" applyBorder="1" applyAlignment="1">
      <alignment horizontal="center"/>
    </xf>
    <xf numFmtId="4" fontId="15" fillId="7" borderId="17" xfId="0" applyNumberFormat="1" applyFont="1" applyFill="1" applyBorder="1" applyProtection="1">
      <protection locked="0"/>
    </xf>
    <xf numFmtId="0" fontId="15" fillId="7" borderId="18" xfId="0" applyFont="1" applyFill="1" applyBorder="1"/>
    <xf numFmtId="0" fontId="15" fillId="7" borderId="19" xfId="0" applyFont="1" applyFill="1" applyBorder="1"/>
    <xf numFmtId="0" fontId="15" fillId="5" borderId="21" xfId="0" applyFont="1" applyFill="1" applyBorder="1" applyAlignment="1">
      <alignment horizontal="center"/>
    </xf>
    <xf numFmtId="4" fontId="15" fillId="7" borderId="21" xfId="0" applyNumberFormat="1" applyFont="1" applyFill="1" applyBorder="1" applyProtection="1">
      <protection locked="0"/>
    </xf>
    <xf numFmtId="0" fontId="15" fillId="5" borderId="33" xfId="0" applyFont="1" applyFill="1" applyBorder="1" applyAlignment="1">
      <alignment horizontal="center"/>
    </xf>
    <xf numFmtId="4" fontId="14" fillId="10" borderId="60" xfId="0" applyNumberFormat="1" applyFont="1" applyFill="1" applyBorder="1"/>
    <xf numFmtId="0" fontId="14" fillId="5" borderId="13" xfId="0" applyFont="1" applyFill="1" applyBorder="1" applyAlignment="1">
      <alignment vertical="top" wrapText="1"/>
    </xf>
    <xf numFmtId="0" fontId="15" fillId="5" borderId="47" xfId="0" applyFont="1" applyFill="1" applyBorder="1" applyAlignment="1">
      <alignment horizontal="center"/>
    </xf>
    <xf numFmtId="4" fontId="15" fillId="7" borderId="15" xfId="0" applyNumberFormat="1" applyFont="1" applyFill="1" applyBorder="1" applyAlignment="1" applyProtection="1">
      <alignment horizontal="right"/>
      <protection locked="0"/>
    </xf>
    <xf numFmtId="0" fontId="15" fillId="5" borderId="13" xfId="0" applyFont="1" applyFill="1" applyBorder="1" applyAlignment="1">
      <alignment horizontal="right" wrapText="1"/>
    </xf>
    <xf numFmtId="4" fontId="14" fillId="10" borderId="60" xfId="0" applyNumberFormat="1" applyFont="1" applyFill="1" applyBorder="1" applyAlignment="1">
      <alignment horizontal="right"/>
    </xf>
    <xf numFmtId="43" fontId="15" fillId="7" borderId="17" xfId="1" applyFont="1" applyFill="1" applyBorder="1" applyProtection="1">
      <protection locked="0"/>
    </xf>
    <xf numFmtId="0" fontId="15" fillId="5" borderId="20" xfId="0" applyFont="1" applyFill="1" applyBorder="1" applyAlignment="1">
      <alignment horizontal="center"/>
    </xf>
    <xf numFmtId="4" fontId="14" fillId="10" borderId="7" xfId="0" applyNumberFormat="1" applyFont="1" applyFill="1" applyBorder="1" applyAlignment="1">
      <alignment horizontal="right"/>
    </xf>
    <xf numFmtId="164" fontId="15" fillId="7" borderId="17" xfId="0" applyNumberFormat="1" applyFont="1" applyFill="1" applyBorder="1" applyProtection="1">
      <protection locked="0"/>
    </xf>
    <xf numFmtId="0" fontId="15" fillId="5" borderId="40" xfId="0" applyFont="1" applyFill="1" applyBorder="1"/>
    <xf numFmtId="4" fontId="14" fillId="10" borderId="64" xfId="0" applyNumberFormat="1" applyFont="1" applyFill="1" applyBorder="1" applyAlignment="1">
      <alignment horizontal="right"/>
    </xf>
    <xf numFmtId="164" fontId="15" fillId="7" borderId="22" xfId="0" applyNumberFormat="1" applyFont="1" applyFill="1" applyBorder="1" applyProtection="1">
      <protection locked="0"/>
    </xf>
    <xf numFmtId="0" fontId="15" fillId="5" borderId="67" xfId="0" applyFont="1" applyFill="1" applyBorder="1"/>
    <xf numFmtId="0" fontId="24" fillId="5" borderId="0" xfId="0" applyFont="1" applyFill="1" applyAlignment="1">
      <alignment horizontal="center" wrapText="1"/>
    </xf>
    <xf numFmtId="0" fontId="24" fillId="5" borderId="55" xfId="0" applyFont="1" applyFill="1" applyBorder="1" applyAlignment="1">
      <alignment horizontal="center" wrapText="1"/>
    </xf>
    <xf numFmtId="0" fontId="24" fillId="5" borderId="0" xfId="0" applyFont="1" applyFill="1" applyAlignment="1">
      <alignment horizontal="center" vertical="center" wrapText="1"/>
    </xf>
    <xf numFmtId="165" fontId="0" fillId="5" borderId="6" xfId="0" applyNumberFormat="1" applyFill="1" applyBorder="1" applyProtection="1">
      <protection locked="0"/>
    </xf>
    <xf numFmtId="0" fontId="0" fillId="0" borderId="12" xfId="0" applyBorder="1"/>
    <xf numFmtId="0" fontId="0" fillId="5" borderId="6" xfId="0" applyFill="1" applyBorder="1" applyAlignment="1" applyProtection="1">
      <alignment wrapText="1"/>
      <protection locked="0"/>
    </xf>
    <xf numFmtId="0" fontId="0" fillId="0" borderId="6" xfId="0" applyBorder="1"/>
    <xf numFmtId="0" fontId="0" fillId="5" borderId="0" xfId="0" applyFill="1" applyAlignment="1">
      <alignment horizontal="center" vertical="center" wrapText="1"/>
    </xf>
    <xf numFmtId="0" fontId="0" fillId="5" borderId="59" xfId="0" applyFill="1" applyBorder="1" applyAlignment="1">
      <alignment horizontal="center" vertical="center" wrapText="1"/>
    </xf>
    <xf numFmtId="0" fontId="24" fillId="5" borderId="70" xfId="0" applyFont="1" applyFill="1" applyBorder="1" applyAlignment="1">
      <alignment horizontal="center"/>
    </xf>
    <xf numFmtId="0" fontId="0" fillId="5" borderId="52" xfId="0" applyFill="1" applyBorder="1"/>
    <xf numFmtId="0" fontId="24" fillId="5" borderId="52" xfId="0" applyFont="1" applyFill="1" applyBorder="1" applyAlignment="1">
      <alignment horizontal="center"/>
    </xf>
    <xf numFmtId="0" fontId="0" fillId="0" borderId="62" xfId="0" applyBorder="1"/>
    <xf numFmtId="0" fontId="0" fillId="0" borderId="59" xfId="0" applyBorder="1"/>
    <xf numFmtId="0" fontId="11" fillId="5" borderId="0" xfId="0" applyFont="1" applyFill="1" applyAlignment="1">
      <alignment wrapText="1"/>
    </xf>
    <xf numFmtId="0" fontId="11" fillId="0" borderId="0" xfId="0" applyFont="1"/>
    <xf numFmtId="0" fontId="11" fillId="0" borderId="59" xfId="0" applyFont="1" applyBorder="1"/>
    <xf numFmtId="0" fontId="11" fillId="5" borderId="10" xfId="0" applyFont="1" applyFill="1" applyBorder="1" applyAlignment="1">
      <alignment wrapText="1"/>
    </xf>
    <xf numFmtId="0" fontId="11" fillId="0" borderId="10" xfId="0" applyFont="1" applyBorder="1"/>
    <xf numFmtId="0" fontId="11" fillId="0" borderId="11" xfId="0" applyFont="1" applyBorder="1"/>
    <xf numFmtId="0" fontId="11" fillId="0" borderId="5" xfId="0" applyFont="1" applyBorder="1"/>
    <xf numFmtId="0" fontId="11" fillId="0" borderId="6" xfId="0" applyFont="1" applyBorder="1"/>
    <xf numFmtId="4" fontId="11" fillId="0" borderId="6" xfId="0" applyNumberFormat="1" applyFont="1" applyBorder="1"/>
    <xf numFmtId="4" fontId="11" fillId="0" borderId="10" xfId="0" applyNumberFormat="1" applyFont="1" applyBorder="1"/>
    <xf numFmtId="0" fontId="11" fillId="5" borderId="0" xfId="0" applyFont="1" applyFill="1" applyAlignment="1">
      <alignment horizontal="center"/>
    </xf>
    <xf numFmtId="0" fontId="11" fillId="5" borderId="0" xfId="0" applyFont="1" applyFill="1" applyAlignment="1">
      <alignment horizontal="center" wrapText="1"/>
    </xf>
    <xf numFmtId="0" fontId="11" fillId="5" borderId="0" xfId="0" applyFont="1" applyFill="1"/>
    <xf numFmtId="0" fontId="11" fillId="5" borderId="16" xfId="0" applyFont="1" applyFill="1" applyBorder="1" applyAlignment="1">
      <alignment horizontal="center" wrapText="1"/>
    </xf>
    <xf numFmtId="0" fontId="26" fillId="5" borderId="0" xfId="0" applyFont="1" applyFill="1" applyAlignment="1">
      <alignment horizontal="center"/>
    </xf>
    <xf numFmtId="0" fontId="11" fillId="5" borderId="16" xfId="0" applyFont="1" applyFill="1" applyBorder="1" applyAlignment="1">
      <alignment horizontal="center"/>
    </xf>
    <xf numFmtId="0" fontId="11" fillId="5" borderId="17" xfId="0" applyFont="1" applyFill="1" applyBorder="1" applyAlignment="1">
      <alignment horizontal="center" wrapText="1"/>
    </xf>
    <xf numFmtId="43" fontId="9" fillId="12" borderId="17" xfId="0" applyNumberFormat="1" applyFont="1" applyFill="1" applyBorder="1" applyAlignment="1" applyProtection="1">
      <alignment horizontal="right" wrapText="1"/>
      <protection locked="0"/>
    </xf>
    <xf numFmtId="43" fontId="9" fillId="13" borderId="17" xfId="0" applyNumberFormat="1" applyFont="1" applyFill="1" applyBorder="1" applyAlignment="1" applyProtection="1">
      <alignment horizontal="right" wrapText="1"/>
      <protection locked="0"/>
    </xf>
    <xf numFmtId="43" fontId="9" fillId="14" borderId="17" xfId="0" applyNumberFormat="1" applyFont="1" applyFill="1" applyBorder="1" applyAlignment="1" applyProtection="1">
      <alignment horizontal="right" wrapText="1"/>
      <protection locked="0"/>
    </xf>
    <xf numFmtId="43" fontId="9" fillId="10" borderId="17" xfId="1" applyFont="1" applyFill="1" applyBorder="1" applyAlignment="1">
      <alignment horizontal="right" wrapText="1"/>
    </xf>
    <xf numFmtId="43" fontId="31" fillId="10" borderId="17" xfId="0" applyNumberFormat="1" applyFont="1" applyFill="1" applyBorder="1" applyAlignment="1">
      <alignment horizontal="right" wrapText="1"/>
    </xf>
    <xf numFmtId="43" fontId="9" fillId="14" borderId="18" xfId="0" applyNumberFormat="1" applyFont="1" applyFill="1" applyBorder="1" applyAlignment="1" applyProtection="1">
      <alignment horizontal="right" wrapText="1"/>
      <protection locked="0"/>
    </xf>
    <xf numFmtId="43" fontId="31" fillId="10" borderId="17" xfId="1" applyFont="1" applyFill="1" applyBorder="1" applyAlignment="1">
      <alignment horizontal="right" wrapText="1"/>
    </xf>
    <xf numFmtId="43" fontId="31" fillId="10" borderId="17" xfId="0" applyNumberFormat="1" applyFont="1" applyFill="1" applyBorder="1" applyAlignment="1" applyProtection="1">
      <alignment horizontal="right" wrapText="1"/>
      <protection locked="0"/>
    </xf>
    <xf numFmtId="0" fontId="11" fillId="5" borderId="18" xfId="0" applyFont="1" applyFill="1" applyBorder="1" applyAlignment="1">
      <alignment wrapText="1"/>
    </xf>
    <xf numFmtId="0" fontId="11" fillId="0" borderId="19" xfId="0" applyFont="1" applyBorder="1"/>
    <xf numFmtId="0" fontId="11" fillId="0" borderId="20" xfId="0" applyFont="1" applyBorder="1"/>
    <xf numFmtId="43" fontId="9" fillId="10" borderId="17" xfId="0" applyNumberFormat="1" applyFont="1" applyFill="1" applyBorder="1" applyAlignment="1" applyProtection="1">
      <alignment horizontal="right" wrapText="1"/>
      <protection locked="0"/>
    </xf>
    <xf numFmtId="0" fontId="11" fillId="0" borderId="0" xfId="0" applyFont="1" applyAlignment="1">
      <alignment horizontal="center"/>
    </xf>
    <xf numFmtId="4" fontId="11" fillId="0" borderId="0" xfId="0" applyNumberFormat="1" applyFont="1"/>
    <xf numFmtId="0" fontId="11" fillId="0" borderId="23" xfId="0" applyFont="1" applyBorder="1"/>
    <xf numFmtId="0" fontId="11" fillId="0" borderId="24" xfId="0" applyFont="1" applyBorder="1"/>
    <xf numFmtId="4" fontId="11" fillId="0" borderId="24" xfId="0" applyNumberFormat="1" applyFont="1" applyBorder="1"/>
    <xf numFmtId="0" fontId="11" fillId="0" borderId="24" xfId="0" applyFont="1" applyBorder="1" applyAlignment="1">
      <alignment horizontal="center"/>
    </xf>
    <xf numFmtId="0" fontId="11" fillId="0" borderId="25" xfId="0" applyFont="1" applyBorder="1"/>
    <xf numFmtId="0" fontId="11" fillId="0" borderId="58" xfId="0" applyFont="1" applyBorder="1"/>
    <xf numFmtId="0" fontId="11" fillId="0" borderId="15" xfId="0" applyFont="1" applyBorder="1"/>
    <xf numFmtId="4" fontId="11" fillId="0" borderId="16" xfId="0" applyNumberFormat="1" applyFont="1" applyBorder="1"/>
    <xf numFmtId="0" fontId="11" fillId="0" borderId="16" xfId="0" applyFont="1" applyBorder="1"/>
    <xf numFmtId="0" fontId="11" fillId="0" borderId="47" xfId="0" applyFont="1" applyBorder="1"/>
    <xf numFmtId="166" fontId="11" fillId="0" borderId="24" xfId="1" applyNumberFormat="1" applyFont="1" applyBorder="1"/>
    <xf numFmtId="4" fontId="32" fillId="0" borderId="0" xfId="0" applyNumberFormat="1" applyFont="1"/>
    <xf numFmtId="167" fontId="11" fillId="0" borderId="0" xfId="2" applyNumberFormat="1" applyFont="1"/>
    <xf numFmtId="167" fontId="11" fillId="0" borderId="16" xfId="2" applyNumberFormat="1" applyFont="1" applyBorder="1"/>
    <xf numFmtId="4" fontId="0" fillId="0" borderId="0" xfId="0" applyNumberFormat="1"/>
    <xf numFmtId="9" fontId="0" fillId="0" borderId="0" xfId="0" applyNumberFormat="1"/>
    <xf numFmtId="0" fontId="11" fillId="9" borderId="64" xfId="0" applyFont="1" applyFill="1" applyBorder="1" applyAlignment="1" applyProtection="1">
      <alignment vertical="top" wrapText="1"/>
      <protection locked="0"/>
    </xf>
    <xf numFmtId="0" fontId="14" fillId="5" borderId="56" xfId="0" applyFont="1" applyFill="1" applyBorder="1" applyAlignment="1">
      <alignment vertical="top"/>
    </xf>
    <xf numFmtId="0" fontId="15" fillId="5" borderId="13" xfId="0" applyFont="1" applyFill="1" applyBorder="1" applyAlignment="1">
      <alignment wrapText="1"/>
    </xf>
    <xf numFmtId="0" fontId="11" fillId="5" borderId="18" xfId="0" applyFont="1" applyFill="1" applyBorder="1" applyAlignment="1">
      <alignment wrapText="1"/>
    </xf>
    <xf numFmtId="0" fontId="11" fillId="0" borderId="19" xfId="0" applyFont="1" applyBorder="1"/>
    <xf numFmtId="0" fontId="11" fillId="0" borderId="20" xfId="0" applyFont="1" applyBorder="1"/>
    <xf numFmtId="0" fontId="11" fillId="5" borderId="17" xfId="0" applyFont="1" applyFill="1" applyBorder="1" applyAlignment="1">
      <alignment wrapText="1"/>
    </xf>
    <xf numFmtId="0" fontId="11" fillId="0" borderId="17" xfId="0" applyFont="1" applyBorder="1"/>
    <xf numFmtId="0" fontId="11" fillId="0" borderId="0" xfId="0" applyFont="1" applyAlignment="1">
      <alignment wrapText="1"/>
    </xf>
    <xf numFmtId="0" fontId="11" fillId="0" borderId="0" xfId="0" applyFont="1"/>
    <xf numFmtId="0" fontId="11" fillId="0" borderId="16" xfId="0" applyFont="1" applyBorder="1"/>
    <xf numFmtId="0" fontId="11" fillId="5" borderId="19" xfId="0" applyFont="1" applyFill="1" applyBorder="1" applyAlignment="1">
      <alignment wrapText="1"/>
    </xf>
    <xf numFmtId="0" fontId="26" fillId="5" borderId="17" xfId="0" applyFont="1" applyFill="1" applyBorder="1" applyAlignment="1">
      <alignment horizontal="left" wrapText="1"/>
    </xf>
    <xf numFmtId="0" fontId="11" fillId="5" borderId="18" xfId="0" applyFont="1" applyFill="1" applyBorder="1" applyAlignment="1">
      <alignment horizontal="left" wrapText="1"/>
    </xf>
    <xf numFmtId="0" fontId="11" fillId="5" borderId="19" xfId="0" applyFont="1" applyFill="1" applyBorder="1" applyAlignment="1">
      <alignment horizontal="left" wrapText="1"/>
    </xf>
    <xf numFmtId="0" fontId="26" fillId="5" borderId="17" xfId="0" applyFont="1" applyFill="1" applyBorder="1" applyAlignment="1">
      <alignment wrapText="1"/>
    </xf>
    <xf numFmtId="0" fontId="11" fillId="5" borderId="17" xfId="0" applyFont="1" applyFill="1" applyBorder="1" applyAlignment="1">
      <alignment horizontal="left" wrapText="1"/>
    </xf>
    <xf numFmtId="0" fontId="11" fillId="5" borderId="10" xfId="0" applyFont="1" applyFill="1" applyBorder="1" applyProtection="1">
      <protection locked="0"/>
    </xf>
    <xf numFmtId="0" fontId="11" fillId="5" borderId="17" xfId="0" applyFont="1" applyFill="1" applyBorder="1" applyAlignment="1">
      <alignment horizontal="left"/>
    </xf>
    <xf numFmtId="0" fontId="26" fillId="5" borderId="58" xfId="0" applyFont="1" applyFill="1" applyBorder="1" applyAlignment="1">
      <alignment horizontal="center" wrapText="1"/>
    </xf>
    <xf numFmtId="0" fontId="11" fillId="5" borderId="0" xfId="0" applyFont="1" applyFill="1" applyAlignment="1">
      <alignment wrapText="1"/>
    </xf>
    <xf numFmtId="0" fontId="2" fillId="12" borderId="16" xfId="4" applyFill="1" applyBorder="1" applyAlignment="1" applyProtection="1">
      <alignment horizontal="left"/>
      <protection locked="0"/>
    </xf>
    <xf numFmtId="0" fontId="3" fillId="3" borderId="1" xfId="5" applyAlignment="1" applyProtection="1">
      <alignment horizontal="left"/>
      <protection locked="0"/>
    </xf>
    <xf numFmtId="0" fontId="1" fillId="4" borderId="71" xfId="6" applyBorder="1" applyProtection="1">
      <protection locked="0"/>
    </xf>
    <xf numFmtId="0" fontId="0" fillId="5" borderId="63"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4" fillId="5" borderId="58" xfId="0" applyFont="1" applyFill="1" applyBorder="1" applyAlignment="1">
      <alignment horizontal="center" wrapText="1"/>
    </xf>
    <xf numFmtId="0" fontId="4" fillId="5" borderId="0" xfId="0" applyFont="1" applyFill="1" applyAlignment="1">
      <alignment horizontal="center" wrapText="1"/>
    </xf>
    <xf numFmtId="0" fontId="4" fillId="5" borderId="59" xfId="0" applyFont="1" applyFill="1" applyBorder="1" applyAlignment="1">
      <alignment horizontal="center" wrapText="1"/>
    </xf>
    <xf numFmtId="0" fontId="4" fillId="5" borderId="9" xfId="0" applyFont="1" applyFill="1" applyBorder="1" applyAlignment="1">
      <alignment horizontal="center" wrapText="1"/>
    </xf>
    <xf numFmtId="0" fontId="4" fillId="5" borderId="10" xfId="0" applyFont="1" applyFill="1" applyBorder="1" applyAlignment="1">
      <alignment horizontal="center" wrapText="1"/>
    </xf>
    <xf numFmtId="0" fontId="4" fillId="5" borderId="11" xfId="0" applyFont="1" applyFill="1" applyBorder="1" applyAlignment="1">
      <alignment horizontal="center" wrapText="1"/>
    </xf>
    <xf numFmtId="0" fontId="0" fillId="5" borderId="52" xfId="0" applyFill="1" applyBorder="1"/>
    <xf numFmtId="0" fontId="21" fillId="5" borderId="58" xfId="0" applyFont="1" applyFill="1" applyBorder="1" applyAlignment="1">
      <alignment wrapText="1"/>
    </xf>
    <xf numFmtId="0" fontId="0" fillId="5" borderId="0" xfId="0" applyFill="1" applyAlignment="1">
      <alignment wrapText="1"/>
    </xf>
    <xf numFmtId="0" fontId="0" fillId="5" borderId="10" xfId="0" applyFill="1" applyBorder="1" applyAlignment="1">
      <alignment horizontal="center"/>
    </xf>
    <xf numFmtId="0" fontId="24" fillId="5" borderId="54" xfId="0" applyFont="1" applyFill="1" applyBorder="1" applyAlignment="1">
      <alignment horizontal="center" vertical="center" wrapText="1"/>
    </xf>
    <xf numFmtId="0" fontId="24" fillId="5" borderId="0" xfId="0" applyFont="1" applyFill="1" applyAlignment="1">
      <alignment horizontal="center" vertical="center" wrapText="1"/>
    </xf>
    <xf numFmtId="0" fontId="0" fillId="5" borderId="6" xfId="0" applyFill="1" applyBorder="1" applyAlignment="1" applyProtection="1">
      <alignment wrapText="1"/>
      <protection locked="0"/>
    </xf>
    <xf numFmtId="0" fontId="0" fillId="0" borderId="6" xfId="0" applyBorder="1"/>
    <xf numFmtId="165" fontId="0" fillId="5" borderId="6" xfId="0" applyNumberFormat="1" applyFill="1" applyBorder="1" applyProtection="1">
      <protection locked="0"/>
    </xf>
    <xf numFmtId="0" fontId="0" fillId="0" borderId="12" xfId="0" applyBorder="1"/>
    <xf numFmtId="0" fontId="24" fillId="5" borderId="69" xfId="0" applyFont="1" applyFill="1" applyBorder="1" applyAlignment="1">
      <alignment horizontal="left" wrapText="1"/>
    </xf>
    <xf numFmtId="0" fontId="24" fillId="5" borderId="24" xfId="0" applyFont="1" applyFill="1" applyBorder="1" applyAlignment="1">
      <alignment horizontal="left" wrapText="1"/>
    </xf>
    <xf numFmtId="0" fontId="24" fillId="5" borderId="68" xfId="0" applyFont="1" applyFill="1" applyBorder="1" applyAlignment="1">
      <alignment horizontal="center" wrapText="1"/>
    </xf>
    <xf numFmtId="0" fontId="24" fillId="5" borderId="43" xfId="0" applyFont="1" applyFill="1" applyBorder="1" applyAlignment="1">
      <alignment horizontal="center" wrapText="1"/>
    </xf>
    <xf numFmtId="0" fontId="24" fillId="5" borderId="44" xfId="0" applyFont="1" applyFill="1" applyBorder="1" applyAlignment="1">
      <alignment horizontal="center" wrapText="1"/>
    </xf>
    <xf numFmtId="165" fontId="0" fillId="5" borderId="6" xfId="0" applyNumberFormat="1" applyFill="1" applyBorder="1" applyAlignment="1" applyProtection="1">
      <alignment wrapText="1"/>
      <protection locked="0"/>
    </xf>
    <xf numFmtId="0" fontId="15" fillId="7" borderId="18" xfId="0" applyFont="1" applyFill="1" applyBorder="1" applyAlignment="1" applyProtection="1">
      <alignment wrapText="1"/>
      <protection locked="0"/>
    </xf>
    <xf numFmtId="0" fontId="0" fillId="0" borderId="19" xfId="0" applyBorder="1" applyAlignment="1" applyProtection="1">
      <alignment wrapText="1"/>
      <protection locked="0"/>
    </xf>
    <xf numFmtId="0" fontId="0" fillId="0" borderId="20" xfId="0" applyBorder="1" applyAlignment="1" applyProtection="1">
      <alignment wrapText="1"/>
      <protection locked="0"/>
    </xf>
    <xf numFmtId="0" fontId="15" fillId="0" borderId="58" xfId="0" applyFont="1" applyBorder="1" applyAlignment="1">
      <alignment horizontal="center"/>
    </xf>
    <xf numFmtId="0" fontId="15" fillId="0" borderId="59" xfId="0" applyFont="1" applyBorder="1" applyAlignment="1">
      <alignment horizontal="center"/>
    </xf>
    <xf numFmtId="0" fontId="15" fillId="7" borderId="30" xfId="0" applyFont="1" applyFill="1" applyBorder="1" applyAlignment="1" applyProtection="1">
      <alignment wrapText="1"/>
      <protection locked="0"/>
    </xf>
    <xf numFmtId="0" fontId="0" fillId="0" borderId="31" xfId="0" applyBorder="1" applyAlignment="1" applyProtection="1">
      <alignment wrapText="1"/>
      <protection locked="0"/>
    </xf>
    <xf numFmtId="0" fontId="0" fillId="0" borderId="32" xfId="0" applyBorder="1" applyAlignment="1" applyProtection="1">
      <alignment wrapText="1"/>
      <protection locked="0"/>
    </xf>
    <xf numFmtId="0" fontId="15" fillId="0" borderId="65" xfId="0" applyFont="1" applyBorder="1" applyAlignment="1">
      <alignment horizontal="center"/>
    </xf>
    <xf numFmtId="0" fontId="15" fillId="0" borderId="66" xfId="0" applyFont="1" applyBorder="1" applyAlignment="1">
      <alignment horizontal="center"/>
    </xf>
    <xf numFmtId="0" fontId="14" fillId="5" borderId="54" xfId="0" applyFont="1" applyFill="1" applyBorder="1" applyAlignment="1">
      <alignment horizontal="left" wrapText="1"/>
    </xf>
    <xf numFmtId="0" fontId="14" fillId="5" borderId="0" xfId="0" applyFont="1" applyFill="1" applyAlignment="1">
      <alignment horizontal="left" wrapText="1"/>
    </xf>
    <xf numFmtId="0" fontId="14" fillId="5" borderId="59" xfId="0" applyFont="1" applyFill="1" applyBorder="1" applyAlignment="1">
      <alignment horizontal="left" wrapText="1"/>
    </xf>
    <xf numFmtId="0" fontId="0" fillId="5" borderId="51" xfId="0" applyFill="1" applyBorder="1" applyAlignment="1">
      <alignment wrapText="1"/>
    </xf>
    <xf numFmtId="0" fontId="0" fillId="5" borderId="52" xfId="0" applyFill="1" applyBorder="1" applyAlignment="1">
      <alignment wrapText="1"/>
    </xf>
    <xf numFmtId="0" fontId="0" fillId="5" borderId="55" xfId="0" applyFill="1" applyBorder="1" applyAlignment="1">
      <alignment wrapText="1"/>
    </xf>
    <xf numFmtId="0" fontId="24" fillId="5" borderId="51" xfId="0" applyFont="1" applyFill="1" applyBorder="1" applyAlignment="1">
      <alignment horizontal="center" vertical="center" wrapText="1"/>
    </xf>
    <xf numFmtId="0" fontId="24" fillId="5" borderId="52" xfId="0" applyFont="1" applyFill="1" applyBorder="1" applyAlignment="1">
      <alignment horizontal="center" vertical="center" wrapText="1"/>
    </xf>
    <xf numFmtId="0" fontId="24" fillId="5" borderId="62" xfId="0" applyFont="1" applyFill="1" applyBorder="1" applyAlignment="1">
      <alignment horizontal="center" vertical="center" wrapText="1"/>
    </xf>
    <xf numFmtId="0" fontId="24" fillId="5" borderId="59" xfId="0" applyFont="1" applyFill="1" applyBorder="1" applyAlignment="1">
      <alignment horizontal="center" vertical="center" wrapText="1"/>
    </xf>
    <xf numFmtId="0" fontId="26" fillId="5" borderId="63" xfId="0" applyFont="1" applyFill="1" applyBorder="1" applyAlignment="1">
      <alignment horizontal="center" wrapText="1"/>
    </xf>
    <xf numFmtId="0" fontId="26" fillId="5" borderId="10" xfId="0" applyFont="1" applyFill="1" applyBorder="1" applyAlignment="1">
      <alignment horizontal="center" wrapText="1"/>
    </xf>
    <xf numFmtId="0" fontId="26" fillId="5" borderId="11" xfId="0" applyFont="1" applyFill="1" applyBorder="1" applyAlignment="1">
      <alignment horizontal="center" wrapText="1"/>
    </xf>
    <xf numFmtId="0" fontId="28" fillId="5" borderId="18" xfId="0" applyFont="1" applyFill="1" applyBorder="1" applyAlignment="1">
      <alignment horizontal="left" wrapText="1"/>
    </xf>
    <xf numFmtId="0" fontId="15" fillId="5" borderId="19" xfId="0" applyFont="1" applyFill="1" applyBorder="1" applyAlignment="1">
      <alignment horizontal="left" wrapText="1"/>
    </xf>
    <xf numFmtId="0" fontId="15" fillId="5" borderId="20" xfId="0" applyFont="1" applyFill="1" applyBorder="1" applyAlignment="1">
      <alignment horizontal="left" wrapText="1"/>
    </xf>
    <xf numFmtId="0" fontId="15" fillId="0" borderId="23" xfId="0" applyFont="1" applyBorder="1" applyAlignment="1">
      <alignment horizontal="center"/>
    </xf>
    <xf numFmtId="0" fontId="15" fillId="0" borderId="25" xfId="0" applyFont="1" applyBorder="1" applyAlignment="1">
      <alignment horizontal="center"/>
    </xf>
    <xf numFmtId="0" fontId="15" fillId="5" borderId="58" xfId="0" applyFont="1" applyFill="1" applyBorder="1" applyAlignment="1">
      <alignment horizontal="left" vertical="top" wrapText="1"/>
    </xf>
    <xf numFmtId="0" fontId="15" fillId="5" borderId="0" xfId="0" applyFont="1" applyFill="1" applyAlignment="1">
      <alignment horizontal="left" vertical="top" wrapText="1"/>
    </xf>
    <xf numFmtId="0" fontId="15" fillId="5" borderId="59" xfId="0" applyFont="1" applyFill="1" applyBorder="1" applyAlignment="1">
      <alignment horizontal="left" vertical="top" wrapText="1"/>
    </xf>
    <xf numFmtId="0" fontId="15" fillId="0" borderId="19" xfId="0" applyFont="1" applyBorder="1" applyAlignment="1">
      <alignment horizontal="center"/>
    </xf>
    <xf numFmtId="0" fontId="15" fillId="0" borderId="20" xfId="0" applyFont="1" applyBorder="1" applyAlignment="1">
      <alignment horizontal="center"/>
    </xf>
    <xf numFmtId="0" fontId="14" fillId="5" borderId="61" xfId="0" applyFont="1" applyFill="1" applyBorder="1" applyAlignment="1">
      <alignment horizontal="left" wrapText="1"/>
    </xf>
    <xf numFmtId="0" fontId="14" fillId="5" borderId="3" xfId="0" applyFont="1" applyFill="1" applyBorder="1" applyAlignment="1">
      <alignment horizontal="left" wrapText="1"/>
    </xf>
    <xf numFmtId="0" fontId="14" fillId="5" borderId="4" xfId="0" applyFont="1" applyFill="1" applyBorder="1" applyAlignment="1">
      <alignment horizontal="left" wrapText="1"/>
    </xf>
    <xf numFmtId="0" fontId="13" fillId="5" borderId="0" xfId="0" applyFont="1" applyFill="1" applyAlignment="1">
      <alignment horizontal="center" wrapText="1"/>
    </xf>
    <xf numFmtId="0" fontId="24" fillId="5" borderId="51" xfId="0" applyFont="1" applyFill="1" applyBorder="1" applyAlignment="1">
      <alignment horizontal="center" wrapText="1"/>
    </xf>
    <xf numFmtId="0" fontId="24" fillId="5" borderId="52" xfId="0" applyFont="1" applyFill="1" applyBorder="1" applyAlignment="1">
      <alignment horizontal="center" wrapText="1"/>
    </xf>
    <xf numFmtId="0" fontId="24" fillId="5" borderId="53" xfId="0" applyFont="1" applyFill="1" applyBorder="1" applyAlignment="1">
      <alignment horizontal="center" wrapText="1"/>
    </xf>
    <xf numFmtId="0" fontId="24" fillId="5" borderId="54" xfId="0" applyFont="1" applyFill="1" applyBorder="1" applyAlignment="1">
      <alignment horizontal="center" wrapText="1"/>
    </xf>
    <xf numFmtId="0" fontId="24" fillId="5" borderId="0" xfId="0" applyFont="1" applyFill="1" applyAlignment="1">
      <alignment horizontal="center" wrapText="1"/>
    </xf>
    <xf numFmtId="0" fontId="24" fillId="5" borderId="55" xfId="0" applyFont="1" applyFill="1" applyBorder="1" applyAlignment="1">
      <alignment horizontal="center" wrapText="1"/>
    </xf>
    <xf numFmtId="0" fontId="26" fillId="5" borderId="54" xfId="0" applyFont="1" applyFill="1" applyBorder="1" applyAlignment="1">
      <alignment horizontal="center" wrapText="1"/>
    </xf>
    <xf numFmtId="0" fontId="26" fillId="5" borderId="0" xfId="0" applyFont="1" applyFill="1" applyAlignment="1">
      <alignment horizontal="center" wrapText="1"/>
    </xf>
    <xf numFmtId="0" fontId="26" fillId="5" borderId="55" xfId="0" applyFont="1" applyFill="1" applyBorder="1" applyAlignment="1">
      <alignment horizontal="center" wrapText="1"/>
    </xf>
    <xf numFmtId="0" fontId="16" fillId="5" borderId="42" xfId="0" applyFont="1" applyFill="1" applyBorder="1" applyAlignment="1">
      <alignment horizontal="left" vertical="top" wrapText="1"/>
    </xf>
    <xf numFmtId="0" fontId="15" fillId="5" borderId="43" xfId="0" applyFont="1" applyFill="1" applyBorder="1" applyAlignment="1">
      <alignment horizontal="left" vertical="top" wrapText="1"/>
    </xf>
    <xf numFmtId="0" fontId="15" fillId="5" borderId="57" xfId="0" applyFont="1" applyFill="1" applyBorder="1" applyAlignment="1">
      <alignment horizontal="left" vertical="top" wrapText="1"/>
    </xf>
    <xf numFmtId="0" fontId="14" fillId="5" borderId="18" xfId="0" applyFont="1" applyFill="1" applyBorder="1" applyAlignment="1">
      <alignment horizontal="left" vertical="top" wrapText="1"/>
    </xf>
    <xf numFmtId="0" fontId="14" fillId="5" borderId="19" xfId="0" applyFont="1" applyFill="1" applyBorder="1" applyAlignment="1">
      <alignment horizontal="left" vertical="top" wrapText="1"/>
    </xf>
    <xf numFmtId="0" fontId="14" fillId="5" borderId="24" xfId="0" applyFont="1" applyFill="1" applyBorder="1" applyAlignment="1">
      <alignment horizontal="left" vertical="top" wrapText="1"/>
    </xf>
    <xf numFmtId="0" fontId="14" fillId="5" borderId="20" xfId="0" applyFont="1" applyFill="1" applyBorder="1" applyAlignment="1">
      <alignment horizontal="left" vertical="top" wrapText="1"/>
    </xf>
    <xf numFmtId="0" fontId="15" fillId="5" borderId="18" xfId="0" applyFont="1" applyFill="1" applyBorder="1" applyAlignment="1">
      <alignment horizontal="center" wrapText="1"/>
    </xf>
    <xf numFmtId="0" fontId="15" fillId="5" borderId="20" xfId="0" applyFont="1" applyFill="1" applyBorder="1" applyAlignment="1">
      <alignment horizontal="center" wrapText="1"/>
    </xf>
    <xf numFmtId="0" fontId="15" fillId="5" borderId="2" xfId="0" applyFont="1" applyFill="1" applyBorder="1" applyAlignment="1">
      <alignment horizontal="center"/>
    </xf>
    <xf numFmtId="0" fontId="15" fillId="5" borderId="4" xfId="0" applyFont="1" applyFill="1" applyBorder="1" applyAlignment="1">
      <alignment horizontal="center"/>
    </xf>
    <xf numFmtId="0" fontId="21" fillId="5" borderId="0" xfId="0" applyFont="1" applyFill="1" applyAlignment="1">
      <alignment wrapText="1"/>
    </xf>
    <xf numFmtId="0" fontId="14" fillId="5" borderId="48" xfId="0" applyFont="1" applyFill="1" applyBorder="1" applyAlignment="1">
      <alignment horizontal="left" vertical="top" wrapText="1"/>
    </xf>
    <xf numFmtId="0" fontId="14" fillId="5" borderId="15" xfId="0" applyFont="1" applyFill="1" applyBorder="1" applyAlignment="1">
      <alignment horizontal="left" wrapText="1"/>
    </xf>
    <xf numFmtId="0" fontId="14" fillId="5" borderId="16" xfId="0" applyFont="1" applyFill="1" applyBorder="1" applyAlignment="1">
      <alignment horizontal="left" wrapText="1"/>
    </xf>
    <xf numFmtId="0" fontId="14" fillId="5" borderId="47" xfId="0" applyFont="1" applyFill="1" applyBorder="1" applyAlignment="1">
      <alignment horizontal="left" wrapText="1"/>
    </xf>
    <xf numFmtId="0" fontId="15" fillId="5" borderId="18" xfId="0" applyFont="1" applyFill="1" applyBorder="1" applyAlignment="1">
      <alignment horizontal="left" wrapText="1"/>
    </xf>
    <xf numFmtId="0" fontId="14" fillId="5" borderId="33" xfId="0" applyFont="1" applyFill="1" applyBorder="1" applyAlignment="1">
      <alignment horizontal="left" wrapText="1"/>
    </xf>
    <xf numFmtId="0" fontId="14" fillId="5" borderId="34" xfId="0" applyFont="1" applyFill="1" applyBorder="1" applyAlignment="1">
      <alignment horizontal="left" wrapText="1"/>
    </xf>
    <xf numFmtId="0" fontId="14" fillId="5" borderId="35" xfId="0" applyFont="1" applyFill="1" applyBorder="1" applyAlignment="1">
      <alignment horizontal="left" wrapText="1"/>
    </xf>
    <xf numFmtId="0" fontId="14" fillId="5" borderId="5" xfId="0" applyFont="1" applyFill="1" applyBorder="1" applyAlignment="1">
      <alignment horizontal="left" vertical="center" wrapText="1"/>
    </xf>
    <xf numFmtId="0" fontId="14" fillId="5" borderId="6" xfId="0" applyFont="1" applyFill="1" applyBorder="1" applyAlignment="1">
      <alignment horizontal="left" vertical="center" wrapText="1"/>
    </xf>
    <xf numFmtId="0" fontId="14" fillId="5" borderId="38" xfId="0" applyFont="1" applyFill="1" applyBorder="1" applyAlignment="1">
      <alignment horizontal="left" vertical="center" wrapText="1"/>
    </xf>
    <xf numFmtId="0" fontId="18" fillId="5" borderId="18" xfId="0" applyFont="1" applyFill="1" applyBorder="1" applyAlignment="1">
      <alignment horizontal="left" vertical="top" wrapText="1"/>
    </xf>
    <xf numFmtId="0" fontId="18" fillId="5" borderId="19" xfId="0" applyFont="1" applyFill="1" applyBorder="1" applyAlignment="1">
      <alignment horizontal="left" vertical="top" wrapText="1"/>
    </xf>
    <xf numFmtId="0" fontId="18" fillId="5" borderId="20" xfId="0" applyFont="1" applyFill="1" applyBorder="1" applyAlignment="1">
      <alignment horizontal="left" vertical="top" wrapText="1"/>
    </xf>
    <xf numFmtId="0" fontId="14" fillId="5" borderId="2" xfId="0" applyFont="1" applyFill="1" applyBorder="1" applyAlignment="1">
      <alignment horizontal="left" wrapText="1"/>
    </xf>
    <xf numFmtId="0" fontId="14" fillId="5" borderId="42" xfId="0" applyFont="1" applyFill="1" applyBorder="1" applyAlignment="1">
      <alignment horizontal="left" vertical="center" wrapText="1"/>
    </xf>
    <xf numFmtId="0" fontId="14" fillId="5" borderId="43" xfId="0" applyFont="1" applyFill="1" applyBorder="1" applyAlignment="1">
      <alignment horizontal="left" vertical="center" wrapText="1"/>
    </xf>
    <xf numFmtId="0" fontId="14" fillId="5" borderId="44" xfId="0" applyFont="1" applyFill="1" applyBorder="1" applyAlignment="1">
      <alignment horizontal="left" vertical="center" wrapText="1"/>
    </xf>
    <xf numFmtId="0" fontId="14" fillId="5" borderId="15" xfId="0" applyFont="1" applyFill="1" applyBorder="1" applyAlignment="1">
      <alignment horizontal="left" vertical="top" wrapText="1"/>
    </xf>
    <xf numFmtId="0" fontId="14" fillId="5" borderId="16" xfId="0" applyFont="1" applyFill="1" applyBorder="1" applyAlignment="1">
      <alignment horizontal="left" vertical="top" wrapText="1"/>
    </xf>
    <xf numFmtId="0" fontId="14" fillId="5" borderId="45" xfId="0" applyFont="1" applyFill="1" applyBorder="1" applyAlignment="1">
      <alignment horizontal="left" vertical="top" wrapText="1"/>
    </xf>
    <xf numFmtId="0" fontId="14" fillId="5" borderId="18" xfId="0" applyFont="1" applyFill="1" applyBorder="1" applyAlignment="1">
      <alignment horizontal="left" wrapText="1"/>
    </xf>
    <xf numFmtId="0" fontId="14" fillId="5" borderId="19" xfId="0" applyFont="1" applyFill="1" applyBorder="1" applyAlignment="1">
      <alignment horizontal="left" wrapText="1"/>
    </xf>
    <xf numFmtId="0" fontId="14" fillId="5" borderId="20" xfId="0" applyFont="1" applyFill="1" applyBorder="1" applyAlignment="1">
      <alignment horizontal="left" wrapText="1"/>
    </xf>
    <xf numFmtId="0" fontId="15" fillId="5" borderId="19" xfId="0" applyFont="1" applyFill="1" applyBorder="1" applyAlignment="1">
      <alignment horizontal="center" wrapText="1"/>
    </xf>
    <xf numFmtId="0" fontId="16" fillId="5" borderId="30" xfId="0" applyFont="1" applyFill="1" applyBorder="1" applyAlignment="1">
      <alignment horizontal="left" wrapText="1"/>
    </xf>
    <xf numFmtId="0" fontId="16" fillId="5" borderId="31" xfId="0" applyFont="1" applyFill="1" applyBorder="1" applyAlignment="1">
      <alignment horizontal="left" wrapText="1"/>
    </xf>
    <xf numFmtId="0" fontId="16" fillId="5" borderId="32" xfId="0" applyFont="1" applyFill="1" applyBorder="1" applyAlignment="1">
      <alignment horizontal="left" wrapText="1"/>
    </xf>
    <xf numFmtId="0" fontId="15" fillId="5" borderId="23" xfId="0" applyFont="1" applyFill="1" applyBorder="1" applyAlignment="1">
      <alignment horizontal="left" vertical="center" wrapText="1"/>
    </xf>
    <xf numFmtId="0" fontId="15" fillId="5" borderId="24" xfId="0" applyFont="1" applyFill="1" applyBorder="1" applyAlignment="1">
      <alignment horizontal="left" vertical="center" wrapText="1"/>
    </xf>
    <xf numFmtId="0" fontId="15" fillId="5" borderId="25" xfId="0" applyFont="1" applyFill="1" applyBorder="1" applyAlignment="1">
      <alignment horizontal="left" vertical="center" wrapText="1"/>
    </xf>
    <xf numFmtId="0" fontId="14" fillId="5" borderId="26" xfId="0" applyFont="1" applyFill="1" applyBorder="1" applyAlignment="1">
      <alignment horizontal="left" wrapText="1"/>
    </xf>
    <xf numFmtId="0" fontId="14" fillId="5" borderId="27" xfId="0" applyFont="1" applyFill="1" applyBorder="1" applyAlignment="1">
      <alignment horizontal="left" wrapText="1"/>
    </xf>
    <xf numFmtId="0" fontId="14" fillId="5" borderId="28" xfId="0" applyFont="1" applyFill="1" applyBorder="1" applyAlignment="1">
      <alignment horizontal="left" wrapText="1"/>
    </xf>
    <xf numFmtId="0" fontId="15" fillId="5" borderId="18" xfId="0" applyFont="1" applyFill="1" applyBorder="1" applyAlignment="1">
      <alignment horizontal="left" vertical="top" wrapText="1"/>
    </xf>
    <xf numFmtId="0" fontId="15" fillId="5" borderId="19" xfId="0" applyFont="1" applyFill="1" applyBorder="1" applyAlignment="1">
      <alignment horizontal="left" vertical="top" wrapText="1"/>
    </xf>
    <xf numFmtId="0" fontId="15" fillId="5" borderId="20" xfId="0" applyFont="1" applyFill="1" applyBorder="1" applyAlignment="1">
      <alignment horizontal="left" vertical="top"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0" fillId="0" borderId="63" xfId="0" applyFont="1" applyBorder="1" applyAlignment="1">
      <alignment horizontal="left" vertical="top" wrapText="1"/>
    </xf>
    <xf numFmtId="0" fontId="10" fillId="0" borderId="10" xfId="0" applyFont="1" applyBorder="1" applyAlignment="1">
      <alignment horizontal="left" vertical="top" wrapText="1"/>
    </xf>
    <xf numFmtId="0" fontId="16" fillId="5" borderId="18" xfId="0" applyFont="1" applyFill="1" applyBorder="1" applyAlignment="1">
      <alignment horizontal="left" wrapText="1"/>
    </xf>
    <xf numFmtId="0" fontId="1" fillId="5" borderId="0" xfId="0" applyFont="1" applyFill="1" applyAlignment="1">
      <alignment wrapText="1"/>
    </xf>
    <xf numFmtId="0" fontId="0" fillId="6" borderId="0" xfId="0" applyFill="1" applyProtection="1">
      <protection locked="0"/>
    </xf>
    <xf numFmtId="0" fontId="0" fillId="7" borderId="0" xfId="0" applyFill="1" applyAlignment="1" applyProtection="1">
      <alignment horizontal="center"/>
      <protection locked="0"/>
    </xf>
    <xf numFmtId="0" fontId="6" fillId="5" borderId="2" xfId="0" applyFont="1" applyFill="1" applyBorder="1" applyAlignment="1">
      <alignment horizontal="center"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15" borderId="68" xfId="0" applyFont="1" applyFill="1" applyBorder="1" applyAlignment="1">
      <alignment horizontal="center" wrapText="1"/>
    </xf>
    <xf numFmtId="0" fontId="6" fillId="15" borderId="43" xfId="0" applyFont="1" applyFill="1" applyBorder="1" applyAlignment="1">
      <alignment horizontal="center" wrapText="1"/>
    </xf>
  </cellXfs>
  <cellStyles count="7">
    <cellStyle name="20% - Accent2" xfId="6" builtinId="34"/>
    <cellStyle name="Comma" xfId="1" builtinId="3"/>
    <cellStyle name="Currency" xfId="2" builtinId="4"/>
    <cellStyle name="Good" xfId="4" builtinId="26"/>
    <cellStyle name="Input" xfId="5" builtinId="20"/>
    <cellStyle name="Normal" xfId="0" builtinId="0"/>
    <cellStyle name="Percent" xfId="3" builtinId="5"/>
  </cellStyles>
  <dxfs count="13">
    <dxf>
      <font>
        <color rgb="FF9C0006"/>
      </font>
      <fill>
        <patternFill>
          <bgColor rgb="FFFFC7CE"/>
        </patternFill>
      </fill>
    </dxf>
    <dxf>
      <font>
        <color rgb="FF9C0006"/>
      </font>
    </dxf>
    <dxf>
      <border>
        <left style="thin">
          <color rgb="FF9C0006"/>
        </left>
        <right style="thin">
          <color rgb="FF9C0006"/>
        </right>
        <top style="thin">
          <color rgb="FF9C0006"/>
        </top>
        <bottom style="thin">
          <color rgb="FF9C0006"/>
        </bottom>
      </border>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8AF15-9157-D145-BEF4-0F3214A521EE}">
  <dimension ref="A1:K136"/>
  <sheetViews>
    <sheetView tabSelected="1" topLeftCell="B1" zoomScale="125" zoomScaleNormal="125" zoomScaleSheetLayoutView="110" zoomScalePageLayoutView="125" workbookViewId="0">
      <selection activeCell="D6" sqref="D6"/>
    </sheetView>
  </sheetViews>
  <sheetFormatPr defaultColWidth="8.85546875" defaultRowHeight="15"/>
  <cols>
    <col min="1" max="1" width="0.42578125" hidden="1" customWidth="1"/>
    <col min="2" max="3" width="9.28515625" customWidth="1"/>
    <col min="4" max="5" width="9.85546875" style="162" customWidth="1"/>
    <col min="6" max="6" width="13.140625" customWidth="1"/>
    <col min="7" max="7" width="11.140625" customWidth="1"/>
    <col min="8" max="8" width="7.28515625" customWidth="1"/>
    <col min="9" max="9" width="11.140625" customWidth="1"/>
    <col min="10" max="10" width="8.7109375" customWidth="1"/>
    <col min="11" max="11" width="10.85546875" customWidth="1"/>
    <col min="12" max="12" width="9.140625" customWidth="1"/>
  </cols>
  <sheetData>
    <row r="1" spans="2:11" ht="24.95" customHeight="1">
      <c r="B1" s="314" t="s">
        <v>0</v>
      </c>
      <c r="C1" s="314"/>
      <c r="D1" s="315"/>
      <c r="E1" s="315"/>
      <c r="F1" s="315"/>
      <c r="G1" s="1" t="s">
        <v>1</v>
      </c>
      <c r="H1" s="316"/>
      <c r="I1" s="316"/>
      <c r="J1" s="2" t="s">
        <v>2</v>
      </c>
      <c r="K1" s="3">
        <v>44562</v>
      </c>
    </row>
    <row r="2" spans="2:11" ht="17.100000000000001" customHeight="1" thickBot="1">
      <c r="B2" s="317" t="str">
        <f>IF(OR(C4=0,H4=0,K4=0),"ERROR! You Must Enter CHARGE TYPE, APPT % and CONFERENCE RELATIONSHIP Below Before Proceeding","Please enter compensation values below")</f>
        <v>ERROR! You Must Enter CHARGE TYPE, APPT % and CONFERENCE RELATIONSHIP Below Before Proceeding</v>
      </c>
      <c r="C2" s="318"/>
      <c r="D2" s="318"/>
      <c r="E2" s="318"/>
      <c r="F2" s="318"/>
      <c r="G2" s="318"/>
      <c r="H2" s="318"/>
      <c r="I2" s="318"/>
      <c r="J2" s="318"/>
      <c r="K2" s="319"/>
    </row>
    <row r="3" spans="2:11" ht="21.95" customHeight="1">
      <c r="B3" s="320" t="s">
        <v>145</v>
      </c>
      <c r="C3" s="321"/>
      <c r="D3" s="321"/>
      <c r="E3" s="321"/>
      <c r="F3" s="321"/>
      <c r="G3" s="321"/>
      <c r="H3" s="321"/>
      <c r="I3" s="321"/>
      <c r="J3" s="321"/>
      <c r="K3" s="321"/>
    </row>
    <row r="4" spans="2:11" ht="74.099999999999994" customHeight="1" thickBot="1">
      <c r="B4" s="4" t="s">
        <v>4</v>
      </c>
      <c r="C4" s="5"/>
      <c r="D4" s="308" t="s">
        <v>5</v>
      </c>
      <c r="E4" s="309"/>
      <c r="F4" s="310"/>
      <c r="G4" s="4" t="s">
        <v>6</v>
      </c>
      <c r="H4" s="6"/>
      <c r="I4" s="311" t="s">
        <v>7</v>
      </c>
      <c r="J4" s="312"/>
      <c r="K4" s="164"/>
    </row>
    <row r="5" spans="2:11" ht="21.95" hidden="1" customHeight="1" thickBot="1">
      <c r="C5" s="7"/>
      <c r="D5" s="8"/>
      <c r="E5" s="8"/>
      <c r="F5" s="8"/>
      <c r="G5" s="9"/>
      <c r="H5" s="10"/>
      <c r="J5" s="11"/>
      <c r="K5" s="12"/>
    </row>
    <row r="6" spans="2:11" ht="16.5" customHeight="1">
      <c r="B6" s="13" t="s">
        <v>8</v>
      </c>
      <c r="C6" s="14" t="str">
        <f>IF(OR(D6="Y",D6="N"),"OK","Error")</f>
        <v>Error</v>
      </c>
      <c r="D6" s="15"/>
      <c r="E6" s="272" t="s">
        <v>9</v>
      </c>
      <c r="F6" s="273"/>
      <c r="G6" s="273"/>
      <c r="H6" s="273"/>
      <c r="I6" s="273"/>
      <c r="J6" s="273"/>
      <c r="K6" s="273"/>
    </row>
    <row r="7" spans="2:11" ht="16.5" customHeight="1">
      <c r="B7" s="16"/>
      <c r="C7" s="17" t="str">
        <f>IF(AND(D6="N",D7=0),"REVIEW","OK")</f>
        <v>OK</v>
      </c>
      <c r="D7" s="18"/>
      <c r="E7" s="292" t="s">
        <v>10</v>
      </c>
      <c r="F7" s="293"/>
      <c r="G7" s="293"/>
      <c r="H7" s="293"/>
      <c r="I7" s="293"/>
      <c r="J7" s="293"/>
      <c r="K7" s="294"/>
    </row>
    <row r="8" spans="2:11" ht="16.5" customHeight="1">
      <c r="B8" s="19" t="s">
        <v>11</v>
      </c>
      <c r="C8" s="17">
        <v>1</v>
      </c>
      <c r="D8" s="18"/>
      <c r="E8" s="292" t="s">
        <v>12</v>
      </c>
      <c r="F8" s="293"/>
      <c r="G8" s="293"/>
      <c r="H8" s="293"/>
      <c r="I8" s="293"/>
      <c r="J8" s="293"/>
      <c r="K8" s="294"/>
    </row>
    <row r="9" spans="2:11" ht="15.95" customHeight="1">
      <c r="B9" s="20"/>
      <c r="C9" s="17">
        <v>2</v>
      </c>
      <c r="D9" s="21"/>
      <c r="E9" s="313" t="s">
        <v>13</v>
      </c>
      <c r="F9" s="237"/>
      <c r="G9" s="237"/>
      <c r="H9" s="237"/>
      <c r="I9" s="237"/>
      <c r="J9" s="237"/>
      <c r="K9" s="238"/>
    </row>
    <row r="10" spans="2:11" ht="18.95" customHeight="1" thickBot="1">
      <c r="B10" s="20"/>
      <c r="C10" s="22">
        <v>3</v>
      </c>
      <c r="D10" s="23">
        <f>D48</f>
        <v>0</v>
      </c>
      <c r="E10" s="299" t="s">
        <v>14</v>
      </c>
      <c r="F10" s="300"/>
      <c r="G10" s="300"/>
      <c r="H10" s="300"/>
      <c r="I10" s="300"/>
      <c r="J10" s="300"/>
      <c r="K10" s="301"/>
    </row>
    <row r="11" spans="2:11" ht="16.5" customHeight="1" thickTop="1">
      <c r="B11" s="20"/>
      <c r="C11" s="24">
        <v>4</v>
      </c>
      <c r="D11" s="25">
        <f>SUM(D8:D10)</f>
        <v>0</v>
      </c>
      <c r="E11" s="302" t="s">
        <v>15</v>
      </c>
      <c r="F11" s="303"/>
      <c r="G11" s="303"/>
      <c r="H11" s="303"/>
      <c r="I11" s="303"/>
      <c r="J11" s="303"/>
      <c r="K11" s="304"/>
    </row>
    <row r="12" spans="2:11" ht="15.95" customHeight="1">
      <c r="B12" s="26" t="s">
        <v>16</v>
      </c>
      <c r="C12" s="17" t="s">
        <v>17</v>
      </c>
      <c r="D12" s="18"/>
      <c r="E12" s="305" t="s">
        <v>18</v>
      </c>
      <c r="F12" s="306"/>
      <c r="G12" s="306"/>
      <c r="H12" s="306"/>
      <c r="I12" s="306"/>
      <c r="J12" s="306"/>
      <c r="K12" s="307"/>
    </row>
    <row r="13" spans="2:11" ht="15.95" customHeight="1">
      <c r="B13" s="27"/>
      <c r="C13" s="17" t="s">
        <v>19</v>
      </c>
      <c r="D13" s="18"/>
      <c r="E13" s="305" t="s">
        <v>20</v>
      </c>
      <c r="F13" s="306"/>
      <c r="G13" s="306"/>
      <c r="H13" s="306"/>
      <c r="I13" s="306"/>
      <c r="J13" s="306"/>
      <c r="K13" s="307"/>
    </row>
    <row r="14" spans="2:11" s="29" customFormat="1" ht="15.95" customHeight="1">
      <c r="B14" s="28"/>
      <c r="C14" s="17">
        <v>6</v>
      </c>
      <c r="D14" s="18"/>
      <c r="E14" s="305" t="s">
        <v>21</v>
      </c>
      <c r="F14" s="306"/>
      <c r="G14" s="306"/>
      <c r="H14" s="306"/>
      <c r="I14" s="306"/>
      <c r="J14" s="306"/>
      <c r="K14" s="307"/>
    </row>
    <row r="15" spans="2:11" ht="18" customHeight="1">
      <c r="B15" s="20"/>
      <c r="C15" s="17" t="str">
        <f>IF(OR(D15="Y",D15="N"),"OK","Error")</f>
        <v>Error</v>
      </c>
      <c r="D15" s="30"/>
      <c r="E15" s="305" t="s">
        <v>22</v>
      </c>
      <c r="F15" s="306"/>
      <c r="G15" s="306"/>
      <c r="H15" s="306"/>
      <c r="I15" s="306"/>
      <c r="J15" s="306"/>
      <c r="K15" s="307"/>
    </row>
    <row r="16" spans="2:11" ht="15.95" customHeight="1">
      <c r="B16" s="20"/>
      <c r="C16" s="31">
        <v>7</v>
      </c>
      <c r="D16" s="18"/>
      <c r="E16" s="292" t="s">
        <v>23</v>
      </c>
      <c r="F16" s="293"/>
      <c r="G16" s="293"/>
      <c r="H16" s="293"/>
      <c r="I16" s="293"/>
      <c r="J16" s="293"/>
      <c r="K16" s="294"/>
    </row>
    <row r="17" spans="2:11" ht="15.75" customHeight="1">
      <c r="B17" s="20"/>
      <c r="C17" s="31" t="s">
        <v>24</v>
      </c>
      <c r="D17" s="32"/>
      <c r="E17" s="266" t="s">
        <v>25</v>
      </c>
      <c r="F17" s="295"/>
      <c r="G17" s="33">
        <f>ROUND(D11*1.25*0.01,-1)</f>
        <v>0</v>
      </c>
      <c r="H17" s="34"/>
      <c r="I17" s="266" t="s">
        <v>26</v>
      </c>
      <c r="J17" s="267"/>
      <c r="K17" s="33">
        <f>ROUND((D11+D7)*0.01,-1)</f>
        <v>0</v>
      </c>
    </row>
    <row r="18" spans="2:11" ht="16.5" customHeight="1">
      <c r="B18" s="20"/>
      <c r="C18" s="17" t="str">
        <f>IF(OR(D18="Y",D18="N"),"OK","Error")</f>
        <v>Error</v>
      </c>
      <c r="D18" s="30"/>
      <c r="E18" s="275" t="s">
        <v>27</v>
      </c>
      <c r="F18" s="237"/>
      <c r="G18" s="237"/>
      <c r="H18" s="237"/>
      <c r="I18" s="237"/>
      <c r="J18" s="237"/>
      <c r="K18" s="237"/>
    </row>
    <row r="19" spans="2:11" ht="15.95" customHeight="1" thickBot="1">
      <c r="B19" s="20"/>
      <c r="C19" s="22">
        <v>8</v>
      </c>
      <c r="D19" s="35"/>
      <c r="E19" s="282" t="s">
        <v>28</v>
      </c>
      <c r="F19" s="283"/>
      <c r="G19" s="283"/>
      <c r="H19" s="283"/>
      <c r="I19" s="283"/>
      <c r="J19" s="283"/>
      <c r="K19" s="284"/>
    </row>
    <row r="20" spans="2:11" ht="18.95" customHeight="1" thickTop="1" thickBot="1">
      <c r="B20" s="20"/>
      <c r="C20" s="36">
        <v>9</v>
      </c>
      <c r="D20" s="37">
        <f>SUM(D12:D14,D16:D19)</f>
        <v>0</v>
      </c>
      <c r="E20" s="296" t="s">
        <v>29</v>
      </c>
      <c r="F20" s="297"/>
      <c r="G20" s="297"/>
      <c r="H20" s="297"/>
      <c r="I20" s="297"/>
      <c r="J20" s="297"/>
      <c r="K20" s="298"/>
    </row>
    <row r="21" spans="2:11" ht="18.95" customHeight="1" thickTop="1" thickBot="1">
      <c r="B21" s="38"/>
      <c r="C21" s="39">
        <v>10</v>
      </c>
      <c r="D21" s="40">
        <f>SUM(D11,-D20)</f>
        <v>0</v>
      </c>
      <c r="E21" s="276" t="s">
        <v>30</v>
      </c>
      <c r="F21" s="277"/>
      <c r="G21" s="277"/>
      <c r="H21" s="277"/>
      <c r="I21" s="277"/>
      <c r="J21" s="277"/>
      <c r="K21" s="278"/>
    </row>
    <row r="22" spans="2:11" ht="18" customHeight="1" thickBot="1">
      <c r="B22" s="41" t="s">
        <v>31</v>
      </c>
      <c r="C22" s="42">
        <v>11</v>
      </c>
      <c r="D22" s="43">
        <f>SUM(D11)</f>
        <v>0</v>
      </c>
      <c r="E22" s="279" t="s">
        <v>32</v>
      </c>
      <c r="F22" s="280"/>
      <c r="G22" s="280"/>
      <c r="H22" s="280"/>
      <c r="I22" s="280"/>
      <c r="J22" s="280"/>
      <c r="K22" s="281"/>
    </row>
    <row r="23" spans="2:11" ht="30.95" customHeight="1" thickBot="1">
      <c r="B23" s="44" t="s">
        <v>33</v>
      </c>
      <c r="C23" s="45">
        <v>12</v>
      </c>
      <c r="D23" s="46">
        <f>SUM(D57)</f>
        <v>0</v>
      </c>
      <c r="E23" s="282" t="s">
        <v>34</v>
      </c>
      <c r="F23" s="283"/>
      <c r="G23" s="283"/>
      <c r="H23" s="283"/>
      <c r="I23" s="283"/>
      <c r="J23" s="283"/>
      <c r="K23" s="284"/>
    </row>
    <row r="24" spans="2:11" ht="23.1" customHeight="1" thickTop="1" thickBot="1">
      <c r="B24" s="47"/>
      <c r="C24" s="48">
        <v>13</v>
      </c>
      <c r="D24" s="40">
        <f>SUM(D22:D23)</f>
        <v>0</v>
      </c>
      <c r="E24" s="285" t="s">
        <v>35</v>
      </c>
      <c r="F24" s="247"/>
      <c r="G24" s="247"/>
      <c r="H24" s="247"/>
      <c r="I24" s="247"/>
      <c r="J24" s="247"/>
      <c r="K24" s="248"/>
    </row>
    <row r="25" spans="2:11" ht="24.95" customHeight="1">
      <c r="B25" s="165" t="s">
        <v>36</v>
      </c>
      <c r="C25" s="49">
        <v>14</v>
      </c>
      <c r="D25" s="43">
        <f>IF(H4=100%,1540*12,0)</f>
        <v>0</v>
      </c>
      <c r="E25" s="286" t="s">
        <v>37</v>
      </c>
      <c r="F25" s="287"/>
      <c r="G25" s="287"/>
      <c r="H25" s="287"/>
      <c r="I25" s="287"/>
      <c r="J25" s="287"/>
      <c r="K25" s="288"/>
    </row>
    <row r="26" spans="2:11" ht="23.1" customHeight="1">
      <c r="B26" s="27"/>
      <c r="C26" s="17" t="s">
        <v>38</v>
      </c>
      <c r="D26" s="50" t="str">
        <f>IF(AND($C$4="MF",K26&lt;&gt;"ERROR"),D$25*J26,"N/A")</f>
        <v>N/A</v>
      </c>
      <c r="E26" s="289" t="s">
        <v>39</v>
      </c>
      <c r="F26" s="290"/>
      <c r="G26" s="290"/>
      <c r="H26" s="290"/>
      <c r="I26" s="291"/>
      <c r="J26" s="51"/>
      <c r="K26" s="52" t="str">
        <f>IF(AND($C$4="MF",(J$26+J$27+J$28)&lt;&gt;100%),"ERROR","OK")</f>
        <v>OK</v>
      </c>
    </row>
    <row r="27" spans="2:11" ht="21.95" customHeight="1" thickBot="1">
      <c r="B27" s="27"/>
      <c r="C27" s="17" t="s">
        <v>40</v>
      </c>
      <c r="D27" s="53" t="str">
        <f>IF(AND($C$4="MF",K$26&lt;&gt;"ERROR"),D$25*J27,"N/A")</f>
        <v>N/A</v>
      </c>
      <c r="E27" s="262" t="s">
        <v>41</v>
      </c>
      <c r="F27" s="263"/>
      <c r="G27" s="263"/>
      <c r="H27" s="263"/>
      <c r="I27" s="271"/>
      <c r="J27" s="54"/>
      <c r="K27" s="55"/>
    </row>
    <row r="28" spans="2:11" ht="21" customHeight="1" thickBot="1">
      <c r="B28" s="27"/>
      <c r="C28" s="56" t="s">
        <v>42</v>
      </c>
      <c r="D28" s="53" t="str">
        <f>IF(AND($C$4="MF",K$26&lt;&gt;"ERROR"),D$25*J28,"N/A")</f>
        <v>N/A</v>
      </c>
      <c r="E28" s="262" t="s">
        <v>43</v>
      </c>
      <c r="F28" s="263"/>
      <c r="G28" s="263"/>
      <c r="H28" s="263"/>
      <c r="I28" s="271"/>
      <c r="J28" s="54"/>
      <c r="K28" s="55"/>
    </row>
    <row r="29" spans="2:11" ht="16.5" customHeight="1">
      <c r="B29" s="93"/>
      <c r="C29" s="17">
        <v>16</v>
      </c>
      <c r="D29" s="18"/>
      <c r="E29" s="272" t="s">
        <v>44</v>
      </c>
      <c r="F29" s="273"/>
      <c r="G29" s="273"/>
      <c r="H29" s="273"/>
      <c r="I29" s="273"/>
      <c r="J29" s="273"/>
      <c r="K29" s="274"/>
    </row>
    <row r="30" spans="2:11" ht="16.5" customHeight="1">
      <c r="B30" s="166"/>
      <c r="C30" s="57">
        <v>17</v>
      </c>
      <c r="D30" s="58">
        <f>IF(OR($C$4="MF",$H$4=100%),IF(D6="Y",G31,K31),0)</f>
        <v>0</v>
      </c>
      <c r="E30" s="275" t="s">
        <v>45</v>
      </c>
      <c r="F30" s="237"/>
      <c r="G30" s="237"/>
      <c r="H30" s="237"/>
      <c r="I30" s="237"/>
      <c r="J30" s="237"/>
      <c r="K30" s="238"/>
    </row>
    <row r="31" spans="2:11" ht="16.5" customHeight="1">
      <c r="B31" s="166"/>
      <c r="C31" s="57">
        <v>18</v>
      </c>
      <c r="D31" s="32"/>
      <c r="E31" s="266" t="s">
        <v>46</v>
      </c>
      <c r="F31" s="267"/>
      <c r="G31" s="59">
        <f>IF((SUM(D8:D10)*1.25*0.03)&lt;=4511.94,SUM(D8:D10)*1.25*0.03,4511.94)</f>
        <v>0</v>
      </c>
      <c r="H31" s="34"/>
      <c r="I31" s="266" t="s">
        <v>26</v>
      </c>
      <c r="J31" s="267"/>
      <c r="K31" s="60">
        <f>IF((SUM(D8,D10,D7)*0.03)&lt;=4511.94,(D8+D10+D7)*0.03,4511.94)</f>
        <v>0</v>
      </c>
    </row>
    <row r="32" spans="2:11" ht="17.100000000000001" customHeight="1">
      <c r="B32" s="166"/>
      <c r="C32" s="57">
        <v>19</v>
      </c>
      <c r="D32" s="58">
        <f>IF($H$4&gt;=50%,IF(D6="Y",G33,K33),0)</f>
        <v>0</v>
      </c>
      <c r="E32" s="262" t="s">
        <v>47</v>
      </c>
      <c r="F32" s="263"/>
      <c r="G32" s="263"/>
      <c r="H32" s="264"/>
      <c r="I32" s="263"/>
      <c r="J32" s="263"/>
      <c r="K32" s="265"/>
    </row>
    <row r="33" spans="2:11" ht="16.5" customHeight="1" thickBot="1">
      <c r="B33" s="39"/>
      <c r="C33" s="61">
        <v>20</v>
      </c>
      <c r="D33" s="62"/>
      <c r="E33" s="266" t="s">
        <v>46</v>
      </c>
      <c r="F33" s="267"/>
      <c r="G33" s="63">
        <f>SUM(D8:D10)*1.25*0.12</f>
        <v>0</v>
      </c>
      <c r="H33" s="64"/>
      <c r="I33" s="268" t="s">
        <v>26</v>
      </c>
      <c r="J33" s="269"/>
      <c r="K33" s="63">
        <f>(SUM(D8:D10)+D7)*0.12</f>
        <v>0</v>
      </c>
    </row>
    <row r="34" spans="2:11" ht="16.5" hidden="1" customHeight="1">
      <c r="B34" s="65"/>
      <c r="C34" s="65"/>
      <c r="D34" s="66"/>
      <c r="E34" s="66"/>
      <c r="F34" s="67"/>
      <c r="G34" s="68"/>
      <c r="H34" s="69"/>
      <c r="I34" s="68"/>
      <c r="K34" s="70"/>
    </row>
    <row r="35" spans="2:11" ht="19.5" thickBot="1">
      <c r="B35" s="270" t="s">
        <v>0</v>
      </c>
      <c r="C35" s="199"/>
      <c r="D35" s="200">
        <f xml:space="preserve"> (D1)</f>
        <v>0</v>
      </c>
      <c r="E35" s="200"/>
      <c r="F35" s="200"/>
      <c r="G35" s="71" t="s">
        <v>1</v>
      </c>
      <c r="H35" s="200">
        <f xml:space="preserve"> (H1)</f>
        <v>0</v>
      </c>
      <c r="I35" s="200"/>
    </row>
    <row r="36" spans="2:11" ht="8.1" customHeight="1">
      <c r="B36" s="72"/>
      <c r="C36" s="72"/>
      <c r="D36" s="73"/>
      <c r="E36" s="73"/>
      <c r="F36" s="74"/>
      <c r="G36" s="75"/>
      <c r="H36" s="76"/>
      <c r="I36" s="76"/>
    </row>
    <row r="37" spans="2:11" ht="16.5" hidden="1">
      <c r="B37" s="249" t="s">
        <v>48</v>
      </c>
      <c r="C37" s="199"/>
      <c r="D37" s="199"/>
      <c r="E37" s="199"/>
      <c r="F37" s="199"/>
      <c r="G37" s="199"/>
      <c r="H37" s="199"/>
      <c r="I37" s="199"/>
    </row>
    <row r="38" spans="2:11" ht="17.45" customHeight="1">
      <c r="B38" s="249" t="s">
        <v>49</v>
      </c>
      <c r="C38" s="249"/>
      <c r="D38" s="249"/>
      <c r="E38" s="249"/>
      <c r="F38" s="249"/>
      <c r="G38" s="249"/>
      <c r="H38" s="249"/>
      <c r="I38" s="249"/>
      <c r="J38" s="249"/>
      <c r="K38" s="249"/>
    </row>
    <row r="39" spans="2:11" ht="3.6" customHeight="1" thickBot="1">
      <c r="B39" s="77"/>
      <c r="C39" s="74"/>
      <c r="D39" s="78"/>
      <c r="E39" s="78"/>
      <c r="F39" s="74"/>
      <c r="G39" s="74"/>
      <c r="H39" s="74"/>
      <c r="I39" s="74"/>
    </row>
    <row r="40" spans="2:11" ht="14.1" customHeight="1">
      <c r="B40" s="250" t="s">
        <v>50</v>
      </c>
      <c r="C40" s="251"/>
      <c r="D40" s="251"/>
      <c r="E40" s="251"/>
      <c r="F40" s="251"/>
      <c r="G40" s="251"/>
      <c r="H40" s="251"/>
      <c r="I40" s="251"/>
      <c r="J40" s="251"/>
      <c r="K40" s="252"/>
    </row>
    <row r="41" spans="2:11" ht="14.1" customHeight="1">
      <c r="B41" s="253" t="s">
        <v>51</v>
      </c>
      <c r="C41" s="254"/>
      <c r="D41" s="254"/>
      <c r="E41" s="254"/>
      <c r="F41" s="254"/>
      <c r="G41" s="254"/>
      <c r="H41" s="254"/>
      <c r="I41" s="254"/>
      <c r="J41" s="254"/>
      <c r="K41" s="255"/>
    </row>
    <row r="42" spans="2:11" ht="45" customHeight="1" thickBot="1">
      <c r="B42" s="256" t="s">
        <v>52</v>
      </c>
      <c r="C42" s="257"/>
      <c r="D42" s="257"/>
      <c r="E42" s="257"/>
      <c r="F42" s="257"/>
      <c r="G42" s="257"/>
      <c r="H42" s="257"/>
      <c r="I42" s="257"/>
      <c r="J42" s="257"/>
      <c r="K42" s="258"/>
    </row>
    <row r="43" spans="2:11" ht="15.95" customHeight="1">
      <c r="B43" s="79"/>
      <c r="C43" s="80" t="s">
        <v>53</v>
      </c>
      <c r="D43" s="81"/>
      <c r="E43" s="259" t="s">
        <v>54</v>
      </c>
      <c r="F43" s="260"/>
      <c r="G43" s="260"/>
      <c r="H43" s="260"/>
      <c r="I43" s="260"/>
      <c r="J43" s="260"/>
      <c r="K43" s="261"/>
    </row>
    <row r="44" spans="2:11" ht="15" customHeight="1">
      <c r="B44" s="13"/>
      <c r="C44" s="82" t="s">
        <v>55</v>
      </c>
      <c r="D44" s="83"/>
      <c r="E44" s="236" t="s">
        <v>56</v>
      </c>
      <c r="F44" s="237"/>
      <c r="G44" s="237"/>
      <c r="H44" s="237"/>
      <c r="I44" s="237"/>
      <c r="J44" s="237"/>
      <c r="K44" s="238"/>
    </row>
    <row r="45" spans="2:11" ht="15.95" customHeight="1">
      <c r="B45" s="20"/>
      <c r="C45" s="82" t="s">
        <v>57</v>
      </c>
      <c r="D45" s="83"/>
      <c r="E45" s="241" t="s">
        <v>58</v>
      </c>
      <c r="F45" s="242"/>
      <c r="G45" s="242"/>
      <c r="H45" s="242"/>
      <c r="I45" s="242"/>
      <c r="J45" s="242"/>
      <c r="K45" s="243"/>
    </row>
    <row r="46" spans="2:11">
      <c r="B46" s="20"/>
      <c r="C46" s="82" t="s">
        <v>59</v>
      </c>
      <c r="D46" s="83"/>
      <c r="E46" s="84" t="s">
        <v>60</v>
      </c>
      <c r="F46" s="85"/>
      <c r="G46" s="244"/>
      <c r="H46" s="244"/>
      <c r="I46" s="244"/>
      <c r="J46" s="244"/>
      <c r="K46" s="245"/>
    </row>
    <row r="47" spans="2:11" ht="15" customHeight="1" thickBot="1">
      <c r="B47" s="20"/>
      <c r="C47" s="86" t="s">
        <v>61</v>
      </c>
      <c r="D47" s="87"/>
      <c r="E47" s="84" t="s">
        <v>60</v>
      </c>
      <c r="F47" s="85"/>
      <c r="G47" s="244"/>
      <c r="H47" s="244"/>
      <c r="I47" s="244"/>
      <c r="J47" s="244"/>
      <c r="K47" s="245"/>
    </row>
    <row r="48" spans="2:11" ht="21" customHeight="1" thickTop="1" thickBot="1">
      <c r="B48" s="20"/>
      <c r="C48" s="88" t="s">
        <v>62</v>
      </c>
      <c r="D48" s="89">
        <f>SUM(D43:D47)</f>
        <v>0</v>
      </c>
      <c r="E48" s="246" t="s">
        <v>63</v>
      </c>
      <c r="F48" s="247"/>
      <c r="G48" s="247"/>
      <c r="H48" s="247"/>
      <c r="I48" s="247"/>
      <c r="J48" s="247"/>
      <c r="K48" s="248"/>
    </row>
    <row r="49" spans="2:11" ht="30.95" customHeight="1" thickBot="1">
      <c r="B49" s="226"/>
      <c r="C49" s="227"/>
      <c r="D49" s="227"/>
      <c r="E49" s="199"/>
      <c r="F49" s="199"/>
      <c r="G49" s="199"/>
      <c r="H49" s="199"/>
      <c r="I49" s="199"/>
    </row>
    <row r="50" spans="2:11" ht="14.1" customHeight="1">
      <c r="B50" s="229" t="s">
        <v>64</v>
      </c>
      <c r="C50" s="230"/>
      <c r="D50" s="230"/>
      <c r="E50" s="230"/>
      <c r="F50" s="230"/>
      <c r="G50" s="230"/>
      <c r="H50" s="230"/>
      <c r="I50" s="230"/>
      <c r="J50" s="230"/>
      <c r="K50" s="231"/>
    </row>
    <row r="51" spans="2:11" ht="16.5" customHeight="1">
      <c r="B51" s="201" t="s">
        <v>65</v>
      </c>
      <c r="C51" s="202"/>
      <c r="D51" s="202"/>
      <c r="E51" s="202"/>
      <c r="F51" s="202"/>
      <c r="G51" s="202"/>
      <c r="H51" s="202"/>
      <c r="I51" s="202"/>
      <c r="J51" s="202"/>
      <c r="K51" s="232"/>
    </row>
    <row r="52" spans="2:11" ht="14.25" customHeight="1" thickBot="1">
      <c r="B52" s="233" t="s">
        <v>66</v>
      </c>
      <c r="C52" s="234"/>
      <c r="D52" s="234"/>
      <c r="E52" s="234"/>
      <c r="F52" s="234"/>
      <c r="G52" s="234"/>
      <c r="H52" s="234"/>
      <c r="I52" s="234"/>
      <c r="J52" s="234"/>
      <c r="K52" s="235"/>
    </row>
    <row r="53" spans="2:11" ht="15.95" customHeight="1" thickBot="1">
      <c r="B53" s="90"/>
      <c r="C53" s="91" t="s">
        <v>53</v>
      </c>
      <c r="D53" s="92"/>
      <c r="E53" s="236" t="s">
        <v>67</v>
      </c>
      <c r="F53" s="237"/>
      <c r="G53" s="237"/>
      <c r="H53" s="237"/>
      <c r="I53" s="237"/>
      <c r="J53" s="237"/>
      <c r="K53" s="238"/>
    </row>
    <row r="54" spans="2:11" ht="16.5" thickTop="1" thickBot="1">
      <c r="B54" s="93"/>
      <c r="C54" s="91" t="s">
        <v>55</v>
      </c>
      <c r="D54" s="94">
        <f>K54</f>
        <v>0</v>
      </c>
      <c r="E54" s="213"/>
      <c r="F54" s="214"/>
      <c r="G54" s="214"/>
      <c r="H54" s="215"/>
      <c r="I54" s="239" t="s">
        <v>68</v>
      </c>
      <c r="J54" s="240"/>
      <c r="K54" s="95"/>
    </row>
    <row r="55" spans="2:11" ht="15.75" thickBot="1">
      <c r="B55" s="20"/>
      <c r="C55" s="96" t="s">
        <v>57</v>
      </c>
      <c r="D55" s="97">
        <f t="shared" ref="D55:D56" si="0">K55</f>
        <v>0</v>
      </c>
      <c r="E55" s="213"/>
      <c r="F55" s="214"/>
      <c r="G55" s="214"/>
      <c r="H55" s="215"/>
      <c r="I55" s="216" t="s">
        <v>69</v>
      </c>
      <c r="J55" s="217"/>
      <c r="K55" s="98"/>
    </row>
    <row r="56" spans="2:11" ht="15" customHeight="1" thickBot="1">
      <c r="B56" s="99"/>
      <c r="C56" s="91" t="s">
        <v>59</v>
      </c>
      <c r="D56" s="100">
        <f t="shared" si="0"/>
        <v>0</v>
      </c>
      <c r="E56" s="218"/>
      <c r="F56" s="219"/>
      <c r="G56" s="219"/>
      <c r="H56" s="220"/>
      <c r="I56" s="221" t="s">
        <v>70</v>
      </c>
      <c r="J56" s="222"/>
      <c r="K56" s="101"/>
    </row>
    <row r="57" spans="2:11" ht="29.1" customHeight="1" thickTop="1" thickBot="1">
      <c r="B57" s="102"/>
      <c r="C57" s="88" t="s">
        <v>61</v>
      </c>
      <c r="D57" s="100">
        <f>SUM(D53:D56)</f>
        <v>0</v>
      </c>
      <c r="E57" s="223" t="s">
        <v>71</v>
      </c>
      <c r="F57" s="224"/>
      <c r="G57" s="224"/>
      <c r="H57" s="224"/>
      <c r="I57" s="224"/>
      <c r="J57" s="224"/>
      <c r="K57" s="225"/>
    </row>
    <row r="58" spans="2:11" ht="8.1" hidden="1" customHeight="1">
      <c r="B58" s="226"/>
      <c r="C58" s="227"/>
      <c r="D58" s="227"/>
      <c r="E58" s="199"/>
      <c r="F58" s="199"/>
      <c r="G58" s="199"/>
      <c r="H58" s="199"/>
      <c r="I58" s="228"/>
    </row>
    <row r="59" spans="2:11" ht="18" customHeight="1">
      <c r="B59" s="209" t="s">
        <v>72</v>
      </c>
      <c r="C59" s="210"/>
      <c r="D59" s="210"/>
      <c r="E59" s="210"/>
      <c r="F59" s="210"/>
      <c r="G59" s="210"/>
      <c r="H59" s="210"/>
      <c r="I59" s="210"/>
      <c r="J59" s="210"/>
      <c r="K59" s="211"/>
    </row>
    <row r="60" spans="2:11" ht="15.95" customHeight="1" thickBot="1">
      <c r="B60" s="207" t="s">
        <v>73</v>
      </c>
      <c r="C60" s="208"/>
      <c r="D60" s="208"/>
      <c r="E60" s="208"/>
      <c r="F60" s="208"/>
      <c r="G60" s="208"/>
      <c r="H60" s="208"/>
      <c r="I60" s="103"/>
      <c r="J60" s="103"/>
      <c r="K60" s="104"/>
    </row>
    <row r="61" spans="2:11" ht="24" customHeight="1" thickBot="1">
      <c r="B61" s="201" t="s">
        <v>74</v>
      </c>
      <c r="C61" s="202"/>
      <c r="D61" s="203"/>
      <c r="E61" s="203"/>
      <c r="F61" s="203"/>
      <c r="G61" s="204"/>
      <c r="H61" s="204"/>
      <c r="I61" s="105" t="s">
        <v>75</v>
      </c>
      <c r="J61" s="212"/>
      <c r="K61" s="206"/>
    </row>
    <row r="62" spans="2:11" ht="24" customHeight="1" thickBot="1">
      <c r="B62" s="201" t="s">
        <v>76</v>
      </c>
      <c r="C62" s="202"/>
      <c r="D62" s="203"/>
      <c r="E62" s="203"/>
      <c r="F62" s="203"/>
      <c r="G62" s="204"/>
      <c r="H62" s="204"/>
      <c r="I62" s="105" t="s">
        <v>75</v>
      </c>
      <c r="J62" s="205"/>
      <c r="K62" s="206"/>
    </row>
    <row r="63" spans="2:11" ht="15.95" customHeight="1" thickBot="1">
      <c r="B63" s="207" t="s">
        <v>77</v>
      </c>
      <c r="C63" s="208"/>
      <c r="D63" s="208"/>
      <c r="E63" s="208"/>
      <c r="F63" s="208"/>
      <c r="G63" s="208"/>
      <c r="H63" s="208"/>
      <c r="I63" s="105"/>
      <c r="J63" s="106"/>
      <c r="K63" s="107"/>
    </row>
    <row r="64" spans="2:11" ht="24" customHeight="1" thickBot="1">
      <c r="B64" s="201" t="s">
        <v>74</v>
      </c>
      <c r="C64" s="202"/>
      <c r="D64" s="203"/>
      <c r="E64" s="203"/>
      <c r="F64" s="204"/>
      <c r="G64" s="204"/>
      <c r="H64" s="204"/>
      <c r="I64" s="105" t="s">
        <v>75</v>
      </c>
      <c r="J64" s="205"/>
      <c r="K64" s="206"/>
    </row>
    <row r="65" spans="2:11" ht="24" customHeight="1" thickBot="1">
      <c r="B65" s="201" t="s">
        <v>76</v>
      </c>
      <c r="C65" s="202"/>
      <c r="D65" s="108"/>
      <c r="E65" s="108"/>
      <c r="F65" s="109"/>
      <c r="G65" s="109"/>
      <c r="H65" s="109"/>
      <c r="I65" s="105" t="s">
        <v>75</v>
      </c>
      <c r="J65" s="106"/>
      <c r="K65" s="107"/>
    </row>
    <row r="66" spans="2:11" ht="24" customHeight="1" thickBot="1">
      <c r="B66" s="207" t="s">
        <v>78</v>
      </c>
      <c r="C66" s="208"/>
      <c r="D66" s="208"/>
      <c r="E66" s="208"/>
      <c r="F66" s="208"/>
      <c r="G66" s="208"/>
      <c r="H66" s="208"/>
      <c r="I66" s="105" t="s">
        <v>75</v>
      </c>
      <c r="J66" s="106"/>
      <c r="K66" s="107"/>
    </row>
    <row r="67" spans="2:11" ht="24" customHeight="1" thickBot="1">
      <c r="B67" s="201" t="s">
        <v>74</v>
      </c>
      <c r="C67" s="202"/>
      <c r="D67" s="108"/>
      <c r="E67" s="108"/>
      <c r="F67" s="109"/>
      <c r="G67" s="109"/>
      <c r="H67" s="109"/>
      <c r="I67" s="105" t="s">
        <v>75</v>
      </c>
      <c r="J67" s="106"/>
      <c r="K67" s="107"/>
    </row>
    <row r="68" spans="2:11" ht="24" customHeight="1" thickBot="1">
      <c r="B68" s="201" t="s">
        <v>76</v>
      </c>
      <c r="C68" s="202"/>
      <c r="D68" s="108"/>
      <c r="E68" s="108"/>
      <c r="F68" s="109"/>
      <c r="G68" s="109"/>
      <c r="H68" s="109"/>
      <c r="I68" s="105"/>
      <c r="J68" s="106"/>
      <c r="K68" s="107"/>
    </row>
    <row r="69" spans="2:11" ht="6.95" customHeight="1" thickBot="1">
      <c r="B69" s="108"/>
      <c r="C69" s="108"/>
      <c r="D69" s="108"/>
      <c r="E69" s="108"/>
      <c r="F69" s="109"/>
      <c r="G69" s="109"/>
      <c r="H69" s="109"/>
      <c r="I69" s="108"/>
      <c r="J69" s="106"/>
      <c r="K69" s="107"/>
    </row>
    <row r="70" spans="2:11" ht="24" customHeight="1" thickBot="1">
      <c r="B70" s="201" t="s">
        <v>79</v>
      </c>
      <c r="C70" s="202"/>
      <c r="D70" s="108"/>
      <c r="E70" s="108"/>
      <c r="F70" s="109"/>
      <c r="G70" s="109"/>
      <c r="H70" s="109"/>
      <c r="I70" s="105" t="s">
        <v>75</v>
      </c>
      <c r="J70" s="106"/>
      <c r="K70" s="107"/>
    </row>
    <row r="71" spans="2:11" ht="27.95" customHeight="1" thickBot="1">
      <c r="B71" s="201" t="s">
        <v>80</v>
      </c>
      <c r="C71" s="202"/>
      <c r="D71" s="203"/>
      <c r="E71" s="203"/>
      <c r="F71" s="203"/>
      <c r="G71" s="204"/>
      <c r="H71" s="204"/>
      <c r="I71" s="105" t="s">
        <v>75</v>
      </c>
      <c r="J71" s="205"/>
      <c r="K71" s="206"/>
    </row>
    <row r="72" spans="2:11" ht="27" customHeight="1" thickBot="1">
      <c r="B72" s="188" t="s">
        <v>81</v>
      </c>
      <c r="C72" s="189"/>
      <c r="D72" s="189"/>
      <c r="E72" s="189"/>
      <c r="F72" s="189"/>
      <c r="G72" s="189"/>
      <c r="H72" s="189"/>
      <c r="I72" s="189"/>
      <c r="J72" s="189"/>
      <c r="K72" s="190"/>
    </row>
    <row r="73" spans="2:11" ht="9" customHeight="1">
      <c r="B73" s="110"/>
      <c r="C73" s="110"/>
      <c r="D73" s="110"/>
      <c r="E73" s="110"/>
      <c r="F73" s="110"/>
      <c r="G73" s="110"/>
      <c r="H73" s="110"/>
      <c r="I73" s="110"/>
      <c r="J73" s="110"/>
      <c r="K73" s="111"/>
    </row>
    <row r="74" spans="2:11" ht="15.75" customHeight="1">
      <c r="B74" s="191" t="s">
        <v>82</v>
      </c>
      <c r="C74" s="192"/>
      <c r="D74" s="192"/>
      <c r="E74" s="192"/>
      <c r="F74" s="192"/>
      <c r="G74" s="192"/>
      <c r="H74" s="192"/>
      <c r="I74" s="192"/>
      <c r="J74" s="192"/>
      <c r="K74" s="193"/>
    </row>
    <row r="75" spans="2:11" ht="16.5" thickBot="1">
      <c r="B75" s="194" t="s">
        <v>146</v>
      </c>
      <c r="C75" s="195"/>
      <c r="D75" s="195"/>
      <c r="E75" s="195"/>
      <c r="F75" s="195"/>
      <c r="G75" s="195"/>
      <c r="H75" s="195"/>
      <c r="I75" s="195"/>
      <c r="J75" s="195"/>
      <c r="K75" s="196"/>
    </row>
    <row r="76" spans="2:11">
      <c r="B76" s="112"/>
      <c r="C76" s="197"/>
      <c r="D76" s="197"/>
      <c r="E76" s="197"/>
      <c r="F76" s="197"/>
      <c r="G76" s="113"/>
      <c r="H76" s="114"/>
      <c r="I76" s="113"/>
      <c r="K76" s="115"/>
    </row>
    <row r="77" spans="2:11" ht="21.95" customHeight="1" thickBot="1">
      <c r="B77" s="198" t="s">
        <v>0</v>
      </c>
      <c r="C77" s="199"/>
      <c r="D77" s="200">
        <f xml:space="preserve"> (D1)</f>
        <v>0</v>
      </c>
      <c r="E77" s="200"/>
      <c r="F77" s="200"/>
      <c r="G77" s="71" t="s">
        <v>1</v>
      </c>
      <c r="H77" s="200">
        <f xml:space="preserve"> (H1)</f>
        <v>0</v>
      </c>
      <c r="I77" s="200"/>
      <c r="K77" s="116"/>
    </row>
    <row r="78" spans="2:11" ht="18.95" customHeight="1">
      <c r="B78" s="183" t="s">
        <v>83</v>
      </c>
      <c r="C78" s="184"/>
      <c r="D78" s="184"/>
      <c r="E78" s="117"/>
      <c r="F78" s="185"/>
      <c r="G78" s="185"/>
      <c r="H78" s="185"/>
      <c r="I78" s="185"/>
      <c r="J78" s="118"/>
      <c r="K78" s="119"/>
    </row>
    <row r="79" spans="2:11" ht="18.95" customHeight="1">
      <c r="B79" s="183" t="s">
        <v>84</v>
      </c>
      <c r="C79" s="184"/>
      <c r="D79" s="184"/>
      <c r="E79" s="117"/>
      <c r="F79" s="186"/>
      <c r="G79" s="186"/>
      <c r="H79" s="186"/>
      <c r="I79" s="186"/>
      <c r="J79" s="118"/>
      <c r="K79" s="119"/>
    </row>
    <row r="80" spans="2:11" ht="18.95" customHeight="1" thickBot="1">
      <c r="B80" s="183" t="s">
        <v>85</v>
      </c>
      <c r="C80" s="184"/>
      <c r="D80" s="184"/>
      <c r="E80" s="120"/>
      <c r="F80" s="187"/>
      <c r="G80" s="187"/>
      <c r="H80" s="187"/>
      <c r="I80" s="187"/>
      <c r="J80" s="121"/>
      <c r="K80" s="122"/>
    </row>
    <row r="81" spans="2:11" ht="15.75" customHeight="1" thickBot="1">
      <c r="B81" s="123"/>
      <c r="C81" s="124"/>
      <c r="D81" s="125"/>
      <c r="E81" s="126"/>
      <c r="F81" s="181"/>
      <c r="G81" s="181"/>
      <c r="H81" s="181"/>
      <c r="I81" s="181"/>
      <c r="J81" s="121"/>
      <c r="K81" s="122"/>
    </row>
    <row r="82" spans="2:11" ht="15" customHeight="1">
      <c r="B82" s="118"/>
      <c r="C82" s="127" t="s">
        <v>86</v>
      </c>
      <c r="D82" s="128" t="s">
        <v>87</v>
      </c>
      <c r="E82" s="128" t="s">
        <v>88</v>
      </c>
      <c r="F82" s="129"/>
      <c r="G82" s="129"/>
      <c r="H82" s="129"/>
      <c r="I82" s="118"/>
      <c r="J82" s="127" t="s">
        <v>89</v>
      </c>
      <c r="K82" s="118"/>
    </row>
    <row r="83" spans="2:11" ht="14.1" customHeight="1">
      <c r="B83" s="118"/>
      <c r="C83" s="127" t="s">
        <v>90</v>
      </c>
      <c r="D83" s="130" t="s">
        <v>91</v>
      </c>
      <c r="E83" s="130" t="s">
        <v>91</v>
      </c>
      <c r="F83" s="131"/>
      <c r="G83" s="129"/>
      <c r="H83" s="129"/>
      <c r="I83" s="118"/>
      <c r="J83" s="132" t="s">
        <v>92</v>
      </c>
      <c r="K83" s="118"/>
    </row>
    <row r="84" spans="2:11">
      <c r="B84" s="133">
        <v>1</v>
      </c>
      <c r="C84" s="134"/>
      <c r="D84" s="135"/>
      <c r="E84" s="136"/>
      <c r="F84" s="167" t="s">
        <v>93</v>
      </c>
      <c r="G84" s="175"/>
      <c r="H84" s="175"/>
      <c r="I84" s="169"/>
      <c r="J84" s="137">
        <f>SUM(D7)</f>
        <v>0</v>
      </c>
      <c r="K84" s="118" t="str">
        <f>IF(OR($C$4="S",C84+D84+E84=J84),"OK","ERROR")</f>
        <v>OK</v>
      </c>
    </row>
    <row r="85" spans="2:11" ht="14.1" customHeight="1">
      <c r="B85" s="133">
        <v>2</v>
      </c>
      <c r="C85" s="134"/>
      <c r="D85" s="135"/>
      <c r="E85" s="136"/>
      <c r="F85" s="170" t="s">
        <v>94</v>
      </c>
      <c r="G85" s="170"/>
      <c r="H85" s="170"/>
      <c r="I85" s="170"/>
      <c r="J85" s="137">
        <f>SUM(D8)</f>
        <v>0</v>
      </c>
      <c r="K85" s="118" t="str">
        <f t="shared" ref="K85:K104" si="1">IF(OR($C$4="S",C85+D85+E85=J85),"OK","ERROR")</f>
        <v>OK</v>
      </c>
    </row>
    <row r="86" spans="2:11">
      <c r="B86" s="133">
        <v>3</v>
      </c>
      <c r="C86" s="134"/>
      <c r="D86" s="135"/>
      <c r="E86" s="136"/>
      <c r="F86" s="182" t="s">
        <v>95</v>
      </c>
      <c r="G86" s="182"/>
      <c r="H86" s="182"/>
      <c r="I86" s="182"/>
      <c r="J86" s="137">
        <f>SUM(D9)</f>
        <v>0</v>
      </c>
      <c r="K86" s="118" t="str">
        <f t="shared" si="1"/>
        <v>OK</v>
      </c>
    </row>
    <row r="87" spans="2:11" ht="15" customHeight="1">
      <c r="B87" s="133">
        <v>4</v>
      </c>
      <c r="C87" s="138">
        <f>SUM(C88:C91)</f>
        <v>0</v>
      </c>
      <c r="D87" s="138">
        <f>SUM(D88:D91)</f>
        <v>0</v>
      </c>
      <c r="E87" s="138">
        <f>SUM(E88:E91)</f>
        <v>0</v>
      </c>
      <c r="F87" s="170" t="s">
        <v>96</v>
      </c>
      <c r="G87" s="170"/>
      <c r="H87" s="170"/>
      <c r="I87" s="170"/>
      <c r="J87" s="137">
        <f>D10</f>
        <v>0</v>
      </c>
      <c r="K87" s="118" t="str">
        <f t="shared" si="1"/>
        <v>OK</v>
      </c>
    </row>
    <row r="88" spans="2:11" ht="15" customHeight="1">
      <c r="B88" s="133">
        <v>5</v>
      </c>
      <c r="C88" s="134"/>
      <c r="D88" s="135"/>
      <c r="E88" s="136"/>
      <c r="F88" s="180" t="s">
        <v>97</v>
      </c>
      <c r="G88" s="180"/>
      <c r="H88" s="180"/>
      <c r="I88" s="171"/>
      <c r="J88" s="137">
        <f>SUM(D43)</f>
        <v>0</v>
      </c>
      <c r="K88" s="118" t="str">
        <f t="shared" si="1"/>
        <v>OK</v>
      </c>
    </row>
    <row r="89" spans="2:11" ht="15" customHeight="1">
      <c r="B89" s="133">
        <v>6</v>
      </c>
      <c r="C89" s="134"/>
      <c r="D89" s="135"/>
      <c r="E89" s="139"/>
      <c r="F89" s="177" t="s">
        <v>98</v>
      </c>
      <c r="G89" s="178"/>
      <c r="H89" s="178"/>
      <c r="I89" s="169"/>
      <c r="J89" s="137">
        <f>SUM(D44)</f>
        <v>0</v>
      </c>
      <c r="K89" s="118" t="str">
        <f t="shared" si="1"/>
        <v>OK</v>
      </c>
    </row>
    <row r="90" spans="2:11">
      <c r="B90" s="133">
        <v>7</v>
      </c>
      <c r="C90" s="134"/>
      <c r="D90" s="135"/>
      <c r="E90" s="136"/>
      <c r="F90" s="180" t="s">
        <v>99</v>
      </c>
      <c r="G90" s="180"/>
      <c r="H90" s="180"/>
      <c r="I90" s="171"/>
      <c r="J90" s="137">
        <f>SUM(D45)</f>
        <v>0</v>
      </c>
      <c r="K90" s="118" t="str">
        <f t="shared" si="1"/>
        <v>OK</v>
      </c>
    </row>
    <row r="91" spans="2:11">
      <c r="B91" s="133">
        <v>8</v>
      </c>
      <c r="C91" s="134"/>
      <c r="D91" s="135"/>
      <c r="E91" s="139"/>
      <c r="F91" s="177" t="s">
        <v>100</v>
      </c>
      <c r="G91" s="178"/>
      <c r="H91" s="178"/>
      <c r="I91" s="169"/>
      <c r="J91" s="137">
        <f>D46+D47</f>
        <v>0</v>
      </c>
      <c r="K91" s="118" t="str">
        <f t="shared" si="1"/>
        <v>OK</v>
      </c>
    </row>
    <row r="92" spans="2:11">
      <c r="B92" s="133">
        <v>9</v>
      </c>
      <c r="C92" s="138">
        <f>SUM(C85:C87)</f>
        <v>0</v>
      </c>
      <c r="D92" s="138">
        <f>SUM(D85:D87)</f>
        <v>0</v>
      </c>
      <c r="E92" s="138">
        <f>SUM(E85:E87)</f>
        <v>0</v>
      </c>
      <c r="F92" s="176" t="s">
        <v>101</v>
      </c>
      <c r="G92" s="171"/>
      <c r="H92" s="171"/>
      <c r="I92" s="171"/>
      <c r="J92" s="137">
        <f>SUM(D11)</f>
        <v>0</v>
      </c>
      <c r="K92" s="118" t="str">
        <f t="shared" si="1"/>
        <v>OK</v>
      </c>
    </row>
    <row r="93" spans="2:11">
      <c r="B93" s="133">
        <v>10</v>
      </c>
      <c r="C93" s="134"/>
      <c r="D93" s="135"/>
      <c r="E93" s="139"/>
      <c r="F93" s="167" t="s">
        <v>102</v>
      </c>
      <c r="G93" s="175"/>
      <c r="H93" s="175"/>
      <c r="I93" s="169"/>
      <c r="J93" s="137">
        <f>SUM(D12)</f>
        <v>0</v>
      </c>
      <c r="K93" s="118" t="str">
        <f t="shared" si="1"/>
        <v>OK</v>
      </c>
    </row>
    <row r="94" spans="2:11">
      <c r="B94" s="133">
        <v>11</v>
      </c>
      <c r="C94" s="134"/>
      <c r="D94" s="135"/>
      <c r="E94" s="139"/>
      <c r="F94" s="167" t="s">
        <v>103</v>
      </c>
      <c r="G94" s="175"/>
      <c r="H94" s="175"/>
      <c r="I94" s="169"/>
      <c r="J94" s="137">
        <f>SUM(D13)</f>
        <v>0</v>
      </c>
      <c r="K94" s="118" t="str">
        <f t="shared" si="1"/>
        <v>OK</v>
      </c>
    </row>
    <row r="95" spans="2:11">
      <c r="B95" s="133">
        <v>12</v>
      </c>
      <c r="C95" s="134"/>
      <c r="D95" s="135"/>
      <c r="E95" s="139"/>
      <c r="F95" s="167" t="s">
        <v>104</v>
      </c>
      <c r="G95" s="175"/>
      <c r="H95" s="175"/>
      <c r="I95" s="169"/>
      <c r="J95" s="137">
        <f>SUM(D14)</f>
        <v>0</v>
      </c>
      <c r="K95" s="118" t="str">
        <f t="shared" si="1"/>
        <v>OK</v>
      </c>
    </row>
    <row r="96" spans="2:11">
      <c r="B96" s="133">
        <v>13</v>
      </c>
      <c r="C96" s="134"/>
      <c r="D96" s="135"/>
      <c r="E96" s="139"/>
      <c r="F96" s="167" t="s">
        <v>105</v>
      </c>
      <c r="G96" s="175"/>
      <c r="H96" s="175"/>
      <c r="I96" s="169"/>
      <c r="J96" s="137">
        <f>SUM(D16)</f>
        <v>0</v>
      </c>
      <c r="K96" s="118" t="str">
        <f t="shared" si="1"/>
        <v>OK</v>
      </c>
    </row>
    <row r="97" spans="2:11">
      <c r="B97" s="133">
        <v>14</v>
      </c>
      <c r="C97" s="134"/>
      <c r="D97" s="135"/>
      <c r="E97" s="139"/>
      <c r="F97" s="167" t="s">
        <v>106</v>
      </c>
      <c r="G97" s="175"/>
      <c r="H97" s="175"/>
      <c r="I97" s="169"/>
      <c r="J97" s="137">
        <f>SUM(D19)</f>
        <v>0</v>
      </c>
      <c r="K97" s="118" t="str">
        <f t="shared" si="1"/>
        <v>OK</v>
      </c>
    </row>
    <row r="98" spans="2:11">
      <c r="B98" s="133">
        <v>15</v>
      </c>
      <c r="C98" s="140">
        <f>C92-SUM(C93:C97)</f>
        <v>0</v>
      </c>
      <c r="D98" s="140">
        <f>D92-SUM(D93:D97)</f>
        <v>0</v>
      </c>
      <c r="E98" s="140">
        <f>E92-SUM(E93:E97)</f>
        <v>0</v>
      </c>
      <c r="F98" s="176" t="s">
        <v>107</v>
      </c>
      <c r="G98" s="171"/>
      <c r="H98" s="171"/>
      <c r="I98" s="171"/>
      <c r="J98" s="137">
        <f>SUM(D21)</f>
        <v>0</v>
      </c>
      <c r="K98" s="118" t="str">
        <f t="shared" si="1"/>
        <v>OK</v>
      </c>
    </row>
    <row r="99" spans="2:11">
      <c r="B99" s="133">
        <v>17</v>
      </c>
      <c r="C99" s="134"/>
      <c r="D99" s="135"/>
      <c r="E99" s="139">
        <v>0</v>
      </c>
      <c r="F99" s="177" t="s">
        <v>108</v>
      </c>
      <c r="G99" s="178"/>
      <c r="H99" s="178"/>
      <c r="I99" s="169"/>
      <c r="J99" s="137">
        <f>SUM(D57)</f>
        <v>0</v>
      </c>
      <c r="K99" s="118" t="str">
        <f t="shared" si="1"/>
        <v>OK</v>
      </c>
    </row>
    <row r="100" spans="2:11">
      <c r="B100" s="133">
        <v>18</v>
      </c>
      <c r="C100" s="141">
        <f>C92+C99</f>
        <v>0</v>
      </c>
      <c r="D100" s="141">
        <f t="shared" ref="D100:E100" si="2">D92+D99</f>
        <v>0</v>
      </c>
      <c r="E100" s="141">
        <f t="shared" si="2"/>
        <v>0</v>
      </c>
      <c r="F100" s="179" t="s">
        <v>109</v>
      </c>
      <c r="G100" s="171"/>
      <c r="H100" s="171"/>
      <c r="I100" s="171"/>
      <c r="J100" s="137">
        <f>SUM(D24)</f>
        <v>0</v>
      </c>
      <c r="K100" s="118" t="str">
        <f t="shared" si="1"/>
        <v>OK</v>
      </c>
    </row>
    <row r="101" spans="2:11" ht="26.25">
      <c r="B101" s="133">
        <v>19</v>
      </c>
      <c r="C101" s="141">
        <f>IF($C$4="MF",D26,0)</f>
        <v>0</v>
      </c>
      <c r="D101" s="141">
        <f>IF($C$4="MF",D27,0)</f>
        <v>0</v>
      </c>
      <c r="E101" s="141">
        <f>IF($C$4="MF",D28,0)</f>
        <v>0</v>
      </c>
      <c r="F101" s="142" t="s">
        <v>110</v>
      </c>
      <c r="G101" s="143"/>
      <c r="H101" s="143"/>
      <c r="I101" s="144"/>
      <c r="J101" s="137">
        <f>D25</f>
        <v>0</v>
      </c>
      <c r="K101" s="118" t="str">
        <f t="shared" si="1"/>
        <v>OK</v>
      </c>
    </row>
    <row r="102" spans="2:11">
      <c r="B102" s="133">
        <v>20</v>
      </c>
      <c r="C102" s="134"/>
      <c r="D102" s="135"/>
      <c r="E102" s="139"/>
      <c r="F102" s="167" t="s">
        <v>111</v>
      </c>
      <c r="G102" s="168"/>
      <c r="H102" s="168"/>
      <c r="I102" s="169"/>
      <c r="J102" s="137">
        <f>SUM(D29)</f>
        <v>0</v>
      </c>
      <c r="K102" s="118" t="str">
        <f t="shared" si="1"/>
        <v>OK</v>
      </c>
    </row>
    <row r="103" spans="2:11" ht="15" customHeight="1">
      <c r="B103" s="133">
        <v>21</v>
      </c>
      <c r="C103" s="145">
        <f>IF(C85&gt;0,$D$30*((C92+C84)/($C$92+$D$92+$C$84+$D$84+$E$92+$E$84)),0)</f>
        <v>0</v>
      </c>
      <c r="D103" s="145">
        <f>IF(D85&gt;0,$D$30*((D92+D84)/($C$92+$D$92+$C$84+$D$84+$E$92+$E$84)),0)</f>
        <v>0</v>
      </c>
      <c r="E103" s="145">
        <f>IF(E85&gt;0,$D$30*((E92+E84)/($C$92+$D$92+$C$84+$D$84+$E$92+$E$84)),0)</f>
        <v>0</v>
      </c>
      <c r="F103" s="170" t="s">
        <v>112</v>
      </c>
      <c r="G103" s="171"/>
      <c r="H103" s="171"/>
      <c r="I103" s="171"/>
      <c r="J103" s="137">
        <f>SUM(D30)</f>
        <v>0</v>
      </c>
      <c r="K103" s="118" t="str">
        <f t="shared" si="1"/>
        <v>OK</v>
      </c>
    </row>
    <row r="104" spans="2:11" ht="15" customHeight="1">
      <c r="B104" s="133">
        <v>22</v>
      </c>
      <c r="C104" s="145">
        <f>IF(C85&gt;0,$D$32*((C92+C84)/($C$92+$D$92+$C$84+$D$84+$E$92+$E$84)),0)</f>
        <v>0</v>
      </c>
      <c r="D104" s="145">
        <f>IF(D85&gt;0,$D$32*((D92+D84)/($C$92+$D$92+$C$84+$D$84+$E$92+$E$84)),0)</f>
        <v>0</v>
      </c>
      <c r="E104" s="145">
        <f>IF(E85&gt;0,$D$32*((E92+E84)/($C$92+$D$92+$C$84+$D$84+$E$92+$E$84)),0)</f>
        <v>0</v>
      </c>
      <c r="F104" s="171" t="s">
        <v>113</v>
      </c>
      <c r="G104" s="171"/>
      <c r="H104" s="171"/>
      <c r="I104" s="171"/>
      <c r="J104" s="137">
        <f>SUM(D32)</f>
        <v>0</v>
      </c>
      <c r="K104" s="118" t="str">
        <f t="shared" si="1"/>
        <v>OK</v>
      </c>
    </row>
    <row r="105" spans="2:11" ht="15" customHeight="1">
      <c r="B105" s="118"/>
      <c r="C105" s="146"/>
      <c r="D105" s="147"/>
      <c r="E105" s="147"/>
      <c r="F105" s="172"/>
      <c r="G105" s="172"/>
      <c r="H105" s="172"/>
      <c r="I105" s="172"/>
      <c r="J105" s="118"/>
      <c r="K105" s="118"/>
    </row>
    <row r="106" spans="2:11" ht="15" hidden="1" customHeight="1">
      <c r="B106" s="148" t="s">
        <v>114</v>
      </c>
      <c r="C106" s="149"/>
      <c r="D106" s="150"/>
      <c r="E106" s="150"/>
      <c r="F106" s="149"/>
      <c r="G106" s="149"/>
      <c r="H106" s="149"/>
      <c r="I106" s="151"/>
      <c r="J106" s="152"/>
      <c r="K106" s="118"/>
    </row>
    <row r="107" spans="2:11" ht="15" hidden="1" customHeight="1">
      <c r="B107" s="153"/>
      <c r="C107" s="147" t="s">
        <v>115</v>
      </c>
      <c r="D107" s="147"/>
      <c r="E107" s="147"/>
      <c r="F107" s="173" t="str">
        <f>IF(AND((SUM(J$85:J$86)*1.25)&gt;=43215.6,D$7=0),"OK","NA OR DOES NOT MEET CPP MINIMUM")</f>
        <v>NA OR DOES NOT MEET CPP MINIMUM</v>
      </c>
      <c r="G107" s="173"/>
      <c r="H107" s="173"/>
      <c r="I107" s="118"/>
      <c r="J107" s="119"/>
      <c r="K107" s="118"/>
    </row>
    <row r="108" spans="2:11" ht="15" hidden="1" customHeight="1">
      <c r="B108" s="154"/>
      <c r="C108" s="155" t="s">
        <v>116</v>
      </c>
      <c r="D108" s="155"/>
      <c r="E108" s="155"/>
      <c r="F108" s="174" t="str">
        <f>IF(AND((SUM(J$84:J$86))&gt;=43215.6,D$6="N"),"OK","NA OR DOES NOT MEET CPP MINIMUM")</f>
        <v>NA OR DOES NOT MEET CPP MINIMUM</v>
      </c>
      <c r="G108" s="174"/>
      <c r="H108" s="174"/>
      <c r="I108" s="156"/>
      <c r="J108" s="157"/>
      <c r="K108" s="118"/>
    </row>
    <row r="109" spans="2:11" ht="15" hidden="1" customHeight="1">
      <c r="B109" s="118"/>
      <c r="C109" s="118"/>
      <c r="D109" s="147"/>
      <c r="E109" s="147"/>
      <c r="F109" s="118"/>
      <c r="G109" s="118"/>
      <c r="H109" s="118"/>
      <c r="I109" s="118"/>
      <c r="J109" s="118"/>
      <c r="K109" s="118"/>
    </row>
    <row r="110" spans="2:11" ht="15" customHeight="1">
      <c r="B110" s="148" t="s">
        <v>117</v>
      </c>
      <c r="C110" s="150"/>
      <c r="D110" s="150"/>
      <c r="E110" s="150"/>
      <c r="F110" s="149"/>
      <c r="G110" s="149"/>
      <c r="H110" s="149"/>
      <c r="I110" s="158">
        <f>J85+J86+J87+J99</f>
        <v>0</v>
      </c>
      <c r="J110" s="152"/>
      <c r="K110" s="118"/>
    </row>
    <row r="111" spans="2:11" ht="15" customHeight="1">
      <c r="B111" s="153"/>
      <c r="C111" s="159" t="s">
        <v>118</v>
      </c>
      <c r="D111" s="159"/>
      <c r="E111" s="159"/>
      <c r="F111" s="118"/>
      <c r="G111" s="118"/>
      <c r="H111" s="118"/>
      <c r="I111" s="118"/>
      <c r="J111" s="119"/>
      <c r="K111" s="118"/>
    </row>
    <row r="112" spans="2:11" ht="15" customHeight="1">
      <c r="B112" s="153"/>
      <c r="C112" s="118"/>
      <c r="D112" s="147" t="s">
        <v>119</v>
      </c>
      <c r="E112" s="147"/>
      <c r="F112" s="118"/>
      <c r="G112" s="118"/>
      <c r="H112" s="118"/>
      <c r="I112" s="160">
        <v>38215</v>
      </c>
      <c r="J112" s="119"/>
      <c r="K112" s="118"/>
    </row>
    <row r="113" spans="2:11" ht="15" customHeight="1">
      <c r="B113" s="153"/>
      <c r="C113" s="118"/>
      <c r="D113" s="147" t="s">
        <v>120</v>
      </c>
      <c r="E113" s="147"/>
      <c r="F113" s="118"/>
      <c r="G113" s="118"/>
      <c r="H113" s="118"/>
      <c r="I113" s="160">
        <v>35274</v>
      </c>
      <c r="J113" s="119"/>
      <c r="K113" s="118"/>
    </row>
    <row r="114" spans="2:11" ht="15" customHeight="1">
      <c r="B114" s="154"/>
      <c r="C114" s="156"/>
      <c r="D114" s="155" t="s">
        <v>121</v>
      </c>
      <c r="E114" s="155"/>
      <c r="F114" s="156"/>
      <c r="G114" s="156"/>
      <c r="H114" s="156"/>
      <c r="I114" s="161">
        <v>31822</v>
      </c>
      <c r="J114" s="157"/>
      <c r="K114" s="118"/>
    </row>
    <row r="115" spans="2:11" ht="15" customHeight="1">
      <c r="B115" s="118"/>
      <c r="C115" s="118"/>
      <c r="D115" s="147"/>
      <c r="E115" s="147"/>
      <c r="F115" s="118"/>
      <c r="G115" s="118"/>
      <c r="H115" s="118"/>
      <c r="I115" s="118"/>
      <c r="J115" s="118"/>
      <c r="K115" s="118"/>
    </row>
    <row r="116" spans="2:11" ht="18.600000000000001" customHeight="1"/>
    <row r="117" spans="2:11" ht="15" customHeight="1"/>
    <row r="118" spans="2:11" ht="15" customHeight="1"/>
    <row r="119" spans="2:11" ht="15" customHeight="1"/>
    <row r="120" spans="2:11" ht="15" customHeight="1"/>
    <row r="121" spans="2:11" ht="15" customHeight="1"/>
    <row r="122" spans="2:11" ht="15" customHeight="1"/>
    <row r="123" spans="2:11" ht="15" customHeight="1"/>
    <row r="124" spans="2:11" ht="15" customHeight="1">
      <c r="B124" t="s">
        <v>122</v>
      </c>
    </row>
    <row r="125" spans="2:11" ht="15" customHeight="1">
      <c r="B125" t="s">
        <v>123</v>
      </c>
      <c r="C125" s="163">
        <v>0.25</v>
      </c>
      <c r="D125" s="162" t="s">
        <v>124</v>
      </c>
      <c r="E125" s="162" t="s">
        <v>125</v>
      </c>
      <c r="F125" t="s">
        <v>126</v>
      </c>
    </row>
    <row r="126" spans="2:11" ht="15" customHeight="1">
      <c r="B126" t="s">
        <v>127</v>
      </c>
      <c r="C126" s="163">
        <v>0.5</v>
      </c>
      <c r="D126" s="162" t="s">
        <v>3</v>
      </c>
      <c r="E126" s="162" t="s">
        <v>128</v>
      </c>
      <c r="F126" t="s">
        <v>129</v>
      </c>
    </row>
    <row r="127" spans="2:11" ht="15" customHeight="1">
      <c r="B127" t="s">
        <v>130</v>
      </c>
      <c r="C127" s="163">
        <v>0.75</v>
      </c>
      <c r="D127" s="162" t="s">
        <v>147</v>
      </c>
      <c r="E127" s="162" t="s">
        <v>131</v>
      </c>
      <c r="F127" t="s">
        <v>132</v>
      </c>
    </row>
    <row r="128" spans="2:11" ht="15" customHeight="1">
      <c r="C128" s="163">
        <v>1</v>
      </c>
      <c r="E128" s="162" t="s">
        <v>133</v>
      </c>
      <c r="F128" t="s">
        <v>134</v>
      </c>
    </row>
    <row r="129" spans="5:6" ht="15" customHeight="1">
      <c r="E129" s="162" t="s">
        <v>135</v>
      </c>
      <c r="F129" t="s">
        <v>136</v>
      </c>
    </row>
    <row r="130" spans="5:6" ht="15" customHeight="1">
      <c r="E130" s="162" t="s">
        <v>137</v>
      </c>
      <c r="F130" t="s">
        <v>138</v>
      </c>
    </row>
    <row r="131" spans="5:6" ht="15" customHeight="1">
      <c r="F131" t="s">
        <v>139</v>
      </c>
    </row>
    <row r="132" spans="5:6" ht="15" customHeight="1">
      <c r="F132" t="s">
        <v>140</v>
      </c>
    </row>
    <row r="133" spans="5:6" ht="15" customHeight="1">
      <c r="F133" t="s">
        <v>141</v>
      </c>
    </row>
    <row r="134" spans="5:6" ht="15" customHeight="1">
      <c r="F134" t="s">
        <v>142</v>
      </c>
    </row>
    <row r="135" spans="5:6">
      <c r="F135" t="s">
        <v>143</v>
      </c>
    </row>
    <row r="136" spans="5:6">
      <c r="F136" t="s">
        <v>144</v>
      </c>
    </row>
  </sheetData>
  <sheetProtection algorithmName="SHA-512" hashValue="FdOpVWrJp+BkOSchOf8LDI0CFfUxIdVYuGBEtlcmhdzoALibF5ciX3S3MsBD4H9shksIjsh3IkUbmO095YRGGw==" saltValue="PAba804fQqGMmjjIawGJTg==" spinCount="100000" sheet="1" selectLockedCells="1"/>
  <mergeCells count="122">
    <mergeCell ref="D4:F4"/>
    <mergeCell ref="I4:J4"/>
    <mergeCell ref="E6:K6"/>
    <mergeCell ref="E7:K7"/>
    <mergeCell ref="E8:K8"/>
    <mergeCell ref="E9:K9"/>
    <mergeCell ref="B1:C1"/>
    <mergeCell ref="D1:F1"/>
    <mergeCell ref="H1:I1"/>
    <mergeCell ref="B2:K2"/>
    <mergeCell ref="B3:K3"/>
    <mergeCell ref="E16:K16"/>
    <mergeCell ref="E17:F17"/>
    <mergeCell ref="I17:J17"/>
    <mergeCell ref="E18:K18"/>
    <mergeCell ref="E19:K19"/>
    <mergeCell ref="E20:K20"/>
    <mergeCell ref="E10:K10"/>
    <mergeCell ref="E11:K11"/>
    <mergeCell ref="E12:K12"/>
    <mergeCell ref="E13:K13"/>
    <mergeCell ref="E14:K14"/>
    <mergeCell ref="E15:K15"/>
    <mergeCell ref="E27:I27"/>
    <mergeCell ref="E28:I28"/>
    <mergeCell ref="E29:K29"/>
    <mergeCell ref="E30:K30"/>
    <mergeCell ref="E31:F31"/>
    <mergeCell ref="I31:J31"/>
    <mergeCell ref="E21:K21"/>
    <mergeCell ref="E22:K22"/>
    <mergeCell ref="E23:K23"/>
    <mergeCell ref="E24:K24"/>
    <mergeCell ref="E25:K25"/>
    <mergeCell ref="E26:I26"/>
    <mergeCell ref="B37:I37"/>
    <mergeCell ref="B38:K38"/>
    <mergeCell ref="B40:K40"/>
    <mergeCell ref="B41:K41"/>
    <mergeCell ref="B42:K42"/>
    <mergeCell ref="E43:K43"/>
    <mergeCell ref="E32:K32"/>
    <mergeCell ref="E33:F33"/>
    <mergeCell ref="I33:J33"/>
    <mergeCell ref="B35:C35"/>
    <mergeCell ref="D35:F35"/>
    <mergeCell ref="H35:I35"/>
    <mergeCell ref="B50:K50"/>
    <mergeCell ref="B51:K51"/>
    <mergeCell ref="B52:K52"/>
    <mergeCell ref="E53:K53"/>
    <mergeCell ref="E54:H54"/>
    <mergeCell ref="I54:J54"/>
    <mergeCell ref="E44:K44"/>
    <mergeCell ref="E45:K45"/>
    <mergeCell ref="G46:K46"/>
    <mergeCell ref="G47:K47"/>
    <mergeCell ref="E48:K48"/>
    <mergeCell ref="B49:I49"/>
    <mergeCell ref="B59:K59"/>
    <mergeCell ref="B60:H60"/>
    <mergeCell ref="B61:C61"/>
    <mergeCell ref="D61:H61"/>
    <mergeCell ref="J61:K61"/>
    <mergeCell ref="B62:C62"/>
    <mergeCell ref="D62:H62"/>
    <mergeCell ref="J62:K62"/>
    <mergeCell ref="E55:H55"/>
    <mergeCell ref="I55:J55"/>
    <mergeCell ref="E56:H56"/>
    <mergeCell ref="I56:J56"/>
    <mergeCell ref="E57:K57"/>
    <mergeCell ref="B58:I58"/>
    <mergeCell ref="B67:C67"/>
    <mergeCell ref="B68:C68"/>
    <mergeCell ref="B70:C70"/>
    <mergeCell ref="B71:C71"/>
    <mergeCell ref="D71:H71"/>
    <mergeCell ref="J71:K71"/>
    <mergeCell ref="B63:H63"/>
    <mergeCell ref="B64:C64"/>
    <mergeCell ref="D64:H64"/>
    <mergeCell ref="J64:K64"/>
    <mergeCell ref="B65:C65"/>
    <mergeCell ref="B66:H66"/>
    <mergeCell ref="B78:D78"/>
    <mergeCell ref="F78:I78"/>
    <mergeCell ref="B79:D79"/>
    <mergeCell ref="F79:I79"/>
    <mergeCell ref="B80:D80"/>
    <mergeCell ref="F80:I80"/>
    <mergeCell ref="B72:K72"/>
    <mergeCell ref="B74:K74"/>
    <mergeCell ref="B75:K75"/>
    <mergeCell ref="C76:F76"/>
    <mergeCell ref="B77:C77"/>
    <mergeCell ref="D77:F77"/>
    <mergeCell ref="H77:I77"/>
    <mergeCell ref="F89:I89"/>
    <mergeCell ref="F90:I90"/>
    <mergeCell ref="F91:I91"/>
    <mergeCell ref="F92:I92"/>
    <mergeCell ref="F93:I93"/>
    <mergeCell ref="F94:I94"/>
    <mergeCell ref="F81:I81"/>
    <mergeCell ref="F84:I84"/>
    <mergeCell ref="F85:I85"/>
    <mergeCell ref="F86:I86"/>
    <mergeCell ref="F87:I87"/>
    <mergeCell ref="F88:I88"/>
    <mergeCell ref="F102:I102"/>
    <mergeCell ref="F103:I103"/>
    <mergeCell ref="F104:I104"/>
    <mergeCell ref="F105:I105"/>
    <mergeCell ref="F107:H107"/>
    <mergeCell ref="F108:H108"/>
    <mergeCell ref="F95:I95"/>
    <mergeCell ref="F96:I96"/>
    <mergeCell ref="F97:I97"/>
    <mergeCell ref="F98:I98"/>
    <mergeCell ref="F99:I99"/>
    <mergeCell ref="F100:I100"/>
  </mergeCells>
  <conditionalFormatting sqref="F107">
    <cfRule type="cellIs" dxfId="12" priority="13" operator="equal">
      <formula>"NA OR DOES NOT MEET CPP MINIMUM"</formula>
    </cfRule>
  </conditionalFormatting>
  <conditionalFormatting sqref="F108">
    <cfRule type="cellIs" dxfId="11" priority="12" operator="equal">
      <formula>"NA OR DOES NOT MEET CPP MINIMUM"</formula>
    </cfRule>
  </conditionalFormatting>
  <conditionalFormatting sqref="H4">
    <cfRule type="cellIs" dxfId="10" priority="11" operator="equal">
      <formula>0</formula>
    </cfRule>
  </conditionalFormatting>
  <conditionalFormatting sqref="C6">
    <cfRule type="cellIs" dxfId="9" priority="10" operator="equal">
      <formula>"Error"</formula>
    </cfRule>
  </conditionalFormatting>
  <conditionalFormatting sqref="C7">
    <cfRule type="cellIs" dxfId="8" priority="9" operator="equal">
      <formula>"Review"</formula>
    </cfRule>
  </conditionalFormatting>
  <conditionalFormatting sqref="K26">
    <cfRule type="containsText" dxfId="7" priority="8" operator="containsText" text="ERROR">
      <formula>NOT(ISERROR(SEARCH("ERROR",K26)))</formula>
    </cfRule>
  </conditionalFormatting>
  <conditionalFormatting sqref="K27:K28">
    <cfRule type="containsText" dxfId="6" priority="7" operator="containsText" text="ERROR">
      <formula>NOT(ISERROR(SEARCH("ERROR",K27)))</formula>
    </cfRule>
  </conditionalFormatting>
  <conditionalFormatting sqref="D26:D28">
    <cfRule type="containsText" dxfId="5" priority="6" operator="containsText" text="N/A">
      <formula>NOT(ISERROR(SEARCH("N/A",D26)))</formula>
    </cfRule>
  </conditionalFormatting>
  <conditionalFormatting sqref="C15">
    <cfRule type="cellIs" dxfId="4" priority="5" operator="equal">
      <formula>"Error"</formula>
    </cfRule>
  </conditionalFormatting>
  <conditionalFormatting sqref="C18">
    <cfRule type="cellIs" dxfId="3" priority="4" operator="equal">
      <formula>"Error"</formula>
    </cfRule>
  </conditionalFormatting>
  <conditionalFormatting sqref="K84:K104">
    <cfRule type="containsText" dxfId="2" priority="3" operator="containsText" text="ERROR">
      <formula>NOT(ISERROR(SEARCH("ERROR",K84)))</formula>
    </cfRule>
  </conditionalFormatting>
  <conditionalFormatting sqref="K85:K104">
    <cfRule type="containsText" dxfId="1" priority="2" operator="containsText" text="ERROR">
      <formula>NOT(ISERROR(SEARCH("ERROR",K85)))</formula>
    </cfRule>
  </conditionalFormatting>
  <conditionalFormatting sqref="B2:K2 B3">
    <cfRule type="beginsWith" dxfId="0" priority="1" operator="beginsWith" text="ERROR">
      <formula>LEFT(B2,LEN("ERROR"))="ERROR"</formula>
    </cfRule>
  </conditionalFormatting>
  <dataValidations count="17">
    <dataValidation allowBlank="1" showInputMessage="1" showErrorMessage="1" promptTitle="Reimbursable Business Exp" prompt="Insert total accountable reimbursable expenses here and/or use table below for additional examples and help." sqref="D53" xr:uid="{B591187C-A06F-D041-BC54-C2147EB48284}"/>
    <dataValidation type="list" allowBlank="1" showInputMessage="1" showErrorMessage="1" promptTitle="Examples" prompt="Use the dropdown box as an aid to the type of out-of-pocket expenses for which the church may reimburse you." sqref="E54:H56" xr:uid="{8162C966-CACA-9847-95A3-375C55B05327}">
      <formula1>$E$125:$E$130</formula1>
    </dataValidation>
    <dataValidation allowBlank="1" showInputMessage="1" showErrorMessage="1" promptTitle="Housing Exclusion" prompt="When parsonage is provided, you may designate a portion of your salary for parsonage expenses you pay such as utilities, insurance and maintenance.  See instructions for further details." sqref="D45" xr:uid="{783B17E2-1ACB-F643-BBC8-F799DE4CFF4A}"/>
    <dataValidation allowBlank="1" showInputMessage="1" showErrorMessage="1" promptTitle="Out-of-pocket expense" prompt="Examples include (1) mileage allowance for business use of personal auto, (2) meals and lodging, (3) registration fees, (4) travel, (5) continuing education" sqref="D44" xr:uid="{BFB72CC6-DEBA-8348-822D-A555D493FAD4}"/>
    <dataValidation allowBlank="1" showInputMessage="1" showErrorMessage="1" promptTitle="Cash allowance for insurance" prompt="This is NOT the health insurance directly billed to the church.  It is for other life insurance or a health insurance supplement. THIS IS CONSIDERED TAXABLE WAGES." sqref="D43" xr:uid="{A14F4143-9188-D04E-A81C-3E56783D1264}"/>
    <dataValidation allowBlank="1" showInputMessage="1" showErrorMessage="1" promptTitle="Other 403(b) contributions" prompt="This is a contribution to an IRA held with a bank or investment firm.  There must a voluntary compensation reduction agreement on file with the church and you may elect it to be tax-deferred. " sqref="D19" xr:uid="{8F0E607B-6309-2F40-AE49-66F9F63897AB}"/>
    <dataValidation type="list" allowBlank="1" showInputMessage="1" showErrorMessage="1" promptTitle="UMPIP Tax Deferred?" prompt="From the dropdown menu please choose &quot;Y&quot; for tax deferred or &quot;N&quot; for not tax deferred." sqref="D18" xr:uid="{C97CACB1-CB42-D144-B565-C6173AE69435}">
      <formula1>$D$125:$D$126</formula1>
    </dataValidation>
    <dataValidation allowBlank="1" showInputMessage="1" showErrorMessage="1" promptTitle="UMPIP Contribution" prompt="CRSP-DC rules require a pastor to contribute at least 1% of plan compensation - calculated below - to UMPIP to get the matching 1% CRSP-DC contribution from the church." sqref="D16" xr:uid="{7A6B7EB1-C184-D04D-A206-D6DBC8FA8776}"/>
    <dataValidation allowBlank="1" showInputMessage="1" showErrorMessage="1" promptTitle="Flexible Spending Account" prompt="Amount elected for medical (MRA) or dependent (FSA) expenses.  This is a &quot;use-it-or-lose-it&quot; amount.  Please refer to instructions and indicate in the box below whether this plan is through the Conference (Wespath)" sqref="D14" xr:uid="{E0AB87A5-A335-BC49-9A43-B019E178AEA2}"/>
    <dataValidation allowBlank="1" showInputMessage="1" showErrorMessage="1" promptTitle="HSA Contribution" prompt="If you chose an &quot;H&quot; (high deductible) plan during Annual Enrollment, enter the amount you wish to contribute to the accompanying Health Savings Account (HSA).  Please refer to instructions for more information." sqref="D13" xr:uid="{A552DC3A-F85C-5B4B-A504-74851F29409A}"/>
    <dataValidation allowBlank="1" showInputMessage="1" showErrorMessage="1" promptTitle="Your cost for health insurance" prompt="Using your HealthFlex Annual Election, enter the amount of health insurance premiums (e.g. dental, vision) not covered by your Defined Contribution.  If you have questions, please contact the Conference benefits office." sqref="D12" xr:uid="{6B87CCB1-10A6-CE4C-84BF-DE600F515B36}"/>
    <dataValidation allowBlank="1" showInputMessage="1" showErrorMessage="1" promptTitle="Equitable Compensation" prompt="This is contingent upon approval by the Commision on Equitable Compensation.  Please contact your D.S. to make application." sqref="D9" xr:uid="{1A0B1382-1AC7-B241-B610-E226816C659D}"/>
    <dataValidation type="list" allowBlank="1" showInputMessage="1" showErrorMessage="1" promptTitle="Parsonage?" prompt="Choose Y or N from dropdown list" sqref="D6" xr:uid="{ED140D75-B7B1-1A41-925C-2A6D6A535346}">
      <formula1>$D$125:$D$126</formula1>
    </dataValidation>
    <dataValidation type="list" allowBlank="1" showInputMessage="1" showErrorMessage="1" promptTitle="Charge Type" prompt="Choose from dropdown list" sqref="C4" xr:uid="{724D8F3D-C383-BB46-96D4-139315B3ADB0}">
      <formula1>$B$125:$B$127</formula1>
    </dataValidation>
    <dataValidation type="list" allowBlank="1" showInputMessage="1" showErrorMessage="1" errorTitle="Appt %" error="No entry made" promptTitle="Appt %" prompt="Choose appointment percentage from dropdown list" sqref="H4" xr:uid="{F16A8FC7-0A74-2441-84EF-5E1FB15ED5DC}">
      <formula1>$C$125:$C$128</formula1>
    </dataValidation>
    <dataValidation type="list" allowBlank="1" showInputMessage="1" showErrorMessage="1" sqref="D15" xr:uid="{AFE7C260-23E2-C344-870D-36A892AB4B29}">
      <formula1>$D$125:$D$126</formula1>
    </dataValidation>
    <dataValidation type="list" allowBlank="1" showInputMessage="1" showErrorMessage="1" promptTitle="Conference Relationship" prompt="Choose from dropdown list" sqref="K4" xr:uid="{A3B19269-30D7-6B42-A608-D491A608AF26}">
      <formula1>$F$125:$F$137</formula1>
    </dataValidation>
  </dataValidations>
  <pageMargins left="0.3" right="0.3" top="0.5" bottom="0.25" header="0.26" footer="0.3"/>
  <pageSetup scale="94" orientation="portrait" r:id="rId1"/>
  <headerFooter>
    <oddHeader>&amp;C&amp;"Calibri Bold,Bold"&amp;14&amp;K000000Northwest Texas Conference Pastor Compensation Form - 2022</oddHeader>
    <oddFooter>&amp;L&amp;"Calibri,Regular"&amp;9&amp;K000000Version: 2022.1 08/11/21</oddFooter>
  </headerFooter>
  <rowBreaks count="2" manualBreakCount="2">
    <brk id="34" max="16383" man="1"/>
    <brk id="7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2022 Compensation Form</vt:lpstr>
      <vt:lpstr>'2022 Compensation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Andersen</dc:creator>
  <cp:lastModifiedBy>admin assistant</cp:lastModifiedBy>
  <cp:lastPrinted>2021-08-11T16:30:01Z</cp:lastPrinted>
  <dcterms:created xsi:type="dcterms:W3CDTF">2019-08-22T20:19:34Z</dcterms:created>
  <dcterms:modified xsi:type="dcterms:W3CDTF">2021-10-07T15:45:24Z</dcterms:modified>
</cp:coreProperties>
</file>