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activeTab="1"/>
  </bookViews>
  <sheets>
    <sheet name="Sheet1" sheetId="1" r:id="rId1"/>
    <sheet name="Sellers Workshee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2"/>
  <c r="C43"/>
  <c r="C37"/>
  <c r="C45" s="1"/>
  <c r="C46" s="1"/>
  <c r="C24"/>
  <c r="C23"/>
  <c r="C17"/>
  <c r="C13"/>
  <c r="C17" i="1"/>
  <c r="C6"/>
  <c r="C13"/>
  <c r="C45"/>
  <c r="C46" s="1"/>
  <c r="C11"/>
  <c r="C43"/>
  <c r="C9"/>
  <c r="C21"/>
  <c r="C5" i="2" l="1"/>
  <c r="C22" i="1"/>
  <c r="C23" s="1"/>
  <c r="C25" s="1"/>
  <c r="C7"/>
  <c r="C44"/>
  <c r="C19" l="1"/>
  <c r="C15"/>
</calcChain>
</file>

<file path=xl/sharedStrings.xml><?xml version="1.0" encoding="utf-8"?>
<sst xmlns="http://schemas.openxmlformats.org/spreadsheetml/2006/main" count="109" uniqueCount="85">
  <si>
    <t>Purchase Price</t>
  </si>
  <si>
    <t>1313 Shot in the Head Lane</t>
  </si>
  <si>
    <t>CAP Rate</t>
  </si>
  <si>
    <t>Cash on Cash</t>
  </si>
  <si>
    <t>Gross Rent Multiplier</t>
  </si>
  <si>
    <t>Amount Financed</t>
  </si>
  <si>
    <t>Down Payment</t>
  </si>
  <si>
    <t>Cash to Close</t>
  </si>
  <si>
    <t>Tacoma, WA  00000</t>
  </si>
  <si>
    <t>Total Acquisition Cost</t>
  </si>
  <si>
    <t>Fill In Fields</t>
  </si>
  <si>
    <t>Auto Calculated</t>
  </si>
  <si>
    <t>POTENTIAL RENTAL INCOME</t>
  </si>
  <si>
    <t>EFFECTIVE RENTAL INCOME</t>
  </si>
  <si>
    <t>Plus: Other Income</t>
  </si>
  <si>
    <t>GROSS OPERATING INCOME</t>
  </si>
  <si>
    <t>Real Estate Taxes</t>
  </si>
  <si>
    <t>Personal Property Taxes</t>
  </si>
  <si>
    <t>Property Insurance</t>
  </si>
  <si>
    <t>Off Site Management</t>
  </si>
  <si>
    <t>Repairs and Maintenance</t>
  </si>
  <si>
    <t>Utilities</t>
  </si>
  <si>
    <t>Accounting and Legal</t>
  </si>
  <si>
    <t>Licenses/Permits</t>
  </si>
  <si>
    <t>Advertising</t>
  </si>
  <si>
    <t>Supplies</t>
  </si>
  <si>
    <t>Lawn and Grounds Keeping</t>
  </si>
  <si>
    <t>TOTAL OPERATING EXPENSES</t>
  </si>
  <si>
    <t>NET OPERATING INCOME</t>
  </si>
  <si>
    <t>Less: Annual Debt Service</t>
  </si>
  <si>
    <t>CASH FLOW BEFORE TAXES</t>
  </si>
  <si>
    <t>Number of Units</t>
  </si>
  <si>
    <t>Unit #1 Rent</t>
  </si>
  <si>
    <t>Unit #2 Rent</t>
  </si>
  <si>
    <t>Unit #3 Rent</t>
  </si>
  <si>
    <t>Unit #4 Rent</t>
  </si>
  <si>
    <t>The projections are estimates only.</t>
  </si>
  <si>
    <t>financial, and/or tax advice.</t>
  </si>
  <si>
    <t>Property Worksheet</t>
  </si>
  <si>
    <t>All users of this worksheet are</t>
  </si>
  <si>
    <t xml:space="preserve">advised to seek professional legal, </t>
  </si>
  <si>
    <t xml:space="preserve">This worksheet was designed and offered </t>
  </si>
  <si>
    <t xml:space="preserve">for educational purposes only, and was </t>
  </si>
  <si>
    <t>not intended as financial advice.</t>
  </si>
  <si>
    <t>This worksheet is based on assumptions.</t>
  </si>
  <si>
    <t>Provider assumes no liability for acuracy.</t>
  </si>
  <si>
    <t>Closing Costs (est. 3%)</t>
  </si>
  <si>
    <t>Item A</t>
  </si>
  <si>
    <t>Item B</t>
  </si>
  <si>
    <t>Item C</t>
  </si>
  <si>
    <t>Less: Vacancy rate of 3%</t>
  </si>
  <si>
    <t>Miscellaneous:</t>
  </si>
  <si>
    <t>OPERATING EXPENSES:</t>
  </si>
  <si>
    <t xml:space="preserve">Monthly Debt Service </t>
  </si>
  <si>
    <t>Interest Rate - 30 Year Fixed</t>
  </si>
  <si>
    <r>
      <rPr>
        <b/>
        <sz val="18"/>
        <color theme="0"/>
        <rFont val="Calibri"/>
        <family val="2"/>
        <scheme val="minor"/>
      </rPr>
      <t>The</t>
    </r>
    <r>
      <rPr>
        <b/>
        <sz val="18"/>
        <color rgb="FFFF0000"/>
        <rFont val="Calibri"/>
        <family val="2"/>
        <scheme val="minor"/>
      </rPr>
      <t>Plex</t>
    </r>
    <r>
      <rPr>
        <b/>
        <sz val="18"/>
        <color theme="0"/>
        <rFont val="Calibri"/>
        <family val="2"/>
        <scheme val="minor"/>
      </rPr>
      <t>Investor</t>
    </r>
    <r>
      <rPr>
        <b/>
        <sz val="18"/>
        <color rgb="FFFF0000"/>
        <rFont val="Calibri"/>
        <family val="2"/>
        <scheme val="minor"/>
      </rPr>
      <t>.</t>
    </r>
    <r>
      <rPr>
        <b/>
        <sz val="12"/>
        <color rgb="FFFF0000"/>
        <rFont val="Calibri"/>
        <family val="2"/>
        <scheme val="minor"/>
      </rPr>
      <t>com</t>
    </r>
  </si>
  <si>
    <t>Original Purchase Price</t>
  </si>
  <si>
    <t>Original Closing Costs</t>
  </si>
  <si>
    <t>Balance on Loan</t>
  </si>
  <si>
    <t>Gross</t>
  </si>
  <si>
    <r>
      <rPr>
        <b/>
        <sz val="18"/>
        <color rgb="FFFF0000"/>
        <rFont val="Calibri"/>
        <family val="2"/>
        <scheme val="minor"/>
      </rPr>
      <t>Sellers</t>
    </r>
    <r>
      <rPr>
        <b/>
        <sz val="18"/>
        <color theme="0"/>
        <rFont val="Calibri"/>
        <family val="2"/>
        <scheme val="minor"/>
      </rPr>
      <t xml:space="preserve"> Worksheet</t>
    </r>
  </si>
  <si>
    <t>Selling Costs:</t>
  </si>
  <si>
    <t>Appraisal</t>
  </si>
  <si>
    <t>Inspection</t>
  </si>
  <si>
    <t>Real Estate Broker Fee</t>
  </si>
  <si>
    <t>Sales Price</t>
  </si>
  <si>
    <t>Buyers Costs Paid by Seller</t>
  </si>
  <si>
    <t>Sub Total</t>
  </si>
  <si>
    <t>Title Policy</t>
  </si>
  <si>
    <t>Escrow Fee</t>
  </si>
  <si>
    <t>Document Fee</t>
  </si>
  <si>
    <t>Recording Fee</t>
  </si>
  <si>
    <t>State Excise Tax</t>
  </si>
  <si>
    <t>Accounting</t>
  </si>
  <si>
    <t xml:space="preserve">Legal </t>
  </si>
  <si>
    <t>Repairs &amp; Upgrades</t>
  </si>
  <si>
    <t>Total Cost to Sell</t>
  </si>
  <si>
    <t>Prior to Sale</t>
  </si>
  <si>
    <t>Est. Cash at Close</t>
  </si>
  <si>
    <t>"With One Call - We Do It All"</t>
  </si>
  <si>
    <t>John Novak</t>
  </si>
  <si>
    <t>Managing Broker</t>
  </si>
  <si>
    <r>
      <t>The</t>
    </r>
    <r>
      <rPr>
        <b/>
        <sz val="18"/>
        <color rgb="FFFF0000"/>
        <rFont val="Calibri"/>
        <family val="2"/>
        <scheme val="minor"/>
      </rPr>
      <t>Plex</t>
    </r>
    <r>
      <rPr>
        <b/>
        <sz val="18"/>
        <color theme="1"/>
        <rFont val="Calibri"/>
        <family val="2"/>
        <scheme val="minor"/>
      </rPr>
      <t>Investor.</t>
    </r>
    <r>
      <rPr>
        <b/>
        <sz val="14"/>
        <color theme="1"/>
        <rFont val="Calibri"/>
        <family val="2"/>
        <scheme val="minor"/>
      </rPr>
      <t>com</t>
    </r>
  </si>
  <si>
    <t>360.464.1620</t>
  </si>
  <si>
    <t>1313 Short Street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</si>
</sst>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.0_);_(* \(#,##0.0\);_(* &quot;-&quot;??_);_(@_)"/>
    <numFmt numFmtId="167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164" fontId="0" fillId="2" borderId="1" xfId="2" applyNumberFormat="1" applyFont="1" applyFill="1" applyBorder="1"/>
    <xf numFmtId="0" fontId="0" fillId="2" borderId="1" xfId="0" applyFill="1" applyBorder="1" applyAlignment="1">
      <alignment horizontal="center"/>
    </xf>
    <xf numFmtId="9" fontId="0" fillId="2" borderId="1" xfId="3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2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Font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2" fillId="2" borderId="0" xfId="0" applyFont="1" applyFill="1" applyBorder="1" applyProtection="1"/>
    <xf numFmtId="0" fontId="0" fillId="2" borderId="0" xfId="0" applyFill="1" applyBorder="1" applyProtection="1"/>
    <xf numFmtId="0" fontId="0" fillId="0" borderId="0" xfId="0" applyBorder="1" applyProtection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0" fontId="7" fillId="0" borderId="3" xfId="0" applyFont="1" applyFill="1" applyBorder="1" applyProtection="1">
      <protection locked="0"/>
    </xf>
    <xf numFmtId="164" fontId="1" fillId="2" borderId="1" xfId="2" applyNumberFormat="1" applyFont="1" applyFill="1" applyBorder="1"/>
    <xf numFmtId="0" fontId="3" fillId="3" borderId="7" xfId="0" applyFont="1" applyFill="1" applyBorder="1" applyAlignment="1" applyProtection="1">
      <alignment horizontal="left"/>
    </xf>
    <xf numFmtId="0" fontId="0" fillId="3" borderId="8" xfId="0" applyFill="1" applyBorder="1" applyProtection="1"/>
    <xf numFmtId="0" fontId="3" fillId="3" borderId="8" xfId="0" applyFont="1" applyFill="1" applyBorder="1" applyProtection="1"/>
    <xf numFmtId="0" fontId="8" fillId="3" borderId="8" xfId="0" applyFont="1" applyFill="1" applyBorder="1" applyAlignment="1" applyProtection="1">
      <alignment horizontal="center"/>
    </xf>
    <xf numFmtId="0" fontId="0" fillId="3" borderId="9" xfId="0" applyFill="1" applyBorder="1" applyProtection="1"/>
    <xf numFmtId="0" fontId="6" fillId="0" borderId="3" xfId="0" applyFont="1" applyBorder="1" applyProtection="1"/>
    <xf numFmtId="0" fontId="0" fillId="0" borderId="3" xfId="0" applyFont="1" applyBorder="1" applyProtection="1"/>
    <xf numFmtId="0" fontId="7" fillId="0" borderId="5" xfId="0" applyFont="1" applyFill="1" applyBorder="1" applyProtection="1"/>
    <xf numFmtId="164" fontId="0" fillId="4" borderId="1" xfId="0" applyNumberFormat="1" applyFill="1" applyBorder="1" applyProtection="1"/>
    <xf numFmtId="164" fontId="0" fillId="4" borderId="11" xfId="2" applyNumberFormat="1" applyFont="1" applyFill="1" applyBorder="1" applyProtection="1"/>
    <xf numFmtId="164" fontId="2" fillId="4" borderId="10" xfId="2" applyNumberFormat="1" applyFont="1" applyFill="1" applyBorder="1" applyProtection="1"/>
    <xf numFmtId="164" fontId="0" fillId="4" borderId="1" xfId="2" applyNumberFormat="1" applyFont="1" applyFill="1" applyBorder="1" applyProtection="1"/>
    <xf numFmtId="165" fontId="0" fillId="4" borderId="1" xfId="3" applyNumberFormat="1" applyFont="1" applyFill="1" applyBorder="1" applyAlignment="1" applyProtection="1">
      <alignment horizontal="center"/>
    </xf>
    <xf numFmtId="166" fontId="0" fillId="4" borderId="1" xfId="1" applyNumberFormat="1" applyFont="1" applyFill="1" applyBorder="1" applyAlignment="1" applyProtection="1">
      <alignment horizontal="center"/>
    </xf>
    <xf numFmtId="0" fontId="0" fillId="0" borderId="2" xfId="0" applyBorder="1" applyProtection="1"/>
    <xf numFmtId="164" fontId="6" fillId="4" borderId="1" xfId="0" applyNumberFormat="1" applyFont="1" applyFill="1" applyBorder="1" applyProtection="1"/>
    <xf numFmtId="164" fontId="2" fillId="4" borderId="1" xfId="0" applyNumberFormat="1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0" fillId="0" borderId="4" xfId="0" applyBorder="1" applyProtection="1"/>
    <xf numFmtId="0" fontId="2" fillId="0" borderId="0" xfId="0" applyFont="1" applyBorder="1" applyProtection="1"/>
    <xf numFmtId="0" fontId="2" fillId="0" borderId="4" xfId="0" applyFont="1" applyBorder="1" applyProtection="1"/>
    <xf numFmtId="0" fontId="0" fillId="2" borderId="1" xfId="0" applyFill="1" applyBorder="1" applyProtection="1"/>
    <xf numFmtId="0" fontId="0" fillId="4" borderId="0" xfId="0" applyFill="1" applyBorder="1" applyProtection="1"/>
    <xf numFmtId="0" fontId="0" fillId="4" borderId="1" xfId="0" applyFill="1" applyBorder="1" applyProtection="1"/>
    <xf numFmtId="164" fontId="0" fillId="0" borderId="0" xfId="2" applyNumberFormat="1" applyFont="1" applyFill="1" applyBorder="1" applyProtection="1"/>
    <xf numFmtId="9" fontId="0" fillId="2" borderId="1" xfId="0" applyNumberFormat="1" applyFill="1" applyBorder="1" applyAlignment="1" applyProtection="1">
      <alignment horizontal="center"/>
      <protection locked="0"/>
    </xf>
    <xf numFmtId="164" fontId="0" fillId="5" borderId="1" xfId="2" applyNumberFormat="1" applyFont="1" applyFill="1" applyBorder="1" applyProtection="1"/>
    <xf numFmtId="0" fontId="2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10" fontId="0" fillId="2" borderId="1" xfId="3" applyNumberFormat="1" applyFont="1" applyFill="1" applyBorder="1" applyAlignment="1" applyProtection="1">
      <alignment horizontal="center"/>
      <protection locked="0"/>
    </xf>
    <xf numFmtId="164" fontId="0" fillId="6" borderId="1" xfId="2" applyNumberFormat="1" applyFont="1" applyFill="1" applyBorder="1"/>
    <xf numFmtId="164" fontId="0" fillId="4" borderId="1" xfId="2" applyNumberFormat="1" applyFont="1" applyFill="1" applyBorder="1"/>
    <xf numFmtId="164" fontId="0" fillId="0" borderId="0" xfId="0" applyNumberFormat="1" applyFill="1" applyBorder="1" applyProtection="1"/>
    <xf numFmtId="0" fontId="7" fillId="2" borderId="1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164" fontId="0" fillId="0" borderId="0" xfId="2" applyNumberFormat="1" applyFont="1" applyFill="1" applyBorder="1"/>
    <xf numFmtId="0" fontId="0" fillId="0" borderId="3" xfId="0" applyBorder="1" applyProtection="1"/>
    <xf numFmtId="164" fontId="0" fillId="6" borderId="1" xfId="0" applyNumberFormat="1" applyFill="1" applyBorder="1" applyProtection="1"/>
    <xf numFmtId="164" fontId="0" fillId="6" borderId="1" xfId="0" applyNumberFormat="1" applyFill="1" applyBorder="1"/>
    <xf numFmtId="0" fontId="6" fillId="2" borderId="12" xfId="0" applyFont="1" applyFill="1" applyBorder="1" applyProtection="1">
      <protection locked="0"/>
    </xf>
    <xf numFmtId="0" fontId="0" fillId="0" borderId="3" xfId="0" applyBorder="1"/>
    <xf numFmtId="164" fontId="2" fillId="6" borderId="13" xfId="2" applyNumberFormat="1" applyFont="1" applyFill="1" applyBorder="1" applyProtection="1"/>
    <xf numFmtId="164" fontId="0" fillId="2" borderId="1" xfId="2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1" xfId="2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1" xfId="2" applyNumberFormat="1" applyFont="1" applyFill="1" applyBorder="1" applyAlignment="1" applyProtection="1">
      <alignment horizontal="center"/>
      <protection locked="0"/>
    </xf>
    <xf numFmtId="44" fontId="0" fillId="2" borderId="1" xfId="2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7" fontId="0" fillId="0" borderId="0" xfId="1" applyNumberFormat="1" applyFont="1" applyFill="1" applyBorder="1" applyAlignment="1" applyProtection="1">
      <alignment horizontal="center" vertical="center"/>
      <protection locked="0"/>
    </xf>
    <xf numFmtId="164" fontId="0" fillId="0" borderId="0" xfId="2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3</xdr:row>
      <xdr:rowOff>76473</xdr:rowOff>
    </xdr:from>
    <xdr:to>
      <xdr:col>7</xdr:col>
      <xdr:colOff>323850</xdr:colOff>
      <xdr:row>13</xdr:row>
      <xdr:rowOff>66674</xdr:rowOff>
    </xdr:to>
    <xdr:pic>
      <xdr:nvPicPr>
        <xdr:cNvPr id="2" name="Picture 1" descr="shadows-fou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1850" y="762273"/>
          <a:ext cx="2466975" cy="1895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3</xdr:row>
      <xdr:rowOff>76473</xdr:rowOff>
    </xdr:from>
    <xdr:to>
      <xdr:col>7</xdr:col>
      <xdr:colOff>342900</xdr:colOff>
      <xdr:row>13</xdr:row>
      <xdr:rowOff>66674</xdr:rowOff>
    </xdr:to>
    <xdr:pic>
      <xdr:nvPicPr>
        <xdr:cNvPr id="2" name="Picture 1" descr="shadows-fou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1850" y="762273"/>
          <a:ext cx="2466975" cy="1895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sqref="A1:XFD1048576"/>
    </sheetView>
  </sheetViews>
  <sheetFormatPr defaultRowHeight="15"/>
  <cols>
    <col min="1" max="1" width="26.28515625" customWidth="1"/>
    <col min="2" max="2" width="8.140625" customWidth="1"/>
    <col min="3" max="3" width="11.7109375" customWidth="1"/>
    <col min="4" max="4" width="9.140625" customWidth="1"/>
    <col min="7" max="7" width="9.140625" customWidth="1"/>
  </cols>
  <sheetData>
    <row r="1" spans="1:8" ht="24" thickBot="1">
      <c r="A1" s="30" t="s">
        <v>55</v>
      </c>
      <c r="B1" s="31"/>
      <c r="C1" s="31"/>
      <c r="D1" s="32"/>
      <c r="E1" s="31"/>
      <c r="F1" s="33" t="s">
        <v>38</v>
      </c>
      <c r="G1" s="31"/>
      <c r="H1" s="34"/>
    </row>
    <row r="2" spans="1:8">
      <c r="A2" s="13"/>
      <c r="B2" s="12"/>
      <c r="C2" s="2"/>
      <c r="D2" s="2"/>
      <c r="E2" s="7"/>
      <c r="F2" s="8" t="s">
        <v>1</v>
      </c>
      <c r="G2" s="8"/>
      <c r="H2" s="9"/>
    </row>
    <row r="3" spans="1:8">
      <c r="A3" s="25" t="s">
        <v>31</v>
      </c>
      <c r="B3" s="20"/>
      <c r="C3" s="5">
        <v>4</v>
      </c>
      <c r="D3" s="2"/>
      <c r="E3" s="7"/>
      <c r="F3" s="8" t="s">
        <v>8</v>
      </c>
      <c r="G3" s="8"/>
      <c r="H3" s="9"/>
    </row>
    <row r="4" spans="1:8">
      <c r="A4" s="18"/>
      <c r="B4" s="20"/>
      <c r="C4" s="2"/>
      <c r="D4" s="2"/>
      <c r="E4" s="2"/>
      <c r="F4" s="2"/>
      <c r="G4" s="2"/>
      <c r="H4" s="9"/>
    </row>
    <row r="5" spans="1:8">
      <c r="A5" s="25" t="s">
        <v>0</v>
      </c>
      <c r="B5" s="20"/>
      <c r="C5" s="4">
        <v>325000</v>
      </c>
      <c r="D5" s="2"/>
      <c r="E5" s="2"/>
      <c r="F5" s="2"/>
      <c r="G5" s="2"/>
      <c r="H5" s="9"/>
    </row>
    <row r="6" spans="1:8">
      <c r="A6" s="18" t="s">
        <v>46</v>
      </c>
      <c r="B6" s="20"/>
      <c r="C6" s="38">
        <f>C5*0.03</f>
        <v>9750</v>
      </c>
      <c r="D6" s="2"/>
      <c r="E6" s="2"/>
      <c r="F6" s="2"/>
      <c r="G6" s="2"/>
      <c r="H6" s="9"/>
    </row>
    <row r="7" spans="1:8">
      <c r="A7" s="18" t="s">
        <v>9</v>
      </c>
      <c r="B7" s="20"/>
      <c r="C7" s="46">
        <f>C5+C6</f>
        <v>334750</v>
      </c>
      <c r="D7" s="2"/>
      <c r="E7" s="2"/>
      <c r="F7" s="2"/>
      <c r="G7" s="2"/>
      <c r="H7" s="9"/>
    </row>
    <row r="8" spans="1:8">
      <c r="A8" s="25" t="s">
        <v>6</v>
      </c>
      <c r="B8" s="20"/>
      <c r="C8" s="29">
        <v>140000</v>
      </c>
      <c r="D8" s="2"/>
      <c r="E8" s="2"/>
      <c r="F8" s="2"/>
      <c r="G8" s="2"/>
      <c r="H8" s="9"/>
    </row>
    <row r="9" spans="1:8">
      <c r="A9" s="17" t="s">
        <v>7</v>
      </c>
      <c r="B9" s="20"/>
      <c r="C9" s="46">
        <f>C6+C8</f>
        <v>149750</v>
      </c>
      <c r="D9" s="2"/>
      <c r="E9" s="2"/>
      <c r="F9" s="2"/>
      <c r="G9" s="2"/>
      <c r="H9" s="9"/>
    </row>
    <row r="10" spans="1:8">
      <c r="A10" s="25"/>
      <c r="B10" s="20"/>
      <c r="C10" s="26"/>
      <c r="D10" s="2"/>
      <c r="E10" s="2"/>
      <c r="F10" s="2"/>
      <c r="G10" s="2"/>
      <c r="H10" s="9"/>
    </row>
    <row r="11" spans="1:8">
      <c r="A11" s="17" t="s">
        <v>5</v>
      </c>
      <c r="B11" s="20"/>
      <c r="C11" s="46">
        <f>C5-C8</f>
        <v>185000</v>
      </c>
      <c r="D11" s="2"/>
      <c r="E11" s="2"/>
      <c r="F11" s="2"/>
      <c r="G11" s="2"/>
      <c r="H11" s="9"/>
    </row>
    <row r="12" spans="1:8">
      <c r="A12" s="25" t="s">
        <v>54</v>
      </c>
      <c r="B12" s="20"/>
      <c r="C12" s="6">
        <v>0.04</v>
      </c>
      <c r="D12" s="2"/>
      <c r="E12" s="2"/>
      <c r="F12" s="2"/>
      <c r="G12" s="2"/>
      <c r="H12" s="9"/>
    </row>
    <row r="13" spans="1:8">
      <c r="A13" s="13" t="s">
        <v>53</v>
      </c>
      <c r="B13" s="15"/>
      <c r="C13" s="41">
        <f>-PMT(C12/12,30*12,C11)</f>
        <v>883.21829661108768</v>
      </c>
      <c r="D13" s="2"/>
      <c r="E13" s="2"/>
      <c r="F13" s="2"/>
      <c r="G13" s="2"/>
      <c r="H13" s="9"/>
    </row>
    <row r="14" spans="1:8">
      <c r="A14" s="14"/>
      <c r="B14" s="12"/>
      <c r="C14" s="24"/>
      <c r="D14" s="2"/>
      <c r="E14" s="2"/>
      <c r="F14" s="2"/>
      <c r="G14" s="2"/>
      <c r="H14" s="9"/>
    </row>
    <row r="15" spans="1:8">
      <c r="A15" s="14" t="s">
        <v>3</v>
      </c>
      <c r="B15" s="12"/>
      <c r="C15" s="42">
        <f>C46/C9</f>
        <v>0.10364861729994623</v>
      </c>
      <c r="D15" s="2"/>
      <c r="E15" s="11" t="s">
        <v>32</v>
      </c>
      <c r="F15" s="27"/>
      <c r="G15" s="4">
        <v>750</v>
      </c>
      <c r="H15" s="9"/>
    </row>
    <row r="16" spans="1:8">
      <c r="A16" s="14"/>
      <c r="B16" s="12"/>
      <c r="C16" s="24"/>
      <c r="D16" s="2"/>
      <c r="E16" s="20"/>
      <c r="F16" s="27"/>
      <c r="G16" s="2"/>
      <c r="H16" s="9"/>
    </row>
    <row r="17" spans="1:11">
      <c r="A17" s="14" t="s">
        <v>4</v>
      </c>
      <c r="B17" s="12"/>
      <c r="C17" s="43">
        <f>C5/C21</f>
        <v>9.0277777777777786</v>
      </c>
      <c r="D17" s="2"/>
      <c r="E17" s="11" t="s">
        <v>33</v>
      </c>
      <c r="F17" s="27"/>
      <c r="G17" s="4">
        <v>750</v>
      </c>
      <c r="H17" s="9"/>
    </row>
    <row r="18" spans="1:11">
      <c r="A18" s="14"/>
      <c r="B18" s="12"/>
      <c r="C18" s="24"/>
      <c r="D18" s="2"/>
      <c r="E18" s="20"/>
      <c r="F18" s="27"/>
      <c r="G18" s="2"/>
      <c r="H18" s="9"/>
    </row>
    <row r="19" spans="1:11">
      <c r="A19" s="14" t="s">
        <v>2</v>
      </c>
      <c r="B19" s="12"/>
      <c r="C19" s="42">
        <f>C44/C7</f>
        <v>7.8028379387602695E-2</v>
      </c>
      <c r="D19" s="2"/>
      <c r="E19" s="11" t="s">
        <v>34</v>
      </c>
      <c r="F19" s="27"/>
      <c r="G19" s="4">
        <v>750</v>
      </c>
      <c r="H19" s="9"/>
    </row>
    <row r="20" spans="1:11">
      <c r="A20" s="13"/>
      <c r="B20" s="12"/>
      <c r="C20" s="44"/>
      <c r="D20" s="2"/>
      <c r="E20" s="20"/>
      <c r="F20" s="27"/>
      <c r="G20" s="2"/>
      <c r="H20" s="9"/>
      <c r="I20" s="2"/>
      <c r="J20" s="2"/>
      <c r="K20" s="2"/>
    </row>
    <row r="21" spans="1:11">
      <c r="A21" s="16" t="s">
        <v>12</v>
      </c>
      <c r="B21" s="12"/>
      <c r="C21" s="45">
        <f>(G15+G17+G19+G21)*12</f>
        <v>36000</v>
      </c>
      <c r="D21" s="3"/>
      <c r="E21" s="11" t="s">
        <v>35</v>
      </c>
      <c r="F21" s="27"/>
      <c r="G21" s="4">
        <v>750</v>
      </c>
      <c r="H21" s="9"/>
    </row>
    <row r="22" spans="1:11">
      <c r="A22" s="13" t="s">
        <v>50</v>
      </c>
      <c r="B22" s="12"/>
      <c r="C22" s="38">
        <f>C21*0.03</f>
        <v>1080</v>
      </c>
      <c r="D22" s="2"/>
      <c r="E22" s="2"/>
      <c r="F22" s="2"/>
      <c r="G22" s="2"/>
      <c r="H22" s="9"/>
    </row>
    <row r="23" spans="1:11">
      <c r="A23" s="16" t="s">
        <v>13</v>
      </c>
      <c r="B23" s="12"/>
      <c r="C23" s="38">
        <f>C21-C22</f>
        <v>34920</v>
      </c>
      <c r="D23" s="2"/>
      <c r="E23" s="2"/>
      <c r="F23" s="2"/>
      <c r="G23" s="2"/>
      <c r="H23" s="9"/>
    </row>
    <row r="24" spans="1:11">
      <c r="A24" s="25" t="s">
        <v>14</v>
      </c>
      <c r="B24" s="20"/>
      <c r="C24" s="4">
        <v>1200</v>
      </c>
      <c r="D24" s="2"/>
      <c r="E24" s="2"/>
      <c r="F24" s="3"/>
      <c r="G24" s="3"/>
      <c r="H24" s="9"/>
    </row>
    <row r="25" spans="1:11">
      <c r="A25" s="16" t="s">
        <v>15</v>
      </c>
      <c r="B25" s="12"/>
      <c r="C25" s="38">
        <f>C23+C24</f>
        <v>36120</v>
      </c>
      <c r="D25" s="24"/>
      <c r="E25" s="24"/>
      <c r="F25" s="47" t="s">
        <v>44</v>
      </c>
      <c r="G25" s="24"/>
      <c r="H25" s="48"/>
    </row>
    <row r="26" spans="1:11">
      <c r="A26" s="14"/>
      <c r="B26" s="12"/>
      <c r="C26" s="2"/>
      <c r="D26" s="24"/>
      <c r="E26" s="24"/>
      <c r="F26" s="47" t="s">
        <v>36</v>
      </c>
      <c r="G26" s="24"/>
      <c r="H26" s="48"/>
    </row>
    <row r="27" spans="1:11">
      <c r="A27" s="16" t="s">
        <v>52</v>
      </c>
      <c r="B27" s="12"/>
      <c r="C27" s="2"/>
      <c r="D27" s="24"/>
      <c r="E27" s="24"/>
      <c r="F27" s="47" t="s">
        <v>39</v>
      </c>
      <c r="G27" s="24"/>
      <c r="H27" s="48"/>
    </row>
    <row r="28" spans="1:11">
      <c r="A28" s="25" t="s">
        <v>16</v>
      </c>
      <c r="B28" s="20"/>
      <c r="C28" s="4">
        <v>2800</v>
      </c>
      <c r="D28" s="24"/>
      <c r="E28" s="24"/>
      <c r="F28" s="47" t="s">
        <v>40</v>
      </c>
      <c r="G28" s="24"/>
      <c r="H28" s="48"/>
    </row>
    <row r="29" spans="1:11">
      <c r="A29" s="28" t="s">
        <v>17</v>
      </c>
      <c r="B29" s="20"/>
      <c r="C29" s="4">
        <v>100</v>
      </c>
      <c r="D29" s="24"/>
      <c r="E29" s="24"/>
      <c r="F29" s="47" t="s">
        <v>37</v>
      </c>
      <c r="G29" s="24"/>
      <c r="H29" s="48"/>
    </row>
    <row r="30" spans="1:11">
      <c r="A30" s="28" t="s">
        <v>18</v>
      </c>
      <c r="B30" s="20"/>
      <c r="C30" s="4">
        <v>800</v>
      </c>
      <c r="D30" s="24"/>
      <c r="E30" s="24"/>
      <c r="F30" s="24"/>
      <c r="G30" s="24"/>
      <c r="H30" s="48"/>
    </row>
    <row r="31" spans="1:11">
      <c r="A31" s="28" t="s">
        <v>19</v>
      </c>
      <c r="B31" s="20"/>
      <c r="C31" s="4">
        <v>3000</v>
      </c>
      <c r="D31" s="24"/>
      <c r="E31" s="24"/>
      <c r="F31" s="24"/>
      <c r="G31" s="24"/>
      <c r="H31" s="48"/>
    </row>
    <row r="32" spans="1:11">
      <c r="A32" s="28" t="s">
        <v>20</v>
      </c>
      <c r="B32" s="20"/>
      <c r="C32" s="4">
        <v>500</v>
      </c>
      <c r="D32" s="49"/>
      <c r="E32" s="49"/>
      <c r="F32" s="47" t="s">
        <v>41</v>
      </c>
      <c r="G32" s="49"/>
      <c r="H32" s="50"/>
    </row>
    <row r="33" spans="1:8">
      <c r="A33" s="28" t="s">
        <v>21</v>
      </c>
      <c r="B33" s="20"/>
      <c r="C33" s="4">
        <v>600</v>
      </c>
      <c r="D33" s="49"/>
      <c r="E33" s="49"/>
      <c r="F33" s="47" t="s">
        <v>42</v>
      </c>
      <c r="G33" s="49"/>
      <c r="H33" s="50"/>
    </row>
    <row r="34" spans="1:8">
      <c r="A34" s="25" t="s">
        <v>22</v>
      </c>
      <c r="B34" s="20"/>
      <c r="C34" s="4">
        <v>600</v>
      </c>
      <c r="D34" s="49"/>
      <c r="E34" s="49"/>
      <c r="F34" s="47" t="s">
        <v>43</v>
      </c>
      <c r="G34" s="49"/>
      <c r="H34" s="50"/>
    </row>
    <row r="35" spans="1:8">
      <c r="A35" s="25" t="s">
        <v>23</v>
      </c>
      <c r="B35" s="20"/>
      <c r="C35" s="4">
        <v>150</v>
      </c>
      <c r="D35" s="49"/>
      <c r="E35" s="49"/>
      <c r="F35" s="49"/>
      <c r="G35" s="49"/>
      <c r="H35" s="50"/>
    </row>
    <row r="36" spans="1:8">
      <c r="A36" s="25" t="s">
        <v>24</v>
      </c>
      <c r="B36" s="20"/>
      <c r="C36" s="4">
        <v>200</v>
      </c>
      <c r="D36" s="24"/>
      <c r="E36" s="24"/>
      <c r="F36" s="47" t="s">
        <v>45</v>
      </c>
      <c r="G36" s="24"/>
      <c r="H36" s="48"/>
    </row>
    <row r="37" spans="1:8">
      <c r="A37" s="25" t="s">
        <v>25</v>
      </c>
      <c r="B37" s="20"/>
      <c r="C37" s="4">
        <v>350</v>
      </c>
      <c r="D37" s="24"/>
      <c r="E37" s="24"/>
      <c r="F37" s="24"/>
      <c r="G37" s="24"/>
      <c r="H37" s="48"/>
    </row>
    <row r="38" spans="1:8">
      <c r="A38" s="25" t="s">
        <v>26</v>
      </c>
      <c r="B38" s="20"/>
      <c r="C38" s="4">
        <v>600</v>
      </c>
      <c r="D38" s="24"/>
      <c r="E38" s="24"/>
      <c r="F38" s="24"/>
      <c r="G38" s="24"/>
      <c r="H38" s="48"/>
    </row>
    <row r="39" spans="1:8">
      <c r="A39" s="18" t="s">
        <v>51</v>
      </c>
      <c r="B39" s="12"/>
      <c r="C39" s="3"/>
      <c r="D39" s="24"/>
      <c r="E39" s="24"/>
      <c r="F39" s="24"/>
      <c r="G39" s="24"/>
      <c r="H39" s="48"/>
    </row>
    <row r="40" spans="1:8">
      <c r="A40" s="19" t="s">
        <v>47</v>
      </c>
      <c r="B40" s="20"/>
      <c r="C40" s="4">
        <v>50</v>
      </c>
      <c r="D40" s="24"/>
      <c r="E40" s="22" t="s">
        <v>10</v>
      </c>
      <c r="F40" s="23"/>
      <c r="G40" s="51"/>
      <c r="H40" s="48"/>
    </row>
    <row r="41" spans="1:8">
      <c r="A41" s="19" t="s">
        <v>48</v>
      </c>
      <c r="B41" s="20"/>
      <c r="C41" s="4">
        <v>100</v>
      </c>
      <c r="D41" s="24"/>
      <c r="E41" s="24"/>
      <c r="F41" s="24"/>
      <c r="G41" s="24"/>
      <c r="H41" s="48"/>
    </row>
    <row r="42" spans="1:8">
      <c r="A42" s="19" t="s">
        <v>49</v>
      </c>
      <c r="B42" s="20"/>
      <c r="C42" s="4">
        <v>150</v>
      </c>
      <c r="D42" s="24"/>
      <c r="E42" s="52" t="s">
        <v>11</v>
      </c>
      <c r="F42" s="52"/>
      <c r="G42" s="53"/>
      <c r="H42" s="48"/>
    </row>
    <row r="43" spans="1:8">
      <c r="A43" s="35" t="s">
        <v>27</v>
      </c>
      <c r="B43" s="12"/>
      <c r="C43" s="38">
        <f>SUM(C28:C42)</f>
        <v>10000</v>
      </c>
      <c r="D43" s="24"/>
      <c r="E43" s="24"/>
      <c r="F43" s="24"/>
      <c r="G43" s="24"/>
      <c r="H43" s="48"/>
    </row>
    <row r="44" spans="1:8">
      <c r="A44" s="35" t="s">
        <v>28</v>
      </c>
      <c r="B44" s="12"/>
      <c r="C44" s="38">
        <f>C25-C43</f>
        <v>26120</v>
      </c>
      <c r="D44" s="2"/>
      <c r="E44" s="2"/>
      <c r="F44" s="2"/>
      <c r="G44" s="2"/>
      <c r="H44" s="9"/>
    </row>
    <row r="45" spans="1:8" ht="15.75" thickBot="1">
      <c r="A45" s="36" t="s">
        <v>29</v>
      </c>
      <c r="B45" s="20"/>
      <c r="C45" s="39">
        <f>C13*12</f>
        <v>10598.619559333052</v>
      </c>
      <c r="D45" s="2"/>
      <c r="E45" s="2"/>
      <c r="F45" s="2"/>
      <c r="G45" s="2"/>
      <c r="H45" s="9"/>
    </row>
    <row r="46" spans="1:8" ht="15.75" thickBot="1">
      <c r="A46" s="37" t="s">
        <v>30</v>
      </c>
      <c r="B46" s="21"/>
      <c r="C46" s="40">
        <f>C44-C45</f>
        <v>15521.380440666948</v>
      </c>
      <c r="D46" s="1"/>
      <c r="E46" s="1"/>
      <c r="F46" s="1"/>
      <c r="G46" s="1"/>
      <c r="H46" s="10"/>
    </row>
  </sheetData>
  <pageMargins left="0.75" right="0.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F2" sqref="F2"/>
    </sheetView>
  </sheetViews>
  <sheetFormatPr defaultRowHeight="15"/>
  <cols>
    <col min="1" max="1" width="26.28515625" customWidth="1"/>
    <col min="2" max="2" width="8.140625" customWidth="1"/>
    <col min="3" max="3" width="11.7109375" customWidth="1"/>
    <col min="4" max="4" width="8.85546875" customWidth="1"/>
    <col min="7" max="7" width="9.140625" customWidth="1"/>
  </cols>
  <sheetData>
    <row r="1" spans="1:8" ht="24" thickBot="1">
      <c r="A1" s="30" t="s">
        <v>55</v>
      </c>
      <c r="B1" s="31"/>
      <c r="C1" s="31"/>
      <c r="D1" s="32"/>
      <c r="E1" s="31"/>
      <c r="F1" s="33" t="s">
        <v>60</v>
      </c>
      <c r="G1" s="31"/>
      <c r="H1" s="34"/>
    </row>
    <row r="2" spans="1:8">
      <c r="A2" s="13"/>
      <c r="B2" s="12"/>
      <c r="C2" s="2"/>
      <c r="D2" s="2"/>
      <c r="E2" s="79"/>
      <c r="F2" s="80" t="s">
        <v>84</v>
      </c>
      <c r="G2" s="80"/>
      <c r="H2" s="9"/>
    </row>
    <row r="3" spans="1:8">
      <c r="A3" s="25" t="s">
        <v>56</v>
      </c>
      <c r="B3" s="20"/>
      <c r="C3" s="72">
        <v>325000</v>
      </c>
      <c r="D3" s="2"/>
      <c r="E3" s="79"/>
      <c r="F3" s="80" t="s">
        <v>8</v>
      </c>
      <c r="G3" s="80"/>
      <c r="H3" s="9"/>
    </row>
    <row r="4" spans="1:8">
      <c r="A4" s="25" t="s">
        <v>57</v>
      </c>
      <c r="B4" s="20"/>
      <c r="C4" s="73">
        <v>9750</v>
      </c>
      <c r="D4" s="2"/>
      <c r="E4" s="2"/>
      <c r="F4" s="2"/>
      <c r="G4" s="2"/>
      <c r="H4" s="9"/>
    </row>
    <row r="5" spans="1:8">
      <c r="A5" s="18" t="s">
        <v>9</v>
      </c>
      <c r="B5" s="20"/>
      <c r="C5" s="46">
        <f>C3+C4</f>
        <v>334750</v>
      </c>
      <c r="D5" s="2"/>
      <c r="E5" s="2"/>
      <c r="F5" s="2"/>
      <c r="G5" s="2"/>
      <c r="H5" s="9"/>
    </row>
    <row r="6" spans="1:8">
      <c r="A6" s="25" t="s">
        <v>58</v>
      </c>
      <c r="B6" s="20"/>
      <c r="C6" s="74">
        <v>140000</v>
      </c>
      <c r="D6" s="2"/>
      <c r="E6" s="2"/>
      <c r="F6" s="2"/>
      <c r="G6" s="2"/>
      <c r="H6" s="9"/>
    </row>
    <row r="7" spans="1:8">
      <c r="A7" s="18" t="s">
        <v>65</v>
      </c>
      <c r="B7" s="20"/>
      <c r="C7" s="46">
        <v>450000</v>
      </c>
      <c r="D7" s="2"/>
      <c r="E7" s="2"/>
      <c r="F7" s="2"/>
      <c r="G7" s="2"/>
      <c r="H7" s="9"/>
    </row>
    <row r="8" spans="1:8">
      <c r="A8" s="17" t="s">
        <v>59</v>
      </c>
      <c r="B8" s="2"/>
      <c r="C8" s="68">
        <f>C7-C6</f>
        <v>310000</v>
      </c>
      <c r="D8" s="2"/>
      <c r="E8" s="2"/>
      <c r="F8" s="2"/>
      <c r="G8" s="2"/>
      <c r="H8" s="9"/>
    </row>
    <row r="9" spans="1:8">
      <c r="A9" s="70"/>
      <c r="B9" s="2"/>
      <c r="C9" s="2"/>
      <c r="D9" s="2"/>
      <c r="E9" s="2"/>
      <c r="F9" s="2"/>
      <c r="G9" s="2"/>
      <c r="H9" s="9"/>
    </row>
    <row r="10" spans="1:8">
      <c r="A10" s="18" t="s">
        <v>61</v>
      </c>
      <c r="B10" s="20"/>
      <c r="C10" s="54"/>
      <c r="D10" s="2"/>
      <c r="E10" s="2"/>
      <c r="F10" s="2"/>
      <c r="G10" s="2"/>
      <c r="H10" s="9"/>
    </row>
    <row r="11" spans="1:8">
      <c r="A11" s="25" t="s">
        <v>62</v>
      </c>
      <c r="B11" s="20"/>
      <c r="C11" s="75">
        <v>500</v>
      </c>
      <c r="D11" s="2"/>
      <c r="E11" s="2"/>
      <c r="F11" s="2"/>
      <c r="G11" s="2"/>
      <c r="H11" s="9"/>
    </row>
    <row r="12" spans="1:8">
      <c r="A12" s="25" t="s">
        <v>63</v>
      </c>
      <c r="B12" s="20"/>
      <c r="C12" s="76">
        <v>1500</v>
      </c>
      <c r="D12" s="2"/>
      <c r="E12" s="2"/>
      <c r="F12" s="2"/>
      <c r="G12" s="2"/>
      <c r="H12" s="9"/>
    </row>
    <row r="13" spans="1:8">
      <c r="A13" s="25" t="s">
        <v>64</v>
      </c>
      <c r="B13" s="55">
        <v>0.05</v>
      </c>
      <c r="C13" s="56">
        <f>C7*B13</f>
        <v>22500</v>
      </c>
      <c r="D13" s="2"/>
      <c r="E13" s="2"/>
      <c r="F13" s="2"/>
      <c r="G13" s="2"/>
      <c r="H13" s="9"/>
    </row>
    <row r="14" spans="1:8">
      <c r="A14" s="57" t="s">
        <v>66</v>
      </c>
      <c r="B14" s="12"/>
      <c r="C14" s="77">
        <v>0</v>
      </c>
      <c r="D14" s="2"/>
      <c r="E14" s="2"/>
      <c r="F14" s="2"/>
      <c r="G14" s="2"/>
      <c r="H14" s="9"/>
    </row>
    <row r="15" spans="1:8">
      <c r="A15" s="57" t="s">
        <v>73</v>
      </c>
      <c r="B15" s="12"/>
      <c r="C15" s="76">
        <v>500</v>
      </c>
      <c r="D15" s="2"/>
      <c r="E15" s="11"/>
      <c r="F15" s="83"/>
      <c r="G15" s="81"/>
      <c r="H15" s="9"/>
    </row>
    <row r="16" spans="1:8" ht="18.75">
      <c r="A16" s="57" t="s">
        <v>74</v>
      </c>
      <c r="B16" s="12"/>
      <c r="C16" s="72">
        <v>2500</v>
      </c>
      <c r="D16" s="2"/>
      <c r="E16" s="20"/>
      <c r="F16" s="84" t="s">
        <v>79</v>
      </c>
      <c r="G16" s="12"/>
      <c r="H16" s="9"/>
    </row>
    <row r="17" spans="1:11">
      <c r="A17" s="13" t="s">
        <v>67</v>
      </c>
      <c r="B17" s="12"/>
      <c r="C17" s="43">
        <f>SUM(C11:C16)</f>
        <v>27500</v>
      </c>
      <c r="D17" s="2"/>
      <c r="E17" s="11"/>
      <c r="F17" s="27"/>
      <c r="G17" s="82"/>
      <c r="H17" s="9"/>
    </row>
    <row r="18" spans="1:11" ht="23.25">
      <c r="A18" s="14"/>
      <c r="B18" s="12"/>
      <c r="C18" s="24"/>
      <c r="D18" s="2"/>
      <c r="E18" s="20"/>
      <c r="F18" s="85" t="s">
        <v>82</v>
      </c>
      <c r="G18" s="20"/>
      <c r="H18" s="9"/>
    </row>
    <row r="19" spans="1:11" ht="15.75">
      <c r="A19" s="57" t="s">
        <v>68</v>
      </c>
      <c r="B19" s="12"/>
      <c r="C19" s="76">
        <v>900</v>
      </c>
      <c r="D19" s="2"/>
      <c r="E19" s="11"/>
      <c r="F19" s="88" t="s">
        <v>83</v>
      </c>
      <c r="G19" s="82"/>
      <c r="H19" s="9"/>
    </row>
    <row r="20" spans="1:11">
      <c r="A20" s="57" t="s">
        <v>69</v>
      </c>
      <c r="B20" s="12"/>
      <c r="C20" s="72">
        <v>600</v>
      </c>
      <c r="D20" s="2"/>
      <c r="G20" s="20"/>
      <c r="H20" s="9"/>
      <c r="I20" s="2"/>
      <c r="J20" s="2"/>
      <c r="K20" s="2"/>
    </row>
    <row r="21" spans="1:11" ht="15.75">
      <c r="A21" s="58" t="s">
        <v>70</v>
      </c>
      <c r="B21" s="12"/>
      <c r="C21" s="78">
        <v>100</v>
      </c>
      <c r="D21" s="3"/>
      <c r="E21" s="11"/>
      <c r="F21" s="86" t="s">
        <v>80</v>
      </c>
      <c r="G21" s="82"/>
      <c r="H21" s="9"/>
    </row>
    <row r="22" spans="1:11">
      <c r="A22" s="57" t="s">
        <v>71</v>
      </c>
      <c r="B22" s="12"/>
      <c r="C22" s="73">
        <v>50</v>
      </c>
      <c r="D22" s="2"/>
      <c r="E22" s="2"/>
      <c r="F22" s="87" t="s">
        <v>81</v>
      </c>
      <c r="G22" s="2"/>
      <c r="H22" s="9"/>
    </row>
    <row r="23" spans="1:11">
      <c r="A23" s="58" t="s">
        <v>72</v>
      </c>
      <c r="B23" s="59">
        <v>1.2800000000000001E-2</v>
      </c>
      <c r="C23" s="38">
        <f>C7*B23</f>
        <v>5760</v>
      </c>
      <c r="D23" s="2"/>
      <c r="E23" s="2"/>
      <c r="F23" s="2"/>
      <c r="G23" s="2"/>
      <c r="H23" s="9"/>
    </row>
    <row r="24" spans="1:11">
      <c r="A24" s="13" t="s">
        <v>67</v>
      </c>
      <c r="B24" s="20"/>
      <c r="C24" s="61">
        <f>SUM(C19:C23)</f>
        <v>7410</v>
      </c>
      <c r="D24" s="2"/>
      <c r="E24" s="2"/>
      <c r="F24" s="3"/>
      <c r="G24" s="3"/>
      <c r="H24" s="9"/>
    </row>
    <row r="25" spans="1:11">
      <c r="A25" s="16"/>
      <c r="B25" s="12"/>
      <c r="C25" s="62"/>
      <c r="D25" s="24"/>
      <c r="E25" s="24"/>
      <c r="F25" s="47" t="s">
        <v>44</v>
      </c>
      <c r="G25" s="24"/>
      <c r="H25" s="48"/>
    </row>
    <row r="26" spans="1:11">
      <c r="A26" s="17" t="s">
        <v>75</v>
      </c>
      <c r="B26" s="12"/>
      <c r="C26" s="2"/>
      <c r="D26" s="24"/>
      <c r="E26" s="24"/>
      <c r="F26" s="47" t="s">
        <v>36</v>
      </c>
      <c r="G26" s="24"/>
      <c r="H26" s="48"/>
    </row>
    <row r="27" spans="1:11">
      <c r="A27" s="70" t="s">
        <v>77</v>
      </c>
      <c r="B27" s="12"/>
      <c r="C27" s="2"/>
      <c r="D27" s="24"/>
      <c r="E27" s="24"/>
      <c r="F27" s="47" t="s">
        <v>39</v>
      </c>
      <c r="G27" s="24"/>
      <c r="H27" s="48"/>
    </row>
    <row r="28" spans="1:11">
      <c r="A28" s="19" t="s">
        <v>47</v>
      </c>
      <c r="B28" s="20"/>
      <c r="C28" s="72">
        <v>500</v>
      </c>
      <c r="D28" s="24"/>
      <c r="E28" s="24"/>
      <c r="F28" s="47" t="s">
        <v>40</v>
      </c>
      <c r="G28" s="24"/>
      <c r="H28" s="48"/>
    </row>
    <row r="29" spans="1:11">
      <c r="A29" s="69" t="s">
        <v>48</v>
      </c>
      <c r="B29" s="20"/>
      <c r="C29" s="72">
        <v>500</v>
      </c>
      <c r="D29" s="24"/>
      <c r="E29" s="24"/>
      <c r="F29" s="47" t="s">
        <v>37</v>
      </c>
      <c r="G29" s="24"/>
      <c r="H29" s="48"/>
    </row>
    <row r="30" spans="1:11">
      <c r="A30" s="69" t="s">
        <v>49</v>
      </c>
      <c r="B30" s="20"/>
      <c r="C30" s="72">
        <v>500</v>
      </c>
      <c r="D30" s="24"/>
      <c r="E30" s="24"/>
      <c r="F30" s="24"/>
      <c r="G30" s="24"/>
      <c r="H30" s="48"/>
    </row>
    <row r="31" spans="1:11">
      <c r="A31" s="63"/>
      <c r="B31" s="20"/>
      <c r="C31" s="72">
        <v>0</v>
      </c>
      <c r="D31" s="24"/>
      <c r="E31" s="24"/>
      <c r="F31" s="24"/>
      <c r="G31" s="24"/>
      <c r="H31" s="48"/>
    </row>
    <row r="32" spans="1:11">
      <c r="A32" s="63"/>
      <c r="B32" s="20"/>
      <c r="C32" s="72">
        <v>0</v>
      </c>
      <c r="D32" s="49"/>
      <c r="E32" s="49"/>
      <c r="F32" s="47" t="s">
        <v>41</v>
      </c>
      <c r="G32" s="49"/>
      <c r="H32" s="50"/>
    </row>
    <row r="33" spans="1:8">
      <c r="A33" s="63"/>
      <c r="B33" s="20"/>
      <c r="C33" s="72">
        <v>0</v>
      </c>
      <c r="D33" s="49"/>
      <c r="E33" s="49"/>
      <c r="F33" s="47" t="s">
        <v>42</v>
      </c>
      <c r="G33" s="49"/>
      <c r="H33" s="50"/>
    </row>
    <row r="34" spans="1:8">
      <c r="A34" s="64"/>
      <c r="B34" s="20"/>
      <c r="C34" s="72">
        <v>0</v>
      </c>
      <c r="D34" s="49"/>
      <c r="E34" s="49"/>
      <c r="F34" s="47" t="s">
        <v>43</v>
      </c>
      <c r="G34" s="49"/>
      <c r="H34" s="50"/>
    </row>
    <row r="35" spans="1:8">
      <c r="A35" s="64"/>
      <c r="B35" s="20"/>
      <c r="C35" s="72">
        <v>0</v>
      </c>
      <c r="D35" s="49"/>
      <c r="E35" s="49"/>
      <c r="F35" s="49"/>
      <c r="G35" s="49"/>
      <c r="H35" s="50"/>
    </row>
    <row r="36" spans="1:8">
      <c r="A36" s="64"/>
      <c r="B36" s="20"/>
      <c r="C36" s="72">
        <v>0</v>
      </c>
      <c r="D36" s="24"/>
      <c r="E36" s="24"/>
      <c r="F36" s="47" t="s">
        <v>45</v>
      </c>
      <c r="G36" s="24"/>
      <c r="H36" s="48"/>
    </row>
    <row r="37" spans="1:8">
      <c r="A37" s="13" t="s">
        <v>67</v>
      </c>
      <c r="B37" s="20"/>
      <c r="C37" s="60">
        <f>SUM(C28:C36)</f>
        <v>1500</v>
      </c>
      <c r="D37" s="24"/>
      <c r="E37" s="24"/>
      <c r="F37" s="24"/>
      <c r="G37" s="24"/>
      <c r="H37" s="48"/>
    </row>
    <row r="38" spans="1:8">
      <c r="A38" s="25"/>
      <c r="B38" s="20"/>
      <c r="C38" s="65"/>
      <c r="D38" s="24"/>
      <c r="E38" s="24"/>
      <c r="F38" s="24"/>
      <c r="G38" s="24"/>
      <c r="H38" s="48"/>
    </row>
    <row r="39" spans="1:8">
      <c r="A39" s="18" t="s">
        <v>51</v>
      </c>
      <c r="B39" s="12"/>
      <c r="C39" s="3"/>
      <c r="D39" s="24"/>
      <c r="E39" s="24"/>
      <c r="F39" s="24"/>
      <c r="G39" s="24"/>
      <c r="H39" s="48"/>
    </row>
    <row r="40" spans="1:8">
      <c r="A40" s="19" t="s">
        <v>47</v>
      </c>
      <c r="B40" s="20"/>
      <c r="C40" s="72">
        <v>50</v>
      </c>
      <c r="D40" s="24"/>
      <c r="E40" s="22" t="s">
        <v>10</v>
      </c>
      <c r="F40" s="23"/>
      <c r="G40" s="51"/>
      <c r="H40" s="48"/>
    </row>
    <row r="41" spans="1:8">
      <c r="A41" s="19" t="s">
        <v>48</v>
      </c>
      <c r="B41" s="20"/>
      <c r="C41" s="72">
        <v>100</v>
      </c>
      <c r="D41" s="24"/>
      <c r="E41" s="24"/>
      <c r="F41" s="24"/>
      <c r="G41" s="24"/>
      <c r="H41" s="48"/>
    </row>
    <row r="42" spans="1:8">
      <c r="A42" s="19" t="s">
        <v>49</v>
      </c>
      <c r="B42" s="20"/>
      <c r="C42" s="72">
        <v>150</v>
      </c>
      <c r="D42" s="24"/>
      <c r="E42" s="52" t="s">
        <v>11</v>
      </c>
      <c r="F42" s="52"/>
      <c r="G42" s="53"/>
      <c r="H42" s="48"/>
    </row>
    <row r="43" spans="1:8">
      <c r="A43" s="13" t="s">
        <v>67</v>
      </c>
      <c r="B43" s="12"/>
      <c r="C43" s="67">
        <f>SUM(C40:C42)</f>
        <v>300</v>
      </c>
      <c r="D43" s="24"/>
      <c r="E43" s="24"/>
      <c r="F43" s="24"/>
      <c r="G43" s="24"/>
      <c r="H43" s="48"/>
    </row>
    <row r="44" spans="1:8">
      <c r="A44" s="35"/>
      <c r="B44" s="12"/>
      <c r="C44" s="62"/>
      <c r="D44" s="2"/>
      <c r="E44" s="2"/>
      <c r="F44" s="2"/>
      <c r="G44" s="2"/>
      <c r="H44" s="9"/>
    </row>
    <row r="45" spans="1:8">
      <c r="A45" s="66" t="s">
        <v>76</v>
      </c>
      <c r="B45" s="20"/>
      <c r="C45" s="41">
        <f>C17+C24+C37+C43</f>
        <v>36710</v>
      </c>
      <c r="D45" s="2"/>
      <c r="E45" s="2"/>
      <c r="F45" s="2"/>
      <c r="G45" s="2"/>
      <c r="H45" s="9"/>
    </row>
    <row r="46" spans="1:8">
      <c r="A46" s="37" t="s">
        <v>78</v>
      </c>
      <c r="B46" s="21"/>
      <c r="C46" s="71">
        <f>C8-C45</f>
        <v>273290</v>
      </c>
      <c r="D46" s="1"/>
      <c r="E46" s="1"/>
      <c r="F46" s="1"/>
      <c r="G46" s="1"/>
      <c r="H46" s="10"/>
    </row>
  </sheetData>
  <sheetProtection password="CB37" sheet="1" objects="1" scenarios="1"/>
  <pageMargins left="0.75" right="0.5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Sellers Worksheet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Novak</dc:creator>
  <cp:lastModifiedBy>John Novak</cp:lastModifiedBy>
  <cp:lastPrinted>2011-12-14T06:03:50Z</cp:lastPrinted>
  <dcterms:created xsi:type="dcterms:W3CDTF">2011-11-29T02:44:22Z</dcterms:created>
  <dcterms:modified xsi:type="dcterms:W3CDTF">2012-01-11T08:19:32Z</dcterms:modified>
</cp:coreProperties>
</file>