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chi\OneDrive\Documents\Sugarcreek\2026\"/>
    </mc:Choice>
  </mc:AlternateContent>
  <xr:revisionPtr revIDLastSave="0" documentId="13_ncr:1_{1BE37C76-7ECD-4932-B9A5-C080064D4E13}" xr6:coauthVersionLast="47" xr6:coauthVersionMax="47" xr10:uidLastSave="{00000000-0000-0000-0000-000000000000}"/>
  <bookViews>
    <workbookView xWindow="-108" yWindow="-108" windowWidth="23256" windowHeight="12456" xr2:uid="{9432AF5E-6BC1-46E3-8D4D-5B3570C61F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D20" i="1"/>
  <c r="F20" i="1" s="1"/>
  <c r="L19" i="1"/>
  <c r="D19" i="1"/>
  <c r="F19" i="1" s="1"/>
  <c r="L18" i="1"/>
  <c r="D18" i="1"/>
  <c r="F18" i="1" s="1"/>
  <c r="L17" i="1"/>
  <c r="D17" i="1"/>
  <c r="F17" i="1" s="1"/>
  <c r="I11" i="1"/>
  <c r="I12" i="1" s="1"/>
  <c r="J10" i="1"/>
  <c r="G10" i="1"/>
  <c r="E10" i="1"/>
  <c r="I10" i="1" s="1"/>
  <c r="D10" i="1"/>
  <c r="K10" i="1" s="1"/>
  <c r="M20" i="1" l="1"/>
  <c r="M19" i="1"/>
  <c r="M18" i="1"/>
  <c r="J12" i="1"/>
  <c r="I13" i="1"/>
  <c r="L10" i="1"/>
  <c r="K11" i="1"/>
  <c r="J13" i="1" l="1"/>
  <c r="I15" i="1"/>
  <c r="L11" i="1"/>
  <c r="M11" i="1" s="1"/>
  <c r="D11" i="1"/>
  <c r="F11" i="1" s="1"/>
  <c r="K12" i="1"/>
  <c r="J15" i="1" l="1"/>
  <c r="I16" i="1"/>
  <c r="G11" i="1"/>
  <c r="J11" i="1"/>
  <c r="L12" i="1"/>
  <c r="M12" i="1" s="1"/>
  <c r="K13" i="1"/>
  <c r="D12" i="1"/>
  <c r="F12" i="1" s="1"/>
  <c r="J16" i="1" l="1"/>
  <c r="I17" i="1"/>
  <c r="L13" i="1"/>
  <c r="M13" i="1" s="1"/>
  <c r="K15" i="1"/>
  <c r="D13" i="1"/>
  <c r="F13" i="1" s="1"/>
  <c r="G12" i="1"/>
  <c r="G13" i="1" s="1"/>
  <c r="J17" i="1" l="1"/>
  <c r="I18" i="1"/>
  <c r="L15" i="1"/>
  <c r="M15" i="1" s="1"/>
  <c r="K16" i="1"/>
  <c r="D15" i="1"/>
  <c r="F15" i="1" s="1"/>
  <c r="G15" i="1" s="1"/>
  <c r="J18" i="1" l="1"/>
  <c r="I19" i="1"/>
  <c r="L16" i="1"/>
  <c r="D16" i="1"/>
  <c r="F16" i="1" s="1"/>
  <c r="G16" i="1" s="1"/>
  <c r="G17" i="1" s="1"/>
  <c r="G18" i="1" s="1"/>
  <c r="G19" i="1" s="1"/>
  <c r="G20" i="1" s="1"/>
  <c r="J19" i="1" l="1"/>
  <c r="I20" i="1"/>
  <c r="J20" i="1" s="1"/>
  <c r="M17" i="1"/>
  <c r="M16" i="1"/>
</calcChain>
</file>

<file path=xl/sharedStrings.xml><?xml version="1.0" encoding="utf-8"?>
<sst xmlns="http://schemas.openxmlformats.org/spreadsheetml/2006/main" count="24" uniqueCount="13">
  <si>
    <t>Lot Assessments</t>
  </si>
  <si>
    <t>Current Reserves</t>
  </si>
  <si>
    <t>Reserves</t>
  </si>
  <si>
    <t>Budget</t>
  </si>
  <si>
    <t>Operating</t>
  </si>
  <si>
    <t>Opening Balance 2025</t>
  </si>
  <si>
    <t>Total</t>
  </si>
  <si>
    <t>Quarterly</t>
  </si>
  <si>
    <t>Plus 15%</t>
  </si>
  <si>
    <t>Increase</t>
  </si>
  <si>
    <t>This will be an item of discusson at Tuesdays Board Meeting.</t>
  </si>
  <si>
    <t>It is a plan that was submitted to a bank lending institution to support our request for a loan based on future lot assessments.</t>
  </si>
  <si>
    <t>Plan for Future Lot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</si>
</sst>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0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372C-C1AB-4784-8704-EC5AB584B4F4}">
  <dimension ref="A1:M22"/>
  <sheetViews>
    <sheetView tabSelected="1" view="pageBreakPreview" zoomScaleNormal="100" zoomScaleSheetLayoutView="100" workbookViewId="0">
      <selection activeCell="L6" sqref="L6"/>
    </sheetView>
  </sheetViews>
  <sheetFormatPr defaultRowHeight="14.4" x14ac:dyDescent="0.3"/>
  <cols>
    <col min="2" max="2" width="17.5546875" customWidth="1"/>
    <col min="4" max="6" width="12.109375" bestFit="1" customWidth="1"/>
    <col min="7" max="7" width="13.88671875" bestFit="1" customWidth="1"/>
    <col min="9" max="9" width="12.6640625" customWidth="1"/>
    <col min="10" max="10" width="10.6640625" customWidth="1"/>
    <col min="11" max="12" width="9.88671875" bestFit="1" customWidth="1"/>
  </cols>
  <sheetData>
    <row r="1" spans="1:13" ht="18" x14ac:dyDescent="0.35">
      <c r="A1" s="1" t="s">
        <v>0</v>
      </c>
    </row>
    <row r="2" spans="1:13" ht="18" x14ac:dyDescent="0.35">
      <c r="B2" s="1" t="s">
        <v>12</v>
      </c>
    </row>
    <row r="3" spans="1:13" ht="18" x14ac:dyDescent="0.35">
      <c r="B3" s="1"/>
    </row>
    <row r="4" spans="1:13" ht="18" x14ac:dyDescent="0.35">
      <c r="B4" s="9" t="s">
        <v>10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3" ht="18" x14ac:dyDescent="0.35">
      <c r="B5" s="9" t="s">
        <v>11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3" ht="18" x14ac:dyDescent="0.35">
      <c r="B6" s="1"/>
    </row>
    <row r="7" spans="1:13" ht="15.6" x14ac:dyDescent="0.3">
      <c r="B7" s="2" t="s">
        <v>1</v>
      </c>
      <c r="C7" s="2">
        <v>2025</v>
      </c>
      <c r="D7" s="2"/>
      <c r="E7" s="3">
        <v>250000</v>
      </c>
      <c r="F7" s="3"/>
      <c r="G7" s="3"/>
      <c r="H7" s="3"/>
      <c r="I7" s="2"/>
      <c r="J7" s="2"/>
      <c r="K7" s="2"/>
      <c r="L7" s="2"/>
      <c r="M7" s="2"/>
    </row>
    <row r="8" spans="1:13" ht="15.6" x14ac:dyDescent="0.3">
      <c r="B8" s="2"/>
      <c r="C8" s="2"/>
      <c r="D8" s="4" t="s">
        <v>3</v>
      </c>
      <c r="E8" s="3" t="s">
        <v>4</v>
      </c>
      <c r="F8" s="8" t="s">
        <v>2</v>
      </c>
      <c r="G8" s="8"/>
      <c r="H8" s="3"/>
      <c r="I8" s="2"/>
      <c r="J8" s="2"/>
      <c r="K8" s="2"/>
      <c r="L8" s="2"/>
      <c r="M8" s="2"/>
    </row>
    <row r="9" spans="1:13" ht="15.6" x14ac:dyDescent="0.3">
      <c r="B9" s="7" t="s">
        <v>5</v>
      </c>
      <c r="C9" s="2"/>
      <c r="D9" s="2"/>
      <c r="E9" s="3"/>
      <c r="F9" s="6">
        <v>250000</v>
      </c>
      <c r="G9" s="3"/>
      <c r="H9" s="3"/>
      <c r="I9" s="2" t="s">
        <v>4</v>
      </c>
      <c r="J9" s="2" t="s">
        <v>2</v>
      </c>
      <c r="K9" s="2" t="s">
        <v>6</v>
      </c>
      <c r="L9" s="2" t="s">
        <v>7</v>
      </c>
      <c r="M9" s="2" t="s">
        <v>9</v>
      </c>
    </row>
    <row r="10" spans="1:13" ht="15.6" x14ac:dyDescent="0.3">
      <c r="B10" s="2" t="s">
        <v>3</v>
      </c>
      <c r="C10" s="2">
        <v>2026</v>
      </c>
      <c r="D10" s="3">
        <f>SUM(E10+F10)</f>
        <v>486000</v>
      </c>
      <c r="E10" s="3">
        <f>486000-127200</f>
        <v>358800</v>
      </c>
      <c r="F10" s="3">
        <v>127200</v>
      </c>
      <c r="G10" s="3">
        <f>SUM(F9+F10)</f>
        <v>377200</v>
      </c>
      <c r="H10" s="3"/>
      <c r="I10" s="3">
        <f>SUM(E10/243)</f>
        <v>1476.5432098765432</v>
      </c>
      <c r="J10" s="3">
        <f>SUM(F10/243)</f>
        <v>523.45679012345681</v>
      </c>
      <c r="K10" s="3">
        <f>SUM(D10/243)</f>
        <v>2000</v>
      </c>
      <c r="L10" s="3">
        <f>SUM(K10/4)</f>
        <v>500</v>
      </c>
      <c r="M10" s="2"/>
    </row>
    <row r="11" spans="1:13" ht="15.6" x14ac:dyDescent="0.3">
      <c r="B11" s="2" t="s">
        <v>8</v>
      </c>
      <c r="C11" s="2">
        <v>2027</v>
      </c>
      <c r="D11" s="3">
        <f t="shared" ref="D11:D13" si="0">SUM(K11*243)</f>
        <v>558900</v>
      </c>
      <c r="E11" s="3">
        <v>360000</v>
      </c>
      <c r="F11" s="3">
        <f>SUM(D11-E11)</f>
        <v>198900</v>
      </c>
      <c r="G11" s="3">
        <f>SUM(G10+F11)</f>
        <v>576100</v>
      </c>
      <c r="H11" s="3"/>
      <c r="I11" s="3">
        <f>SUM(E11/243)</f>
        <v>1481.4814814814815</v>
      </c>
      <c r="J11" s="3">
        <f>SUM(F11/243)</f>
        <v>818.51851851851848</v>
      </c>
      <c r="K11" s="3">
        <f>SUM(K10*1.15)</f>
        <v>2300</v>
      </c>
      <c r="L11" s="3">
        <f>SUM(K11/4)</f>
        <v>575</v>
      </c>
      <c r="M11" s="5">
        <f>SUM(L11-L10)/L10</f>
        <v>0.15</v>
      </c>
    </row>
    <row r="12" spans="1:13" ht="15.6" x14ac:dyDescent="0.3">
      <c r="B12" s="2" t="s">
        <v>8</v>
      </c>
      <c r="C12" s="2">
        <v>2028</v>
      </c>
      <c r="D12" s="3">
        <f t="shared" si="0"/>
        <v>642735</v>
      </c>
      <c r="E12" s="3">
        <v>365000</v>
      </c>
      <c r="F12" s="3">
        <f>SUM(D12-E12)</f>
        <v>277735</v>
      </c>
      <c r="G12" s="3">
        <f t="shared" ref="G12:G20" si="1">SUM(G11+F12)</f>
        <v>853835</v>
      </c>
      <c r="H12" s="3"/>
      <c r="I12" s="3">
        <f>SUM(I11*1.15)-1.25</f>
        <v>1702.4537037037037</v>
      </c>
      <c r="J12" s="3">
        <f t="shared" ref="J12:J20" si="2">SUM(I12-I11)</f>
        <v>220.97222222222217</v>
      </c>
      <c r="K12" s="3">
        <f>SUM(K11*1.15)</f>
        <v>2645</v>
      </c>
      <c r="L12" s="3">
        <f>SUM(K12/4)</f>
        <v>661.25</v>
      </c>
      <c r="M12" s="5">
        <f t="shared" ref="M12:M20" si="3">SUM(L12-L11)/L11</f>
        <v>0.15</v>
      </c>
    </row>
    <row r="13" spans="1:13" ht="15.6" x14ac:dyDescent="0.3">
      <c r="B13" s="2" t="s">
        <v>8</v>
      </c>
      <c r="C13" s="2">
        <v>2029</v>
      </c>
      <c r="D13" s="3">
        <f t="shared" si="0"/>
        <v>739145.24999999988</v>
      </c>
      <c r="E13" s="3">
        <v>370000</v>
      </c>
      <c r="F13" s="3">
        <f>SUM(D13-E13)</f>
        <v>369145.24999999988</v>
      </c>
      <c r="G13" s="3">
        <f t="shared" si="1"/>
        <v>1222980.25</v>
      </c>
      <c r="H13" s="3"/>
      <c r="I13" s="3">
        <f t="shared" ref="I13:I18" si="4">SUM(I12*1.15)</f>
        <v>1957.8217592592591</v>
      </c>
      <c r="J13" s="3">
        <f t="shared" si="2"/>
        <v>255.36805555555543</v>
      </c>
      <c r="K13" s="3">
        <f>SUM(K12*1.15)</f>
        <v>3041.7499999999995</v>
      </c>
      <c r="L13" s="3">
        <f>SUM(K13/4)</f>
        <v>760.43749999999989</v>
      </c>
      <c r="M13" s="5">
        <f t="shared" si="3"/>
        <v>0.14999999999999983</v>
      </c>
    </row>
    <row r="14" spans="1:13" ht="15.6" x14ac:dyDescent="0.3">
      <c r="B14" s="2"/>
      <c r="C14" s="2"/>
      <c r="D14" s="3"/>
      <c r="E14" s="3"/>
      <c r="F14" s="3"/>
      <c r="G14" s="3"/>
      <c r="H14" s="3"/>
      <c r="I14" s="3"/>
      <c r="J14" s="3"/>
      <c r="K14" s="3"/>
      <c r="L14" s="3"/>
      <c r="M14" s="5"/>
    </row>
    <row r="15" spans="1:13" ht="15.6" x14ac:dyDescent="0.3">
      <c r="B15" s="2" t="s">
        <v>8</v>
      </c>
      <c r="C15" s="2">
        <v>2030</v>
      </c>
      <c r="D15" s="3">
        <f t="shared" ref="D15:D19" si="5">SUM(K15*243)</f>
        <v>850017.03749999986</v>
      </c>
      <c r="E15" s="3">
        <v>375000</v>
      </c>
      <c r="F15" s="3">
        <f>SUM(D15-E15)</f>
        <v>475017.03749999986</v>
      </c>
      <c r="G15" s="3">
        <f>SUM(G13+F15)</f>
        <v>1697997.2874999999</v>
      </c>
      <c r="H15" s="3"/>
      <c r="I15" s="3">
        <f>SUM(I13*1.15)-0.85</f>
        <v>2250.6450231481481</v>
      </c>
      <c r="J15" s="3">
        <f>SUM(I15-I13)</f>
        <v>292.82326388888896</v>
      </c>
      <c r="K15" s="3">
        <f>SUM(K13*1.15)</f>
        <v>3498.0124999999994</v>
      </c>
      <c r="L15" s="3">
        <f t="shared" ref="L15:L20" si="6">SUM(K15/4)</f>
        <v>874.50312499999984</v>
      </c>
      <c r="M15" s="5">
        <f>SUM(L15-L13)/L13</f>
        <v>0.14999999999999997</v>
      </c>
    </row>
    <row r="16" spans="1:13" ht="15.6" x14ac:dyDescent="0.3">
      <c r="B16" s="2" t="s">
        <v>8</v>
      </c>
      <c r="C16" s="2">
        <v>2031</v>
      </c>
      <c r="D16" s="3">
        <f t="shared" si="5"/>
        <v>977519.59312499978</v>
      </c>
      <c r="E16" s="3">
        <v>380000</v>
      </c>
      <c r="F16" s="3">
        <f>SUM(D16-E16)</f>
        <v>597519.59312499978</v>
      </c>
      <c r="G16" s="3">
        <f t="shared" si="1"/>
        <v>2295516.8806249998</v>
      </c>
      <c r="H16" s="3"/>
      <c r="I16" s="3">
        <f>SUM(I15*1.15)-2.8</f>
        <v>2585.4417766203701</v>
      </c>
      <c r="J16" s="3">
        <f t="shared" si="2"/>
        <v>334.79675347222201</v>
      </c>
      <c r="K16" s="3">
        <f>SUM(K15*1.15)</f>
        <v>4022.7143749999991</v>
      </c>
      <c r="L16" s="3">
        <f t="shared" si="6"/>
        <v>1005.6785937499998</v>
      </c>
      <c r="M16" s="5">
        <f t="shared" si="3"/>
        <v>0.14999999999999997</v>
      </c>
    </row>
    <row r="17" spans="2:13" ht="15.6" x14ac:dyDescent="0.3">
      <c r="B17" s="2" t="s">
        <v>8</v>
      </c>
      <c r="C17" s="2">
        <v>2032</v>
      </c>
      <c r="D17" s="3">
        <f t="shared" si="5"/>
        <v>486000</v>
      </c>
      <c r="E17" s="3">
        <v>385000</v>
      </c>
      <c r="F17" s="3">
        <f>SUM(D17-E17)</f>
        <v>101000</v>
      </c>
      <c r="G17" s="3">
        <f t="shared" si="1"/>
        <v>2396516.8806249998</v>
      </c>
      <c r="H17" s="3"/>
      <c r="I17" s="3">
        <f t="shared" si="4"/>
        <v>2973.2580431134252</v>
      </c>
      <c r="J17" s="3">
        <f t="shared" si="2"/>
        <v>387.81626649305508</v>
      </c>
      <c r="K17" s="3">
        <v>2000</v>
      </c>
      <c r="L17" s="3">
        <f t="shared" si="6"/>
        <v>500</v>
      </c>
      <c r="M17" s="5">
        <f t="shared" si="3"/>
        <v>-0.50282326470171013</v>
      </c>
    </row>
    <row r="18" spans="2:13" ht="15.6" x14ac:dyDescent="0.3">
      <c r="B18" s="2" t="s">
        <v>8</v>
      </c>
      <c r="C18" s="2">
        <v>2033</v>
      </c>
      <c r="D18" s="3">
        <f t="shared" si="5"/>
        <v>486000</v>
      </c>
      <c r="E18" s="3">
        <v>390000</v>
      </c>
      <c r="F18" s="3">
        <f t="shared" ref="F18:F20" si="7">SUM(D18-E18)</f>
        <v>96000</v>
      </c>
      <c r="G18" s="3">
        <f t="shared" si="1"/>
        <v>2492516.8806249998</v>
      </c>
      <c r="H18" s="3"/>
      <c r="I18" s="3">
        <f t="shared" si="4"/>
        <v>3419.2467495804385</v>
      </c>
      <c r="J18" s="3">
        <f t="shared" si="2"/>
        <v>445.98870646701334</v>
      </c>
      <c r="K18" s="3">
        <v>2000</v>
      </c>
      <c r="L18" s="3">
        <f t="shared" si="6"/>
        <v>500</v>
      </c>
      <c r="M18" s="5">
        <f t="shared" si="3"/>
        <v>0</v>
      </c>
    </row>
    <row r="19" spans="2:13" ht="15.6" x14ac:dyDescent="0.3">
      <c r="B19" s="2" t="s">
        <v>8</v>
      </c>
      <c r="C19" s="2">
        <v>2034</v>
      </c>
      <c r="D19" s="3">
        <f t="shared" si="5"/>
        <v>486000</v>
      </c>
      <c r="E19" s="3">
        <v>395000</v>
      </c>
      <c r="F19" s="3">
        <f t="shared" si="7"/>
        <v>91000</v>
      </c>
      <c r="G19" s="3">
        <f t="shared" si="1"/>
        <v>2583516.8806249998</v>
      </c>
      <c r="H19" s="3"/>
      <c r="I19" s="3">
        <f>SUM(I18*1.15)-0.88</f>
        <v>3931.253762017504</v>
      </c>
      <c r="J19" s="3">
        <f t="shared" si="2"/>
        <v>512.00701243706544</v>
      </c>
      <c r="K19" s="3">
        <v>2000</v>
      </c>
      <c r="L19" s="3">
        <f t="shared" si="6"/>
        <v>500</v>
      </c>
      <c r="M19" s="5">
        <f t="shared" si="3"/>
        <v>0</v>
      </c>
    </row>
    <row r="20" spans="2:13" ht="15.6" x14ac:dyDescent="0.3">
      <c r="B20" s="2" t="s">
        <v>8</v>
      </c>
      <c r="C20" s="2">
        <v>2035</v>
      </c>
      <c r="D20" s="3">
        <f>SUM(K20*243)</f>
        <v>486000</v>
      </c>
      <c r="E20" s="3">
        <v>400000</v>
      </c>
      <c r="F20" s="3">
        <f t="shared" si="7"/>
        <v>86000</v>
      </c>
      <c r="G20" s="3">
        <f t="shared" si="1"/>
        <v>2669516.8806249998</v>
      </c>
      <c r="H20" s="3"/>
      <c r="I20" s="3">
        <f>SUM(I19*1.15)-2.99</f>
        <v>4517.9518263201298</v>
      </c>
      <c r="J20" s="3">
        <f t="shared" si="2"/>
        <v>586.69806430262588</v>
      </c>
      <c r="K20" s="3">
        <v>2000</v>
      </c>
      <c r="L20" s="3">
        <f t="shared" si="6"/>
        <v>500</v>
      </c>
      <c r="M20" s="5">
        <f t="shared" si="3"/>
        <v>0</v>
      </c>
    </row>
    <row r="21" spans="2:13" ht="15.6" x14ac:dyDescent="0.3">
      <c r="B21" s="2"/>
      <c r="C21" s="2"/>
      <c r="D21" s="2"/>
      <c r="E21" s="3"/>
      <c r="F21" s="3"/>
      <c r="G21" s="3"/>
      <c r="H21" s="3"/>
      <c r="I21" s="3"/>
      <c r="J21" s="3"/>
      <c r="K21" s="3"/>
      <c r="L21" s="2"/>
      <c r="M21" s="3"/>
    </row>
    <row r="22" spans="2:13" ht="15.6" x14ac:dyDescent="0.3">
      <c r="B22" s="2"/>
      <c r="C22" s="2"/>
      <c r="D22" s="2"/>
      <c r="E22" s="3"/>
      <c r="F22" s="3"/>
      <c r="G22" s="3"/>
      <c r="H22" s="3"/>
      <c r="I22" s="3"/>
      <c r="J22" s="3"/>
      <c r="K22" s="3"/>
      <c r="L22" s="2"/>
      <c r="M22" s="3"/>
    </row>
  </sheetData>
  <mergeCells count="1">
    <mergeCell ref="F8:G8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Machiel Talsma</dc:creator>
  <cp:lastModifiedBy>Machiel Talsma</cp:lastModifiedBy>
  <cp:lastPrinted>2026-03-22T20:08:57Z</cp:lastPrinted>
  <dcterms:created xsi:type="dcterms:W3CDTF">2026-03-16T16:28:53Z</dcterms:created>
  <dcterms:modified xsi:type="dcterms:W3CDTF">2026-03-23T12:56:12Z</dcterms:modified>
</cp:coreProperties>
</file>