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119" documentId="8_{B28D2E2B-F648-444C-ACA2-08F59CD10DFE}" xr6:coauthVersionLast="47" xr6:coauthVersionMax="47" xr10:uidLastSave="{AA38A113-ACC7-47F3-BCC3-FD1477898C07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<sst xmlns="http://schemas.openxmlformats.org/spreadsheetml/2006/main" count="1092" uniqueCount="97">
  <si>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</si>
  <si>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</si>
  <si>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</si>
  <si>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</si>
  <si>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</si>
  <si>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</si>
  <si>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</si>
  <si>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</si>
  <si>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</si>
  <si>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</si>
  <si>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</si>
  <si>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</si>
  <si>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</si>
  <si>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</si>
  <si>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</si>
  <si>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</si>
  <si>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</si>
  <si>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</si>
  <si>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</si>
  <si>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</si>
  <si>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</si>
  <si>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</si>
  <si>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</si>
  <si>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</si>
  <si>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</si>
  <si>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</si>
  <si>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</si>
  <si>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</si>
  <si>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</si>
  <si>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</si>
  <si>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</si>
  <si>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</si>
  <si>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</si>
  <si>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</si>
  <si>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</si>
  <si>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</si>
  <si>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</si>
  <si>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</si>
  <si>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</si>
  <si>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</si>
  <si>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</si>
  <si>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</si>
  <si>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</si>
  <si>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</si>
  <si>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</si>
  <si>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</si>
  <si>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</si>
  <si>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</si>
  <si>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</si>
  <si>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</si>
  <si>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</si>
  <si>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</si>
  <si>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</si>
  <si>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</si>
  <si>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</si>
  <si>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</si>
  <si>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</si>
  <si>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</si>
  <si>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</si>
  <si>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</si>
  <si>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</si>
  <si>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</si>
  <si>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</si>
  <si>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</si>
  <si>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</si>
  <si>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 xml:space="preserve">   </t>
  </si>
  <si>
    <t>Talk or Event:/ Prayed/ Took Care of the Animals 6th Street/  Balanced the Check Books /  updated ministry numbers /update ministry number for board meeting/ updated the Board Meeting agenda//Made Verse of the Day and Prayers of the day videos and posted them / Fellow Ship Service Have You found Eternal Life?  Sir 40:1-30/Started to pay all the bills /Posted the Bible Study, verse of the day, Prayer and Devotional on all Soical Media, Sir 45:1-26/ Bacon Ham and Cheese Wraps/Sabbath Day of Rest/ Laundry and Cleaned the apartment and the car/Went to see Mark He was up in HIs Chair in the Gym Working out it was awezsome to see/Replaced Toilet Seat/ Sabbath Day of Rest/ PBH/total steps walked 8597  Steps  or 3.97 Miles/Evening Devotioanl /Prayed Prayed Prayed Prayed</t>
  </si>
  <si>
    <t>Talk or Event:/ Prayed/took  Care of the Animals 5th 6th Street  / updated ministry numbers /update ministry number for board meeting/ updated the Board Meeting agenda// Coninued to paying the Monthly Bills//Posted the Bible Study, verse of the day, Prayer and Devotional on all Soical Media,Sir 46:1-26/Made Verse of the Day and Prayers of the day videos and posted them With Mable Sir 45:3/ Steaks Deaconess / DD 06:30-10:00/ CUS Wessley to Frenacis / DD 11:00-14:30/Ham Roast Beef Turkey Bites, Gum Drops, Pretzels/Riverston Mission tp Lacey/ DD/ 15:30-18:30/5th 6th Street total step count  20272 or 8.95 miles /   Evening Devotional /Posted/Prayed Prayed Prayed Prayed</t>
  </si>
  <si>
    <t xml:space="preserve">Talk or Event: Prayed /Took care of the animals LC 4th Street/ updated ministry numbers /Made Verse of the day and Prayer of the Day videos and posted them with  Mable Sir  46:4/ update ministry number for board meeting /Bible Study, verse of the day, Prayer and Devotional on all Soical Media,Sir 47:1-25/ DD 06:30-09:30/German Susage/Centenial Sontag/DD from 10:30-14:30 /Ulimate Bacon Whopper, Onion Rongs and Strwberry Shack/High Bridge / DD 15:30-19:00/ 5th 6th Street Walked 17612 steps or 7.78  Miles/ Evening Devotional and Prayer /Prayed Prayed Prayed Prayed/ </t>
  </si>
  <si>
    <t xml:space="preserve">Talk or Event: Prayed/Took Care of the Animals 6th  street/ Worked on the reports for the Board meeting//Made Verse of the day and Prayer of the Day videos and posted them Sir 47:8//Bible Study, verse of the day, Prayer and Devotional on all Soical Media,Sir 48:1-25/ DD 06:30-10:00/Suasage McMuffin and Has Brown/Ben Burr/DD from 11:00-14:30 /Hot Dog and Trail Mix/Fish Lake / DD 15:30-18:30/ 6th Street/PBH/ step count  18110 or 8.0 miles for the day  /  Evening Devotional / prayed Prayed Prayed Prayed </t>
  </si>
  <si>
    <t xml:space="preserve">Talk or Event:  Prayed/Took Care of the  Animals 5 th 6th Street/ Balanced Check Book/Praying that YHWH will provide these to fund the ministry /Paid Oliver's Tuttion/Bible Study-Devotional-Verse of the day and prayer of the day post on all social Media set to post at midnitght/ Sir 49:1-16 /Made Verse of the day and Prayer of the day videos  and posted Sir 48:22/ DD 06:30-10:00/ Sausage McMuffin and Has Brown/Fish Lake/ DD 11:00-14:30/Fish Lake   / DD 15:30-19:30/Very Frustrating end to the shift with extremely ling waits for the last three orders/5th 6th Street /total step count 16392  19750 or 8.72  miles  /Devotional /Meatloaf/ Prayed Prayed Prayed Prayed   fo YHWH strangth and guidance </t>
  </si>
  <si>
    <t>Talk or Event: Prayed/ Took Care of the animals 6th Street/ Made Verse of the Day and Prayer of the Day Videos with Mable  Sir 49:8/ Praying for YHWH to provide a miracle of the ministry//Posted BS, Devitioanls, Verse of the Day and Prayer of the Day on all Soical Media  Sir 50:1-29/ Worked Door Dash from 06:30-10:00/Fish Lake /DD 11:00-14:30/High Drive / DD 15:30-18:30 /5th 6th Street  /total of  19750  steps or  8.72 miles /Devotional/Finished Board reports and sent them out/ Prayed Prayed Prayed Prayed/</t>
  </si>
  <si>
    <t>Talk or Event: Prayed/ took care of all the animals  6th street/updated minsitry numbers  / Deaconess/Made Verse of the day and Prayer of the Day Videos with Mable Sir 50:27-29 /Sermon Prep Do you Obey the Lord’s Commandments by Faith?  Sir 49:1-16  /BS Sir 51:1-30/Cancelled Board Meeting as I forgot it was today and did not prepare teh reports/Mo came to hang out for the weekend/Pizza/DD 06:30-10:00 /RFP Bnn Burr /DD 11:00-14:30/ High Bridge/DD 15:30-18:30 /5th 6th Strett /Safeway/walked 19511  MIles 8.62 /Red Dragon for Dinner/Evening Devotional/prayed-prayed- prayed Prayed for a Miracle from YHWH</t>
  </si>
  <si>
    <t xml:space="preserve">Talk or Event : Prayed 6th Street/updated ministry reports/Fellowship Serivce Do you Obey the Lord’s Commandments by Faith?  Sir 49:1-16 /Posted Bible Study, Devotioinals, verse of the day, and prayer of the day  Posted on all Social Media Sir 51:1-30  /'Made Verse of the day and Prayer of the Day Videos With Mable and posted them/Mo is over visiting/Waffles and Bacon/Sabbath Day of Ret cleaned apartment, Laundry/Visisted Mark/ Worked on Mo's Computers One is unable to be repaired and the other needs a battery that I found on Amazon for 20 bucks I will get it for thme when I get paid on Tuesday//relaxed and watched TV/Spaghetti and meat sauce and garlic bread/Mo went home around 17:00 had a great weekend with them/  Back ground on the Bookk of Isaiah and set up BS template/Total steps-  9026   or  3.98 miles /Evening Devotional Posted / prayed  prayed prayed prayed/ </t>
  </si>
  <si>
    <t>Event or Talk of the Day : Prayed /Took care of the Animals  5th 6th Street / updated ministry numbers// Posted Bible Study, Devotioinals, verse of the day, and prayer of the day on all Social Media Back Ground on Isaiah//Made verse of the day and prayer videos with Mable and posted them Sir 51: / DD 06:30-10:00/Cheddar Brat and Granma Cookie/RFP WA to GU Loop/ DD 11:00-14:30/Oatmela Raisin Cookie/Centenial CVC to Sullivan  Lost my Wedding ring during a Potty Break and did not realize it until I was well into the walk-looked and prayed that YHWH would help me find it all the way back YHWH told tme to make sure I check where I went Potty and as I rounded the coner I saw the ring lay on the ground and no one had taken it, what a blessings//DD 15:30-18:30/ 5th 6th Street/Spaghetti Sauce over RIce/total steps for today  21973   Steps or 9.71 miles/Devotional/  Prayed/ Prayed/ Prayed/ Prayed /</t>
  </si>
  <si>
    <t>Talk or Event:Prayed/took care of  the animals 5th   6th Street / updated Ministry Number/Posted Bible Study, Verse of the Day, Prayer of the Day and Deovtiional on all soical Media Is 1:1-31/ Made Verse of the day and Prayer of the Day Video and posted them  to all Social Media with Mable John 17:21-23 /Paid the Tickets off/Door Dash 07:00-10:30/Quater Punder and Fries/RFP Washington to GU/ DD 11:30-15:00/ CUS Francis to Freya/Jelly Beans DD 16:00-19:00 /total Steps for the day  19951  or  8.81  Miles /Spaghetti Sauce/Devotional /Prayed Prayed Prayed Prayed</t>
  </si>
  <si>
    <t>Talk or Event:  Prayed Prayed Prayed Prayed//Took Care of the Animals/6th Street/update Ministry Numbers/Made  Prayer of the day video and posted it /Balanced Check Book/Posted Bible Study, Devotionals, Verse of the day and Prayer of the day on all Soical Media ISa 2:1-22/Made Verse of the day and Prayer of the Day Video and posted them  to all Social Media with Mable Isa 1:18-19/Door Dash 06:30-10:00/  Quater Pounder amd fries/RFP Washington to Div Loop to falls / DD 11:00-15:00/ Fish Lake / DD 16:00-18:45 /Devotional  Finished Posting  Isa 2:1-22/ PBH/Prayed Prayed Prayed Prayed</t>
  </si>
  <si>
    <t>Talk or Event: / Prayer /Took care of the The Animals/   6th Street/ updates ministry numbers/  Posted Bible Study, Devotionals, Verse of the day and Prayer of the day on all Soical Media  Isa 3:1-26/Made Verse of hte Day and Prayer of the Day videos and posted them with Mable Isa 2:3 and Isa 2:5/DD 06:30 10:00/CUS Frances to Freya// DD/ 11:00-14:30/(3) Chicken Strips and a lemon Bar, Pretzels/RFP WA to Division to Falls Loop/ DD 15:30- 18:30 /6th Street/ /Totall walked for the day   18207   or  8.04 miles /Evening Devotional/  PBH/Prayed Prayed Prayed Prayed</t>
  </si>
  <si>
    <t xml:space="preserve">Talk or Event: Prayed/Prayed / Took care of the animals  Deaconess//Posted Bible Study, Devotional, Verse of the day and Prayer of the day   Is 4:1-6/ updated ministry numbers/Made Verse of the day and Prayer of the Day videos with Mable and posted them  Is 3:10/ Deaconess /06:30-10:30- issue with teh very first order-client cancelled the order as I delivered and I did not receive but half pay/(4) Steak and Cheese Tquetos/CUS Hillyard/Picked up Mo and to them to Walmart /DD 11:00-12:00/ Picked Up Mo from Walmart and brough them home/DD 12:3015:00 /RFP WA to Div to Falls Loop/DD 16:00-19:00 /5th 6th Street/ walked a total 13315 steps or 5.88  miles / Evening Devotional / Prayed Prayed Prayed Prayed </t>
  </si>
  <si>
    <t xml:space="preserve">Talk or Event: Prayed /took care of the animals Deaconess and 6th Street/update Ministry numbers/ /BS Is 5:1-30/ Sermon Prep Is YHWH perfecting You as His remnant?  Is 4:1-6  /updated ministry numbers/Made Verse of the day and Prayer of the Day videos with Mable Pasot rJohn adn Surrener and posted them Is 4:3-4/ Deaconess/ DD 06:30-10:00/Hot Dog and Cookies/RFP Washington to Division to falls  Loop /DD 11:00-14:30/Dwight Merkel/DD 15:30-18:30/ 6th Street/walked a total 21789 steps or 9.62  miles /Fried Chicke and Pasta Salad/Evening Devotional / Prayed Prayed Prayed Prayed </t>
  </si>
  <si>
    <t xml:space="preserve">Talk or Event:  Prayer/ Took care of all of the animals 5th 6th Street/ update Ministry numbers /Sermon  Is YHWH perfecting You as His remnant?  Is 4:1-6 /Made  Prayer of the  day Videos with Mable and posted them/  Prayed Prayed Prayed Prayed  for a Miracle from YHWH/Sabbath Day of Rest/ Laundry Cleaned Apartment/Mo came over to hang out Ham and Cheese Omlets/ rested/Steak and Tatter Tots /Walked  4,084   stpes or  1.80 miles /Evening Devotional / Praying Praying Praying Praying </t>
  </si>
  <si>
    <t xml:space="preserve">Talk or Event Prayer/took care all the animals  6th Street/Updated ministry numbers /Balanced teh check Books/Posted devotional and prayers-verse for the day and Bible Study on all Social Media Platforms Is 6:1-13/Made Verse of the day and Prayer of the day Videos Is 5:16/6th Street/ Door Dash 07:30-10:30 /Centenial RFP Mission to Iron Brodge/Door Dash 11:00-14:30/Chicken on a Stick-BBQ Chips and Whatyamacallit bar/Centential RFP Centenial MCTH to TJM Bridge / DD 15:30-19:00/5th 6th Street/Ham and Cheese Sanwich/  totall steps 20263 or  8.95  Miles/Finished posting  Bible Study on all Social Media Platforms Is 6:1-13/ Talked with Oliver from 2 hours regarding Polictic, Religion, Education, and life in general it was awesome/  Prayed Prayed  Prayed Prayeed for answered prayer </t>
  </si>
  <si>
    <t>Talk or Event: Prayed/took care of the Animals 5th  6th Street/  update the minsitry numbers/ Made Verse of the Day and Prayer of the day videos and posted them on Soical media  MableIs 6:13/Posted Bible Study, Verse of the Day, Prayer of the day and Devotional on all social media  Is 7:1-25/DD 06:30-10:00/RFP WA to Div to Falls Loop//DD 11:00-14:30/Bacon Double Whopper with Onion Rongs/Centenial MTP to PFP/  DD  15:30-18:15//5th 6th Street //Walked a total of 18600  steps or  8.21  Miles /Baon McDouble LFries, Iced Coca/Fellowshipped with Oliver for a couple of hours/Evening Devotional Finished Posting  Bible Study, Verse of the Day, Prayer of the day and Devotional on all social media  Is 7:1-25/ Prayed Prayed Prayed Prayed</t>
  </si>
  <si>
    <t xml:space="preserve">Talk or Event:  Prayed/Took care of all the animals 6th Street/ Started Oliver's Income Taxes/update ministry numbers/Made Verse of the Day and Prayer of the day videos and posted them on Soical media  Mable SIs 7:14/Posted Bible Study, Verse of the Day, Prayer of the day and Devotional on all social media  Is 8:1-22/DD 06:30-10:00/Car is having issues of turn off at lights and not wanting to restart, turn off that feature /MB to PF//DD 11:00-14;30/Dishman Hill/ DD  15:30-19:00- Last Order I unassigned at the order was shopping for 2 clients and they where already missing to many itmes/5th 6th Street /Evening Devotional   /Total steps  17311   or  7.65 Miles /prayed prayed prayed prayed - </t>
  </si>
  <si>
    <t xml:space="preserve">Talk or Event:Prayed /Took Care of the Animals 5th 6th Street/Updated Ministry Numbers/ Posted Bible Study , Devotional, Verse of the day and Prayer of the day on all Social Media Posted  Is 9:1-21/Made Verse of the Day and Prayer of the day Videos and posted them Is 8:10/ /6th Street/DD 06:30-10:00/Sausage McMuffin and Has Brown/RP Falls  to GU Loop/ DD11:00-14:00//Nachos and Snickers Bar/7 Mile Road to Centenial/DD 16:00-19:00/(2) pieces of toast with jelly / 5th 6th Street / Total Steps walked today where 22504 steps  or 9.94  miles  Evening Devotional /Prayed Prayed Prayed Prayed/ </t>
  </si>
  <si>
    <t xml:space="preserve">Talk or Event: Prayer-/took care of the animals Deaconess/ updated ministry numbers  /  Posted Bible Study, verse of the day and prayer of the day to all soclial media Isa 10:1-34/Made verses of the day video and Prayer of the day With Mable Post  Isa 9:6-7  /Door Dash 06:30-10:00/Ben Burr/ DD 11:00:14:30 / Falls to Division Loop/DD 15:30-18:30/ total steps today  21920 or 9.68  Miles  /  Evening Devotional / Praying Praying Praying  Praying direction and guidance for the minsitry </t>
  </si>
  <si>
    <t xml:space="preserve">Talk or Event: Prayer-/ took care of the animals Deaconess/ updated ministry numbers /  Made verses of the day video and Prayer of the day with Mable  and Pastor John Isa10:20-23 /Posted Bible Study, verse of the day and prayer of the day to all soclial media Isa 11:1-16/Sermon Prep Are you the Prefect Remnant?  Isa 10:1-34 /6th Street /Door Dash 06:30:10:00/Saway Sanwich/Centenial FGW Cem. toward Ariway Heights/ DD 11:00-14:30/Subway Steak and Cheese Sandwich/Fish Lake/DD 15:30-18:30/ total steps today  17189 or  7.59 Miles  /  Pizza nd Donuts/Evening Devotional  Post Prayer of the day /Praying Praying Praying  Praying direction and guidance for the minsitry </t>
  </si>
  <si>
    <t xml:space="preserve">Talk or Event: /Prayed/took care of the animals-6th Street/update minsitry numbers/Donut and pizza/Posted BS, Verse of the day, Prayer and devotional on all social media Isa 11:1-16/ Made Prayer and Verse of the Day Videos /Fellowship Servvce  Are you the Prefect Remnant?  Isa 10:1-34 / / Sabbath Day of Rest Cleaned the Aprtment and did Laundry /Took Car to Rick Scully's to do te breaks Pads cost 106 and I gave him 100 for labor really need tires in the rear and an alinment/ Visited Mark/Came home and rested/Brats and Chips/Watched TV the rest of the day   15415  or 6.81  Miles /evening Devotiioanal  /prayed prayed prayed prayed </t>
  </si>
  <si>
    <t>Talk or Event: prayed /took care of aniamls 6th Street  /updated minsitry numbers/Posted BS,Verse of the Day, Prayer, and Daily Devotioanl on all Soical Media Isa 12:1-6/ Made Prayer and Verse of the Day Vidoe with Mable and posted them on Isa 11:11-12/Deaconess/DD 06:30-10:30/Set up Appoinment with Les Schwab for tires and alignment on Firday at 10:00//Ben Burr /DD 11:30-15:30/Apple Fitter/Fish Lake / DD 16:30-18:30/(2) Cheddar Bruts/6th Street  /  Totaled walk 22716  steps or 10.03  Miles   /Chips/ Evening Devotional/prayed prayed prayed prayed</t>
  </si>
  <si>
    <t>Talk or Event: Prayed/Took care of the Animals- dogs to 6th / updated ministry numbers /Posted Devotiional, Verse of the day, Prayer of the day and Bible Studies on all Social Media  Isa 13:1-22/ Made Verse of the Day and Prayer of the day Video with Mable  Isa 12:1-2 / DD 06:30-10:00/Centenial Up River  / DD 11:00-14:30/Ben Burr /DD 15:30-18:00/6th Street /walked 18174  or  8.03 miles /Evening  Devitonal /Paid all credit Card bills /Prayed Prayed Prayed Prayed</t>
  </si>
  <si>
    <t xml:space="preserve">Talk or Event: Prayed / Took care of all the animals-6th  Block /Updated Ministry Numbers/  Posted Verse of the Day, Devoitionals, Prayer, and Bible Study on all Social Media Isa 14:1-32/ Made  Prayer of the Day Videos with Mable and posted them Isa 13:11/ Chciken Breast/DD 07:00-10:00/Riverton/ DD 11:00-14:30/Hot Dog and Chips, Jelly Beans/RFPAWP to FGWC/DD 15:30-19:30/walked a total of 18380 steps or 8.12  miles /Evening Devotional / Prayed Prayed Prayed Prayed/ Third night in a row that I have had a hard time getting to sleep hip and knee pain and can not get comfortable, once I do get to sleep I sleep well. </t>
  </si>
  <si>
    <t>Talk or  Event: Prayer /Took Care of the Animals  6th Street /Updated Check Book / Updated Ministry numbers /Posted the Daily Devotional-BS,verse of the day and prayer of the day on all Soical media Isa 15:1-9/Made Verse of the day and Prayer of the day videos with Mable Isa 14:1 an d 32/ Deaconess/DD 06:30-10:00 /Wayink/ DD 11:00-14:30/Fish Lake / DD 15:30-18:30 / Total steps walked  21247  Steps  or 9.38 Miles / Evening Devotional /Prayed, Prayed Prayed Prayed for YHWH to help and fund th e Ministry /Had problems falling asleep for teh 4th night had to use rice bag on my hip and then feel asleep almost immediatley</t>
  </si>
  <si>
    <t>Talk or Event:/Prayed/Made  Prayer for the day Videos with Mable, Isa 15:9/Took Care of the Animals 5th  6th Street /updated Ministry Numbers/ Posted Bible Study, Devotional, Verse of the Day and Prayer of the day on all soical media Isa 16:1-14/ 6th Street//DD 06:00-9:30/ Les Schwab to RFP to GU to Falls to Les Schwab/Car in the Shop for tires and alignment/ Door Dash  12:00-15:30 /Centenial Sullivan Road/DD  16:00-19:00/ 5th 6th Street/Total Walked  24923  steps or 11.01 miles,/ Devotional Prayed Prayed Prayed Prayed /</t>
  </si>
  <si>
    <t xml:space="preserve">Talk or Event: Prayed/ 6th Street// update minsitry numbers/posted verse of the day, Bible Study, prayer of the day and daily deovtional on all social media Sir 17:/ Sermon Prep Are You being disciplined by YHWH, that You may receive Salvation?  Isa 16:1-14 /Prayer and Verse of the day Videos with Mable Sir 17:29/ Deaconess/DD 06:30-10:00/High Bridge /DD 11:00-14:30/Ben Burr/ 15:30-19:30/5th 6th Street/total steps walked 17629 steps or7.79miIles / Devotinal time/prayed prayed prayed prayed </t>
  </si>
  <si>
    <t>Talk or Event: prayed/took care the animals -6th Street/Made Verse of the day and Prayer of the day videos and posted  Mable / Fellowship Serivce Are You being disciplined by YHWH, that You may receive Salvation?  Isa 16:1-14/posted the Bible Study, devotional, verse of the day and prayer of the day on all social media ISa 17:1-14 / Did Income taxes for Oliver and then For Mable and I/Cleaned teh apartment and then cleaned Snowball /Visited Mark/Sabbth Day of Rest/ Watched TV/ Took the Dogs Potty 4 x at 6th Street/ Total walked for the day 5471  Steps or 2.41 Miles /Evening Devotioanal /prayed prayed prayed Prayed</t>
  </si>
  <si>
    <t xml:space="preserve">Talk or Event: /took care the animals  6th Street/ Posted Bible Study, Verse oif the Day, Prayer of the day and Devotionls on all Soical Media Isa 18:1-7/Paid rent adn Utlilities/ Made the Prayer and Verse of the Day videos with Mable Isa 17:10/DD 06:30:10/ RFP Wahington Loop// DD 11:00-14:30/Falls Loop / DD 15:30-18:30//5ht 6th Street/ Walked 18192 Step or 8.03 Miles/Evening Devotional  Prayed, prayed , prayed. prayed for a miracle blessing from YHWH and Direction of what to do in 2025 </t>
  </si>
  <si>
    <t>Talk or Event:  Prayed/took care of the animals LC/ updated minsitry numbers /made to monthly templates / Posted the Bible Study, verse of the day, Prayer and Devotional on all Soical Media, Isa 19:1-25/ Made Verse of the :Day :and Prayer of the Day videos and Posted with Mable Isa 18:3-4 /  Started working on monthly reports for Board Meeting /6th Street/ DD 06:30-10:00/Susage McMuffin and Hash Brown /Fish Lake  /DD11:00-14:30/BBQ Pork/ Ben Burr  /DD 16:00-19:00/5th 6th Block /Total steps walked 17361  steps or 7.67   miles Evening Devotional /PBJ/prayed/prayed/Prayed Prayed Prayed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</si>
</sst>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zoomScale="112" zoomScaleNormal="145" workbookViewId="0">
      <selection activeCell="E14" sqref="E14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9" t="s">
        <v>0</v>
      </c>
      <c r="D1" s="90"/>
      <c r="E1" s="90"/>
      <c r="F1" s="90"/>
      <c r="G1" s="91"/>
      <c r="H1" s="4"/>
      <c r="I1" s="5"/>
    </row>
    <row r="2" spans="1:9" ht="14.4" customHeight="1" x14ac:dyDescent="0.3">
      <c r="A2" s="1"/>
      <c r="C2" s="92"/>
      <c r="D2" s="93"/>
      <c r="E2" s="93"/>
      <c r="F2" s="93"/>
      <c r="G2" s="94"/>
      <c r="I2" s="2"/>
    </row>
    <row r="3" spans="1:9" ht="14.4" customHeight="1" x14ac:dyDescent="0.3">
      <c r="A3" s="1"/>
      <c r="C3" s="95" t="s">
        <v>63</v>
      </c>
      <c r="D3" s="96"/>
      <c r="E3" s="96"/>
      <c r="F3" s="96"/>
      <c r="G3" s="97"/>
      <c r="I3" s="2"/>
    </row>
    <row r="4" spans="1:9" ht="14.4" customHeight="1" x14ac:dyDescent="0.3">
      <c r="A4" s="1"/>
      <c r="C4" s="95" t="s">
        <v>64</v>
      </c>
      <c r="D4" s="96"/>
      <c r="E4" s="96"/>
      <c r="F4" s="96"/>
      <c r="G4" s="97"/>
      <c r="I4" s="2"/>
    </row>
    <row r="5" spans="1:9" ht="14.4" customHeight="1" x14ac:dyDescent="0.3">
      <c r="A5" s="1"/>
      <c r="C5" s="95" t="s">
        <v>61</v>
      </c>
      <c r="D5" s="96"/>
      <c r="E5" s="96"/>
      <c r="F5" s="96"/>
      <c r="G5" s="97"/>
      <c r="I5" s="2"/>
    </row>
    <row r="6" spans="1:9" ht="14.4" customHeight="1" x14ac:dyDescent="0.3">
      <c r="A6" s="1"/>
      <c r="C6" s="98" t="s">
        <v>1</v>
      </c>
      <c r="D6" s="99"/>
      <c r="E6" s="99"/>
      <c r="F6" s="99"/>
      <c r="G6" s="100"/>
      <c r="I6" s="2"/>
    </row>
    <row r="7" spans="1:9" ht="15" thickBot="1" x14ac:dyDescent="0.35">
      <c r="A7" s="6"/>
      <c r="B7" s="33"/>
      <c r="C7" s="101"/>
      <c r="D7" s="102"/>
      <c r="E7" s="102"/>
      <c r="F7" s="102"/>
      <c r="G7" s="103"/>
      <c r="H7" s="7"/>
      <c r="I7" s="8"/>
    </row>
    <row r="8" spans="1:9" ht="12" customHeight="1" thickTop="1" x14ac:dyDescent="0.3">
      <c r="A8" s="9" t="s">
        <v>2</v>
      </c>
      <c r="B8" s="108">
        <v>45748</v>
      </c>
      <c r="C8" s="78"/>
      <c r="D8" s="78"/>
      <c r="E8" s="78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10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9" t="s">
        <v>96</v>
      </c>
      <c r="H13" s="80"/>
      <c r="I13" s="81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9"/>
      <c r="H14" s="80"/>
      <c r="I14" s="81"/>
    </row>
    <row r="15" spans="1:9" ht="13.5" customHeight="1" x14ac:dyDescent="0.3">
      <c r="A15" s="14" t="s">
        <v>14</v>
      </c>
      <c r="B15" s="109"/>
      <c r="C15" s="110"/>
      <c r="D15" s="110"/>
      <c r="E15" s="111"/>
      <c r="F15" s="10">
        <v>0</v>
      </c>
      <c r="G15" s="79"/>
      <c r="H15" s="80"/>
      <c r="I15" s="81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80"/>
      <c r="H16" s="80"/>
      <c r="I16" s="81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80"/>
      <c r="H17" s="80"/>
      <c r="I17" s="81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80"/>
      <c r="H18" s="80"/>
      <c r="I18" s="81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80"/>
      <c r="H19" s="80"/>
      <c r="I19" s="81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80"/>
      <c r="H20" s="80"/>
      <c r="I20" s="81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80"/>
      <c r="H21" s="80"/>
      <c r="I21" s="81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80"/>
      <c r="H22" s="80"/>
      <c r="I22" s="81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80"/>
      <c r="H23" s="80"/>
      <c r="I23" s="81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80"/>
      <c r="H24" s="80"/>
      <c r="I24" s="81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80"/>
      <c r="H25" s="80"/>
      <c r="I25" s="81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80"/>
      <c r="H26" s="80"/>
      <c r="I26" s="81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80"/>
      <c r="H27" s="80"/>
      <c r="I27" s="81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/>
      <c r="F28" s="19">
        <f>SUM(F9:F18,F20,F21,F25,F24,F23,F22,F26,F27,E28,E27,D28,C28,C18,E23)</f>
        <v>8195</v>
      </c>
      <c r="G28" s="82"/>
      <c r="H28" s="82"/>
      <c r="I28" s="83"/>
    </row>
    <row r="29" spans="1:10" ht="13.5" customHeight="1" x14ac:dyDescent="0.3">
      <c r="A29" s="9" t="s">
        <v>2</v>
      </c>
      <c r="B29" s="76">
        <v>45718</v>
      </c>
      <c r="C29" s="77"/>
      <c r="D29" s="77"/>
      <c r="E29" s="78"/>
      <c r="F29" s="11" t="s">
        <v>3</v>
      </c>
      <c r="G29" s="9" t="s">
        <v>7</v>
      </c>
      <c r="H29" s="9">
        <v>1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9" t="s">
        <v>66</v>
      </c>
      <c r="H34" s="80"/>
      <c r="I34" s="81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9"/>
      <c r="H35" s="80"/>
      <c r="I35" s="81"/>
    </row>
    <row r="36" spans="1:9" ht="13.5" customHeight="1" x14ac:dyDescent="0.3">
      <c r="A36" s="14" t="s">
        <v>14</v>
      </c>
      <c r="B36" s="84"/>
      <c r="C36" s="85"/>
      <c r="D36" s="85"/>
      <c r="E36" s="86"/>
      <c r="F36" s="10">
        <v>0</v>
      </c>
      <c r="G36" s="79"/>
      <c r="H36" s="80"/>
      <c r="I36" s="81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80"/>
      <c r="H37" s="80"/>
      <c r="I37" s="81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80"/>
      <c r="H38" s="80"/>
      <c r="I38" s="81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80"/>
      <c r="H39" s="80"/>
      <c r="I39" s="81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80"/>
      <c r="H40" s="80"/>
      <c r="I40" s="81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80"/>
      <c r="H41" s="80"/>
      <c r="I41" s="81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80"/>
      <c r="H42" s="80"/>
      <c r="I42" s="81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80"/>
      <c r="H43" s="80"/>
      <c r="I43" s="81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80"/>
      <c r="H44" s="80"/>
      <c r="I44" s="81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80"/>
      <c r="H45" s="80"/>
      <c r="I45" s="81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80"/>
      <c r="H46" s="80"/>
      <c r="I46" s="81"/>
    </row>
    <row r="47" spans="1:9" ht="12" customHeight="1" x14ac:dyDescent="0.3">
      <c r="A47" s="50" t="s">
        <v>27</v>
      </c>
      <c r="B47"/>
      <c r="E47" s="54"/>
      <c r="F47" s="51">
        <v>7668</v>
      </c>
      <c r="G47" s="80"/>
      <c r="H47" s="80"/>
      <c r="I47" s="81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80"/>
      <c r="H48" s="80"/>
      <c r="I48" s="81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>
        <v>236</v>
      </c>
      <c r="F49" s="23">
        <f>SUM(D49,E49,F30,F36,F31,F32,F33,F34,F35,F38,F41,C39,F39,F44,F48,F45:F46,C49,E44,E48,F47)</f>
        <v>8349</v>
      </c>
      <c r="G49" s="82"/>
      <c r="H49" s="82"/>
      <c r="I49" s="83"/>
    </row>
    <row r="50" spans="1:9" ht="13.5" customHeight="1" x14ac:dyDescent="0.3">
      <c r="A50" s="9" t="s">
        <v>2</v>
      </c>
      <c r="B50" s="76">
        <v>45691</v>
      </c>
      <c r="C50" s="77"/>
      <c r="D50" s="77"/>
      <c r="E50" s="78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9" t="s">
        <v>67</v>
      </c>
      <c r="H55" s="80"/>
      <c r="I55" s="81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9"/>
      <c r="H56" s="80"/>
      <c r="I56" s="81"/>
    </row>
    <row r="57" spans="1:9" ht="13.5" customHeight="1" x14ac:dyDescent="0.3">
      <c r="A57" s="14" t="s">
        <v>14</v>
      </c>
      <c r="B57" s="84"/>
      <c r="C57" s="85"/>
      <c r="D57" s="85"/>
      <c r="E57" s="86"/>
      <c r="F57" s="10">
        <v>0</v>
      </c>
      <c r="G57" s="79"/>
      <c r="H57" s="80"/>
      <c r="I57" s="81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80"/>
      <c r="H58" s="80"/>
      <c r="I58" s="81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80"/>
      <c r="H59" s="80"/>
      <c r="I59" s="81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80"/>
      <c r="H60" s="80"/>
      <c r="I60" s="81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80"/>
      <c r="H61" s="80"/>
      <c r="I61" s="81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80"/>
      <c r="H62" s="80"/>
      <c r="I62" s="81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80"/>
      <c r="H63" s="80"/>
      <c r="I63" s="81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80"/>
      <c r="H64" s="80"/>
      <c r="I64" s="81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80"/>
      <c r="H65" s="80"/>
      <c r="I65" s="81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80"/>
      <c r="H66" s="80"/>
      <c r="I66" s="81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80"/>
      <c r="H67" s="80"/>
      <c r="I67" s="81"/>
    </row>
    <row r="68" spans="1:9" ht="12" customHeight="1" x14ac:dyDescent="0.3">
      <c r="A68" s="50" t="s">
        <v>27</v>
      </c>
      <c r="B68"/>
      <c r="E68" s="54"/>
      <c r="F68" s="51">
        <v>7441</v>
      </c>
      <c r="G68" s="80"/>
      <c r="H68" s="80"/>
      <c r="I68" s="81"/>
    </row>
    <row r="69" spans="1:9" ht="13.5" customHeight="1" x14ac:dyDescent="0.3">
      <c r="A69" s="18" t="s">
        <v>28</v>
      </c>
      <c r="B69"/>
      <c r="E69" s="54"/>
      <c r="F69" s="18">
        <v>2</v>
      </c>
      <c r="G69" s="80"/>
      <c r="H69" s="80"/>
      <c r="I69" s="81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/>
      <c r="F70" s="23">
        <f>SUM(D70,E70,F51:F57,F59,C60,F60,F62,F69,F65:F67,C70,E65,E69,F68)</f>
        <v>8406</v>
      </c>
      <c r="G70" s="82"/>
      <c r="H70" s="82"/>
      <c r="I70" s="83"/>
    </row>
    <row r="71" spans="1:9" ht="13.5" customHeight="1" x14ac:dyDescent="0.3">
      <c r="A71" s="9" t="s">
        <v>2</v>
      </c>
      <c r="B71" s="76">
        <v>45720</v>
      </c>
      <c r="C71" s="77"/>
      <c r="D71" s="77"/>
      <c r="E71" s="78"/>
      <c r="F71" s="11" t="s">
        <v>3</v>
      </c>
      <c r="G71" s="9" t="s">
        <v>7</v>
      </c>
      <c r="H71" s="9">
        <v>1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10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9" t="s">
        <v>68</v>
      </c>
      <c r="H76" s="80"/>
      <c r="I76" s="81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9"/>
      <c r="H77" s="80"/>
      <c r="I77" s="81"/>
    </row>
    <row r="78" spans="1:9" ht="13.5" customHeight="1" x14ac:dyDescent="0.3">
      <c r="A78" s="14" t="s">
        <v>14</v>
      </c>
      <c r="B78" s="84"/>
      <c r="C78" s="85"/>
      <c r="D78" s="85"/>
      <c r="E78" s="86"/>
      <c r="F78" s="10">
        <v>0</v>
      </c>
      <c r="G78" s="79"/>
      <c r="H78" s="80"/>
      <c r="I78" s="81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80"/>
      <c r="H79" s="80"/>
      <c r="I79" s="81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80"/>
      <c r="H80" s="80"/>
      <c r="I80" s="81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80"/>
      <c r="H81" s="80"/>
      <c r="I81" s="81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80"/>
      <c r="H82" s="80"/>
      <c r="I82" s="81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80"/>
      <c r="H83" s="80"/>
      <c r="I83" s="81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80"/>
      <c r="H84" s="80"/>
      <c r="I84" s="81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80"/>
      <c r="H85" s="80"/>
      <c r="I85" s="81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80"/>
      <c r="H86" s="80"/>
      <c r="I86" s="81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80"/>
      <c r="H87" s="80"/>
      <c r="I87" s="81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80"/>
      <c r="H88" s="80"/>
      <c r="I88" s="81"/>
    </row>
    <row r="89" spans="1:10" ht="12" customHeight="1" x14ac:dyDescent="0.3">
      <c r="A89" s="50" t="s">
        <v>27</v>
      </c>
      <c r="B89"/>
      <c r="E89" s="54"/>
      <c r="F89" s="51">
        <v>7466</v>
      </c>
      <c r="G89" s="80"/>
      <c r="H89" s="80"/>
      <c r="I89" s="81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80"/>
      <c r="H90" s="80"/>
      <c r="I90" s="81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/>
      <c r="F91" s="15">
        <f>SUM(D91,E91,F72,F73,F74,F75,F76,F77,F78,F80,C81,F81,F83,F86:F90,C91,E86,E90,)</f>
        <v>8485</v>
      </c>
      <c r="G91" s="82"/>
      <c r="H91" s="82"/>
      <c r="I91" s="83"/>
    </row>
    <row r="92" spans="1:10" ht="13.5" customHeight="1" x14ac:dyDescent="0.3">
      <c r="A92" s="9" t="s">
        <v>2</v>
      </c>
      <c r="B92" s="87">
        <v>45721</v>
      </c>
      <c r="C92" s="78"/>
      <c r="D92" s="78"/>
      <c r="E92" s="88"/>
      <c r="F92" s="9" t="s">
        <v>3</v>
      </c>
      <c r="G92" s="9" t="s">
        <v>7</v>
      </c>
      <c r="H92" s="9">
        <v>1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10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9" t="s">
        <v>69</v>
      </c>
      <c r="H97" s="80"/>
      <c r="I97" s="81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9"/>
      <c r="H98" s="80"/>
      <c r="I98" s="81"/>
    </row>
    <row r="99" spans="1:9" ht="13.5" customHeight="1" x14ac:dyDescent="0.3">
      <c r="A99" s="14" t="s">
        <v>14</v>
      </c>
      <c r="B99" s="84"/>
      <c r="C99" s="85"/>
      <c r="D99" s="85"/>
      <c r="E99" s="86"/>
      <c r="F99" s="10">
        <v>0</v>
      </c>
      <c r="G99" s="79"/>
      <c r="H99" s="80"/>
      <c r="I99" s="81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80"/>
      <c r="H100" s="80"/>
      <c r="I100" s="81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80"/>
      <c r="H101" s="80"/>
      <c r="I101" s="81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80"/>
      <c r="H102" s="80"/>
      <c r="I102" s="81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80"/>
      <c r="H103" s="80"/>
      <c r="I103" s="81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80"/>
      <c r="H104" s="80"/>
      <c r="I104" s="81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80"/>
      <c r="H105" s="80"/>
      <c r="I105" s="81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80"/>
      <c r="H106" s="80"/>
      <c r="I106" s="81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80"/>
      <c r="H107" s="80"/>
      <c r="I107" s="81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80"/>
      <c r="H108" s="80"/>
      <c r="I108" s="81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80"/>
      <c r="H109" s="80"/>
      <c r="I109" s="81"/>
    </row>
    <row r="110" spans="1:9" ht="12" customHeight="1" x14ac:dyDescent="0.3">
      <c r="A110" s="50" t="s">
        <v>27</v>
      </c>
      <c r="B110"/>
      <c r="E110" s="54"/>
      <c r="F110" s="51">
        <v>7476</v>
      </c>
      <c r="G110" s="80"/>
      <c r="H110" s="80"/>
      <c r="I110" s="81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80"/>
      <c r="H111" s="80"/>
      <c r="I111" s="81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/>
      <c r="F112" s="15">
        <f>SUM(D112,E112,F93:F99,F101,C102,F102,F104,F107:F111,C112,E107,E111,)</f>
        <v>7937</v>
      </c>
      <c r="G112" s="82"/>
      <c r="H112" s="82"/>
      <c r="I112" s="83"/>
    </row>
    <row r="113" spans="1:10" ht="13.5" customHeight="1" x14ac:dyDescent="0.3">
      <c r="A113" s="9" t="s">
        <v>2</v>
      </c>
      <c r="B113" s="87">
        <v>45722</v>
      </c>
      <c r="C113" s="78"/>
      <c r="D113" s="78"/>
      <c r="E113" s="88"/>
      <c r="F113" s="9" t="s">
        <v>3</v>
      </c>
      <c r="G113" s="11" t="s">
        <v>4</v>
      </c>
      <c r="H113" s="9">
        <v>1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10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9" t="s">
        <v>70</v>
      </c>
      <c r="H118" s="80"/>
      <c r="I118" s="81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9"/>
      <c r="H119" s="80"/>
      <c r="I119" s="81"/>
    </row>
    <row r="120" spans="1:10" ht="13.5" customHeight="1" x14ac:dyDescent="0.3">
      <c r="A120" s="14" t="s">
        <v>14</v>
      </c>
      <c r="B120" s="84"/>
      <c r="C120" s="85"/>
      <c r="D120" s="85"/>
      <c r="E120" s="86"/>
      <c r="F120" s="10">
        <v>0</v>
      </c>
      <c r="G120" s="79"/>
      <c r="H120" s="80"/>
      <c r="I120" s="81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80"/>
      <c r="H121" s="80"/>
      <c r="I121" s="81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80"/>
      <c r="H122" s="80"/>
      <c r="I122" s="81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80"/>
      <c r="H123" s="80"/>
      <c r="I123" s="81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80"/>
      <c r="H124" s="80"/>
      <c r="I124" s="81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80"/>
      <c r="H125" s="80"/>
      <c r="I125" s="81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80"/>
      <c r="H126" s="80"/>
      <c r="I126" s="81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80"/>
      <c r="H127" s="80"/>
      <c r="I127" s="81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80"/>
      <c r="H128" s="80"/>
      <c r="I128" s="81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80"/>
      <c r="H129" s="80"/>
      <c r="I129" s="81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80"/>
      <c r="H130" s="80"/>
      <c r="I130" s="81"/>
    </row>
    <row r="131" spans="1:9" ht="12" customHeight="1" x14ac:dyDescent="0.3">
      <c r="A131" s="50" t="s">
        <v>27</v>
      </c>
      <c r="B131"/>
      <c r="E131" s="54"/>
      <c r="F131" s="51">
        <v>7825</v>
      </c>
      <c r="G131" s="80"/>
      <c r="H131" s="80"/>
      <c r="I131" s="81"/>
    </row>
    <row r="132" spans="1:9" ht="13.5" customHeight="1" x14ac:dyDescent="0.3">
      <c r="A132" s="18" t="s">
        <v>28</v>
      </c>
      <c r="B132"/>
      <c r="E132" s="54"/>
      <c r="F132" s="18">
        <v>0</v>
      </c>
      <c r="G132" s="80"/>
      <c r="H132" s="80"/>
      <c r="I132" s="81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/>
      <c r="F133" s="15">
        <f>SUM(D133,E133,F114:F120,F122,C123,F123,F125,F128:F132,C133,E128,E132)</f>
        <v>8527</v>
      </c>
      <c r="G133" s="82"/>
      <c r="H133" s="82"/>
      <c r="I133" s="83"/>
    </row>
    <row r="134" spans="1:9" ht="13.5" customHeight="1" x14ac:dyDescent="0.3">
      <c r="A134" s="9" t="s">
        <v>2</v>
      </c>
      <c r="B134" s="76">
        <v>45723</v>
      </c>
      <c r="C134" s="77"/>
      <c r="D134" s="77"/>
      <c r="E134" s="78"/>
      <c r="F134" s="9" t="s">
        <v>3</v>
      </c>
      <c r="G134" s="11"/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9" t="s">
        <v>71</v>
      </c>
      <c r="H139" s="80"/>
      <c r="I139" s="81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9"/>
      <c r="H140" s="80"/>
      <c r="I140" s="81"/>
    </row>
    <row r="141" spans="1:9" ht="13.5" customHeight="1" x14ac:dyDescent="0.3">
      <c r="A141" s="14" t="s">
        <v>14</v>
      </c>
      <c r="B141" s="84"/>
      <c r="C141" s="85"/>
      <c r="D141" s="85"/>
      <c r="E141" s="86"/>
      <c r="F141" s="10">
        <v>0</v>
      </c>
      <c r="G141" s="79"/>
      <c r="H141" s="80"/>
      <c r="I141" s="81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80"/>
      <c r="H142" s="80"/>
      <c r="I142" s="81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80"/>
      <c r="H143" s="80"/>
      <c r="I143" s="81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80"/>
      <c r="H144" s="80"/>
      <c r="I144" s="81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80"/>
      <c r="H145" s="80"/>
      <c r="I145" s="81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80"/>
      <c r="H146" s="80"/>
      <c r="I146" s="81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80"/>
      <c r="H147" s="80"/>
      <c r="I147" s="81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80"/>
      <c r="H148" s="80"/>
      <c r="I148" s="81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80"/>
      <c r="H149" s="80"/>
      <c r="I149" s="81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80"/>
      <c r="H150" s="80"/>
      <c r="I150" s="81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80"/>
      <c r="H151" s="80"/>
      <c r="I151" s="81"/>
    </row>
    <row r="152" spans="1:10" ht="12" customHeight="1" x14ac:dyDescent="0.3">
      <c r="A152" s="50" t="s">
        <v>27</v>
      </c>
      <c r="B152"/>
      <c r="E152" s="54"/>
      <c r="F152" s="51">
        <v>7528</v>
      </c>
      <c r="G152" s="80"/>
      <c r="H152" s="80"/>
      <c r="I152" s="81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80"/>
      <c r="H153" s="80"/>
      <c r="I153" s="81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2"/>
      <c r="H154" s="82"/>
      <c r="I154" s="83"/>
    </row>
    <row r="155" spans="1:10" x14ac:dyDescent="0.3">
      <c r="A155" s="9" t="s">
        <v>2</v>
      </c>
      <c r="B155" s="87">
        <v>45696</v>
      </c>
      <c r="C155" s="78"/>
      <c r="D155" s="78"/>
      <c r="E155" s="88"/>
      <c r="F155" s="9" t="s">
        <v>3</v>
      </c>
      <c r="G155" s="11" t="s">
        <v>4</v>
      </c>
      <c r="H155" s="9">
        <v>1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10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9" t="s">
        <v>72</v>
      </c>
      <c r="H160" s="80"/>
      <c r="I160" s="81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9"/>
      <c r="H161" s="80"/>
      <c r="I161" s="81"/>
    </row>
    <row r="162" spans="1:10" x14ac:dyDescent="0.3">
      <c r="A162" s="14" t="s">
        <v>14</v>
      </c>
      <c r="B162" s="84"/>
      <c r="C162" s="85"/>
      <c r="D162" s="85"/>
      <c r="E162" s="86"/>
      <c r="F162" s="10">
        <v>0</v>
      </c>
      <c r="G162" s="79"/>
      <c r="H162" s="80"/>
      <c r="I162" s="81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80"/>
      <c r="H163" s="80"/>
      <c r="I163" s="81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80"/>
      <c r="H164" s="80"/>
      <c r="I164" s="81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80"/>
      <c r="H165" s="80"/>
      <c r="I165" s="81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80"/>
      <c r="H166" s="80"/>
      <c r="I166" s="81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80"/>
      <c r="H167" s="80"/>
      <c r="I167" s="81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80"/>
      <c r="H168" s="80"/>
      <c r="I168" s="81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80"/>
      <c r="H169" s="80"/>
      <c r="I169" s="81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80"/>
      <c r="H170" s="80"/>
      <c r="I170" s="81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80"/>
      <c r="H171" s="80"/>
      <c r="I171" s="81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80"/>
      <c r="H172" s="80"/>
      <c r="I172" s="81"/>
    </row>
    <row r="173" spans="1:10" ht="12" customHeight="1" x14ac:dyDescent="0.3">
      <c r="A173" s="50" t="s">
        <v>27</v>
      </c>
      <c r="B173"/>
      <c r="E173" s="54"/>
      <c r="F173" s="51">
        <v>7490</v>
      </c>
      <c r="G173" s="80"/>
      <c r="H173" s="80"/>
      <c r="I173" s="81"/>
    </row>
    <row r="174" spans="1:10" ht="13.5" customHeight="1" x14ac:dyDescent="0.3">
      <c r="A174" s="18" t="s">
        <v>28</v>
      </c>
      <c r="B174"/>
      <c r="E174" s="54"/>
      <c r="F174" s="18">
        <v>0</v>
      </c>
      <c r="G174" s="80"/>
      <c r="H174" s="80"/>
      <c r="I174" s="81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2"/>
      <c r="H175" s="82"/>
      <c r="I175" s="83"/>
    </row>
    <row r="176" spans="1:10" x14ac:dyDescent="0.3">
      <c r="A176" s="9" t="s">
        <v>2</v>
      </c>
      <c r="B176" s="76">
        <v>45725</v>
      </c>
      <c r="C176" s="77"/>
      <c r="D176" s="77"/>
      <c r="E176" s="78"/>
      <c r="F176" s="9" t="s">
        <v>3</v>
      </c>
      <c r="G176" s="11" t="s">
        <v>4</v>
      </c>
      <c r="H176" s="9">
        <v>1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10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9" t="s">
        <v>73</v>
      </c>
      <c r="H181" s="80"/>
      <c r="I181" s="81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9"/>
      <c r="H182" s="80"/>
      <c r="I182" s="81"/>
    </row>
    <row r="183" spans="1:10" x14ac:dyDescent="0.3">
      <c r="A183" s="14" t="s">
        <v>14</v>
      </c>
      <c r="B183" s="84"/>
      <c r="C183" s="85"/>
      <c r="D183" s="85"/>
      <c r="E183" s="86"/>
      <c r="F183" s="10">
        <v>0</v>
      </c>
      <c r="G183" s="79"/>
      <c r="H183" s="80"/>
      <c r="I183" s="81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80"/>
      <c r="H184" s="80"/>
      <c r="I184" s="81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80"/>
      <c r="H185" s="80"/>
      <c r="I185" s="81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80"/>
      <c r="H186" s="80"/>
      <c r="I186" s="81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80"/>
      <c r="H187" s="80"/>
      <c r="I187" s="81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80"/>
      <c r="H188" s="80"/>
      <c r="I188" s="81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80"/>
      <c r="H189" s="80"/>
      <c r="I189" s="81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80"/>
      <c r="H190" s="80"/>
      <c r="I190" s="81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80"/>
      <c r="H191" s="80"/>
      <c r="I191" s="81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80"/>
      <c r="H192" s="80"/>
      <c r="I192" s="81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80"/>
      <c r="H193" s="80"/>
      <c r="I193" s="81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80"/>
      <c r="H194" s="80"/>
      <c r="I194" s="81"/>
    </row>
    <row r="195" spans="1:10" ht="13.5" customHeight="1" x14ac:dyDescent="0.3">
      <c r="A195" s="18" t="s">
        <v>28</v>
      </c>
      <c r="B195"/>
      <c r="E195" s="54"/>
      <c r="F195" s="18">
        <v>0</v>
      </c>
      <c r="G195" s="80"/>
      <c r="H195" s="80"/>
      <c r="I195" s="81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>
        <v>282</v>
      </c>
      <c r="F196" s="15">
        <f>SUM(F177,F186,F178,F179,F180,F181,F182,F183,F184,F185,F188,F189,F190,F191,F192,F193,F194,F195,E196,E195,D196,C196,E191,C186)</f>
        <v>8411</v>
      </c>
      <c r="G196" s="82"/>
      <c r="H196" s="82"/>
      <c r="I196" s="83"/>
    </row>
    <row r="197" spans="1:10" x14ac:dyDescent="0.3">
      <c r="A197" s="9" t="s">
        <v>2</v>
      </c>
      <c r="B197" s="76">
        <v>45698</v>
      </c>
      <c r="C197" s="77"/>
      <c r="D197" s="77"/>
      <c r="E197" s="78"/>
      <c r="F197" s="9" t="s">
        <v>3</v>
      </c>
      <c r="G197" s="11" t="s">
        <v>4</v>
      </c>
      <c r="H197" s="9">
        <v>1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9" t="s">
        <v>74</v>
      </c>
      <c r="H202" s="80"/>
      <c r="I202" s="81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9"/>
      <c r="H203" s="80"/>
      <c r="I203" s="81"/>
    </row>
    <row r="204" spans="1:10" x14ac:dyDescent="0.3">
      <c r="A204" s="14" t="s">
        <v>14</v>
      </c>
      <c r="B204" s="84"/>
      <c r="C204" s="85"/>
      <c r="D204" s="85"/>
      <c r="E204" s="86"/>
      <c r="F204" s="10">
        <v>0</v>
      </c>
      <c r="G204" s="79"/>
      <c r="H204" s="80"/>
      <c r="I204" s="81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80"/>
      <c r="H205" s="80"/>
      <c r="I205" s="81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80"/>
      <c r="H206" s="80"/>
      <c r="I206" s="81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80"/>
      <c r="H207" s="80"/>
      <c r="I207" s="81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80"/>
      <c r="H208" s="80"/>
      <c r="I208" s="81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80"/>
      <c r="H209" s="80"/>
      <c r="I209" s="81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80"/>
      <c r="H210" s="80"/>
      <c r="I210" s="81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80"/>
      <c r="H211" s="80"/>
      <c r="I211" s="81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80"/>
      <c r="H212" s="80"/>
      <c r="I212" s="81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80"/>
      <c r="H213" s="80"/>
      <c r="I213" s="81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80"/>
      <c r="H214" s="80"/>
      <c r="I214" s="81"/>
    </row>
    <row r="215" spans="1:9" ht="12" customHeight="1" x14ac:dyDescent="0.3">
      <c r="A215" s="50" t="s">
        <v>27</v>
      </c>
      <c r="B215"/>
      <c r="E215" s="54"/>
      <c r="F215" s="51">
        <v>7315</v>
      </c>
      <c r="G215" s="80"/>
      <c r="H215" s="80"/>
      <c r="I215" s="81"/>
    </row>
    <row r="216" spans="1:9" ht="13.5" customHeight="1" x14ac:dyDescent="0.3">
      <c r="A216" s="18" t="s">
        <v>28</v>
      </c>
      <c r="B216"/>
      <c r="E216" s="54"/>
      <c r="F216" s="18">
        <v>0</v>
      </c>
      <c r="G216" s="80"/>
      <c r="H216" s="80"/>
      <c r="I216" s="81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/>
      <c r="F217" s="15">
        <f>SUM(D217,E217,F198:F204,F206,C207,F207,F209,F212:F216,C217,E212,E216,)</f>
        <v>8031</v>
      </c>
      <c r="G217" s="82"/>
      <c r="H217" s="82"/>
      <c r="I217" s="83"/>
    </row>
    <row r="218" spans="1:9" x14ac:dyDescent="0.3">
      <c r="A218" s="9" t="s">
        <v>2</v>
      </c>
      <c r="B218" s="76">
        <v>45727</v>
      </c>
      <c r="C218" s="77"/>
      <c r="D218" s="77"/>
      <c r="E218" s="78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65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9" t="s">
        <v>75</v>
      </c>
      <c r="H223" s="80"/>
      <c r="I223" s="81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9"/>
      <c r="H224" s="80"/>
      <c r="I224" s="81"/>
    </row>
    <row r="225" spans="1:10" x14ac:dyDescent="0.3">
      <c r="A225" s="14" t="s">
        <v>14</v>
      </c>
      <c r="B225" s="84"/>
      <c r="C225" s="85"/>
      <c r="D225" s="85"/>
      <c r="E225" s="86"/>
      <c r="F225" s="10">
        <v>0</v>
      </c>
      <c r="G225" s="79"/>
      <c r="H225" s="80"/>
      <c r="I225" s="81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80"/>
      <c r="H226" s="80"/>
      <c r="I226" s="81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80"/>
      <c r="H227" s="80"/>
      <c r="I227" s="81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80"/>
      <c r="H228" s="80"/>
      <c r="I228" s="81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80"/>
      <c r="H229" s="80"/>
      <c r="I229" s="81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80"/>
      <c r="H230" s="80"/>
      <c r="I230" s="81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80"/>
      <c r="H231" s="80"/>
      <c r="I231" s="81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80"/>
      <c r="H232" s="80"/>
      <c r="I232" s="81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80"/>
      <c r="H233" s="80"/>
      <c r="I233" s="81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80"/>
      <c r="H234" s="80"/>
      <c r="I234" s="81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80"/>
      <c r="H235" s="80"/>
      <c r="I235" s="81"/>
    </row>
    <row r="236" spans="1:10" ht="12" customHeight="1" x14ac:dyDescent="0.3">
      <c r="A236" s="50" t="s">
        <v>27</v>
      </c>
      <c r="B236"/>
      <c r="E236" s="54"/>
      <c r="F236" s="51">
        <v>7722</v>
      </c>
      <c r="G236" s="80"/>
      <c r="H236" s="80"/>
      <c r="I236" s="81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80"/>
      <c r="H237" s="80"/>
      <c r="I237" s="81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2"/>
      <c r="H238" s="82"/>
      <c r="I238" s="83"/>
    </row>
    <row r="239" spans="1:10" x14ac:dyDescent="0.3">
      <c r="A239" s="9" t="s">
        <v>2</v>
      </c>
      <c r="B239" s="76">
        <v>45669</v>
      </c>
      <c r="C239" s="77"/>
      <c r="D239" s="77"/>
      <c r="E239" s="78"/>
      <c r="F239" s="9" t="s">
        <v>3</v>
      </c>
      <c r="G239" s="11" t="s">
        <v>4</v>
      </c>
      <c r="H239" s="9">
        <v>1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/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9" t="s">
        <v>76</v>
      </c>
      <c r="H244" s="80"/>
      <c r="I244" s="81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9"/>
      <c r="H245" s="80"/>
      <c r="I245" s="81"/>
    </row>
    <row r="246" spans="1:10" x14ac:dyDescent="0.3">
      <c r="A246" s="14" t="s">
        <v>14</v>
      </c>
      <c r="B246" s="84"/>
      <c r="C246" s="85"/>
      <c r="D246" s="85"/>
      <c r="E246" s="86"/>
      <c r="F246" s="10">
        <v>0</v>
      </c>
      <c r="G246" s="79"/>
      <c r="H246" s="80"/>
      <c r="I246" s="81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80"/>
      <c r="H247" s="80"/>
      <c r="I247" s="81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80"/>
      <c r="H248" s="80"/>
      <c r="I248" s="81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80"/>
      <c r="H249" s="80"/>
      <c r="I249" s="81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80"/>
      <c r="H250" s="80"/>
      <c r="I250" s="81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80"/>
      <c r="H251" s="80"/>
      <c r="I251" s="81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80"/>
      <c r="H252" s="80"/>
      <c r="I252" s="81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80"/>
      <c r="H253" s="80"/>
      <c r="I253" s="81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80"/>
      <c r="H254" s="80"/>
      <c r="I254" s="81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80"/>
      <c r="H255" s="80"/>
      <c r="I255" s="81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80"/>
      <c r="H256" s="80"/>
      <c r="I256" s="81"/>
    </row>
    <row r="257" spans="1:9" ht="12" customHeight="1" x14ac:dyDescent="0.3">
      <c r="A257" s="50" t="s">
        <v>27</v>
      </c>
      <c r="B257"/>
      <c r="E257" s="54"/>
      <c r="F257" s="51">
        <v>7350</v>
      </c>
      <c r="G257" s="80"/>
      <c r="H257" s="80"/>
      <c r="I257" s="81"/>
    </row>
    <row r="258" spans="1:9" ht="13.5" customHeight="1" x14ac:dyDescent="0.3">
      <c r="A258" s="18" t="s">
        <v>28</v>
      </c>
      <c r="B258"/>
      <c r="E258" s="54"/>
      <c r="F258" s="18">
        <v>2</v>
      </c>
      <c r="G258" s="80"/>
      <c r="H258" s="80"/>
      <c r="I258" s="81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/>
      <c r="F259" s="15">
        <f>SUM(D259,E259,F240:F246,F248,C249,F249,F251,F254:F258,C259,E254,E258)</f>
        <v>8340</v>
      </c>
      <c r="G259" s="82"/>
      <c r="H259" s="82"/>
      <c r="I259" s="83"/>
    </row>
    <row r="260" spans="1:9" x14ac:dyDescent="0.3">
      <c r="A260" s="9" t="s">
        <v>2</v>
      </c>
      <c r="B260" s="76">
        <v>45729</v>
      </c>
      <c r="C260" s="77"/>
      <c r="D260" s="77"/>
      <c r="E260" s="78"/>
      <c r="F260" s="9" t="s">
        <v>3</v>
      </c>
      <c r="G260" s="11" t="s">
        <v>4</v>
      </c>
      <c r="H260" s="9">
        <v>1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9" t="s">
        <v>77</v>
      </c>
      <c r="H265" s="80"/>
      <c r="I265" s="81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9"/>
      <c r="H266" s="80"/>
      <c r="I266" s="81"/>
    </row>
    <row r="267" spans="1:9" x14ac:dyDescent="0.3">
      <c r="A267" s="14" t="s">
        <v>14</v>
      </c>
      <c r="B267" s="84"/>
      <c r="C267" s="85"/>
      <c r="D267" s="85"/>
      <c r="E267" s="86"/>
      <c r="F267" s="10">
        <v>0</v>
      </c>
      <c r="G267" s="79"/>
      <c r="H267" s="80"/>
      <c r="I267" s="81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80"/>
      <c r="H268" s="80"/>
      <c r="I268" s="81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80"/>
      <c r="H269" s="80"/>
      <c r="I269" s="81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80"/>
      <c r="H270" s="80"/>
      <c r="I270" s="81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80"/>
      <c r="H271" s="80"/>
      <c r="I271" s="81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80"/>
      <c r="H272" s="80"/>
      <c r="I272" s="81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80"/>
      <c r="H273" s="80"/>
      <c r="I273" s="81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80"/>
      <c r="H274" s="80"/>
      <c r="I274" s="81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80"/>
      <c r="H275" s="80"/>
      <c r="I275" s="81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80"/>
      <c r="H276" s="80"/>
      <c r="I276" s="81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80"/>
      <c r="H277" s="80"/>
      <c r="I277" s="81"/>
    </row>
    <row r="278" spans="1:9" ht="12" customHeight="1" x14ac:dyDescent="0.3">
      <c r="A278" s="50" t="s">
        <v>27</v>
      </c>
      <c r="B278"/>
      <c r="E278" s="54"/>
      <c r="F278" s="51">
        <v>7621</v>
      </c>
      <c r="G278" s="80"/>
      <c r="H278" s="80"/>
      <c r="I278" s="81"/>
    </row>
    <row r="279" spans="1:9" ht="13.5" customHeight="1" x14ac:dyDescent="0.3">
      <c r="A279" s="18" t="s">
        <v>28</v>
      </c>
      <c r="B279"/>
      <c r="E279" s="54"/>
      <c r="F279" s="18">
        <v>3</v>
      </c>
      <c r="G279" s="80"/>
      <c r="H279" s="80"/>
      <c r="I279" s="81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/>
      <c r="F280" s="15">
        <f>SUM(D280,E280,F261:F267,F269,C270,F270,F272,F275:F279,F271,C280,E275,E279)</f>
        <v>8157</v>
      </c>
      <c r="G280" s="82"/>
      <c r="H280" s="82"/>
      <c r="I280" s="83"/>
    </row>
    <row r="281" spans="1:9" x14ac:dyDescent="0.3">
      <c r="A281" s="9" t="s">
        <v>2</v>
      </c>
      <c r="B281" s="76">
        <v>45730</v>
      </c>
      <c r="C281" s="77"/>
      <c r="D281" s="77"/>
      <c r="E281" s="78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10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9" t="s">
        <v>78</v>
      </c>
      <c r="H286" s="80"/>
      <c r="I286" s="81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9"/>
      <c r="H287" s="80"/>
      <c r="I287" s="81"/>
    </row>
    <row r="288" spans="1:9" x14ac:dyDescent="0.3">
      <c r="A288" s="14" t="s">
        <v>14</v>
      </c>
      <c r="B288" s="84"/>
      <c r="C288" s="85"/>
      <c r="D288" s="85"/>
      <c r="E288" s="86"/>
      <c r="F288" s="10">
        <v>0</v>
      </c>
      <c r="G288" s="79"/>
      <c r="H288" s="80"/>
      <c r="I288" s="81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80"/>
      <c r="H289" s="80"/>
      <c r="I289" s="81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80"/>
      <c r="H290" s="80"/>
      <c r="I290" s="81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80"/>
      <c r="H291" s="80"/>
      <c r="I291" s="81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80"/>
      <c r="H292" s="80"/>
      <c r="I292" s="81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80"/>
      <c r="H293" s="80"/>
      <c r="I293" s="81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80"/>
      <c r="H294" s="80"/>
      <c r="I294" s="81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80"/>
      <c r="H295" s="80"/>
      <c r="I295" s="81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80"/>
      <c r="H296" s="80"/>
      <c r="I296" s="81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80"/>
      <c r="H297" s="80"/>
      <c r="I297" s="81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80"/>
      <c r="H298" s="80"/>
      <c r="I298" s="81"/>
    </row>
    <row r="299" spans="1:10" ht="12" customHeight="1" x14ac:dyDescent="0.3">
      <c r="A299" s="50" t="s">
        <v>27</v>
      </c>
      <c r="B299"/>
      <c r="E299" s="54"/>
      <c r="F299" s="51">
        <v>7646</v>
      </c>
      <c r="G299" s="80"/>
      <c r="H299" s="80"/>
      <c r="I299" s="81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80"/>
      <c r="H300" s="80"/>
      <c r="I300" s="81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/>
      <c r="F301" s="15">
        <f>SUM(F282:F291,F293:F300,E300,E301,D301,C301,E296,D291,C291)</f>
        <v>8590</v>
      </c>
      <c r="G301" s="82"/>
      <c r="H301" s="82"/>
      <c r="I301" s="83"/>
    </row>
    <row r="302" spans="1:10" x14ac:dyDescent="0.3">
      <c r="A302" s="9" t="s">
        <v>2</v>
      </c>
      <c r="B302" s="87">
        <v>45731</v>
      </c>
      <c r="C302" s="78"/>
      <c r="D302" s="78"/>
      <c r="E302" s="88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9" t="s">
        <v>79</v>
      </c>
      <c r="H307" s="80"/>
      <c r="I307" s="81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9"/>
      <c r="H308" s="80"/>
      <c r="I308" s="81"/>
    </row>
    <row r="309" spans="1:9" x14ac:dyDescent="0.3">
      <c r="A309" s="14" t="s">
        <v>14</v>
      </c>
      <c r="B309" s="84"/>
      <c r="C309" s="85"/>
      <c r="D309" s="85"/>
      <c r="E309" s="86"/>
      <c r="F309" s="10">
        <v>0</v>
      </c>
      <c r="G309" s="79"/>
      <c r="H309" s="80"/>
      <c r="I309" s="81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80"/>
      <c r="H310" s="80"/>
      <c r="I310" s="81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80"/>
      <c r="H311" s="80"/>
      <c r="I311" s="81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80"/>
      <c r="H312" s="80"/>
      <c r="I312" s="81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80"/>
      <c r="H313" s="80"/>
      <c r="I313" s="81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80"/>
      <c r="H314" s="80"/>
      <c r="I314" s="81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80"/>
      <c r="H315" s="80"/>
      <c r="I315" s="81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80"/>
      <c r="H316" s="80"/>
      <c r="I316" s="81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80"/>
      <c r="H317" s="80"/>
      <c r="I317" s="81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80"/>
      <c r="H318" s="80"/>
      <c r="I318" s="81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80"/>
      <c r="H319" s="80"/>
      <c r="I319" s="81"/>
    </row>
    <row r="320" spans="1:9" ht="12" customHeight="1" x14ac:dyDescent="0.3">
      <c r="A320" s="50" t="s">
        <v>27</v>
      </c>
      <c r="B320"/>
      <c r="E320" s="54"/>
      <c r="F320" s="51">
        <v>7466</v>
      </c>
      <c r="G320" s="80"/>
      <c r="H320" s="80"/>
      <c r="I320" s="81"/>
    </row>
    <row r="321" spans="1:9" ht="13.5" customHeight="1" x14ac:dyDescent="0.3">
      <c r="A321" s="18" t="s">
        <v>28</v>
      </c>
      <c r="B321"/>
      <c r="E321" s="54"/>
      <c r="F321" s="18">
        <v>0</v>
      </c>
      <c r="G321" s="80"/>
      <c r="H321" s="80"/>
      <c r="I321" s="81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/>
      <c r="F322" s="15">
        <f>SUM(D322,E322,F303:F309,F311,C312,F312,F314,F317:F321,C322,E317,E321)</f>
        <v>8062</v>
      </c>
      <c r="G322" s="82"/>
      <c r="H322" s="82"/>
      <c r="I322" s="83"/>
    </row>
    <row r="323" spans="1:9" x14ac:dyDescent="0.3">
      <c r="A323" s="9" t="s">
        <v>2</v>
      </c>
      <c r="B323" s="87">
        <v>45732</v>
      </c>
      <c r="C323" s="78"/>
      <c r="D323" s="78"/>
      <c r="E323" s="88"/>
      <c r="F323" s="11" t="s">
        <v>3</v>
      </c>
      <c r="G323" s="11" t="s">
        <v>4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/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9" t="s">
        <v>80</v>
      </c>
      <c r="H328" s="80"/>
      <c r="I328" s="81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9"/>
      <c r="H329" s="80"/>
      <c r="I329" s="81"/>
    </row>
    <row r="330" spans="1:9" x14ac:dyDescent="0.3">
      <c r="A330" s="14" t="s">
        <v>14</v>
      </c>
      <c r="B330" s="84"/>
      <c r="C330" s="85"/>
      <c r="D330" s="85"/>
      <c r="E330" s="86"/>
      <c r="F330" s="10">
        <v>0</v>
      </c>
      <c r="G330" s="79"/>
      <c r="H330" s="80"/>
      <c r="I330" s="81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80"/>
      <c r="H331" s="80"/>
      <c r="I331" s="81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80"/>
      <c r="H332" s="80"/>
      <c r="I332" s="81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80"/>
      <c r="H333" s="80"/>
      <c r="I333" s="81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80"/>
      <c r="H334" s="80"/>
      <c r="I334" s="81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80"/>
      <c r="H335" s="80"/>
      <c r="I335" s="81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80"/>
      <c r="H336" s="80"/>
      <c r="I336" s="81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80"/>
      <c r="H337" s="80"/>
      <c r="I337" s="81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80"/>
      <c r="H338" s="80"/>
      <c r="I338" s="81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80"/>
      <c r="H339" s="80"/>
      <c r="I339" s="81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80"/>
      <c r="H340" s="80"/>
      <c r="I340" s="81"/>
    </row>
    <row r="341" spans="1:9" ht="12" customHeight="1" x14ac:dyDescent="0.3">
      <c r="A341" s="50" t="s">
        <v>27</v>
      </c>
      <c r="B341"/>
      <c r="E341" s="54"/>
      <c r="F341" s="51">
        <v>7799</v>
      </c>
      <c r="G341" s="80"/>
      <c r="H341" s="80"/>
      <c r="I341" s="81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80"/>
      <c r="H342" s="80"/>
      <c r="I342" s="81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>
        <v>251</v>
      </c>
      <c r="F343" s="15">
        <f>SUM(C343,D343,E343,E342,F342,F341,F340,F339,F338,F335,F333,C333,E338,F332,F330,F329,F328,F327,F326,F325,F324)</f>
        <v>8508</v>
      </c>
      <c r="G343" s="82"/>
      <c r="H343" s="82"/>
      <c r="I343" s="83"/>
    </row>
    <row r="344" spans="1:9" x14ac:dyDescent="0.3">
      <c r="A344" s="9" t="s">
        <v>2</v>
      </c>
      <c r="B344" s="76">
        <v>45368</v>
      </c>
      <c r="C344" s="78"/>
      <c r="D344" s="78"/>
      <c r="E344" s="78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9" t="s">
        <v>81</v>
      </c>
      <c r="H349" s="80"/>
      <c r="I349" s="81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9"/>
      <c r="H350" s="80"/>
      <c r="I350" s="81"/>
    </row>
    <row r="351" spans="1:9" x14ac:dyDescent="0.3">
      <c r="A351" s="14" t="s">
        <v>14</v>
      </c>
      <c r="B351" s="84"/>
      <c r="C351" s="85"/>
      <c r="D351" s="85"/>
      <c r="E351" s="86"/>
      <c r="F351" s="10">
        <v>0</v>
      </c>
      <c r="G351" s="79"/>
      <c r="H351" s="80"/>
      <c r="I351" s="81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80"/>
      <c r="H352" s="80"/>
      <c r="I352" s="81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80"/>
      <c r="H353" s="80"/>
      <c r="I353" s="81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80"/>
      <c r="H354" s="80"/>
      <c r="I354" s="81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80"/>
      <c r="H355" s="80"/>
      <c r="I355" s="81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80"/>
      <c r="H356" s="80"/>
      <c r="I356" s="81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80"/>
      <c r="H357" s="80"/>
      <c r="I357" s="81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80"/>
      <c r="H358" s="80"/>
      <c r="I358" s="81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80"/>
      <c r="H359" s="80"/>
      <c r="I359" s="81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80"/>
      <c r="H360" s="80"/>
      <c r="I360" s="81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80"/>
      <c r="H361" s="80"/>
      <c r="I361" s="81"/>
    </row>
    <row r="362" spans="1:9" ht="12" customHeight="1" x14ac:dyDescent="0.3">
      <c r="A362" s="50" t="s">
        <v>27</v>
      </c>
      <c r="B362"/>
      <c r="E362" s="54"/>
      <c r="F362" s="51">
        <v>7635</v>
      </c>
      <c r="G362" s="80"/>
      <c r="H362" s="80"/>
      <c r="I362" s="81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80"/>
      <c r="H363" s="80"/>
      <c r="I363" s="81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/>
      <c r="F364" s="19">
        <f>SUM(D364,F345:F351,F353,C354,F354,F356,E364,F359:F363,C364, E359,E363)</f>
        <v>8256</v>
      </c>
      <c r="G364" s="82"/>
      <c r="H364" s="82"/>
      <c r="I364" s="83"/>
    </row>
    <row r="365" spans="1:9" x14ac:dyDescent="0.3">
      <c r="A365" s="9" t="s">
        <v>2</v>
      </c>
      <c r="B365" s="76">
        <v>45706</v>
      </c>
      <c r="C365" s="77"/>
      <c r="D365" s="77"/>
      <c r="E365" s="78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9" t="s">
        <v>82</v>
      </c>
      <c r="H370" s="80"/>
      <c r="I370" s="81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9"/>
      <c r="H371" s="80"/>
      <c r="I371" s="81"/>
    </row>
    <row r="372" spans="1:10" x14ac:dyDescent="0.3">
      <c r="A372" s="14" t="s">
        <v>14</v>
      </c>
      <c r="B372" s="84"/>
      <c r="C372" s="85"/>
      <c r="D372" s="85"/>
      <c r="E372" s="86"/>
      <c r="F372" s="10">
        <v>0</v>
      </c>
      <c r="G372" s="79"/>
      <c r="H372" s="80"/>
      <c r="I372" s="81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80"/>
      <c r="H373" s="80"/>
      <c r="I373" s="81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80"/>
      <c r="H374" s="80"/>
      <c r="I374" s="81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80"/>
      <c r="H375" s="80"/>
      <c r="I375" s="81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80"/>
      <c r="H376" s="80"/>
      <c r="I376" s="81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80"/>
      <c r="H377" s="80"/>
      <c r="I377" s="81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80"/>
      <c r="H378" s="80"/>
      <c r="I378" s="81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80"/>
      <c r="H379" s="80"/>
      <c r="I379" s="81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80"/>
      <c r="H380" s="80"/>
      <c r="I380" s="81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80"/>
      <c r="H381" s="80"/>
      <c r="I381" s="81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80"/>
      <c r="H382" s="80"/>
      <c r="I382" s="81"/>
    </row>
    <row r="383" spans="1:10" ht="12" customHeight="1" x14ac:dyDescent="0.3">
      <c r="A383" s="50" t="s">
        <v>27</v>
      </c>
      <c r="B383"/>
      <c r="E383" s="54"/>
      <c r="F383" s="51">
        <v>7338</v>
      </c>
      <c r="G383" s="80"/>
      <c r="H383" s="80"/>
      <c r="I383" s="81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80"/>
      <c r="H384" s="80"/>
      <c r="I384" s="81"/>
    </row>
    <row r="385" spans="1:9" x14ac:dyDescent="0.3">
      <c r="A385" s="104" t="s">
        <v>29</v>
      </c>
      <c r="B385" s="105"/>
      <c r="C385" s="13">
        <v>367</v>
      </c>
      <c r="D385" s="13">
        <v>57</v>
      </c>
      <c r="E385" s="65"/>
      <c r="F385" s="19">
        <f>SUM(F366:F377,F380:F384,C385:E385,E384,E380,D375,C375)</f>
        <v>7940</v>
      </c>
      <c r="G385" s="82"/>
      <c r="H385" s="82"/>
      <c r="I385" s="83"/>
    </row>
    <row r="386" spans="1:9" x14ac:dyDescent="0.3">
      <c r="A386" s="9" t="s">
        <v>2</v>
      </c>
      <c r="B386" s="76">
        <v>45735</v>
      </c>
      <c r="C386" s="77"/>
      <c r="D386" s="77"/>
      <c r="E386" s="78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9" t="s">
        <v>83</v>
      </c>
      <c r="H391" s="80"/>
      <c r="I391" s="81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9"/>
      <c r="H392" s="80"/>
      <c r="I392" s="81"/>
    </row>
    <row r="393" spans="1:9" x14ac:dyDescent="0.3">
      <c r="A393" s="14" t="s">
        <v>14</v>
      </c>
      <c r="B393" s="84"/>
      <c r="C393" s="85"/>
      <c r="D393" s="85"/>
      <c r="E393" s="86"/>
      <c r="F393" s="10">
        <v>0</v>
      </c>
      <c r="G393" s="79"/>
      <c r="H393" s="80"/>
      <c r="I393" s="81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80"/>
      <c r="H394" s="80"/>
      <c r="I394" s="81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80"/>
      <c r="H395" s="80"/>
      <c r="I395" s="81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80"/>
      <c r="H396" s="80"/>
      <c r="I396" s="81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80"/>
      <c r="H397" s="80"/>
      <c r="I397" s="81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80"/>
      <c r="H398" s="80"/>
      <c r="I398" s="81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80"/>
      <c r="H399" s="80"/>
      <c r="I399" s="81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80"/>
      <c r="H400" s="80"/>
      <c r="I400" s="81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80"/>
      <c r="H401" s="80"/>
      <c r="I401" s="81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80"/>
      <c r="H402" s="80"/>
      <c r="I402" s="81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80"/>
      <c r="H403" s="80"/>
      <c r="I403" s="81"/>
    </row>
    <row r="404" spans="1:9" ht="12" customHeight="1" x14ac:dyDescent="0.3">
      <c r="A404" s="50" t="s">
        <v>27</v>
      </c>
      <c r="B404"/>
      <c r="E404" s="54"/>
      <c r="F404" s="51">
        <v>7396</v>
      </c>
      <c r="G404" s="80"/>
      <c r="H404" s="80"/>
      <c r="I404" s="81"/>
    </row>
    <row r="405" spans="1:9" ht="13.5" customHeight="1" x14ac:dyDescent="0.3">
      <c r="A405" s="18" t="s">
        <v>28</v>
      </c>
      <c r="B405"/>
      <c r="E405" s="54"/>
      <c r="F405" s="18">
        <v>0</v>
      </c>
      <c r="G405" s="80"/>
      <c r="H405" s="80"/>
      <c r="I405" s="81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/>
      <c r="F406" s="15">
        <f>SUM(D406,F387:F393,F395,C396,F396,F398,E406,F401:F405,C406,E401,E405)</f>
        <v>8368</v>
      </c>
      <c r="G406" s="82"/>
      <c r="H406" s="82"/>
      <c r="I406" s="83"/>
    </row>
    <row r="407" spans="1:9" x14ac:dyDescent="0.3">
      <c r="A407" s="9" t="s">
        <v>2</v>
      </c>
      <c r="B407" s="76">
        <v>45736</v>
      </c>
      <c r="C407" s="77"/>
      <c r="D407" s="77"/>
      <c r="E407" s="78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9" t="s">
        <v>84</v>
      </c>
      <c r="H412" s="80"/>
      <c r="I412" s="81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9"/>
      <c r="H413" s="80"/>
      <c r="I413" s="81"/>
    </row>
    <row r="414" spans="1:9" x14ac:dyDescent="0.3">
      <c r="A414" s="14" t="s">
        <v>14</v>
      </c>
      <c r="B414" s="84"/>
      <c r="C414" s="85"/>
      <c r="D414" s="85"/>
      <c r="E414" s="86"/>
      <c r="F414" s="10">
        <v>0</v>
      </c>
      <c r="G414" s="79"/>
      <c r="H414" s="80"/>
      <c r="I414" s="81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80"/>
      <c r="H415" s="80"/>
      <c r="I415" s="81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80"/>
      <c r="H416" s="80"/>
      <c r="I416" s="81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80"/>
      <c r="H417" s="80"/>
      <c r="I417" s="81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80"/>
      <c r="H418" s="80"/>
      <c r="I418" s="81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80"/>
      <c r="H419" s="80"/>
      <c r="I419" s="81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80"/>
      <c r="H420" s="80"/>
      <c r="I420" s="81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80"/>
      <c r="H421" s="80"/>
      <c r="I421" s="81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80"/>
      <c r="H422" s="80"/>
      <c r="I422" s="81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80"/>
      <c r="H423" s="80"/>
      <c r="I423" s="81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80"/>
      <c r="H424" s="80"/>
      <c r="I424" s="81"/>
    </row>
    <row r="425" spans="1:9" ht="12" customHeight="1" x14ac:dyDescent="0.3">
      <c r="A425" s="50" t="s">
        <v>27</v>
      </c>
      <c r="B425"/>
      <c r="E425" s="54"/>
      <c r="F425" s="51">
        <v>7229</v>
      </c>
      <c r="G425" s="80"/>
      <c r="H425" s="80"/>
      <c r="I425" s="81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80"/>
      <c r="H426" s="80"/>
      <c r="I426" s="81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 t="s">
        <v>10</v>
      </c>
      <c r="F427" s="15">
        <f>SUM(D427,F408:F414,F416,C417,F417,F419,E427,F422:F426,C427,E422,E426)</f>
        <v>7671</v>
      </c>
      <c r="G427" s="82"/>
      <c r="H427" s="82"/>
      <c r="I427" s="83"/>
    </row>
    <row r="428" spans="1:9" x14ac:dyDescent="0.3">
      <c r="A428" s="9" t="s">
        <v>2</v>
      </c>
      <c r="B428" s="87">
        <v>38432</v>
      </c>
      <c r="C428" s="78"/>
      <c r="D428" s="78"/>
      <c r="E428" s="88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9" t="s">
        <v>85</v>
      </c>
      <c r="H433" s="80"/>
      <c r="I433" s="81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9"/>
      <c r="H434" s="80"/>
      <c r="I434" s="81"/>
    </row>
    <row r="435" spans="1:9" x14ac:dyDescent="0.3">
      <c r="A435" s="14" t="s">
        <v>14</v>
      </c>
      <c r="B435" s="84"/>
      <c r="C435" s="85"/>
      <c r="D435" s="85"/>
      <c r="E435" s="86"/>
      <c r="F435" s="10">
        <v>0</v>
      </c>
      <c r="G435" s="79"/>
      <c r="H435" s="80"/>
      <c r="I435" s="81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80"/>
      <c r="H436" s="80"/>
      <c r="I436" s="81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80"/>
      <c r="H437" s="80"/>
      <c r="I437" s="81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80"/>
      <c r="H438" s="80"/>
      <c r="I438" s="81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80"/>
      <c r="H439" s="80"/>
      <c r="I439" s="81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80"/>
      <c r="H440" s="80"/>
      <c r="I440" s="81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80"/>
      <c r="H441" s="80"/>
      <c r="I441" s="81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80"/>
      <c r="H442" s="80"/>
      <c r="I442" s="81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80"/>
      <c r="H443" s="80"/>
      <c r="I443" s="81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80"/>
      <c r="H444" s="80"/>
      <c r="I444" s="81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80"/>
      <c r="H445" s="80"/>
      <c r="I445" s="81"/>
    </row>
    <row r="446" spans="1:9" ht="12" customHeight="1" x14ac:dyDescent="0.3">
      <c r="A446" s="50" t="s">
        <v>27</v>
      </c>
      <c r="B446"/>
      <c r="E446" s="54"/>
      <c r="F446" s="51">
        <v>7424</v>
      </c>
      <c r="G446" s="80"/>
      <c r="H446" s="80"/>
      <c r="I446" s="81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80"/>
      <c r="H447" s="80"/>
      <c r="I447" s="81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2"/>
      <c r="H448" s="82"/>
      <c r="I448" s="83"/>
    </row>
    <row r="449" spans="1:10" x14ac:dyDescent="0.3">
      <c r="A449" s="9" t="s">
        <v>2</v>
      </c>
      <c r="B449" s="76">
        <v>45710</v>
      </c>
      <c r="C449" s="77"/>
      <c r="D449" s="77"/>
      <c r="E449" s="78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9" t="s">
        <v>86</v>
      </c>
      <c r="H454" s="80"/>
      <c r="I454" s="81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9"/>
      <c r="H455" s="80"/>
      <c r="I455" s="81"/>
    </row>
    <row r="456" spans="1:10" x14ac:dyDescent="0.3">
      <c r="A456" s="14" t="s">
        <v>14</v>
      </c>
      <c r="B456" s="84"/>
      <c r="C456" s="85"/>
      <c r="D456" s="85"/>
      <c r="E456" s="86"/>
      <c r="F456" s="10">
        <v>0</v>
      </c>
      <c r="G456" s="79"/>
      <c r="H456" s="80"/>
      <c r="I456" s="81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80"/>
      <c r="H457" s="80"/>
      <c r="I457" s="81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80"/>
      <c r="H458" s="80"/>
      <c r="I458" s="81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80"/>
      <c r="H459" s="80"/>
      <c r="I459" s="81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80"/>
      <c r="H460" s="80"/>
      <c r="I460" s="81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80"/>
      <c r="H461" s="80"/>
      <c r="I461" s="81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80"/>
      <c r="H462" s="80"/>
      <c r="I462" s="81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80"/>
      <c r="H463" s="80"/>
      <c r="I463" s="81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80"/>
      <c r="H464" s="80"/>
      <c r="I464" s="81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80"/>
      <c r="H465" s="80"/>
      <c r="I465" s="81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80"/>
      <c r="H466" s="80"/>
      <c r="I466" s="81"/>
    </row>
    <row r="467" spans="1:9" ht="12" customHeight="1" x14ac:dyDescent="0.3">
      <c r="A467" s="50" t="s">
        <v>27</v>
      </c>
      <c r="B467"/>
      <c r="E467" s="54"/>
      <c r="F467" s="51">
        <v>7443</v>
      </c>
      <c r="G467" s="80"/>
      <c r="H467" s="80"/>
      <c r="I467" s="81"/>
    </row>
    <row r="468" spans="1:9" ht="13.5" customHeight="1" x14ac:dyDescent="0.3">
      <c r="A468" s="18" t="s">
        <v>28</v>
      </c>
      <c r="B468"/>
      <c r="E468" s="54"/>
      <c r="F468" s="18">
        <v>2</v>
      </c>
      <c r="G468" s="80"/>
      <c r="H468" s="80"/>
      <c r="I468" s="81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/>
      <c r="F469" s="23">
        <f>SUM(D469,F450:F456,F458,C459,F459,F461,E469,F464:F468,C469, E464,E468)</f>
        <v>8376</v>
      </c>
      <c r="G469" s="82"/>
      <c r="H469" s="82"/>
      <c r="I469" s="83"/>
    </row>
    <row r="470" spans="1:9" x14ac:dyDescent="0.3">
      <c r="A470" s="9" t="s">
        <v>2</v>
      </c>
      <c r="B470" s="76">
        <v>45739</v>
      </c>
      <c r="C470" s="77"/>
      <c r="D470" s="77"/>
      <c r="E470" s="78"/>
      <c r="F470" s="9" t="s">
        <v>3</v>
      </c>
      <c r="G470" s="11" t="s">
        <v>4</v>
      </c>
      <c r="H470" s="9">
        <v>1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9" t="s">
        <v>87</v>
      </c>
      <c r="H475" s="80"/>
      <c r="I475" s="81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9"/>
      <c r="H476" s="80"/>
      <c r="I476" s="81"/>
    </row>
    <row r="477" spans="1:9" x14ac:dyDescent="0.3">
      <c r="A477" s="14" t="s">
        <v>14</v>
      </c>
      <c r="B477" s="84"/>
      <c r="C477" s="85"/>
      <c r="D477" s="85"/>
      <c r="E477" s="86"/>
      <c r="F477" s="10">
        <v>0</v>
      </c>
      <c r="G477" s="79"/>
      <c r="H477" s="80"/>
      <c r="I477" s="81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80"/>
      <c r="H478" s="80"/>
      <c r="I478" s="81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80"/>
      <c r="H479" s="80"/>
      <c r="I479" s="81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80"/>
      <c r="H480" s="80"/>
      <c r="I480" s="81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80"/>
      <c r="H481" s="80"/>
      <c r="I481" s="81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80"/>
      <c r="H482" s="80"/>
      <c r="I482" s="81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80"/>
      <c r="H483" s="80"/>
      <c r="I483" s="81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80"/>
      <c r="H484" s="80"/>
      <c r="I484" s="81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80"/>
      <c r="H485" s="80"/>
      <c r="I485" s="81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80"/>
      <c r="H486" s="80"/>
      <c r="I486" s="81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80"/>
      <c r="H487" s="80"/>
      <c r="I487" s="81"/>
    </row>
    <row r="488" spans="1:10" ht="12" customHeight="1" x14ac:dyDescent="0.3">
      <c r="A488" s="50" t="s">
        <v>27</v>
      </c>
      <c r="B488"/>
      <c r="E488" s="54"/>
      <c r="F488" s="51">
        <v>7661</v>
      </c>
      <c r="G488" s="80"/>
      <c r="H488" s="80"/>
      <c r="I488" s="81"/>
    </row>
    <row r="489" spans="1:10" ht="13.5" customHeight="1" x14ac:dyDescent="0.3">
      <c r="A489" s="18" t="s">
        <v>28</v>
      </c>
      <c r="B489"/>
      <c r="E489" s="54"/>
      <c r="F489" s="18">
        <v>3</v>
      </c>
      <c r="G489" s="80"/>
      <c r="H489" s="80"/>
      <c r="I489" s="81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>
        <v>233</v>
      </c>
      <c r="F490" s="15">
        <f>SUM(D490,F471:F477,F479,C480,F480,F482,E490,F485:F489,C490, E485,E489)</f>
        <v>8335</v>
      </c>
      <c r="G490" s="82"/>
      <c r="H490" s="82"/>
      <c r="I490" s="83"/>
    </row>
    <row r="491" spans="1:10" x14ac:dyDescent="0.3">
      <c r="A491" s="9" t="s">
        <v>2</v>
      </c>
      <c r="B491" s="76">
        <v>45740</v>
      </c>
      <c r="C491" s="77"/>
      <c r="D491" s="77"/>
      <c r="E491" s="78"/>
      <c r="F491" s="9" t="s">
        <v>3</v>
      </c>
      <c r="G491" s="11" t="s">
        <v>4</v>
      </c>
      <c r="H491" s="9">
        <v>1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9" t="s">
        <v>88</v>
      </c>
      <c r="H496" s="80"/>
      <c r="I496" s="81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9"/>
      <c r="H497" s="80"/>
      <c r="I497" s="81"/>
    </row>
    <row r="498" spans="1:10" x14ac:dyDescent="0.3">
      <c r="A498" s="14" t="s">
        <v>14</v>
      </c>
      <c r="B498" s="84"/>
      <c r="C498" s="85"/>
      <c r="D498" s="85"/>
      <c r="E498" s="86"/>
      <c r="F498" s="10">
        <v>0</v>
      </c>
      <c r="G498" s="79"/>
      <c r="H498" s="80"/>
      <c r="I498" s="81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80"/>
      <c r="H499" s="80"/>
      <c r="I499" s="81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80"/>
      <c r="H500" s="80"/>
      <c r="I500" s="81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80"/>
      <c r="H501" s="80"/>
      <c r="I501" s="81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80"/>
      <c r="H502" s="80"/>
      <c r="I502" s="81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80"/>
      <c r="H503" s="80"/>
      <c r="I503" s="81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80"/>
      <c r="H504" s="80"/>
      <c r="I504" s="81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80"/>
      <c r="H505" s="80"/>
      <c r="I505" s="81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80"/>
      <c r="H506" s="80"/>
      <c r="I506" s="81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80"/>
      <c r="H507" s="80"/>
      <c r="I507" s="81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80"/>
      <c r="H508" s="80"/>
      <c r="I508" s="81"/>
    </row>
    <row r="509" spans="1:10" ht="12" customHeight="1" x14ac:dyDescent="0.3">
      <c r="A509" s="50" t="s">
        <v>27</v>
      </c>
      <c r="B509"/>
      <c r="E509" s="54"/>
      <c r="F509" s="51">
        <v>7457</v>
      </c>
      <c r="G509" s="80"/>
      <c r="H509" s="80"/>
      <c r="I509" s="81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80"/>
      <c r="H510" s="80"/>
      <c r="I510" s="81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 t="s">
        <v>10</v>
      </c>
      <c r="F511" s="15">
        <f>SUM(D511,F492:F498,F500,C501,F501,F503,E511,F506:F510,C511, E506,E510)</f>
        <v>8302</v>
      </c>
      <c r="G511" s="82"/>
      <c r="H511" s="82"/>
      <c r="I511" s="83"/>
    </row>
    <row r="512" spans="1:10" x14ac:dyDescent="0.3">
      <c r="A512" s="9" t="s">
        <v>2</v>
      </c>
      <c r="B512" s="87">
        <v>45741</v>
      </c>
      <c r="C512" s="78"/>
      <c r="D512" s="78"/>
      <c r="E512" s="88"/>
      <c r="F512" s="9" t="s">
        <v>10</v>
      </c>
      <c r="G512" s="11" t="s">
        <v>47</v>
      </c>
      <c r="H512" s="58">
        <v>1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/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9" t="s">
        <v>89</v>
      </c>
      <c r="H517" s="80"/>
      <c r="I517" s="81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9"/>
      <c r="H518" s="80"/>
      <c r="I518" s="81"/>
    </row>
    <row r="519" spans="1:10" x14ac:dyDescent="0.3">
      <c r="A519" s="14" t="s">
        <v>14</v>
      </c>
      <c r="B519" s="84"/>
      <c r="C519" s="85"/>
      <c r="D519" s="85"/>
      <c r="E519" s="86"/>
      <c r="F519" s="10">
        <v>0</v>
      </c>
      <c r="G519" s="79"/>
      <c r="H519" s="80"/>
      <c r="I519" s="81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80"/>
      <c r="H520" s="80"/>
      <c r="I520" s="81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80"/>
      <c r="H521" s="80"/>
      <c r="I521" s="81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80"/>
      <c r="H522" s="80"/>
      <c r="I522" s="81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80"/>
      <c r="H523" s="80"/>
      <c r="I523" s="81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80"/>
      <c r="H524" s="80"/>
      <c r="I524" s="81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80"/>
      <c r="H525" s="80"/>
      <c r="I525" s="81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80"/>
      <c r="H526" s="80"/>
      <c r="I526" s="81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80"/>
      <c r="H527" s="80"/>
      <c r="I527" s="81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80"/>
      <c r="H528" s="80"/>
      <c r="I528" s="81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80"/>
      <c r="H529" s="80"/>
      <c r="I529" s="81"/>
    </row>
    <row r="530" spans="1:9" ht="12" customHeight="1" x14ac:dyDescent="0.3">
      <c r="A530" s="50" t="s">
        <v>27</v>
      </c>
      <c r="B530"/>
      <c r="E530" s="54"/>
      <c r="F530" s="51">
        <v>7423</v>
      </c>
      <c r="G530" s="80"/>
      <c r="H530" s="80"/>
      <c r="I530" s="81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80"/>
      <c r="H531" s="80"/>
      <c r="I531" s="81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 t="s">
        <v>10</v>
      </c>
      <c r="F532" s="15">
        <f>SUM(D532,F513:F519,F521,C522,F522,F524,E532,F527:F531,C532,E531)</f>
        <v>8116</v>
      </c>
      <c r="G532" s="82"/>
      <c r="H532" s="82"/>
      <c r="I532" s="83"/>
    </row>
    <row r="533" spans="1:9" x14ac:dyDescent="0.3">
      <c r="A533" s="9" t="s">
        <v>2</v>
      </c>
      <c r="B533" s="76">
        <v>45742</v>
      </c>
      <c r="C533" s="77"/>
      <c r="D533" s="77"/>
      <c r="E533" s="78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9" t="s">
        <v>90</v>
      </c>
      <c r="H538" s="80"/>
      <c r="I538" s="81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9"/>
      <c r="H539" s="80"/>
      <c r="I539" s="81"/>
    </row>
    <row r="540" spans="1:9" x14ac:dyDescent="0.3">
      <c r="A540" s="14" t="s">
        <v>14</v>
      </c>
      <c r="B540" s="84"/>
      <c r="C540" s="85"/>
      <c r="D540" s="85"/>
      <c r="E540" s="86"/>
      <c r="F540" s="10">
        <v>0</v>
      </c>
      <c r="G540" s="79"/>
      <c r="H540" s="80"/>
      <c r="I540" s="81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80"/>
      <c r="H541" s="80"/>
      <c r="I541" s="81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80"/>
      <c r="H542" s="80"/>
      <c r="I542" s="81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80"/>
      <c r="H543" s="80"/>
      <c r="I543" s="81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80"/>
      <c r="H544" s="80"/>
      <c r="I544" s="81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80"/>
      <c r="H545" s="80"/>
      <c r="I545" s="81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80"/>
      <c r="H546" s="80"/>
      <c r="I546" s="81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80"/>
      <c r="H547" s="80"/>
      <c r="I547" s="81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80"/>
      <c r="H548" s="80"/>
      <c r="I548" s="81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80"/>
      <c r="H549" s="80"/>
      <c r="I549" s="81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80"/>
      <c r="H550" s="80"/>
      <c r="I550" s="81"/>
    </row>
    <row r="551" spans="1:9" ht="12" customHeight="1" x14ac:dyDescent="0.3">
      <c r="A551" s="50" t="s">
        <v>27</v>
      </c>
      <c r="B551"/>
      <c r="E551" s="54"/>
      <c r="F551" s="51">
        <v>7649</v>
      </c>
      <c r="G551" s="80"/>
      <c r="H551" s="80"/>
      <c r="I551" s="81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80"/>
      <c r="H552" s="80"/>
      <c r="I552" s="81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2"/>
      <c r="H553" s="82"/>
      <c r="I553" s="83"/>
    </row>
    <row r="554" spans="1:9" x14ac:dyDescent="0.3">
      <c r="A554" s="9" t="s">
        <v>2</v>
      </c>
      <c r="B554" s="76">
        <v>45743</v>
      </c>
      <c r="C554" s="77"/>
      <c r="D554" s="77"/>
      <c r="E554" s="78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9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9" t="s">
        <v>91</v>
      </c>
      <c r="H559" s="80"/>
      <c r="I559" s="81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9"/>
      <c r="H560" s="80"/>
      <c r="I560" s="81"/>
    </row>
    <row r="561" spans="1:10" ht="16.5" customHeight="1" x14ac:dyDescent="0.3">
      <c r="A561" s="14" t="s">
        <v>14</v>
      </c>
      <c r="B561" s="84"/>
      <c r="C561" s="85"/>
      <c r="D561" s="85"/>
      <c r="E561" s="86"/>
      <c r="F561" s="10">
        <v>0</v>
      </c>
      <c r="G561" s="79"/>
      <c r="H561" s="80"/>
      <c r="I561" s="81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80"/>
      <c r="H562" s="80"/>
      <c r="I562" s="81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80"/>
      <c r="H563" s="80"/>
      <c r="I563" s="81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80"/>
      <c r="H564" s="80"/>
      <c r="I564" s="81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80"/>
      <c r="H565" s="80"/>
      <c r="I565" s="81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80"/>
      <c r="H566" s="80"/>
      <c r="I566" s="81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80"/>
      <c r="H567" s="80"/>
      <c r="I567" s="81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80"/>
      <c r="H568" s="80"/>
      <c r="I568" s="81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80"/>
      <c r="H569" s="80"/>
      <c r="I569" s="81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80"/>
      <c r="H570" s="80"/>
      <c r="I570" s="81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80"/>
      <c r="H571" s="80"/>
      <c r="I571" s="81"/>
    </row>
    <row r="572" spans="1:10" ht="12" customHeight="1" x14ac:dyDescent="0.3">
      <c r="A572" s="50" t="s">
        <v>27</v>
      </c>
      <c r="B572"/>
      <c r="E572" s="54"/>
      <c r="F572" s="51">
        <v>7337</v>
      </c>
      <c r="G572" s="80"/>
      <c r="H572" s="80"/>
      <c r="I572" s="81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80"/>
      <c r="H573" s="80"/>
      <c r="I573" s="81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/>
      <c r="F574" s="23">
        <f>SUM(F555:F573,E574,D574,C574,E569,C564,E573)</f>
        <v>8302</v>
      </c>
      <c r="G574" s="82"/>
      <c r="H574" s="82"/>
      <c r="I574" s="83"/>
    </row>
    <row r="575" spans="1:10" x14ac:dyDescent="0.3">
      <c r="A575" s="9" t="s">
        <v>2</v>
      </c>
      <c r="B575" s="87">
        <v>45744</v>
      </c>
      <c r="C575" s="78"/>
      <c r="D575" s="78"/>
      <c r="E575" s="88"/>
      <c r="F575" s="9" t="s">
        <v>10</v>
      </c>
      <c r="G575" s="11" t="s">
        <v>4</v>
      </c>
      <c r="H575" s="9">
        <v>1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10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9" t="s">
        <v>92</v>
      </c>
      <c r="H580" s="80"/>
      <c r="I580" s="81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9"/>
      <c r="H581" s="80"/>
      <c r="I581" s="81"/>
    </row>
    <row r="582" spans="1:9" x14ac:dyDescent="0.3">
      <c r="A582" s="14" t="s">
        <v>14</v>
      </c>
      <c r="B582" s="84"/>
      <c r="C582" s="85"/>
      <c r="D582" s="85"/>
      <c r="E582" s="86"/>
      <c r="F582" s="10">
        <v>0</v>
      </c>
      <c r="G582" s="79"/>
      <c r="H582" s="80"/>
      <c r="I582" s="81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80"/>
      <c r="H583" s="80"/>
      <c r="I583" s="81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80"/>
      <c r="H584" s="80"/>
      <c r="I584" s="81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80"/>
      <c r="H585" s="80"/>
      <c r="I585" s="81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80"/>
      <c r="H586" s="80"/>
      <c r="I586" s="81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80"/>
      <c r="H587" s="80"/>
      <c r="I587" s="81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80"/>
      <c r="H588" s="80"/>
      <c r="I588" s="81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80"/>
      <c r="H589" s="80"/>
      <c r="I589" s="81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80"/>
      <c r="H590" s="80"/>
      <c r="I590" s="81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80"/>
      <c r="H591" s="80"/>
      <c r="I591" s="81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80"/>
      <c r="H592" s="80"/>
      <c r="I592" s="81"/>
    </row>
    <row r="593" spans="1:9" ht="12" customHeight="1" x14ac:dyDescent="0.3">
      <c r="A593" s="50" t="s">
        <v>27</v>
      </c>
      <c r="B593"/>
      <c r="E593" s="54"/>
      <c r="F593" s="51">
        <v>7891</v>
      </c>
      <c r="G593" s="80"/>
      <c r="H593" s="80"/>
      <c r="I593" s="81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80"/>
      <c r="H594" s="80"/>
      <c r="I594" s="81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 t="s">
        <v>10</v>
      </c>
      <c r="F595" s="15">
        <f>SUM(F576:F585,F587:F594,E594,C595:E595,C585)</f>
        <v>8526</v>
      </c>
      <c r="G595" s="82"/>
      <c r="H595" s="82"/>
      <c r="I595" s="83"/>
    </row>
    <row r="596" spans="1:9" x14ac:dyDescent="0.3">
      <c r="A596" s="9" t="s">
        <v>2</v>
      </c>
      <c r="B596" s="76">
        <v>45745</v>
      </c>
      <c r="C596" s="77"/>
      <c r="D596" s="77"/>
      <c r="E596" s="78"/>
      <c r="F596" s="9"/>
      <c r="G596" s="11" t="s">
        <v>4</v>
      </c>
      <c r="H596" s="9">
        <v>1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10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9" t="s">
        <v>93</v>
      </c>
      <c r="H601" s="80"/>
      <c r="I601" s="81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9"/>
      <c r="H602" s="80"/>
      <c r="I602" s="81"/>
    </row>
    <row r="603" spans="1:9" x14ac:dyDescent="0.3">
      <c r="A603" s="14" t="s">
        <v>14</v>
      </c>
      <c r="B603" s="84"/>
      <c r="C603" s="85"/>
      <c r="D603" s="85"/>
      <c r="E603" s="86"/>
      <c r="F603" s="10">
        <v>0</v>
      </c>
      <c r="G603" s="79"/>
      <c r="H603" s="80"/>
      <c r="I603" s="81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80"/>
      <c r="H604" s="80"/>
      <c r="I604" s="81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80"/>
      <c r="H605" s="80"/>
      <c r="I605" s="81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80"/>
      <c r="H606" s="80"/>
      <c r="I606" s="81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80"/>
      <c r="H607" s="80"/>
      <c r="I607" s="81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80"/>
      <c r="H608" s="80"/>
      <c r="I608" s="81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80"/>
      <c r="H609" s="80"/>
      <c r="I609" s="81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80"/>
      <c r="H610" s="80"/>
      <c r="I610" s="81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80"/>
      <c r="H611" s="80"/>
      <c r="I611" s="81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80"/>
      <c r="H612" s="80"/>
      <c r="I612" s="81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80"/>
      <c r="H613" s="80"/>
      <c r="I613" s="81"/>
    </row>
    <row r="614" spans="1:10" ht="12" customHeight="1" x14ac:dyDescent="0.3">
      <c r="A614" s="50" t="s">
        <v>27</v>
      </c>
      <c r="B614"/>
      <c r="E614" s="54"/>
      <c r="F614" s="51">
        <v>7374</v>
      </c>
      <c r="G614" s="80"/>
      <c r="H614" s="80"/>
      <c r="I614" s="81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80"/>
      <c r="H615" s="80"/>
      <c r="I615" s="81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/>
      <c r="F616" s="15">
        <f>SUM(F597:F606,F608:F615,E615,C616:E616,C606)</f>
        <v>7967</v>
      </c>
      <c r="G616" s="82"/>
      <c r="H616" s="82"/>
      <c r="I616" s="83"/>
    </row>
    <row r="617" spans="1:10" x14ac:dyDescent="0.3">
      <c r="A617" s="9" t="s">
        <v>2</v>
      </c>
      <c r="B617" s="76">
        <v>45746</v>
      </c>
      <c r="C617" s="77"/>
      <c r="D617" s="77"/>
      <c r="E617" s="78"/>
      <c r="F617" s="10"/>
      <c r="G617" s="11" t="s">
        <v>4</v>
      </c>
      <c r="H617" s="9">
        <v>1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9" t="s">
        <v>94</v>
      </c>
      <c r="H622" s="80"/>
      <c r="I622" s="81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9"/>
      <c r="H623" s="80"/>
      <c r="I623" s="81"/>
    </row>
    <row r="624" spans="1:10" x14ac:dyDescent="0.3">
      <c r="A624" s="14" t="s">
        <v>14</v>
      </c>
      <c r="B624" s="84"/>
      <c r="C624" s="85"/>
      <c r="D624" s="85"/>
      <c r="E624" s="86"/>
      <c r="F624" s="10">
        <v>0</v>
      </c>
      <c r="G624" s="79"/>
      <c r="H624" s="80"/>
      <c r="I624" s="81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80"/>
      <c r="H625" s="80"/>
      <c r="I625" s="81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80"/>
      <c r="H626" s="80"/>
      <c r="I626" s="81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80"/>
      <c r="H627" s="80"/>
      <c r="I627" s="81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v>0</v>
      </c>
      <c r="G628" s="80"/>
      <c r="H628" s="80"/>
      <c r="I628" s="81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80"/>
      <c r="H629" s="80"/>
      <c r="I629" s="81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80"/>
      <c r="H630" s="80"/>
      <c r="I630" s="81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80"/>
      <c r="H631" s="80"/>
      <c r="I631" s="81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80"/>
      <c r="H632" s="80"/>
      <c r="I632" s="81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80"/>
      <c r="H633" s="80"/>
      <c r="I633" s="81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80"/>
      <c r="H634" s="80"/>
      <c r="I634" s="81"/>
    </row>
    <row r="635" spans="1:9" ht="12" customHeight="1" x14ac:dyDescent="0.3">
      <c r="A635" s="50" t="s">
        <v>27</v>
      </c>
      <c r="B635"/>
      <c r="E635" s="54"/>
      <c r="F635" s="51">
        <v>7423</v>
      </c>
      <c r="G635" s="80"/>
      <c r="H635" s="80"/>
      <c r="I635" s="81"/>
    </row>
    <row r="636" spans="1:9" ht="13.5" customHeight="1" x14ac:dyDescent="0.3">
      <c r="A636" s="18" t="s">
        <v>28</v>
      </c>
      <c r="B636"/>
      <c r="E636" s="54">
        <v>0</v>
      </c>
      <c r="F636" s="18">
        <v>0</v>
      </c>
      <c r="G636" s="80"/>
      <c r="H636" s="80"/>
      <c r="I636" s="81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>
        <v>231</v>
      </c>
      <c r="F637" s="15">
        <f>SUM(D637,F618:F624,C626,F626,F627,F629,E637,F632:F636,C637,E632,E636)</f>
        <v>8413</v>
      </c>
      <c r="G637" s="82"/>
      <c r="H637" s="82"/>
      <c r="I637" s="83"/>
    </row>
    <row r="638" spans="1:9" x14ac:dyDescent="0.3">
      <c r="A638" s="9" t="s">
        <v>2</v>
      </c>
      <c r="B638" s="76">
        <v>45747</v>
      </c>
      <c r="C638" s="77"/>
      <c r="D638" s="77"/>
      <c r="E638" s="78"/>
      <c r="F638" s="9" t="s">
        <v>3</v>
      </c>
      <c r="G638" s="11" t="s">
        <v>4</v>
      </c>
      <c r="H638" s="9">
        <v>1</v>
      </c>
      <c r="I638" s="9" t="s">
        <v>5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9" t="s">
        <v>95</v>
      </c>
      <c r="H643" s="80"/>
      <c r="I643" s="81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9"/>
      <c r="H644" s="80"/>
      <c r="I644" s="81"/>
    </row>
    <row r="645" spans="1:9" x14ac:dyDescent="0.3">
      <c r="A645" s="14" t="s">
        <v>14</v>
      </c>
      <c r="B645" s="84"/>
      <c r="C645" s="85"/>
      <c r="D645" s="85"/>
      <c r="E645" s="86"/>
      <c r="F645" s="10">
        <v>0</v>
      </c>
      <c r="G645" s="79"/>
      <c r="H645" s="80"/>
      <c r="I645" s="81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80"/>
      <c r="H646" s="80"/>
      <c r="I646" s="81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80"/>
      <c r="H647" s="80"/>
      <c r="I647" s="81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80"/>
      <c r="H648" s="80"/>
      <c r="I648" s="81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80"/>
      <c r="H649" s="80"/>
      <c r="I649" s="81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215</v>
      </c>
      <c r="G650" s="80"/>
      <c r="H650" s="80"/>
      <c r="I650" s="81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80"/>
      <c r="H651" s="80"/>
      <c r="I651" s="81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80"/>
      <c r="H652" s="80"/>
      <c r="I652" s="81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80"/>
      <c r="H653" s="80"/>
      <c r="I653" s="81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80"/>
      <c r="H654" s="80"/>
      <c r="I654" s="81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80"/>
      <c r="H655" s="80"/>
      <c r="I655" s="81"/>
    </row>
    <row r="656" spans="1:9" ht="12" customHeight="1" x14ac:dyDescent="0.3">
      <c r="A656" s="50" t="s">
        <v>27</v>
      </c>
      <c r="B656"/>
      <c r="E656" s="54"/>
      <c r="F656" s="51">
        <v>7433</v>
      </c>
      <c r="G656" s="80"/>
      <c r="H656" s="80"/>
      <c r="I656" s="81"/>
    </row>
    <row r="657" spans="1:12" ht="13.5" customHeight="1" x14ac:dyDescent="0.3">
      <c r="A657" s="18" t="s">
        <v>28</v>
      </c>
      <c r="B657"/>
      <c r="E657" s="54"/>
      <c r="F657" s="18">
        <v>0</v>
      </c>
      <c r="G657" s="80"/>
      <c r="H657" s="80"/>
      <c r="I657" s="81"/>
    </row>
    <row r="658" spans="1:12" x14ac:dyDescent="0.3">
      <c r="A658" s="12" t="s">
        <v>29</v>
      </c>
      <c r="B658" s="36"/>
      <c r="C658" s="13">
        <v>321</v>
      </c>
      <c r="D658" s="13">
        <v>257</v>
      </c>
      <c r="E658" s="18">
        <v>0</v>
      </c>
      <c r="F658" s="15">
        <f>SUM(F639:F657,E653,E658,C658:E658,E657,C648)</f>
        <v>8226</v>
      </c>
      <c r="G658" s="82"/>
      <c r="H658" s="82"/>
      <c r="I658" s="83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1233</v>
      </c>
      <c r="K661" s="28">
        <f>SUM(G661,H661,I661,H663,B666,C666)</f>
        <v>5468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10912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</v>
      </c>
      <c r="H663" s="19">
        <f>SUM(F20,F41,F62,F83,F104,F125,F146,F167,F188,F209,F230,F251,F272,F293,F314,F335,F356,F377,F398,F419,F440,F461,F482,F503,F524,F545,F566,F587,F608,F629,F650)</f>
        <v>5442</v>
      </c>
      <c r="I663" s="18">
        <f>SUM(H8,H29,H50,H71,H92,H113,H134,H155,H176,H197,H218,H239,H260,H281,H302,H323,H344,H365,H386,H407,H428,H449,H470,H491,H512,H533,H554,H575,H596,H617,H638)</f>
        <v>31</v>
      </c>
      <c r="J663" s="18">
        <f>SUM(D28,D49,D70,D91,D112,D132,D154,D174,D196,D217,D238,D259,D280,D301,D322,D343,D364,D385,D406,D427,D448,D469,D490,D511,D532,D553,D574,D595,D616,D637,D658)</f>
        <v>8389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3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106" t="s">
        <v>27</v>
      </c>
      <c r="G665" s="10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24</v>
      </c>
      <c r="D666" s="18">
        <f>SUM(C658,C637,C616,C595,C574,C553,C511,C490,C469,C448,C427,C406,C385,C364,C343,C322,C301,C280,C259,C238,C217,C196,C175,C154,C133,C112,C91,C70,C49,C28)</f>
        <v>6595</v>
      </c>
      <c r="E666" s="50">
        <f>SUM(E632,E653,E611,E590,E569,E548,E527,E506,E485,E464,E443,E422,E401,E380,E359,E338,E317,E296,E275,E233,E254,E212,E191,E170,E149,E128,E107,E86,E65,E44,E23)</f>
        <v>0</v>
      </c>
      <c r="F666" s="106">
        <f>SUM(F656,F635,F614,F593,F572,F551,F530,F509,F488,F467,F446,F404,F383,F362,F341,F320,F299,F278,F257,F236,F215,F194,F173,F152,F131,F110,F89,F68,F47,F26,F425)</f>
        <v>233114</v>
      </c>
      <c r="G666" s="107"/>
    </row>
  </sheetData>
  <mergeCells count="101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2025-04-01T12:03:48Z</dcterms:modified>
  <cp:category/>
  <cp:contentStatus/>
</cp:coreProperties>
</file>