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2/"/>
    </mc:Choice>
  </mc:AlternateContent>
  <xr:revisionPtr revIDLastSave="401" documentId="8_{51880A2F-2759-4B71-9110-3A9A7E3BA5AF}" xr6:coauthVersionLast="47" xr6:coauthVersionMax="47" xr10:uidLastSave="{E69F7688-2235-4FB3-B6CF-7F4FACFAB309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1" l="1"/>
  <c r="T16" i="1"/>
  <c r="AA16" i="1"/>
  <c r="X16" i="1"/>
  <c r="U52" i="1"/>
  <c r="U16" i="1"/>
  <c r="U106" i="1"/>
  <c r="U124" i="1"/>
  <c r="U70" i="1"/>
  <c r="U160" i="1"/>
  <c r="U184" i="1"/>
  <c r="V16" i="1"/>
  <c r="D16" i="1"/>
  <c r="F16" i="1"/>
  <c r="H16" i="1"/>
  <c r="J16" i="1"/>
  <c r="E16" i="1"/>
  <c r="G16" i="1"/>
  <c r="I16" i="1"/>
  <c r="K16" i="1"/>
  <c r="L16" i="1"/>
  <c r="Q16" i="1"/>
  <c r="R16" i="1"/>
  <c r="W16" i="1"/>
  <c r="Z16" i="1"/>
  <c r="O17" i="1"/>
  <c r="U142" i="1"/>
  <c r="U88" i="1"/>
  <c r="U34" i="1"/>
  <c r="Q178" i="1"/>
  <c r="Q160" i="1"/>
  <c r="Q142" i="1"/>
  <c r="Q124" i="1"/>
  <c r="Q70" i="1"/>
  <c r="Q52" i="1"/>
  <c r="Q106" i="1"/>
  <c r="Q184" i="1"/>
  <c r="Q34" i="1"/>
  <c r="R178" i="1"/>
  <c r="R160" i="1"/>
  <c r="R142" i="1"/>
  <c r="R124" i="1"/>
  <c r="R70" i="1"/>
  <c r="R52" i="1"/>
  <c r="R106" i="1"/>
  <c r="R184" i="1"/>
  <c r="R34" i="1"/>
  <c r="S178" i="1"/>
  <c r="S160" i="1"/>
  <c r="S142" i="1"/>
  <c r="S124" i="1"/>
  <c r="S70" i="1"/>
  <c r="S52" i="1"/>
  <c r="S106" i="1"/>
  <c r="S184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70" i="1"/>
  <c r="H160" i="1"/>
  <c r="H184" i="1"/>
  <c r="I52" i="1"/>
  <c r="J52" i="1"/>
  <c r="J106" i="1"/>
  <c r="J178" i="1"/>
  <c r="J124" i="1"/>
  <c r="J70" i="1"/>
  <c r="J160" i="1"/>
  <c r="J184" i="1"/>
  <c r="K52" i="1"/>
  <c r="L52" i="1"/>
  <c r="L106" i="1"/>
  <c r="L178" i="1"/>
  <c r="L124" i="1"/>
  <c r="L70" i="1"/>
  <c r="L160" i="1"/>
  <c r="L184" i="1"/>
  <c r="V52" i="1"/>
  <c r="W52" i="1"/>
  <c r="X52" i="1"/>
  <c r="X106" i="1"/>
  <c r="X178" i="1"/>
  <c r="X124" i="1"/>
  <c r="X70" i="1"/>
  <c r="X160" i="1"/>
  <c r="X184" i="1"/>
  <c r="Y52" i="1"/>
  <c r="Y106" i="1"/>
  <c r="Y178" i="1"/>
  <c r="Y124" i="1"/>
  <c r="Y70" i="1"/>
  <c r="Y160" i="1"/>
  <c r="Y184" i="1"/>
  <c r="Z52" i="1"/>
  <c r="T34" i="1"/>
  <c r="T124" i="1"/>
  <c r="V124" i="1"/>
  <c r="W124" i="1"/>
  <c r="Z124" i="1"/>
  <c r="D124" i="1"/>
  <c r="E124" i="1"/>
  <c r="F124" i="1"/>
  <c r="I124" i="1"/>
  <c r="K124" i="1"/>
  <c r="O125" i="1"/>
  <c r="T106" i="1"/>
  <c r="V178" i="1"/>
  <c r="V160" i="1"/>
  <c r="V142" i="1"/>
  <c r="V70" i="1"/>
  <c r="V34" i="1"/>
  <c r="V106" i="1"/>
  <c r="W178" i="1"/>
  <c r="W160" i="1"/>
  <c r="W142" i="1"/>
  <c r="W70" i="1"/>
  <c r="W34" i="1"/>
  <c r="W106" i="1"/>
  <c r="X142" i="1"/>
  <c r="X34" i="1"/>
  <c r="Y142" i="1"/>
  <c r="Y34" i="1"/>
  <c r="Z178" i="1"/>
  <c r="Z160" i="1"/>
  <c r="Z184" i="1"/>
  <c r="Z142" i="1"/>
  <c r="Z70" i="1"/>
  <c r="Z106" i="1"/>
  <c r="Z34" i="1"/>
  <c r="D178" i="1"/>
  <c r="D34" i="1"/>
  <c r="D106" i="1"/>
  <c r="D70" i="1"/>
  <c r="D160" i="1"/>
  <c r="D142" i="1"/>
  <c r="E178" i="1"/>
  <c r="E160" i="1"/>
  <c r="E142" i="1"/>
  <c r="C125" i="1"/>
  <c r="E70" i="1"/>
  <c r="E106" i="1"/>
  <c r="E184" i="1"/>
  <c r="E34" i="1"/>
  <c r="F178" i="1"/>
  <c r="F160" i="1"/>
  <c r="F142" i="1"/>
  <c r="F70" i="1"/>
  <c r="F106" i="1"/>
  <c r="F184" i="1"/>
  <c r="D184" i="1"/>
  <c r="I160" i="1"/>
  <c r="I184" i="1"/>
  <c r="K160" i="1"/>
  <c r="K184" i="1"/>
  <c r="C185" i="1"/>
  <c r="F34" i="1"/>
  <c r="G142" i="1"/>
  <c r="G34" i="1"/>
  <c r="H142" i="1"/>
  <c r="H34" i="1"/>
  <c r="I178" i="1"/>
  <c r="I142" i="1"/>
  <c r="I70" i="1"/>
  <c r="I34" i="1"/>
  <c r="I106" i="1"/>
  <c r="J142" i="1"/>
  <c r="J34" i="1"/>
  <c r="K178" i="1"/>
  <c r="K142" i="1"/>
  <c r="K70" i="1"/>
  <c r="K34" i="1"/>
  <c r="K106" i="1"/>
  <c r="L142" i="1"/>
  <c r="L34" i="1"/>
  <c r="AA178" i="1"/>
  <c r="P178" i="1"/>
  <c r="O178" i="1"/>
  <c r="N178" i="1"/>
  <c r="M178" i="1"/>
  <c r="AA124" i="1"/>
  <c r="AA52" i="1"/>
  <c r="AA106" i="1"/>
  <c r="AA70" i="1"/>
  <c r="AA160" i="1"/>
  <c r="AA184" i="1"/>
  <c r="P124" i="1"/>
  <c r="O124" i="1"/>
  <c r="N124" i="1"/>
  <c r="M124" i="1"/>
  <c r="M16" i="1"/>
  <c r="M52" i="1"/>
  <c r="N52" i="1"/>
  <c r="G53" i="1"/>
  <c r="N16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P106" i="1"/>
  <c r="O106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P160" i="1"/>
  <c r="O160" i="1"/>
  <c r="G161" i="1"/>
  <c r="A159" i="1"/>
  <c r="A158" i="1"/>
  <c r="A157" i="1"/>
  <c r="A160" i="1"/>
  <c r="A49" i="1"/>
  <c r="A50" i="1"/>
  <c r="A51" i="1"/>
  <c r="A52" i="1"/>
  <c r="A14" i="1"/>
  <c r="A15" i="1"/>
  <c r="A16" i="1"/>
  <c r="A184" i="1"/>
  <c r="A156" i="1"/>
  <c r="A155" i="1"/>
  <c r="A154" i="1"/>
  <c r="A153" i="1"/>
  <c r="A152" i="1"/>
  <c r="A151" i="1"/>
  <c r="A150" i="1"/>
  <c r="A149" i="1"/>
  <c r="A148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G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16" i="1"/>
  <c r="P34" i="1"/>
  <c r="P184" i="1"/>
  <c r="O70" i="1"/>
  <c r="O16" i="1"/>
  <c r="O52" i="1"/>
  <c r="O184" i="1"/>
  <c r="O34" i="1"/>
  <c r="A69" i="1"/>
  <c r="A68" i="1"/>
  <c r="A67" i="1"/>
  <c r="A66" i="1"/>
  <c r="A65" i="1"/>
  <c r="A64" i="1"/>
  <c r="A63" i="1"/>
  <c r="A62" i="1"/>
  <c r="A61" i="1"/>
  <c r="A60" i="1"/>
  <c r="A58" i="1"/>
  <c r="A59" i="1"/>
  <c r="A71" i="1"/>
  <c r="P52" i="1"/>
  <c r="A48" i="1"/>
  <c r="A40" i="1"/>
  <c r="A41" i="1"/>
  <c r="A42" i="1"/>
  <c r="A43" i="1"/>
  <c r="A44" i="1"/>
  <c r="A45" i="1"/>
  <c r="A46" i="1"/>
  <c r="A47" i="1"/>
  <c r="A53" i="1"/>
  <c r="A11" i="1"/>
  <c r="A12" i="1"/>
  <c r="A13" i="1"/>
  <c r="A4" i="1"/>
  <c r="A5" i="1"/>
  <c r="A6" i="1"/>
  <c r="A7" i="1"/>
  <c r="A8" i="1"/>
  <c r="A9" i="1"/>
  <c r="A10" i="1"/>
  <c r="A106" i="1"/>
  <c r="A178" i="1"/>
  <c r="A124" i="1"/>
  <c r="A70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A125" i="1"/>
  <c r="O161" i="1"/>
  <c r="O71" i="1"/>
  <c r="C71" i="1"/>
  <c r="M184" i="1"/>
  <c r="G185" i="1"/>
  <c r="G179" i="1"/>
  <c r="C179" i="1"/>
  <c r="O179" i="1"/>
  <c r="T184" i="1"/>
  <c r="C107" i="1"/>
  <c r="O107" i="1"/>
  <c r="W184" i="1"/>
  <c r="V184" i="1"/>
  <c r="C53" i="1"/>
  <c r="A185" i="1"/>
  <c r="O53" i="1"/>
  <c r="O185" i="1"/>
  <c r="A161" i="1"/>
  <c r="C161" i="1"/>
</calcChain>
</file>

<file path=xl/sharedStrings.xml><?xml version="1.0" encoding="utf-8"?>
<sst xmlns="http://schemas.openxmlformats.org/spreadsheetml/2006/main" count="483" uniqueCount="63">
  <si>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</si>
  <si>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</si>
  <si>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</si>
  <si>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</si>
  <si>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</si>
  <si>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</si>
  <si>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</si>
  <si>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</si>
  <si>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</si>
  <si>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</si>
  <si>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</si>
  <si>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</si>
  <si>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</si>
  <si>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</si>
  <si>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</si>
  <si>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</si>
  <si>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</si>
  <si>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</si>
  <si>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</si>
  <si>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</si>
  <si>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</si>
  <si>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</si>
  <si>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</si>
  <si>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</si>
  <si>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</si>
  <si>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</si>
  <si>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</si>
  <si>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</si>
  <si>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</si>
  <si>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</si>
  <si>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</si>
  <si>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</si>
  <si>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</si>
  <si>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</si>
  <si>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</si>
  <si>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</si>
  <si>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</si>
  <si>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</si>
  <si>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</si>
  <si>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</si>
  <si>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</si>
  <si>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</si>
  <si>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</si>
  <si>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</si>
  <si>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</si>
  <si>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</si>
  <si>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</si>
  <si>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</si>
  <si>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</si>
  <si>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</si>
  <si>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</si>
  <si>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</si>
  <si>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</si>
  <si>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</si>
  <si>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  India 2022</t>
  </si>
  <si>
    <t>GLI Head Quarters Numbers  Nepal 2022</t>
  </si>
  <si>
    <t>GLI Head Quarters Numbers</t>
  </si>
  <si>
    <t xml:space="preserve">GLI Head Quarters Numbers Kenya </t>
  </si>
  <si>
    <t>GLI Head Quarters Numbers Spokane WA 2022</t>
  </si>
  <si>
    <t xml:space="preserve">GLI Head Quarters Numbers Pakistan </t>
  </si>
  <si>
    <t xml:space="preserve">GLI Head Quarters Numbers  Uganda </t>
  </si>
  <si>
    <t xml:space="preserve"> 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</si>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</sst>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9"/>
      <name val="Calibri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15">
    <xf numFmtId="0" fontId="0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59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64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6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9" fillId="0" borderId="0"/>
    <xf numFmtId="0" fontId="7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 applyAlignment="1">
      <alignment horizontal="left" vertical="top"/>
    </xf>
    <xf numFmtId="3" fontId="5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55" fillId="0" borderId="1" xfId="0" applyNumberFormat="1" applyFont="1" applyBorder="1" applyAlignment="1">
      <alignment horizontal="center" vertical="top" wrapText="1"/>
    </xf>
    <xf numFmtId="3" fontId="57" fillId="0" borderId="1" xfId="0" applyNumberFormat="1" applyFont="1" applyBorder="1" applyAlignment="1">
      <alignment horizontal="center" vertical="top" wrapText="1"/>
    </xf>
    <xf numFmtId="3" fontId="56" fillId="0" borderId="1" xfId="0" applyNumberFormat="1" applyFont="1" applyBorder="1" applyAlignment="1">
      <alignment horizontal="center" vertical="top" wrapText="1"/>
    </xf>
    <xf numFmtId="3" fontId="56" fillId="0" borderId="1" xfId="0" applyNumberFormat="1" applyFont="1" applyBorder="1" applyAlignment="1">
      <alignment horizontal="center" vertical="top"/>
    </xf>
    <xf numFmtId="3" fontId="55" fillId="0" borderId="2" xfId="0" applyNumberFormat="1" applyFont="1" applyBorder="1" applyAlignment="1">
      <alignment horizontal="center" vertical="top" wrapText="1"/>
    </xf>
    <xf numFmtId="3" fontId="57" fillId="0" borderId="2" xfId="0" applyNumberFormat="1" applyFont="1" applyBorder="1" applyAlignment="1">
      <alignment horizontal="center" vertical="top" wrapText="1"/>
    </xf>
    <xf numFmtId="3" fontId="55" fillId="0" borderId="4" xfId="0" applyNumberFormat="1" applyFont="1" applyBorder="1" applyAlignment="1">
      <alignment horizontal="center" vertical="top" wrapText="1"/>
    </xf>
    <xf numFmtId="3" fontId="55" fillId="0" borderId="0" xfId="0" applyNumberFormat="1" applyFont="1" applyAlignment="1">
      <alignment horizontal="center" vertical="top" wrapText="1"/>
    </xf>
    <xf numFmtId="3" fontId="56" fillId="0" borderId="0" xfId="0" applyNumberFormat="1" applyFont="1" applyAlignment="1">
      <alignment horizontal="center" vertical="top"/>
    </xf>
    <xf numFmtId="3" fontId="56" fillId="0" borderId="0" xfId="0" applyNumberFormat="1" applyFont="1" applyAlignment="1">
      <alignment horizontal="center" vertical="top" wrapText="1"/>
    </xf>
    <xf numFmtId="3" fontId="57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1" fillId="0" borderId="1" xfId="4" applyBorder="1" applyAlignment="1">
      <alignment horizontal="left" vertical="top"/>
    </xf>
    <xf numFmtId="1" fontId="55" fillId="0" borderId="1" xfId="4" applyNumberFormat="1" applyFont="1" applyBorder="1" applyAlignment="1">
      <alignment horizontal="center" vertical="top" wrapText="1"/>
    </xf>
    <xf numFmtId="0" fontId="57" fillId="0" borderId="1" xfId="4" applyFont="1" applyBorder="1" applyAlignment="1">
      <alignment horizontal="center" vertical="top" wrapText="1"/>
    </xf>
    <xf numFmtId="1" fontId="55" fillId="0" borderId="1" xfId="0" applyNumberFormat="1" applyFont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55" fillId="0" borderId="2" xfId="0" applyNumberFormat="1" applyFont="1" applyBorder="1" applyAlignment="1">
      <alignment horizontal="center" vertical="top" wrapText="1"/>
    </xf>
    <xf numFmtId="0" fontId="57" fillId="0" borderId="2" xfId="0" applyFont="1" applyBorder="1" applyAlignment="1">
      <alignment horizontal="center" vertical="top" wrapText="1"/>
    </xf>
    <xf numFmtId="0" fontId="56" fillId="0" borderId="1" xfId="0" applyFont="1" applyBorder="1" applyAlignment="1">
      <alignment horizontal="center" vertical="top" wrapText="1"/>
    </xf>
    <xf numFmtId="0" fontId="42" fillId="0" borderId="1" xfId="14" applyBorder="1" applyAlignment="1">
      <alignment horizontal="left" vertical="top"/>
    </xf>
    <xf numFmtId="0" fontId="57" fillId="0" borderId="1" xfId="14" applyFont="1" applyBorder="1" applyAlignment="1">
      <alignment horizontal="center" vertical="top" wrapText="1"/>
    </xf>
    <xf numFmtId="0" fontId="56" fillId="0" borderId="1" xfId="14" applyFont="1" applyBorder="1" applyAlignment="1">
      <alignment horizontal="center" vertical="top" wrapText="1"/>
    </xf>
    <xf numFmtId="0" fontId="56" fillId="0" borderId="5" xfId="0" applyFont="1" applyBorder="1" applyAlignment="1">
      <alignment horizontal="center" vertical="top" wrapText="1"/>
    </xf>
    <xf numFmtId="0" fontId="57" fillId="0" borderId="4" xfId="0" applyFont="1" applyBorder="1" applyAlignment="1">
      <alignment horizontal="center" vertical="top" wrapText="1"/>
    </xf>
    <xf numFmtId="0" fontId="41" fillId="0" borderId="1" xfId="15" applyBorder="1" applyAlignment="1">
      <alignment horizontal="left" vertical="top"/>
    </xf>
    <xf numFmtId="0" fontId="57" fillId="0" borderId="1" xfId="15" applyFont="1" applyBorder="1" applyAlignment="1">
      <alignment horizontal="center" vertical="top" wrapText="1"/>
    </xf>
    <xf numFmtId="0" fontId="56" fillId="0" borderId="1" xfId="15" applyFont="1" applyBorder="1" applyAlignment="1">
      <alignment horizontal="center" vertical="top" wrapText="1"/>
    </xf>
    <xf numFmtId="0" fontId="40" fillId="0" borderId="1" xfId="16" applyBorder="1" applyAlignment="1">
      <alignment horizontal="left" vertical="top"/>
    </xf>
    <xf numFmtId="1" fontId="55" fillId="0" borderId="1" xfId="18" applyNumberFormat="1" applyFont="1" applyBorder="1" applyAlignment="1">
      <alignment horizontal="center" vertical="top" wrapText="1"/>
    </xf>
    <xf numFmtId="0" fontId="36" fillId="0" borderId="1" xfId="20" applyBorder="1" applyAlignment="1">
      <alignment horizontal="left" vertical="top"/>
    </xf>
    <xf numFmtId="1" fontId="55" fillId="0" borderId="1" xfId="20" applyNumberFormat="1" applyFont="1" applyBorder="1" applyAlignment="1">
      <alignment horizontal="center" vertical="top" wrapText="1"/>
    </xf>
    <xf numFmtId="0" fontId="57" fillId="0" borderId="1" xfId="20" applyFont="1" applyBorder="1" applyAlignment="1">
      <alignment horizontal="center" vertical="top" wrapText="1"/>
    </xf>
    <xf numFmtId="0" fontId="62" fillId="0" borderId="1" xfId="24" applyFont="1" applyBorder="1"/>
    <xf numFmtId="3" fontId="0" fillId="0" borderId="1" xfId="0" applyNumberFormat="1" applyBorder="1" applyAlignment="1">
      <alignment horizontal="center" vertical="top"/>
    </xf>
    <xf numFmtId="3" fontId="57" fillId="0" borderId="1" xfId="15" applyNumberFormat="1" applyFont="1" applyBorder="1" applyAlignment="1">
      <alignment horizontal="center" vertical="top" wrapText="1"/>
    </xf>
    <xf numFmtId="0" fontId="29" fillId="0" borderId="1" xfId="27" applyBorder="1" applyAlignment="1">
      <alignment horizontal="left" vertical="top"/>
    </xf>
    <xf numFmtId="0" fontId="27" fillId="0" borderId="1" xfId="36" applyBorder="1" applyAlignment="1">
      <alignment horizontal="left" vertical="top"/>
    </xf>
    <xf numFmtId="0" fontId="57" fillId="0" borderId="1" xfId="36" applyFont="1" applyBorder="1" applyAlignment="1">
      <alignment horizontal="center" vertical="top" wrapText="1"/>
    </xf>
    <xf numFmtId="0" fontId="66" fillId="0" borderId="2" xfId="60" applyFont="1" applyBorder="1" applyAlignment="1">
      <alignment horizontal="center" vertical="top" wrapText="1"/>
    </xf>
    <xf numFmtId="0" fontId="65" fillId="0" borderId="2" xfId="60" applyFont="1" applyBorder="1" applyAlignment="1">
      <alignment horizontal="center" vertical="top" wrapText="1"/>
    </xf>
    <xf numFmtId="0" fontId="21" fillId="0" borderId="1" xfId="62" applyBorder="1" applyAlignment="1">
      <alignment horizontal="left" vertical="top"/>
    </xf>
    <xf numFmtId="1" fontId="55" fillId="0" borderId="1" xfId="62" applyNumberFormat="1" applyFont="1" applyBorder="1" applyAlignment="1">
      <alignment horizontal="center" vertical="top" wrapText="1"/>
    </xf>
    <xf numFmtId="0" fontId="57" fillId="0" borderId="1" xfId="62" applyFont="1" applyBorder="1" applyAlignment="1">
      <alignment horizontal="center" vertical="top" wrapText="1"/>
    </xf>
    <xf numFmtId="1" fontId="55" fillId="0" borderId="1" xfId="63" applyNumberFormat="1" applyFont="1" applyBorder="1" applyAlignment="1">
      <alignment horizontal="center" vertical="top" wrapText="1"/>
    </xf>
    <xf numFmtId="0" fontId="57" fillId="0" borderId="1" xfId="63" applyFont="1" applyBorder="1" applyAlignment="1">
      <alignment horizontal="center" vertical="top" wrapText="1"/>
    </xf>
    <xf numFmtId="0" fontId="20" fillId="0" borderId="1" xfId="63" applyBorder="1" applyAlignment="1">
      <alignment horizontal="left" vertical="top"/>
    </xf>
    <xf numFmtId="0" fontId="60" fillId="0" borderId="1" xfId="64" applyFont="1" applyBorder="1" applyAlignment="1">
      <alignment horizontal="left" vertical="top"/>
    </xf>
    <xf numFmtId="0" fontId="60" fillId="0" borderId="1" xfId="65" applyFont="1" applyBorder="1" applyAlignment="1">
      <alignment horizontal="left" vertical="top"/>
    </xf>
    <xf numFmtId="0" fontId="17" fillId="0" borderId="1" xfId="66" applyBorder="1" applyAlignment="1">
      <alignment horizontal="left" vertical="top"/>
    </xf>
    <xf numFmtId="1" fontId="55" fillId="0" borderId="1" xfId="66" applyNumberFormat="1" applyFont="1" applyBorder="1" applyAlignment="1">
      <alignment horizontal="center" vertical="top" wrapText="1"/>
    </xf>
    <xf numFmtId="0" fontId="57" fillId="0" borderId="1" xfId="66" applyFont="1" applyBorder="1" applyAlignment="1">
      <alignment horizontal="center" vertical="top" wrapText="1"/>
    </xf>
    <xf numFmtId="0" fontId="66" fillId="0" borderId="2" xfId="67" applyFont="1" applyBorder="1" applyAlignment="1">
      <alignment horizontal="center" vertical="top" wrapText="1"/>
    </xf>
    <xf numFmtId="0" fontId="67" fillId="0" borderId="2" xfId="67" applyBorder="1" applyAlignment="1">
      <alignment horizontal="left" vertical="top"/>
    </xf>
    <xf numFmtId="1" fontId="65" fillId="0" borderId="2" xfId="67" applyNumberFormat="1" applyFont="1" applyBorder="1" applyAlignment="1">
      <alignment horizontal="center" vertical="top" wrapText="1"/>
    </xf>
    <xf numFmtId="0" fontId="16" fillId="0" borderId="1" xfId="68" applyBorder="1" applyAlignment="1">
      <alignment horizontal="left" vertical="top"/>
    </xf>
    <xf numFmtId="1" fontId="55" fillId="0" borderId="1" xfId="68" applyNumberFormat="1" applyFont="1" applyBorder="1" applyAlignment="1">
      <alignment horizontal="center" vertical="top" wrapText="1"/>
    </xf>
    <xf numFmtId="0" fontId="57" fillId="0" borderId="1" xfId="68" applyFont="1" applyBorder="1" applyAlignment="1">
      <alignment horizontal="center" vertical="top" wrapText="1"/>
    </xf>
    <xf numFmtId="0" fontId="60" fillId="0" borderId="1" xfId="68" applyFont="1" applyBorder="1" applyAlignment="1">
      <alignment horizontal="left" vertical="top"/>
    </xf>
    <xf numFmtId="1" fontId="55" fillId="0" borderId="1" xfId="69" applyNumberFormat="1" applyFont="1" applyBorder="1" applyAlignment="1">
      <alignment horizontal="center" vertical="top" wrapText="1"/>
    </xf>
    <xf numFmtId="0" fontId="57" fillId="0" borderId="1" xfId="69" applyFont="1" applyBorder="1" applyAlignment="1">
      <alignment horizontal="center" vertical="top" wrapText="1"/>
    </xf>
    <xf numFmtId="0" fontId="60" fillId="0" borderId="1" xfId="70" applyFont="1" applyBorder="1" applyAlignment="1">
      <alignment horizontal="left" vertical="top"/>
    </xf>
    <xf numFmtId="0" fontId="14" fillId="0" borderId="1" xfId="70" applyBorder="1" applyAlignment="1">
      <alignment horizontal="left" vertical="top"/>
    </xf>
    <xf numFmtId="1" fontId="55" fillId="0" borderId="1" xfId="70" applyNumberFormat="1" applyFont="1" applyBorder="1" applyAlignment="1">
      <alignment horizontal="center" vertical="top" wrapText="1"/>
    </xf>
    <xf numFmtId="0" fontId="57" fillId="0" borderId="1" xfId="70" applyFont="1" applyBorder="1" applyAlignment="1">
      <alignment horizontal="center" vertical="top" wrapText="1"/>
    </xf>
    <xf numFmtId="0" fontId="60" fillId="0" borderId="1" xfId="71" applyFont="1" applyBorder="1" applyAlignment="1">
      <alignment horizontal="left" vertical="top"/>
    </xf>
    <xf numFmtId="1" fontId="61" fillId="0" borderId="2" xfId="71" applyNumberFormat="1" applyFont="1" applyBorder="1" applyAlignment="1">
      <alignment horizontal="center" vertical="top" wrapText="1"/>
    </xf>
    <xf numFmtId="0" fontId="59" fillId="0" borderId="2" xfId="71" applyFont="1" applyBorder="1" applyAlignment="1">
      <alignment horizontal="center" vertical="top" wrapText="1"/>
    </xf>
    <xf numFmtId="1" fontId="61" fillId="0" borderId="4" xfId="71" applyNumberFormat="1" applyFont="1" applyBorder="1" applyAlignment="1">
      <alignment horizontal="center" vertical="top" wrapText="1"/>
    </xf>
    <xf numFmtId="1" fontId="13" fillId="0" borderId="6" xfId="71" applyNumberFormat="1" applyBorder="1" applyAlignment="1">
      <alignment horizontal="center"/>
    </xf>
    <xf numFmtId="0" fontId="13" fillId="0" borderId="1" xfId="71" applyBorder="1" applyAlignment="1">
      <alignment horizontal="left" vertical="top"/>
    </xf>
    <xf numFmtId="1" fontId="55" fillId="0" borderId="1" xfId="71" applyNumberFormat="1" applyFont="1" applyBorder="1" applyAlignment="1">
      <alignment horizontal="center" vertical="top" wrapText="1"/>
    </xf>
    <xf numFmtId="0" fontId="57" fillId="0" borderId="1" xfId="71" applyFont="1" applyBorder="1" applyAlignment="1">
      <alignment horizontal="center" vertical="top" wrapText="1"/>
    </xf>
    <xf numFmtId="0" fontId="13" fillId="0" borderId="0" xfId="71" applyAlignment="1">
      <alignment horizontal="center" vertical="top"/>
    </xf>
    <xf numFmtId="0" fontId="12" fillId="0" borderId="1" xfId="72" applyBorder="1" applyAlignment="1">
      <alignment horizontal="left" vertical="top"/>
    </xf>
    <xf numFmtId="1" fontId="55" fillId="0" borderId="1" xfId="72" applyNumberFormat="1" applyFont="1" applyBorder="1" applyAlignment="1">
      <alignment horizontal="center" vertical="top" wrapText="1"/>
    </xf>
    <xf numFmtId="0" fontId="60" fillId="0" borderId="1" xfId="72" applyFont="1" applyBorder="1" applyAlignment="1">
      <alignment horizontal="left" vertical="top"/>
    </xf>
    <xf numFmtId="1" fontId="61" fillId="0" borderId="2" xfId="72" applyNumberFormat="1" applyFont="1" applyBorder="1" applyAlignment="1">
      <alignment horizontal="center" vertical="top" wrapText="1"/>
    </xf>
    <xf numFmtId="1" fontId="61" fillId="0" borderId="4" xfId="72" applyNumberFormat="1" applyFont="1" applyBorder="1" applyAlignment="1">
      <alignment horizontal="center" vertical="top" wrapText="1"/>
    </xf>
    <xf numFmtId="0" fontId="60" fillId="0" borderId="1" xfId="73" applyFont="1" applyBorder="1" applyAlignment="1">
      <alignment horizontal="left" vertical="top"/>
    </xf>
    <xf numFmtId="0" fontId="59" fillId="0" borderId="2" xfId="73" applyFont="1" applyBorder="1" applyAlignment="1">
      <alignment horizontal="center" vertical="top" wrapText="1"/>
    </xf>
    <xf numFmtId="0" fontId="59" fillId="0" borderId="4" xfId="73" applyFont="1" applyBorder="1" applyAlignment="1">
      <alignment horizontal="center" vertical="top" wrapText="1"/>
    </xf>
    <xf numFmtId="0" fontId="10" fillId="0" borderId="1" xfId="74" applyBorder="1" applyAlignment="1">
      <alignment horizontal="left" vertical="top"/>
    </xf>
    <xf numFmtId="1" fontId="55" fillId="0" borderId="1" xfId="75" applyNumberFormat="1" applyFont="1" applyBorder="1" applyAlignment="1">
      <alignment horizontal="center" vertical="top" wrapText="1"/>
    </xf>
    <xf numFmtId="0" fontId="57" fillId="0" borderId="1" xfId="75" applyFont="1" applyBorder="1" applyAlignment="1">
      <alignment horizontal="center" vertical="top" wrapText="1"/>
    </xf>
    <xf numFmtId="0" fontId="9" fillId="0" borderId="1" xfId="75" applyBorder="1" applyAlignment="1">
      <alignment horizontal="left" vertical="top"/>
    </xf>
    <xf numFmtId="0" fontId="60" fillId="0" borderId="1" xfId="76" applyFont="1" applyBorder="1" applyAlignment="1">
      <alignment horizontal="left" vertical="top"/>
    </xf>
    <xf numFmtId="0" fontId="59" fillId="0" borderId="2" xfId="76" applyFont="1" applyBorder="1" applyAlignment="1">
      <alignment horizontal="center" vertical="top" wrapText="1"/>
    </xf>
    <xf numFmtId="0" fontId="59" fillId="0" borderId="4" xfId="76" applyFont="1" applyBorder="1" applyAlignment="1">
      <alignment horizontal="center" vertical="top" wrapText="1"/>
    </xf>
    <xf numFmtId="0" fontId="63" fillId="0" borderId="5" xfId="76" applyFont="1" applyBorder="1" applyAlignment="1">
      <alignment horizontal="center" vertical="top" wrapText="1"/>
    </xf>
    <xf numFmtId="3" fontId="57" fillId="0" borderId="1" xfId="0" applyNumberFormat="1" applyFont="1" applyBorder="1" applyAlignment="1">
      <alignment horizontal="center" vertical="center" wrapText="1"/>
    </xf>
    <xf numFmtId="3" fontId="59" fillId="0" borderId="1" xfId="0" applyNumberFormat="1" applyFont="1" applyBorder="1" applyAlignment="1">
      <alignment horizontal="center" vertical="center"/>
    </xf>
    <xf numFmtId="0" fontId="7" fillId="0" borderId="1" xfId="77" applyBorder="1" applyAlignment="1">
      <alignment horizontal="left" vertical="top"/>
    </xf>
    <xf numFmtId="0" fontId="57" fillId="0" borderId="1" xfId="77" applyFont="1" applyBorder="1" applyAlignment="1">
      <alignment horizontal="center" vertical="top" wrapText="1"/>
    </xf>
    <xf numFmtId="0" fontId="68" fillId="0" borderId="1" xfId="0" applyFont="1" applyBorder="1" applyAlignment="1">
      <alignment horizontal="left" vertical="top"/>
    </xf>
    <xf numFmtId="0" fontId="63" fillId="0" borderId="5" xfId="0" applyFont="1" applyBorder="1" applyAlignment="1">
      <alignment horizontal="center" vertical="top" wrapText="1"/>
    </xf>
    <xf numFmtId="0" fontId="59" fillId="0" borderId="2" xfId="0" applyFont="1" applyBorder="1" applyAlignment="1">
      <alignment horizontal="center" vertical="top" wrapText="1"/>
    </xf>
    <xf numFmtId="0" fontId="59" fillId="0" borderId="4" xfId="0" applyFont="1" applyBorder="1" applyAlignment="1">
      <alignment horizontal="center" vertical="top" wrapText="1"/>
    </xf>
    <xf numFmtId="0" fontId="61" fillId="0" borderId="1" xfId="0" applyFont="1" applyBorder="1" applyAlignment="1">
      <alignment horizontal="left" vertical="top"/>
    </xf>
    <xf numFmtId="0" fontId="15" fillId="0" borderId="1" xfId="69" applyBorder="1" applyAlignment="1">
      <alignment horizontal="center" vertical="top"/>
    </xf>
    <xf numFmtId="0" fontId="15" fillId="0" borderId="1" xfId="69" applyBorder="1" applyAlignment="1">
      <alignment horizontal="left" vertical="top"/>
    </xf>
    <xf numFmtId="0" fontId="14" fillId="0" borderId="1" xfId="70" applyBorder="1" applyAlignment="1">
      <alignment horizontal="center" vertical="top"/>
    </xf>
    <xf numFmtId="1" fontId="55" fillId="0" borderId="3" xfId="0" applyNumberFormat="1" applyFont="1" applyBorder="1" applyAlignment="1">
      <alignment horizontal="center" vertical="top" wrapText="1"/>
    </xf>
    <xf numFmtId="0" fontId="60" fillId="0" borderId="1" xfId="78" applyFont="1" applyBorder="1" applyAlignment="1">
      <alignment horizontal="left" vertical="top"/>
    </xf>
    <xf numFmtId="1" fontId="61" fillId="0" borderId="2" xfId="78" applyNumberFormat="1" applyFont="1" applyBorder="1" applyAlignment="1">
      <alignment horizontal="center" vertical="top" wrapText="1"/>
    </xf>
    <xf numFmtId="0" fontId="59" fillId="0" borderId="2" xfId="78" applyFont="1" applyBorder="1" applyAlignment="1">
      <alignment horizontal="center" vertical="top" wrapText="1"/>
    </xf>
    <xf numFmtId="1" fontId="61" fillId="0" borderId="3" xfId="78" applyNumberFormat="1" applyFont="1" applyBorder="1" applyAlignment="1">
      <alignment horizontal="center" vertical="top" wrapText="1"/>
    </xf>
    <xf numFmtId="1" fontId="6" fillId="0" borderId="6" xfId="78" applyNumberFormat="1" applyBorder="1" applyAlignment="1">
      <alignment horizontal="center" vertical="top"/>
    </xf>
    <xf numFmtId="1" fontId="55" fillId="0" borderId="4" xfId="0" applyNumberFormat="1" applyFont="1" applyBorder="1" applyAlignment="1">
      <alignment horizontal="center" vertical="top" wrapText="1"/>
    </xf>
    <xf numFmtId="0" fontId="70" fillId="0" borderId="0" xfId="79" applyFont="1" applyAlignment="1">
      <alignment horizontal="center" vertical="top"/>
    </xf>
    <xf numFmtId="0" fontId="66" fillId="0" borderId="2" xfId="79" applyFont="1" applyBorder="1" applyAlignment="1">
      <alignment horizontal="center" vertical="top" wrapText="1"/>
    </xf>
    <xf numFmtId="0" fontId="70" fillId="0" borderId="2" xfId="79" applyFont="1" applyBorder="1" applyAlignment="1">
      <alignment horizontal="left" vertical="top"/>
    </xf>
    <xf numFmtId="1" fontId="65" fillId="0" borderId="2" xfId="79" applyNumberFormat="1" applyFont="1" applyBorder="1" applyAlignment="1">
      <alignment horizontal="center" vertical="top" wrapText="1"/>
    </xf>
    <xf numFmtId="0" fontId="65" fillId="0" borderId="2" xfId="79" applyFont="1" applyBorder="1" applyAlignment="1">
      <alignment horizontal="center" vertical="top" wrapText="1"/>
    </xf>
    <xf numFmtId="1" fontId="61" fillId="0" borderId="2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60" fillId="0" borderId="1" xfId="0" applyFont="1" applyBorder="1" applyAlignment="1">
      <alignment horizontal="left" vertical="top"/>
    </xf>
    <xf numFmtId="0" fontId="66" fillId="0" borderId="2" xfId="80" applyFont="1" applyBorder="1" applyAlignment="1">
      <alignment horizontal="center" vertical="top" wrapText="1"/>
    </xf>
    <xf numFmtId="0" fontId="72" fillId="0" borderId="2" xfId="80" applyFont="1" applyBorder="1" applyAlignment="1">
      <alignment horizontal="left" vertical="top"/>
    </xf>
    <xf numFmtId="1" fontId="65" fillId="0" borderId="2" xfId="80" applyNumberFormat="1" applyFont="1" applyBorder="1" applyAlignment="1">
      <alignment horizontal="center" vertical="top" wrapText="1"/>
    </xf>
    <xf numFmtId="0" fontId="65" fillId="0" borderId="2" xfId="80" applyFont="1" applyBorder="1" applyAlignment="1">
      <alignment horizontal="center" vertical="top" wrapText="1"/>
    </xf>
    <xf numFmtId="0" fontId="60" fillId="0" borderId="1" xfId="81" applyFont="1" applyBorder="1" applyAlignment="1">
      <alignment horizontal="left" vertical="top"/>
    </xf>
    <xf numFmtId="1" fontId="61" fillId="0" borderId="2" xfId="81" applyNumberFormat="1" applyFont="1" applyBorder="1" applyAlignment="1">
      <alignment horizontal="center" vertical="top" wrapText="1"/>
    </xf>
    <xf numFmtId="0" fontId="59" fillId="0" borderId="2" xfId="81" applyFont="1" applyBorder="1" applyAlignment="1">
      <alignment horizontal="center" vertical="top" wrapText="1"/>
    </xf>
    <xf numFmtId="1" fontId="61" fillId="0" borderId="4" xfId="81" applyNumberFormat="1" applyFont="1" applyBorder="1" applyAlignment="1">
      <alignment horizontal="center" vertical="top" wrapText="1"/>
    </xf>
    <xf numFmtId="0" fontId="60" fillId="0" borderId="1" xfId="82" applyFont="1" applyBorder="1" applyAlignment="1">
      <alignment horizontal="left" vertical="top"/>
    </xf>
    <xf numFmtId="1" fontId="61" fillId="0" borderId="2" xfId="82" applyNumberFormat="1" applyFont="1" applyBorder="1" applyAlignment="1">
      <alignment horizontal="center" vertical="top" wrapText="1"/>
    </xf>
    <xf numFmtId="0" fontId="59" fillId="0" borderId="2" xfId="82" applyFont="1" applyBorder="1" applyAlignment="1">
      <alignment horizontal="center" vertical="top" wrapText="1"/>
    </xf>
    <xf numFmtId="1" fontId="61" fillId="0" borderId="4" xfId="82" applyNumberFormat="1" applyFont="1" applyBorder="1" applyAlignment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57" fillId="2" borderId="1" xfId="0" applyFont="1" applyFill="1" applyBorder="1" applyAlignment="1">
      <alignment horizontal="center" vertical="top" wrapText="1"/>
    </xf>
    <xf numFmtId="0" fontId="64" fillId="0" borderId="2" xfId="147" applyFont="1" applyBorder="1" applyAlignment="1">
      <alignment horizontal="left" vertical="top"/>
    </xf>
    <xf numFmtId="1" fontId="65" fillId="0" borderId="2" xfId="147" applyNumberFormat="1" applyFont="1" applyBorder="1" applyAlignment="1">
      <alignment horizontal="center" vertical="top" wrapText="1"/>
    </xf>
    <xf numFmtId="0" fontId="66" fillId="0" borderId="2" xfId="147" applyFont="1" applyBorder="1" applyAlignment="1">
      <alignment horizontal="center" vertical="top" wrapText="1"/>
    </xf>
    <xf numFmtId="0" fontId="66" fillId="0" borderId="4" xfId="147" applyFont="1" applyBorder="1" applyAlignment="1">
      <alignment horizontal="center" vertical="top" wrapText="1"/>
    </xf>
    <xf numFmtId="0" fontId="74" fillId="0" borderId="5" xfId="147" applyFont="1" applyBorder="1" applyAlignment="1">
      <alignment horizontal="center" vertical="top" wrapText="1"/>
    </xf>
    <xf numFmtId="1" fontId="68" fillId="0" borderId="7" xfId="0" applyNumberFormat="1" applyFont="1" applyBorder="1" applyAlignment="1">
      <alignment horizontal="left"/>
    </xf>
    <xf numFmtId="0" fontId="75" fillId="2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3" fontId="59" fillId="2" borderId="1" xfId="0" applyNumberFormat="1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1" fontId="62" fillId="2" borderId="8" xfId="0" applyNumberFormat="1" applyFont="1" applyFill="1" applyBorder="1" applyAlignment="1">
      <alignment horizontal="center" vertical="center"/>
    </xf>
    <xf numFmtId="3" fontId="59" fillId="2" borderId="1" xfId="0" applyNumberFormat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top" wrapText="1"/>
    </xf>
    <xf numFmtId="3" fontId="5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56" fillId="2" borderId="1" xfId="0" applyNumberFormat="1" applyFont="1" applyFill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/>
    </xf>
    <xf numFmtId="3" fontId="56" fillId="0" borderId="1" xfId="0" applyNumberFormat="1" applyFont="1" applyBorder="1" applyAlignment="1">
      <alignment horizontal="center" vertical="top" wrapText="1"/>
    </xf>
    <xf numFmtId="3" fontId="55" fillId="0" borderId="1" xfId="0" applyNumberFormat="1" applyFont="1" applyBorder="1" applyAlignment="1">
      <alignment horizontal="center" vertical="top" wrapText="1"/>
    </xf>
    <xf numFmtId="3" fontId="5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57" fillId="0" borderId="1" xfId="0" applyNumberFormat="1" applyFont="1" applyBorder="1" applyAlignment="1">
      <alignment horizontal="center" vertical="top" wrapText="1"/>
    </xf>
    <xf numFmtId="3" fontId="56" fillId="0" borderId="1" xfId="0" applyNumberFormat="1" applyFont="1" applyBorder="1" applyAlignment="1">
      <alignment horizontal="center" vertical="center" wrapText="1"/>
    </xf>
    <xf numFmtId="3" fontId="59" fillId="0" borderId="1" xfId="0" applyNumberFormat="1" applyFont="1" applyBorder="1" applyAlignment="1">
      <alignment horizontal="center" vertical="top"/>
    </xf>
    <xf numFmtId="0" fontId="64" fillId="0" borderId="2" xfId="147" applyFont="1" applyBorder="1" applyAlignment="1">
      <alignment horizontal="left" vertical="top"/>
    </xf>
    <xf numFmtId="0" fontId="66" fillId="0" borderId="2" xfId="147" applyFont="1" applyBorder="1" applyAlignment="1">
      <alignment horizontal="center" vertical="top" wrapText="1"/>
    </xf>
    <xf numFmtId="0" fontId="66" fillId="0" borderId="4" xfId="147" applyFont="1" applyBorder="1" applyAlignment="1">
      <alignment horizontal="center" vertical="top" wrapText="1"/>
    </xf>
    <xf numFmtId="0" fontId="74" fillId="0" borderId="5" xfId="147" applyFont="1" applyBorder="1" applyAlignment="1">
      <alignment horizontal="center" vertical="top" wrapText="1"/>
    </xf>
  </cellXfs>
  <cellStyles count="315">
    <cellStyle name="Normal" xfId="0" builtinId="0"/>
    <cellStyle name="Normal 10" xfId="12" xr:uid="{667C6485-6961-4443-93B9-80864B11D062}"/>
    <cellStyle name="Normal 10 2" xfId="39" xr:uid="{85ECAA9F-1448-4F9F-A3B3-C6D627A92759}"/>
    <cellStyle name="Normal 10 2 2" xfId="120" xr:uid="{D9126A2E-950C-4C67-9F22-519DC1B38365}"/>
    <cellStyle name="Normal 10 2 3" xfId="198" xr:uid="{38915CC6-3A17-4B8A-80A4-83FA3E6E766D}"/>
    <cellStyle name="Normal 10 2 4" xfId="275" xr:uid="{C32FA387-4BC1-4021-9118-E6314C02960B}"/>
    <cellStyle name="Normal 10 3" xfId="93" xr:uid="{1B2919A4-F4E5-4F1C-A1C8-81223FA5A2A8}"/>
    <cellStyle name="Normal 10 4" xfId="171" xr:uid="{1BF1C9A2-B1B1-44C6-97E7-B9D99B956A14}"/>
    <cellStyle name="Normal 10 5" xfId="248" xr:uid="{E3F0E67F-8CB3-478C-AF50-1AF613D43842}"/>
    <cellStyle name="Normal 11" xfId="13" xr:uid="{98B797F6-381F-4E8D-8219-E51AAF5ED51C}"/>
    <cellStyle name="Normal 11 2" xfId="40" xr:uid="{C49494A4-DE11-4C8A-95C8-04D88AE59FE8}"/>
    <cellStyle name="Normal 11 2 2" xfId="121" xr:uid="{58D21755-1392-41C6-B6E1-FF6B1D879EAB}"/>
    <cellStyle name="Normal 11 2 3" xfId="199" xr:uid="{8CE9E971-21ED-4124-9915-9D4AF24BF839}"/>
    <cellStyle name="Normal 11 2 4" xfId="276" xr:uid="{2B7B3CF2-CFD5-43D9-90CF-71FABE3F0CA2}"/>
    <cellStyle name="Normal 11 3" xfId="94" xr:uid="{38C71202-E626-4845-8B07-60381988D925}"/>
    <cellStyle name="Normal 11 4" xfId="172" xr:uid="{70959830-24F6-499F-93F0-8D0314FAA0BC}"/>
    <cellStyle name="Normal 11 5" xfId="249" xr:uid="{CDE65800-6FA3-4CD0-9D5A-4059AE1363D7}"/>
    <cellStyle name="Normal 12" xfId="14" xr:uid="{FE1B9C9C-5597-41C2-AD54-AE605C313BD7}"/>
    <cellStyle name="Normal 12 2" xfId="41" xr:uid="{F43F1906-1962-4AED-984F-464A538B188C}"/>
    <cellStyle name="Normal 12 2 2" xfId="122" xr:uid="{1F0DB6C5-B16E-4322-96D2-3A9A5394DCDD}"/>
    <cellStyle name="Normal 12 2 3" xfId="200" xr:uid="{E3CC864A-3DA0-4794-8679-541AA705FBA3}"/>
    <cellStyle name="Normal 12 2 4" xfId="277" xr:uid="{888C8C47-E9EF-4B01-9D79-97D10CAE378F}"/>
    <cellStyle name="Normal 12 3" xfId="95" xr:uid="{847BAF20-2013-4FE2-AFC6-B15D445D50F7}"/>
    <cellStyle name="Normal 12 4" xfId="173" xr:uid="{4CC4121C-51F0-4414-A67A-95732E69858D}"/>
    <cellStyle name="Normal 12 5" xfId="250" xr:uid="{5977A71A-D237-4CCF-9A71-2A5842AB9E42}"/>
    <cellStyle name="Normal 13" xfId="15" xr:uid="{88EB5372-2984-4708-B29C-3A1A55B27633}"/>
    <cellStyle name="Normal 13 2" xfId="42" xr:uid="{04AC3E3A-42C7-4A44-9C44-90690DC1C5FA}"/>
    <cellStyle name="Normal 13 2 2" xfId="123" xr:uid="{5C26174D-1CCA-4AB2-B4BF-AA860918802B}"/>
    <cellStyle name="Normal 13 2 3" xfId="201" xr:uid="{142EBA9F-95DE-4403-AB39-4DEE34ED2D86}"/>
    <cellStyle name="Normal 13 2 4" xfId="278" xr:uid="{0FCA826F-61B1-4BF2-99F5-2F900EBAFBFE}"/>
    <cellStyle name="Normal 13 3" xfId="96" xr:uid="{AE4C8733-67DB-4FFF-914E-0D362E9D9971}"/>
    <cellStyle name="Normal 13 4" xfId="174" xr:uid="{BD813FC0-E5FF-4FB9-A896-F7FDE8939F35}"/>
    <cellStyle name="Normal 13 5" xfId="251" xr:uid="{4CD17333-87B6-4FA1-9D82-6BCB421B8021}"/>
    <cellStyle name="Normal 14" xfId="16" xr:uid="{E8736E37-574E-4769-B413-B2F68A9574F4}"/>
    <cellStyle name="Normal 14 2" xfId="43" xr:uid="{E315A960-2085-4032-A67F-EC4A052C9406}"/>
    <cellStyle name="Normal 14 2 2" xfId="124" xr:uid="{B7C89C44-BD98-42FC-84DD-0AE40811B7DF}"/>
    <cellStyle name="Normal 14 2 3" xfId="202" xr:uid="{3B1EC996-7C15-4CAE-AE79-AE93C9F8926A}"/>
    <cellStyle name="Normal 14 2 4" xfId="279" xr:uid="{4301FC37-1AB9-4487-82B4-1C0BC02D1C9D}"/>
    <cellStyle name="Normal 14 3" xfId="97" xr:uid="{C4792334-0398-4293-9378-1E2ACDFDF7E6}"/>
    <cellStyle name="Normal 14 4" xfId="175" xr:uid="{2D529C4C-F463-4B6C-8430-0671519EFE4F}"/>
    <cellStyle name="Normal 14 5" xfId="252" xr:uid="{8CEA727D-324B-44C1-9F5B-EF35FF62D00B}"/>
    <cellStyle name="Normal 15" xfId="17" xr:uid="{D8FA546E-369F-43DD-A077-DF3AC712952D}"/>
    <cellStyle name="Normal 15 2" xfId="44" xr:uid="{46DA3847-7858-4A8B-A473-FF1AEE645849}"/>
    <cellStyle name="Normal 15 2 2" xfId="125" xr:uid="{20F4A2D3-6CE9-49B8-ABB5-1C0AAE5ED9A1}"/>
    <cellStyle name="Normal 15 2 3" xfId="203" xr:uid="{FF65E044-FADE-41D5-A486-DE586ECE7193}"/>
    <cellStyle name="Normal 15 2 4" xfId="280" xr:uid="{AA2F42EE-6D9A-4BC6-A85A-5C90BBA1C34E}"/>
    <cellStyle name="Normal 15 3" xfId="98" xr:uid="{C4E24187-6C28-4F1E-AE67-2646C3AA6C72}"/>
    <cellStyle name="Normal 15 4" xfId="176" xr:uid="{312C6747-F818-4046-BF77-0631A99EC200}"/>
    <cellStyle name="Normal 15 5" xfId="253" xr:uid="{73762FFA-6E88-499A-9A12-86FBF8C235B8}"/>
    <cellStyle name="Normal 16" xfId="18" xr:uid="{5B6ABF65-438F-4BE9-B483-6AA4EF6FBB71}"/>
    <cellStyle name="Normal 16 2" xfId="45" xr:uid="{A00AC41C-5D6E-4C26-B698-B2E55475F498}"/>
    <cellStyle name="Normal 16 2 2" xfId="126" xr:uid="{BCE0D213-AEE3-4250-84EF-216746FBF7C9}"/>
    <cellStyle name="Normal 16 2 3" xfId="204" xr:uid="{EF3FFCE7-8DF4-4D1A-AD38-E88816C90F25}"/>
    <cellStyle name="Normal 16 2 4" xfId="281" xr:uid="{284F3BEB-61A8-4183-93E8-C213D995E2DD}"/>
    <cellStyle name="Normal 16 3" xfId="99" xr:uid="{0FA880AA-7B0C-4C91-9B4F-04782D84E206}"/>
    <cellStyle name="Normal 16 4" xfId="177" xr:uid="{6AE5CEBB-7030-4BCD-853F-69834E55EB2E}"/>
    <cellStyle name="Normal 16 5" xfId="254" xr:uid="{88ABC573-B05E-4B40-88B1-959A31927348}"/>
    <cellStyle name="Normal 17" xfId="19" xr:uid="{0D877214-51D1-4ABE-B46F-493C5721719F}"/>
    <cellStyle name="Normal 17 2" xfId="46" xr:uid="{366722C3-C4C5-4DC0-9011-2A2F75D91C50}"/>
    <cellStyle name="Normal 17 2 2" xfId="127" xr:uid="{FB0C856E-8E81-4582-8449-9A2C83E8D4B5}"/>
    <cellStyle name="Normal 17 2 3" xfId="205" xr:uid="{8D8A20CC-20FF-4423-9DFF-17E0AE55F74F}"/>
    <cellStyle name="Normal 17 2 4" xfId="282" xr:uid="{35B1DB3E-A3F3-4F35-91C1-4CC37B053509}"/>
    <cellStyle name="Normal 17 3" xfId="100" xr:uid="{9E25A128-63F8-4177-BE7C-5D02D7258753}"/>
    <cellStyle name="Normal 17 4" xfId="178" xr:uid="{E67A4F7E-6CBE-4D4D-9F22-B7D5665BDF69}"/>
    <cellStyle name="Normal 17 5" xfId="255" xr:uid="{7B37977C-1AB9-4BBB-952D-FB279FC20810}"/>
    <cellStyle name="Normal 18" xfId="20" xr:uid="{D922ECAA-882F-49E4-8967-F3F391785C69}"/>
    <cellStyle name="Normal 18 2" xfId="47" xr:uid="{6F3F856A-C04F-44EF-81A7-652631F5A7EC}"/>
    <cellStyle name="Normal 18 2 2" xfId="128" xr:uid="{3437BA3E-03C7-496B-9AE3-2637924B4F8E}"/>
    <cellStyle name="Normal 18 2 3" xfId="206" xr:uid="{FFD49B27-9060-4AF7-BCFA-1BCD415F8240}"/>
    <cellStyle name="Normal 18 2 4" xfId="283" xr:uid="{8C06D7E2-A652-4040-9489-A0077697DA99}"/>
    <cellStyle name="Normal 18 3" xfId="101" xr:uid="{C041DCC1-20ED-4E8E-B937-6474D49D8E77}"/>
    <cellStyle name="Normal 18 4" xfId="179" xr:uid="{BE1AEB0B-A528-4CE7-A802-8A5BD7102CD8}"/>
    <cellStyle name="Normal 18 5" xfId="256" xr:uid="{FB457832-D363-476E-90C0-38708D9D8BEC}"/>
    <cellStyle name="Normal 19" xfId="21" xr:uid="{00B854F6-47F8-401C-90EC-CAC95A1C98F7}"/>
    <cellStyle name="Normal 19 2" xfId="48" xr:uid="{06482734-2CEB-4FC0-A3D0-BE3A754F1678}"/>
    <cellStyle name="Normal 19 2 2" xfId="129" xr:uid="{A9D7CCDC-813B-42C0-B5A3-105E1ABE73A6}"/>
    <cellStyle name="Normal 19 2 3" xfId="207" xr:uid="{4037651C-210C-4D52-9290-32601BA0CDF5}"/>
    <cellStyle name="Normal 19 2 4" xfId="284" xr:uid="{11AA3C4F-C87B-4782-8C66-D4D657CA4DF7}"/>
    <cellStyle name="Normal 19 3" xfId="102" xr:uid="{62640A6C-D6A1-466E-B221-DA022420EE87}"/>
    <cellStyle name="Normal 19 4" xfId="180" xr:uid="{ADA823F8-639C-4AF3-8B38-D50D2A20F3C2}"/>
    <cellStyle name="Normal 19 5" xfId="257" xr:uid="{9111EC96-823A-471B-B838-31439B315FE0}"/>
    <cellStyle name="Normal 2" xfId="1" xr:uid="{1DD0C64F-0E4A-4214-8F6C-CCE716F47B69}"/>
    <cellStyle name="Normal 2 2" xfId="2" xr:uid="{B6525240-6F75-442D-9079-5C345A4BD6BA}"/>
    <cellStyle name="Normal 2 2 2" xfId="30" xr:uid="{C715F0CF-23EA-42AF-BF9B-E7FFD5503779}"/>
    <cellStyle name="Normal 2 2 2 2" xfId="111" xr:uid="{042EE98D-3AE1-4A98-B500-C2057B46E72F}"/>
    <cellStyle name="Normal 2 2 2 3" xfId="189" xr:uid="{33B45D12-1ED8-4AA3-A920-02E47532D565}"/>
    <cellStyle name="Normal 2 2 2 4" xfId="266" xr:uid="{3B5D30EE-C891-44B1-B408-7754AD82DE90}"/>
    <cellStyle name="Normal 2 2 3" xfId="84" xr:uid="{9F39CF5A-46AD-4B19-BAF4-FF76BEAA851F}"/>
    <cellStyle name="Normal 2 2 4" xfId="162" xr:uid="{235BB7E8-773E-462B-B5E3-3891703D27A6}"/>
    <cellStyle name="Normal 2 2 5" xfId="239" xr:uid="{5908AA45-C04F-4A02-8D2B-B355D9269EFB}"/>
    <cellStyle name="Normal 2 3" xfId="6" xr:uid="{6FAB48F1-C56B-4EF1-9A2D-C6AE34622673}"/>
    <cellStyle name="Normal 2 3 2" xfId="34" xr:uid="{C2746834-B677-4EE2-92D2-C6C18DF4441D}"/>
    <cellStyle name="Normal 2 3 2 2" xfId="115" xr:uid="{35D793D3-515E-465D-82DD-BE1C49FBFAC1}"/>
    <cellStyle name="Normal 2 3 2 3" xfId="193" xr:uid="{6808218C-7BD6-4F40-8013-5249EA8A070B}"/>
    <cellStyle name="Normal 2 3 2 4" xfId="270" xr:uid="{CF421CA5-FC1D-4383-8BCB-7FD52BFB1436}"/>
    <cellStyle name="Normal 2 3 3" xfId="88" xr:uid="{6ED1F74F-CA3D-4C45-B3D0-666671D1FEB1}"/>
    <cellStyle name="Normal 2 3 4" xfId="166" xr:uid="{E03BCC7C-CEF4-4BEE-87D5-5860B8FD81F4}"/>
    <cellStyle name="Normal 2 3 5" xfId="243" xr:uid="{AD7C9CDB-D595-4A97-9219-9AC7A1B353BA}"/>
    <cellStyle name="Normal 2 4" xfId="8" xr:uid="{199F6844-5E67-4EEE-A978-982D9BDF019A}"/>
    <cellStyle name="Normal 2 4 2" xfId="36" xr:uid="{B45200FF-54FC-41F8-9F5C-8C1734E7C4A4}"/>
    <cellStyle name="Normal 2 4 2 2" xfId="117" xr:uid="{DC27C83B-8C1E-4FE4-96E9-90A514E150F7}"/>
    <cellStyle name="Normal 2 4 2 3" xfId="195" xr:uid="{97231EEB-8D88-4CB7-A899-B501D370E4BF}"/>
    <cellStyle name="Normal 2 4 2 4" xfId="272" xr:uid="{E96AF225-898C-4C6B-A488-E664C7999DAF}"/>
    <cellStyle name="Normal 2 4 3" xfId="90" xr:uid="{AC00C38C-5A93-4FDA-8768-C4D8B3CE8110}"/>
    <cellStyle name="Normal 2 4 4" xfId="168" xr:uid="{98604030-978D-45EC-8F76-F42D289E97F8}"/>
    <cellStyle name="Normal 2 4 5" xfId="245" xr:uid="{5F184AC9-9669-4C2D-BC6B-56EBA41052E6}"/>
    <cellStyle name="Normal 2 5" xfId="29" xr:uid="{64183CA7-1FDA-4FFF-91B2-27CA70BCD0C3}"/>
    <cellStyle name="Normal 2 5 2" xfId="110" xr:uid="{6A1E47FE-590D-4FB4-B84A-A59CF3B314D6}"/>
    <cellStyle name="Normal 2 5 3" xfId="188" xr:uid="{3AE4A213-D57E-4E2E-BFDE-395526C5498B}"/>
    <cellStyle name="Normal 2 5 4" xfId="265" xr:uid="{E6244015-7A53-4089-BB6B-F0C4FBB8B2D6}"/>
    <cellStyle name="Normal 2 6" xfId="83" xr:uid="{4764F368-4C14-4216-AE62-5699FBE53AAA}"/>
    <cellStyle name="Normal 2 7" xfId="161" xr:uid="{22114827-F4C1-4D7E-8585-713B82296F36}"/>
    <cellStyle name="Normal 2 8" xfId="238" xr:uid="{5B296B8F-83FB-40C5-9399-9F92AAA255C8}"/>
    <cellStyle name="Normal 20" xfId="22" xr:uid="{3E314578-027D-48D2-A825-02C695274BF7}"/>
    <cellStyle name="Normal 20 2" xfId="49" xr:uid="{27FFF38C-AE93-4301-96D1-A00DBBA7386A}"/>
    <cellStyle name="Normal 20 2 2" xfId="130" xr:uid="{D9AB3136-EAD8-45F1-86F3-4F5746645E4A}"/>
    <cellStyle name="Normal 20 2 3" xfId="208" xr:uid="{F6FF1C38-42AF-464F-AA39-FE202A48C602}"/>
    <cellStyle name="Normal 20 2 4" xfId="285" xr:uid="{CC64A51B-F300-4939-89B3-D6CFB33D6239}"/>
    <cellStyle name="Normal 20 3" xfId="103" xr:uid="{AA2CF6F1-D0BB-4B4B-8F95-9477EDEB4B84}"/>
    <cellStyle name="Normal 20 4" xfId="181" xr:uid="{B14C4432-2738-4625-8408-33D382B70B0C}"/>
    <cellStyle name="Normal 20 5" xfId="258" xr:uid="{A67E9770-7773-4165-9D93-E46DB14086AD}"/>
    <cellStyle name="Normal 21" xfId="23" xr:uid="{EB480432-B918-4A36-B16E-A4ACDC03865C}"/>
    <cellStyle name="Normal 21 2" xfId="50" xr:uid="{A38F6A00-06FD-4B74-9520-30BC6407AFDC}"/>
    <cellStyle name="Normal 21 2 2" xfId="131" xr:uid="{B0CB9086-775A-4643-AB76-6AA14AE6F02C}"/>
    <cellStyle name="Normal 21 2 3" xfId="209" xr:uid="{7841F3A2-2419-4729-8827-12C04F3744CA}"/>
    <cellStyle name="Normal 21 2 4" xfId="286" xr:uid="{890E428B-D74C-4381-BB46-D143A5DAAC2A}"/>
    <cellStyle name="Normal 21 3" xfId="104" xr:uid="{1CAEACA9-4A68-421B-B90F-977637BC18C3}"/>
    <cellStyle name="Normal 21 4" xfId="182" xr:uid="{E36B4331-75ED-458E-A5CB-537156C89B5C}"/>
    <cellStyle name="Normal 21 5" xfId="259" xr:uid="{3F570E39-D458-46A3-830B-AA39C0A84B73}"/>
    <cellStyle name="Normal 22" xfId="24" xr:uid="{D6B70EE9-648F-4D03-B9C3-C6662931C1C2}"/>
    <cellStyle name="Normal 22 2" xfId="51" xr:uid="{01850253-E1A3-4EF7-A517-688636EC4A7D}"/>
    <cellStyle name="Normal 22 2 2" xfId="132" xr:uid="{53816655-E65F-467F-ADD5-681DEBBBB727}"/>
    <cellStyle name="Normal 22 2 3" xfId="210" xr:uid="{A842B926-82C1-45B5-86CD-C7DF72291E6B}"/>
    <cellStyle name="Normal 22 2 4" xfId="287" xr:uid="{2A3E04E1-5230-4206-AC08-6BFD201D869E}"/>
    <cellStyle name="Normal 22 3" xfId="105" xr:uid="{D2A90A18-4A99-4170-82DF-F7064A755922}"/>
    <cellStyle name="Normal 22 4" xfId="183" xr:uid="{4B86EEF7-EDC3-4361-81AD-7E0A095AA503}"/>
    <cellStyle name="Normal 22 5" xfId="260" xr:uid="{EAA451B7-2403-442C-A1B0-D2F9D9D6F5A4}"/>
    <cellStyle name="Normal 23" xfId="25" xr:uid="{45A091FD-870B-4B7F-A9E7-F49BFEF85458}"/>
    <cellStyle name="Normal 23 2" xfId="52" xr:uid="{37F0682C-A3DF-4690-96F4-47233910535F}"/>
    <cellStyle name="Normal 23 2 2" xfId="133" xr:uid="{F2355CC7-0331-48E3-8E94-E54F489506EB}"/>
    <cellStyle name="Normal 23 2 3" xfId="211" xr:uid="{C4914C01-1198-44C0-BC29-D4A7C1CE6130}"/>
    <cellStyle name="Normal 23 2 4" xfId="288" xr:uid="{B68EA45E-2505-416E-991F-471889D6DDE2}"/>
    <cellStyle name="Normal 23 3" xfId="106" xr:uid="{3B76F003-258A-4A10-886E-3DFD3CC93F8C}"/>
    <cellStyle name="Normal 23 4" xfId="184" xr:uid="{870E9355-2AEF-41AA-A891-864A856B7FCB}"/>
    <cellStyle name="Normal 23 5" xfId="261" xr:uid="{4A80463E-D8B4-42A2-97DC-E276ABA54F85}"/>
    <cellStyle name="Normal 24" xfId="26" xr:uid="{D23A91C9-D4EF-4310-990A-56C9105A3DC7}"/>
    <cellStyle name="Normal 24 2" xfId="53" xr:uid="{12032680-EAA3-458E-9CE5-41897AA7037D}"/>
    <cellStyle name="Normal 24 2 2" xfId="134" xr:uid="{A27D13CE-8C2E-427D-9090-2DD2E8FFE98D}"/>
    <cellStyle name="Normal 24 2 3" xfId="212" xr:uid="{8612EC5E-8618-4670-9BF2-11408B2341EB}"/>
    <cellStyle name="Normal 24 2 4" xfId="289" xr:uid="{7C076A71-45FF-4A1B-A058-04A3249C264D}"/>
    <cellStyle name="Normal 24 3" xfId="107" xr:uid="{C8F91397-B883-4458-AA8C-967223292D83}"/>
    <cellStyle name="Normal 24 4" xfId="185" xr:uid="{190E28D8-EBFB-4469-9378-55C3061159B4}"/>
    <cellStyle name="Normal 24 5" xfId="262" xr:uid="{8F2F92AA-926E-4859-BA3C-81AF38386062}"/>
    <cellStyle name="Normal 25" xfId="27" xr:uid="{A3B3880D-3D4C-4F69-8C84-F21ADD210A7F}"/>
    <cellStyle name="Normal 25 2" xfId="54" xr:uid="{F993E255-BFEA-4DE5-B285-4A5786159FB7}"/>
    <cellStyle name="Normal 25 2 2" xfId="135" xr:uid="{5ED9C489-AC5A-4912-97DF-42300E0FE6DA}"/>
    <cellStyle name="Normal 25 2 3" xfId="213" xr:uid="{02117CBF-9D3C-4D80-9BA5-499BA1CBD0E7}"/>
    <cellStyle name="Normal 25 2 4" xfId="290" xr:uid="{B5768336-06F8-4AE7-8F3F-EA80C58D10F5}"/>
    <cellStyle name="Normal 25 3" xfId="108" xr:uid="{0780DEA7-1963-494E-B0D2-E89039EC9071}"/>
    <cellStyle name="Normal 25 4" xfId="186" xr:uid="{3D66ED27-1E95-4A25-85A0-161E88FC909D}"/>
    <cellStyle name="Normal 25 5" xfId="263" xr:uid="{1C6B2C2B-FF90-4DE2-B2D2-0364DE4BF5C8}"/>
    <cellStyle name="Normal 26" xfId="28" xr:uid="{0AD529A5-F972-4C6A-BBEF-7C8D011FB442}"/>
    <cellStyle name="Normal 26 2" xfId="55" xr:uid="{32D20AD4-F493-4542-8B98-38F52D8EFF29}"/>
    <cellStyle name="Normal 26 2 2" xfId="136" xr:uid="{CE3043E0-65B3-43D2-9C95-616B7C86FE0E}"/>
    <cellStyle name="Normal 26 2 3" xfId="214" xr:uid="{57CCF7CB-A035-4A10-8834-7E195496059E}"/>
    <cellStyle name="Normal 26 2 4" xfId="291" xr:uid="{B08C6CA8-C960-4987-9A06-5F7E75E13C03}"/>
    <cellStyle name="Normal 26 3" xfId="109" xr:uid="{2E46C6EC-219E-45FF-9F3E-6A7AEAFDC01A}"/>
    <cellStyle name="Normal 26 4" xfId="187" xr:uid="{9D559283-A9ED-47D1-9A05-788D8FC7A0E4}"/>
    <cellStyle name="Normal 26 5" xfId="264" xr:uid="{613BCCF1-4455-437C-88B3-796083FEA615}"/>
    <cellStyle name="Normal 27" xfId="56" xr:uid="{6EE13F68-90E3-4A44-B584-851670653655}"/>
    <cellStyle name="Normal 27 2" xfId="137" xr:uid="{583D4482-4005-4C3A-AC8E-7E5D64B4BF4B}"/>
    <cellStyle name="Normal 27 3" xfId="215" xr:uid="{913E1EC5-4AF4-4D0C-A56B-180A1ADE2525}"/>
    <cellStyle name="Normal 27 4" xfId="292" xr:uid="{6045C080-692A-47FD-A469-332DF932218C}"/>
    <cellStyle name="Normal 28" xfId="57" xr:uid="{EF13098F-AA1D-46A5-86FE-24543F969F34}"/>
    <cellStyle name="Normal 28 2" xfId="138" xr:uid="{38872F94-D9E9-4305-AD2B-A290363FF182}"/>
    <cellStyle name="Normal 28 3" xfId="216" xr:uid="{968A4EF2-6C8A-448F-8E0D-EA402CBF3D7D}"/>
    <cellStyle name="Normal 28 4" xfId="293" xr:uid="{C23C9F44-0485-4632-BA71-080CFFEE41EB}"/>
    <cellStyle name="Normal 29" xfId="58" xr:uid="{7C1EC6C4-65C2-4B4C-A26E-F81DA1C1173F}"/>
    <cellStyle name="Normal 29 2" xfId="139" xr:uid="{4E301577-5DEF-45AA-BD60-616E64EE9480}"/>
    <cellStyle name="Normal 29 3" xfId="217" xr:uid="{4B3666C2-C02D-499D-9A1C-C6F06D7A4387}"/>
    <cellStyle name="Normal 29 4" xfId="294" xr:uid="{0683635F-53AD-4EFE-A117-774A308FE3B1}"/>
    <cellStyle name="Normal 3" xfId="3" xr:uid="{6AA1CC6A-79FD-4B46-BE5C-0670FD3065A9}"/>
    <cellStyle name="Normal 3 2" xfId="31" xr:uid="{7A2ADE88-3353-4713-8AF4-3CECF081E234}"/>
    <cellStyle name="Normal 3 2 2" xfId="112" xr:uid="{38E66B7E-32AC-4061-BB6C-626091B03180}"/>
    <cellStyle name="Normal 3 2 3" xfId="190" xr:uid="{CE4F2A56-8869-4D7B-8FE3-08E9FAA17A5D}"/>
    <cellStyle name="Normal 3 2 4" xfId="267" xr:uid="{B0B72B10-5A08-4BD2-A4D5-290155091A59}"/>
    <cellStyle name="Normal 3 3" xfId="85" xr:uid="{E3427E65-CA41-4E49-A113-E4F59452D1DD}"/>
    <cellStyle name="Normal 3 4" xfId="163" xr:uid="{53F137A5-B8A9-414F-ADF2-784F23864739}"/>
    <cellStyle name="Normal 3 5" xfId="240" xr:uid="{6034ECE5-4045-42CC-A6D4-0B0A82ED3D52}"/>
    <cellStyle name="Normal 30" xfId="59" xr:uid="{CF4C1A87-18E9-4005-AE82-D346F460AF5C}"/>
    <cellStyle name="Normal 30 2" xfId="140" xr:uid="{9E081632-B202-4918-9F39-B529FEAC00F9}"/>
    <cellStyle name="Normal 30 3" xfId="218" xr:uid="{E1022C91-07D2-46A4-8697-741DAE46FF45}"/>
    <cellStyle name="Normal 30 4" xfId="295" xr:uid="{5BA27318-AE50-4179-8FE3-BDB4AD660B1A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3" xfId="219" xr:uid="{90D65787-9CA2-43A5-92BE-4EA9449CE96F}"/>
    <cellStyle name="Normal 32 4" xfId="296" xr:uid="{691522F4-A7EB-4BEB-A62D-C19B44C7AE8F}"/>
    <cellStyle name="Normal 33" xfId="62" xr:uid="{DA6B01BA-7EA2-41AF-9947-F29C687970B3}"/>
    <cellStyle name="Normal 33 2" xfId="142" xr:uid="{81F2C788-6148-4CF0-A222-80EC3D74D8BE}"/>
    <cellStyle name="Normal 33 3" xfId="220" xr:uid="{5E6DE3FB-A992-4245-A77F-37288E65DF59}"/>
    <cellStyle name="Normal 33 4" xfId="297" xr:uid="{12205BD7-7C2C-4F2F-AF46-8743AEFDF4B2}"/>
    <cellStyle name="Normal 34" xfId="63" xr:uid="{5E8BC7A7-F680-4929-BDB8-880366861C7D}"/>
    <cellStyle name="Normal 34 2" xfId="143" xr:uid="{A1938242-3A7C-451B-8CE3-DAE1A910DDA2}"/>
    <cellStyle name="Normal 34 3" xfId="221" xr:uid="{17C5DCE3-352D-4973-8679-E6CCAF031C14}"/>
    <cellStyle name="Normal 34 4" xfId="298" xr:uid="{65F9C5C1-EFFA-41C7-B7D4-32B5D5206FBB}"/>
    <cellStyle name="Normal 35" xfId="64" xr:uid="{85990EB5-18EC-43C0-95DD-D556FC4235DA}"/>
    <cellStyle name="Normal 35 2" xfId="144" xr:uid="{F408249E-22B2-4B3E-A5B4-6328C1564055}"/>
    <cellStyle name="Normal 35 3" xfId="222" xr:uid="{C547B482-48C7-457C-9BC0-C11EBCC37F7A}"/>
    <cellStyle name="Normal 35 4" xfId="299" xr:uid="{5F784442-94CB-4A68-B1CD-F8E04B376ABC}"/>
    <cellStyle name="Normal 36" xfId="65" xr:uid="{CA65D8F6-633A-4E29-94E0-50C73244DCBD}"/>
    <cellStyle name="Normal 36 2" xfId="145" xr:uid="{E2A6DC0B-F99F-4FA6-849C-BFE1A99AC290}"/>
    <cellStyle name="Normal 36 3" xfId="223" xr:uid="{FD032F4F-9BB5-4A16-9AC0-8114AB5ED368}"/>
    <cellStyle name="Normal 36 4" xfId="300" xr:uid="{54ABDD3D-D1DB-4B89-8645-D90670B38317}"/>
    <cellStyle name="Normal 37" xfId="66" xr:uid="{2F482123-194E-43CF-8ADF-8142C51BC3E7}"/>
    <cellStyle name="Normal 37 2" xfId="146" xr:uid="{37B4C061-CE28-4339-8CF1-64365CA4D9D1}"/>
    <cellStyle name="Normal 37 3" xfId="224" xr:uid="{5188FD79-1E98-4FAA-A08B-1BB895460FAF}"/>
    <cellStyle name="Normal 37 4" xfId="301" xr:uid="{01F019D1-04D4-497A-A7CB-F3B09D40CAA8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3" xfId="225" xr:uid="{E93E5114-9E14-43D1-A81E-23D1E93B4FB7}"/>
    <cellStyle name="Normal 39 4" xfId="302" xr:uid="{DF46E16F-BB6F-4440-B4E8-9E730BD6C48E}"/>
    <cellStyle name="Normal 4" xfId="4" xr:uid="{7ED4FF41-2128-445F-B187-B635C4F48F9A}"/>
    <cellStyle name="Normal 4 2" xfId="32" xr:uid="{9B23C921-7D0A-4759-8863-A85D70133196}"/>
    <cellStyle name="Normal 4 2 2" xfId="113" xr:uid="{EC47CDFF-AC72-4EAE-A838-C2B712F8A5D2}"/>
    <cellStyle name="Normal 4 2 3" xfId="191" xr:uid="{BC7FA153-A635-43E8-A5DA-560BF944E22C}"/>
    <cellStyle name="Normal 4 2 4" xfId="268" xr:uid="{5D820951-EC45-4D34-83DB-3E029EDC3D11}"/>
    <cellStyle name="Normal 4 3" xfId="86" xr:uid="{E6284E35-6160-4423-98E4-213FC41D04F7}"/>
    <cellStyle name="Normal 4 4" xfId="164" xr:uid="{8B068403-B105-4909-9200-FFFEE9FC2BF0}"/>
    <cellStyle name="Normal 4 5" xfId="241" xr:uid="{260F7AF6-798F-41A7-8D35-AC25E4711578}"/>
    <cellStyle name="Normal 40" xfId="69" xr:uid="{BCDE4A5F-E8BA-403E-8DA2-B163A9F20D2E}"/>
    <cellStyle name="Normal 40 2" xfId="149" xr:uid="{8DE038BD-41B8-4336-A606-571623D28A48}"/>
    <cellStyle name="Normal 40 3" xfId="226" xr:uid="{71202377-E323-41BF-9F11-4FE5C185DF17}"/>
    <cellStyle name="Normal 40 4" xfId="303" xr:uid="{E4408427-14E0-41FF-9239-208CFB64603E}"/>
    <cellStyle name="Normal 41" xfId="70" xr:uid="{91D660C4-2C8F-48E0-8D42-082B5CE560D5}"/>
    <cellStyle name="Normal 41 2" xfId="150" xr:uid="{7DE5F15B-ADF1-47B0-868E-C0F8BA182A97}"/>
    <cellStyle name="Normal 41 3" xfId="227" xr:uid="{3D10EB03-8797-46F3-A07D-5D6EDAF45BB8}"/>
    <cellStyle name="Normal 41 4" xfId="304" xr:uid="{B1ECA47B-9464-40D0-A1BF-49638E2C5E34}"/>
    <cellStyle name="Normal 42" xfId="71" xr:uid="{536BC5E3-A270-44DD-BD38-B9A3D6004A76}"/>
    <cellStyle name="Normal 42 2" xfId="151" xr:uid="{482D1A62-1126-4BD7-A7D2-204657A41EBA}"/>
    <cellStyle name="Normal 42 3" xfId="228" xr:uid="{9A2B70B5-BE00-406B-97F4-2768F3C80B48}"/>
    <cellStyle name="Normal 42 4" xfId="305" xr:uid="{C7887767-FD7F-4DAD-983C-9B37A0BFC55C}"/>
    <cellStyle name="Normal 43" xfId="72" xr:uid="{FBDA24E0-19EF-4F69-B3B9-76040040337C}"/>
    <cellStyle name="Normal 43 2" xfId="152" xr:uid="{D653EAE0-31D5-4422-BC73-6F9E2C7A75D5}"/>
    <cellStyle name="Normal 43 3" xfId="229" xr:uid="{197653E1-9AD6-44BC-9990-D517C76DC453}"/>
    <cellStyle name="Normal 43 4" xfId="306" xr:uid="{85099251-7636-40DD-94F6-4E9CD59702A5}"/>
    <cellStyle name="Normal 44" xfId="73" xr:uid="{04E8BBA9-9890-4DA4-99AF-B5BEFF68A126}"/>
    <cellStyle name="Normal 44 2" xfId="153" xr:uid="{F1EE38B9-8EE8-49C4-B7F2-86F2E8D46A0C}"/>
    <cellStyle name="Normal 44 3" xfId="230" xr:uid="{C2B6DAF7-52BF-4FBB-8751-74DE8F3A251D}"/>
    <cellStyle name="Normal 44 4" xfId="307" xr:uid="{CAAF367B-4936-4651-9D12-B0E4D1996C8D}"/>
    <cellStyle name="Normal 45" xfId="74" xr:uid="{73CF12D7-013B-4C2E-A742-1E087F43B498}"/>
    <cellStyle name="Normal 45 2" xfId="154" xr:uid="{1AB80034-DE7A-4172-9184-5CB60A870E13}"/>
    <cellStyle name="Normal 45 3" xfId="231" xr:uid="{7B959FE0-CAB9-45FE-8BEE-0ECC7AE49489}"/>
    <cellStyle name="Normal 45 4" xfId="308" xr:uid="{CEE35390-93ED-44E1-9B6C-16D423F44FB4}"/>
    <cellStyle name="Normal 46" xfId="75" xr:uid="{EF653BCA-E6C3-40FF-8E0F-9F38130A473D}"/>
    <cellStyle name="Normal 46 2" xfId="155" xr:uid="{C8E87404-305F-466D-9164-CE31EE864823}"/>
    <cellStyle name="Normal 46 3" xfId="232" xr:uid="{79C0AF4E-953F-454C-ADCA-36C410103E32}"/>
    <cellStyle name="Normal 46 4" xfId="309" xr:uid="{AF93FAF4-265B-4BEF-B4F7-064D7D8F565E}"/>
    <cellStyle name="Normal 47" xfId="76" xr:uid="{32ADA830-BC9E-442D-87B9-3948C2F7171B}"/>
    <cellStyle name="Normal 47 2" xfId="156" xr:uid="{D7126DF0-2849-4714-8FA6-65B311C77060}"/>
    <cellStyle name="Normal 47 3" xfId="233" xr:uid="{B6622ECE-FE9E-46C6-8C5C-DC617DADF8BF}"/>
    <cellStyle name="Normal 47 4" xfId="310" xr:uid="{FAF3E1EE-A8E5-419A-B86F-5E3408E91DD2}"/>
    <cellStyle name="Normal 48" xfId="77" xr:uid="{19487157-09D8-4EA5-AB99-D3901BF24BE6}"/>
    <cellStyle name="Normal 48 2" xfId="157" xr:uid="{C01C9C7C-5950-4187-B344-3F6903227513}"/>
    <cellStyle name="Normal 48 3" xfId="234" xr:uid="{55961D70-0FA8-4027-8DF1-67111DFEE479}"/>
    <cellStyle name="Normal 48 4" xfId="311" xr:uid="{3DA8F6E7-42AA-4784-A303-D0EB3991A751}"/>
    <cellStyle name="Normal 49" xfId="78" xr:uid="{E75FC339-6905-4D20-91F2-80C01443621B}"/>
    <cellStyle name="Normal 49 2" xfId="158" xr:uid="{B7F140D2-258F-4D3A-B9CB-FC937FE68CD8}"/>
    <cellStyle name="Normal 49 3" xfId="235" xr:uid="{09698793-3FA6-4A51-B587-34C753C482F5}"/>
    <cellStyle name="Normal 49 4" xfId="312" xr:uid="{01B70474-B8C1-4DEB-9389-A661D3C90C10}"/>
    <cellStyle name="Normal 5" xfId="5" xr:uid="{F193472B-E91D-4D87-9BD1-0ED5216D863A}"/>
    <cellStyle name="Normal 5 2" xfId="33" xr:uid="{52C70E40-82FF-4FC5-854F-40910630AACF}"/>
    <cellStyle name="Normal 5 2 2" xfId="114" xr:uid="{5E112F98-A69B-4A6F-908C-C069E989EAED}"/>
    <cellStyle name="Normal 5 2 3" xfId="192" xr:uid="{132A6D36-88F5-438F-BBEE-5F8EBA9EA631}"/>
    <cellStyle name="Normal 5 2 4" xfId="269" xr:uid="{C428C09F-CD7A-497C-9E6F-B0A1024116FA}"/>
    <cellStyle name="Normal 5 3" xfId="87" xr:uid="{D3F14280-8DE0-4522-B81A-6CE385FD6400}"/>
    <cellStyle name="Normal 5 4" xfId="165" xr:uid="{2805D425-62DF-4F3F-9479-964770EAAF5A}"/>
    <cellStyle name="Normal 5 5" xfId="242" xr:uid="{5A44145B-2E3B-4718-AF85-A1574EC5C318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3" xfId="236" xr:uid="{0949EFE3-933C-48EB-946E-A27CC3B1B6EE}"/>
    <cellStyle name="Normal 52 4" xfId="313" xr:uid="{2FFBCA8B-4383-45CE-9BC9-4CE0967F0C65}"/>
    <cellStyle name="Normal 53" xfId="82" xr:uid="{7450C44F-A5B4-4571-B0BC-1CB29D789EB5}"/>
    <cellStyle name="Normal 53 2" xfId="160" xr:uid="{1F2DE0BA-E34C-401E-8124-FB46F33D56C0}"/>
    <cellStyle name="Normal 53 3" xfId="237" xr:uid="{DFE8E107-EAB3-4475-974A-6616EC91BA6E}"/>
    <cellStyle name="Normal 53 4" xfId="314" xr:uid="{1CA7873D-0E34-46E5-9BC2-0732C90C4DA0}"/>
    <cellStyle name="Normal 54" xfId="147" xr:uid="{6609B762-5C2D-4958-AFA8-85C0F08480B2}"/>
    <cellStyle name="Normal 6" xfId="7" xr:uid="{09E05683-AFA5-49E2-90B2-501977AC1FD3}"/>
    <cellStyle name="Normal 6 2" xfId="35" xr:uid="{A6FD4D33-C362-468E-A631-1C54715C59A0}"/>
    <cellStyle name="Normal 6 2 2" xfId="116" xr:uid="{AAD87F17-75D6-4D2F-95A6-FE33798CADFC}"/>
    <cellStyle name="Normal 6 2 3" xfId="194" xr:uid="{64ED798F-FFBF-44AB-9E26-5A3AB5701994}"/>
    <cellStyle name="Normal 6 2 4" xfId="271" xr:uid="{AEC75B5F-99BE-4952-A166-A987D498A7BD}"/>
    <cellStyle name="Normal 6 3" xfId="89" xr:uid="{9251FC61-1228-42CB-95C8-AC8E6EEA8705}"/>
    <cellStyle name="Normal 6 4" xfId="167" xr:uid="{49C5CDEB-8EB5-45D4-AD29-961539CC64B1}"/>
    <cellStyle name="Normal 6 5" xfId="244" xr:uid="{23739531-CA48-4A92-8CFD-2354628F608D}"/>
    <cellStyle name="Normal 7" xfId="9" xr:uid="{35505FAD-68D4-48E0-BFBB-66EB31421788}"/>
    <cellStyle name="Normal 7 2" xfId="37" xr:uid="{EEB1AC92-B00C-4E5E-B758-DDDDFFFD1E67}"/>
    <cellStyle name="Normal 7 2 2" xfId="118" xr:uid="{189BC063-589E-4518-823A-831320EECDE8}"/>
    <cellStyle name="Normal 7 2 3" xfId="196" xr:uid="{73F7F6B6-F095-47D3-B666-FB3AF03AE6FA}"/>
    <cellStyle name="Normal 7 2 4" xfId="273" xr:uid="{A44007E4-F860-402A-B6A9-1612C43D66AA}"/>
    <cellStyle name="Normal 7 3" xfId="91" xr:uid="{20EE09D3-B9C7-42B9-A624-BAD9984CC684}"/>
    <cellStyle name="Normal 7 4" xfId="169" xr:uid="{529CECE2-308D-4B0D-8F23-CCD7FC3CD480}"/>
    <cellStyle name="Normal 7 5" xfId="246" xr:uid="{F6B6E390-B676-4BBD-938E-B67EAD41DA28}"/>
    <cellStyle name="Normal 8" xfId="10" xr:uid="{68511619-0B46-451D-8363-176B5B1607D0}"/>
    <cellStyle name="Normal 9" xfId="11" xr:uid="{CAB25548-DD6E-45EE-91FE-C0DAEDAAD46E}"/>
    <cellStyle name="Normal 9 2" xfId="38" xr:uid="{F2FC4958-255B-4889-8B96-3F1E2935E0F7}"/>
    <cellStyle name="Normal 9 2 2" xfId="119" xr:uid="{9632DF48-11F4-4225-A53E-D488C7553524}"/>
    <cellStyle name="Normal 9 2 3" xfId="197" xr:uid="{983ADE97-E8FF-46A3-ADD9-9CC1EC6F90A6}"/>
    <cellStyle name="Normal 9 2 4" xfId="274" xr:uid="{0831A2FB-256C-4971-AFC0-51AAF878EBC5}"/>
    <cellStyle name="Normal 9 3" xfId="92" xr:uid="{BD60FB35-A594-4524-B4F5-E8CF7D711369}"/>
    <cellStyle name="Normal 9 4" xfId="170" xr:uid="{9810FD74-C38A-48F8-BF26-B3F1D454121B}"/>
    <cellStyle name="Normal 9 5" xfId="247" xr:uid="{1CF376B2-79EB-48FD-83BA-7699E25CFC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A40" zoomScaleNormal="100" workbookViewId="0">
      <selection activeCell="K46" sqref="K46"/>
    </sheetView>
  </sheetViews>
  <sheetFormatPr defaultRowHeight="13.2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>
      <c r="A1" s="160" t="s">
        <v>58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ht="44.1" customHeight="1">
      <c r="A2" s="159" t="s">
        <v>22</v>
      </c>
      <c r="B2" s="159" t="s">
        <v>23</v>
      </c>
      <c r="C2" s="159"/>
      <c r="D2" s="159" t="s">
        <v>48</v>
      </c>
      <c r="E2" s="159" t="s">
        <v>49</v>
      </c>
      <c r="F2" s="159" t="s">
        <v>50</v>
      </c>
      <c r="G2" s="159" t="s">
        <v>51</v>
      </c>
      <c r="H2" s="159" t="s">
        <v>52</v>
      </c>
      <c r="I2" s="159" t="s">
        <v>49</v>
      </c>
      <c r="J2" s="159" t="s">
        <v>3</v>
      </c>
      <c r="K2" s="159" t="s">
        <v>4</v>
      </c>
      <c r="L2" s="159" t="s">
        <v>7</v>
      </c>
      <c r="M2" s="159" t="s">
        <v>37</v>
      </c>
      <c r="N2" s="159" t="s">
        <v>38</v>
      </c>
      <c r="O2" s="159" t="s">
        <v>0</v>
      </c>
      <c r="P2" s="159" t="s">
        <v>1</v>
      </c>
      <c r="Q2" s="159" t="s">
        <v>5</v>
      </c>
      <c r="R2" s="159" t="s">
        <v>36</v>
      </c>
      <c r="S2" s="159" t="s">
        <v>29</v>
      </c>
      <c r="T2" s="1" t="s">
        <v>39</v>
      </c>
      <c r="U2" s="1" t="s">
        <v>45</v>
      </c>
      <c r="V2" s="159" t="s">
        <v>30</v>
      </c>
      <c r="W2" s="159" t="s">
        <v>31</v>
      </c>
      <c r="X2" s="159" t="s">
        <v>32</v>
      </c>
      <c r="Y2" s="159" t="s">
        <v>33</v>
      </c>
      <c r="Z2" s="159" t="s">
        <v>34</v>
      </c>
      <c r="AA2" s="2" t="s">
        <v>40</v>
      </c>
    </row>
    <row r="3" spans="1:27" ht="42" customHeight="1">
      <c r="A3" s="159"/>
      <c r="B3" s="159"/>
      <c r="C3" s="159"/>
      <c r="D3" s="159"/>
      <c r="E3" s="161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"/>
      <c r="U3" s="1" t="s">
        <v>46</v>
      </c>
      <c r="V3" s="159"/>
      <c r="W3" s="159"/>
      <c r="X3" s="159"/>
      <c r="Y3" s="159"/>
      <c r="Z3" s="159"/>
      <c r="AA3" s="3"/>
    </row>
    <row r="4" spans="1:27" ht="14.1" customHeight="1">
      <c r="A4" s="4">
        <f t="shared" ref="A4:A15" si="0">SUM(D4:J4)</f>
        <v>287</v>
      </c>
      <c r="B4" s="157" t="s">
        <v>8</v>
      </c>
      <c r="C4" s="157"/>
      <c r="D4" s="4">
        <v>4</v>
      </c>
      <c r="E4" s="5">
        <v>87</v>
      </c>
      <c r="F4" s="4">
        <v>9</v>
      </c>
      <c r="G4" s="5">
        <v>91</v>
      </c>
      <c r="H4" s="4">
        <v>4</v>
      </c>
      <c r="I4" s="5">
        <v>92</v>
      </c>
      <c r="J4" s="4">
        <v>0</v>
      </c>
      <c r="K4" s="4">
        <v>0</v>
      </c>
      <c r="L4" s="4">
        <v>3</v>
      </c>
      <c r="M4" s="4">
        <v>17</v>
      </c>
      <c r="N4" s="5">
        <v>100</v>
      </c>
      <c r="O4" s="5">
        <v>45</v>
      </c>
      <c r="P4" s="5">
        <v>55</v>
      </c>
      <c r="Q4" s="4">
        <v>69</v>
      </c>
      <c r="R4" s="97">
        <v>12028</v>
      </c>
      <c r="S4" s="4">
        <v>24527</v>
      </c>
      <c r="T4" s="4">
        <v>7918</v>
      </c>
      <c r="U4" s="5">
        <v>40701</v>
      </c>
      <c r="V4" s="4">
        <v>96</v>
      </c>
      <c r="W4" s="5">
        <v>0</v>
      </c>
      <c r="X4" s="5">
        <v>6065</v>
      </c>
      <c r="Y4" s="4">
        <v>96</v>
      </c>
      <c r="Z4" s="4">
        <v>0</v>
      </c>
      <c r="AA4" s="3">
        <v>217</v>
      </c>
    </row>
    <row r="5" spans="1:27" ht="14.1" customHeight="1">
      <c r="A5" s="4">
        <f t="shared" si="0"/>
        <v>254</v>
      </c>
      <c r="B5" s="157" t="s">
        <v>9</v>
      </c>
      <c r="C5" s="157"/>
      <c r="D5" s="4">
        <v>2</v>
      </c>
      <c r="E5" s="5">
        <v>79</v>
      </c>
      <c r="F5" s="4">
        <v>8</v>
      </c>
      <c r="G5" s="5">
        <v>81</v>
      </c>
      <c r="H5" s="4">
        <v>2</v>
      </c>
      <c r="I5" s="5">
        <v>82</v>
      </c>
      <c r="J5" s="4">
        <v>0</v>
      </c>
      <c r="K5" s="4">
        <v>0</v>
      </c>
      <c r="L5" s="4">
        <v>3</v>
      </c>
      <c r="M5" s="4">
        <v>2</v>
      </c>
      <c r="N5" s="5">
        <v>90</v>
      </c>
      <c r="O5" s="5">
        <v>40</v>
      </c>
      <c r="P5" s="5">
        <v>50</v>
      </c>
      <c r="Q5" s="4">
        <v>67</v>
      </c>
      <c r="R5" s="97">
        <v>13577</v>
      </c>
      <c r="S5" s="4">
        <v>23685</v>
      </c>
      <c r="T5" s="4">
        <v>10167</v>
      </c>
      <c r="U5" s="4">
        <v>40178</v>
      </c>
      <c r="V5" s="4">
        <v>84</v>
      </c>
      <c r="W5" s="5">
        <v>0</v>
      </c>
      <c r="X5" s="5">
        <v>5383</v>
      </c>
      <c r="Y5" s="4">
        <v>84</v>
      </c>
      <c r="Z5" s="4">
        <v>84</v>
      </c>
      <c r="AA5" s="3">
        <v>217</v>
      </c>
    </row>
    <row r="6" spans="1:27" ht="14.1" customHeight="1">
      <c r="A6" s="4">
        <f t="shared" si="0"/>
        <v>239</v>
      </c>
      <c r="B6" s="157" t="s">
        <v>10</v>
      </c>
      <c r="C6" s="157"/>
      <c r="D6" s="4">
        <v>2</v>
      </c>
      <c r="E6" s="5">
        <v>62</v>
      </c>
      <c r="F6" s="4">
        <v>8</v>
      </c>
      <c r="G6" s="5">
        <v>62</v>
      </c>
      <c r="H6" s="4">
        <v>38</v>
      </c>
      <c r="I6" s="5">
        <v>67</v>
      </c>
      <c r="J6" s="4">
        <v>0</v>
      </c>
      <c r="K6" s="4">
        <v>0</v>
      </c>
      <c r="L6" s="4">
        <v>3</v>
      </c>
      <c r="M6" s="4">
        <v>1</v>
      </c>
      <c r="N6" s="5">
        <v>66</v>
      </c>
      <c r="O6" s="5">
        <v>32</v>
      </c>
      <c r="P6" s="5">
        <v>34</v>
      </c>
      <c r="Q6" s="4">
        <v>88</v>
      </c>
      <c r="R6" s="97">
        <v>18843</v>
      </c>
      <c r="S6" s="4">
        <v>21582</v>
      </c>
      <c r="T6" s="4">
        <v>12550</v>
      </c>
      <c r="U6" s="4">
        <v>42255</v>
      </c>
      <c r="V6" s="4">
        <v>66</v>
      </c>
      <c r="W6" s="5">
        <v>6</v>
      </c>
      <c r="X6" s="5">
        <v>6698</v>
      </c>
      <c r="Y6" s="4">
        <v>66</v>
      </c>
      <c r="Z6" s="4">
        <v>0</v>
      </c>
      <c r="AA6" s="3">
        <v>217</v>
      </c>
    </row>
    <row r="7" spans="1:27" ht="14.1" customHeight="1">
      <c r="A7" s="4">
        <f t="shared" si="0"/>
        <v>189</v>
      </c>
      <c r="B7" s="157" t="s">
        <v>11</v>
      </c>
      <c r="C7" s="157"/>
      <c r="D7" s="4">
        <v>2</v>
      </c>
      <c r="E7" s="5">
        <v>60</v>
      </c>
      <c r="F7" s="4">
        <v>6</v>
      </c>
      <c r="G7" s="5">
        <v>60</v>
      </c>
      <c r="H7" s="4">
        <v>2</v>
      </c>
      <c r="I7" s="5">
        <v>59</v>
      </c>
      <c r="J7" s="4">
        <v>0</v>
      </c>
      <c r="K7" s="4">
        <v>0</v>
      </c>
      <c r="L7" s="4">
        <v>3</v>
      </c>
      <c r="M7" s="4">
        <v>1</v>
      </c>
      <c r="N7" s="5">
        <v>63</v>
      </c>
      <c r="O7" s="5">
        <v>32</v>
      </c>
      <c r="P7" s="5">
        <v>31</v>
      </c>
      <c r="Q7" s="4">
        <v>102</v>
      </c>
      <c r="R7" s="97">
        <v>32584</v>
      </c>
      <c r="S7" s="4">
        <v>24603</v>
      </c>
      <c r="T7" s="4">
        <v>26970</v>
      </c>
      <c r="U7" s="4">
        <v>54472</v>
      </c>
      <c r="V7" s="4">
        <v>62</v>
      </c>
      <c r="W7" s="5">
        <v>1</v>
      </c>
      <c r="X7" s="5">
        <v>7866</v>
      </c>
      <c r="Y7" s="4">
        <v>62</v>
      </c>
      <c r="Z7" s="4">
        <v>0</v>
      </c>
      <c r="AA7" s="3">
        <v>217</v>
      </c>
    </row>
    <row r="8" spans="1:27" ht="14.1" customHeight="1">
      <c r="A8" s="4">
        <f t="shared" si="0"/>
        <v>0</v>
      </c>
      <c r="B8" s="157" t="s">
        <v>12</v>
      </c>
      <c r="C8" s="157"/>
      <c r="D8" s="4">
        <v>0</v>
      </c>
      <c r="E8" s="5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5">
        <v>0</v>
      </c>
      <c r="O8" s="5">
        <v>0</v>
      </c>
      <c r="P8" s="5">
        <v>0</v>
      </c>
      <c r="Q8" s="4">
        <v>93</v>
      </c>
      <c r="R8" s="97">
        <v>17003</v>
      </c>
      <c r="S8" s="4">
        <v>23023</v>
      </c>
      <c r="T8" s="4">
        <v>11520</v>
      </c>
      <c r="U8" s="4">
        <v>42528</v>
      </c>
      <c r="V8" s="4">
        <v>0</v>
      </c>
      <c r="W8" s="5">
        <v>0</v>
      </c>
      <c r="X8" s="5">
        <v>5816</v>
      </c>
      <c r="Y8" s="4">
        <v>0</v>
      </c>
      <c r="Z8" s="4">
        <v>0</v>
      </c>
      <c r="AA8" s="3">
        <v>31</v>
      </c>
    </row>
    <row r="9" spans="1:27" ht="14.1" customHeight="1">
      <c r="A9" s="4">
        <f t="shared" si="0"/>
        <v>0</v>
      </c>
      <c r="B9" s="157" t="s">
        <v>13</v>
      </c>
      <c r="C9" s="157"/>
      <c r="D9" s="4">
        <v>0</v>
      </c>
      <c r="E9" s="5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2</v>
      </c>
      <c r="M9" s="4">
        <v>0</v>
      </c>
      <c r="N9" s="5">
        <v>0</v>
      </c>
      <c r="O9" s="5">
        <v>0</v>
      </c>
      <c r="P9" s="5">
        <v>0</v>
      </c>
      <c r="Q9" s="4">
        <v>82</v>
      </c>
      <c r="R9" s="97">
        <v>20488</v>
      </c>
      <c r="S9" s="4">
        <v>138096</v>
      </c>
      <c r="T9" s="4">
        <v>13554</v>
      </c>
      <c r="U9" s="4">
        <v>3212624</v>
      </c>
      <c r="V9" s="4">
        <v>0</v>
      </c>
      <c r="W9" s="5">
        <v>0</v>
      </c>
      <c r="X9" s="5">
        <v>5525</v>
      </c>
      <c r="Y9" s="4">
        <v>0</v>
      </c>
      <c r="Z9" s="4">
        <v>0</v>
      </c>
      <c r="AA9" s="3">
        <v>32</v>
      </c>
    </row>
    <row r="10" spans="1:27" ht="14.1" customHeight="1">
      <c r="A10" s="4">
        <f t="shared" si="0"/>
        <v>0</v>
      </c>
      <c r="B10" s="157" t="s">
        <v>14</v>
      </c>
      <c r="C10" s="157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0</v>
      </c>
      <c r="P10" s="4">
        <v>0</v>
      </c>
      <c r="Q10" s="4">
        <v>84</v>
      </c>
      <c r="R10" s="97">
        <v>22609</v>
      </c>
      <c r="S10" s="4">
        <v>37402</v>
      </c>
      <c r="T10" s="4">
        <v>13098</v>
      </c>
      <c r="U10" s="4">
        <v>15647376</v>
      </c>
      <c r="V10" s="4">
        <v>0</v>
      </c>
      <c r="W10" s="4">
        <v>0</v>
      </c>
      <c r="X10" s="4">
        <v>6210</v>
      </c>
      <c r="Y10" s="4">
        <v>0</v>
      </c>
      <c r="Z10" s="4">
        <v>0</v>
      </c>
      <c r="AA10" s="3">
        <v>27</v>
      </c>
    </row>
    <row r="11" spans="1:27" ht="14.1" customHeight="1">
      <c r="A11" s="4">
        <f t="shared" si="0"/>
        <v>537</v>
      </c>
      <c r="B11" s="157" t="s">
        <v>15</v>
      </c>
      <c r="C11" s="157"/>
      <c r="D11" s="5">
        <v>13</v>
      </c>
      <c r="E11" s="5">
        <v>189</v>
      </c>
      <c r="F11" s="5">
        <v>12</v>
      </c>
      <c r="G11" s="5">
        <v>120</v>
      </c>
      <c r="H11" s="5">
        <v>12</v>
      </c>
      <c r="I11" s="5">
        <v>191</v>
      </c>
      <c r="J11" s="5">
        <v>0</v>
      </c>
      <c r="K11" s="5">
        <v>0</v>
      </c>
      <c r="L11" s="5">
        <v>0</v>
      </c>
      <c r="M11" s="5">
        <v>11</v>
      </c>
      <c r="N11" s="5">
        <v>388</v>
      </c>
      <c r="O11" s="5">
        <v>238</v>
      </c>
      <c r="P11" s="5">
        <v>144</v>
      </c>
      <c r="Q11" s="5">
        <v>106</v>
      </c>
      <c r="R11" s="98">
        <v>19327</v>
      </c>
      <c r="S11" s="5">
        <v>138318</v>
      </c>
      <c r="T11" s="5">
        <v>12366</v>
      </c>
      <c r="U11" s="5">
        <v>16563237</v>
      </c>
      <c r="V11" s="5">
        <v>180</v>
      </c>
      <c r="W11" s="5">
        <v>120</v>
      </c>
      <c r="X11" s="5">
        <v>6187</v>
      </c>
      <c r="Y11" s="5">
        <v>0</v>
      </c>
      <c r="Z11" s="5">
        <v>0</v>
      </c>
      <c r="AA11" s="3">
        <v>43</v>
      </c>
    </row>
    <row r="12" spans="1:27" ht="14.1" customHeight="1">
      <c r="A12" s="4">
        <f t="shared" si="0"/>
        <v>4558</v>
      </c>
      <c r="B12" s="157" t="s">
        <v>16</v>
      </c>
      <c r="C12" s="157"/>
      <c r="D12" s="6">
        <v>104</v>
      </c>
      <c r="E12" s="5">
        <v>1674</v>
      </c>
      <c r="F12" s="5">
        <v>140</v>
      </c>
      <c r="G12" s="5">
        <v>930</v>
      </c>
      <c r="H12" s="5">
        <v>74</v>
      </c>
      <c r="I12" s="5">
        <v>1574</v>
      </c>
      <c r="J12" s="5">
        <v>62</v>
      </c>
      <c r="K12" s="5">
        <v>54</v>
      </c>
      <c r="L12" s="5">
        <v>4</v>
      </c>
      <c r="M12" s="5">
        <v>92</v>
      </c>
      <c r="N12" s="5">
        <v>2287</v>
      </c>
      <c r="O12" s="5">
        <v>1212</v>
      </c>
      <c r="P12" s="5">
        <v>1075</v>
      </c>
      <c r="Q12" s="5">
        <v>201</v>
      </c>
      <c r="R12" s="97">
        <v>16008</v>
      </c>
      <c r="S12" s="5">
        <v>6178</v>
      </c>
      <c r="T12" s="5">
        <v>10988</v>
      </c>
      <c r="U12" s="5">
        <v>15848960</v>
      </c>
      <c r="V12" s="5">
        <v>1358</v>
      </c>
      <c r="W12" s="5">
        <v>83</v>
      </c>
      <c r="X12" s="5">
        <v>8296</v>
      </c>
      <c r="Y12" s="5">
        <v>0</v>
      </c>
      <c r="Z12" s="5">
        <v>14</v>
      </c>
      <c r="AA12" s="3">
        <v>160</v>
      </c>
    </row>
    <row r="13" spans="1:27" ht="14.1" customHeight="1">
      <c r="A13" s="4">
        <f t="shared" si="0"/>
        <v>787</v>
      </c>
      <c r="B13" s="157" t="s">
        <v>17</v>
      </c>
      <c r="C13" s="157"/>
      <c r="D13" s="5">
        <v>13</v>
      </c>
      <c r="E13" s="5">
        <v>206</v>
      </c>
      <c r="F13" s="5">
        <v>17</v>
      </c>
      <c r="G13" s="5">
        <v>275</v>
      </c>
      <c r="H13" s="5">
        <v>21</v>
      </c>
      <c r="I13" s="5">
        <v>245</v>
      </c>
      <c r="J13" s="5">
        <v>10</v>
      </c>
      <c r="K13" s="5">
        <v>4</v>
      </c>
      <c r="L13" s="5">
        <v>12</v>
      </c>
      <c r="M13" s="5">
        <v>14</v>
      </c>
      <c r="N13" s="5">
        <v>318</v>
      </c>
      <c r="O13" s="5">
        <v>190</v>
      </c>
      <c r="P13" s="5">
        <v>128</v>
      </c>
      <c r="Q13" s="5">
        <v>122</v>
      </c>
      <c r="R13" s="97">
        <v>3664</v>
      </c>
      <c r="S13" s="5">
        <v>6468</v>
      </c>
      <c r="T13" s="5">
        <v>2838</v>
      </c>
      <c r="U13" s="5">
        <v>3789763</v>
      </c>
      <c r="V13" s="5">
        <v>250</v>
      </c>
      <c r="W13" s="5">
        <v>17</v>
      </c>
      <c r="X13" s="5">
        <v>1951</v>
      </c>
      <c r="Y13" s="5">
        <v>0</v>
      </c>
      <c r="Z13" s="5">
        <v>0</v>
      </c>
      <c r="AA13" s="3">
        <v>47</v>
      </c>
    </row>
    <row r="14" spans="1:27" ht="14.1" customHeight="1">
      <c r="A14" s="4">
        <f t="shared" si="0"/>
        <v>958</v>
      </c>
      <c r="B14" s="157" t="s">
        <v>18</v>
      </c>
      <c r="C14" s="157"/>
      <c r="D14" s="6">
        <v>56</v>
      </c>
      <c r="E14" s="5">
        <v>240</v>
      </c>
      <c r="F14" s="5">
        <v>86</v>
      </c>
      <c r="G14" s="5">
        <v>229</v>
      </c>
      <c r="H14" s="5">
        <v>56</v>
      </c>
      <c r="I14" s="5">
        <v>250</v>
      </c>
      <c r="J14" s="5">
        <v>41</v>
      </c>
      <c r="K14" s="5">
        <v>4</v>
      </c>
      <c r="L14" s="5">
        <v>41</v>
      </c>
      <c r="M14" s="5">
        <v>51</v>
      </c>
      <c r="N14" s="5">
        <v>296</v>
      </c>
      <c r="O14" s="5">
        <v>171</v>
      </c>
      <c r="P14" s="5">
        <v>124</v>
      </c>
      <c r="Q14" s="5">
        <v>65</v>
      </c>
      <c r="R14" s="5">
        <v>6617</v>
      </c>
      <c r="S14" s="5">
        <v>320</v>
      </c>
      <c r="T14" s="5">
        <v>4895</v>
      </c>
      <c r="U14" s="5">
        <v>20077</v>
      </c>
      <c r="V14" s="5">
        <v>282</v>
      </c>
      <c r="W14" s="5">
        <v>55</v>
      </c>
      <c r="X14" s="5">
        <v>2014</v>
      </c>
      <c r="Y14" s="5">
        <v>0</v>
      </c>
      <c r="Z14" s="5">
        <v>1</v>
      </c>
      <c r="AA14" s="3">
        <v>85</v>
      </c>
    </row>
    <row r="15" spans="1:27" ht="14.1" customHeight="1">
      <c r="A15" s="4">
        <f t="shared" si="0"/>
        <v>1143</v>
      </c>
      <c r="B15" s="157" t="s">
        <v>19</v>
      </c>
      <c r="C15" s="157"/>
      <c r="D15" s="6">
        <v>20</v>
      </c>
      <c r="E15" s="5">
        <v>348</v>
      </c>
      <c r="F15" s="5">
        <v>34</v>
      </c>
      <c r="G15" s="5">
        <v>358</v>
      </c>
      <c r="H15" s="5">
        <v>20</v>
      </c>
      <c r="I15" s="5">
        <v>340</v>
      </c>
      <c r="J15" s="5">
        <v>23</v>
      </c>
      <c r="K15" s="5">
        <v>17</v>
      </c>
      <c r="L15" s="5">
        <v>4</v>
      </c>
      <c r="M15" s="5">
        <v>22</v>
      </c>
      <c r="N15" s="5">
        <v>434</v>
      </c>
      <c r="O15" s="5">
        <v>518</v>
      </c>
      <c r="P15" s="5">
        <v>416</v>
      </c>
      <c r="Q15" s="5">
        <v>48</v>
      </c>
      <c r="R15" s="5">
        <v>9919</v>
      </c>
      <c r="S15" s="5">
        <v>2080</v>
      </c>
      <c r="T15" s="5">
        <v>9317</v>
      </c>
      <c r="U15" s="5">
        <v>85847</v>
      </c>
      <c r="V15" s="5">
        <v>363</v>
      </c>
      <c r="W15" s="5">
        <v>14</v>
      </c>
      <c r="X15" s="5">
        <v>5611</v>
      </c>
      <c r="Y15" s="5">
        <v>0</v>
      </c>
      <c r="Z15" s="5">
        <v>1</v>
      </c>
      <c r="AA15" s="3">
        <v>290</v>
      </c>
    </row>
    <row r="16" spans="1:27" ht="14.1" customHeight="1">
      <c r="A16" s="4">
        <f>AVERAGE(A4:A15)</f>
        <v>746</v>
      </c>
      <c r="B16" s="6" t="s">
        <v>41</v>
      </c>
      <c r="C16" s="4"/>
      <c r="D16" s="4">
        <f t="shared" ref="D16:Z16" si="1">SUM(D4:D15)</f>
        <v>216</v>
      </c>
      <c r="E16" s="4">
        <f t="shared" si="1"/>
        <v>2945</v>
      </c>
      <c r="F16" s="4">
        <f t="shared" si="1"/>
        <v>320</v>
      </c>
      <c r="G16" s="4">
        <f t="shared" si="1"/>
        <v>2206</v>
      </c>
      <c r="H16" s="4">
        <f t="shared" si="1"/>
        <v>229</v>
      </c>
      <c r="I16" s="4">
        <f t="shared" si="1"/>
        <v>2900</v>
      </c>
      <c r="J16" s="4">
        <f t="shared" si="1"/>
        <v>136</v>
      </c>
      <c r="K16" s="4">
        <f t="shared" si="1"/>
        <v>79</v>
      </c>
      <c r="L16" s="4">
        <f t="shared" si="1"/>
        <v>77</v>
      </c>
      <c r="M16" s="4">
        <f t="shared" si="1"/>
        <v>211</v>
      </c>
      <c r="N16" s="4">
        <f t="shared" si="1"/>
        <v>4042</v>
      </c>
      <c r="O16" s="4">
        <f>SUM(O4:O15)</f>
        <v>2478</v>
      </c>
      <c r="P16" s="4">
        <f>SUM(P4:P15)</f>
        <v>2057</v>
      </c>
      <c r="Q16" s="4">
        <f t="shared" si="1"/>
        <v>1127</v>
      </c>
      <c r="R16" s="4">
        <f t="shared" si="1"/>
        <v>192667</v>
      </c>
      <c r="S16" s="4">
        <f>SUM(S4:S15)</f>
        <v>446282</v>
      </c>
      <c r="T16" s="4">
        <f>SUM(T4:T15)</f>
        <v>136181</v>
      </c>
      <c r="U16" s="4">
        <f>SUM(U4:U15)</f>
        <v>55388018</v>
      </c>
      <c r="V16" s="4">
        <f>SUM(V5:V15)</f>
        <v>2645</v>
      </c>
      <c r="W16" s="4">
        <f t="shared" si="1"/>
        <v>296</v>
      </c>
      <c r="X16" s="4">
        <f>SUM(X4:X15)</f>
        <v>67622</v>
      </c>
      <c r="Y16" s="4">
        <v>51</v>
      </c>
      <c r="Z16" s="4">
        <f t="shared" si="1"/>
        <v>100</v>
      </c>
      <c r="AA16" s="3">
        <f>SUM(AA4:AA15)</f>
        <v>1583</v>
      </c>
    </row>
    <row r="17" spans="1:27" ht="14.1" customHeight="1">
      <c r="A17" s="4">
        <f>SUM(A4:A15)</f>
        <v>8952</v>
      </c>
      <c r="B17" s="7" t="s">
        <v>2</v>
      </c>
      <c r="C17" s="4">
        <f>SUM(D16:L16,Q16:Z16)</f>
        <v>56244097</v>
      </c>
      <c r="D17" s="4"/>
      <c r="E17" s="157"/>
      <c r="F17" s="157"/>
      <c r="G17" s="4">
        <f>SUM(M16:N16)</f>
        <v>4253</v>
      </c>
      <c r="H17" s="157" t="s">
        <v>21</v>
      </c>
      <c r="I17" s="157"/>
      <c r="J17" s="6"/>
      <c r="K17" s="158" t="s">
        <v>2</v>
      </c>
      <c r="L17" s="158"/>
      <c r="M17" s="158"/>
      <c r="N17" s="158"/>
      <c r="O17" s="158">
        <f>SUM(Q16:Z16,D16:L16)</f>
        <v>56244097</v>
      </c>
      <c r="P17" s="158"/>
      <c r="Q17" s="157"/>
      <c r="R17" s="157"/>
      <c r="S17" s="157"/>
      <c r="T17" s="6"/>
      <c r="U17" s="6"/>
      <c r="V17" s="4"/>
      <c r="W17" s="5"/>
      <c r="X17" s="5"/>
      <c r="Y17" s="4"/>
      <c r="Z17" s="4"/>
      <c r="AA17" s="3"/>
    </row>
    <row r="19" spans="1:27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</row>
    <row r="20" spans="1:27">
      <c r="A20" s="159" t="s">
        <v>22</v>
      </c>
      <c r="B20" s="159" t="s">
        <v>23</v>
      </c>
      <c r="C20" s="159"/>
      <c r="D20" s="159" t="s">
        <v>24</v>
      </c>
      <c r="E20" s="161" t="s">
        <v>35</v>
      </c>
      <c r="F20" s="159" t="s">
        <v>25</v>
      </c>
      <c r="G20" s="159" t="s">
        <v>26</v>
      </c>
      <c r="H20" s="159" t="s">
        <v>27</v>
      </c>
      <c r="I20" s="159" t="s">
        <v>28</v>
      </c>
      <c r="J20" s="159" t="s">
        <v>3</v>
      </c>
      <c r="K20" s="159" t="s">
        <v>4</v>
      </c>
      <c r="L20" s="159" t="s">
        <v>7</v>
      </c>
      <c r="M20" s="159" t="s">
        <v>37</v>
      </c>
      <c r="N20" s="159" t="s">
        <v>38</v>
      </c>
      <c r="O20" s="159" t="s">
        <v>0</v>
      </c>
      <c r="P20" s="159" t="s">
        <v>1</v>
      </c>
      <c r="Q20" s="159" t="s">
        <v>5</v>
      </c>
      <c r="R20" s="159" t="s">
        <v>36</v>
      </c>
      <c r="S20" s="159" t="s">
        <v>29</v>
      </c>
      <c r="T20" s="1" t="s">
        <v>39</v>
      </c>
      <c r="U20" s="1" t="s">
        <v>43</v>
      </c>
      <c r="V20" s="159" t="s">
        <v>30</v>
      </c>
      <c r="W20" s="159" t="s">
        <v>31</v>
      </c>
      <c r="X20" s="159" t="s">
        <v>32</v>
      </c>
      <c r="Y20" s="159" t="s">
        <v>33</v>
      </c>
      <c r="Z20" s="159" t="s">
        <v>34</v>
      </c>
      <c r="AA20" s="2" t="s">
        <v>40</v>
      </c>
    </row>
    <row r="21" spans="1:27">
      <c r="A21" s="159"/>
      <c r="B21" s="159"/>
      <c r="C21" s="159"/>
      <c r="D21" s="159"/>
      <c r="E21" s="161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"/>
      <c r="U21" s="1" t="s">
        <v>44</v>
      </c>
      <c r="V21" s="159"/>
      <c r="W21" s="159"/>
      <c r="X21" s="159"/>
      <c r="Y21" s="159"/>
      <c r="Z21" s="159"/>
      <c r="AA21" s="3"/>
    </row>
    <row r="22" spans="1:27">
      <c r="A22" s="4">
        <f t="shared" ref="A22:A33" si="2">SUM(D22:J22)</f>
        <v>0</v>
      </c>
      <c r="B22" s="157" t="s">
        <v>8</v>
      </c>
      <c r="C22" s="157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>
      <c r="A23" s="4">
        <f t="shared" si="2"/>
        <v>0</v>
      </c>
      <c r="B23" s="157" t="s">
        <v>9</v>
      </c>
      <c r="C23" s="157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>
      <c r="A24" s="4">
        <f t="shared" si="2"/>
        <v>0</v>
      </c>
      <c r="B24" s="157" t="s">
        <v>10</v>
      </c>
      <c r="C24" s="157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>
      <c r="A25" s="4">
        <f t="shared" si="2"/>
        <v>0</v>
      </c>
      <c r="B25" s="157" t="s">
        <v>11</v>
      </c>
      <c r="C25" s="157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>
      <c r="A26" s="4">
        <f t="shared" si="2"/>
        <v>0</v>
      </c>
      <c r="B26" s="157" t="s">
        <v>12</v>
      </c>
      <c r="C26" s="157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>
      <c r="A27" s="4">
        <f t="shared" si="2"/>
        <v>0</v>
      </c>
      <c r="B27" s="157" t="s">
        <v>13</v>
      </c>
      <c r="C27" s="157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>
      <c r="A28" s="4">
        <f t="shared" si="2"/>
        <v>0</v>
      </c>
      <c r="B28" s="157" t="s">
        <v>14</v>
      </c>
      <c r="C28" s="15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>
      <c r="A29" s="4">
        <f t="shared" si="2"/>
        <v>0</v>
      </c>
      <c r="B29" s="157" t="s">
        <v>15</v>
      </c>
      <c r="C29" s="157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>
      <c r="A30" s="4">
        <f t="shared" si="2"/>
        <v>0</v>
      </c>
      <c r="B30" s="157" t="s">
        <v>16</v>
      </c>
      <c r="C30" s="157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>
      <c r="A31" s="4">
        <f t="shared" si="2"/>
        <v>0</v>
      </c>
      <c r="B31" s="157" t="s">
        <v>17</v>
      </c>
      <c r="C31" s="15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>
      <c r="A32" s="4">
        <f t="shared" si="2"/>
        <v>0</v>
      </c>
      <c r="B32" s="157" t="s">
        <v>18</v>
      </c>
      <c r="C32" s="157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>
      <c r="A33" s="4">
        <f t="shared" si="2"/>
        <v>0</v>
      </c>
      <c r="B33" s="157" t="s">
        <v>19</v>
      </c>
      <c r="C33" s="157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57"/>
      <c r="F35" s="157"/>
      <c r="G35" s="4">
        <f>SUM(M34:N34)</f>
        <v>0</v>
      </c>
      <c r="H35" s="157" t="s">
        <v>21</v>
      </c>
      <c r="I35" s="157"/>
      <c r="J35" s="6"/>
      <c r="K35" s="158" t="s">
        <v>2</v>
      </c>
      <c r="L35" s="158"/>
      <c r="M35" s="158"/>
      <c r="N35" s="158"/>
      <c r="O35" s="158">
        <f>SUM(R34:Z34,D34:L34)</f>
        <v>0</v>
      </c>
      <c r="P35" s="158"/>
      <c r="Q35" s="157"/>
      <c r="R35" s="157"/>
      <c r="S35" s="157"/>
      <c r="T35" s="6"/>
      <c r="U35" s="6"/>
      <c r="V35" s="4"/>
      <c r="W35" s="5"/>
      <c r="X35" s="5"/>
      <c r="Y35" s="4"/>
      <c r="Z35" s="4"/>
      <c r="AA35" s="3"/>
    </row>
    <row r="37" spans="1:27">
      <c r="A37" s="160" t="s">
        <v>54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</row>
    <row r="38" spans="1:27">
      <c r="A38" s="159" t="s">
        <v>22</v>
      </c>
      <c r="B38" s="159" t="s">
        <v>23</v>
      </c>
      <c r="C38" s="159"/>
      <c r="D38" s="159" t="s">
        <v>24</v>
      </c>
      <c r="E38" s="161" t="s">
        <v>35</v>
      </c>
      <c r="F38" s="159" t="s">
        <v>25</v>
      </c>
      <c r="G38" s="159" t="s">
        <v>26</v>
      </c>
      <c r="H38" s="159" t="s">
        <v>27</v>
      </c>
      <c r="I38" s="159" t="s">
        <v>28</v>
      </c>
      <c r="J38" s="159" t="s">
        <v>3</v>
      </c>
      <c r="K38" s="159" t="s">
        <v>4</v>
      </c>
      <c r="L38" s="159" t="s">
        <v>7</v>
      </c>
      <c r="M38" s="159" t="s">
        <v>37</v>
      </c>
      <c r="N38" s="159" t="s">
        <v>38</v>
      </c>
      <c r="O38" s="159" t="s">
        <v>0</v>
      </c>
      <c r="P38" s="159" t="s">
        <v>1</v>
      </c>
      <c r="Q38" s="159" t="s">
        <v>5</v>
      </c>
      <c r="R38" s="159" t="s">
        <v>36</v>
      </c>
      <c r="S38" s="159" t="s">
        <v>29</v>
      </c>
      <c r="T38" s="1" t="s">
        <v>39</v>
      </c>
      <c r="U38" s="1" t="s">
        <v>43</v>
      </c>
      <c r="V38" s="159" t="s">
        <v>30</v>
      </c>
      <c r="W38" s="159" t="s">
        <v>31</v>
      </c>
      <c r="X38" s="159" t="s">
        <v>32</v>
      </c>
      <c r="Y38" s="159" t="s">
        <v>33</v>
      </c>
      <c r="Z38" s="159" t="s">
        <v>34</v>
      </c>
      <c r="AA38" s="2" t="s">
        <v>40</v>
      </c>
    </row>
    <row r="39" spans="1:27">
      <c r="A39" s="159"/>
      <c r="B39" s="159"/>
      <c r="C39" s="159"/>
      <c r="D39" s="159"/>
      <c r="E39" s="161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"/>
      <c r="U39" s="1" t="s">
        <v>44</v>
      </c>
      <c r="V39" s="159"/>
      <c r="W39" s="159"/>
      <c r="X39" s="159"/>
      <c r="Y39" s="159"/>
      <c r="Z39" s="159"/>
      <c r="AA39" s="3"/>
    </row>
    <row r="40" spans="1:27">
      <c r="A40" s="4">
        <f t="shared" ref="A40:A51" si="7">SUM(D40:J40)</f>
        <v>12320</v>
      </c>
      <c r="B40" s="157" t="s">
        <v>8</v>
      </c>
      <c r="C40" s="157"/>
      <c r="D40" s="24">
        <v>520</v>
      </c>
      <c r="E40" s="25">
        <v>2850</v>
      </c>
      <c r="F40" s="24">
        <v>640</v>
      </c>
      <c r="G40" s="25">
        <v>3150</v>
      </c>
      <c r="H40" s="24">
        <v>480</v>
      </c>
      <c r="I40" s="25">
        <v>2985</v>
      </c>
      <c r="J40" s="24">
        <v>1695</v>
      </c>
      <c r="K40" s="24"/>
      <c r="L40" s="24"/>
      <c r="M40" s="24">
        <v>1880</v>
      </c>
      <c r="N40" s="25">
        <v>2580</v>
      </c>
      <c r="O40" s="25">
        <v>765</v>
      </c>
      <c r="P40" s="25">
        <v>1289</v>
      </c>
      <c r="Q40" s="24"/>
      <c r="R40" s="24">
        <v>47220</v>
      </c>
      <c r="S40" s="24">
        <v>5325</v>
      </c>
      <c r="T40" s="24">
        <v>2215</v>
      </c>
      <c r="U40" s="24"/>
      <c r="V40" s="25">
        <v>50</v>
      </c>
      <c r="W40" s="25"/>
      <c r="X40" s="24">
        <v>1669</v>
      </c>
      <c r="Y40" s="109"/>
      <c r="Z40" s="23">
        <v>36</v>
      </c>
      <c r="AA40" s="23"/>
    </row>
    <row r="41" spans="1:27">
      <c r="A41" s="4">
        <f t="shared" si="7"/>
        <v>12432</v>
      </c>
      <c r="B41" s="157" t="s">
        <v>9</v>
      </c>
      <c r="C41" s="157"/>
      <c r="D41" s="24">
        <v>515</v>
      </c>
      <c r="E41" s="25">
        <v>2910</v>
      </c>
      <c r="F41" s="24">
        <v>645</v>
      </c>
      <c r="G41" s="25">
        <v>3185</v>
      </c>
      <c r="H41" s="24">
        <v>485</v>
      </c>
      <c r="I41" s="25">
        <v>2991</v>
      </c>
      <c r="J41" s="24">
        <v>1701</v>
      </c>
      <c r="K41" s="24"/>
      <c r="L41" s="24"/>
      <c r="M41" s="24">
        <v>1895</v>
      </c>
      <c r="N41" s="25">
        <v>2585</v>
      </c>
      <c r="O41" s="25">
        <v>773</v>
      </c>
      <c r="P41" s="25">
        <v>1297</v>
      </c>
      <c r="Q41" s="24"/>
      <c r="R41" s="24">
        <v>47258</v>
      </c>
      <c r="S41" s="24">
        <v>5327</v>
      </c>
      <c r="T41" s="24">
        <v>2265</v>
      </c>
      <c r="U41" s="24"/>
      <c r="V41" s="25">
        <v>50</v>
      </c>
      <c r="W41" s="25"/>
      <c r="X41" s="24">
        <v>1678</v>
      </c>
      <c r="Y41" s="115"/>
      <c r="Z41" s="23">
        <v>36</v>
      </c>
      <c r="AA41" s="23"/>
    </row>
    <row r="42" spans="1:27">
      <c r="A42" s="4">
        <f t="shared" si="7"/>
        <v>12449</v>
      </c>
      <c r="B42" s="157" t="s">
        <v>10</v>
      </c>
      <c r="C42" s="157"/>
      <c r="D42" s="24">
        <v>518</v>
      </c>
      <c r="E42" s="25">
        <v>2905</v>
      </c>
      <c r="F42" s="24">
        <v>655</v>
      </c>
      <c r="G42" s="25">
        <v>3182</v>
      </c>
      <c r="H42" s="24">
        <v>489</v>
      </c>
      <c r="I42" s="25">
        <v>2995</v>
      </c>
      <c r="J42" s="24">
        <v>1705</v>
      </c>
      <c r="K42" s="24"/>
      <c r="L42" s="24"/>
      <c r="M42" s="24">
        <v>1898</v>
      </c>
      <c r="N42" s="25">
        <v>2595</v>
      </c>
      <c r="O42" s="25">
        <v>785</v>
      </c>
      <c r="P42" s="25">
        <v>1305</v>
      </c>
      <c r="Q42" s="24"/>
      <c r="R42" s="24">
        <v>47285</v>
      </c>
      <c r="S42" s="24">
        <v>5335</v>
      </c>
      <c r="T42" s="24">
        <v>2285</v>
      </c>
      <c r="U42" s="24"/>
      <c r="V42" s="25">
        <v>50</v>
      </c>
      <c r="W42" s="25"/>
      <c r="X42" s="24">
        <v>1685</v>
      </c>
      <c r="Y42" s="115"/>
      <c r="Z42" s="23">
        <v>36</v>
      </c>
      <c r="AA42" s="23"/>
    </row>
    <row r="43" spans="1:27">
      <c r="A43" s="4">
        <f t="shared" si="7"/>
        <v>12478</v>
      </c>
      <c r="B43" s="157" t="s">
        <v>11</v>
      </c>
      <c r="C43" s="157"/>
      <c r="D43" s="24">
        <v>519</v>
      </c>
      <c r="E43" s="25">
        <v>2915</v>
      </c>
      <c r="F43" s="24">
        <v>658</v>
      </c>
      <c r="G43" s="25">
        <v>3185</v>
      </c>
      <c r="H43" s="24">
        <v>491</v>
      </c>
      <c r="I43" s="25">
        <v>2998</v>
      </c>
      <c r="J43" s="24">
        <v>1712</v>
      </c>
      <c r="K43" s="24"/>
      <c r="L43" s="24"/>
      <c r="M43" s="24">
        <v>1899</v>
      </c>
      <c r="N43" s="25">
        <v>2597</v>
      </c>
      <c r="O43" s="25">
        <v>787</v>
      </c>
      <c r="P43" s="25">
        <v>1312</v>
      </c>
      <c r="Q43" s="24"/>
      <c r="R43" s="24">
        <v>47292</v>
      </c>
      <c r="S43" s="24">
        <v>5336</v>
      </c>
      <c r="T43" s="24">
        <v>2287</v>
      </c>
      <c r="U43" s="24"/>
      <c r="V43" s="25">
        <v>50</v>
      </c>
      <c r="W43" s="25"/>
      <c r="X43" s="24">
        <v>1685</v>
      </c>
      <c r="Y43" s="115"/>
      <c r="Z43" s="23">
        <v>36</v>
      </c>
      <c r="AA43" s="23"/>
    </row>
    <row r="44" spans="1:27">
      <c r="A44" s="4">
        <f t="shared" si="7"/>
        <v>12523</v>
      </c>
      <c r="B44" s="157" t="s">
        <v>12</v>
      </c>
      <c r="C44" s="157"/>
      <c r="D44" s="24">
        <v>525</v>
      </c>
      <c r="E44" s="25">
        <v>2917</v>
      </c>
      <c r="F44" s="24">
        <v>669</v>
      </c>
      <c r="G44" s="24">
        <v>3195</v>
      </c>
      <c r="H44" s="24">
        <v>501</v>
      </c>
      <c r="I44" s="24">
        <v>2999</v>
      </c>
      <c r="J44" s="24">
        <v>1717</v>
      </c>
      <c r="K44" s="24"/>
      <c r="L44" s="24"/>
      <c r="M44" s="24">
        <v>1905</v>
      </c>
      <c r="N44" s="25">
        <v>2601</v>
      </c>
      <c r="O44" s="25">
        <v>790</v>
      </c>
      <c r="P44" s="25">
        <v>1319</v>
      </c>
      <c r="Q44" s="24"/>
      <c r="R44" s="24">
        <v>47296</v>
      </c>
      <c r="S44" s="24">
        <v>5340</v>
      </c>
      <c r="T44" s="24">
        <v>2290</v>
      </c>
      <c r="U44" s="24"/>
      <c r="V44" s="25">
        <v>50</v>
      </c>
      <c r="W44" s="25"/>
      <c r="X44" s="24">
        <v>1690</v>
      </c>
      <c r="Y44" s="115"/>
      <c r="Z44" s="23">
        <v>36</v>
      </c>
      <c r="AA44" s="23"/>
    </row>
    <row r="45" spans="1:27">
      <c r="A45" s="4">
        <f t="shared" si="7"/>
        <v>12847</v>
      </c>
      <c r="B45" s="157" t="s">
        <v>13</v>
      </c>
      <c r="C45" s="157"/>
      <c r="D45" s="24">
        <v>540</v>
      </c>
      <c r="E45" s="25">
        <v>2985</v>
      </c>
      <c r="F45" s="24">
        <v>689</v>
      </c>
      <c r="G45" s="24">
        <v>3215</v>
      </c>
      <c r="H45" s="24">
        <v>521</v>
      </c>
      <c r="I45" s="24">
        <v>3115</v>
      </c>
      <c r="J45" s="24">
        <v>1782</v>
      </c>
      <c r="K45" s="24"/>
      <c r="L45" s="24"/>
      <c r="M45" s="24">
        <v>1954</v>
      </c>
      <c r="N45" s="25">
        <v>2645</v>
      </c>
      <c r="O45" s="25">
        <v>801</v>
      </c>
      <c r="P45" s="25">
        <v>1385</v>
      </c>
      <c r="Q45" s="24"/>
      <c r="R45" s="24">
        <v>47385</v>
      </c>
      <c r="S45" s="24">
        <v>5425</v>
      </c>
      <c r="T45" s="24">
        <v>2325</v>
      </c>
      <c r="U45" s="24"/>
      <c r="V45" s="25">
        <v>50</v>
      </c>
      <c r="W45" s="25"/>
      <c r="X45" s="24">
        <v>1712</v>
      </c>
      <c r="Y45" s="115"/>
      <c r="Z45" s="23">
        <v>36</v>
      </c>
      <c r="AA45" s="23"/>
    </row>
    <row r="46" spans="1:27">
      <c r="A46" s="4">
        <f t="shared" si="7"/>
        <v>13230</v>
      </c>
      <c r="B46" s="157" t="s">
        <v>14</v>
      </c>
      <c r="C46" s="157"/>
      <c r="D46" s="24">
        <v>570</v>
      </c>
      <c r="E46" s="24">
        <v>3110</v>
      </c>
      <c r="F46" s="24">
        <v>695</v>
      </c>
      <c r="G46" s="24">
        <v>3285</v>
      </c>
      <c r="H46" s="24">
        <v>535</v>
      </c>
      <c r="I46" s="24">
        <v>3210</v>
      </c>
      <c r="J46" s="24">
        <v>1825</v>
      </c>
      <c r="K46" s="24"/>
      <c r="L46" s="24"/>
      <c r="M46" s="24">
        <v>1986</v>
      </c>
      <c r="N46" s="24">
        <v>2687</v>
      </c>
      <c r="O46" s="24">
        <v>825</v>
      </c>
      <c r="P46" s="24">
        <v>1397</v>
      </c>
      <c r="Q46" s="24"/>
      <c r="R46" s="24">
        <v>47450</v>
      </c>
      <c r="S46" s="24">
        <v>5489</v>
      </c>
      <c r="T46" s="24">
        <v>2385</v>
      </c>
      <c r="U46" s="24"/>
      <c r="V46" s="24">
        <v>50</v>
      </c>
      <c r="W46" s="24"/>
      <c r="X46" s="24">
        <v>1782</v>
      </c>
      <c r="Y46" s="115"/>
      <c r="Z46" s="23">
        <v>36</v>
      </c>
      <c r="AA46" s="23"/>
    </row>
    <row r="47" spans="1:27">
      <c r="A47" s="4">
        <f t="shared" si="7"/>
        <v>13275</v>
      </c>
      <c r="B47" s="157" t="s">
        <v>15</v>
      </c>
      <c r="C47" s="157"/>
      <c r="D47" s="25">
        <v>572</v>
      </c>
      <c r="E47" s="25">
        <v>3115</v>
      </c>
      <c r="F47" s="25">
        <v>698</v>
      </c>
      <c r="G47" s="25">
        <v>3298</v>
      </c>
      <c r="H47" s="25">
        <v>539</v>
      </c>
      <c r="I47" s="25">
        <v>3218</v>
      </c>
      <c r="J47" s="25">
        <v>1835</v>
      </c>
      <c r="K47" s="25"/>
      <c r="L47" s="25"/>
      <c r="M47" s="25">
        <v>1995</v>
      </c>
      <c r="N47" s="25">
        <v>2693</v>
      </c>
      <c r="O47" s="25">
        <v>829</v>
      </c>
      <c r="P47" s="25">
        <v>1399</v>
      </c>
      <c r="Q47" s="25"/>
      <c r="R47" s="25">
        <v>47485</v>
      </c>
      <c r="S47" s="25">
        <v>5495</v>
      </c>
      <c r="T47" s="25">
        <v>2389</v>
      </c>
      <c r="U47" s="25"/>
      <c r="V47" s="25">
        <v>50</v>
      </c>
      <c r="W47" s="25"/>
      <c r="X47" s="25">
        <v>1795</v>
      </c>
      <c r="Y47" s="31"/>
      <c r="Z47" s="23">
        <v>36</v>
      </c>
      <c r="AA47" s="23"/>
    </row>
    <row r="48" spans="1:27">
      <c r="A48" s="4">
        <f t="shared" si="7"/>
        <v>13265</v>
      </c>
      <c r="B48" s="157" t="s">
        <v>16</v>
      </c>
      <c r="C48" s="157"/>
      <c r="D48" s="143">
        <v>568</v>
      </c>
      <c r="E48" s="141">
        <v>3113</v>
      </c>
      <c r="F48" s="141">
        <v>696</v>
      </c>
      <c r="G48" s="141">
        <v>3299</v>
      </c>
      <c r="H48" s="141">
        <v>542</v>
      </c>
      <c r="I48" s="141">
        <v>3215</v>
      </c>
      <c r="J48" s="141">
        <v>1832</v>
      </c>
      <c r="K48" s="141"/>
      <c r="L48" s="141"/>
      <c r="M48" s="141">
        <v>1999</v>
      </c>
      <c r="N48" s="141">
        <v>2695</v>
      </c>
      <c r="O48" s="141">
        <v>831</v>
      </c>
      <c r="P48" s="141">
        <v>1398</v>
      </c>
      <c r="Q48" s="141"/>
      <c r="R48" s="141">
        <v>47483</v>
      </c>
      <c r="S48" s="141">
        <v>5497</v>
      </c>
      <c r="T48" s="141">
        <v>2391</v>
      </c>
      <c r="U48" s="141"/>
      <c r="V48" s="141">
        <v>50</v>
      </c>
      <c r="W48" s="141"/>
      <c r="X48" s="141">
        <v>1797</v>
      </c>
      <c r="Y48" s="142"/>
      <c r="Z48" s="139">
        <v>36</v>
      </c>
      <c r="AA48" s="23"/>
    </row>
    <row r="49" spans="1:27">
      <c r="A49" s="4">
        <f t="shared" si="7"/>
        <v>13306</v>
      </c>
      <c r="B49" s="157" t="s">
        <v>17</v>
      </c>
      <c r="C49" s="157"/>
      <c r="D49" s="141">
        <v>572</v>
      </c>
      <c r="E49" s="141">
        <v>3125</v>
      </c>
      <c r="F49" s="141">
        <v>699</v>
      </c>
      <c r="G49" s="141">
        <v>3301</v>
      </c>
      <c r="H49" s="141">
        <v>547</v>
      </c>
      <c r="I49" s="141">
        <v>3217</v>
      </c>
      <c r="J49" s="141">
        <v>1845</v>
      </c>
      <c r="K49" s="141"/>
      <c r="L49" s="141"/>
      <c r="M49" s="141">
        <v>2012</v>
      </c>
      <c r="N49" s="141">
        <v>2698</v>
      </c>
      <c r="O49" s="141">
        <v>835</v>
      </c>
      <c r="P49" s="141">
        <v>1395</v>
      </c>
      <c r="Q49" s="141"/>
      <c r="R49" s="141">
        <v>47484</v>
      </c>
      <c r="S49" s="141">
        <v>5499</v>
      </c>
      <c r="T49" s="141">
        <v>2398</v>
      </c>
      <c r="U49" s="141"/>
      <c r="V49" s="141">
        <v>50</v>
      </c>
      <c r="W49" s="141"/>
      <c r="X49" s="141">
        <v>1795</v>
      </c>
      <c r="Y49" s="142"/>
      <c r="Z49" s="139">
        <v>36</v>
      </c>
      <c r="AA49" s="23"/>
    </row>
    <row r="50" spans="1:27">
      <c r="A50" s="4">
        <f t="shared" si="7"/>
        <v>13333</v>
      </c>
      <c r="B50" s="157" t="s">
        <v>18</v>
      </c>
      <c r="C50" s="157"/>
      <c r="D50" s="143">
        <v>576</v>
      </c>
      <c r="E50" s="141">
        <v>3128</v>
      </c>
      <c r="F50" s="141">
        <v>701</v>
      </c>
      <c r="G50" s="141">
        <v>3310</v>
      </c>
      <c r="H50" s="141">
        <v>553</v>
      </c>
      <c r="I50" s="141">
        <v>3219</v>
      </c>
      <c r="J50" s="141">
        <v>1846</v>
      </c>
      <c r="K50" s="141"/>
      <c r="L50" s="141"/>
      <c r="M50" s="141">
        <v>2015</v>
      </c>
      <c r="N50" s="141">
        <v>2698</v>
      </c>
      <c r="O50" s="141">
        <v>839</v>
      </c>
      <c r="P50" s="141">
        <v>1398</v>
      </c>
      <c r="Q50" s="141"/>
      <c r="R50" s="141">
        <v>47489</v>
      </c>
      <c r="S50" s="141">
        <v>5500</v>
      </c>
      <c r="T50" s="141">
        <v>2399</v>
      </c>
      <c r="U50" s="141"/>
      <c r="V50" s="141">
        <v>50</v>
      </c>
      <c r="W50" s="141"/>
      <c r="X50" s="141">
        <v>1798</v>
      </c>
      <c r="Y50" s="142"/>
      <c r="Z50" s="139">
        <v>36</v>
      </c>
      <c r="AA50" s="23"/>
    </row>
    <row r="51" spans="1:27">
      <c r="A51" s="4">
        <f t="shared" si="7"/>
        <v>13335</v>
      </c>
      <c r="B51" s="157" t="s">
        <v>19</v>
      </c>
      <c r="C51" s="157"/>
      <c r="D51" s="167">
        <v>575</v>
      </c>
      <c r="E51" s="165">
        <v>3125</v>
      </c>
      <c r="F51" s="165">
        <v>715</v>
      </c>
      <c r="G51" s="165">
        <v>3315</v>
      </c>
      <c r="H51" s="165">
        <v>545</v>
      </c>
      <c r="I51" s="165">
        <v>3218</v>
      </c>
      <c r="J51" s="165">
        <v>1842</v>
      </c>
      <c r="K51" s="165"/>
      <c r="L51" s="165"/>
      <c r="M51" s="165">
        <v>2018</v>
      </c>
      <c r="N51" s="165">
        <v>2705</v>
      </c>
      <c r="O51" s="165">
        <v>841</v>
      </c>
      <c r="P51" s="165">
        <v>1399</v>
      </c>
      <c r="Q51" s="165"/>
      <c r="R51" s="165">
        <v>47512</v>
      </c>
      <c r="S51" s="165">
        <v>5505</v>
      </c>
      <c r="T51" s="165">
        <v>2405</v>
      </c>
      <c r="U51" s="165"/>
      <c r="V51" s="165">
        <v>50</v>
      </c>
      <c r="W51" s="165"/>
      <c r="X51" s="165">
        <v>1805</v>
      </c>
      <c r="Y51" s="166"/>
      <c r="Z51" s="164">
        <v>36</v>
      </c>
      <c r="AA51" s="23"/>
    </row>
    <row r="52" spans="1:27">
      <c r="A52" s="4">
        <f>AVERAGE(A40:A51)</f>
        <v>12899.416666666666</v>
      </c>
      <c r="B52" s="7" t="s">
        <v>23</v>
      </c>
      <c r="C52" s="4"/>
      <c r="D52" s="4">
        <f t="shared" ref="D52:N52" si="8">SUM(D40:D51)</f>
        <v>6570</v>
      </c>
      <c r="E52" s="4">
        <f t="shared" si="8"/>
        <v>36198</v>
      </c>
      <c r="F52" s="4">
        <f t="shared" si="8"/>
        <v>8160</v>
      </c>
      <c r="G52" s="4">
        <f t="shared" si="8"/>
        <v>38920</v>
      </c>
      <c r="H52" s="4">
        <f t="shared" si="8"/>
        <v>6228</v>
      </c>
      <c r="I52" s="4">
        <f t="shared" si="8"/>
        <v>37380</v>
      </c>
      <c r="J52" s="4">
        <f t="shared" si="8"/>
        <v>21337</v>
      </c>
      <c r="K52" s="4">
        <f t="shared" si="8"/>
        <v>0</v>
      </c>
      <c r="L52" s="4">
        <f t="shared" si="8"/>
        <v>0</v>
      </c>
      <c r="M52" s="4">
        <f t="shared" si="8"/>
        <v>23456</v>
      </c>
      <c r="N52" s="4">
        <f t="shared" si="8"/>
        <v>31779</v>
      </c>
      <c r="O52" s="4">
        <f>SUM(O40:O51)</f>
        <v>9701</v>
      </c>
      <c r="P52" s="4">
        <f>SUM(P40:P51)</f>
        <v>16293</v>
      </c>
      <c r="Q52" s="4">
        <f t="shared" ref="Q52:S52" si="9">SUM(Q40:Q51)</f>
        <v>0</v>
      </c>
      <c r="R52" s="4">
        <f t="shared" si="9"/>
        <v>568639</v>
      </c>
      <c r="S52" s="4">
        <f t="shared" si="9"/>
        <v>65073</v>
      </c>
      <c r="T52" s="4">
        <f>SUM(T40:T51)</f>
        <v>28034</v>
      </c>
      <c r="U52" s="4">
        <f>SUM(U40:U51)</f>
        <v>0</v>
      </c>
      <c r="V52" s="4">
        <f t="shared" ref="V52:X52" si="10">SUM(V40:V51)</f>
        <v>600</v>
      </c>
      <c r="W52" s="4">
        <f t="shared" si="10"/>
        <v>0</v>
      </c>
      <c r="X52" s="4">
        <f t="shared" si="10"/>
        <v>20891</v>
      </c>
      <c r="Y52" s="4">
        <f>SUM(Y40:Y51)</f>
        <v>0</v>
      </c>
      <c r="Z52" s="4">
        <f t="shared" ref="Z52" si="11">SUM(Z40:Z51)</f>
        <v>432</v>
      </c>
      <c r="AA52" s="3">
        <f>SUM(AA40:AA51)</f>
        <v>0</v>
      </c>
    </row>
    <row r="53" spans="1:27">
      <c r="A53" s="4">
        <f>SUM(A40:A51)</f>
        <v>154793</v>
      </c>
      <c r="B53" s="7" t="s">
        <v>2</v>
      </c>
      <c r="C53" s="4">
        <f>SUM(D52:I52,Q52:Z52)</f>
        <v>817125</v>
      </c>
      <c r="D53" s="4" t="s">
        <v>6</v>
      </c>
      <c r="E53" s="157"/>
      <c r="F53" s="157"/>
      <c r="G53" s="4">
        <f>SUM(M52:N52)</f>
        <v>55235</v>
      </c>
      <c r="H53" s="157" t="s">
        <v>21</v>
      </c>
      <c r="I53" s="157"/>
      <c r="J53" s="6"/>
      <c r="K53" s="158" t="s">
        <v>2</v>
      </c>
      <c r="L53" s="158"/>
      <c r="M53" s="158"/>
      <c r="N53" s="158"/>
      <c r="O53" s="158">
        <f>SUM(R52:Z52,D52:L52)</f>
        <v>838462</v>
      </c>
      <c r="P53" s="158"/>
      <c r="Q53" s="157"/>
      <c r="R53" s="157"/>
      <c r="S53" s="157"/>
      <c r="T53" s="6"/>
      <c r="U53" s="6"/>
      <c r="V53" s="4"/>
      <c r="W53" s="5"/>
      <c r="X53" s="5"/>
      <c r="Y53" s="4"/>
      <c r="Z53" s="4"/>
      <c r="AA53" s="3"/>
    </row>
    <row r="55" spans="1:27">
      <c r="A55" s="160" t="s">
        <v>57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>
      <c r="A56" s="159" t="s">
        <v>22</v>
      </c>
      <c r="B56" s="159" t="s">
        <v>23</v>
      </c>
      <c r="C56" s="159"/>
      <c r="D56" s="159" t="s">
        <v>24</v>
      </c>
      <c r="E56" s="161" t="s">
        <v>35</v>
      </c>
      <c r="F56" s="159" t="s">
        <v>25</v>
      </c>
      <c r="G56" s="159" t="s">
        <v>26</v>
      </c>
      <c r="H56" s="159" t="s">
        <v>27</v>
      </c>
      <c r="I56" s="159" t="s">
        <v>28</v>
      </c>
      <c r="J56" s="159" t="s">
        <v>3</v>
      </c>
      <c r="K56" s="159" t="s">
        <v>4</v>
      </c>
      <c r="L56" s="159" t="s">
        <v>7</v>
      </c>
      <c r="M56" s="159" t="s">
        <v>37</v>
      </c>
      <c r="N56" s="159" t="s">
        <v>38</v>
      </c>
      <c r="O56" s="159" t="s">
        <v>0</v>
      </c>
      <c r="P56" s="159" t="s">
        <v>1</v>
      </c>
      <c r="Q56" s="159" t="s">
        <v>5</v>
      </c>
      <c r="R56" s="159" t="s">
        <v>36</v>
      </c>
      <c r="S56" s="159" t="s">
        <v>29</v>
      </c>
      <c r="T56" s="1" t="s">
        <v>39</v>
      </c>
      <c r="U56" s="1" t="s">
        <v>43</v>
      </c>
      <c r="V56" s="159" t="s">
        <v>30</v>
      </c>
      <c r="W56" s="159" t="s">
        <v>31</v>
      </c>
      <c r="X56" s="159" t="s">
        <v>32</v>
      </c>
      <c r="Y56" s="159" t="s">
        <v>33</v>
      </c>
      <c r="Z56" s="159" t="s">
        <v>34</v>
      </c>
      <c r="AA56" s="2" t="s">
        <v>40</v>
      </c>
    </row>
    <row r="57" spans="1:27">
      <c r="A57" s="159"/>
      <c r="B57" s="159"/>
      <c r="C57" s="159"/>
      <c r="D57" s="159"/>
      <c r="E57" s="161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"/>
      <c r="U57" s="1" t="s">
        <v>46</v>
      </c>
      <c r="V57" s="159"/>
      <c r="W57" s="159"/>
      <c r="X57" s="159"/>
      <c r="Y57" s="159"/>
      <c r="Z57" s="159"/>
      <c r="AA57" s="3"/>
    </row>
    <row r="58" spans="1:27" ht="14.4">
      <c r="A58" s="4">
        <f t="shared" ref="A58:A69" si="12">SUM(D58:J58)</f>
        <v>8415</v>
      </c>
      <c r="B58" s="157" t="s">
        <v>8</v>
      </c>
      <c r="C58" s="157"/>
      <c r="D58" s="117">
        <v>1660</v>
      </c>
      <c r="E58" s="117">
        <v>1075</v>
      </c>
      <c r="F58" s="117">
        <v>1355</v>
      </c>
      <c r="G58" s="117">
        <v>1180</v>
      </c>
      <c r="H58" s="117">
        <v>1185</v>
      </c>
      <c r="I58" s="117">
        <v>970</v>
      </c>
      <c r="J58" s="117">
        <v>990</v>
      </c>
      <c r="K58" s="117">
        <v>780</v>
      </c>
      <c r="L58" s="117">
        <v>790</v>
      </c>
      <c r="M58" s="117">
        <v>980</v>
      </c>
      <c r="N58" s="117">
        <v>1255</v>
      </c>
      <c r="O58" s="117">
        <v>1545</v>
      </c>
      <c r="P58" s="117">
        <v>980</v>
      </c>
      <c r="Q58" s="117">
        <v>1490</v>
      </c>
      <c r="R58" s="117"/>
      <c r="S58" s="117">
        <v>5060</v>
      </c>
      <c r="T58" s="117">
        <v>1090</v>
      </c>
      <c r="U58" s="117"/>
      <c r="V58" s="117">
        <v>43</v>
      </c>
      <c r="W58" s="117">
        <v>1530</v>
      </c>
      <c r="X58" s="117">
        <v>2285</v>
      </c>
      <c r="Y58" s="117">
        <v>1630</v>
      </c>
      <c r="Z58" s="117">
        <v>875</v>
      </c>
      <c r="AA58" s="118">
        <v>71</v>
      </c>
    </row>
    <row r="59" spans="1:27" ht="14.4">
      <c r="A59" s="4">
        <f t="shared" si="12"/>
        <v>8415</v>
      </c>
      <c r="B59" s="157" t="s">
        <v>9</v>
      </c>
      <c r="C59" s="157"/>
      <c r="D59" s="119">
        <v>1665</v>
      </c>
      <c r="E59" s="119">
        <v>1075</v>
      </c>
      <c r="F59" s="119">
        <v>1340</v>
      </c>
      <c r="G59" s="119">
        <v>1185</v>
      </c>
      <c r="H59" s="119">
        <v>1185</v>
      </c>
      <c r="I59" s="119">
        <v>970</v>
      </c>
      <c r="J59" s="119">
        <v>995</v>
      </c>
      <c r="K59" s="119">
        <v>790</v>
      </c>
      <c r="L59" s="119">
        <v>795</v>
      </c>
      <c r="M59" s="116">
        <v>985</v>
      </c>
      <c r="N59" s="119">
        <v>1260</v>
      </c>
      <c r="O59" s="119">
        <v>1548</v>
      </c>
      <c r="P59" s="119">
        <v>982</v>
      </c>
      <c r="Q59" s="119">
        <v>1495</v>
      </c>
      <c r="R59" s="119"/>
      <c r="S59" s="119">
        <v>5065</v>
      </c>
      <c r="T59" s="119">
        <v>1095</v>
      </c>
      <c r="U59" s="119"/>
      <c r="V59" s="119">
        <v>43</v>
      </c>
      <c r="W59" s="116">
        <v>1535</v>
      </c>
      <c r="X59" s="119">
        <v>2290</v>
      </c>
      <c r="Y59" s="119">
        <v>1635</v>
      </c>
      <c r="Z59" s="119">
        <v>880</v>
      </c>
      <c r="AA59" s="119">
        <v>71</v>
      </c>
    </row>
    <row r="60" spans="1:27" ht="14.4">
      <c r="A60" s="4">
        <f t="shared" si="12"/>
        <v>8435</v>
      </c>
      <c r="B60" s="157" t="s">
        <v>10</v>
      </c>
      <c r="C60" s="157"/>
      <c r="D60" s="119">
        <v>1665</v>
      </c>
      <c r="E60" s="120">
        <v>1080</v>
      </c>
      <c r="F60" s="120">
        <v>1345</v>
      </c>
      <c r="G60" s="119">
        <v>1185</v>
      </c>
      <c r="H60" s="120">
        <v>1190</v>
      </c>
      <c r="I60" s="120">
        <v>975</v>
      </c>
      <c r="J60" s="120">
        <v>995</v>
      </c>
      <c r="K60" s="119">
        <v>800</v>
      </c>
      <c r="L60" s="119">
        <v>790</v>
      </c>
      <c r="M60" s="119">
        <v>985</v>
      </c>
      <c r="N60" s="119">
        <v>1265</v>
      </c>
      <c r="O60" s="119">
        <v>1555</v>
      </c>
      <c r="P60" s="119">
        <v>980</v>
      </c>
      <c r="Q60" s="120">
        <v>1495</v>
      </c>
      <c r="R60" s="120"/>
      <c r="S60" s="120">
        <v>5070</v>
      </c>
      <c r="T60" s="120">
        <v>1095</v>
      </c>
      <c r="U60" s="119"/>
      <c r="V60" s="119">
        <v>43</v>
      </c>
      <c r="W60" s="117">
        <v>1540</v>
      </c>
      <c r="X60" s="117">
        <v>2295</v>
      </c>
      <c r="Y60" s="119">
        <v>1640</v>
      </c>
      <c r="Z60" s="119">
        <v>885</v>
      </c>
      <c r="AA60" s="118">
        <v>71</v>
      </c>
    </row>
    <row r="61" spans="1:27" ht="14.4">
      <c r="A61" s="4">
        <f t="shared" si="12"/>
        <v>8435</v>
      </c>
      <c r="B61" s="157" t="s">
        <v>11</v>
      </c>
      <c r="C61" s="157"/>
      <c r="D61" s="126">
        <v>1665</v>
      </c>
      <c r="E61" s="127">
        <v>1080</v>
      </c>
      <c r="F61" s="127">
        <v>1345</v>
      </c>
      <c r="G61" s="126">
        <v>1185</v>
      </c>
      <c r="H61" s="127">
        <v>1190</v>
      </c>
      <c r="I61" s="127">
        <v>975</v>
      </c>
      <c r="J61" s="127">
        <v>995</v>
      </c>
      <c r="K61" s="126">
        <v>800</v>
      </c>
      <c r="L61" s="126">
        <v>790</v>
      </c>
      <c r="M61" s="126">
        <v>985</v>
      </c>
      <c r="N61" s="126">
        <v>1265</v>
      </c>
      <c r="O61" s="126">
        <v>1555</v>
      </c>
      <c r="P61" s="126">
        <v>980</v>
      </c>
      <c r="Q61" s="127">
        <v>1495</v>
      </c>
      <c r="R61" s="127"/>
      <c r="S61" s="127">
        <v>5070</v>
      </c>
      <c r="T61" s="127">
        <v>1095</v>
      </c>
      <c r="U61" s="126"/>
      <c r="V61" s="126">
        <v>43</v>
      </c>
      <c r="W61" s="124">
        <v>1540</v>
      </c>
      <c r="X61" s="124">
        <v>2295</v>
      </c>
      <c r="Y61" s="126">
        <v>1640</v>
      </c>
      <c r="Z61" s="126">
        <v>885</v>
      </c>
      <c r="AA61" s="125">
        <v>71</v>
      </c>
    </row>
    <row r="62" spans="1:27">
      <c r="A62" s="4">
        <f t="shared" si="12"/>
        <v>7880</v>
      </c>
      <c r="B62" s="157" t="s">
        <v>12</v>
      </c>
      <c r="C62" s="157"/>
      <c r="D62" s="61">
        <v>1565</v>
      </c>
      <c r="E62" s="59">
        <v>1040</v>
      </c>
      <c r="F62" s="61">
        <v>1280</v>
      </c>
      <c r="G62" s="61">
        <v>1140</v>
      </c>
      <c r="H62" s="61">
        <v>1170</v>
      </c>
      <c r="I62" s="61">
        <v>955</v>
      </c>
      <c r="J62" s="61">
        <v>730</v>
      </c>
      <c r="K62" s="61">
        <v>760</v>
      </c>
      <c r="L62" s="61">
        <v>775</v>
      </c>
      <c r="M62" s="61">
        <v>945</v>
      </c>
      <c r="N62" s="59">
        <v>1250</v>
      </c>
      <c r="O62" s="59">
        <v>1450</v>
      </c>
      <c r="P62" s="59">
        <v>940</v>
      </c>
      <c r="Q62" s="61">
        <v>1460</v>
      </c>
      <c r="R62" s="61"/>
      <c r="S62" s="61">
        <v>5065</v>
      </c>
      <c r="T62" s="61">
        <v>1060</v>
      </c>
      <c r="U62" s="21"/>
      <c r="V62" s="21">
        <v>39</v>
      </c>
      <c r="W62" s="61">
        <v>1460</v>
      </c>
      <c r="X62" s="59">
        <v>2225</v>
      </c>
      <c r="Y62" s="59">
        <v>1550</v>
      </c>
      <c r="Z62" s="61">
        <v>830</v>
      </c>
      <c r="AA62" s="61">
        <v>71</v>
      </c>
    </row>
    <row r="63" spans="1:27">
      <c r="A63" s="4">
        <f t="shared" si="12"/>
        <v>7966</v>
      </c>
      <c r="B63" s="157" t="s">
        <v>13</v>
      </c>
      <c r="C63" s="157"/>
      <c r="D63" s="21">
        <v>1570</v>
      </c>
      <c r="E63" s="22">
        <v>1060</v>
      </c>
      <c r="F63" s="21">
        <v>1289</v>
      </c>
      <c r="G63" s="21">
        <v>1158</v>
      </c>
      <c r="H63" s="21">
        <v>1176</v>
      </c>
      <c r="I63" s="21">
        <v>968</v>
      </c>
      <c r="J63" s="21">
        <v>745</v>
      </c>
      <c r="K63" s="21">
        <v>768</v>
      </c>
      <c r="L63" s="21">
        <v>785</v>
      </c>
      <c r="M63" s="21">
        <v>948</v>
      </c>
      <c r="N63" s="22">
        <v>1270</v>
      </c>
      <c r="O63" s="22">
        <v>1460</v>
      </c>
      <c r="P63" s="22">
        <v>940</v>
      </c>
      <c r="Q63" s="21">
        <v>1471</v>
      </c>
      <c r="R63" s="21"/>
      <c r="S63" s="21">
        <v>5065</v>
      </c>
      <c r="T63" s="21">
        <v>1067</v>
      </c>
      <c r="U63" s="21"/>
      <c r="V63" s="21">
        <v>39</v>
      </c>
      <c r="W63" s="21">
        <v>1471</v>
      </c>
      <c r="X63" s="22">
        <v>2240</v>
      </c>
      <c r="Y63" s="22">
        <v>1564</v>
      </c>
      <c r="Z63" s="21">
        <v>836</v>
      </c>
      <c r="AA63" s="21"/>
    </row>
    <row r="64" spans="1:27">
      <c r="A64" s="4">
        <f t="shared" si="12"/>
        <v>7219</v>
      </c>
      <c r="B64" s="157" t="s">
        <v>14</v>
      </c>
      <c r="C64" s="157"/>
      <c r="D64" s="140">
        <v>1574</v>
      </c>
      <c r="E64" s="140">
        <v>1060</v>
      </c>
      <c r="F64" s="140">
        <v>1290</v>
      </c>
      <c r="G64" s="140">
        <v>1148</v>
      </c>
      <c r="H64" s="140">
        <v>1179</v>
      </c>
      <c r="I64" s="140">
        <v>968</v>
      </c>
      <c r="J64" s="140"/>
      <c r="K64" s="140">
        <v>780</v>
      </c>
      <c r="L64" s="140">
        <v>796</v>
      </c>
      <c r="M64" s="140">
        <v>956</v>
      </c>
      <c r="N64" s="140">
        <v>1260</v>
      </c>
      <c r="O64" s="140">
        <v>1463</v>
      </c>
      <c r="P64" s="140">
        <v>952</v>
      </c>
      <c r="Q64" s="140">
        <v>1470</v>
      </c>
      <c r="R64" s="140"/>
      <c r="S64" s="140">
        <v>5072</v>
      </c>
      <c r="T64" s="140">
        <v>1067</v>
      </c>
      <c r="U64" s="140" t="s">
        <v>61</v>
      </c>
      <c r="V64" s="140">
        <v>39</v>
      </c>
      <c r="W64" s="140">
        <v>1470</v>
      </c>
      <c r="X64" s="140">
        <v>2237</v>
      </c>
      <c r="Y64" s="140">
        <v>1560</v>
      </c>
      <c r="Z64" s="140">
        <v>837</v>
      </c>
      <c r="AA64" s="139"/>
    </row>
    <row r="65" spans="1:27">
      <c r="A65" s="4">
        <f t="shared" si="12"/>
        <v>7977</v>
      </c>
      <c r="B65" s="157" t="s">
        <v>15</v>
      </c>
      <c r="C65" s="157"/>
      <c r="D65" s="141">
        <v>1576</v>
      </c>
      <c r="E65" s="141">
        <v>1063</v>
      </c>
      <c r="F65" s="141">
        <v>1294</v>
      </c>
      <c r="G65" s="141">
        <v>1149</v>
      </c>
      <c r="H65" s="141">
        <v>1182</v>
      </c>
      <c r="I65" s="141">
        <v>972</v>
      </c>
      <c r="J65" s="141">
        <v>741</v>
      </c>
      <c r="K65" s="141">
        <v>784</v>
      </c>
      <c r="L65" s="141">
        <v>798</v>
      </c>
      <c r="M65" s="141">
        <v>962</v>
      </c>
      <c r="N65" s="141">
        <v>1264</v>
      </c>
      <c r="O65" s="141">
        <v>1468</v>
      </c>
      <c r="P65" s="141">
        <v>955</v>
      </c>
      <c r="Q65" s="141">
        <v>1474</v>
      </c>
      <c r="R65" s="141"/>
      <c r="S65" s="141">
        <v>5074</v>
      </c>
      <c r="T65" s="141">
        <v>1069</v>
      </c>
      <c r="U65" s="141" t="s">
        <v>61</v>
      </c>
      <c r="V65" s="141">
        <v>39</v>
      </c>
      <c r="W65" s="141">
        <v>1474</v>
      </c>
      <c r="X65" s="141">
        <v>2240</v>
      </c>
      <c r="Y65" s="141">
        <v>1565</v>
      </c>
      <c r="Z65" s="141">
        <v>839</v>
      </c>
      <c r="AA65" s="139">
        <v>71</v>
      </c>
    </row>
    <row r="66" spans="1:27">
      <c r="A66" s="4">
        <f t="shared" si="12"/>
        <v>0</v>
      </c>
      <c r="B66" s="157" t="s">
        <v>16</v>
      </c>
      <c r="C66" s="157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>
      <c r="A67" s="4">
        <f t="shared" si="12"/>
        <v>0</v>
      </c>
      <c r="B67" s="157" t="s">
        <v>17</v>
      </c>
      <c r="C67" s="157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>
      <c r="A68" s="4">
        <f t="shared" si="12"/>
        <v>0</v>
      </c>
      <c r="B68" s="157" t="s">
        <v>18</v>
      </c>
      <c r="C68" s="157"/>
      <c r="D68" s="47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22"/>
      <c r="T68" s="22"/>
      <c r="U68" s="22"/>
      <c r="V68" s="22"/>
      <c r="W68" s="22"/>
      <c r="X68" s="22"/>
      <c r="Y68" s="22"/>
      <c r="Z68" s="22"/>
      <c r="AA68" s="23"/>
    </row>
    <row r="69" spans="1:27">
      <c r="A69" s="4">
        <f t="shared" si="12"/>
        <v>0</v>
      </c>
      <c r="B69" s="157" t="s">
        <v>19</v>
      </c>
      <c r="C69" s="157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>
      <c r="A70" s="4">
        <f>AVERAGE(A58:A69)</f>
        <v>5395.166666666667</v>
      </c>
      <c r="B70" s="7" t="s">
        <v>23</v>
      </c>
      <c r="C70" s="4"/>
      <c r="D70" s="4">
        <f t="shared" ref="D70:N70" si="13">SUM(D58:D69)</f>
        <v>12940</v>
      </c>
      <c r="E70" s="4">
        <f t="shared" si="13"/>
        <v>8533</v>
      </c>
      <c r="F70" s="4">
        <f t="shared" si="13"/>
        <v>10538</v>
      </c>
      <c r="G70" s="4">
        <f t="shared" si="13"/>
        <v>9330</v>
      </c>
      <c r="H70" s="4">
        <f t="shared" si="13"/>
        <v>9457</v>
      </c>
      <c r="I70" s="4">
        <f t="shared" si="13"/>
        <v>7753</v>
      </c>
      <c r="J70" s="4">
        <f t="shared" si="13"/>
        <v>6191</v>
      </c>
      <c r="K70" s="4">
        <f t="shared" si="13"/>
        <v>6262</v>
      </c>
      <c r="L70" s="4">
        <f t="shared" si="13"/>
        <v>6319</v>
      </c>
      <c r="M70" s="4">
        <f t="shared" si="13"/>
        <v>7746</v>
      </c>
      <c r="N70" s="4">
        <f t="shared" si="13"/>
        <v>10089</v>
      </c>
      <c r="O70" s="4">
        <f>SUM(O58:O69)</f>
        <v>12044</v>
      </c>
      <c r="P70" s="4">
        <f>SUM(P58:P69)</f>
        <v>7709</v>
      </c>
      <c r="Q70" s="4">
        <f t="shared" ref="Q70:S70" si="14">SUM(Q58:Q69)</f>
        <v>11850</v>
      </c>
      <c r="R70" s="4">
        <f t="shared" si="14"/>
        <v>0</v>
      </c>
      <c r="S70" s="4">
        <f t="shared" si="14"/>
        <v>40541</v>
      </c>
      <c r="T70" s="4">
        <f>SUM(T58:T69)</f>
        <v>8638</v>
      </c>
      <c r="U70" s="4">
        <f>SUM(U58:U69)</f>
        <v>0</v>
      </c>
      <c r="V70" s="4">
        <f t="shared" ref="V70:X70" si="15">SUM(V58:V69)</f>
        <v>328</v>
      </c>
      <c r="W70" s="4">
        <f t="shared" si="15"/>
        <v>12020</v>
      </c>
      <c r="X70" s="4">
        <f t="shared" si="15"/>
        <v>18107</v>
      </c>
      <c r="Y70" s="4">
        <f>SUM(Y58:Y69)</f>
        <v>12784</v>
      </c>
      <c r="Z70" s="4">
        <f t="shared" ref="Z70" si="16">SUM(Z58:Z69)</f>
        <v>6867</v>
      </c>
      <c r="AA70" s="3">
        <f>SUM(AA58:AA69)</f>
        <v>426</v>
      </c>
    </row>
    <row r="71" spans="1:27">
      <c r="A71" s="4">
        <f>SUM(A58:A69)</f>
        <v>64742</v>
      </c>
      <c r="B71" s="7" t="s">
        <v>2</v>
      </c>
      <c r="C71" s="4">
        <f>SUM(D70:I70,Q70:Z70)</f>
        <v>169686</v>
      </c>
      <c r="D71" s="4" t="s">
        <v>6</v>
      </c>
      <c r="E71" s="157"/>
      <c r="F71" s="157"/>
      <c r="G71" s="4">
        <f>SUM(M70:N70)</f>
        <v>17835</v>
      </c>
      <c r="H71" s="157" t="s">
        <v>21</v>
      </c>
      <c r="I71" s="157"/>
      <c r="J71" s="6"/>
      <c r="K71" s="158" t="s">
        <v>2</v>
      </c>
      <c r="L71" s="158"/>
      <c r="M71" s="158"/>
      <c r="N71" s="158"/>
      <c r="O71" s="158">
        <f>SUM(R70:Z70,D70:L70)</f>
        <v>176608</v>
      </c>
      <c r="P71" s="158"/>
      <c r="Q71" s="157"/>
      <c r="R71" s="157"/>
      <c r="S71" s="157"/>
      <c r="T71" s="6"/>
      <c r="U71" s="6"/>
      <c r="V71" s="4"/>
      <c r="W71" s="5"/>
      <c r="X71" s="5"/>
      <c r="Y71" s="4"/>
      <c r="Z71" s="4"/>
      <c r="AA71" s="3"/>
    </row>
    <row r="73" spans="1:27">
      <c r="A73" s="163" t="s">
        <v>53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</row>
    <row r="74" spans="1:27">
      <c r="A74" s="159" t="s">
        <v>22</v>
      </c>
      <c r="B74" s="159" t="s">
        <v>23</v>
      </c>
      <c r="C74" s="159"/>
      <c r="D74" s="159" t="s">
        <v>24</v>
      </c>
      <c r="E74" s="161" t="s">
        <v>35</v>
      </c>
      <c r="F74" s="159" t="s">
        <v>25</v>
      </c>
      <c r="G74" s="159" t="s">
        <v>26</v>
      </c>
      <c r="H74" s="159" t="s">
        <v>27</v>
      </c>
      <c r="I74" s="159" t="s">
        <v>28</v>
      </c>
      <c r="J74" s="159" t="s">
        <v>3</v>
      </c>
      <c r="K74" s="159" t="s">
        <v>4</v>
      </c>
      <c r="L74" s="159" t="s">
        <v>7</v>
      </c>
      <c r="M74" s="159" t="s">
        <v>37</v>
      </c>
      <c r="N74" s="159" t="s">
        <v>38</v>
      </c>
      <c r="O74" s="159" t="s">
        <v>0</v>
      </c>
      <c r="P74" s="159" t="s">
        <v>1</v>
      </c>
      <c r="Q74" s="159" t="s">
        <v>5</v>
      </c>
      <c r="R74" s="159" t="s">
        <v>36</v>
      </c>
      <c r="S74" s="159" t="s">
        <v>29</v>
      </c>
      <c r="T74" s="1" t="s">
        <v>39</v>
      </c>
      <c r="U74" s="1" t="s">
        <v>43</v>
      </c>
      <c r="V74" s="159" t="s">
        <v>30</v>
      </c>
      <c r="W74" s="159" t="s">
        <v>31</v>
      </c>
      <c r="X74" s="159" t="s">
        <v>32</v>
      </c>
      <c r="Y74" s="159" t="s">
        <v>33</v>
      </c>
      <c r="Z74" s="159" t="s">
        <v>34</v>
      </c>
      <c r="AA74" s="2" t="s">
        <v>40</v>
      </c>
    </row>
    <row r="75" spans="1:27">
      <c r="A75" s="159"/>
      <c r="B75" s="159"/>
      <c r="C75" s="159"/>
      <c r="D75" s="159"/>
      <c r="E75" s="161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"/>
      <c r="U75" s="1" t="s">
        <v>44</v>
      </c>
      <c r="V75" s="159"/>
      <c r="W75" s="159"/>
      <c r="X75" s="159"/>
      <c r="Y75" s="159"/>
      <c r="Z75" s="159"/>
      <c r="AA75" s="3"/>
    </row>
    <row r="76" spans="1:27">
      <c r="A76" s="4">
        <f t="shared" ref="A76:A87" si="17">SUM(D76:J76)</f>
        <v>0</v>
      </c>
      <c r="B76" s="157" t="s">
        <v>8</v>
      </c>
      <c r="C76" s="157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>
      <c r="A77" s="4">
        <f t="shared" si="17"/>
        <v>0</v>
      </c>
      <c r="B77" s="157" t="s">
        <v>9</v>
      </c>
      <c r="C77" s="157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>
      <c r="A78" s="4">
        <f t="shared" si="17"/>
        <v>0</v>
      </c>
      <c r="B78" s="157" t="s">
        <v>10</v>
      </c>
      <c r="C78" s="157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>
      <c r="A79" s="4">
        <f t="shared" si="17"/>
        <v>0</v>
      </c>
      <c r="B79" s="157" t="s">
        <v>11</v>
      </c>
      <c r="C79" s="15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>
      <c r="A80" s="4">
        <f t="shared" si="17"/>
        <v>0</v>
      </c>
      <c r="B80" s="157" t="s">
        <v>12</v>
      </c>
      <c r="C80" s="157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>
      <c r="A81" s="4">
        <f t="shared" si="17"/>
        <v>0</v>
      </c>
      <c r="B81" s="157" t="s">
        <v>13</v>
      </c>
      <c r="C81" s="157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>
      <c r="A82" s="4">
        <f t="shared" si="17"/>
        <v>0</v>
      </c>
      <c r="B82" s="157" t="s">
        <v>14</v>
      </c>
      <c r="C82" s="15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>
      <c r="A83" s="4">
        <f t="shared" si="17"/>
        <v>0</v>
      </c>
      <c r="B83" s="157" t="s">
        <v>15</v>
      </c>
      <c r="C83" s="15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>
      <c r="A84" s="4">
        <f t="shared" si="17"/>
        <v>0</v>
      </c>
      <c r="B84" s="157" t="s">
        <v>16</v>
      </c>
      <c r="C84" s="157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>
      <c r="A85" s="4">
        <f t="shared" si="17"/>
        <v>0</v>
      </c>
      <c r="B85" s="157" t="s">
        <v>17</v>
      </c>
      <c r="C85" s="15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>
      <c r="A86" s="4">
        <f t="shared" si="17"/>
        <v>0</v>
      </c>
      <c r="B86" s="157" t="s">
        <v>18</v>
      </c>
      <c r="C86" s="157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>
      <c r="A87" s="4">
        <f t="shared" si="17"/>
        <v>0</v>
      </c>
      <c r="B87" s="157" t="s">
        <v>19</v>
      </c>
      <c r="C87" s="157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57"/>
      <c r="F89" s="157"/>
      <c r="G89" s="4">
        <f>SUM(M88:N88)</f>
        <v>0</v>
      </c>
      <c r="H89" s="157" t="s">
        <v>21</v>
      </c>
      <c r="I89" s="157"/>
      <c r="J89" s="6"/>
      <c r="K89" s="158" t="s">
        <v>2</v>
      </c>
      <c r="L89" s="158"/>
      <c r="M89" s="158"/>
      <c r="N89" s="158"/>
      <c r="O89" s="158">
        <f>SUM(R88:Z88,D88:L88)</f>
        <v>0</v>
      </c>
      <c r="P89" s="158"/>
      <c r="Q89" s="157"/>
      <c r="R89" s="157"/>
      <c r="S89" s="157"/>
      <c r="T89" s="6"/>
      <c r="U89" s="6"/>
      <c r="V89" s="4"/>
      <c r="W89" s="5"/>
      <c r="X89" s="5"/>
      <c r="Y89" s="4"/>
      <c r="Z89" s="4"/>
      <c r="AA89" s="3"/>
    </row>
    <row r="90" spans="1:27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>
      <c r="A91" s="163" t="s">
        <v>55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</row>
    <row r="92" spans="1:27">
      <c r="A92" s="159" t="s">
        <v>22</v>
      </c>
      <c r="B92" s="159" t="s">
        <v>23</v>
      </c>
      <c r="C92" s="159"/>
      <c r="D92" s="159" t="s">
        <v>24</v>
      </c>
      <c r="E92" s="161" t="s">
        <v>35</v>
      </c>
      <c r="F92" s="159" t="s">
        <v>25</v>
      </c>
      <c r="G92" s="159" t="s">
        <v>26</v>
      </c>
      <c r="H92" s="159" t="s">
        <v>27</v>
      </c>
      <c r="I92" s="159" t="s">
        <v>28</v>
      </c>
      <c r="J92" s="159" t="s">
        <v>3</v>
      </c>
      <c r="K92" s="159" t="s">
        <v>4</v>
      </c>
      <c r="L92" s="159" t="s">
        <v>7</v>
      </c>
      <c r="M92" s="159" t="s">
        <v>37</v>
      </c>
      <c r="N92" s="159" t="s">
        <v>38</v>
      </c>
      <c r="O92" s="159" t="s">
        <v>0</v>
      </c>
      <c r="P92" s="159" t="s">
        <v>1</v>
      </c>
      <c r="Q92" s="159" t="s">
        <v>5</v>
      </c>
      <c r="R92" s="159" t="s">
        <v>36</v>
      </c>
      <c r="S92" s="159" t="s">
        <v>29</v>
      </c>
      <c r="T92" s="1" t="s">
        <v>39</v>
      </c>
      <c r="U92" s="1" t="s">
        <v>47</v>
      </c>
      <c r="V92" s="159" t="s">
        <v>30</v>
      </c>
      <c r="W92" s="159" t="s">
        <v>31</v>
      </c>
      <c r="X92" s="159" t="s">
        <v>32</v>
      </c>
      <c r="Y92" s="159" t="s">
        <v>33</v>
      </c>
      <c r="Z92" s="159" t="s">
        <v>34</v>
      </c>
      <c r="AA92" s="2" t="s">
        <v>40</v>
      </c>
    </row>
    <row r="93" spans="1:27">
      <c r="A93" s="159"/>
      <c r="B93" s="159"/>
      <c r="C93" s="159"/>
      <c r="D93" s="159"/>
      <c r="E93" s="161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"/>
      <c r="U93" s="1" t="s">
        <v>46</v>
      </c>
      <c r="V93" s="159"/>
      <c r="W93" s="159"/>
      <c r="X93" s="159"/>
      <c r="Y93" s="159"/>
      <c r="Z93" s="159"/>
      <c r="AA93" s="3"/>
    </row>
    <row r="94" spans="1:27" ht="14.4">
      <c r="A94" s="4">
        <f t="shared" ref="A94:A105" si="18">SUM(D94:J94)</f>
        <v>1093</v>
      </c>
      <c r="B94" s="157" t="s">
        <v>8</v>
      </c>
      <c r="C94" s="157"/>
      <c r="D94" s="114">
        <v>31</v>
      </c>
      <c r="E94" s="112">
        <v>150</v>
      </c>
      <c r="F94" s="111">
        <v>71</v>
      </c>
      <c r="G94" s="112">
        <v>100</v>
      </c>
      <c r="H94" s="111">
        <v>41</v>
      </c>
      <c r="I94" s="112">
        <v>100</v>
      </c>
      <c r="J94" s="111">
        <v>600</v>
      </c>
      <c r="K94" s="111"/>
      <c r="L94" s="111"/>
      <c r="M94" s="111">
        <v>70</v>
      </c>
      <c r="N94" s="112">
        <v>100</v>
      </c>
      <c r="O94" s="112">
        <v>60</v>
      </c>
      <c r="P94" s="112">
        <v>100</v>
      </c>
      <c r="Q94" s="111"/>
      <c r="R94" s="111">
        <v>20000</v>
      </c>
      <c r="S94" s="111">
        <v>250</v>
      </c>
      <c r="T94" s="111">
        <v>228</v>
      </c>
      <c r="U94" s="111">
        <v>2</v>
      </c>
      <c r="V94" s="112"/>
      <c r="W94" s="112"/>
      <c r="X94" s="111">
        <v>100</v>
      </c>
      <c r="Y94" s="113"/>
      <c r="Z94" s="110">
        <v>31</v>
      </c>
      <c r="AA94" s="110"/>
    </row>
    <row r="95" spans="1:27" ht="13.8">
      <c r="A95" s="4">
        <f t="shared" si="18"/>
        <v>1093</v>
      </c>
      <c r="B95" s="157" t="s">
        <v>9</v>
      </c>
      <c r="C95" s="157"/>
      <c r="D95" s="121">
        <v>31</v>
      </c>
      <c r="E95" s="103">
        <v>150</v>
      </c>
      <c r="F95" s="121">
        <v>71</v>
      </c>
      <c r="G95" s="103">
        <v>100</v>
      </c>
      <c r="H95" s="121">
        <v>41</v>
      </c>
      <c r="I95" s="103">
        <v>100</v>
      </c>
      <c r="J95" s="121">
        <v>600</v>
      </c>
      <c r="K95" s="121"/>
      <c r="L95" s="121"/>
      <c r="M95" s="121">
        <v>70</v>
      </c>
      <c r="N95" s="103">
        <v>100</v>
      </c>
      <c r="O95" s="103">
        <v>65</v>
      </c>
      <c r="P95" s="103">
        <v>100</v>
      </c>
      <c r="Q95" s="121"/>
      <c r="R95" s="121">
        <v>20000</v>
      </c>
      <c r="S95" s="121">
        <v>255</v>
      </c>
      <c r="T95" s="121">
        <v>230</v>
      </c>
      <c r="U95" s="121">
        <v>1</v>
      </c>
      <c r="V95" s="103"/>
      <c r="W95" s="103"/>
      <c r="X95" s="121">
        <v>100</v>
      </c>
      <c r="Y95" s="122"/>
      <c r="Z95" s="123">
        <v>31</v>
      </c>
      <c r="AA95" s="54"/>
    </row>
    <row r="96" spans="1:27" ht="13.8">
      <c r="A96" s="4">
        <f t="shared" si="18"/>
        <v>1093</v>
      </c>
      <c r="B96" s="157" t="s">
        <v>10</v>
      </c>
      <c r="C96" s="157"/>
      <c r="D96" s="121">
        <v>31</v>
      </c>
      <c r="E96" s="103">
        <v>150</v>
      </c>
      <c r="F96" s="121">
        <v>71</v>
      </c>
      <c r="G96" s="103">
        <v>100</v>
      </c>
      <c r="H96" s="121">
        <v>41</v>
      </c>
      <c r="I96" s="103">
        <v>100</v>
      </c>
      <c r="J96" s="121">
        <v>600</v>
      </c>
      <c r="K96" s="121"/>
      <c r="L96" s="121"/>
      <c r="M96" s="121">
        <v>70</v>
      </c>
      <c r="N96" s="103">
        <v>100</v>
      </c>
      <c r="O96" s="103">
        <v>65</v>
      </c>
      <c r="P96" s="103">
        <v>100</v>
      </c>
      <c r="Q96" s="121"/>
      <c r="R96" s="121">
        <v>20000</v>
      </c>
      <c r="S96" s="121">
        <v>250</v>
      </c>
      <c r="T96" s="121">
        <v>230</v>
      </c>
      <c r="U96" s="121">
        <v>1</v>
      </c>
      <c r="V96" s="103"/>
      <c r="W96" s="103"/>
      <c r="X96" s="121">
        <v>100</v>
      </c>
      <c r="Y96" s="122"/>
      <c r="Z96" s="123">
        <v>31</v>
      </c>
      <c r="AA96" s="55"/>
    </row>
    <row r="97" spans="1:27" ht="13.8">
      <c r="A97" s="4">
        <f t="shared" si="18"/>
        <v>1093</v>
      </c>
      <c r="B97" s="157" t="s">
        <v>11</v>
      </c>
      <c r="C97" s="157"/>
      <c r="D97" s="129">
        <v>31</v>
      </c>
      <c r="E97" s="130">
        <v>150</v>
      </c>
      <c r="F97" s="129">
        <v>71</v>
      </c>
      <c r="G97" s="130">
        <v>100</v>
      </c>
      <c r="H97" s="129">
        <v>41</v>
      </c>
      <c r="I97" s="130">
        <v>100</v>
      </c>
      <c r="J97" s="129">
        <v>600</v>
      </c>
      <c r="K97" s="129"/>
      <c r="L97" s="129"/>
      <c r="M97" s="129">
        <v>70</v>
      </c>
      <c r="N97" s="130">
        <v>100</v>
      </c>
      <c r="O97" s="130">
        <v>65</v>
      </c>
      <c r="P97" s="130">
        <v>100</v>
      </c>
      <c r="Q97" s="129"/>
      <c r="R97" s="129">
        <v>20000</v>
      </c>
      <c r="S97" s="129">
        <v>250</v>
      </c>
      <c r="T97" s="129">
        <v>230</v>
      </c>
      <c r="U97" s="129">
        <v>1</v>
      </c>
      <c r="V97" s="130"/>
      <c r="W97" s="130"/>
      <c r="X97" s="129">
        <v>100</v>
      </c>
      <c r="Y97" s="131"/>
      <c r="Z97" s="128">
        <v>31</v>
      </c>
      <c r="AA97" s="65"/>
    </row>
    <row r="98" spans="1:27" ht="13.8">
      <c r="A98" s="4">
        <f t="shared" si="18"/>
        <v>1178</v>
      </c>
      <c r="B98" s="157" t="s">
        <v>12</v>
      </c>
      <c r="C98" s="157"/>
      <c r="D98" s="133">
        <v>41</v>
      </c>
      <c r="E98" s="134">
        <v>163</v>
      </c>
      <c r="F98" s="133">
        <v>81</v>
      </c>
      <c r="G98" s="133">
        <v>110</v>
      </c>
      <c r="H98" s="133">
        <v>52</v>
      </c>
      <c r="I98" s="133">
        <v>116</v>
      </c>
      <c r="J98" s="133">
        <v>615</v>
      </c>
      <c r="K98" s="133"/>
      <c r="L98" s="133"/>
      <c r="M98" s="133">
        <v>78</v>
      </c>
      <c r="N98" s="134">
        <v>107</v>
      </c>
      <c r="O98" s="134">
        <v>69</v>
      </c>
      <c r="P98" s="134">
        <v>107</v>
      </c>
      <c r="Q98" s="133"/>
      <c r="R98" s="133">
        <v>20023</v>
      </c>
      <c r="S98" s="133">
        <v>259</v>
      </c>
      <c r="T98" s="133">
        <v>247</v>
      </c>
      <c r="U98" s="133">
        <v>1</v>
      </c>
      <c r="V98" s="134"/>
      <c r="W98" s="134"/>
      <c r="X98" s="133">
        <v>111</v>
      </c>
      <c r="Y98" s="135"/>
      <c r="Z98" s="132">
        <v>31</v>
      </c>
      <c r="AA98" s="68"/>
    </row>
    <row r="99" spans="1:27" ht="14.4">
      <c r="A99" s="4">
        <f t="shared" si="18"/>
        <v>0</v>
      </c>
      <c r="B99" s="157" t="s">
        <v>13</v>
      </c>
      <c r="C99" s="157"/>
      <c r="D99" s="76"/>
      <c r="E99" s="74"/>
      <c r="F99" s="73"/>
      <c r="G99" s="73"/>
      <c r="H99" s="73"/>
      <c r="I99" s="73"/>
      <c r="J99" s="73"/>
      <c r="K99" s="73"/>
      <c r="L99" s="73"/>
      <c r="M99" s="73"/>
      <c r="N99" s="74"/>
      <c r="O99" s="74"/>
      <c r="P99" s="74"/>
      <c r="Q99" s="73"/>
      <c r="R99" s="73"/>
      <c r="S99" s="73"/>
      <c r="T99" s="73"/>
      <c r="U99" s="73"/>
      <c r="V99" s="73"/>
      <c r="W99" s="74"/>
      <c r="X99" s="74"/>
      <c r="Y99" s="73"/>
      <c r="Z99" s="75"/>
      <c r="AA99" s="72"/>
    </row>
    <row r="100" spans="1:27" ht="13.8">
      <c r="A100" s="4">
        <f t="shared" si="18"/>
        <v>0</v>
      </c>
      <c r="B100" s="157" t="s">
        <v>14</v>
      </c>
      <c r="C100" s="157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5"/>
      <c r="AA100" s="83"/>
    </row>
    <row r="101" spans="1:27" ht="13.8">
      <c r="A101" s="4">
        <f t="shared" si="18"/>
        <v>0</v>
      </c>
      <c r="B101" s="157" t="s">
        <v>15</v>
      </c>
      <c r="C101" s="15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8"/>
      <c r="AA101" s="86"/>
    </row>
    <row r="102" spans="1:27" ht="13.8">
      <c r="A102" s="4">
        <f t="shared" si="18"/>
        <v>0</v>
      </c>
      <c r="B102" s="157" t="s">
        <v>16</v>
      </c>
      <c r="C102" s="157"/>
      <c r="D102" s="96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5"/>
      <c r="AA102" s="93"/>
    </row>
    <row r="103" spans="1:27" ht="13.8">
      <c r="A103" s="4">
        <f t="shared" si="18"/>
        <v>0</v>
      </c>
      <c r="B103" s="157" t="s">
        <v>17</v>
      </c>
      <c r="C103" s="157"/>
      <c r="D103" s="102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4"/>
      <c r="AA103" s="105"/>
    </row>
    <row r="104" spans="1:27" ht="13.8">
      <c r="A104" s="4">
        <f t="shared" si="18"/>
        <v>0</v>
      </c>
      <c r="B104" s="157" t="s">
        <v>18</v>
      </c>
      <c r="C104" s="157"/>
      <c r="D104" s="102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4"/>
      <c r="AA104" s="105"/>
    </row>
    <row r="105" spans="1:27">
      <c r="A105" s="4">
        <f t="shared" si="18"/>
        <v>0</v>
      </c>
      <c r="B105" s="157" t="s">
        <v>19</v>
      </c>
      <c r="C105" s="157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41"/>
    </row>
    <row r="106" spans="1:27">
      <c r="A106" s="4">
        <f>AVERAGE(A94:A105)</f>
        <v>462.5</v>
      </c>
      <c r="B106" s="7" t="s">
        <v>23</v>
      </c>
      <c r="C106" s="4"/>
      <c r="D106" s="4">
        <f t="shared" ref="D106:N106" si="19">SUM(D94:D105)</f>
        <v>165</v>
      </c>
      <c r="E106" s="4">
        <f t="shared" si="19"/>
        <v>763</v>
      </c>
      <c r="F106" s="4">
        <f t="shared" si="19"/>
        <v>365</v>
      </c>
      <c r="G106" s="4">
        <f t="shared" si="19"/>
        <v>510</v>
      </c>
      <c r="H106" s="4">
        <f t="shared" si="19"/>
        <v>216</v>
      </c>
      <c r="I106" s="4">
        <f t="shared" si="19"/>
        <v>516</v>
      </c>
      <c r="J106" s="4">
        <f t="shared" si="19"/>
        <v>3015</v>
      </c>
      <c r="K106" s="4">
        <f t="shared" si="19"/>
        <v>0</v>
      </c>
      <c r="L106" s="4">
        <f t="shared" si="19"/>
        <v>0</v>
      </c>
      <c r="M106" s="4">
        <f t="shared" si="19"/>
        <v>358</v>
      </c>
      <c r="N106" s="4">
        <f t="shared" si="19"/>
        <v>507</v>
      </c>
      <c r="O106" s="4">
        <f>SUM(O94:O105)</f>
        <v>324</v>
      </c>
      <c r="P106" s="4">
        <f>SUM(P94:P105)</f>
        <v>507</v>
      </c>
      <c r="Q106" s="4">
        <f t="shared" ref="Q106:S106" si="20">SUM(Q94:Q105)</f>
        <v>0</v>
      </c>
      <c r="R106" s="4">
        <f t="shared" si="20"/>
        <v>100023</v>
      </c>
      <c r="S106" s="4">
        <f t="shared" si="20"/>
        <v>1264</v>
      </c>
      <c r="T106" s="4">
        <f>SUM(T94:T105)</f>
        <v>1165</v>
      </c>
      <c r="U106" s="4">
        <f>SUM(U94:U105)</f>
        <v>6</v>
      </c>
      <c r="V106" s="4">
        <f t="shared" ref="V106:X106" si="21">SUM(V94:V105)</f>
        <v>0</v>
      </c>
      <c r="W106" s="4">
        <f t="shared" si="21"/>
        <v>0</v>
      </c>
      <c r="X106" s="4">
        <f t="shared" si="21"/>
        <v>511</v>
      </c>
      <c r="Y106" s="4">
        <f>SUM(Y94:Y105)</f>
        <v>0</v>
      </c>
      <c r="Z106" s="4">
        <f t="shared" ref="Z106" si="22">SUM(Z94:Z105)</f>
        <v>155</v>
      </c>
      <c r="AA106" s="3">
        <f>SUM(AA94:AA105)</f>
        <v>0</v>
      </c>
    </row>
    <row r="107" spans="1:27">
      <c r="A107" s="4">
        <f>SUM(A94:A105)</f>
        <v>5550</v>
      </c>
      <c r="B107" s="7" t="s">
        <v>2</v>
      </c>
      <c r="C107" s="4">
        <f>SUM(D106:I106,Q106:Z106)</f>
        <v>105659</v>
      </c>
      <c r="D107" s="4" t="s">
        <v>6</v>
      </c>
      <c r="E107" s="157"/>
      <c r="F107" s="157"/>
      <c r="G107" s="4">
        <f>SUM(M106:N106)</f>
        <v>865</v>
      </c>
      <c r="H107" s="157" t="s">
        <v>21</v>
      </c>
      <c r="I107" s="157"/>
      <c r="J107" s="6"/>
      <c r="K107" s="158" t="s">
        <v>2</v>
      </c>
      <c r="L107" s="158"/>
      <c r="M107" s="158"/>
      <c r="N107" s="158"/>
      <c r="O107" s="158">
        <f>SUM(R106:Z106,D106:L106)</f>
        <v>108674</v>
      </c>
      <c r="P107" s="158"/>
      <c r="Q107" s="157"/>
      <c r="R107" s="157"/>
      <c r="S107" s="157"/>
      <c r="T107" s="6"/>
      <c r="U107" s="6"/>
      <c r="V107" s="4"/>
      <c r="W107" s="5"/>
      <c r="X107" s="5"/>
      <c r="Y107" s="4"/>
      <c r="Z107" s="4"/>
      <c r="AA107" s="3"/>
    </row>
    <row r="109" spans="1:27">
      <c r="A109" s="160" t="s">
        <v>59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</row>
    <row r="110" spans="1:27">
      <c r="A110" s="159" t="s">
        <v>22</v>
      </c>
      <c r="B110" s="159" t="s">
        <v>23</v>
      </c>
      <c r="C110" s="159"/>
      <c r="D110" s="159" t="s">
        <v>24</v>
      </c>
      <c r="E110" s="161" t="s">
        <v>35</v>
      </c>
      <c r="F110" s="159" t="s">
        <v>25</v>
      </c>
      <c r="G110" s="159" t="s">
        <v>26</v>
      </c>
      <c r="H110" s="159" t="s">
        <v>27</v>
      </c>
      <c r="I110" s="159" t="s">
        <v>28</v>
      </c>
      <c r="J110" s="159" t="s">
        <v>3</v>
      </c>
      <c r="K110" s="159" t="s">
        <v>4</v>
      </c>
      <c r="L110" s="159" t="s">
        <v>7</v>
      </c>
      <c r="M110" s="159" t="s">
        <v>37</v>
      </c>
      <c r="N110" s="159" t="s">
        <v>38</v>
      </c>
      <c r="O110" s="159" t="s">
        <v>0</v>
      </c>
      <c r="P110" s="159" t="s">
        <v>1</v>
      </c>
      <c r="Q110" s="159" t="s">
        <v>5</v>
      </c>
      <c r="R110" s="159" t="s">
        <v>36</v>
      </c>
      <c r="S110" s="159" t="s">
        <v>29</v>
      </c>
      <c r="T110" s="1" t="s">
        <v>39</v>
      </c>
      <c r="U110" s="1" t="s">
        <v>43</v>
      </c>
      <c r="V110" s="159" t="s">
        <v>30</v>
      </c>
      <c r="W110" s="159" t="s">
        <v>31</v>
      </c>
      <c r="X110" s="159" t="s">
        <v>32</v>
      </c>
      <c r="Y110" s="159" t="s">
        <v>33</v>
      </c>
      <c r="Z110" s="159" t="s">
        <v>34</v>
      </c>
      <c r="AA110" s="2" t="s">
        <v>40</v>
      </c>
    </row>
    <row r="111" spans="1:27">
      <c r="A111" s="159"/>
      <c r="B111" s="159"/>
      <c r="C111" s="159"/>
      <c r="D111" s="159"/>
      <c r="E111" s="161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"/>
      <c r="U111" s="1" t="s">
        <v>44</v>
      </c>
      <c r="V111" s="159"/>
      <c r="W111" s="159"/>
      <c r="X111" s="159"/>
      <c r="Y111" s="159"/>
      <c r="Z111" s="159"/>
      <c r="AA111" s="3"/>
    </row>
    <row r="112" spans="1:27" ht="14.4">
      <c r="A112" s="4">
        <f t="shared" ref="A112:A123" si="23">SUM(D112:J112)</f>
        <v>0</v>
      </c>
      <c r="B112" s="157" t="s">
        <v>8</v>
      </c>
      <c r="C112" s="157"/>
      <c r="D112" s="49"/>
      <c r="E112" s="50"/>
      <c r="F112" s="49"/>
      <c r="G112" s="50"/>
      <c r="H112" s="49"/>
      <c r="I112" s="50"/>
      <c r="J112" s="49"/>
      <c r="K112" s="49"/>
      <c r="L112" s="49"/>
      <c r="M112" s="49"/>
      <c r="N112" s="50"/>
      <c r="O112" s="50"/>
      <c r="P112" s="50"/>
      <c r="Q112" s="49"/>
      <c r="R112" s="49"/>
      <c r="S112" s="49"/>
      <c r="T112" s="49"/>
      <c r="U112" s="49"/>
      <c r="V112" s="50"/>
      <c r="W112" s="50"/>
      <c r="X112" s="49"/>
      <c r="Y112" s="49"/>
      <c r="Z112" s="48"/>
      <c r="AA112" s="48"/>
    </row>
    <row r="113" spans="1:27" ht="14.4">
      <c r="A113" s="4">
        <f t="shared" si="23"/>
        <v>0</v>
      </c>
      <c r="B113" s="157" t="s">
        <v>9</v>
      </c>
      <c r="C113" s="157"/>
      <c r="D113" s="51"/>
      <c r="E113" s="52"/>
      <c r="F113" s="51"/>
      <c r="G113" s="52"/>
      <c r="H113" s="51"/>
      <c r="I113" s="52"/>
      <c r="J113" s="51"/>
      <c r="K113" s="51"/>
      <c r="L113" s="51"/>
      <c r="M113" s="51"/>
      <c r="N113" s="52"/>
      <c r="O113" s="52"/>
      <c r="P113" s="52"/>
      <c r="Q113" s="51"/>
      <c r="R113" s="51"/>
      <c r="S113" s="51"/>
      <c r="T113" s="51"/>
      <c r="U113" s="36"/>
      <c r="V113" s="51"/>
      <c r="W113" s="52"/>
      <c r="X113" s="52"/>
      <c r="Y113" s="51"/>
      <c r="Z113" s="51"/>
      <c r="AA113" s="53"/>
    </row>
    <row r="114" spans="1:27" ht="14.4">
      <c r="A114" s="4">
        <f t="shared" si="23"/>
        <v>0</v>
      </c>
      <c r="B114" s="157" t="s">
        <v>10</v>
      </c>
      <c r="C114" s="157"/>
      <c r="D114" s="57"/>
      <c r="E114" s="58"/>
      <c r="F114" s="57"/>
      <c r="G114" s="58"/>
      <c r="H114" s="57"/>
      <c r="I114" s="58"/>
      <c r="J114" s="57"/>
      <c r="K114" s="57"/>
      <c r="L114" s="57"/>
      <c r="M114" s="57"/>
      <c r="N114" s="58"/>
      <c r="O114" s="58"/>
      <c r="P114" s="58"/>
      <c r="Q114" s="57"/>
      <c r="R114" s="57"/>
      <c r="S114" s="57"/>
      <c r="T114" s="57"/>
      <c r="U114" s="57"/>
      <c r="V114" s="57"/>
      <c r="W114" s="58"/>
      <c r="X114" s="58"/>
      <c r="Y114" s="57"/>
      <c r="Z114" s="57"/>
      <c r="AA114" s="56"/>
    </row>
    <row r="115" spans="1:27" ht="14.4">
      <c r="A115" s="4">
        <f t="shared" si="23"/>
        <v>0</v>
      </c>
      <c r="B115" s="157" t="s">
        <v>11</v>
      </c>
      <c r="C115" s="157"/>
      <c r="D115" s="66"/>
      <c r="E115" s="67"/>
      <c r="F115" s="66"/>
      <c r="G115" s="67"/>
      <c r="H115" s="66"/>
      <c r="I115" s="67"/>
      <c r="J115" s="66"/>
      <c r="K115" s="66"/>
      <c r="L115" s="66"/>
      <c r="M115" s="106"/>
      <c r="N115" s="106"/>
      <c r="O115" s="106"/>
      <c r="P115" s="106"/>
      <c r="Q115" s="106"/>
      <c r="R115" s="66"/>
      <c r="S115" s="106"/>
      <c r="T115" s="106"/>
      <c r="U115" s="106"/>
      <c r="V115" s="106"/>
      <c r="W115" s="106"/>
      <c r="X115" s="106"/>
      <c r="Y115" s="106"/>
      <c r="Z115" s="106"/>
      <c r="AA115" s="107"/>
    </row>
    <row r="116" spans="1:27" ht="14.4">
      <c r="A116" s="4">
        <f t="shared" si="23"/>
        <v>0</v>
      </c>
      <c r="B116" s="157" t="s">
        <v>12</v>
      </c>
      <c r="C116" s="157"/>
      <c r="D116" s="70"/>
      <c r="E116" s="71"/>
      <c r="F116" s="70"/>
      <c r="G116" s="71"/>
      <c r="H116" s="70"/>
      <c r="I116" s="71"/>
      <c r="J116" s="70"/>
      <c r="K116" s="70"/>
      <c r="L116" s="70"/>
      <c r="M116" s="108"/>
      <c r="N116" s="108"/>
      <c r="O116" s="108"/>
      <c r="P116" s="108"/>
      <c r="Q116" s="108"/>
      <c r="R116" s="70"/>
      <c r="S116" s="70"/>
      <c r="T116" s="108"/>
      <c r="U116" s="108"/>
      <c r="V116" s="108"/>
      <c r="W116" s="108"/>
      <c r="X116" s="108"/>
      <c r="Y116" s="108"/>
      <c r="Z116" s="108"/>
      <c r="AA116" s="69"/>
    </row>
    <row r="117" spans="1:27" ht="14.4">
      <c r="A117" s="4">
        <f t="shared" si="23"/>
        <v>0</v>
      </c>
      <c r="B117" s="157" t="s">
        <v>13</v>
      </c>
      <c r="C117" s="157"/>
      <c r="D117" s="78"/>
      <c r="E117" s="79"/>
      <c r="F117" s="78"/>
      <c r="G117" s="78"/>
      <c r="H117" s="78"/>
      <c r="I117" s="78"/>
      <c r="J117" s="78"/>
      <c r="K117" s="78"/>
      <c r="L117" s="78"/>
      <c r="M117" s="78"/>
      <c r="N117" s="79"/>
      <c r="O117" s="79"/>
      <c r="P117" s="79"/>
      <c r="Q117" s="78"/>
      <c r="R117" s="78"/>
      <c r="S117" s="80"/>
      <c r="T117" s="78"/>
      <c r="U117" s="78"/>
      <c r="V117" s="78"/>
      <c r="W117" s="79"/>
      <c r="X117" s="79"/>
      <c r="Y117" s="78"/>
      <c r="Z117" s="78"/>
      <c r="AA117" s="77"/>
    </row>
    <row r="118" spans="1:27" ht="14.4">
      <c r="A118" s="4">
        <f t="shared" si="23"/>
        <v>0</v>
      </c>
      <c r="B118" s="157" t="s">
        <v>14</v>
      </c>
      <c r="C118" s="157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1"/>
      <c r="AA118" s="43"/>
    </row>
    <row r="119" spans="1:27" ht="14.4">
      <c r="A119" s="4">
        <f t="shared" si="23"/>
        <v>270</v>
      </c>
      <c r="B119" s="157" t="s">
        <v>15</v>
      </c>
      <c r="C119" s="157"/>
      <c r="D119" s="144">
        <v>31</v>
      </c>
      <c r="E119" s="25">
        <v>94</v>
      </c>
      <c r="F119" s="25">
        <v>35</v>
      </c>
      <c r="G119" s="25"/>
      <c r="H119" s="25">
        <v>30</v>
      </c>
      <c r="I119" s="25"/>
      <c r="J119" s="25">
        <v>80</v>
      </c>
      <c r="K119" s="25"/>
      <c r="L119" s="25"/>
      <c r="M119" s="25">
        <v>488</v>
      </c>
      <c r="N119" s="25">
        <v>695</v>
      </c>
      <c r="O119" s="25">
        <v>841</v>
      </c>
      <c r="P119" s="25">
        <v>534</v>
      </c>
      <c r="Q119" s="25"/>
      <c r="R119" s="25"/>
      <c r="S119" s="25">
        <v>1316</v>
      </c>
      <c r="T119" s="25">
        <v>521</v>
      </c>
      <c r="U119" s="25">
        <v>373</v>
      </c>
      <c r="V119" s="25">
        <v>8</v>
      </c>
      <c r="W119" s="25"/>
      <c r="X119" s="25">
        <v>140</v>
      </c>
      <c r="Y119" s="31"/>
      <c r="Z119" s="23"/>
      <c r="AA119" s="89"/>
    </row>
    <row r="120" spans="1:27" ht="14.4">
      <c r="A120" s="4">
        <f t="shared" si="23"/>
        <v>266</v>
      </c>
      <c r="B120" s="157" t="s">
        <v>16</v>
      </c>
      <c r="C120" s="157"/>
      <c r="D120" s="30">
        <v>30</v>
      </c>
      <c r="E120" s="25">
        <v>94</v>
      </c>
      <c r="F120" s="25">
        <v>34</v>
      </c>
      <c r="G120" s="25"/>
      <c r="H120" s="25">
        <v>29</v>
      </c>
      <c r="I120" s="25"/>
      <c r="J120" s="25">
        <v>79</v>
      </c>
      <c r="K120" s="25"/>
      <c r="L120" s="25"/>
      <c r="M120" s="25">
        <v>391</v>
      </c>
      <c r="N120" s="25">
        <v>458</v>
      </c>
      <c r="O120" s="25">
        <v>662</v>
      </c>
      <c r="P120" s="25">
        <v>429</v>
      </c>
      <c r="Q120" s="25"/>
      <c r="R120" s="25"/>
      <c r="S120" s="25">
        <v>1041</v>
      </c>
      <c r="T120" s="25">
        <v>381</v>
      </c>
      <c r="U120" s="25">
        <v>293</v>
      </c>
      <c r="V120" s="25" t="s">
        <v>62</v>
      </c>
      <c r="W120" s="25"/>
      <c r="X120" s="25">
        <v>54</v>
      </c>
      <c r="Y120" s="31"/>
      <c r="Z120" s="23"/>
      <c r="AA120" s="99"/>
    </row>
    <row r="121" spans="1:27" ht="14.4">
      <c r="A121" s="4">
        <f t="shared" si="23"/>
        <v>0</v>
      </c>
      <c r="B121" s="157" t="s">
        <v>17</v>
      </c>
      <c r="C121" s="157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99"/>
    </row>
    <row r="122" spans="1:27" ht="14.4">
      <c r="A122" s="4">
        <f t="shared" si="23"/>
        <v>0</v>
      </c>
      <c r="B122" s="157" t="s">
        <v>18</v>
      </c>
      <c r="C122" s="157"/>
      <c r="D122" s="26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101"/>
    </row>
    <row r="123" spans="1:27" ht="14.4">
      <c r="A123" s="4">
        <f t="shared" si="23"/>
        <v>0</v>
      </c>
      <c r="B123" s="157" t="s">
        <v>19</v>
      </c>
      <c r="C123" s="157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>
      <c r="A124" s="4">
        <f>AVERAGE(A112:A123)</f>
        <v>44.666666666666664</v>
      </c>
      <c r="B124" s="7" t="s">
        <v>23</v>
      </c>
      <c r="C124" s="4"/>
      <c r="D124" s="4">
        <f t="shared" ref="D124:AA124" si="24">SUM(D112:D123)</f>
        <v>61</v>
      </c>
      <c r="E124" s="4">
        <f t="shared" si="24"/>
        <v>188</v>
      </c>
      <c r="F124" s="4">
        <f t="shared" si="24"/>
        <v>69</v>
      </c>
      <c r="G124" s="4">
        <f t="shared" si="24"/>
        <v>0</v>
      </c>
      <c r="H124" s="4">
        <f t="shared" si="24"/>
        <v>59</v>
      </c>
      <c r="I124" s="4">
        <f t="shared" si="24"/>
        <v>0</v>
      </c>
      <c r="J124" s="4">
        <f t="shared" si="24"/>
        <v>159</v>
      </c>
      <c r="K124" s="4">
        <f t="shared" si="24"/>
        <v>0</v>
      </c>
      <c r="L124" s="4">
        <f t="shared" si="24"/>
        <v>0</v>
      </c>
      <c r="M124" s="4">
        <f t="shared" si="24"/>
        <v>879</v>
      </c>
      <c r="N124" s="4">
        <f t="shared" si="24"/>
        <v>1153</v>
      </c>
      <c r="O124" s="4">
        <f t="shared" si="24"/>
        <v>1503</v>
      </c>
      <c r="P124" s="4">
        <f t="shared" si="24"/>
        <v>963</v>
      </c>
      <c r="Q124" s="4">
        <f t="shared" si="24"/>
        <v>0</v>
      </c>
      <c r="R124" s="4">
        <f t="shared" si="24"/>
        <v>0</v>
      </c>
      <c r="S124" s="4">
        <f t="shared" si="24"/>
        <v>2357</v>
      </c>
      <c r="T124" s="4">
        <f t="shared" si="24"/>
        <v>902</v>
      </c>
      <c r="U124" s="4">
        <f>SUM(U112:U123)</f>
        <v>666</v>
      </c>
      <c r="V124" s="4">
        <f t="shared" si="24"/>
        <v>8</v>
      </c>
      <c r="W124" s="4">
        <f t="shared" si="24"/>
        <v>0</v>
      </c>
      <c r="X124" s="4">
        <f t="shared" si="24"/>
        <v>194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>
      <c r="A125" s="4">
        <f>SUM(A112:A123)</f>
        <v>536</v>
      </c>
      <c r="B125" s="7" t="s">
        <v>2</v>
      </c>
      <c r="C125" s="4">
        <f>SUM(D124:I124,Q124:Z124)</f>
        <v>4504</v>
      </c>
      <c r="D125" s="4" t="s">
        <v>6</v>
      </c>
      <c r="E125" s="157"/>
      <c r="F125" s="157"/>
      <c r="G125" s="4">
        <f>SUM(M124:N124)</f>
        <v>2032</v>
      </c>
      <c r="H125" s="157" t="s">
        <v>21</v>
      </c>
      <c r="I125" s="157"/>
      <c r="J125" s="6"/>
      <c r="K125" s="158" t="s">
        <v>2</v>
      </c>
      <c r="L125" s="158"/>
      <c r="M125" s="158"/>
      <c r="N125" s="158"/>
      <c r="O125" s="158">
        <f>SUM(R124:Z124,D124:L124)</f>
        <v>4663</v>
      </c>
      <c r="P125" s="158"/>
      <c r="Q125" s="157"/>
      <c r="R125" s="157"/>
      <c r="S125" s="157"/>
      <c r="T125" s="6"/>
      <c r="U125" s="6"/>
      <c r="V125" s="4"/>
      <c r="W125" s="5"/>
      <c r="X125" s="5"/>
      <c r="Y125" s="4"/>
      <c r="Z125" s="4"/>
      <c r="AA125" s="3"/>
    </row>
    <row r="127" spans="1:27">
      <c r="A127" s="160" t="s">
        <v>56</v>
      </c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</row>
    <row r="128" spans="1:27">
      <c r="A128" s="159" t="s">
        <v>22</v>
      </c>
      <c r="B128" s="159" t="s">
        <v>23</v>
      </c>
      <c r="C128" s="159"/>
      <c r="D128" s="159" t="s">
        <v>24</v>
      </c>
      <c r="E128" s="161" t="s">
        <v>35</v>
      </c>
      <c r="F128" s="159" t="s">
        <v>25</v>
      </c>
      <c r="G128" s="159" t="s">
        <v>26</v>
      </c>
      <c r="H128" s="159" t="s">
        <v>27</v>
      </c>
      <c r="I128" s="159" t="s">
        <v>28</v>
      </c>
      <c r="J128" s="159" t="s">
        <v>3</v>
      </c>
      <c r="K128" s="159" t="s">
        <v>4</v>
      </c>
      <c r="L128" s="159" t="s">
        <v>7</v>
      </c>
      <c r="M128" s="159" t="s">
        <v>37</v>
      </c>
      <c r="N128" s="159" t="s">
        <v>38</v>
      </c>
      <c r="O128" s="159" t="s">
        <v>0</v>
      </c>
      <c r="P128" s="159" t="s">
        <v>1</v>
      </c>
      <c r="Q128" s="159" t="s">
        <v>5</v>
      </c>
      <c r="R128" s="159" t="s">
        <v>36</v>
      </c>
      <c r="S128" s="159" t="s">
        <v>29</v>
      </c>
      <c r="T128" s="1" t="s">
        <v>39</v>
      </c>
      <c r="U128" s="1" t="s">
        <v>43</v>
      </c>
      <c r="V128" s="159" t="s">
        <v>30</v>
      </c>
      <c r="W128" s="159" t="s">
        <v>31</v>
      </c>
      <c r="X128" s="159" t="s">
        <v>32</v>
      </c>
      <c r="Y128" s="159" t="s">
        <v>33</v>
      </c>
      <c r="Z128" s="159" t="s">
        <v>34</v>
      </c>
      <c r="AA128" s="2" t="s">
        <v>40</v>
      </c>
    </row>
    <row r="129" spans="1:27">
      <c r="A129" s="159"/>
      <c r="B129" s="159"/>
      <c r="C129" s="159"/>
      <c r="D129" s="159"/>
      <c r="E129" s="161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"/>
      <c r="U129" s="1" t="s">
        <v>44</v>
      </c>
      <c r="V129" s="159"/>
      <c r="W129" s="159"/>
      <c r="X129" s="159"/>
      <c r="Y129" s="159"/>
      <c r="Z129" s="159"/>
      <c r="AA129" s="3"/>
    </row>
    <row r="130" spans="1:27">
      <c r="A130" s="4">
        <f t="shared" ref="A130:A141" si="25">SUM(D130:J130)</f>
        <v>0</v>
      </c>
      <c r="B130" s="157" t="s">
        <v>8</v>
      </c>
      <c r="C130" s="157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>
      <c r="A131" s="4">
        <f t="shared" si="25"/>
        <v>0</v>
      </c>
      <c r="B131" s="157" t="s">
        <v>9</v>
      </c>
      <c r="C131" s="157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>
      <c r="A132" s="4">
        <f t="shared" si="25"/>
        <v>0</v>
      </c>
      <c r="B132" s="157" t="s">
        <v>10</v>
      </c>
      <c r="C132" s="157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>
      <c r="A133" s="4">
        <f t="shared" si="25"/>
        <v>0</v>
      </c>
      <c r="B133" s="157" t="s">
        <v>11</v>
      </c>
      <c r="C133" s="157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>
      <c r="A134" s="4">
        <f t="shared" si="25"/>
        <v>0</v>
      </c>
      <c r="B134" s="157" t="s">
        <v>12</v>
      </c>
      <c r="C134" s="157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>
      <c r="A135" s="4">
        <f t="shared" si="25"/>
        <v>0</v>
      </c>
      <c r="B135" s="157" t="s">
        <v>13</v>
      </c>
      <c r="C135" s="157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>
      <c r="A136" s="4">
        <f t="shared" si="25"/>
        <v>0</v>
      </c>
      <c r="B136" s="157" t="s">
        <v>14</v>
      </c>
      <c r="C136" s="157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>
      <c r="A137" s="4">
        <f t="shared" si="25"/>
        <v>0</v>
      </c>
      <c r="B137" s="157" t="s">
        <v>15</v>
      </c>
      <c r="C137" s="157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>
      <c r="A138" s="4">
        <f t="shared" si="25"/>
        <v>0</v>
      </c>
      <c r="B138" s="157" t="s">
        <v>16</v>
      </c>
      <c r="C138" s="157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>
      <c r="A139" s="4">
        <f t="shared" si="25"/>
        <v>0</v>
      </c>
      <c r="B139" s="157" t="s">
        <v>17</v>
      </c>
      <c r="C139" s="15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>
      <c r="A140" s="4">
        <f t="shared" si="25"/>
        <v>0</v>
      </c>
      <c r="B140" s="157" t="s">
        <v>18</v>
      </c>
      <c r="C140" s="157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>
      <c r="A141" s="4">
        <f t="shared" si="25"/>
        <v>0</v>
      </c>
      <c r="B141" s="157" t="s">
        <v>19</v>
      </c>
      <c r="C141" s="157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57"/>
      <c r="F143" s="157"/>
      <c r="G143" s="4">
        <f>SUM(M142:N142)</f>
        <v>0</v>
      </c>
      <c r="H143" s="157" t="s">
        <v>21</v>
      </c>
      <c r="I143" s="157"/>
      <c r="J143" s="6"/>
      <c r="K143" s="158" t="s">
        <v>2</v>
      </c>
      <c r="L143" s="158"/>
      <c r="M143" s="158"/>
      <c r="N143" s="158"/>
      <c r="O143" s="158">
        <f>SUM(R142:Z142,D142:L142)</f>
        <v>0</v>
      </c>
      <c r="P143" s="158"/>
      <c r="Q143" s="157"/>
      <c r="R143" s="157"/>
      <c r="S143" s="157"/>
      <c r="T143" s="6"/>
      <c r="U143" s="6"/>
      <c r="V143" s="4"/>
      <c r="W143" s="5"/>
      <c r="X143" s="5"/>
      <c r="Y143" s="4"/>
      <c r="Z143" s="4"/>
      <c r="AA143" s="3"/>
    </row>
    <row r="145" spans="1:27">
      <c r="A145" s="160" t="s">
        <v>60</v>
      </c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</row>
    <row r="146" spans="1:27">
      <c r="A146" s="159" t="s">
        <v>22</v>
      </c>
      <c r="B146" s="159" t="s">
        <v>23</v>
      </c>
      <c r="C146" s="159"/>
      <c r="D146" s="159" t="s">
        <v>24</v>
      </c>
      <c r="E146" s="161" t="s">
        <v>35</v>
      </c>
      <c r="F146" s="159" t="s">
        <v>25</v>
      </c>
      <c r="G146" s="159" t="s">
        <v>26</v>
      </c>
      <c r="H146" s="159" t="s">
        <v>27</v>
      </c>
      <c r="I146" s="159" t="s">
        <v>28</v>
      </c>
      <c r="J146" s="159" t="s">
        <v>3</v>
      </c>
      <c r="K146" s="159" t="s">
        <v>4</v>
      </c>
      <c r="L146" s="159" t="s">
        <v>7</v>
      </c>
      <c r="M146" s="159" t="s">
        <v>37</v>
      </c>
      <c r="N146" s="159" t="s">
        <v>38</v>
      </c>
      <c r="O146" s="159" t="s">
        <v>0</v>
      </c>
      <c r="P146" s="159" t="s">
        <v>1</v>
      </c>
      <c r="Q146" s="159" t="s">
        <v>5</v>
      </c>
      <c r="R146" s="159" t="s">
        <v>36</v>
      </c>
      <c r="S146" s="159" t="s">
        <v>29</v>
      </c>
      <c r="T146" s="1" t="s">
        <v>39</v>
      </c>
      <c r="U146" s="1" t="s">
        <v>43</v>
      </c>
      <c r="V146" s="159" t="s">
        <v>30</v>
      </c>
      <c r="W146" s="159" t="s">
        <v>31</v>
      </c>
      <c r="X146" s="159" t="s">
        <v>32</v>
      </c>
      <c r="Y146" s="159" t="s">
        <v>33</v>
      </c>
      <c r="Z146" s="159" t="s">
        <v>34</v>
      </c>
      <c r="AA146" s="2" t="s">
        <v>40</v>
      </c>
    </row>
    <row r="147" spans="1:27">
      <c r="A147" s="159"/>
      <c r="B147" s="159"/>
      <c r="C147" s="159"/>
      <c r="D147" s="159"/>
      <c r="E147" s="161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"/>
      <c r="U147" s="1" t="s">
        <v>44</v>
      </c>
      <c r="V147" s="159"/>
      <c r="W147" s="159"/>
      <c r="X147" s="159"/>
      <c r="Y147" s="159"/>
      <c r="Z147" s="159"/>
      <c r="AA147" s="3"/>
    </row>
    <row r="148" spans="1:27" ht="14.4">
      <c r="A148" s="4">
        <f t="shared" ref="A148:A159" si="30">SUM(D148:J148)</f>
        <v>0</v>
      </c>
      <c r="B148" s="157" t="s">
        <v>8</v>
      </c>
      <c r="C148" s="157"/>
      <c r="D148" s="63"/>
      <c r="E148" s="64"/>
      <c r="F148" s="63"/>
      <c r="G148" s="64"/>
      <c r="H148" s="63"/>
      <c r="I148" s="64"/>
      <c r="J148" s="63"/>
      <c r="K148" s="63"/>
      <c r="L148" s="63"/>
      <c r="M148" s="63"/>
      <c r="N148" s="64"/>
      <c r="O148" s="64"/>
      <c r="P148" s="64"/>
      <c r="Q148" s="63"/>
      <c r="R148" s="63"/>
      <c r="S148" s="63"/>
      <c r="T148" s="63"/>
      <c r="U148" s="63"/>
      <c r="V148" s="63"/>
      <c r="W148" s="64"/>
      <c r="X148" s="64"/>
      <c r="Y148" s="63"/>
      <c r="Z148" s="63"/>
      <c r="AA148" s="62"/>
    </row>
    <row r="149" spans="1:27" ht="14.4">
      <c r="A149" s="4">
        <f t="shared" si="30"/>
        <v>0</v>
      </c>
      <c r="B149" s="157" t="s">
        <v>9</v>
      </c>
      <c r="C149" s="157"/>
      <c r="D149" s="63"/>
      <c r="E149" s="64"/>
      <c r="F149" s="63"/>
      <c r="G149" s="64"/>
      <c r="H149" s="63"/>
      <c r="I149" s="64"/>
      <c r="J149" s="63"/>
      <c r="K149" s="63"/>
      <c r="L149" s="63"/>
      <c r="M149" s="63"/>
      <c r="N149" s="64"/>
      <c r="O149" s="64"/>
      <c r="P149" s="64"/>
      <c r="Q149" s="63"/>
      <c r="R149" s="63"/>
      <c r="S149" s="63"/>
      <c r="T149" s="63"/>
      <c r="U149" s="63"/>
      <c r="V149" s="63"/>
      <c r="W149" s="64"/>
      <c r="X149" s="64"/>
      <c r="Y149" s="63"/>
      <c r="Z149" s="63"/>
      <c r="AA149" s="62"/>
    </row>
    <row r="150" spans="1:27" ht="14.4">
      <c r="A150" s="4">
        <f t="shared" si="30"/>
        <v>0</v>
      </c>
      <c r="B150" s="157" t="s">
        <v>10</v>
      </c>
      <c r="C150" s="157"/>
      <c r="D150" s="63"/>
      <c r="E150" s="64"/>
      <c r="F150" s="63"/>
      <c r="G150" s="64"/>
      <c r="H150" s="63"/>
      <c r="I150" s="64"/>
      <c r="J150" s="63"/>
      <c r="K150" s="63"/>
      <c r="L150" s="63"/>
      <c r="M150" s="63"/>
      <c r="N150" s="64"/>
      <c r="O150" s="64"/>
      <c r="P150" s="64"/>
      <c r="Q150" s="63"/>
      <c r="R150" s="63"/>
      <c r="S150" s="63"/>
      <c r="T150" s="63"/>
      <c r="U150" s="63"/>
      <c r="V150" s="63"/>
      <c r="W150" s="64"/>
      <c r="X150" s="64"/>
      <c r="Y150" s="63"/>
      <c r="Z150" s="63"/>
      <c r="AA150" s="62"/>
    </row>
    <row r="151" spans="1:27" ht="14.4">
      <c r="A151" s="4">
        <f t="shared" si="30"/>
        <v>0</v>
      </c>
      <c r="B151" s="157" t="s">
        <v>11</v>
      </c>
      <c r="C151" s="157"/>
      <c r="D151" s="63"/>
      <c r="E151" s="64"/>
      <c r="F151" s="63"/>
      <c r="G151" s="64"/>
      <c r="H151" s="63"/>
      <c r="I151" s="64"/>
      <c r="J151" s="63"/>
      <c r="K151" s="63"/>
      <c r="L151" s="63"/>
      <c r="M151" s="63"/>
      <c r="N151" s="64"/>
      <c r="O151" s="64"/>
      <c r="P151" s="64"/>
      <c r="Q151" s="63"/>
      <c r="R151" s="63"/>
      <c r="S151" s="63"/>
      <c r="T151" s="63"/>
      <c r="U151" s="63"/>
      <c r="V151" s="63"/>
      <c r="W151" s="64"/>
      <c r="X151" s="64"/>
      <c r="Y151" s="63"/>
      <c r="Z151" s="63"/>
      <c r="AA151" s="62"/>
    </row>
    <row r="152" spans="1:27" ht="14.4">
      <c r="A152" s="4">
        <f t="shared" si="30"/>
        <v>0</v>
      </c>
      <c r="B152" s="157" t="s">
        <v>12</v>
      </c>
      <c r="C152" s="157"/>
      <c r="D152" s="70"/>
      <c r="E152" s="71"/>
      <c r="F152" s="70"/>
      <c r="G152" s="70"/>
      <c r="H152" s="70"/>
      <c r="I152" s="70"/>
      <c r="J152" s="70"/>
      <c r="K152" s="70"/>
      <c r="L152" s="70"/>
      <c r="M152" s="70"/>
      <c r="N152" s="71"/>
      <c r="O152" s="71"/>
      <c r="P152" s="71"/>
      <c r="Q152" s="70"/>
      <c r="R152" s="70"/>
      <c r="S152" s="70"/>
      <c r="T152" s="70"/>
      <c r="U152" s="70"/>
      <c r="V152" s="70"/>
      <c r="W152" s="71"/>
      <c r="X152" s="71"/>
      <c r="Y152" s="70"/>
      <c r="Z152" s="70"/>
      <c r="AA152" s="69"/>
    </row>
    <row r="153" spans="1:27" ht="14.4">
      <c r="A153" s="4">
        <f t="shared" si="30"/>
        <v>0</v>
      </c>
      <c r="B153" s="157" t="s">
        <v>13</v>
      </c>
      <c r="C153" s="157"/>
      <c r="D153" s="78"/>
      <c r="E153" s="79"/>
      <c r="F153" s="78"/>
      <c r="G153" s="79"/>
      <c r="H153" s="78"/>
      <c r="I153" s="79"/>
      <c r="J153" s="78"/>
      <c r="K153" s="78"/>
      <c r="L153" s="78"/>
      <c r="M153" s="78"/>
      <c r="N153" s="79"/>
      <c r="O153" s="79"/>
      <c r="P153" s="79"/>
      <c r="Q153" s="78"/>
      <c r="R153" s="78"/>
      <c r="S153" s="78"/>
      <c r="T153" s="78"/>
      <c r="U153" s="78"/>
      <c r="V153" s="78"/>
      <c r="W153" s="79"/>
      <c r="X153" s="79"/>
      <c r="Y153" s="78"/>
      <c r="Z153" s="78"/>
      <c r="AA153" s="77"/>
    </row>
    <row r="154" spans="1:27" ht="14.4">
      <c r="A154" s="4">
        <f t="shared" si="30"/>
        <v>0</v>
      </c>
      <c r="B154" s="157" t="s">
        <v>14</v>
      </c>
      <c r="C154" s="157"/>
      <c r="D154" s="90"/>
      <c r="E154" s="91"/>
      <c r="F154" s="90"/>
      <c r="G154" s="91"/>
      <c r="H154" s="90"/>
      <c r="I154" s="91"/>
      <c r="J154" s="90"/>
      <c r="K154" s="90"/>
      <c r="L154" s="90"/>
      <c r="M154" s="90"/>
      <c r="N154" s="91"/>
      <c r="O154" s="91"/>
      <c r="P154" s="91"/>
      <c r="Q154" s="90"/>
      <c r="R154" s="90"/>
      <c r="S154" s="90"/>
      <c r="T154" s="90"/>
      <c r="U154" s="21"/>
      <c r="V154" s="90"/>
      <c r="W154" s="91"/>
      <c r="X154" s="91"/>
      <c r="Y154" s="90"/>
      <c r="Z154" s="90"/>
      <c r="AA154" s="92"/>
    </row>
    <row r="155" spans="1:27">
      <c r="A155" s="4">
        <f t="shared" si="30"/>
        <v>7014</v>
      </c>
      <c r="B155" s="157" t="s">
        <v>15</v>
      </c>
      <c r="C155" s="157"/>
      <c r="D155" s="136">
        <v>1085</v>
      </c>
      <c r="E155" s="138">
        <v>1605</v>
      </c>
      <c r="F155" s="138">
        <v>1057</v>
      </c>
      <c r="G155" s="138">
        <v>1057</v>
      </c>
      <c r="H155" s="138">
        <v>990</v>
      </c>
      <c r="I155" s="138">
        <v>990</v>
      </c>
      <c r="J155" s="138">
        <v>230</v>
      </c>
      <c r="K155" s="138">
        <v>0</v>
      </c>
      <c r="L155" s="138">
        <v>0</v>
      </c>
      <c r="M155" s="138">
        <v>1324</v>
      </c>
      <c r="N155" s="138">
        <v>240</v>
      </c>
      <c r="O155" s="138">
        <v>107</v>
      </c>
      <c r="P155" s="138">
        <v>151</v>
      </c>
      <c r="Q155" s="138">
        <v>0</v>
      </c>
      <c r="R155" s="138">
        <v>0</v>
      </c>
      <c r="S155" s="138">
        <v>0</v>
      </c>
      <c r="T155" s="138">
        <v>450</v>
      </c>
      <c r="U155" s="138">
        <v>0</v>
      </c>
      <c r="V155" s="151">
        <v>899</v>
      </c>
      <c r="W155" s="138">
        <v>75</v>
      </c>
      <c r="X155" s="138">
        <v>214</v>
      </c>
      <c r="Y155" s="138">
        <v>0</v>
      </c>
      <c r="Z155" s="138">
        <v>21</v>
      </c>
      <c r="AA155" s="137">
        <v>0</v>
      </c>
    </row>
    <row r="156" spans="1:27">
      <c r="A156" s="4">
        <f t="shared" si="30"/>
        <v>6784</v>
      </c>
      <c r="B156" s="157" t="s">
        <v>16</v>
      </c>
      <c r="C156" s="157"/>
      <c r="D156" s="145">
        <v>1085</v>
      </c>
      <c r="E156" s="146">
        <v>1605</v>
      </c>
      <c r="F156" s="146">
        <v>1057</v>
      </c>
      <c r="G156" s="146">
        <v>1057</v>
      </c>
      <c r="H156" s="146">
        <v>990</v>
      </c>
      <c r="I156" s="146">
        <v>990</v>
      </c>
      <c r="J156" s="146">
        <v>0</v>
      </c>
      <c r="K156" s="146">
        <v>0</v>
      </c>
      <c r="L156" s="146">
        <v>0</v>
      </c>
      <c r="M156" s="146">
        <v>1324</v>
      </c>
      <c r="N156" s="146">
        <v>240</v>
      </c>
      <c r="O156" s="146">
        <v>107</v>
      </c>
      <c r="P156" s="146">
        <v>151</v>
      </c>
      <c r="Q156" s="146">
        <v>0</v>
      </c>
      <c r="R156" s="146">
        <v>0</v>
      </c>
      <c r="S156" s="146">
        <v>0</v>
      </c>
      <c r="T156" s="146">
        <v>450</v>
      </c>
      <c r="U156" s="146">
        <v>0</v>
      </c>
      <c r="V156" s="146">
        <v>870</v>
      </c>
      <c r="W156" s="146">
        <v>75</v>
      </c>
      <c r="X156" s="146">
        <v>214</v>
      </c>
      <c r="Y156" s="146">
        <v>0</v>
      </c>
      <c r="Z156" s="146">
        <v>21</v>
      </c>
      <c r="AA156" s="148">
        <v>0</v>
      </c>
    </row>
    <row r="157" spans="1:27">
      <c r="A157" s="4">
        <f t="shared" si="30"/>
        <v>4742</v>
      </c>
      <c r="B157" s="157" t="s">
        <v>17</v>
      </c>
      <c r="C157" s="157"/>
      <c r="D157" s="146">
        <v>1236</v>
      </c>
      <c r="E157" s="146">
        <v>1566</v>
      </c>
      <c r="F157" s="146">
        <v>805</v>
      </c>
      <c r="G157" s="146">
        <v>0</v>
      </c>
      <c r="H157" s="146">
        <v>1025</v>
      </c>
      <c r="I157" s="146">
        <v>110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146">
        <v>50</v>
      </c>
      <c r="P157" s="146">
        <v>30</v>
      </c>
      <c r="Q157" s="146">
        <v>0</v>
      </c>
      <c r="R157" s="146">
        <v>0</v>
      </c>
      <c r="S157" s="146">
        <v>8</v>
      </c>
      <c r="T157" s="146">
        <v>320</v>
      </c>
      <c r="U157" s="146">
        <v>0</v>
      </c>
      <c r="V157" s="146">
        <v>899</v>
      </c>
      <c r="W157" s="146">
        <v>50</v>
      </c>
      <c r="X157" s="146">
        <v>30</v>
      </c>
      <c r="Y157" s="146">
        <v>0</v>
      </c>
      <c r="Z157" s="146">
        <v>0</v>
      </c>
      <c r="AA157" s="148">
        <v>0</v>
      </c>
    </row>
    <row r="158" spans="1:27" ht="13.8" thickBot="1">
      <c r="A158" s="4">
        <f t="shared" si="30"/>
        <v>2905</v>
      </c>
      <c r="B158" s="157" t="s">
        <v>18</v>
      </c>
      <c r="C158" s="157"/>
      <c r="D158" s="149">
        <v>1086</v>
      </c>
      <c r="E158" s="149">
        <v>253</v>
      </c>
      <c r="F158" s="149">
        <v>255</v>
      </c>
      <c r="G158" s="149">
        <v>269</v>
      </c>
      <c r="H158" s="149">
        <v>781</v>
      </c>
      <c r="I158" s="149">
        <v>261</v>
      </c>
      <c r="J158" s="149">
        <v>0</v>
      </c>
      <c r="K158" s="149">
        <v>0</v>
      </c>
      <c r="L158" s="149">
        <v>52</v>
      </c>
      <c r="M158" s="149">
        <v>79</v>
      </c>
      <c r="N158" s="149">
        <v>70</v>
      </c>
      <c r="O158" s="149">
        <v>52</v>
      </c>
      <c r="P158" s="149">
        <v>70</v>
      </c>
      <c r="Q158" s="149">
        <v>0</v>
      </c>
      <c r="R158" s="149">
        <v>0</v>
      </c>
      <c r="S158" s="149">
        <v>0</v>
      </c>
      <c r="T158" s="149">
        <v>230</v>
      </c>
      <c r="U158" s="149">
        <v>0</v>
      </c>
      <c r="V158" s="149">
        <v>870</v>
      </c>
      <c r="W158" s="149">
        <v>52</v>
      </c>
      <c r="X158" s="147">
        <v>70</v>
      </c>
      <c r="Y158" s="147">
        <v>0</v>
      </c>
      <c r="Z158" s="147">
        <v>0</v>
      </c>
      <c r="AA158" s="150">
        <v>0</v>
      </c>
    </row>
    <row r="159" spans="1:27" s="153" customFormat="1" ht="13.8" thickTop="1">
      <c r="A159" s="152">
        <f t="shared" si="30"/>
        <v>2908</v>
      </c>
      <c r="B159" s="162" t="s">
        <v>19</v>
      </c>
      <c r="C159" s="162"/>
      <c r="D159" s="154">
        <v>1037</v>
      </c>
      <c r="E159" s="155">
        <v>243</v>
      </c>
      <c r="F159" s="155">
        <v>270</v>
      </c>
      <c r="G159" s="155">
        <v>257</v>
      </c>
      <c r="H159" s="155">
        <v>909</v>
      </c>
      <c r="I159" s="155">
        <v>192</v>
      </c>
      <c r="J159" s="155">
        <v>0</v>
      </c>
      <c r="K159" s="155">
        <v>0</v>
      </c>
      <c r="L159" s="155">
        <v>73</v>
      </c>
      <c r="M159" s="155">
        <v>72</v>
      </c>
      <c r="N159" s="155">
        <v>71</v>
      </c>
      <c r="O159" s="155">
        <v>60</v>
      </c>
      <c r="P159" s="155">
        <v>71</v>
      </c>
      <c r="Q159" s="155">
        <v>0</v>
      </c>
      <c r="R159" s="155">
        <v>0</v>
      </c>
      <c r="S159" s="155">
        <v>0</v>
      </c>
      <c r="T159" s="155">
        <v>450</v>
      </c>
      <c r="U159" s="155">
        <v>6000</v>
      </c>
      <c r="V159" s="155">
        <v>900</v>
      </c>
      <c r="W159" s="155">
        <v>60</v>
      </c>
      <c r="X159" s="155">
        <v>71</v>
      </c>
      <c r="Y159" s="155">
        <v>0</v>
      </c>
      <c r="Z159" s="155">
        <v>70</v>
      </c>
      <c r="AA159" s="156"/>
    </row>
    <row r="160" spans="1:27">
      <c r="A160" s="4">
        <f>AVERAGE(A148:A159)</f>
        <v>2029.4166666666667</v>
      </c>
      <c r="B160" s="7" t="s">
        <v>23</v>
      </c>
      <c r="C160" s="4"/>
      <c r="D160" s="4">
        <f t="shared" ref="D160:N160" si="31">SUM(D148:D159)</f>
        <v>5529</v>
      </c>
      <c r="E160" s="4">
        <f t="shared" si="31"/>
        <v>5272</v>
      </c>
      <c r="F160" s="4">
        <f t="shared" si="31"/>
        <v>3444</v>
      </c>
      <c r="G160" s="4">
        <f t="shared" si="31"/>
        <v>2640</v>
      </c>
      <c r="H160" s="4">
        <f t="shared" si="31"/>
        <v>4695</v>
      </c>
      <c r="I160" s="4">
        <f t="shared" si="31"/>
        <v>2543</v>
      </c>
      <c r="J160" s="4">
        <f t="shared" si="31"/>
        <v>230</v>
      </c>
      <c r="K160" s="4">
        <f t="shared" si="31"/>
        <v>0</v>
      </c>
      <c r="L160" s="4">
        <f t="shared" si="31"/>
        <v>125</v>
      </c>
      <c r="M160" s="4">
        <f t="shared" si="31"/>
        <v>2799</v>
      </c>
      <c r="N160" s="4">
        <f t="shared" si="31"/>
        <v>621</v>
      </c>
      <c r="O160" s="4">
        <f>SUM(O148:O159)</f>
        <v>376</v>
      </c>
      <c r="P160" s="4">
        <f>SUM(P148:P159)</f>
        <v>473</v>
      </c>
      <c r="Q160" s="4">
        <f t="shared" ref="Q160:S160" si="32">SUM(Q148:Q159)</f>
        <v>0</v>
      </c>
      <c r="R160" s="4">
        <f t="shared" si="32"/>
        <v>0</v>
      </c>
      <c r="S160" s="4">
        <f t="shared" si="32"/>
        <v>8</v>
      </c>
      <c r="T160" s="4">
        <f>SUM(T148:T159)</f>
        <v>1900</v>
      </c>
      <c r="U160" s="4">
        <f>SUM(U148:U159)</f>
        <v>6000</v>
      </c>
      <c r="V160" s="4">
        <f t="shared" ref="V160:X160" si="33">SUM(V148:V159)</f>
        <v>4438</v>
      </c>
      <c r="W160" s="4">
        <f t="shared" si="33"/>
        <v>312</v>
      </c>
      <c r="X160" s="4">
        <f t="shared" si="33"/>
        <v>599</v>
      </c>
      <c r="Y160" s="4">
        <f>SUM(Y148:Y159)</f>
        <v>0</v>
      </c>
      <c r="Z160" s="4">
        <f t="shared" ref="Z160" si="34">SUM(Z148:Z159)</f>
        <v>112</v>
      </c>
      <c r="AA160" s="3">
        <f>SUM(AA148:AA159)</f>
        <v>0</v>
      </c>
    </row>
    <row r="161" spans="1:27">
      <c r="A161" s="4">
        <f>SUM(A148:A159)</f>
        <v>24353</v>
      </c>
      <c r="B161" s="7" t="s">
        <v>2</v>
      </c>
      <c r="C161" s="4">
        <f>SUM(D160:I160,Q160:Z160)</f>
        <v>37492</v>
      </c>
      <c r="D161" s="4" t="s">
        <v>6</v>
      </c>
      <c r="E161" s="157"/>
      <c r="F161" s="157"/>
      <c r="G161" s="4">
        <f>SUM(M160:N160)</f>
        <v>3420</v>
      </c>
      <c r="H161" s="157" t="s">
        <v>21</v>
      </c>
      <c r="I161" s="157"/>
      <c r="J161" s="6"/>
      <c r="K161" s="158" t="s">
        <v>2</v>
      </c>
      <c r="L161" s="158"/>
      <c r="M161" s="158"/>
      <c r="N161" s="158"/>
      <c r="O161" s="158">
        <f>SUM(R160:Z160,D160:L160)</f>
        <v>37847</v>
      </c>
      <c r="P161" s="158"/>
      <c r="Q161" s="157"/>
      <c r="R161" s="157"/>
      <c r="S161" s="157"/>
      <c r="T161" s="6"/>
      <c r="U161" s="6"/>
      <c r="V161" s="4"/>
      <c r="W161" s="5"/>
      <c r="X161" s="5"/>
      <c r="Y161" s="4"/>
      <c r="Z161" s="4"/>
      <c r="AA161" s="3"/>
    </row>
    <row r="163" spans="1:27">
      <c r="A163" s="160" t="s">
        <v>56</v>
      </c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</row>
    <row r="164" spans="1:27">
      <c r="A164" s="159" t="s">
        <v>22</v>
      </c>
      <c r="B164" s="159" t="s">
        <v>23</v>
      </c>
      <c r="C164" s="159"/>
      <c r="D164" s="159" t="s">
        <v>24</v>
      </c>
      <c r="E164" s="161" t="s">
        <v>35</v>
      </c>
      <c r="F164" s="159" t="s">
        <v>25</v>
      </c>
      <c r="G164" s="159" t="s">
        <v>26</v>
      </c>
      <c r="H164" s="159" t="s">
        <v>27</v>
      </c>
      <c r="I164" s="159" t="s">
        <v>28</v>
      </c>
      <c r="J164" s="159" t="s">
        <v>3</v>
      </c>
      <c r="K164" s="159" t="s">
        <v>4</v>
      </c>
      <c r="L164" s="159" t="s">
        <v>7</v>
      </c>
      <c r="M164" s="159" t="s">
        <v>37</v>
      </c>
      <c r="N164" s="159" t="s">
        <v>38</v>
      </c>
      <c r="O164" s="159" t="s">
        <v>0</v>
      </c>
      <c r="P164" s="159" t="s">
        <v>1</v>
      </c>
      <c r="Q164" s="159" t="s">
        <v>5</v>
      </c>
      <c r="R164" s="159" t="s">
        <v>36</v>
      </c>
      <c r="S164" s="159" t="s">
        <v>29</v>
      </c>
      <c r="T164" s="1" t="s">
        <v>39</v>
      </c>
      <c r="U164" s="1" t="s">
        <v>43</v>
      </c>
      <c r="V164" s="159" t="s">
        <v>30</v>
      </c>
      <c r="W164" s="159" t="s">
        <v>31</v>
      </c>
      <c r="X164" s="159" t="s">
        <v>32</v>
      </c>
      <c r="Y164" s="159" t="s">
        <v>33</v>
      </c>
      <c r="Z164" s="159" t="s">
        <v>34</v>
      </c>
      <c r="AA164" s="2" t="s">
        <v>40</v>
      </c>
    </row>
    <row r="165" spans="1:27">
      <c r="A165" s="159"/>
      <c r="B165" s="159"/>
      <c r="C165" s="159"/>
      <c r="D165" s="159"/>
      <c r="E165" s="161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"/>
      <c r="U165" s="1" t="s">
        <v>44</v>
      </c>
      <c r="V165" s="159"/>
      <c r="W165" s="159"/>
      <c r="X165" s="159"/>
      <c r="Y165" s="159"/>
      <c r="Z165" s="159"/>
      <c r="AA165" s="3"/>
    </row>
    <row r="166" spans="1:27" ht="14.4">
      <c r="A166" s="4">
        <f t="shared" ref="A166:A177" si="35">SUM(D166:J166)</f>
        <v>0</v>
      </c>
      <c r="B166" s="157" t="s">
        <v>8</v>
      </c>
      <c r="C166" s="157"/>
      <c r="D166" s="39"/>
      <c r="E166" s="38"/>
      <c r="F166" s="39"/>
      <c r="G166" s="38"/>
      <c r="H166" s="39"/>
      <c r="I166" s="38"/>
      <c r="J166" s="38"/>
      <c r="K166" s="38"/>
      <c r="L166" s="38"/>
      <c r="M166" s="39"/>
      <c r="N166" s="39"/>
      <c r="O166" s="39"/>
      <c r="P166" s="38"/>
      <c r="Q166" s="38"/>
      <c r="R166" s="38"/>
      <c r="S166" s="38"/>
      <c r="T166" s="38"/>
      <c r="U166" s="38"/>
      <c r="V166" s="39"/>
      <c r="W166" s="39"/>
      <c r="X166" s="38"/>
      <c r="Y166" s="38"/>
      <c r="Z166" s="37"/>
      <c r="AA166" s="35"/>
    </row>
    <row r="167" spans="1:27" ht="14.4">
      <c r="A167" s="4">
        <f t="shared" si="35"/>
        <v>0</v>
      </c>
      <c r="B167" s="157" t="s">
        <v>9</v>
      </c>
      <c r="C167" s="157"/>
      <c r="D167" s="39"/>
      <c r="E167" s="38"/>
      <c r="F167" s="39"/>
      <c r="G167" s="38"/>
      <c r="H167" s="39"/>
      <c r="I167" s="38"/>
      <c r="J167" s="38"/>
      <c r="K167" s="38"/>
      <c r="L167" s="38"/>
      <c r="M167" s="39"/>
      <c r="N167" s="39"/>
      <c r="O167" s="39"/>
      <c r="P167" s="38"/>
      <c r="Q167" s="38"/>
      <c r="R167" s="38"/>
      <c r="S167" s="38"/>
      <c r="T167" s="38"/>
      <c r="U167" s="38"/>
      <c r="V167" s="39"/>
      <c r="W167" s="39"/>
      <c r="X167" s="38"/>
      <c r="Y167" s="38"/>
      <c r="Z167" s="37"/>
      <c r="AA167" s="3"/>
    </row>
    <row r="168" spans="1:27">
      <c r="A168" s="4">
        <f t="shared" si="35"/>
        <v>0</v>
      </c>
      <c r="B168" s="157" t="s">
        <v>10</v>
      </c>
      <c r="C168" s="157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>
      <c r="A169" s="4">
        <f t="shared" si="35"/>
        <v>0</v>
      </c>
      <c r="B169" s="157" t="s">
        <v>11</v>
      </c>
      <c r="C169" s="157"/>
      <c r="D169" s="61"/>
      <c r="E169" s="59"/>
      <c r="F169" s="61"/>
      <c r="G169" s="59"/>
      <c r="H169" s="61"/>
      <c r="I169" s="59"/>
      <c r="J169" s="61"/>
      <c r="K169" s="61"/>
      <c r="L169" s="61"/>
      <c r="M169" s="61"/>
      <c r="N169" s="59"/>
      <c r="O169" s="59"/>
      <c r="P169" s="59"/>
      <c r="Q169" s="61"/>
      <c r="R169" s="61"/>
      <c r="S169" s="61"/>
      <c r="T169" s="61"/>
      <c r="U169" s="61"/>
      <c r="V169" s="61"/>
      <c r="W169" s="59"/>
      <c r="X169" s="59"/>
      <c r="Y169" s="61"/>
      <c r="Z169" s="61"/>
      <c r="AA169" s="60"/>
    </row>
    <row r="170" spans="1:27" ht="14.4">
      <c r="A170" s="4">
        <f t="shared" si="35"/>
        <v>0</v>
      </c>
      <c r="B170" s="157" t="s">
        <v>12</v>
      </c>
      <c r="C170" s="157"/>
      <c r="D170" s="61"/>
      <c r="E170" s="59"/>
      <c r="F170" s="61"/>
      <c r="G170" s="59"/>
      <c r="H170" s="61"/>
      <c r="I170" s="59"/>
      <c r="J170" s="61"/>
      <c r="K170" s="61"/>
      <c r="L170" s="61"/>
      <c r="M170" s="61"/>
      <c r="N170" s="59"/>
      <c r="O170" s="59"/>
      <c r="P170" s="59"/>
      <c r="Q170" s="61"/>
      <c r="R170" s="61"/>
      <c r="S170" s="61"/>
      <c r="T170" s="61"/>
      <c r="U170" s="61"/>
      <c r="V170" s="61"/>
      <c r="W170" s="59"/>
      <c r="X170" s="59"/>
      <c r="Y170" s="61"/>
      <c r="Z170" s="61"/>
      <c r="AA170" s="60"/>
    </row>
    <row r="171" spans="1:27" ht="14.4">
      <c r="A171" s="4">
        <f t="shared" si="35"/>
        <v>0</v>
      </c>
      <c r="B171" s="157" t="s">
        <v>13</v>
      </c>
      <c r="C171" s="157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>
      <c r="A172" s="4">
        <f t="shared" si="35"/>
        <v>0</v>
      </c>
      <c r="B172" s="157" t="s">
        <v>14</v>
      </c>
      <c r="C172" s="157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>
      <c r="A173" s="4">
        <f t="shared" si="35"/>
        <v>0</v>
      </c>
      <c r="B173" s="157" t="s">
        <v>15</v>
      </c>
      <c r="C173" s="157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4"/>
    </row>
    <row r="174" spans="1:27" ht="14.4">
      <c r="A174" s="4">
        <f t="shared" si="35"/>
        <v>0</v>
      </c>
      <c r="B174" s="157" t="s">
        <v>16</v>
      </c>
      <c r="C174" s="157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4"/>
    </row>
    <row r="175" spans="1:27" ht="14.4">
      <c r="A175" s="4">
        <f t="shared" si="35"/>
        <v>0</v>
      </c>
      <c r="B175" s="157" t="s">
        <v>17</v>
      </c>
      <c r="C175" s="157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4"/>
    </row>
    <row r="176" spans="1:27" ht="14.4">
      <c r="A176" s="4">
        <f t="shared" si="35"/>
        <v>0</v>
      </c>
      <c r="B176" s="157" t="s">
        <v>18</v>
      </c>
      <c r="C176" s="157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4"/>
    </row>
    <row r="177" spans="1:27" ht="14.4">
      <c r="A177" s="4">
        <f t="shared" si="35"/>
        <v>0</v>
      </c>
      <c r="B177" s="157" t="s">
        <v>19</v>
      </c>
      <c r="C177" s="157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42"/>
      <c r="T177" s="33"/>
      <c r="U177" s="33"/>
      <c r="V177" s="33"/>
      <c r="W177" s="33"/>
      <c r="X177" s="33"/>
      <c r="Y177" s="33"/>
      <c r="Z177" s="33"/>
      <c r="AA177" s="32"/>
    </row>
    <row r="178" spans="1:27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57"/>
      <c r="F179" s="157"/>
      <c r="G179" s="4">
        <f>SUM(M178:N178)</f>
        <v>0</v>
      </c>
      <c r="H179" s="157" t="s">
        <v>21</v>
      </c>
      <c r="I179" s="157"/>
      <c r="J179" s="6"/>
      <c r="K179" s="158" t="s">
        <v>2</v>
      </c>
      <c r="L179" s="158"/>
      <c r="M179" s="158"/>
      <c r="N179" s="158"/>
      <c r="O179" s="158">
        <f>SUM(R178:Z178,D178:L178)</f>
        <v>0</v>
      </c>
      <c r="P179" s="158"/>
      <c r="Q179" s="157"/>
      <c r="R179" s="157"/>
      <c r="S179" s="157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>
      <c r="A181" s="160" t="s">
        <v>42</v>
      </c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</row>
    <row r="182" spans="1:27">
      <c r="A182" s="159" t="s">
        <v>22</v>
      </c>
      <c r="B182" s="159" t="s">
        <v>23</v>
      </c>
      <c r="C182" s="159"/>
      <c r="D182" s="159" t="s">
        <v>24</v>
      </c>
      <c r="E182" s="161" t="s">
        <v>35</v>
      </c>
      <c r="F182" s="159" t="s">
        <v>25</v>
      </c>
      <c r="G182" s="159" t="s">
        <v>26</v>
      </c>
      <c r="H182" s="159" t="s">
        <v>27</v>
      </c>
      <c r="I182" s="159" t="s">
        <v>28</v>
      </c>
      <c r="J182" s="159" t="s">
        <v>3</v>
      </c>
      <c r="K182" s="159" t="s">
        <v>4</v>
      </c>
      <c r="L182" s="159" t="s">
        <v>7</v>
      </c>
      <c r="M182" s="159">
        <v>10</v>
      </c>
      <c r="N182" s="159" t="s">
        <v>38</v>
      </c>
      <c r="O182" s="159" t="s">
        <v>0</v>
      </c>
      <c r="P182" s="159" t="s">
        <v>1</v>
      </c>
      <c r="Q182" s="159" t="s">
        <v>5</v>
      </c>
      <c r="R182" s="159" t="s">
        <v>36</v>
      </c>
      <c r="S182" s="159" t="s">
        <v>29</v>
      </c>
      <c r="T182" s="1" t="s">
        <v>39</v>
      </c>
      <c r="U182" s="1" t="s">
        <v>43</v>
      </c>
      <c r="V182" s="159" t="s">
        <v>30</v>
      </c>
      <c r="W182" s="159" t="s">
        <v>31</v>
      </c>
      <c r="X182" s="159" t="s">
        <v>32</v>
      </c>
      <c r="Y182" s="159" t="s">
        <v>33</v>
      </c>
      <c r="Z182" s="159" t="s">
        <v>34</v>
      </c>
      <c r="AA182" s="2" t="s">
        <v>40</v>
      </c>
    </row>
    <row r="183" spans="1:27">
      <c r="A183" s="159"/>
      <c r="B183" s="159"/>
      <c r="C183" s="159"/>
      <c r="D183" s="159"/>
      <c r="E183" s="161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"/>
      <c r="U183" s="1" t="s">
        <v>46</v>
      </c>
      <c r="V183" s="159"/>
      <c r="W183" s="159"/>
      <c r="X183" s="159"/>
      <c r="Y183" s="159"/>
      <c r="Z183" s="159"/>
      <c r="AA183" s="3"/>
    </row>
    <row r="184" spans="1:27">
      <c r="A184" s="4">
        <f>AVERAGE(A178,A160,A142,A124,A88,,A70,A52,A34,A16,A106)</f>
        <v>1961.5606060606058</v>
      </c>
      <c r="B184" s="7" t="s">
        <v>20</v>
      </c>
      <c r="C184" s="4"/>
      <c r="D184" s="4">
        <f>SUM(D178,D16,,D34,,D52,D70,D88,D124,D142,D160,D106)</f>
        <v>25481</v>
      </c>
      <c r="E184" s="4">
        <f>SUM(E178,E160,E142,E124,E88,,E70,E52,,E34,,E16,E106)</f>
        <v>53899</v>
      </c>
      <c r="F184" s="4">
        <f>SUM(F178,F160,F142,F124,F88,,F70,F52,F34,F16,F106)</f>
        <v>22896</v>
      </c>
      <c r="G184" s="4">
        <f>SUM(G178,G160,G142,G124,G88,G70,G52,G34,G16,G106)</f>
        <v>53606</v>
      </c>
      <c r="H184" s="4">
        <f>SUM(H178,H160,H142,H124,H88,H70,H52,H34,H16,H106)</f>
        <v>20884</v>
      </c>
      <c r="I184" s="4">
        <f>SUM(I178,I160,I142,I124,I88,I70,I52,I34,I16,I106)</f>
        <v>51092</v>
      </c>
      <c r="J184" s="4">
        <f>SUM(J178,J160,J142,J124,J88,J70,J52,J34,J16,J106)</f>
        <v>31068</v>
      </c>
      <c r="K184" s="4">
        <f>SUM(K178,K160,K142,K124,K88,K70,K34,,K16,K106)</f>
        <v>6341</v>
      </c>
      <c r="L184" s="4">
        <f>SUM(L178,L160,L142,L124,L88,L70,L52,L34,L16,L106)</f>
        <v>6521</v>
      </c>
      <c r="M184" s="4">
        <f>SUM(M178,M160,M142,M124,M88,M70,M52,M34,M16,M106)</f>
        <v>35449</v>
      </c>
      <c r="N184" s="4">
        <f>SUM(N178,N160,N142,N124,N88,N70,N52,N34,N16,N106)</f>
        <v>48191</v>
      </c>
      <c r="O184" s="4">
        <f>SUM(O178,O160,O142,O124,O88,O70,O52,O34,O16,O106)</f>
        <v>26426</v>
      </c>
      <c r="P184" s="4">
        <f>SUM(P178,P160,P142,P124,P88,P70,P34,P16,P106)</f>
        <v>11709</v>
      </c>
      <c r="Q184" s="4">
        <f>SUM(Q178,Q160,Q142,Q124,Q88,Q70,Q52,Q34,Q16,Q106)</f>
        <v>12977</v>
      </c>
      <c r="R184" s="4">
        <f>SUM(R178,R160,R142,R124,R88,R70,R52,R34,R16,R106)</f>
        <v>861329</v>
      </c>
      <c r="S184" s="4">
        <f>SUM(S178,S160,S142,S124,S88,S70,S52,S34,S16,S106)</f>
        <v>555525</v>
      </c>
      <c r="T184" s="4">
        <f>SUM(T178,T160,T142,T88,T70,T52,T34,T16,T124,T106)</f>
        <v>176820</v>
      </c>
      <c r="U184" s="4">
        <f>SUM(U178,U160,U142,U124,U106,U88,U70,U52,U34,U16)</f>
        <v>55394690</v>
      </c>
      <c r="V184" s="4">
        <f t="shared" ref="V184:AA184" si="37">SUM(V178,V160,V142,V124,V88,V70,V52,V34,V16,V106)</f>
        <v>8019</v>
      </c>
      <c r="W184" s="4">
        <f t="shared" si="37"/>
        <v>12628</v>
      </c>
      <c r="X184" s="4">
        <f t="shared" si="37"/>
        <v>107924</v>
      </c>
      <c r="Y184" s="4">
        <f t="shared" si="37"/>
        <v>12835</v>
      </c>
      <c r="Z184" s="4">
        <f t="shared" si="37"/>
        <v>7666</v>
      </c>
      <c r="AA184" s="3">
        <f t="shared" si="37"/>
        <v>2009</v>
      </c>
    </row>
    <row r="185" spans="1:27">
      <c r="A185" s="4">
        <f>SUM(D184:J184)</f>
        <v>258926</v>
      </c>
      <c r="B185" s="7" t="s">
        <v>2</v>
      </c>
      <c r="C185" s="4">
        <f>SUM(D184:L184)</f>
        <v>271788</v>
      </c>
      <c r="D185" s="4" t="s">
        <v>6</v>
      </c>
      <c r="E185" s="157"/>
      <c r="F185" s="157"/>
      <c r="G185" s="4">
        <f>SUM(M184:N184)</f>
        <v>83640</v>
      </c>
      <c r="H185" s="157" t="s">
        <v>21</v>
      </c>
      <c r="I185" s="157"/>
      <c r="J185" s="6"/>
      <c r="K185" s="158" t="s">
        <v>2</v>
      </c>
      <c r="L185" s="158"/>
      <c r="M185" s="158"/>
      <c r="N185" s="158"/>
      <c r="O185" s="158">
        <f>SUM(Q184:Z184,D184:L184,T185)</f>
        <v>57422201</v>
      </c>
      <c r="P185" s="158"/>
      <c r="Q185" s="157"/>
      <c r="R185" s="157"/>
      <c r="S185" s="157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cp:lastPrinted>2019-03-25T17:35:41Z</cp:lastPrinted>
  <dcterms:created xsi:type="dcterms:W3CDTF">2016-08-01T08:40:27Z</dcterms:created>
  <dcterms:modified xsi:type="dcterms:W3CDTF">2023-01-10T16:31:20Z</dcterms:modified>
</cp:coreProperties>
</file>