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/>
  <mc:AlternateContent xmlns:mc="http://schemas.openxmlformats.org/markup-compatibility/2006">
    <mc:Choice Requires="x15">
      <x15ac:absPath xmlns:x15ac="http://schemas.microsoft.com/office/spreadsheetml/2010/11/ac" url="/Users/bradflynn/Library/CloudStorage/GoogleDrive-brad@businessmentored.com/My Drive/Clients/MEA/"/>
    </mc:Choice>
  </mc:AlternateContent>
  <xr:revisionPtr revIDLastSave="0" documentId="13_ncr:1_{E0EC8A2A-B5AC-094E-96AC-39B2E067B37E}" xr6:coauthVersionLast="47" xr6:coauthVersionMax="47" xr10:uidLastSave="{00000000-0000-0000-0000-000000000000}"/>
  <bookViews>
    <workbookView xWindow="0" yWindow="620" windowWidth="38400" windowHeight="18460" activeTab="3" xr2:uid="{00000000-000D-0000-FFFF-FFFF00000000}"/>
  </bookViews>
  <sheets>
    <sheet name="Financial Resilience Checklist" sheetId="4" r:id="rId1"/>
    <sheet name="Instructions" sheetId="2" r:id="rId2"/>
    <sheet name="Budget" sheetId="3" r:id="rId3"/>
    <sheet name="13 Week Cash Flow Forecast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1" l="1"/>
  <c r="D4" i="1" s="1"/>
  <c r="E4" i="1" s="1"/>
  <c r="F4" i="1" s="1"/>
  <c r="G4" i="1" s="1"/>
  <c r="H4" i="1" s="1"/>
  <c r="I4" i="1" s="1"/>
  <c r="J4" i="1" s="1"/>
  <c r="K4" i="1" s="1"/>
  <c r="L4" i="1" s="1"/>
  <c r="M4" i="1" s="1"/>
  <c r="N4" i="1" s="1"/>
  <c r="O4" i="1" s="1"/>
  <c r="O8" i="1"/>
  <c r="O23" i="1"/>
  <c r="N8" i="1"/>
  <c r="N23" i="1"/>
  <c r="M8" i="1"/>
  <c r="M23" i="1"/>
  <c r="M31" i="3"/>
  <c r="L31" i="3"/>
  <c r="K31" i="3"/>
  <c r="J31" i="3"/>
  <c r="I31" i="3"/>
  <c r="H31" i="3"/>
  <c r="G31" i="3"/>
  <c r="F31" i="3"/>
  <c r="E31" i="3"/>
  <c r="D31" i="3"/>
  <c r="C31" i="3"/>
  <c r="B31" i="3"/>
  <c r="N30" i="3"/>
  <c r="N29" i="3"/>
  <c r="N28" i="3"/>
  <c r="N27" i="3"/>
  <c r="N26" i="3"/>
  <c r="N25" i="3"/>
  <c r="N24" i="3"/>
  <c r="N23" i="3"/>
  <c r="N22" i="3"/>
  <c r="N21" i="3"/>
  <c r="N20" i="3"/>
  <c r="N19" i="3"/>
  <c r="N18" i="3"/>
  <c r="M15" i="3"/>
  <c r="L15" i="3"/>
  <c r="K15" i="3"/>
  <c r="J15" i="3"/>
  <c r="I15" i="3"/>
  <c r="H15" i="3"/>
  <c r="G15" i="3"/>
  <c r="F15" i="3"/>
  <c r="E15" i="3"/>
  <c r="D15" i="3"/>
  <c r="C15" i="3"/>
  <c r="B15" i="3"/>
  <c r="N14" i="3"/>
  <c r="N13" i="3"/>
  <c r="N12" i="3"/>
  <c r="N11" i="3"/>
  <c r="N10" i="3"/>
  <c r="N9" i="3"/>
  <c r="M8" i="3"/>
  <c r="L8" i="3"/>
  <c r="K8" i="3"/>
  <c r="J8" i="3"/>
  <c r="I8" i="3"/>
  <c r="H8" i="3"/>
  <c r="G8" i="3"/>
  <c r="F8" i="3"/>
  <c r="F16" i="3" s="1"/>
  <c r="F17" i="3" s="1"/>
  <c r="E8" i="3"/>
  <c r="D8" i="3"/>
  <c r="C8" i="3"/>
  <c r="B8" i="3"/>
  <c r="N7" i="3"/>
  <c r="N6" i="3"/>
  <c r="N5" i="3"/>
  <c r="L23" i="1"/>
  <c r="K23" i="1"/>
  <c r="J23" i="1"/>
  <c r="I23" i="1"/>
  <c r="H23" i="1"/>
  <c r="G23" i="1"/>
  <c r="F23" i="1"/>
  <c r="E23" i="1"/>
  <c r="D23" i="1"/>
  <c r="C23" i="1"/>
  <c r="B23" i="1"/>
  <c r="L8" i="1"/>
  <c r="K8" i="1"/>
  <c r="J8" i="1"/>
  <c r="I8" i="1"/>
  <c r="H8" i="1"/>
  <c r="G8" i="1"/>
  <c r="F8" i="1"/>
  <c r="E8" i="1"/>
  <c r="D8" i="1"/>
  <c r="C8" i="1"/>
  <c r="B8" i="1"/>
  <c r="C16" i="3" l="1"/>
  <c r="K16" i="3"/>
  <c r="B16" i="3"/>
  <c r="B17" i="3" s="1"/>
  <c r="J16" i="3"/>
  <c r="J33" i="3" s="1"/>
  <c r="C33" i="3"/>
  <c r="K33" i="3"/>
  <c r="D16" i="3"/>
  <c r="L16" i="3"/>
  <c r="L17" i="3" s="1"/>
  <c r="E16" i="3"/>
  <c r="M16" i="3"/>
  <c r="K17" i="3"/>
  <c r="C17" i="3"/>
  <c r="N8" i="3"/>
  <c r="G16" i="3"/>
  <c r="F33" i="3"/>
  <c r="N15" i="3"/>
  <c r="H16" i="3"/>
  <c r="N31" i="3"/>
  <c r="I16" i="3"/>
  <c r="B31" i="1"/>
  <c r="C27" i="1" l="1"/>
  <c r="C31" i="1" s="1"/>
  <c r="B29" i="1"/>
  <c r="J17" i="3"/>
  <c r="B33" i="3"/>
  <c r="M33" i="3"/>
  <c r="M17" i="3"/>
  <c r="H33" i="3"/>
  <c r="H17" i="3"/>
  <c r="E33" i="3"/>
  <c r="E17" i="3"/>
  <c r="G33" i="3"/>
  <c r="G17" i="3"/>
  <c r="D33" i="3"/>
  <c r="D17" i="3"/>
  <c r="L33" i="3"/>
  <c r="I33" i="3"/>
  <c r="I17" i="3"/>
  <c r="N33" i="3"/>
  <c r="N16" i="3"/>
  <c r="N17" i="3" s="1"/>
  <c r="D27" i="1" l="1"/>
  <c r="D31" i="1" s="1"/>
  <c r="C29" i="1"/>
  <c r="E27" i="1" l="1"/>
  <c r="E31" i="1" s="1"/>
  <c r="D29" i="1"/>
  <c r="F27" i="1" l="1"/>
  <c r="F31" i="1" s="1"/>
  <c r="E29" i="1"/>
  <c r="G27" i="1" l="1"/>
  <c r="G31" i="1" s="1"/>
  <c r="F29" i="1"/>
  <c r="H27" i="1" l="1"/>
  <c r="H31" i="1" s="1"/>
  <c r="G29" i="1"/>
  <c r="I27" i="1" l="1"/>
  <c r="I31" i="1" s="1"/>
  <c r="H29" i="1"/>
  <c r="J27" i="1" l="1"/>
  <c r="J31" i="1" s="1"/>
  <c r="I29" i="1"/>
  <c r="K27" i="1" l="1"/>
  <c r="K31" i="1" s="1"/>
  <c r="J29" i="1"/>
  <c r="L27" i="1" l="1"/>
  <c r="L31" i="1" s="1"/>
  <c r="K29" i="1"/>
  <c r="M27" i="1" l="1"/>
  <c r="M31" i="1" s="1"/>
  <c r="L29" i="1"/>
  <c r="N27" i="1" l="1"/>
  <c r="N31" i="1" s="1"/>
  <c r="M29" i="1"/>
  <c r="O27" i="1" l="1"/>
  <c r="O31" i="1" s="1"/>
  <c r="O29" i="1" s="1"/>
  <c r="N29" i="1"/>
</calcChain>
</file>

<file path=xl/sharedStrings.xml><?xml version="1.0" encoding="utf-8"?>
<sst xmlns="http://schemas.openxmlformats.org/spreadsheetml/2006/main" count="112" uniqueCount="106">
  <si>
    <t>Opening Bank Balance</t>
  </si>
  <si>
    <t>Other Income</t>
  </si>
  <si>
    <t>Wages</t>
  </si>
  <si>
    <t>Suppliers</t>
  </si>
  <si>
    <t>Rent</t>
  </si>
  <si>
    <t>GST / BAS</t>
  </si>
  <si>
    <t>Tax</t>
  </si>
  <si>
    <t>Loan Repayments</t>
  </si>
  <si>
    <t>Equipment</t>
  </si>
  <si>
    <t>Other Expenses</t>
  </si>
  <si>
    <t>Closing Bank Balance</t>
  </si>
  <si>
    <t>Other</t>
  </si>
  <si>
    <t>Cash Flow Forecast</t>
  </si>
  <si>
    <t>Customer Payments</t>
  </si>
  <si>
    <t>Super</t>
  </si>
  <si>
    <t>Phones</t>
  </si>
  <si>
    <t>12 Month Budget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</si>
  <si>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</si>
  <si>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</si>
  <si>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</si>
  <si>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</si>
  <si>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</si>
  <si>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</si>
  <si>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</si>
  <si>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</si>
  <si>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</si>
  <si>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</si>
  <si>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</si>
  <si>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</si>
  <si>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Total</t>
  </si>
  <si>
    <t>Sales</t>
  </si>
  <si>
    <t>Total Income</t>
  </si>
  <si>
    <t>COST OF SALES</t>
  </si>
  <si>
    <t>Materials</t>
  </si>
  <si>
    <t>Subcontractors</t>
  </si>
  <si>
    <t>Direct Labour</t>
  </si>
  <si>
    <t>Other Cost of Sales</t>
  </si>
  <si>
    <t>Total Cost of Sales</t>
  </si>
  <si>
    <t>Gross Profit</t>
  </si>
  <si>
    <t>OPERATING EXPENSES</t>
  </si>
  <si>
    <t>Wages &amp; Salaries</t>
  </si>
  <si>
    <t>Superannuation</t>
  </si>
  <si>
    <t>Motor Vehicles</t>
  </si>
  <si>
    <t>Insurance</t>
  </si>
  <si>
    <t>Marketing</t>
  </si>
  <si>
    <t>Office Expenses</t>
  </si>
  <si>
    <t>Utilities</t>
  </si>
  <si>
    <t>Accounting &amp; Legal</t>
  </si>
  <si>
    <t>Bank Fees &amp; Interest</t>
  </si>
  <si>
    <t>Total Operating Expenses</t>
  </si>
  <si>
    <t>Net Profit</t>
  </si>
  <si>
    <t>Gross Profit %</t>
  </si>
  <si>
    <t>The areas in blue are calculated automatically.</t>
  </si>
  <si>
    <t>1. Each Monday, delete the column for the week just passed by highlighting entire column then right click and delete</t>
  </si>
  <si>
    <t>2. Now enter todays date at the top of the first column</t>
  </si>
  <si>
    <t xml:space="preserve">3. Enter your opening bank balance figure for the week </t>
  </si>
  <si>
    <t>4. Highlight the last column then drag it out for one week to enter new information</t>
  </si>
  <si>
    <t>5. Check your bank balance is where you want it to be for the next 13 weeks and take actions accordingly</t>
  </si>
  <si>
    <t>Cash flow forecast instructions</t>
  </si>
  <si>
    <t>Budget Instructions</t>
  </si>
  <si>
    <t>1. Enter your target Trading Income for each month</t>
  </si>
  <si>
    <t>2. Enter your cost of sales targets for each month</t>
  </si>
  <si>
    <t>3. Enter your operating expenses for each month</t>
  </si>
  <si>
    <t>4. Check your actual figures (from your Profit and Loss statement)  at least once a month against your budget</t>
  </si>
  <si>
    <t>TRADING INCOME (exc GST)</t>
  </si>
  <si>
    <t>Total Expenses</t>
  </si>
  <si>
    <t>Cash Movement</t>
  </si>
  <si>
    <t>CASH SUMMARY</t>
  </si>
  <si>
    <t>Business Mentored Financial Resilience Checklist</t>
  </si>
  <si>
    <t>PLAN</t>
  </si>
  <si>
    <t>Am I clear on where my business is heading?</t>
  </si>
  <si>
    <t>☐ I have a current 12-month budget.</t>
  </si>
  <si>
    <t>☐ I know my monthly sales target.</t>
  </si>
  <si>
    <t>☐ I know my target gross profit.</t>
  </si>
  <si>
    <t>☐ I know my target net profit.</t>
  </si>
  <si>
    <t>☐ I have reviewed my actual performance against budget this month.</t>
  </si>
  <si>
    <t>PREDICT</t>
  </si>
  <si>
    <t>Can I see potential cashflow problems before they occur?</t>
  </si>
  <si>
    <t>☐ My 13-week cashflow forecast is up to date.</t>
  </si>
  <si>
    <t>☐ I know my expected bank balance over the next 13 weeks.</t>
  </si>
  <si>
    <t>☐ I have identified any weeks where cash may become tight.</t>
  </si>
  <si>
    <t>☐ I understand why those shortfalls may occur.</t>
  </si>
  <si>
    <t>☐ I have a plan to address them before they become a problem.</t>
  </si>
  <si>
    <t>IMPROVE</t>
  </si>
  <si>
    <t>What actions will strengthen my cash position?</t>
  </si>
  <si>
    <t>☐ Outstanding customer invoices have been followed up.</t>
  </si>
  <si>
    <t>☐ All completed work has been invoiced.</t>
  </si>
  <si>
    <t>☐ Outstanding quotes have been followed up.</t>
  </si>
  <si>
    <t>☐ Pricing has been reviewed.</t>
  </si>
  <si>
    <t>☐ Gross profit is being monitored.</t>
  </si>
  <si>
    <t>☐ Major upcoming expenses have been planned.</t>
  </si>
  <si>
    <t>☐ Unnecessary business expenses have been reviewed.</t>
  </si>
  <si>
    <t>REVIEW</t>
  </si>
  <si>
    <t>Every Monday Morning</t>
  </si>
  <si>
    <t>Ask yourself:</t>
  </si>
  <si>
    <t>What is my current bank balance?</t>
  </si>
  <si>
    <t>What is my forecast bank balance over the next 13 weeks?</t>
  </si>
  <si>
    <t>What invoices remain unpaid?</t>
  </si>
  <si>
    <t>What quotes remain outstanding?</t>
  </si>
  <si>
    <t>What is the one action that will improve cashflow this week?</t>
  </si>
  <si>
    <t>Remember</t>
  </si>
  <si>
    <t>A budget tells you what should happen.</t>
  </si>
  <si>
    <t>A cashflow forecast tells you what is likely to happen.</t>
  </si>
  <si>
    <t>Your weekly review determines what happens next.</t>
  </si>
  <si>
    <t>EXPENSES</t>
  </si>
  <si>
    <t>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</si>
</sst>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dd\-mmm"/>
    <numFmt numFmtId="165" formatCode="_(&quot;$&quot;* #,##0_);_(&quot;$&quot;* \(#,##0\);_(&quot;$&quot;* &quot;-&quot;??_);_(@_)"/>
    <numFmt numFmtId="166" formatCode="&quot;$&quot;#,##0.00;[Red]&quot;$&quot;#,##0.00"/>
  </numFmts>
  <fonts count="1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name val="Calibri"/>
      <family val="2"/>
    </font>
    <font>
      <b/>
      <sz val="16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 (Body)"/>
    </font>
    <font>
      <sz val="11"/>
      <color theme="0"/>
      <name val="Calibri (Body)"/>
    </font>
    <font>
      <b/>
      <sz val="11"/>
      <color rgb="FFFF0000"/>
      <name val="Calibri"/>
      <family val="2"/>
    </font>
    <font>
      <b/>
      <sz val="16"/>
      <color theme="1"/>
      <name val="Calibri"/>
      <family val="2"/>
      <scheme val="minor"/>
    </font>
    <font>
      <b/>
      <sz val="16"/>
      <name val="Calibri"/>
      <family val="2"/>
    </font>
    <font>
      <b/>
      <sz val="11"/>
      <name val="Calibri"/>
      <family val="2"/>
    </font>
    <font>
      <b/>
      <sz val="11"/>
      <color theme="0"/>
      <name val="Calibri"/>
      <family val="2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D9EAFB"/>
      </patternFill>
    </fill>
    <fill>
      <patternFill patternType="solid">
        <fgColor rgb="FF4A9F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39">
    <xf numFmtId="0" fontId="0" fillId="0" borderId="0" xfId="0"/>
    <xf numFmtId="0" fontId="3" fillId="2" borderId="0" xfId="0" applyFont="1" applyFill="1"/>
    <xf numFmtId="0" fontId="3" fillId="3" borderId="0" xfId="0" applyFont="1" applyFill="1"/>
    <xf numFmtId="0" fontId="4" fillId="0" borderId="0" xfId="0" applyFont="1"/>
    <xf numFmtId="165" fontId="0" fillId="0" borderId="0" xfId="1" applyNumberFormat="1" applyFont="1"/>
    <xf numFmtId="165" fontId="6" fillId="0" borderId="0" xfId="1" applyNumberFormat="1" applyFont="1"/>
    <xf numFmtId="0" fontId="9" fillId="3" borderId="0" xfId="0" applyFont="1" applyFill="1"/>
    <xf numFmtId="0" fontId="11" fillId="0" borderId="0" xfId="0" applyFont="1"/>
    <xf numFmtId="0" fontId="12" fillId="2" borderId="0" xfId="0" applyFont="1" applyFill="1"/>
    <xf numFmtId="165" fontId="12" fillId="2" borderId="0" xfId="1" applyNumberFormat="1" applyFont="1" applyFill="1"/>
    <xf numFmtId="0" fontId="13" fillId="4" borderId="0" xfId="0" applyFont="1" applyFill="1"/>
    <xf numFmtId="165" fontId="13" fillId="4" borderId="0" xfId="1" applyNumberFormat="1" applyFont="1" applyFill="1"/>
    <xf numFmtId="9" fontId="13" fillId="4" borderId="0" xfId="2" applyFont="1" applyFill="1"/>
    <xf numFmtId="0" fontId="6" fillId="4" borderId="0" xfId="0" applyFont="1" applyFill="1"/>
    <xf numFmtId="0" fontId="10" fillId="0" borderId="0" xfId="0" applyFont="1" applyAlignment="1">
      <alignment horizontal="center"/>
    </xf>
    <xf numFmtId="0" fontId="13" fillId="4" borderId="0" xfId="0" applyFont="1" applyFill="1" applyAlignment="1">
      <alignment horizontal="center"/>
    </xf>
    <xf numFmtId="166" fontId="0" fillId="0" borderId="0" xfId="0" applyNumberFormat="1"/>
    <xf numFmtId="0" fontId="3" fillId="5" borderId="0" xfId="0" applyFont="1" applyFill="1"/>
    <xf numFmtId="165" fontId="0" fillId="5" borderId="0" xfId="1" applyNumberFormat="1" applyFont="1" applyFill="1"/>
    <xf numFmtId="0" fontId="0" fillId="5" borderId="0" xfId="0" applyFill="1"/>
    <xf numFmtId="0" fontId="0" fillId="0" borderId="0" xfId="0" applyAlignment="1">
      <alignment horizontal="center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0" fillId="0" borderId="0" xfId="0" applyFont="1"/>
    <xf numFmtId="0" fontId="1" fillId="0" borderId="0" xfId="0" applyFont="1"/>
    <xf numFmtId="44" fontId="0" fillId="0" borderId="0" xfId="0" applyNumberFormat="1"/>
    <xf numFmtId="164" fontId="2" fillId="4" borderId="0" xfId="0" applyNumberFormat="1" applyFont="1" applyFill="1" applyAlignment="1">
      <alignment horizontal="center"/>
    </xf>
    <xf numFmtId="0" fontId="7" fillId="4" borderId="0" xfId="0" applyFont="1" applyFill="1"/>
    <xf numFmtId="165" fontId="8" fillId="4" borderId="0" xfId="1" applyNumberFormat="1" applyFont="1" applyFill="1"/>
    <xf numFmtId="44" fontId="7" fillId="4" borderId="0" xfId="0" applyNumberFormat="1" applyFont="1" applyFill="1"/>
    <xf numFmtId="44" fontId="8" fillId="4" borderId="0" xfId="1" applyNumberFormat="1" applyFont="1" applyFill="1"/>
    <xf numFmtId="166" fontId="6" fillId="4" borderId="0" xfId="0" applyNumberFormat="1" applyFont="1" applyFill="1"/>
    <xf numFmtId="166" fontId="8" fillId="4" borderId="0" xfId="1" applyNumberFormat="1" applyFont="1" applyFill="1"/>
    <xf numFmtId="0" fontId="17" fillId="4" borderId="0" xfId="0" applyFont="1" applyFill="1"/>
    <xf numFmtId="0" fontId="17" fillId="6" borderId="0" xfId="0" applyFont="1" applyFill="1"/>
    <xf numFmtId="0" fontId="6" fillId="4" borderId="0" xfId="0" applyFont="1" applyFill="1" applyAlignment="1">
      <alignment wrapText="1"/>
    </xf>
    <xf numFmtId="0" fontId="6" fillId="0" borderId="0" xfId="0" applyFont="1" applyFill="1" applyAlignment="1"/>
    <xf numFmtId="0" fontId="6" fillId="0" borderId="0" xfId="0" applyFont="1" applyFill="1"/>
  </cellXfs>
  <cellStyles count="3">
    <cellStyle name="Currency" xfId="1" builtinId="4"/>
    <cellStyle name="Normal" xfId="0" builtinId="0"/>
    <cellStyle name="Per cent" xfId="2" builtinId="5"/>
  </cellStyles>
  <dxfs count="0"/>
  <tableStyles count="0" defaultTableStyle="TableStyleMedium9" defaultPivotStyle="PivotStyleLight16"/>
  <colors>
    <mruColors>
      <color rgb="FF4A9FFA"/>
      <color rgb="FF1B41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313266</xdr:colOff>
      <xdr:row>2</xdr:row>
      <xdr:rowOff>76202</xdr:rowOff>
    </xdr:from>
    <xdr:to>
      <xdr:col>0</xdr:col>
      <xdr:colOff>1126067</xdr:colOff>
      <xdr:row>3</xdr:row>
      <xdr:rowOff>196941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A9B6D1F-03B6-5E4B-BE17-3AB343CD49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266" y="753535"/>
          <a:ext cx="812801" cy="4001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177799</xdr:colOff>
      <xdr:row>1</xdr:row>
      <xdr:rowOff>63364</xdr:rowOff>
    </xdr:from>
    <xdr:to>
      <xdr:col>0</xdr:col>
      <xdr:colOff>999066</xdr:colOff>
      <xdr:row>1</xdr:row>
      <xdr:rowOff>460752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4AAC12C-1D2E-11AB-6FB7-FA8D6AEB10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799" y="334297"/>
          <a:ext cx="821267" cy="3973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1B672-2A35-AF45-B26C-A429F989F9C4}">
  <dimension ref="B1:B75"/>
  <sheetViews>
    <sheetView zoomScale="125" zoomScaleNormal="125" workbookViewId="0">
      <selection activeCell="H13" sqref="H13"/>
    </sheetView>
  </sheetViews>
  <sheetFormatPr baseColWidth="10" defaultRowHeight="15" x14ac:dyDescent="0.2"/>
  <cols>
    <col min="2" max="2" width="10.83203125" style="24"/>
  </cols>
  <sheetData>
    <row r="1" spans="2:2" ht="31" x14ac:dyDescent="0.35">
      <c r="B1" s="21" t="s">
        <v>68</v>
      </c>
    </row>
    <row r="3" spans="2:2" ht="24" x14ac:dyDescent="0.3">
      <c r="B3" s="22" t="s">
        <v>69</v>
      </c>
    </row>
    <row r="5" spans="2:2" ht="19" x14ac:dyDescent="0.25">
      <c r="B5" s="23" t="s">
        <v>70</v>
      </c>
    </row>
    <row r="7" spans="2:2" ht="16" x14ac:dyDescent="0.2">
      <c r="B7" s="25" t="s">
        <v>71</v>
      </c>
    </row>
    <row r="8" spans="2:2" ht="16" x14ac:dyDescent="0.2">
      <c r="B8" s="25"/>
    </row>
    <row r="9" spans="2:2" ht="16" x14ac:dyDescent="0.2">
      <c r="B9" s="25" t="s">
        <v>72</v>
      </c>
    </row>
    <row r="10" spans="2:2" ht="16" x14ac:dyDescent="0.2">
      <c r="B10" s="25"/>
    </row>
    <row r="11" spans="2:2" ht="16" x14ac:dyDescent="0.2">
      <c r="B11" s="25" t="s">
        <v>73</v>
      </c>
    </row>
    <row r="12" spans="2:2" ht="16" x14ac:dyDescent="0.2">
      <c r="B12" s="25"/>
    </row>
    <row r="13" spans="2:2" ht="16" x14ac:dyDescent="0.2">
      <c r="B13" s="25" t="s">
        <v>74</v>
      </c>
    </row>
    <row r="14" spans="2:2" ht="16" x14ac:dyDescent="0.2">
      <c r="B14" s="25"/>
    </row>
    <row r="15" spans="2:2" ht="16" x14ac:dyDescent="0.2">
      <c r="B15" s="25" t="s">
        <v>75</v>
      </c>
    </row>
    <row r="19" spans="2:2" ht="24" x14ac:dyDescent="0.3">
      <c r="B19" s="22" t="s">
        <v>76</v>
      </c>
    </row>
    <row r="21" spans="2:2" ht="19" x14ac:dyDescent="0.25">
      <c r="B21" s="23" t="s">
        <v>77</v>
      </c>
    </row>
    <row r="23" spans="2:2" ht="16" x14ac:dyDescent="0.2">
      <c r="B23" s="25" t="s">
        <v>78</v>
      </c>
    </row>
    <row r="24" spans="2:2" ht="16" x14ac:dyDescent="0.2">
      <c r="B24" s="25"/>
    </row>
    <row r="25" spans="2:2" ht="16" x14ac:dyDescent="0.2">
      <c r="B25" s="25" t="s">
        <v>79</v>
      </c>
    </row>
    <row r="26" spans="2:2" ht="16" x14ac:dyDescent="0.2">
      <c r="B26" s="25"/>
    </row>
    <row r="27" spans="2:2" ht="16" x14ac:dyDescent="0.2">
      <c r="B27" s="25" t="s">
        <v>80</v>
      </c>
    </row>
    <row r="28" spans="2:2" ht="16" x14ac:dyDescent="0.2">
      <c r="B28" s="25"/>
    </row>
    <row r="29" spans="2:2" ht="16" x14ac:dyDescent="0.2">
      <c r="B29" s="25" t="s">
        <v>81</v>
      </c>
    </row>
    <row r="30" spans="2:2" ht="16" x14ac:dyDescent="0.2">
      <c r="B30" s="25"/>
    </row>
    <row r="31" spans="2:2" ht="16" x14ac:dyDescent="0.2">
      <c r="B31" s="25" t="s">
        <v>82</v>
      </c>
    </row>
    <row r="35" spans="2:2" ht="24" x14ac:dyDescent="0.3">
      <c r="B35" s="22" t="s">
        <v>83</v>
      </c>
    </row>
    <row r="37" spans="2:2" ht="19" x14ac:dyDescent="0.25">
      <c r="B37" s="23" t="s">
        <v>84</v>
      </c>
    </row>
    <row r="39" spans="2:2" ht="16" x14ac:dyDescent="0.2">
      <c r="B39" s="25" t="s">
        <v>85</v>
      </c>
    </row>
    <row r="40" spans="2:2" ht="16" x14ac:dyDescent="0.2">
      <c r="B40" s="25"/>
    </row>
    <row r="41" spans="2:2" ht="16" x14ac:dyDescent="0.2">
      <c r="B41" s="25" t="s">
        <v>86</v>
      </c>
    </row>
    <row r="42" spans="2:2" ht="16" x14ac:dyDescent="0.2">
      <c r="B42" s="25"/>
    </row>
    <row r="43" spans="2:2" ht="16" x14ac:dyDescent="0.2">
      <c r="B43" s="25" t="s">
        <v>87</v>
      </c>
    </row>
    <row r="44" spans="2:2" ht="16" x14ac:dyDescent="0.2">
      <c r="B44" s="25"/>
    </row>
    <row r="45" spans="2:2" ht="16" x14ac:dyDescent="0.2">
      <c r="B45" s="25" t="s">
        <v>88</v>
      </c>
    </row>
    <row r="46" spans="2:2" ht="16" x14ac:dyDescent="0.2">
      <c r="B46" s="25"/>
    </row>
    <row r="47" spans="2:2" ht="16" x14ac:dyDescent="0.2">
      <c r="B47" s="25" t="s">
        <v>89</v>
      </c>
    </row>
    <row r="48" spans="2:2" ht="16" x14ac:dyDescent="0.2">
      <c r="B48" s="25"/>
    </row>
    <row r="49" spans="2:2" ht="16" x14ac:dyDescent="0.2">
      <c r="B49" s="25" t="s">
        <v>90</v>
      </c>
    </row>
    <row r="50" spans="2:2" ht="16" x14ac:dyDescent="0.2">
      <c r="B50" s="25"/>
    </row>
    <row r="51" spans="2:2" ht="16" x14ac:dyDescent="0.2">
      <c r="B51" s="25" t="s">
        <v>91</v>
      </c>
    </row>
    <row r="55" spans="2:2" ht="24" x14ac:dyDescent="0.3">
      <c r="B55" s="22" t="s">
        <v>92</v>
      </c>
    </row>
    <row r="57" spans="2:2" ht="19" x14ac:dyDescent="0.25">
      <c r="B57" s="23" t="s">
        <v>93</v>
      </c>
    </row>
    <row r="59" spans="2:2" ht="16" x14ac:dyDescent="0.2">
      <c r="B59" s="25" t="s">
        <v>94</v>
      </c>
    </row>
    <row r="60" spans="2:2" ht="16" x14ac:dyDescent="0.2">
      <c r="B60" s="25"/>
    </row>
    <row r="61" spans="2:2" ht="16" x14ac:dyDescent="0.2">
      <c r="B61" s="25" t="s">
        <v>95</v>
      </c>
    </row>
    <row r="62" spans="2:2" ht="16" x14ac:dyDescent="0.2">
      <c r="B62" s="25" t="s">
        <v>96</v>
      </c>
    </row>
    <row r="63" spans="2:2" ht="16" x14ac:dyDescent="0.2">
      <c r="B63" s="25" t="s">
        <v>97</v>
      </c>
    </row>
    <row r="64" spans="2:2" ht="16" x14ac:dyDescent="0.2">
      <c r="B64" s="25" t="s">
        <v>98</v>
      </c>
    </row>
    <row r="65" spans="2:2" ht="16" x14ac:dyDescent="0.2">
      <c r="B65" s="25" t="s">
        <v>99</v>
      </c>
    </row>
    <row r="69" spans="2:2" ht="31" x14ac:dyDescent="0.35">
      <c r="B69" s="21" t="s">
        <v>100</v>
      </c>
    </row>
    <row r="71" spans="2:2" ht="19" x14ac:dyDescent="0.25">
      <c r="B71" s="23" t="s">
        <v>101</v>
      </c>
    </row>
    <row r="73" spans="2:2" ht="19" x14ac:dyDescent="0.25">
      <c r="B73" s="23" t="s">
        <v>102</v>
      </c>
    </row>
    <row r="75" spans="2:2" ht="19" x14ac:dyDescent="0.25">
      <c r="B75" s="23" t="s">
        <v>103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3"/>
  <sheetViews>
    <sheetView zoomScale="150" zoomScaleNormal="150" workbookViewId="0">
      <selection activeCell="C27" sqref="C26:C27"/>
    </sheetView>
  </sheetViews>
  <sheetFormatPr baseColWidth="10" defaultColWidth="8.83203125" defaultRowHeight="15" x14ac:dyDescent="0.2"/>
  <sheetData>
    <row r="1" spans="1:1" ht="21" x14ac:dyDescent="0.25">
      <c r="A1" s="3" t="s">
        <v>58</v>
      </c>
    </row>
    <row r="2" spans="1:1" x14ac:dyDescent="0.2">
      <c r="A2" t="s">
        <v>53</v>
      </c>
    </row>
    <row r="3" spans="1:1" x14ac:dyDescent="0.2">
      <c r="A3" t="s">
        <v>54</v>
      </c>
    </row>
    <row r="4" spans="1:1" x14ac:dyDescent="0.2">
      <c r="A4" t="s">
        <v>55</v>
      </c>
    </row>
    <row r="5" spans="1:1" x14ac:dyDescent="0.2">
      <c r="A5" t="s">
        <v>56</v>
      </c>
    </row>
    <row r="6" spans="1:1" x14ac:dyDescent="0.2">
      <c r="A6" t="s">
        <v>57</v>
      </c>
    </row>
    <row r="9" spans="1:1" ht="21" x14ac:dyDescent="0.25">
      <c r="A9" s="3" t="s">
        <v>59</v>
      </c>
    </row>
    <row r="10" spans="1:1" x14ac:dyDescent="0.2">
      <c r="A10" t="s">
        <v>60</v>
      </c>
    </row>
    <row r="11" spans="1:1" x14ac:dyDescent="0.2">
      <c r="A11" t="s">
        <v>61</v>
      </c>
    </row>
    <row r="12" spans="1:1" x14ac:dyDescent="0.2">
      <c r="A12" t="s">
        <v>62</v>
      </c>
    </row>
    <row r="13" spans="1:1" x14ac:dyDescent="0.2">
      <c r="A13" t="s">
        <v>63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4D82D-026C-B244-91B3-009C244290A6}">
  <dimension ref="A1:N33"/>
  <sheetViews>
    <sheetView zoomScale="150" zoomScaleNormal="150" workbookViewId="0">
      <selection activeCell="D12" sqref="D12"/>
    </sheetView>
  </sheetViews>
  <sheetFormatPr baseColWidth="10" defaultRowHeight="15" x14ac:dyDescent="0.2"/>
  <cols>
    <col min="1" max="1" width="21.5" bestFit="1" customWidth="1"/>
    <col min="2" max="2" width="11.1640625" bestFit="1" customWidth="1"/>
    <col min="3" max="13" width="11" customWidth="1"/>
    <col min="14" max="14" width="11.1640625" customWidth="1"/>
  </cols>
  <sheetData>
    <row r="1" spans="1:14" ht="21" x14ac:dyDescent="0.25">
      <c r="A1" s="7" t="s">
        <v>16</v>
      </c>
    </row>
    <row r="2" spans="1:14" ht="32" x14ac:dyDescent="0.2">
      <c r="A2" s="36" t="s">
        <v>52</v>
      </c>
      <c r="B2" s="38"/>
      <c r="C2" s="13"/>
    </row>
    <row r="3" spans="1:14" ht="22" customHeight="1" x14ac:dyDescent="0.2"/>
    <row r="4" spans="1:14" ht="20" customHeight="1" x14ac:dyDescent="0.2">
      <c r="B4" s="15" t="s">
        <v>17</v>
      </c>
      <c r="C4" s="15" t="s">
        <v>18</v>
      </c>
      <c r="D4" s="15" t="s">
        <v>19</v>
      </c>
      <c r="E4" s="15" t="s">
        <v>20</v>
      </c>
      <c r="F4" s="15" t="s">
        <v>21</v>
      </c>
      <c r="G4" s="15" t="s">
        <v>22</v>
      </c>
      <c r="H4" s="15" t="s">
        <v>23</v>
      </c>
      <c r="I4" s="15" t="s">
        <v>24</v>
      </c>
      <c r="J4" s="15" t="s">
        <v>25</v>
      </c>
      <c r="K4" s="15" t="s">
        <v>26</v>
      </c>
      <c r="L4" s="15" t="s">
        <v>27</v>
      </c>
      <c r="M4" s="15" t="s">
        <v>28</v>
      </c>
      <c r="N4" s="15" t="s">
        <v>29</v>
      </c>
    </row>
    <row r="5" spans="1:14" x14ac:dyDescent="0.2">
      <c r="A5" s="1" t="s">
        <v>64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>
        <f t="shared" ref="N5:N33" si="0">SUM(B5:M5)</f>
        <v>0</v>
      </c>
    </row>
    <row r="6" spans="1:14" x14ac:dyDescent="0.2">
      <c r="A6" t="s">
        <v>30</v>
      </c>
      <c r="B6" s="4">
        <v>35000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>
        <f t="shared" si="0"/>
        <v>35000</v>
      </c>
    </row>
    <row r="7" spans="1:14" x14ac:dyDescent="0.2">
      <c r="A7" t="s">
        <v>1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>
        <f t="shared" si="0"/>
        <v>0</v>
      </c>
    </row>
    <row r="8" spans="1:14" x14ac:dyDescent="0.2">
      <c r="A8" s="10" t="s">
        <v>31</v>
      </c>
      <c r="B8" s="11">
        <f t="shared" ref="B8:M8" si="1">SUM(B6:B7)</f>
        <v>35000</v>
      </c>
      <c r="C8" s="11">
        <f t="shared" si="1"/>
        <v>0</v>
      </c>
      <c r="D8" s="11">
        <f t="shared" si="1"/>
        <v>0</v>
      </c>
      <c r="E8" s="11">
        <f t="shared" si="1"/>
        <v>0</v>
      </c>
      <c r="F8" s="11">
        <f t="shared" si="1"/>
        <v>0</v>
      </c>
      <c r="G8" s="11">
        <f t="shared" si="1"/>
        <v>0</v>
      </c>
      <c r="H8" s="11">
        <f t="shared" si="1"/>
        <v>0</v>
      </c>
      <c r="I8" s="11">
        <f t="shared" si="1"/>
        <v>0</v>
      </c>
      <c r="J8" s="11">
        <f t="shared" si="1"/>
        <v>0</v>
      </c>
      <c r="K8" s="11">
        <f t="shared" si="1"/>
        <v>0</v>
      </c>
      <c r="L8" s="11">
        <f t="shared" si="1"/>
        <v>0</v>
      </c>
      <c r="M8" s="11">
        <f t="shared" si="1"/>
        <v>0</v>
      </c>
      <c r="N8" s="11">
        <f t="shared" si="0"/>
        <v>35000</v>
      </c>
    </row>
    <row r="9" spans="1:14" x14ac:dyDescent="0.2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>
        <f t="shared" si="0"/>
        <v>0</v>
      </c>
    </row>
    <row r="10" spans="1:14" x14ac:dyDescent="0.2">
      <c r="A10" s="8" t="s">
        <v>32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>
        <f t="shared" si="0"/>
        <v>0</v>
      </c>
    </row>
    <row r="11" spans="1:14" x14ac:dyDescent="0.2">
      <c r="A11" t="s">
        <v>33</v>
      </c>
      <c r="B11" s="4">
        <v>12000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>
        <f t="shared" si="0"/>
        <v>12000</v>
      </c>
    </row>
    <row r="12" spans="1:14" x14ac:dyDescent="0.2">
      <c r="A12" t="s">
        <v>34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>
        <f t="shared" si="0"/>
        <v>0</v>
      </c>
    </row>
    <row r="13" spans="1:14" x14ac:dyDescent="0.2">
      <c r="A13" t="s">
        <v>35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f t="shared" si="0"/>
        <v>0</v>
      </c>
    </row>
    <row r="14" spans="1:14" x14ac:dyDescent="0.2">
      <c r="A14" t="s">
        <v>36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>
        <f t="shared" si="0"/>
        <v>0</v>
      </c>
    </row>
    <row r="15" spans="1:14" x14ac:dyDescent="0.2">
      <c r="A15" s="10" t="s">
        <v>37</v>
      </c>
      <c r="B15" s="11">
        <f t="shared" ref="B15:M15" si="2">SUM(B11:B14)</f>
        <v>12000</v>
      </c>
      <c r="C15" s="11">
        <f t="shared" si="2"/>
        <v>0</v>
      </c>
      <c r="D15" s="11">
        <f t="shared" si="2"/>
        <v>0</v>
      </c>
      <c r="E15" s="11">
        <f t="shared" si="2"/>
        <v>0</v>
      </c>
      <c r="F15" s="11">
        <f t="shared" si="2"/>
        <v>0</v>
      </c>
      <c r="G15" s="11">
        <f t="shared" si="2"/>
        <v>0</v>
      </c>
      <c r="H15" s="11">
        <f t="shared" si="2"/>
        <v>0</v>
      </c>
      <c r="I15" s="11">
        <f t="shared" si="2"/>
        <v>0</v>
      </c>
      <c r="J15" s="11">
        <f t="shared" si="2"/>
        <v>0</v>
      </c>
      <c r="K15" s="11">
        <f t="shared" si="2"/>
        <v>0</v>
      </c>
      <c r="L15" s="11">
        <f t="shared" si="2"/>
        <v>0</v>
      </c>
      <c r="M15" s="11">
        <f t="shared" si="2"/>
        <v>0</v>
      </c>
      <c r="N15" s="11">
        <f t="shared" si="0"/>
        <v>12000</v>
      </c>
    </row>
    <row r="16" spans="1:14" x14ac:dyDescent="0.2">
      <c r="A16" s="10" t="s">
        <v>38</v>
      </c>
      <c r="B16" s="11">
        <f t="shared" ref="B16:M16" si="3">B8-B15</f>
        <v>23000</v>
      </c>
      <c r="C16" s="11">
        <f t="shared" si="3"/>
        <v>0</v>
      </c>
      <c r="D16" s="11">
        <f t="shared" si="3"/>
        <v>0</v>
      </c>
      <c r="E16" s="11">
        <f t="shared" si="3"/>
        <v>0</v>
      </c>
      <c r="F16" s="11">
        <f t="shared" si="3"/>
        <v>0</v>
      </c>
      <c r="G16" s="11">
        <f t="shared" si="3"/>
        <v>0</v>
      </c>
      <c r="H16" s="11">
        <f t="shared" si="3"/>
        <v>0</v>
      </c>
      <c r="I16" s="11">
        <f t="shared" si="3"/>
        <v>0</v>
      </c>
      <c r="J16" s="11">
        <f t="shared" si="3"/>
        <v>0</v>
      </c>
      <c r="K16" s="11">
        <f t="shared" si="3"/>
        <v>0</v>
      </c>
      <c r="L16" s="11">
        <f t="shared" si="3"/>
        <v>0</v>
      </c>
      <c r="M16" s="11">
        <f t="shared" si="3"/>
        <v>0</v>
      </c>
      <c r="N16" s="11">
        <f t="shared" si="0"/>
        <v>23000</v>
      </c>
    </row>
    <row r="17" spans="1:14" x14ac:dyDescent="0.2">
      <c r="A17" s="10" t="s">
        <v>51</v>
      </c>
      <c r="B17" s="12">
        <f>B16/B8</f>
        <v>0.65714285714285714</v>
      </c>
      <c r="C17" s="12" t="e">
        <f t="shared" ref="C17:N17" si="4">C16/C8</f>
        <v>#DIV/0!</v>
      </c>
      <c r="D17" s="12" t="e">
        <f t="shared" si="4"/>
        <v>#DIV/0!</v>
      </c>
      <c r="E17" s="12" t="e">
        <f t="shared" si="4"/>
        <v>#DIV/0!</v>
      </c>
      <c r="F17" s="12" t="e">
        <f t="shared" si="4"/>
        <v>#DIV/0!</v>
      </c>
      <c r="G17" s="12" t="e">
        <f t="shared" si="4"/>
        <v>#DIV/0!</v>
      </c>
      <c r="H17" s="12" t="e">
        <f t="shared" si="4"/>
        <v>#DIV/0!</v>
      </c>
      <c r="I17" s="12" t="e">
        <f t="shared" si="4"/>
        <v>#DIV/0!</v>
      </c>
      <c r="J17" s="12" t="e">
        <f t="shared" si="4"/>
        <v>#DIV/0!</v>
      </c>
      <c r="K17" s="12" t="e">
        <f t="shared" si="4"/>
        <v>#DIV/0!</v>
      </c>
      <c r="L17" s="12" t="e">
        <f t="shared" si="4"/>
        <v>#DIV/0!</v>
      </c>
      <c r="M17" s="12" t="e">
        <f t="shared" si="4"/>
        <v>#DIV/0!</v>
      </c>
      <c r="N17" s="12">
        <f t="shared" si="4"/>
        <v>0.65714285714285714</v>
      </c>
    </row>
    <row r="18" spans="1:14" x14ac:dyDescent="0.2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>
        <f t="shared" si="0"/>
        <v>0</v>
      </c>
    </row>
    <row r="19" spans="1:14" x14ac:dyDescent="0.2">
      <c r="A19" s="8" t="s">
        <v>39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>
        <f t="shared" si="0"/>
        <v>0</v>
      </c>
    </row>
    <row r="20" spans="1:14" x14ac:dyDescent="0.2">
      <c r="A20" t="s">
        <v>40</v>
      </c>
      <c r="B20" s="4">
        <v>15000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>
        <f t="shared" si="0"/>
        <v>15000</v>
      </c>
    </row>
    <row r="21" spans="1:14" x14ac:dyDescent="0.2">
      <c r="A21" t="s">
        <v>41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>
        <f t="shared" si="0"/>
        <v>0</v>
      </c>
    </row>
    <row r="22" spans="1:14" x14ac:dyDescent="0.2">
      <c r="A22" t="s">
        <v>4</v>
      </c>
      <c r="B22" s="4">
        <v>3000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>
        <f t="shared" si="0"/>
        <v>3000</v>
      </c>
    </row>
    <row r="23" spans="1:14" x14ac:dyDescent="0.2">
      <c r="A23" t="s">
        <v>42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>
        <f t="shared" si="0"/>
        <v>0</v>
      </c>
    </row>
    <row r="24" spans="1:14" x14ac:dyDescent="0.2">
      <c r="A24" t="s">
        <v>43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>
        <f t="shared" si="0"/>
        <v>0</v>
      </c>
    </row>
    <row r="25" spans="1:14" x14ac:dyDescent="0.2">
      <c r="A25" t="s">
        <v>44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>
        <f t="shared" si="0"/>
        <v>0</v>
      </c>
    </row>
    <row r="26" spans="1:14" x14ac:dyDescent="0.2">
      <c r="A26" t="s">
        <v>45</v>
      </c>
      <c r="B26" s="4">
        <v>500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>
        <f t="shared" si="0"/>
        <v>500</v>
      </c>
    </row>
    <row r="27" spans="1:14" x14ac:dyDescent="0.2">
      <c r="A27" t="s">
        <v>46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>
        <f t="shared" si="0"/>
        <v>0</v>
      </c>
    </row>
    <row r="28" spans="1:14" x14ac:dyDescent="0.2">
      <c r="A28" t="s">
        <v>47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>
        <f t="shared" si="0"/>
        <v>0</v>
      </c>
    </row>
    <row r="29" spans="1:14" x14ac:dyDescent="0.2">
      <c r="A29" t="s">
        <v>48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>
        <f t="shared" si="0"/>
        <v>0</v>
      </c>
    </row>
    <row r="30" spans="1:14" x14ac:dyDescent="0.2">
      <c r="A30" t="s">
        <v>9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>
        <f t="shared" si="0"/>
        <v>0</v>
      </c>
    </row>
    <row r="31" spans="1:14" x14ac:dyDescent="0.2">
      <c r="A31" s="10" t="s">
        <v>49</v>
      </c>
      <c r="B31" s="11">
        <f t="shared" ref="B31:M31" si="5">SUM(B20:B30)</f>
        <v>18500</v>
      </c>
      <c r="C31" s="11">
        <f t="shared" si="5"/>
        <v>0</v>
      </c>
      <c r="D31" s="11">
        <f t="shared" si="5"/>
        <v>0</v>
      </c>
      <c r="E31" s="11">
        <f t="shared" si="5"/>
        <v>0</v>
      </c>
      <c r="F31" s="11">
        <f t="shared" si="5"/>
        <v>0</v>
      </c>
      <c r="G31" s="11">
        <f t="shared" si="5"/>
        <v>0</v>
      </c>
      <c r="H31" s="11">
        <f t="shared" si="5"/>
        <v>0</v>
      </c>
      <c r="I31" s="11">
        <f t="shared" si="5"/>
        <v>0</v>
      </c>
      <c r="J31" s="11">
        <f t="shared" si="5"/>
        <v>0</v>
      </c>
      <c r="K31" s="11">
        <f t="shared" si="5"/>
        <v>0</v>
      </c>
      <c r="L31" s="11">
        <f t="shared" si="5"/>
        <v>0</v>
      </c>
      <c r="M31" s="11">
        <f t="shared" si="5"/>
        <v>0</v>
      </c>
      <c r="N31" s="11">
        <f t="shared" si="0"/>
        <v>18500</v>
      </c>
    </row>
    <row r="32" spans="1:14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1:14" x14ac:dyDescent="0.2">
      <c r="A33" s="10" t="s">
        <v>50</v>
      </c>
      <c r="B33" s="11">
        <f t="shared" ref="B33:M33" si="6">B16-B31</f>
        <v>4500</v>
      </c>
      <c r="C33" s="11">
        <f t="shared" si="6"/>
        <v>0</v>
      </c>
      <c r="D33" s="11">
        <f t="shared" si="6"/>
        <v>0</v>
      </c>
      <c r="E33" s="11">
        <f t="shared" si="6"/>
        <v>0</v>
      </c>
      <c r="F33" s="11">
        <f t="shared" si="6"/>
        <v>0</v>
      </c>
      <c r="G33" s="11">
        <f t="shared" si="6"/>
        <v>0</v>
      </c>
      <c r="H33" s="11">
        <f t="shared" si="6"/>
        <v>0</v>
      </c>
      <c r="I33" s="11">
        <f t="shared" si="6"/>
        <v>0</v>
      </c>
      <c r="J33" s="11">
        <f t="shared" si="6"/>
        <v>0</v>
      </c>
      <c r="K33" s="11">
        <f t="shared" si="6"/>
        <v>0</v>
      </c>
      <c r="L33" s="11">
        <f t="shared" si="6"/>
        <v>0</v>
      </c>
      <c r="M33" s="11">
        <f t="shared" si="6"/>
        <v>0</v>
      </c>
      <c r="N33" s="11">
        <f t="shared" si="0"/>
        <v>4500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1"/>
  <sheetViews>
    <sheetView tabSelected="1" zoomScale="150" zoomScaleNormal="150" workbookViewId="0">
      <selection activeCell="E10" sqref="E9:E10"/>
    </sheetView>
  </sheetViews>
  <sheetFormatPr baseColWidth="10" defaultColWidth="8.83203125" defaultRowHeight="15" x14ac:dyDescent="0.2"/>
  <cols>
    <col min="1" max="1" width="18.6640625" bestFit="1" customWidth="1"/>
    <col min="2" max="3" width="11.33203125" customWidth="1"/>
    <col min="4" max="12" width="11.6640625" customWidth="1"/>
    <col min="13" max="15" width="11.1640625" customWidth="1"/>
  </cols>
  <sheetData>
    <row r="1" spans="1:15" ht="21" x14ac:dyDescent="0.25">
      <c r="A1" s="14" t="s">
        <v>12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5" ht="38" customHeight="1" x14ac:dyDescent="0.2"/>
    <row r="3" spans="1:15" ht="48" x14ac:dyDescent="0.2">
      <c r="A3" s="36" t="s">
        <v>52</v>
      </c>
      <c r="B3" s="37"/>
      <c r="C3" s="37"/>
    </row>
    <row r="4" spans="1:15" s="20" customFormat="1" x14ac:dyDescent="0.2">
      <c r="B4" s="27">
        <v>46216</v>
      </c>
      <c r="C4" s="27">
        <f t="shared" ref="C4:L4" si="0">B4+7</f>
        <v>46223</v>
      </c>
      <c r="D4" s="27">
        <f t="shared" si="0"/>
        <v>46230</v>
      </c>
      <c r="E4" s="27">
        <f t="shared" si="0"/>
        <v>46237</v>
      </c>
      <c r="F4" s="27">
        <f t="shared" si="0"/>
        <v>46244</v>
      </c>
      <c r="G4" s="27">
        <f t="shared" si="0"/>
        <v>46251</v>
      </c>
      <c r="H4" s="27">
        <f t="shared" si="0"/>
        <v>46258</v>
      </c>
      <c r="I4" s="27">
        <f t="shared" si="0"/>
        <v>46265</v>
      </c>
      <c r="J4" s="27">
        <f t="shared" si="0"/>
        <v>46272</v>
      </c>
      <c r="K4" s="27">
        <f t="shared" si="0"/>
        <v>46279</v>
      </c>
      <c r="L4" s="27">
        <f t="shared" si="0"/>
        <v>46286</v>
      </c>
      <c r="M4" s="27">
        <f t="shared" ref="M4:O4" si="1">L4+7</f>
        <v>46293</v>
      </c>
      <c r="N4" s="27">
        <f t="shared" si="1"/>
        <v>46300</v>
      </c>
      <c r="O4" s="27">
        <f t="shared" si="1"/>
        <v>46307</v>
      </c>
    </row>
    <row r="5" spans="1:15" x14ac:dyDescent="0.2">
      <c r="A5" s="2" t="s">
        <v>105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x14ac:dyDescent="0.2">
      <c r="A6" t="s">
        <v>13</v>
      </c>
      <c r="B6" s="4">
        <v>18000</v>
      </c>
      <c r="C6" s="4">
        <v>15000</v>
      </c>
      <c r="D6" s="4">
        <v>15000</v>
      </c>
      <c r="E6" s="4">
        <v>15000</v>
      </c>
      <c r="F6" s="4">
        <v>15000</v>
      </c>
      <c r="G6" s="4">
        <v>15000</v>
      </c>
      <c r="H6" s="4">
        <v>15000</v>
      </c>
      <c r="I6" s="4">
        <v>15000</v>
      </c>
      <c r="J6" s="4">
        <v>15000</v>
      </c>
      <c r="K6" s="4">
        <v>15000</v>
      </c>
      <c r="L6" s="4">
        <v>15000</v>
      </c>
      <c r="M6" s="4">
        <v>15001</v>
      </c>
      <c r="N6" s="4">
        <v>15002</v>
      </c>
      <c r="O6" s="4">
        <v>15003</v>
      </c>
    </row>
    <row r="7" spans="1:15" x14ac:dyDescent="0.2">
      <c r="A7" t="s">
        <v>1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 x14ac:dyDescent="0.2">
      <c r="A8" s="28" t="s">
        <v>31</v>
      </c>
      <c r="B8" s="29">
        <f t="shared" ref="B8:M8" si="2">SUM(B6:B7)</f>
        <v>18000</v>
      </c>
      <c r="C8" s="29">
        <f t="shared" si="2"/>
        <v>15000</v>
      </c>
      <c r="D8" s="29">
        <f t="shared" si="2"/>
        <v>15000</v>
      </c>
      <c r="E8" s="29">
        <f t="shared" si="2"/>
        <v>15000</v>
      </c>
      <c r="F8" s="29">
        <f t="shared" si="2"/>
        <v>15000</v>
      </c>
      <c r="G8" s="29">
        <f t="shared" si="2"/>
        <v>15000</v>
      </c>
      <c r="H8" s="29">
        <f t="shared" si="2"/>
        <v>15000</v>
      </c>
      <c r="I8" s="29">
        <f t="shared" si="2"/>
        <v>15000</v>
      </c>
      <c r="J8" s="29">
        <f t="shared" si="2"/>
        <v>15000</v>
      </c>
      <c r="K8" s="29">
        <f t="shared" si="2"/>
        <v>15000</v>
      </c>
      <c r="L8" s="29">
        <f t="shared" si="2"/>
        <v>15000</v>
      </c>
      <c r="M8" s="29">
        <f t="shared" si="2"/>
        <v>15001</v>
      </c>
      <c r="N8" s="29">
        <f t="shared" ref="N8:O8" si="3">SUM(N6:N7)</f>
        <v>15002</v>
      </c>
      <c r="O8" s="29">
        <f t="shared" si="3"/>
        <v>15003</v>
      </c>
    </row>
    <row r="9" spans="1:15" x14ac:dyDescent="0.2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 x14ac:dyDescent="0.2">
      <c r="A10" s="6" t="s">
        <v>104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x14ac:dyDescent="0.2">
      <c r="A11" t="s">
        <v>2</v>
      </c>
      <c r="B11" s="4">
        <v>3000</v>
      </c>
      <c r="C11" s="4">
        <v>3000</v>
      </c>
      <c r="D11" s="4">
        <v>3000</v>
      </c>
      <c r="E11" s="4">
        <v>3000</v>
      </c>
      <c r="F11" s="4">
        <v>3000</v>
      </c>
      <c r="G11" s="4">
        <v>3000</v>
      </c>
      <c r="H11" s="4">
        <v>3000</v>
      </c>
      <c r="I11" s="4">
        <v>3000</v>
      </c>
      <c r="J11" s="4">
        <v>3000</v>
      </c>
      <c r="K11" s="4">
        <v>3000</v>
      </c>
      <c r="L11" s="4">
        <v>3000</v>
      </c>
      <c r="M11" s="4">
        <v>3000</v>
      </c>
      <c r="N11" s="4">
        <v>3000</v>
      </c>
      <c r="O11" s="4">
        <v>3000</v>
      </c>
    </row>
    <row r="12" spans="1:15" x14ac:dyDescent="0.2">
      <c r="A12" t="s">
        <v>3</v>
      </c>
      <c r="B12" s="4"/>
      <c r="C12" s="4">
        <v>12000</v>
      </c>
      <c r="D12" s="4"/>
      <c r="E12" s="4"/>
      <c r="F12" s="4"/>
      <c r="G12" s="4">
        <v>11000</v>
      </c>
      <c r="H12" s="4"/>
      <c r="I12" s="4"/>
      <c r="J12" s="4"/>
      <c r="K12" s="4">
        <v>15000</v>
      </c>
      <c r="L12" s="4"/>
      <c r="M12" s="4"/>
      <c r="N12" s="4"/>
      <c r="O12" s="4"/>
    </row>
    <row r="13" spans="1:15" x14ac:dyDescent="0.2">
      <c r="A13" t="s">
        <v>4</v>
      </c>
      <c r="B13" s="4"/>
      <c r="C13" s="4"/>
      <c r="D13" s="4"/>
      <c r="E13" s="4">
        <v>2000</v>
      </c>
      <c r="F13" s="4"/>
      <c r="G13" s="4"/>
      <c r="H13" s="4"/>
      <c r="I13" s="4">
        <v>2000</v>
      </c>
      <c r="J13" s="4"/>
      <c r="K13" s="4"/>
      <c r="L13" s="4"/>
      <c r="M13" s="4"/>
      <c r="N13" s="4"/>
      <c r="O13" s="4"/>
    </row>
    <row r="14" spans="1:15" x14ac:dyDescent="0.2">
      <c r="A14" t="s">
        <v>5</v>
      </c>
      <c r="B14" s="4"/>
      <c r="C14" s="4">
        <v>20000</v>
      </c>
      <c r="D14" s="4"/>
      <c r="E14" s="4"/>
      <c r="F14" s="4"/>
      <c r="G14" s="4">
        <v>20000</v>
      </c>
      <c r="H14" s="4"/>
      <c r="I14" s="4"/>
      <c r="J14" s="4"/>
      <c r="K14" s="4"/>
      <c r="L14" s="4"/>
      <c r="M14" s="4"/>
      <c r="N14" s="4"/>
      <c r="O14" s="4"/>
    </row>
    <row r="15" spans="1:15" x14ac:dyDescent="0.2">
      <c r="A15" t="s">
        <v>6</v>
      </c>
      <c r="B15" s="4"/>
      <c r="C15" s="4"/>
      <c r="D15" s="4"/>
      <c r="E15" s="4"/>
      <c r="F15" s="4"/>
      <c r="G15" s="4"/>
      <c r="H15" s="4">
        <v>50000</v>
      </c>
      <c r="I15" s="4"/>
      <c r="J15" s="4"/>
      <c r="K15" s="4"/>
      <c r="L15" s="4"/>
      <c r="M15" s="4"/>
      <c r="N15" s="4"/>
      <c r="O15" s="4"/>
    </row>
    <row r="16" spans="1:15" x14ac:dyDescent="0.2">
      <c r="A16" t="s">
        <v>7</v>
      </c>
      <c r="B16" s="4">
        <v>3000</v>
      </c>
      <c r="C16" s="4"/>
      <c r="D16" s="4"/>
      <c r="E16" s="4"/>
      <c r="F16" s="4">
        <v>3000</v>
      </c>
      <c r="G16" s="4"/>
      <c r="H16" s="4"/>
      <c r="I16" s="4"/>
      <c r="J16" s="4">
        <v>3000</v>
      </c>
      <c r="K16" s="4"/>
      <c r="L16" s="4"/>
      <c r="M16" s="4"/>
      <c r="N16" s="4"/>
      <c r="O16" s="4"/>
    </row>
    <row r="17" spans="1:15" x14ac:dyDescent="0.2">
      <c r="A17" t="s">
        <v>8</v>
      </c>
      <c r="B17" s="4">
        <v>2000</v>
      </c>
      <c r="C17" s="4"/>
      <c r="D17" s="4">
        <v>2000</v>
      </c>
      <c r="E17" s="4"/>
      <c r="F17" s="4"/>
      <c r="G17" s="5"/>
      <c r="H17" s="4"/>
      <c r="I17" s="4"/>
      <c r="J17" s="4"/>
      <c r="K17" s="4"/>
      <c r="L17" s="4"/>
      <c r="M17" s="4"/>
      <c r="N17" s="4"/>
      <c r="O17" s="4"/>
    </row>
    <row r="18" spans="1:15" x14ac:dyDescent="0.2">
      <c r="A18" t="s">
        <v>14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5" x14ac:dyDescent="0.2">
      <c r="A19" t="s">
        <v>15</v>
      </c>
      <c r="B19" s="4">
        <v>500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1:15" x14ac:dyDescent="0.2">
      <c r="A20" t="s">
        <v>11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1:15" x14ac:dyDescent="0.2">
      <c r="A21" t="s">
        <v>11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15" x14ac:dyDescent="0.2">
      <c r="A22" t="s">
        <v>11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1:15" x14ac:dyDescent="0.2">
      <c r="A23" s="28" t="s">
        <v>65</v>
      </c>
      <c r="B23" s="29">
        <f t="shared" ref="B23:M23" si="4">SUM(B11:B18)</f>
        <v>8000</v>
      </c>
      <c r="C23" s="29">
        <f t="shared" si="4"/>
        <v>35000</v>
      </c>
      <c r="D23" s="29">
        <f t="shared" si="4"/>
        <v>5000</v>
      </c>
      <c r="E23" s="29">
        <f t="shared" si="4"/>
        <v>5000</v>
      </c>
      <c r="F23" s="29">
        <f t="shared" si="4"/>
        <v>6000</v>
      </c>
      <c r="G23" s="29">
        <f t="shared" si="4"/>
        <v>34000</v>
      </c>
      <c r="H23" s="29">
        <f t="shared" si="4"/>
        <v>53000</v>
      </c>
      <c r="I23" s="29">
        <f t="shared" si="4"/>
        <v>5000</v>
      </c>
      <c r="J23" s="29">
        <f t="shared" si="4"/>
        <v>6000</v>
      </c>
      <c r="K23" s="29">
        <f t="shared" si="4"/>
        <v>18000</v>
      </c>
      <c r="L23" s="29">
        <f t="shared" si="4"/>
        <v>3000</v>
      </c>
      <c r="M23" s="29">
        <f t="shared" si="4"/>
        <v>3000</v>
      </c>
      <c r="N23" s="29">
        <f t="shared" ref="N23:O23" si="5">SUM(N11:N18)</f>
        <v>3000</v>
      </c>
      <c r="O23" s="29">
        <f t="shared" si="5"/>
        <v>3000</v>
      </c>
    </row>
    <row r="24" spans="1:15" x14ac:dyDescent="0.2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</row>
    <row r="25" spans="1:15" x14ac:dyDescent="0.2">
      <c r="A25" s="35" t="s">
        <v>67</v>
      </c>
    </row>
    <row r="26" spans="1:15" s="26" customFormat="1" x14ac:dyDescent="0.2"/>
    <row r="27" spans="1:15" s="19" customFormat="1" ht="16" customHeight="1" x14ac:dyDescent="0.2">
      <c r="A27" s="30" t="s">
        <v>0</v>
      </c>
      <c r="B27" s="31">
        <v>18000</v>
      </c>
      <c r="C27" s="31">
        <f>B31</f>
        <v>28000</v>
      </c>
      <c r="D27" s="31">
        <f>C31</f>
        <v>8000</v>
      </c>
      <c r="E27" s="31">
        <f>D31</f>
        <v>18000</v>
      </c>
      <c r="F27" s="31">
        <f>E31</f>
        <v>28000</v>
      </c>
      <c r="G27" s="31">
        <f>F31</f>
        <v>37000</v>
      </c>
      <c r="H27" s="31">
        <f>G31</f>
        <v>18000</v>
      </c>
      <c r="I27" s="31">
        <f>H31</f>
        <v>-20000</v>
      </c>
      <c r="J27" s="31">
        <f>I31</f>
        <v>-10000</v>
      </c>
      <c r="K27" s="31">
        <f>J31</f>
        <v>-1000</v>
      </c>
      <c r="L27" s="31">
        <f>K31</f>
        <v>-4000</v>
      </c>
      <c r="M27" s="31">
        <f>L31</f>
        <v>8000</v>
      </c>
      <c r="N27" s="31">
        <f>M31</f>
        <v>20001</v>
      </c>
      <c r="O27" s="31">
        <f>N31</f>
        <v>32003</v>
      </c>
    </row>
    <row r="28" spans="1:15" x14ac:dyDescent="0.2">
      <c r="A28" s="17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</row>
    <row r="29" spans="1:15" ht="14" customHeight="1" x14ac:dyDescent="0.2">
      <c r="A29" s="34" t="s">
        <v>66</v>
      </c>
      <c r="B29" s="32">
        <f t="shared" ref="B29:O29" si="6">B31-B27</f>
        <v>10000</v>
      </c>
      <c r="C29" s="32">
        <f t="shared" si="6"/>
        <v>-20000</v>
      </c>
      <c r="D29" s="32">
        <f t="shared" si="6"/>
        <v>10000</v>
      </c>
      <c r="E29" s="32">
        <f t="shared" si="6"/>
        <v>10000</v>
      </c>
      <c r="F29" s="32">
        <f t="shared" si="6"/>
        <v>9000</v>
      </c>
      <c r="G29" s="32">
        <f t="shared" si="6"/>
        <v>-19000</v>
      </c>
      <c r="H29" s="32">
        <f t="shared" si="6"/>
        <v>-38000</v>
      </c>
      <c r="I29" s="32">
        <f t="shared" si="6"/>
        <v>10000</v>
      </c>
      <c r="J29" s="32">
        <f t="shared" si="6"/>
        <v>9000</v>
      </c>
      <c r="K29" s="32">
        <f t="shared" si="6"/>
        <v>-3000</v>
      </c>
      <c r="L29" s="32">
        <f t="shared" si="6"/>
        <v>12000</v>
      </c>
      <c r="M29" s="32">
        <f t="shared" si="6"/>
        <v>12001</v>
      </c>
      <c r="N29" s="32">
        <f t="shared" si="6"/>
        <v>12002</v>
      </c>
      <c r="O29" s="32">
        <f t="shared" si="6"/>
        <v>12003</v>
      </c>
    </row>
    <row r="30" spans="1:15" x14ac:dyDescent="0.2"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</row>
    <row r="31" spans="1:15" x14ac:dyDescent="0.2">
      <c r="A31" s="28" t="s">
        <v>10</v>
      </c>
      <c r="B31" s="33">
        <f>B27+B8-B23</f>
        <v>28000</v>
      </c>
      <c r="C31" s="33">
        <f>C27+C8-C23</f>
        <v>8000</v>
      </c>
      <c r="D31" s="33">
        <f>D27+D8-D23</f>
        <v>18000</v>
      </c>
      <c r="E31" s="33">
        <f>E27+E8-E23</f>
        <v>28000</v>
      </c>
      <c r="F31" s="33">
        <f>F27+F8-F23</f>
        <v>37000</v>
      </c>
      <c r="G31" s="33">
        <f>G27+G8-G23</f>
        <v>18000</v>
      </c>
      <c r="H31" s="33">
        <f>H27+H8-H23</f>
        <v>-20000</v>
      </c>
      <c r="I31" s="33">
        <f>I27+I8-I23</f>
        <v>-10000</v>
      </c>
      <c r="J31" s="33">
        <f>J27+J8-J23</f>
        <v>-1000</v>
      </c>
      <c r="K31" s="33">
        <f>K27+K8-K23</f>
        <v>-4000</v>
      </c>
      <c r="L31" s="33">
        <f>L27+L8-L23</f>
        <v>8000</v>
      </c>
      <c r="M31" s="33">
        <f>M27+M8-M23</f>
        <v>20001</v>
      </c>
      <c r="N31" s="33">
        <f>N27+N8-N23</f>
        <v>32003</v>
      </c>
      <c r="O31" s="33">
        <f>O27+O8-O23</f>
        <v>44006</v>
      </c>
    </row>
  </sheetData>
  <mergeCells count="1">
    <mergeCell ref="A1:L1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Financial Resilience Checklist</vt:lpstr>
      <vt:lpstr>Instructions</vt:lpstr>
      <vt:lpstr>Budget</vt:lpstr>
      <vt:lpstr>13 Week Cash Flow Forecast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Brad Flynn</cp:lastModifiedBy>
  <dcterms:created xsi:type="dcterms:W3CDTF">2026-06-25T23:09:38Z</dcterms:created>
  <dcterms:modified xsi:type="dcterms:W3CDTF">2026-07-08T00:23:03Z</dcterms:modified>
</cp:coreProperties>
</file>