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isclaimer" sheetId="1" r:id="rId4"/>
    <sheet state="visible" name="Terms Used" sheetId="2" r:id="rId5"/>
    <sheet state="visible" name="BASE TEMPLATE" sheetId="3" r:id="rId6"/>
  </sheets>
  <definedNames/>
  <calcPr/>
</workbook>
</file>

<file path=xl/sharedStrings.xml><?xml version="1.0" encoding="utf-8"?>
<sst xmlns="http://schemas.openxmlformats.org/spreadsheetml/2006/main" count="48" uniqueCount="45">
  <si>
    <t>Quick Feasability Calculator - To use out at open homes to see if the property warrants more investigation</t>
  </si>
  <si>
    <t>Disclaimer: The information provided on this downloaded file is for general information purposes only.  It does not have all costs associated for a property flip and is for providing if further investigation is required</t>
  </si>
  <si>
    <t>It does not contain financial advice, and does not take into account your objectives, circumstances, or needs. Members and representatives of Property Flippers Australia A.C.N 656 898 725 and its directors, related entities, agents and employees</t>
  </si>
  <si>
    <t>are not licensed to give advice in relation to financial products, including Self-managed Superannuation Funds. You should obtain your own financial, taxation and legal advice before making any decisions moving forwards.</t>
  </si>
  <si>
    <t>You must complete all your own due dilligence before entering into any financial decision in property or any other investment strategy.</t>
  </si>
  <si>
    <t>There are a number of variable factors on this calculator which you need to adjust in each property:</t>
  </si>
  <si>
    <t>Purchase Price - What you are going to offer for the property</t>
  </si>
  <si>
    <t>Predicted Sale Price - The sale price you expect the finished product to sell for</t>
  </si>
  <si>
    <t>Renovation Cost - The budgeted renovation cost to get the property ready for sale</t>
  </si>
  <si>
    <t>There are a number of assumed factors on this calculator that you can adjust but we have left as a constant for a quick feasability but these can be changed if required:</t>
  </si>
  <si>
    <t>Interest for Stamp Duty - Assumed you are borrowing the stamp duty funds from a money partner and paying 15% interest per annum</t>
  </si>
  <si>
    <t>Interest for Purchase - Assumed you are borrowing the purchase price funds from a money partner and paying 15% interest per annum</t>
  </si>
  <si>
    <t>Interest for Renovation - Assumed you are borrowing the renovation funds from a money partner and paying 15% interest per annum</t>
  </si>
  <si>
    <t>Stamp Duty - Assumed stamp duty is 5% of the purchase price - if this is not the same in your state please adjust on the base template</t>
  </si>
  <si>
    <t>Renovation Cost - This will adjust with the figure you add for your renovation budget at the top of the screen</t>
  </si>
  <si>
    <t>Holding Costs - This has been preset at $5,000 but can be adjusted if your property deal is going to be different to this</t>
  </si>
  <si>
    <t>Selling Agent Cost % - The selling agent cost percentage has been preset to 2%.  Please adjust if different</t>
  </si>
  <si>
    <t>Marketing - This is assumed you are going to pay for vendor paid advertising - Please adjust to your agent's quoted marketing spend</t>
  </si>
  <si>
    <t>Staging - This is assumed you are going to stage the property for sale.  Please adjust to your staging quoted price</t>
  </si>
  <si>
    <t>The calculator will then show you your projected profit based on:</t>
  </si>
  <si>
    <t>Profit excluding interest paid</t>
  </si>
  <si>
    <t>Total profit before tax paid</t>
  </si>
  <si>
    <t>Net profit after tax paid</t>
  </si>
  <si>
    <t>PURCHASE PRICE MINIMUM</t>
  </si>
  <si>
    <t>PREDICTED SALE PRICE</t>
  </si>
  <si>
    <t>RENOVATION COST</t>
  </si>
  <si>
    <t>PURCHASE PRICE</t>
  </si>
  <si>
    <t>SALE PRICE</t>
  </si>
  <si>
    <t>INTEREST FOR Stamp Duty (% / 2 = 6 MONTHS)</t>
  </si>
  <si>
    <t>INTEREST FOR Purchase (% / 2 = 6 MONTHS)</t>
  </si>
  <si>
    <t>INTEREST FOR Renovation (% /2 = 6 MONTHS)</t>
  </si>
  <si>
    <t>STAMP DUTY (5% OF PP)</t>
  </si>
  <si>
    <t>RENO COST</t>
  </si>
  <si>
    <t>HOLDING COSTS (APPRX 3-5K)</t>
  </si>
  <si>
    <t>SELLING AGENT COST %</t>
  </si>
  <si>
    <t>MARKETING</t>
  </si>
  <si>
    <t>STAGING</t>
  </si>
  <si>
    <t>COSTS BEFORE INTEREST</t>
  </si>
  <si>
    <t>TOTAL COST</t>
  </si>
  <si>
    <t>PROFIT EXC. INTEREST</t>
  </si>
  <si>
    <t>RATE OF RETURN</t>
  </si>
  <si>
    <t>TOTAL PROFIT</t>
  </si>
  <si>
    <t>MINUS TAX OF</t>
  </si>
  <si>
    <t>NET PROFIT AFTER TAX</t>
  </si>
  <si>
    <t>CASH ON CASH%</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</si>
</sst>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numFmts>
  <fonts count="7">
    <font>
      <sz val="10.0"/>
      <color rgb="FF000000"/>
      <name val="Arial"/>
      <scheme val="minor"/>
    </font>
    <font>
      <b/>
      <color theme="1"/>
      <name val="Arial"/>
      <scheme val="minor"/>
    </font>
    <font>
      <color rgb="FF000000"/>
      <name val="Arial"/>
      <scheme val="minor"/>
    </font>
    <font>
      <color theme="1"/>
      <name val="Arial"/>
      <scheme val="minor"/>
    </font>
    <font>
      <sz val="12.0"/>
      <color theme="1"/>
      <name val="Roboto"/>
    </font>
    <font/>
    <font>
      <sz val="12.0"/>
      <color rgb="FF000000"/>
      <name val="Roboto"/>
    </font>
  </fonts>
  <fills count="7">
    <fill>
      <patternFill patternType="none"/>
    </fill>
    <fill>
      <patternFill patternType="lightGray"/>
    </fill>
    <fill>
      <patternFill patternType="solid">
        <fgColor rgb="FFEFEFEF"/>
        <bgColor rgb="FFEFEFEF"/>
      </patternFill>
    </fill>
    <fill>
      <patternFill patternType="solid">
        <fgColor rgb="FFD9EAD3"/>
        <bgColor rgb="FFD9EAD3"/>
      </patternFill>
    </fill>
    <fill>
      <patternFill patternType="solid">
        <fgColor rgb="FFF4CCCC"/>
        <bgColor rgb="FFF4CCCC"/>
      </patternFill>
    </fill>
    <fill>
      <patternFill patternType="solid">
        <fgColor rgb="FFFFFFFF"/>
        <bgColor rgb="FFFFFFFF"/>
      </patternFill>
    </fill>
    <fill>
      <patternFill patternType="solid">
        <fgColor theme="0"/>
        <bgColor theme="0"/>
      </patternFill>
    </fill>
  </fills>
  <borders count="5">
    <border/>
    <border>
      <left style="thick">
        <color rgb="FF000000"/>
      </left>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ck">
        <color rgb="FF000000"/>
      </right>
      <top style="thick">
        <color rgb="FF000000"/>
      </top>
      <bottom style="thick">
        <color rgb="FF000000"/>
      </bottom>
    </border>
    <border>
      <top style="thick">
        <color rgb="FF000000"/>
      </top>
      <bottom style="thick">
        <color rgb="FF000000"/>
      </bottom>
    </border>
  </borders>
  <cellStyleXfs count="1">
    <xf borderId="0" fillId="0" fontId="0" numFmtId="0" applyAlignment="1" applyFont="1"/>
  </cellStyleXfs>
  <cellXfs count="42">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Font="1"/>
    <xf borderId="0" fillId="0" fontId="2" numFmtId="0" xfId="0" applyAlignment="1" applyFont="1">
      <alignment readingOrder="0"/>
    </xf>
    <xf borderId="0" fillId="0" fontId="2" numFmtId="0" xfId="0" applyFont="1"/>
    <xf borderId="0" fillId="0" fontId="3" numFmtId="0" xfId="0" applyAlignment="1" applyFont="1">
      <alignment readingOrder="0"/>
    </xf>
    <xf borderId="1" fillId="2" fontId="4" numFmtId="0" xfId="0" applyAlignment="1" applyBorder="1" applyFill="1" applyFont="1">
      <alignment readingOrder="0"/>
    </xf>
    <xf borderId="2" fillId="0" fontId="5" numFmtId="0" xfId="0" applyBorder="1" applyFont="1"/>
    <xf borderId="3" fillId="2" fontId="4" numFmtId="164" xfId="0" applyAlignment="1" applyBorder="1" applyFont="1" applyNumberFormat="1">
      <alignment horizontal="right" readingOrder="0"/>
    </xf>
    <xf borderId="0" fillId="2" fontId="3" numFmtId="0" xfId="0" applyFont="1"/>
    <xf borderId="0" fillId="2" fontId="4" numFmtId="0" xfId="0" applyFont="1"/>
    <xf borderId="3" fillId="2" fontId="4" numFmtId="164" xfId="0" applyAlignment="1" applyBorder="1" applyFont="1" applyNumberFormat="1">
      <alignment readingOrder="0"/>
    </xf>
    <xf borderId="0" fillId="2" fontId="4" numFmtId="164" xfId="0" applyFont="1" applyNumberFormat="1"/>
    <xf borderId="0" fillId="0" fontId="4" numFmtId="0" xfId="0" applyFont="1"/>
    <xf borderId="0" fillId="0" fontId="4" numFmtId="164" xfId="0" applyFont="1" applyNumberFormat="1"/>
    <xf borderId="0" fillId="2" fontId="4" numFmtId="0" xfId="0" applyAlignment="1" applyFont="1">
      <alignment readingOrder="0"/>
    </xf>
    <xf borderId="0" fillId="2" fontId="4" numFmtId="164" xfId="0" applyAlignment="1" applyFont="1" applyNumberFormat="1">
      <alignment readingOrder="0"/>
    </xf>
    <xf borderId="0" fillId="2" fontId="6" numFmtId="0" xfId="0" applyAlignment="1" applyFont="1">
      <alignment readingOrder="0" shrinkToFit="0" wrapText="1"/>
    </xf>
    <xf borderId="0" fillId="2" fontId="6" numFmtId="9" xfId="0" applyAlignment="1" applyFont="1" applyNumberFormat="1">
      <alignment readingOrder="0"/>
    </xf>
    <xf borderId="0" fillId="2" fontId="6" numFmtId="0" xfId="0" applyFont="1"/>
    <xf borderId="0" fillId="2" fontId="6" numFmtId="164" xfId="0" applyFont="1" applyNumberFormat="1"/>
    <xf borderId="0" fillId="2" fontId="6" numFmtId="164" xfId="0" applyAlignment="1" applyFont="1" applyNumberFormat="1">
      <alignment readingOrder="0"/>
    </xf>
    <xf borderId="0" fillId="2" fontId="6" numFmtId="0" xfId="0" applyAlignment="1" applyFont="1">
      <alignment readingOrder="0"/>
    </xf>
    <xf borderId="0" fillId="3" fontId="4" numFmtId="0" xfId="0" applyAlignment="1" applyFill="1" applyFont="1">
      <alignment readingOrder="0"/>
    </xf>
    <xf borderId="0" fillId="3" fontId="4" numFmtId="0" xfId="0" applyFont="1"/>
    <xf borderId="0" fillId="3" fontId="4" numFmtId="164" xfId="0" applyAlignment="1" applyFont="1" applyNumberFormat="1">
      <alignment readingOrder="0"/>
    </xf>
    <xf borderId="0" fillId="2" fontId="4" numFmtId="0" xfId="0" applyAlignment="1" applyFont="1">
      <alignment readingOrder="0" shrinkToFit="0" wrapText="1"/>
    </xf>
    <xf borderId="0" fillId="4" fontId="4" numFmtId="0" xfId="0" applyAlignment="1" applyFill="1" applyFont="1">
      <alignment readingOrder="0"/>
    </xf>
    <xf borderId="0" fillId="4" fontId="4" numFmtId="0" xfId="0" applyFont="1"/>
    <xf borderId="0" fillId="4" fontId="4" numFmtId="164" xfId="0" applyFont="1" applyNumberFormat="1"/>
    <xf borderId="1" fillId="5" fontId="4" numFmtId="0" xfId="0" applyAlignment="1" applyBorder="1" applyFill="1" applyFont="1">
      <alignment readingOrder="0"/>
    </xf>
    <xf borderId="4" fillId="0" fontId="5" numFmtId="0" xfId="0" applyBorder="1" applyFont="1"/>
    <xf borderId="3" fillId="2" fontId="4" numFmtId="164" xfId="0" applyBorder="1" applyFont="1" applyNumberFormat="1"/>
    <xf borderId="0" fillId="2" fontId="4" numFmtId="10" xfId="0" applyFont="1" applyNumberFormat="1"/>
    <xf borderId="0" fillId="5" fontId="4" numFmtId="0" xfId="0" applyAlignment="1" applyFont="1">
      <alignment readingOrder="0"/>
    </xf>
    <xf borderId="0" fillId="5" fontId="4" numFmtId="164" xfId="0" applyFont="1" applyNumberFormat="1"/>
    <xf borderId="3" fillId="3" fontId="4" numFmtId="164" xfId="0" applyBorder="1" applyFont="1" applyNumberFormat="1"/>
    <xf borderId="0" fillId="2" fontId="4" numFmtId="9" xfId="0" applyAlignment="1" applyFont="1" applyNumberFormat="1">
      <alignment readingOrder="0"/>
    </xf>
    <xf borderId="0" fillId="5" fontId="4" numFmtId="0" xfId="0" applyFont="1"/>
    <xf borderId="1" fillId="6" fontId="4" numFmtId="0" xfId="0" applyAlignment="1" applyBorder="1" applyFill="1" applyFont="1">
      <alignment readingOrder="0"/>
    </xf>
    <xf borderId="0" fillId="0" fontId="4" numFmtId="0" xfId="0" applyAlignment="1" applyFont="1">
      <alignment readingOrder="0"/>
    </xf>
    <xf borderId="0" fillId="0" fontId="4" numFmtId="10" xfId="0" applyFont="1" applyNumberFormat="1"/>
  </cellXfs>
  <cellStyles count="1">
    <cellStyle xfId="0" name="Normal" builtinId="0"/>
  </cellStyles>
  <dxfs count="2">
    <dxf>
      <font/>
      <fill>
        <patternFill patternType="solid">
          <fgColor rgb="FF00FF00"/>
          <bgColor rgb="FF00FF00"/>
        </patternFill>
      </fill>
      <border/>
    </dxf>
    <dxf>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2"/>
      <c r="C1" s="2"/>
      <c r="D1" s="2"/>
      <c r="E1" s="2"/>
      <c r="F1" s="2"/>
      <c r="G1" s="2"/>
      <c r="H1" s="2"/>
      <c r="I1" s="2"/>
      <c r="J1" s="2"/>
      <c r="K1" s="2"/>
      <c r="L1" s="2"/>
      <c r="M1" s="2"/>
      <c r="N1" s="2"/>
      <c r="O1" s="2"/>
      <c r="P1" s="2"/>
      <c r="Q1" s="2"/>
      <c r="R1" s="2"/>
      <c r="S1" s="2"/>
      <c r="T1" s="2"/>
      <c r="U1" s="2"/>
      <c r="V1" s="2"/>
      <c r="W1" s="2"/>
      <c r="X1" s="2"/>
      <c r="Y1" s="2"/>
      <c r="Z1" s="2"/>
    </row>
    <row r="3">
      <c r="A3" s="3" t="s">
        <v>1</v>
      </c>
      <c r="B3" s="4"/>
      <c r="C3" s="4"/>
      <c r="D3" s="4"/>
      <c r="E3" s="4"/>
      <c r="F3" s="4"/>
      <c r="G3" s="4"/>
      <c r="H3" s="4"/>
      <c r="I3" s="4"/>
      <c r="J3" s="4"/>
      <c r="K3" s="4"/>
      <c r="L3" s="4"/>
      <c r="M3" s="4"/>
      <c r="N3" s="4"/>
      <c r="O3" s="4"/>
      <c r="P3" s="4"/>
      <c r="Q3" s="4"/>
      <c r="R3" s="4"/>
      <c r="S3" s="4"/>
      <c r="T3" s="4"/>
      <c r="U3" s="4"/>
      <c r="V3" s="4"/>
      <c r="W3" s="4"/>
      <c r="X3" s="4"/>
      <c r="Y3" s="4"/>
      <c r="Z3" s="4"/>
    </row>
    <row r="4">
      <c r="A4" s="3" t="s">
        <v>2</v>
      </c>
      <c r="B4" s="4"/>
      <c r="C4" s="4"/>
      <c r="D4" s="4"/>
      <c r="E4" s="4"/>
      <c r="F4" s="4"/>
      <c r="G4" s="4"/>
      <c r="H4" s="4"/>
      <c r="I4" s="4"/>
      <c r="J4" s="4"/>
      <c r="K4" s="4"/>
      <c r="L4" s="4"/>
      <c r="M4" s="4"/>
      <c r="N4" s="4"/>
      <c r="O4" s="4"/>
      <c r="P4" s="4"/>
      <c r="Q4" s="4"/>
      <c r="R4" s="4"/>
      <c r="S4" s="4"/>
      <c r="T4" s="4"/>
      <c r="U4" s="4"/>
      <c r="V4" s="4"/>
      <c r="W4" s="4"/>
      <c r="X4" s="4"/>
      <c r="Y4" s="4"/>
      <c r="Z4" s="4"/>
    </row>
    <row r="5">
      <c r="A5" s="3" t="s">
        <v>3</v>
      </c>
      <c r="B5" s="4"/>
      <c r="C5" s="4"/>
      <c r="D5" s="4"/>
      <c r="E5" s="4"/>
      <c r="F5" s="4"/>
      <c r="G5" s="4"/>
      <c r="H5" s="4"/>
      <c r="I5" s="4"/>
      <c r="J5" s="4"/>
      <c r="K5" s="4"/>
      <c r="L5" s="4"/>
      <c r="M5" s="4"/>
      <c r="N5" s="4"/>
      <c r="O5" s="4"/>
      <c r="P5" s="4"/>
      <c r="Q5" s="4"/>
      <c r="R5" s="4"/>
      <c r="S5" s="4"/>
      <c r="T5" s="4"/>
      <c r="U5" s="4"/>
      <c r="V5" s="4"/>
      <c r="W5" s="4"/>
      <c r="X5" s="4"/>
      <c r="Y5" s="4"/>
      <c r="Z5" s="4"/>
    </row>
    <row r="6">
      <c r="A6" s="5" t="s">
        <v>4</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 t="s">
        <v>0</v>
      </c>
      <c r="B1" s="2"/>
      <c r="C1" s="2"/>
      <c r="D1" s="2"/>
      <c r="E1" s="2"/>
      <c r="F1" s="2"/>
      <c r="G1" s="2"/>
      <c r="H1" s="2"/>
      <c r="I1" s="2"/>
      <c r="J1" s="2"/>
      <c r="K1" s="2"/>
      <c r="L1" s="2"/>
      <c r="M1" s="2"/>
      <c r="N1" s="2"/>
      <c r="O1" s="2"/>
      <c r="P1" s="2"/>
      <c r="Q1" s="2"/>
      <c r="R1" s="2"/>
      <c r="S1" s="2"/>
      <c r="T1" s="2"/>
      <c r="U1" s="2"/>
      <c r="V1" s="2"/>
      <c r="W1" s="2"/>
      <c r="X1" s="2"/>
      <c r="Y1" s="2"/>
      <c r="Z1" s="2"/>
    </row>
    <row r="3">
      <c r="A3" s="5" t="s">
        <v>5</v>
      </c>
    </row>
    <row r="4">
      <c r="A4" s="5" t="s">
        <v>6</v>
      </c>
    </row>
    <row r="5">
      <c r="A5" s="5" t="s">
        <v>7</v>
      </c>
    </row>
    <row r="6">
      <c r="A6" s="5" t="s">
        <v>8</v>
      </c>
    </row>
    <row r="8">
      <c r="A8" s="5" t="s">
        <v>9</v>
      </c>
    </row>
    <row r="9">
      <c r="A9" s="5" t="s">
        <v>10</v>
      </c>
    </row>
    <row r="10">
      <c r="A10" s="5" t="s">
        <v>11</v>
      </c>
    </row>
    <row r="11">
      <c r="A11" s="5" t="s">
        <v>12</v>
      </c>
    </row>
    <row r="12">
      <c r="A12" s="5" t="s">
        <v>13</v>
      </c>
    </row>
    <row r="13">
      <c r="A13" s="5" t="s">
        <v>14</v>
      </c>
    </row>
    <row r="14">
      <c r="A14" s="5" t="s">
        <v>15</v>
      </c>
    </row>
    <row r="15">
      <c r="A15" s="5" t="s">
        <v>16</v>
      </c>
    </row>
    <row r="16">
      <c r="A16" s="5" t="s">
        <v>17</v>
      </c>
    </row>
    <row r="17">
      <c r="A17" s="5" t="s">
        <v>18</v>
      </c>
    </row>
    <row r="19">
      <c r="A19" s="5" t="s">
        <v>19</v>
      </c>
    </row>
    <row r="20">
      <c r="A20" s="5" t="s">
        <v>20</v>
      </c>
    </row>
    <row r="21">
      <c r="A21" s="5" t="s">
        <v>21</v>
      </c>
    </row>
    <row r="22">
      <c r="A22" s="5" t="s">
        <v>22</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4.0"/>
    <col customWidth="1" min="2" max="2" width="12.63"/>
    <col customWidth="1" min="3" max="9" width="24.0"/>
  </cols>
  <sheetData>
    <row r="1" ht="26.25" customHeight="1">
      <c r="A1" s="6" t="s">
        <v>23</v>
      </c>
      <c r="B1" s="7"/>
      <c r="C1" s="8">
        <v>450000.0</v>
      </c>
      <c r="D1" s="9"/>
      <c r="E1" s="10"/>
      <c r="F1" s="10"/>
      <c r="G1" s="10"/>
      <c r="H1" s="10"/>
      <c r="I1" s="10"/>
    </row>
    <row r="2" ht="26.25" customHeight="1">
      <c r="A2" s="6" t="s">
        <v>24</v>
      </c>
      <c r="B2" s="7"/>
      <c r="C2" s="11">
        <v>650000.0</v>
      </c>
      <c r="D2" s="12"/>
      <c r="E2" s="10"/>
      <c r="F2" s="10"/>
      <c r="G2" s="10"/>
      <c r="H2" s="10"/>
      <c r="I2" s="10"/>
    </row>
    <row r="3" ht="26.25" customHeight="1">
      <c r="A3" s="6" t="s">
        <v>25</v>
      </c>
      <c r="B3" s="7"/>
      <c r="C3" s="11">
        <v>40000.0</v>
      </c>
      <c r="D3" s="12"/>
      <c r="E3" s="10"/>
      <c r="F3" s="10"/>
      <c r="G3" s="10"/>
      <c r="H3" s="10"/>
      <c r="I3" s="10"/>
    </row>
    <row r="4" ht="26.25" customHeight="1">
      <c r="A4" s="13"/>
      <c r="B4" s="13"/>
      <c r="C4" s="13"/>
      <c r="D4" s="14"/>
      <c r="E4" s="13"/>
      <c r="F4" s="13"/>
      <c r="G4" s="13"/>
      <c r="H4" s="13"/>
      <c r="I4" s="13"/>
    </row>
    <row r="5" ht="26.25" customHeight="1">
      <c r="A5" s="15" t="s">
        <v>26</v>
      </c>
      <c r="B5" s="10"/>
      <c r="C5" s="10"/>
      <c r="D5" s="16">
        <f t="shared" ref="D5:D6" si="2">C1</f>
        <v>450000</v>
      </c>
      <c r="E5" s="16">
        <f t="shared" ref="E5:I5" si="1">D5+10000</f>
        <v>460000</v>
      </c>
      <c r="F5" s="16">
        <f t="shared" si="1"/>
        <v>470000</v>
      </c>
      <c r="G5" s="16">
        <f t="shared" si="1"/>
        <v>480000</v>
      </c>
      <c r="H5" s="16">
        <f t="shared" si="1"/>
        <v>490000</v>
      </c>
      <c r="I5" s="16">
        <f t="shared" si="1"/>
        <v>500000</v>
      </c>
    </row>
    <row r="6" ht="26.25" customHeight="1">
      <c r="A6" s="15" t="s">
        <v>27</v>
      </c>
      <c r="B6" s="10"/>
      <c r="C6" s="10"/>
      <c r="D6" s="16">
        <f t="shared" si="2"/>
        <v>650000</v>
      </c>
      <c r="E6" s="16">
        <f>C2</f>
        <v>650000</v>
      </c>
      <c r="F6" s="16">
        <f>C2</f>
        <v>650000</v>
      </c>
      <c r="G6" s="16">
        <f>C2</f>
        <v>650000</v>
      </c>
      <c r="H6" s="16">
        <f>C2</f>
        <v>650000</v>
      </c>
      <c r="I6" s="16">
        <f>C2</f>
        <v>650000</v>
      </c>
    </row>
    <row r="7" ht="26.25" customHeight="1">
      <c r="A7" s="13"/>
      <c r="B7" s="13"/>
      <c r="C7" s="13"/>
      <c r="D7" s="14"/>
      <c r="E7" s="13"/>
      <c r="F7" s="13"/>
      <c r="G7" s="13"/>
      <c r="H7" s="13"/>
      <c r="I7" s="13"/>
    </row>
    <row r="8" ht="35.25" customHeight="1">
      <c r="A8" s="17" t="s">
        <v>28</v>
      </c>
      <c r="B8" s="18">
        <v>0.15</v>
      </c>
      <c r="C8" s="19"/>
      <c r="D8" s="20">
        <f>(B8*D11)/2</f>
        <v>1687.5</v>
      </c>
      <c r="E8" s="20">
        <f>(B8*E11)/2</f>
        <v>1725</v>
      </c>
      <c r="F8" s="20">
        <f>(B8*F11)/2</f>
        <v>1762.5</v>
      </c>
      <c r="G8" s="20">
        <f>(B8*G11)/2</f>
        <v>1800</v>
      </c>
      <c r="H8" s="20">
        <f>(B8*H11)/2</f>
        <v>1837.5</v>
      </c>
      <c r="I8" s="20">
        <f>(B8*I11)/2</f>
        <v>1875</v>
      </c>
    </row>
    <row r="9" ht="35.25" customHeight="1">
      <c r="A9" s="17" t="s">
        <v>29</v>
      </c>
      <c r="B9" s="18">
        <v>0.15</v>
      </c>
      <c r="C9" s="19"/>
      <c r="D9" s="20">
        <f>(B9*D5)/2</f>
        <v>33750</v>
      </c>
      <c r="E9" s="20">
        <f>(B9*E5)/2</f>
        <v>34500</v>
      </c>
      <c r="F9" s="20">
        <f>(B9*F5)/2</f>
        <v>35250</v>
      </c>
      <c r="G9" s="20">
        <f>(B9*G5)/2</f>
        <v>36000</v>
      </c>
      <c r="H9" s="20">
        <f>(B9*H5)/2</f>
        <v>36750</v>
      </c>
      <c r="I9" s="20">
        <f>(B9*I5)/2</f>
        <v>37500</v>
      </c>
    </row>
    <row r="10" ht="42.75" customHeight="1">
      <c r="A10" s="17" t="s">
        <v>30</v>
      </c>
      <c r="B10" s="18">
        <v>0.15</v>
      </c>
      <c r="C10" s="19"/>
      <c r="D10" s="21">
        <f>(B10*B12)/2</f>
        <v>3000</v>
      </c>
      <c r="E10" s="20">
        <f>(B10*B12)/2</f>
        <v>3000</v>
      </c>
      <c r="F10" s="20">
        <f>(B10*B12)/2</f>
        <v>3000</v>
      </c>
      <c r="G10" s="20">
        <f>(B10*B12)/2</f>
        <v>3000</v>
      </c>
      <c r="H10" s="20">
        <f>(B10*B12)/2</f>
        <v>3000</v>
      </c>
      <c r="I10" s="20">
        <f>(B10*B12)/2</f>
        <v>3000</v>
      </c>
    </row>
    <row r="11" ht="26.25" customHeight="1">
      <c r="A11" s="22" t="s">
        <v>31</v>
      </c>
      <c r="B11" s="18">
        <v>0.05</v>
      </c>
      <c r="C11" s="19"/>
      <c r="D11" s="20">
        <f>B11*D5</f>
        <v>22500</v>
      </c>
      <c r="E11" s="20">
        <f>B11*E5</f>
        <v>23000</v>
      </c>
      <c r="F11" s="20">
        <f>B11*F5</f>
        <v>23500</v>
      </c>
      <c r="G11" s="20">
        <f>B11*G5</f>
        <v>24000</v>
      </c>
      <c r="H11" s="20">
        <f>B11*H5</f>
        <v>24500</v>
      </c>
      <c r="I11" s="20">
        <f>B11*I5</f>
        <v>25000</v>
      </c>
    </row>
    <row r="12" ht="26.25" customHeight="1">
      <c r="A12" s="22" t="s">
        <v>32</v>
      </c>
      <c r="B12" s="21">
        <f>C3</f>
        <v>40000</v>
      </c>
      <c r="C12" s="19"/>
      <c r="D12" s="21">
        <f t="shared" ref="D12:D13" si="3">B12</f>
        <v>40000</v>
      </c>
      <c r="E12" s="21">
        <f t="shared" ref="E12:E13" si="4">B12</f>
        <v>40000</v>
      </c>
      <c r="F12" s="21">
        <f t="shared" ref="F12:F13" si="5">B12</f>
        <v>40000</v>
      </c>
      <c r="G12" s="21">
        <f t="shared" ref="G12:G13" si="6">B12</f>
        <v>40000</v>
      </c>
      <c r="H12" s="21">
        <f t="shared" ref="H12:H13" si="7">D12</f>
        <v>40000</v>
      </c>
      <c r="I12" s="21">
        <f t="shared" ref="I12:I13" si="8">D12</f>
        <v>40000</v>
      </c>
    </row>
    <row r="13" ht="36.75" customHeight="1">
      <c r="A13" s="17" t="s">
        <v>33</v>
      </c>
      <c r="B13" s="21">
        <v>5000.0</v>
      </c>
      <c r="C13" s="19"/>
      <c r="D13" s="21">
        <f t="shared" si="3"/>
        <v>5000</v>
      </c>
      <c r="E13" s="21">
        <f t="shared" si="4"/>
        <v>5000</v>
      </c>
      <c r="F13" s="21">
        <f t="shared" si="5"/>
        <v>5000</v>
      </c>
      <c r="G13" s="21">
        <f t="shared" si="6"/>
        <v>5000</v>
      </c>
      <c r="H13" s="21">
        <f t="shared" si="7"/>
        <v>5000</v>
      </c>
      <c r="I13" s="21">
        <f t="shared" si="8"/>
        <v>5000</v>
      </c>
    </row>
    <row r="14" ht="26.25" customHeight="1">
      <c r="A14" s="22" t="s">
        <v>34</v>
      </c>
      <c r="B14" s="18">
        <v>0.02</v>
      </c>
      <c r="C14" s="19"/>
      <c r="D14" s="20">
        <f>B14*D18</f>
        <v>13000</v>
      </c>
      <c r="E14" s="12">
        <f>B14*E18</f>
        <v>13000</v>
      </c>
      <c r="F14" s="20">
        <f>B14*F18</f>
        <v>13000</v>
      </c>
      <c r="G14" s="20">
        <f>B14*G18</f>
        <v>13000</v>
      </c>
      <c r="H14" s="20">
        <f>B14*H18</f>
        <v>13000</v>
      </c>
      <c r="I14" s="20">
        <f>B14*I18</f>
        <v>13000</v>
      </c>
    </row>
    <row r="15" ht="26.25" customHeight="1">
      <c r="A15" s="22" t="s">
        <v>35</v>
      </c>
      <c r="B15" s="21">
        <v>2000.0</v>
      </c>
      <c r="C15" s="19"/>
      <c r="D15" s="21">
        <f t="shared" ref="D15:D16" si="9">B15</f>
        <v>2000</v>
      </c>
      <c r="E15" s="21">
        <f t="shared" ref="E15:E16" si="10">B15</f>
        <v>2000</v>
      </c>
      <c r="F15" s="21">
        <f t="shared" ref="F15:F16" si="11">B15</f>
        <v>2000</v>
      </c>
      <c r="G15" s="21">
        <f t="shared" ref="G15:G16" si="12">B15</f>
        <v>2000</v>
      </c>
      <c r="H15" s="21">
        <f t="shared" ref="H15:H16" si="13">D15</f>
        <v>2000</v>
      </c>
      <c r="I15" s="21">
        <f t="shared" ref="I15:I16" si="14">D15</f>
        <v>2000</v>
      </c>
    </row>
    <row r="16" ht="26.25" customHeight="1">
      <c r="A16" s="22" t="s">
        <v>36</v>
      </c>
      <c r="B16" s="21">
        <v>6500.0</v>
      </c>
      <c r="C16" s="19"/>
      <c r="D16" s="21">
        <f t="shared" si="9"/>
        <v>6500</v>
      </c>
      <c r="E16" s="21">
        <f t="shared" si="10"/>
        <v>6500</v>
      </c>
      <c r="F16" s="21">
        <f t="shared" si="11"/>
        <v>6500</v>
      </c>
      <c r="G16" s="21">
        <f t="shared" si="12"/>
        <v>6500</v>
      </c>
      <c r="H16" s="21">
        <f t="shared" si="13"/>
        <v>6500</v>
      </c>
      <c r="I16" s="21">
        <f t="shared" si="14"/>
        <v>6500</v>
      </c>
    </row>
    <row r="17" ht="26.25" customHeight="1">
      <c r="A17" s="13"/>
      <c r="B17" s="13"/>
      <c r="C17" s="13"/>
      <c r="D17" s="14"/>
      <c r="E17" s="13"/>
      <c r="F17" s="13"/>
      <c r="G17" s="13"/>
      <c r="H17" s="13"/>
      <c r="I17" s="13"/>
    </row>
    <row r="18" ht="26.25" customHeight="1">
      <c r="A18" s="23" t="s">
        <v>27</v>
      </c>
      <c r="B18" s="24"/>
      <c r="C18" s="24"/>
      <c r="D18" s="25">
        <f t="shared" ref="D18:I18" si="15">D6</f>
        <v>650000</v>
      </c>
      <c r="E18" s="25">
        <f t="shared" si="15"/>
        <v>650000</v>
      </c>
      <c r="F18" s="25">
        <f t="shared" si="15"/>
        <v>650000</v>
      </c>
      <c r="G18" s="25">
        <f t="shared" si="15"/>
        <v>650000</v>
      </c>
      <c r="H18" s="25">
        <f t="shared" si="15"/>
        <v>650000</v>
      </c>
      <c r="I18" s="25">
        <f t="shared" si="15"/>
        <v>650000</v>
      </c>
    </row>
    <row r="19" ht="30.75" customHeight="1">
      <c r="A19" s="26" t="s">
        <v>37</v>
      </c>
      <c r="B19" s="10"/>
      <c r="C19" s="10"/>
      <c r="D19" s="12">
        <f t="shared" ref="D19:I19" si="16">SUM(D11:D16,D5)</f>
        <v>539000</v>
      </c>
      <c r="E19" s="12">
        <f t="shared" si="16"/>
        <v>549500</v>
      </c>
      <c r="F19" s="12">
        <f t="shared" si="16"/>
        <v>560000</v>
      </c>
      <c r="G19" s="12">
        <f t="shared" si="16"/>
        <v>570500</v>
      </c>
      <c r="H19" s="12">
        <f t="shared" si="16"/>
        <v>581000</v>
      </c>
      <c r="I19" s="12">
        <f t="shared" si="16"/>
        <v>591500</v>
      </c>
    </row>
    <row r="20" ht="26.25" customHeight="1">
      <c r="A20" s="27" t="s">
        <v>38</v>
      </c>
      <c r="B20" s="28"/>
      <c r="C20" s="28"/>
      <c r="D20" s="29">
        <f t="shared" ref="D20:I20" si="17">SUM(D8:D16,D5)</f>
        <v>577437.5</v>
      </c>
      <c r="E20" s="29">
        <f t="shared" si="17"/>
        <v>588725</v>
      </c>
      <c r="F20" s="29">
        <f t="shared" si="17"/>
        <v>600012.5</v>
      </c>
      <c r="G20" s="29">
        <f t="shared" si="17"/>
        <v>611300</v>
      </c>
      <c r="H20" s="29">
        <f t="shared" si="17"/>
        <v>622587.5</v>
      </c>
      <c r="I20" s="29">
        <f t="shared" si="17"/>
        <v>633875</v>
      </c>
    </row>
    <row r="21" ht="26.25" customHeight="1">
      <c r="A21" s="15"/>
      <c r="B21" s="10"/>
      <c r="C21" s="10"/>
      <c r="D21" s="12"/>
      <c r="E21" s="12"/>
      <c r="F21" s="12"/>
      <c r="G21" s="12"/>
      <c r="H21" s="12"/>
      <c r="I21" s="12"/>
    </row>
    <row r="22" ht="26.25" customHeight="1">
      <c r="A22" s="30" t="s">
        <v>39</v>
      </c>
      <c r="B22" s="31"/>
      <c r="C22" s="7"/>
      <c r="D22" s="32">
        <f t="shared" ref="D22:I22" si="18">D18-D19</f>
        <v>111000</v>
      </c>
      <c r="E22" s="32">
        <f t="shared" si="18"/>
        <v>100500</v>
      </c>
      <c r="F22" s="32">
        <f t="shared" si="18"/>
        <v>90000</v>
      </c>
      <c r="G22" s="32">
        <f t="shared" si="18"/>
        <v>79500</v>
      </c>
      <c r="H22" s="32">
        <f t="shared" si="18"/>
        <v>69000</v>
      </c>
      <c r="I22" s="32">
        <f t="shared" si="18"/>
        <v>58500</v>
      </c>
    </row>
    <row r="23" ht="26.25" customHeight="1">
      <c r="A23" s="15" t="s">
        <v>40</v>
      </c>
      <c r="B23" s="15"/>
      <c r="C23" s="15"/>
      <c r="D23" s="33">
        <f t="shared" ref="D23:I23" si="19">D22/D19</f>
        <v>0.2059369202</v>
      </c>
      <c r="E23" s="33">
        <f t="shared" si="19"/>
        <v>0.1828935396</v>
      </c>
      <c r="F23" s="33">
        <f t="shared" si="19"/>
        <v>0.1607142857</v>
      </c>
      <c r="G23" s="33">
        <f t="shared" si="19"/>
        <v>0.1393514461</v>
      </c>
      <c r="H23" s="33">
        <f t="shared" si="19"/>
        <v>0.1187607573</v>
      </c>
      <c r="I23" s="33">
        <f t="shared" si="19"/>
        <v>0.0989010989</v>
      </c>
    </row>
    <row r="24" ht="26.25" customHeight="1">
      <c r="A24" s="34"/>
      <c r="B24" s="34"/>
      <c r="C24" s="34"/>
      <c r="D24" s="35"/>
      <c r="E24" s="35"/>
      <c r="F24" s="35"/>
      <c r="G24" s="35"/>
      <c r="H24" s="35"/>
      <c r="I24" s="35"/>
    </row>
    <row r="25" ht="26.25" customHeight="1">
      <c r="A25" s="30" t="s">
        <v>41</v>
      </c>
      <c r="B25" s="31"/>
      <c r="C25" s="7"/>
      <c r="D25" s="36">
        <f t="shared" ref="D25:I25" si="20">D18-D20</f>
        <v>72562.5</v>
      </c>
      <c r="E25" s="36">
        <f t="shared" si="20"/>
        <v>61275</v>
      </c>
      <c r="F25" s="36">
        <f t="shared" si="20"/>
        <v>49987.5</v>
      </c>
      <c r="G25" s="36">
        <f t="shared" si="20"/>
        <v>38700</v>
      </c>
      <c r="H25" s="36">
        <f t="shared" si="20"/>
        <v>27412.5</v>
      </c>
      <c r="I25" s="36">
        <f t="shared" si="20"/>
        <v>16125</v>
      </c>
    </row>
    <row r="26" ht="26.25" customHeight="1">
      <c r="A26" s="15" t="s">
        <v>40</v>
      </c>
      <c r="B26" s="15"/>
      <c r="C26" s="15"/>
      <c r="D26" s="33">
        <f t="shared" ref="D26:I26" si="21">D25/D20</f>
        <v>0.1256629505</v>
      </c>
      <c r="E26" s="33">
        <f t="shared" si="21"/>
        <v>0.1040808527</v>
      </c>
      <c r="F26" s="33">
        <f t="shared" si="21"/>
        <v>0.08331076436</v>
      </c>
      <c r="G26" s="33">
        <f t="shared" si="21"/>
        <v>0.06330770489</v>
      </c>
      <c r="H26" s="33">
        <f t="shared" si="21"/>
        <v>0.04402995563</v>
      </c>
      <c r="I26" s="33">
        <f t="shared" si="21"/>
        <v>0.02543876947</v>
      </c>
    </row>
    <row r="27" ht="26.25" customHeight="1">
      <c r="A27" s="15" t="s">
        <v>42</v>
      </c>
      <c r="B27" s="37">
        <v>0.3</v>
      </c>
      <c r="C27" s="10"/>
      <c r="D27" s="12">
        <f>D25*B27</f>
        <v>21768.75</v>
      </c>
      <c r="E27" s="12">
        <f>E25*B27</f>
        <v>18382.5</v>
      </c>
      <c r="F27" s="12">
        <f>F25*B27</f>
        <v>14996.25</v>
      </c>
      <c r="G27" s="12">
        <f>G25*B27</f>
        <v>11610</v>
      </c>
      <c r="H27" s="12">
        <f>H25*B27</f>
        <v>8223.75</v>
      </c>
      <c r="I27" s="12">
        <f>I25*B27</f>
        <v>4837.5</v>
      </c>
    </row>
    <row r="28" ht="26.25" customHeight="1">
      <c r="A28" s="34"/>
      <c r="B28" s="38"/>
      <c r="C28" s="38"/>
      <c r="D28" s="35"/>
      <c r="E28" s="35"/>
      <c r="F28" s="35"/>
      <c r="G28" s="35"/>
      <c r="H28" s="35"/>
      <c r="I28" s="35"/>
    </row>
    <row r="29" ht="26.25" customHeight="1">
      <c r="A29" s="39" t="s">
        <v>43</v>
      </c>
      <c r="B29" s="31"/>
      <c r="C29" s="7"/>
      <c r="D29" s="36">
        <f t="shared" ref="D29:I29" si="22">D25-D27</f>
        <v>50793.75</v>
      </c>
      <c r="E29" s="36">
        <f t="shared" si="22"/>
        <v>42892.5</v>
      </c>
      <c r="F29" s="36">
        <f t="shared" si="22"/>
        <v>34991.25</v>
      </c>
      <c r="G29" s="36">
        <f t="shared" si="22"/>
        <v>27090</v>
      </c>
      <c r="H29" s="36">
        <f t="shared" si="22"/>
        <v>19188.75</v>
      </c>
      <c r="I29" s="36">
        <f t="shared" si="22"/>
        <v>11287.5</v>
      </c>
    </row>
    <row r="30" ht="26.25" customHeight="1">
      <c r="A30" s="40" t="s">
        <v>44</v>
      </c>
      <c r="B30" s="13"/>
      <c r="C30" s="13"/>
      <c r="D30" s="41">
        <f t="shared" ref="D30:I30" si="23">(D29/D12)</f>
        <v>1.26984375</v>
      </c>
      <c r="E30" s="41">
        <f t="shared" si="23"/>
        <v>1.0723125</v>
      </c>
      <c r="F30" s="41">
        <f t="shared" si="23"/>
        <v>0.87478125</v>
      </c>
      <c r="G30" s="41">
        <f t="shared" si="23"/>
        <v>0.67725</v>
      </c>
      <c r="H30" s="41">
        <f t="shared" si="23"/>
        <v>0.47971875</v>
      </c>
      <c r="I30" s="41">
        <f t="shared" si="23"/>
        <v>0.2821875</v>
      </c>
    </row>
  </sheetData>
  <mergeCells count="6">
    <mergeCell ref="A1:B1"/>
    <mergeCell ref="A2:B2"/>
    <mergeCell ref="A3:B3"/>
    <mergeCell ref="A22:C22"/>
    <mergeCell ref="A25:C25"/>
    <mergeCell ref="A29:C29"/>
  </mergeCells>
  <conditionalFormatting sqref="D22:I26">
    <cfRule type="cellIs" dxfId="0" priority="1" operator="greaterThan">
      <formula>1</formula>
    </cfRule>
  </conditionalFormatting>
  <conditionalFormatting sqref="D22:I26">
    <cfRule type="cellIs" dxfId="1" priority="2" operator="lessThan">
      <formula>0</formula>
    </cfRule>
  </conditionalFormatting>
  <conditionalFormatting sqref="D29:I29">
    <cfRule type="cellIs" dxfId="1" priority="3" operator="lessThan">
      <formula>0</formula>
    </cfRule>
  </conditionalFormatting>
  <conditionalFormatting sqref="D29:I29">
    <cfRule type="cellIs" dxfId="0" priority="4" operator="greaterThan">
      <formula>1</formula>
    </cfRule>
  </conditionalFormatting>
  <drawing r:id="rId1"/>
</worksheet>
</file>