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My Documents\AATCC\Discovery Summit\"/>
    </mc:Choice>
  </mc:AlternateContent>
  <xr:revisionPtr revIDLastSave="0" documentId="13_ncr:1_{F8B94FB0-629E-4924-81C7-967BC11593CE}" xr6:coauthVersionLast="47" xr6:coauthVersionMax="47" xr10:uidLastSave="{00000000-0000-0000-0000-000000000000}"/>
  <bookViews>
    <workbookView xWindow="41172" yWindow="-1344" windowWidth="46296" windowHeight="25416" xr2:uid="{29CDA25A-033D-4E35-B5DD-9B1339049DCF}"/>
  </bookViews>
  <sheets>
    <sheet name="COST CALCULATOR" sheetId="26" r:id="rId1"/>
    <sheet name="Instructions" sheetId="27" r:id="rId2"/>
    <sheet name="Example" sheetId="14" r:id="rId3"/>
    <sheet name="Formulae" sheetId="28" r:id="rId4"/>
    <sheet name="Lists (Do not delete)" sheetId="13" r:id="rId5"/>
  </sheets>
  <definedNames>
    <definedName name="Role">'Lists (Do not delete)'!$A$1:$A$15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27" l="1"/>
  <c r="G26" i="26"/>
  <c r="G27" i="26" s="1"/>
  <c r="J18" i="26"/>
  <c r="G18" i="26"/>
  <c r="J16" i="26"/>
  <c r="J17" i="26" s="1"/>
  <c r="G16" i="26"/>
  <c r="G17" i="26" s="1"/>
  <c r="J14" i="26"/>
  <c r="J15" i="26" s="1"/>
  <c r="G14" i="26"/>
  <c r="G15" i="26" s="1"/>
  <c r="G21" i="26" s="1"/>
  <c r="J7" i="26"/>
  <c r="G7" i="26"/>
  <c r="J5" i="26"/>
  <c r="J6" i="26" s="1"/>
  <c r="G5" i="26"/>
  <c r="G6" i="26" s="1"/>
  <c r="J4" i="26"/>
  <c r="J26" i="26" s="1"/>
  <c r="G39" i="26" s="1"/>
  <c r="J3" i="26"/>
  <c r="G3" i="26"/>
  <c r="G4" i="26" s="1"/>
  <c r="J8" i="26" l="1"/>
  <c r="G19" i="26"/>
  <c r="J28" i="26"/>
  <c r="J9" i="26"/>
  <c r="J21" i="26"/>
  <c r="J37" i="26" s="1"/>
  <c r="G28" i="26"/>
  <c r="G34" i="26" s="1"/>
  <c r="G10" i="26"/>
  <c r="J19" i="26"/>
  <c r="J20" i="26" s="1"/>
  <c r="J33" i="26"/>
  <c r="J39" i="26"/>
  <c r="G20" i="26"/>
  <c r="G40" i="26"/>
  <c r="J40" i="26" s="1"/>
  <c r="J29" i="26"/>
  <c r="J27" i="26"/>
  <c r="G38" i="26"/>
  <c r="G22" i="26"/>
  <c r="G23" i="26" s="1"/>
  <c r="G8" i="26"/>
  <c r="G33" i="26"/>
  <c r="J7" i="14"/>
  <c r="G7" i="14"/>
  <c r="J34" i="26" l="1"/>
  <c r="J32" i="26"/>
  <c r="G29" i="26"/>
  <c r="G9" i="26"/>
  <c r="G32" i="26"/>
  <c r="G11" i="26"/>
  <c r="J38" i="26"/>
  <c r="G26" i="14"/>
  <c r="G27" i="14" s="1"/>
  <c r="J18" i="14"/>
  <c r="G18" i="14"/>
  <c r="J16" i="14"/>
  <c r="J17" i="14" s="1"/>
  <c r="G16" i="14"/>
  <c r="G17" i="14" s="1"/>
  <c r="J33" i="14" s="1"/>
  <c r="J14" i="14"/>
  <c r="J15" i="14" s="1"/>
  <c r="G14" i="14"/>
  <c r="G15" i="14" s="1"/>
  <c r="G21" i="14" s="1"/>
  <c r="J5" i="14"/>
  <c r="J6" i="14" s="1"/>
  <c r="J8" i="14" s="1"/>
  <c r="G5" i="14"/>
  <c r="G6" i="14" s="1"/>
  <c r="G8" i="14" s="1"/>
  <c r="J4" i="14"/>
  <c r="J21" i="14" s="1"/>
  <c r="J3" i="14"/>
  <c r="G3" i="14"/>
  <c r="G4" i="14" s="1"/>
  <c r="J28" i="14" l="1"/>
  <c r="J27" i="14" s="1"/>
  <c r="J39" i="14"/>
  <c r="G40" i="14"/>
  <c r="J40" i="14" s="1"/>
  <c r="G33" i="14"/>
  <c r="J34" i="14"/>
  <c r="J26" i="14"/>
  <c r="G39" i="14" s="1"/>
  <c r="G38" i="14"/>
  <c r="G19" i="14"/>
  <c r="J19" i="14"/>
  <c r="J20" i="14" s="1"/>
  <c r="J9" i="14"/>
  <c r="G10" i="14"/>
  <c r="G22" i="14"/>
  <c r="G28" i="14"/>
  <c r="J38" i="14" l="1"/>
  <c r="G29" i="14"/>
  <c r="G34" i="14"/>
  <c r="J29" i="14"/>
  <c r="J37" i="14"/>
  <c r="G32" i="14"/>
  <c r="G20" i="14"/>
  <c r="J32" i="14"/>
  <c r="G11" i="14"/>
  <c r="G23" i="14"/>
  <c r="G9" i="14"/>
</calcChain>
</file>

<file path=xl/sharedStrings.xml><?xml version="1.0" encoding="utf-8"?>
<sst xmlns="http://schemas.openxmlformats.org/spreadsheetml/2006/main" count="648" uniqueCount="205">
  <si>
    <t>Cost absorbed by mills</t>
  </si>
  <si>
    <t>Number of lots rejected</t>
  </si>
  <si>
    <t>Overdipping rate</t>
  </si>
  <si>
    <t xml:space="preserve">Solid color labdip requests </t>
  </si>
  <si>
    <t>Labdip rounds reviewed</t>
  </si>
  <si>
    <t>Brand cost per labdip review</t>
  </si>
  <si>
    <t>Annual wages spent on labdip review</t>
  </si>
  <si>
    <t>Overdipping cost (wasted wages)</t>
  </si>
  <si>
    <t>Labdip rounds created</t>
  </si>
  <si>
    <t>What is the average number of rounds needed to approve a labdip?</t>
  </si>
  <si>
    <t>What percentage of evaluations are for solid colors?</t>
  </si>
  <si>
    <t>How many working days/year at your location?  If unknown, enter 250.</t>
  </si>
  <si>
    <t>Vendor cost per labdip review</t>
  </si>
  <si>
    <t>How many minutes does it take to review a labdip round (including prep and follow-up)?</t>
  </si>
  <si>
    <t>BRAND LABDIP METRICS</t>
  </si>
  <si>
    <t>VENDOR LABDIP METRICS</t>
  </si>
  <si>
    <t>MILL LABDIP METRICS</t>
  </si>
  <si>
    <t>Color Details</t>
  </si>
  <si>
    <t>Brand Information</t>
  </si>
  <si>
    <t>Vendor Information</t>
  </si>
  <si>
    <t>Colorist</t>
  </si>
  <si>
    <t>Designer</t>
  </si>
  <si>
    <t>Sourcing</t>
  </si>
  <si>
    <t>Prod Dev</t>
  </si>
  <si>
    <t>Admin</t>
  </si>
  <si>
    <t>Buyer</t>
  </si>
  <si>
    <t>None</t>
  </si>
  <si>
    <t>How many working days/year are there at your location?</t>
  </si>
  <si>
    <t>Total labdip review time (in days)</t>
  </si>
  <si>
    <t>Weighted average wage for labdip review</t>
  </si>
  <si>
    <t>Overdipping cost for colors with no orders</t>
  </si>
  <si>
    <t>Rejection rate</t>
  </si>
  <si>
    <t>Courier fees to forward lab dip submits</t>
  </si>
  <si>
    <t>How many different colors do you combine when sending labdips?</t>
  </si>
  <si>
    <t>BRAND BURDEN</t>
  </si>
  <si>
    <t>What is the average production lot size (in pounds)?</t>
  </si>
  <si>
    <t>What is the average dyeing production cost/pound?</t>
  </si>
  <si>
    <t>TOTAL COST OF COLOR</t>
  </si>
  <si>
    <t>Making colors and sending them on trips</t>
  </si>
  <si>
    <t>BURDEN ACROSS ALL VENDORS</t>
  </si>
  <si>
    <t>BURDEN ACROSS ALL MILLS</t>
  </si>
  <si>
    <t>Mill information</t>
  </si>
  <si>
    <t>What is the estimated cost to produce one round of labdips?</t>
  </si>
  <si>
    <t>BRAND FIRST BULK METRICS</t>
  </si>
  <si>
    <t>VENDOR FIRST BULK METRICS</t>
  </si>
  <si>
    <t>MILL FIRST BULK METRICS</t>
  </si>
  <si>
    <t>Wages to review lab dips and 1st bulk</t>
  </si>
  <si>
    <t xml:space="preserve">Solid color 1st bulk requests </t>
  </si>
  <si>
    <t>1st bulk rounds reviewed</t>
  </si>
  <si>
    <t>Total 1st bulk review time (in days)</t>
  </si>
  <si>
    <t>Weighted average wage for 1st bulk review</t>
  </si>
  <si>
    <t>Annual wages spent reviewing 1st bulk</t>
  </si>
  <si>
    <t>Brand cost per 1st bulk review</t>
  </si>
  <si>
    <t>Vendor cost per 1st bulk review</t>
  </si>
  <si>
    <t>Courier fees to forward 1st bulk submits</t>
  </si>
  <si>
    <t>Courier fees to send 1st bulk submits</t>
  </si>
  <si>
    <t>Courier fees for labdips and 1st bulk</t>
  </si>
  <si>
    <t>Labdipping costs absorbed</t>
  </si>
  <si>
    <t>Courier fees for 1st bulk</t>
  </si>
  <si>
    <t>What is the average number of rounds needed to approve a 1st bulk submit?</t>
  </si>
  <si>
    <t>How many minutes does it take to review a 1st bulk submit (including prep and follow-up)?</t>
  </si>
  <si>
    <t>How many different colors do you combine when sending 1st bulk submits?</t>
  </si>
  <si>
    <t>What is the estimated courier fee to send a 1st bulk sample?</t>
  </si>
  <si>
    <t>What is the estimated courier fee to send lab dip or 1st bulk samples?</t>
  </si>
  <si>
    <t>What is the purported number of cycles lost for each rejected production lot?</t>
  </si>
  <si>
    <t>Overdipping</t>
  </si>
  <si>
    <t>Color Manager</t>
  </si>
  <si>
    <t>Sr Color Analyst</t>
  </si>
  <si>
    <t>Color Analyst</t>
  </si>
  <si>
    <t>Color Technician</t>
  </si>
  <si>
    <t>Cost of rejected 1st bulk</t>
  </si>
  <si>
    <t>Cost of fabric waste</t>
  </si>
  <si>
    <t>Total labdip review time (in Labor Years)</t>
  </si>
  <si>
    <t>Labor Years to review labdips and 1st bulk</t>
  </si>
  <si>
    <t>Total 1st bulk review time (in Labor Years)</t>
  </si>
  <si>
    <t>Brand &amp; Vendor wages</t>
  </si>
  <si>
    <t>Brand &amp; Vendor Labor Years</t>
  </si>
  <si>
    <t>Theoretical capacity lost (in lots)</t>
  </si>
  <si>
    <t>Sr Designer</t>
  </si>
  <si>
    <t>Jr Designer</t>
  </si>
  <si>
    <t>Prod Developer</t>
  </si>
  <si>
    <t>Other 1</t>
  </si>
  <si>
    <t>Other 2</t>
  </si>
  <si>
    <t>Question</t>
  </si>
  <si>
    <t>Instructions</t>
  </si>
  <si>
    <t>This should include the total color/fabric/mill requests for which POs are issued, or alternatively, the number of labdip requests in BOMs when POs are issued</t>
  </si>
  <si>
    <t>Line</t>
  </si>
  <si>
    <t xml:space="preserve">Exclude yarndye patterns, prints, or wash programs.  You might have to estimate and apply a percentage to Question 1 </t>
  </si>
  <si>
    <t>A "round" is a submit of labdips for a particular color received on a given day.  It might contain one or several labdips (A, B, C, etc.)</t>
  </si>
  <si>
    <t>A "round" is a submit of a single bulk color sample received on a given day.</t>
  </si>
  <si>
    <t>This includes several activities, such as receiving labdips, notifying people and scheduling the review, retrieving color standards and previous submits, evaluating the color match, recording the results in the system of record, and notifying the vendor</t>
  </si>
  <si>
    <t>This includes several activities, such as receiving the bulk submit, notifying people and scheduling the review, retrieving color standards and previous submits, evaluating the color match, recording the results in the system of record, and notifying the vendor</t>
  </si>
  <si>
    <t>How many Brand employee roles review labdips?</t>
  </si>
  <si>
    <t>This refers to the number of roles involved in color review, NOT the number of individuals.  If only designers review labdips, only list one role - Designer.  If other roles like product development or sourcing are involved, list them on an additional line.  Only list a role once, no matter how many people in that role are involved.  For instance, if 20 designers review labdips for different categories, only list the Designer role once.</t>
  </si>
  <si>
    <t>Choose the closest role description from the list</t>
  </si>
  <si>
    <t>Estimate the percentage of that role's time is spent on labdip review over the course of a year.  This is just a general estmate.</t>
  </si>
  <si>
    <t>How many Brand employee roles review 1st bulk?</t>
  </si>
  <si>
    <t>This refers to the number of roles involved in color review, NOT the number of individuals.  If only designers review 1st bulk, only list one role - Designer.  If other roles like product development or sourcing are involved, list them on an additional line.  Only list a role once, no matter how many people in that role are involved.  For instance, if 20 designers review 1st bulk for different categories, only list the Designer role once.</t>
  </si>
  <si>
    <t>Estimate the percentage of that role's time is spent on 1st bulk review over the course of a year.  This is just a general estmate.</t>
  </si>
  <si>
    <t>There are 250 working days in a year (excludes weekends and holidays).  This does not include vacation time, since these duties shift to someone else (except in the US).  The number of working days may vary in other countries.  When in doubt, use 250.</t>
  </si>
  <si>
    <t>This refers to the number of roles involved in color review, NOT the number of individuals.  If only a colorist reviews labdips, only list one role - Colorist.  If other roles like admins are involved, list them on an additional line.  Only list a role once, no matter how many people in that role are involved.  For instance, if 5 Colorists review labdips, only list the Colorist role once.</t>
  </si>
  <si>
    <t>Estimate the salary of employees in this role.  You might need to determine an average salary if there are different wage levels of people in this role.</t>
  </si>
  <si>
    <t>How many Vendor employee roles usually review 1st bulk?</t>
  </si>
  <si>
    <t>This refers to the number of roles involved in color review, NOT the number of individuals.  If only a colorist reviews 1st bulk, only list one role - Colorist.  If other roles like admins are involved, list them on an additional line.  Only list a role once, no matter how many people in that role are involved.  For instance, if 5 Colorists review 1st bulk, only list the Colorist role once.</t>
  </si>
  <si>
    <t>This is an estimate of the average number of different color labdip submits grouped together to send to the brand.  This does NOT refer to the number of choices for a single color - it refers to the number of submits for DIFFERENT colors grouped together to be sent to the brand (to save on courier fees).</t>
  </si>
  <si>
    <t>This is an estimate of the average number of different color 1st bulk submits grouped together to send to the brand.  This does NOT refer to the number of choices for a single color - it refers to the number of submits for DIFFERENT colors grouped together to be sent to the brand (to save on courier fees).</t>
  </si>
  <si>
    <t>Note that in-region courier fees (for instance within China) are less that fees to send parcels from Asia to the US.  This is only an estimate.</t>
  </si>
  <si>
    <t>The industry estimate for this is $150</t>
  </si>
  <si>
    <t>Mills typically send labdips to the in-region vendor, so the amount might be lower than sending to the US.  This is only an estimate.</t>
  </si>
  <si>
    <t>This is an estimate of the average number of different color labdip submits grouped together to send to the vendor.  This does NOT refer to the number of choices for a single color - it refers to the number of submits for DIFFERENT colors grouped together to be sent to the vendor (to save on courier fees).</t>
  </si>
  <si>
    <t>This is an estimate of the average number of different color 1st bulk submits grouped together to send to the vendor.  This does NOT refer to the number of choices for a single color - it refers to the number of 1st bulk submits for DIFFERENT colors grouped together to be sent to the vendor (to save on courier fees).</t>
  </si>
  <si>
    <t>This should be set at 3</t>
  </si>
  <si>
    <t>This should be set at 2,200</t>
  </si>
  <si>
    <t>This should be set at $1.50</t>
  </si>
  <si>
    <t>A "labdip request" is a specific color assigned to a specific fabric from a specific mill (color/fabric/mill).  It is not 1) the number of colors in a palette, 2) the number of colors sent to a vendor, or 3) the number of colors sent to a mill.  Look in the system of record (PLM, PDM, master spreadsheet, etc) to retrieve this number.  You need to get 12 months of data.</t>
  </si>
  <si>
    <t>What is the first role involved in labdip reviews?</t>
  </si>
  <si>
    <t>What is the second role involved in labdip reviews?</t>
  </si>
  <si>
    <t>What is the third role involved in labdip reviews?</t>
  </si>
  <si>
    <t>What is the fourth role involved in labdip reviews?</t>
  </si>
  <si>
    <t>What is the fifth role involved in labdip reviews?</t>
  </si>
  <si>
    <t>What is the sixth role involved in labdip reviews?</t>
  </si>
  <si>
    <t>Choose the closest role description from the list (if necessary)</t>
  </si>
  <si>
    <t>Choose the closest role description from the list (required)</t>
  </si>
  <si>
    <t>What percentage of the first role's time is spent on labdip tasks?</t>
  </si>
  <si>
    <t>What percentage of the second role's time is spent on labdip tasks?</t>
  </si>
  <si>
    <t>What percentage of the third role's time is spent on labdip tasks?</t>
  </si>
  <si>
    <t>What percentage of the fourth role's time is spent on labdip tasks?</t>
  </si>
  <si>
    <t>What percentage of the fifth role's time is spent on labdip tasks?</t>
  </si>
  <si>
    <t>What percentage of the sixth role's time is spent on labdip tasks?</t>
  </si>
  <si>
    <t>What is the estimated salary the first role (involving labdip tasks)?</t>
  </si>
  <si>
    <t>What is the estimated salary the second role (involving labdip tasks)?</t>
  </si>
  <si>
    <t>What is the estimated salary the third role (involving labdip tasks)?</t>
  </si>
  <si>
    <t>What is the estimated salary the forth role (involving labdip tasks)?</t>
  </si>
  <si>
    <t>What is the estimated salary the fifth role (involving labdip tasks)?</t>
  </si>
  <si>
    <t>What is the estimated salary the sixth role (involving labdip tasks)?</t>
  </si>
  <si>
    <t>What is the first role involved in reviewing 1st bulk?</t>
  </si>
  <si>
    <t>What is the second role involved in reviewing 1st bulk?</t>
  </si>
  <si>
    <t>What is the third role involved in reviewing 1st bulk?</t>
  </si>
  <si>
    <t>What is the forth role involved in reviewing 1st bulk?</t>
  </si>
  <si>
    <t>What is the fifth role involved in reviewing 1st bulk?</t>
  </si>
  <si>
    <t>What is the sixth role involved in reviewing 1st bulk?</t>
  </si>
  <si>
    <t>What is the estimated salary the first role (involving 1st bulk tasks)?</t>
  </si>
  <si>
    <t>What is the estimated salary the second role (involving 1st bulk tasks)?</t>
  </si>
  <si>
    <t>What is the estimated salary the third role (involving 1st bulk tasks)?</t>
  </si>
  <si>
    <t>What is the estimated salary the fourth role (involving 1st bulk tasks)?</t>
  </si>
  <si>
    <t>What is the estimated salary the fifth role (involving 1st bulk tasks)?</t>
  </si>
  <si>
    <t>What is the estimated salary the sixth role (involving 1st bulk tasks)?</t>
  </si>
  <si>
    <t>What percentage of the first role's time is spent on 1st bulk tasks?</t>
  </si>
  <si>
    <t>What percentage of the second role's time is spent on 1st bulk tasks?</t>
  </si>
  <si>
    <t>What percentage of the third role's time is spent on 1st bulk tasks?</t>
  </si>
  <si>
    <t>What percentage of the fourth role's time is spent on 1st bulk tasks?</t>
  </si>
  <si>
    <t>What percentage of the fifth role's time is spent on 1st bulk tasks?</t>
  </si>
  <si>
    <t>What percentage of the sixth role's time is spent on 1st bulk tasks?</t>
  </si>
  <si>
    <t>How many Vendor roles usually review labdips?</t>
  </si>
  <si>
    <t>What is the total number of labdip requests in a year?</t>
  </si>
  <si>
    <t>What is the total number of 1st bulk requests in a year?</t>
  </si>
  <si>
    <t>((D16*D22)+(D17*D23)+(D18*D24)+(D19*D25)+(D20*D26)+(D21*D27))/D9</t>
  </si>
  <si>
    <t>D2*D4</t>
  </si>
  <si>
    <t>(D2*D4*D5*D7)/60/8</t>
  </si>
  <si>
    <t>((D2*D4*D5*D7)/60/8)/D47</t>
  </si>
  <si>
    <t>G6*G7*D9</t>
  </si>
  <si>
    <t>G8/G4</t>
  </si>
  <si>
    <t>(G3-J3)/G3</t>
  </si>
  <si>
    <t>G8*G10</t>
  </si>
  <si>
    <t>D3*D4</t>
  </si>
  <si>
    <t>D3*D4*D6</t>
  </si>
  <si>
    <t>(D3*D4*D6*D8)/60/8</t>
  </si>
  <si>
    <t>J5/D47</t>
  </si>
  <si>
    <t>((D35*D41)+(D36*D42)+(D37*D43)+(D38*D44)+(D39*D45)+(D40*D46))/D28</t>
  </si>
  <si>
    <t>J6*J7*D28</t>
  </si>
  <si>
    <t>J8/J4</t>
  </si>
  <si>
    <t>D2*D4*D5</t>
  </si>
  <si>
    <t>D2*D4*D48</t>
  </si>
  <si>
    <t>(D2*D4*D48*D50)/60/8</t>
  </si>
  <si>
    <t>G16/D72</t>
  </si>
  <si>
    <t>(D56*D59)+(D57*D60)+(D58*D61)</t>
  </si>
  <si>
    <t>J17*J18</t>
  </si>
  <si>
    <t>J19/J15</t>
  </si>
  <si>
    <t>G17*G18</t>
  </si>
  <si>
    <t>H19/G15</t>
  </si>
  <si>
    <t>(G15/D73)*D75</t>
  </si>
  <si>
    <t>(G14-J14)/G14</t>
  </si>
  <si>
    <t>G19*G22</t>
  </si>
  <si>
    <t>D3*D4*D49</t>
  </si>
  <si>
    <t>(D3*D4*D49*D51)/60/8</t>
  </si>
  <si>
    <t>J16/D72</t>
  </si>
  <si>
    <t>(D66*D69)+(D67*D70)+(D68*D71)</t>
  </si>
  <si>
    <t>(J4*D75)/D74</t>
  </si>
  <si>
    <t>(G26*((1/D78)*D76)+(1-1/D78)*G26*(D76-D77))</t>
  </si>
  <si>
    <t>G27*G28</t>
  </si>
  <si>
    <t>(J4/D79)*D77</t>
  </si>
  <si>
    <t>J28/J4</t>
  </si>
  <si>
    <t>J4-J3</t>
  </si>
  <si>
    <t>J28*D80</t>
  </si>
  <si>
    <t>G8+J8</t>
  </si>
  <si>
    <t>G6+J6</t>
  </si>
  <si>
    <t>G19+J19</t>
  </si>
  <si>
    <t>G17+J17</t>
  </si>
  <si>
    <t>G21+J21</t>
  </si>
  <si>
    <t>J28*D81*D82</t>
  </si>
  <si>
    <t>G21+J21+G27+J26</t>
  </si>
  <si>
    <t>G8+J8+G19+J19</t>
  </si>
  <si>
    <t>G6+J6+G17+J17</t>
  </si>
  <si>
    <t>Enter data ONLY in orange cells.  All others are auto-calculated</t>
  </si>
  <si>
    <t>©2023 Black Swan Textiles,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</si>
</sst>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quot;$&quot;#,##0.0"/>
  </numFmts>
  <fonts count="18" x14ac:knownFonts="1">
    <font>
      <sz val="11"/>
      <color theme="1"/>
      <name val="Calibri"/>
      <family val="2"/>
      <scheme val="minor"/>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1"/>
      <name val="Segoe UI"/>
      <family val="2"/>
    </font>
    <font>
      <sz val="11"/>
      <color rgb="FF3F3F76"/>
      <name val="Segoe UI"/>
      <family val="2"/>
    </font>
    <font>
      <b/>
      <sz val="11"/>
      <color rgb="FFFA7D00"/>
      <name val="Segoe UI"/>
      <family val="2"/>
    </font>
    <font>
      <b/>
      <sz val="11"/>
      <color rgb="FF3F3F76"/>
      <name val="Segoe UI"/>
      <family val="2"/>
    </font>
    <font>
      <b/>
      <sz val="11"/>
      <color theme="0"/>
      <name val="Segoe UI"/>
      <family val="2"/>
    </font>
    <font>
      <b/>
      <i/>
      <sz val="11"/>
      <color theme="0"/>
      <name val="Segoe UI"/>
      <family val="2"/>
    </font>
    <font>
      <b/>
      <sz val="11"/>
      <color rgb="FFFFFF00"/>
      <name val="Segoe UI"/>
      <family val="2"/>
    </font>
    <font>
      <sz val="11"/>
      <color theme="0"/>
      <name val="Segoe UI"/>
      <family val="2"/>
    </font>
    <font>
      <sz val="8"/>
      <name val="Calibri"/>
      <family val="2"/>
      <scheme val="minor"/>
    </font>
    <font>
      <sz val="11"/>
      <name val="Segoe UI"/>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1"/>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ck">
        <color indexed="64"/>
      </left>
      <right/>
      <top style="thick">
        <color indexed="64"/>
      </top>
      <bottom/>
      <diagonal/>
    </border>
    <border>
      <left/>
      <right/>
      <top style="thick">
        <color indexed="64"/>
      </top>
      <bottom/>
      <diagonal/>
    </border>
    <border>
      <left style="thin">
        <color rgb="FF7F7F7F"/>
      </left>
      <right style="thick">
        <color indexed="64"/>
      </right>
      <top style="thick">
        <color indexed="64"/>
      </top>
      <bottom style="thin">
        <color rgb="FF7F7F7F"/>
      </bottom>
      <diagonal/>
    </border>
    <border>
      <left style="thick">
        <color indexed="64"/>
      </left>
      <right/>
      <top/>
      <bottom/>
      <diagonal/>
    </border>
    <border>
      <left style="thin">
        <color rgb="FF7F7F7F"/>
      </left>
      <right style="thick">
        <color indexed="64"/>
      </right>
      <top style="thin">
        <color rgb="FF7F7F7F"/>
      </top>
      <bottom style="thin">
        <color rgb="FF7F7F7F"/>
      </bottom>
      <diagonal/>
    </border>
    <border>
      <left style="thick">
        <color indexed="64"/>
      </left>
      <right/>
      <top/>
      <bottom style="medium">
        <color indexed="64"/>
      </bottom>
      <diagonal/>
    </border>
    <border>
      <left style="thin">
        <color rgb="FF7F7F7F"/>
      </left>
      <right style="thick">
        <color indexed="64"/>
      </right>
      <top style="thin">
        <color rgb="FF7F7F7F"/>
      </top>
      <bottom style="medium">
        <color indexed="64"/>
      </bottom>
      <diagonal/>
    </border>
    <border>
      <left style="thick">
        <color indexed="64"/>
      </left>
      <right/>
      <top style="medium">
        <color indexed="64"/>
      </top>
      <bottom/>
      <diagonal/>
    </border>
    <border>
      <left style="thin">
        <color rgb="FF7F7F7F"/>
      </left>
      <right style="thick">
        <color indexed="64"/>
      </right>
      <top style="medium">
        <color indexed="64"/>
      </top>
      <bottom style="thin">
        <color rgb="FF7F7F7F"/>
      </bottom>
      <diagonal/>
    </border>
    <border>
      <left style="thick">
        <color indexed="64"/>
      </left>
      <right/>
      <top/>
      <bottom style="thick">
        <color indexed="64"/>
      </bottom>
      <diagonal/>
    </border>
    <border>
      <left/>
      <right/>
      <top/>
      <bottom style="thick">
        <color indexed="64"/>
      </bottom>
      <diagonal/>
    </border>
    <border>
      <left style="thin">
        <color rgb="FF7F7F7F"/>
      </left>
      <right style="thick">
        <color indexed="64"/>
      </right>
      <top style="thin">
        <color rgb="FF7F7F7F"/>
      </top>
      <bottom style="thick">
        <color indexed="64"/>
      </bottom>
      <diagonal/>
    </border>
    <border>
      <left style="thin">
        <color rgb="FF7F7F7F"/>
      </left>
      <right style="thick">
        <color indexed="64"/>
      </right>
      <top/>
      <bottom style="thin">
        <color rgb="FF7F7F7F"/>
      </bottom>
      <diagonal/>
    </border>
    <border>
      <left style="medium">
        <color indexed="64"/>
      </left>
      <right style="medium">
        <color indexed="64"/>
      </right>
      <top style="thin">
        <color rgb="FF7F7F7F"/>
      </top>
      <bottom/>
      <diagonal/>
    </border>
    <border>
      <left style="thin">
        <color rgb="FF7F7F7F"/>
      </left>
      <right style="thick">
        <color indexed="64"/>
      </right>
      <top style="thin">
        <color rgb="FF7F7F7F"/>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style="thick">
        <color indexed="64"/>
      </right>
      <top style="medium">
        <color indexed="64"/>
      </top>
      <bottom style="thin">
        <color rgb="FF7F7F7F"/>
      </bottom>
      <diagonal/>
    </border>
    <border>
      <left style="medium">
        <color indexed="64"/>
      </left>
      <right style="thick">
        <color indexed="64"/>
      </right>
      <top style="thin">
        <color rgb="FF7F7F7F"/>
      </top>
      <bottom style="thin">
        <color rgb="FF7F7F7F"/>
      </bottom>
      <diagonal/>
    </border>
    <border>
      <left style="medium">
        <color indexed="64"/>
      </left>
      <right style="thick">
        <color indexed="64"/>
      </right>
      <top style="thin">
        <color rgb="FF7F7F7F"/>
      </top>
      <bottom style="medium">
        <color indexed="64"/>
      </bottom>
      <diagonal/>
    </border>
    <border>
      <left/>
      <right style="thick">
        <color indexed="64"/>
      </right>
      <top/>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style="medium">
        <color theme="9" tint="0.79998168889431442"/>
      </left>
      <right/>
      <top style="medium">
        <color theme="9" tint="0.79998168889431442"/>
      </top>
      <bottom style="medium">
        <color theme="9" tint="0.79998168889431442"/>
      </bottom>
      <diagonal/>
    </border>
    <border>
      <left/>
      <right/>
      <top style="medium">
        <color theme="9" tint="0.79998168889431442"/>
      </top>
      <bottom style="medium">
        <color theme="9" tint="0.79998168889431442"/>
      </bottom>
      <diagonal/>
    </border>
    <border>
      <left/>
      <right style="medium">
        <color theme="9" tint="0.79998168889431442"/>
      </right>
      <top style="medium">
        <color theme="9" tint="0.79998168889431442"/>
      </top>
      <bottom/>
      <diagonal/>
    </border>
    <border>
      <left/>
      <right/>
      <top style="medium">
        <color theme="9" tint="0.79998168889431442"/>
      </top>
      <bottom/>
      <diagonal/>
    </border>
    <border>
      <left style="medium">
        <color theme="8" tint="0.79998168889431442"/>
      </left>
      <right/>
      <top style="medium">
        <color theme="8" tint="0.79998168889431442"/>
      </top>
      <bottom style="medium">
        <color theme="8" tint="0.79998168889431442"/>
      </bottom>
      <diagonal/>
    </border>
    <border>
      <left/>
      <right/>
      <top style="medium">
        <color theme="8" tint="0.79998168889431442"/>
      </top>
      <bottom style="medium">
        <color theme="8" tint="0.79998168889431442"/>
      </bottom>
      <diagonal/>
    </border>
    <border>
      <left/>
      <right/>
      <top style="medium">
        <color theme="8" tint="0.79998168889431442"/>
      </top>
      <bottom/>
      <diagonal/>
    </border>
    <border>
      <left/>
      <right style="medium">
        <color theme="8" tint="0.79998168889431442"/>
      </right>
      <top style="medium">
        <color theme="8" tint="0.79998168889431442"/>
      </top>
      <bottom/>
      <diagonal/>
    </border>
    <border>
      <left style="medium">
        <color rgb="FFFFCCFF"/>
      </left>
      <right/>
      <top style="medium">
        <color rgb="FFFFCCFF"/>
      </top>
      <bottom style="medium">
        <color rgb="FFFFCCFF"/>
      </bottom>
      <diagonal/>
    </border>
    <border>
      <left/>
      <right/>
      <top style="medium">
        <color rgb="FFFFCCFF"/>
      </top>
      <bottom style="medium">
        <color rgb="FFFFCCFF"/>
      </bottom>
      <diagonal/>
    </border>
    <border>
      <left/>
      <right/>
      <top style="medium">
        <color rgb="FFFFCCFF"/>
      </top>
      <bottom/>
      <diagonal/>
    </border>
    <border>
      <left/>
      <right style="medium">
        <color rgb="FFFFCCFF"/>
      </right>
      <top style="medium">
        <color rgb="FFFFCCFF"/>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rgb="FF7F7F7F"/>
      </top>
      <bottom style="thick">
        <color indexed="64"/>
      </bottom>
      <diagonal/>
    </border>
    <border>
      <left/>
      <right/>
      <top style="thick">
        <color indexed="64"/>
      </top>
      <bottom style="thin">
        <color auto="1"/>
      </bottom>
      <diagonal/>
    </border>
    <border>
      <left/>
      <right/>
      <top style="thin">
        <color auto="1"/>
      </top>
      <bottom style="thin">
        <color auto="1"/>
      </bottom>
      <diagonal/>
    </border>
    <border>
      <left/>
      <right/>
      <top style="thin">
        <color auto="1"/>
      </top>
      <bottom style="thick">
        <color indexed="64"/>
      </bottom>
      <diagonal/>
    </border>
    <border>
      <left/>
      <right style="thick">
        <color indexed="64"/>
      </right>
      <top style="thick">
        <color indexed="64"/>
      </top>
      <bottom style="thin">
        <color auto="1"/>
      </bottom>
      <diagonal/>
    </border>
    <border>
      <left/>
      <right style="thick">
        <color indexed="64"/>
      </right>
      <top style="thin">
        <color auto="1"/>
      </top>
      <bottom style="thin">
        <color auto="1"/>
      </bottom>
      <diagonal/>
    </border>
    <border>
      <left/>
      <right style="thick">
        <color indexed="64"/>
      </right>
      <top style="thin">
        <color auto="1"/>
      </top>
      <bottom style="thick">
        <color indexed="64"/>
      </bottom>
      <diagonal/>
    </border>
    <border>
      <left/>
      <right style="thin">
        <color rgb="FF7F7F7F"/>
      </right>
      <top style="thick">
        <color indexed="64"/>
      </top>
      <bottom/>
      <diagonal/>
    </border>
    <border>
      <left/>
      <right style="thin">
        <color rgb="FF7F7F7F"/>
      </right>
      <top/>
      <bottom/>
      <diagonal/>
    </border>
    <border>
      <left/>
      <right style="thin">
        <color rgb="FF7F7F7F"/>
      </right>
      <top/>
      <bottom style="medium">
        <color indexed="64"/>
      </bottom>
      <diagonal/>
    </border>
  </borders>
  <cellStyleXfs count="3">
    <xf numFmtId="0" fontId="0" fillId="0" borderId="0"/>
    <xf numFmtId="0" fontId="9" fillId="2" borderId="1" applyNumberFormat="0" applyAlignment="0" applyProtection="0"/>
    <xf numFmtId="3" fontId="10" fillId="3" borderId="1" applyAlignment="0" applyProtection="0"/>
  </cellStyleXfs>
  <cellXfs count="157">
    <xf numFmtId="0" fontId="0" fillId="0" borderId="0" xfId="0"/>
    <xf numFmtId="0" fontId="8" fillId="0" borderId="0" xfId="0" applyFont="1" applyAlignment="1">
      <alignment horizontal="center"/>
    </xf>
    <xf numFmtId="0" fontId="7" fillId="0" borderId="0" xfId="0" applyFont="1"/>
    <xf numFmtId="0" fontId="7" fillId="0" borderId="0" xfId="0" applyFont="1" applyAlignment="1">
      <alignment horizontal="center"/>
    </xf>
    <xf numFmtId="0" fontId="7" fillId="4" borderId="0" xfId="0" applyFont="1" applyFill="1"/>
    <xf numFmtId="0" fontId="7" fillId="0" borderId="0" xfId="0" applyFont="1" applyAlignment="1">
      <alignment horizontal="right" indent="1"/>
    </xf>
    <xf numFmtId="0" fontId="7" fillId="4" borderId="0" xfId="0" applyFont="1" applyFill="1" applyAlignment="1">
      <alignment horizontal="center"/>
    </xf>
    <xf numFmtId="3" fontId="10" fillId="3" borderId="6" xfId="2" applyBorder="1" applyAlignment="1">
      <alignment horizontal="center"/>
    </xf>
    <xf numFmtId="3" fontId="10" fillId="3" borderId="7" xfId="2" applyBorder="1" applyAlignment="1">
      <alignment horizontal="center"/>
    </xf>
    <xf numFmtId="4" fontId="10" fillId="3" borderId="7" xfId="2" applyNumberFormat="1" applyBorder="1" applyAlignment="1">
      <alignment horizontal="center"/>
    </xf>
    <xf numFmtId="165" fontId="10" fillId="3" borderId="7" xfId="2" applyNumberFormat="1" applyBorder="1" applyAlignment="1">
      <alignment horizontal="center"/>
    </xf>
    <xf numFmtId="164" fontId="10" fillId="3" borderId="7" xfId="2" applyNumberFormat="1" applyBorder="1" applyAlignment="1">
      <alignment horizontal="center"/>
    </xf>
    <xf numFmtId="9" fontId="10" fillId="3" borderId="7" xfId="2" applyNumberFormat="1" applyBorder="1" applyAlignment="1">
      <alignment horizontal="center"/>
    </xf>
    <xf numFmtId="165" fontId="10" fillId="3" borderId="8" xfId="2" applyNumberFormat="1" applyBorder="1" applyAlignment="1">
      <alignment horizontal="center"/>
    </xf>
    <xf numFmtId="164" fontId="10" fillId="3" borderId="8" xfId="2" applyNumberFormat="1" applyBorder="1" applyAlignment="1">
      <alignment horizontal="center"/>
    </xf>
    <xf numFmtId="3" fontId="10" fillId="3" borderId="8" xfId="2" applyBorder="1" applyAlignment="1">
      <alignment horizontal="center"/>
    </xf>
    <xf numFmtId="165" fontId="7" fillId="4" borderId="0" xfId="0" applyNumberFormat="1" applyFont="1" applyFill="1"/>
    <xf numFmtId="0" fontId="6" fillId="0" borderId="0" xfId="0" applyFont="1" applyAlignment="1">
      <alignment horizontal="right" indent="1"/>
    </xf>
    <xf numFmtId="165" fontId="10" fillId="3" borderId="6" xfId="2" applyNumberFormat="1" applyBorder="1" applyAlignment="1">
      <alignment horizontal="center"/>
    </xf>
    <xf numFmtId="164" fontId="10" fillId="3" borderId="22" xfId="2" applyNumberFormat="1" applyBorder="1" applyAlignment="1">
      <alignment horizontal="center"/>
    </xf>
    <xf numFmtId="165" fontId="7" fillId="4" borderId="0" xfId="0" applyNumberFormat="1" applyFont="1" applyFill="1" applyAlignment="1">
      <alignment horizontal="center"/>
    </xf>
    <xf numFmtId="3" fontId="7" fillId="4" borderId="0" xfId="0" applyNumberFormat="1" applyFont="1" applyFill="1"/>
    <xf numFmtId="10" fontId="7" fillId="4" borderId="0" xfId="0" applyNumberFormat="1" applyFont="1" applyFill="1" applyAlignment="1">
      <alignment horizontal="center"/>
    </xf>
    <xf numFmtId="166" fontId="7" fillId="4" borderId="0" xfId="0" applyNumberFormat="1" applyFont="1" applyFill="1"/>
    <xf numFmtId="44" fontId="7" fillId="4" borderId="0" xfId="0" applyNumberFormat="1" applyFont="1" applyFill="1"/>
    <xf numFmtId="0" fontId="7" fillId="10" borderId="10" xfId="0" applyFont="1" applyFill="1" applyBorder="1"/>
    <xf numFmtId="0" fontId="7" fillId="10" borderId="0" xfId="0" applyFont="1" applyFill="1"/>
    <xf numFmtId="165" fontId="10" fillId="3" borderId="27" xfId="2" applyNumberFormat="1" applyBorder="1" applyAlignment="1">
      <alignment horizontal="center"/>
    </xf>
    <xf numFmtId="4" fontId="10" fillId="3" borderId="28" xfId="2" applyNumberFormat="1" applyBorder="1" applyAlignment="1">
      <alignment horizontal="center"/>
    </xf>
    <xf numFmtId="0" fontId="7" fillId="10" borderId="12" xfId="0" applyFont="1" applyFill="1" applyBorder="1"/>
    <xf numFmtId="0" fontId="7" fillId="10" borderId="0" xfId="0" applyFont="1" applyFill="1" applyAlignment="1">
      <alignment horizontal="center"/>
    </xf>
    <xf numFmtId="165" fontId="10" fillId="3" borderId="29" xfId="2" applyNumberFormat="1" applyBorder="1" applyAlignment="1">
      <alignment horizontal="center"/>
    </xf>
    <xf numFmtId="0" fontId="7" fillId="10" borderId="30" xfId="0" applyFont="1" applyFill="1" applyBorder="1" applyAlignment="1">
      <alignment horizontal="center"/>
    </xf>
    <xf numFmtId="0" fontId="7" fillId="10" borderId="19" xfId="0" applyFont="1" applyFill="1" applyBorder="1"/>
    <xf numFmtId="164" fontId="7" fillId="4" borderId="0" xfId="0" applyNumberFormat="1" applyFont="1" applyFill="1"/>
    <xf numFmtId="165" fontId="13" fillId="9" borderId="30" xfId="0" applyNumberFormat="1" applyFont="1" applyFill="1" applyBorder="1" applyAlignment="1">
      <alignment horizontal="center"/>
    </xf>
    <xf numFmtId="4" fontId="13" fillId="9" borderId="30" xfId="0" applyNumberFormat="1" applyFont="1" applyFill="1" applyBorder="1" applyAlignment="1">
      <alignment horizontal="center"/>
    </xf>
    <xf numFmtId="165" fontId="13" fillId="9" borderId="32" xfId="0" applyNumberFormat="1" applyFont="1" applyFill="1" applyBorder="1" applyAlignment="1">
      <alignment horizontal="center"/>
    </xf>
    <xf numFmtId="0" fontId="12" fillId="9" borderId="12" xfId="0" applyFont="1" applyFill="1" applyBorder="1" applyAlignment="1">
      <alignment horizontal="right" indent="1"/>
    </xf>
    <xf numFmtId="0" fontId="12" fillId="9" borderId="18" xfId="0" applyFont="1" applyFill="1" applyBorder="1" applyAlignment="1">
      <alignment horizontal="right" indent="1"/>
    </xf>
    <xf numFmtId="0" fontId="5" fillId="0" borderId="0" xfId="0" applyFont="1" applyAlignment="1">
      <alignment horizontal="right" indent="1"/>
    </xf>
    <xf numFmtId="0" fontId="5" fillId="0" borderId="12" xfId="0" applyFont="1" applyBorder="1" applyAlignment="1">
      <alignment horizontal="right" indent="1"/>
    </xf>
    <xf numFmtId="0" fontId="5" fillId="0" borderId="14" xfId="0" applyFont="1" applyBorder="1" applyAlignment="1">
      <alignment horizontal="right" indent="1"/>
    </xf>
    <xf numFmtId="0" fontId="5" fillId="0" borderId="3" xfId="0" applyFont="1" applyBorder="1" applyAlignment="1">
      <alignment horizontal="right" indent="1"/>
    </xf>
    <xf numFmtId="0" fontId="5" fillId="0" borderId="4" xfId="0" applyFont="1" applyBorder="1" applyAlignment="1">
      <alignment horizontal="right" indent="1"/>
    </xf>
    <xf numFmtId="0" fontId="8" fillId="7" borderId="34" xfId="0" applyFont="1" applyFill="1" applyBorder="1" applyAlignment="1">
      <alignment horizontal="center"/>
    </xf>
    <xf numFmtId="0" fontId="7" fillId="7" borderId="35" xfId="0" applyFont="1" applyFill="1" applyBorder="1"/>
    <xf numFmtId="0" fontId="8" fillId="7" borderId="35" xfId="0" applyFont="1" applyFill="1" applyBorder="1" applyAlignment="1">
      <alignment horizontal="center"/>
    </xf>
    <xf numFmtId="0" fontId="7" fillId="7" borderId="36" xfId="0" applyFont="1" applyFill="1" applyBorder="1" applyAlignment="1">
      <alignment horizontal="center"/>
    </xf>
    <xf numFmtId="0" fontId="7" fillId="7" borderId="37" xfId="0" applyFont="1" applyFill="1" applyBorder="1" applyAlignment="1">
      <alignment horizontal="center"/>
    </xf>
    <xf numFmtId="0" fontId="8" fillId="6" borderId="38" xfId="0" applyFont="1" applyFill="1" applyBorder="1" applyAlignment="1">
      <alignment horizontal="center"/>
    </xf>
    <xf numFmtId="0" fontId="8" fillId="6" borderId="39" xfId="0" applyFont="1" applyFill="1" applyBorder="1" applyAlignment="1">
      <alignment horizontal="center"/>
    </xf>
    <xf numFmtId="0" fontId="8" fillId="6" borderId="40" xfId="0" applyFont="1" applyFill="1" applyBorder="1" applyAlignment="1">
      <alignment horizontal="center"/>
    </xf>
    <xf numFmtId="0" fontId="7" fillId="6" borderId="41" xfId="0" applyFont="1" applyFill="1" applyBorder="1" applyAlignment="1">
      <alignment horizontal="center"/>
    </xf>
    <xf numFmtId="0" fontId="8" fillId="8" borderId="42" xfId="0" applyFont="1" applyFill="1" applyBorder="1" applyAlignment="1">
      <alignment horizontal="center"/>
    </xf>
    <xf numFmtId="0" fontId="7" fillId="8" borderId="43" xfId="0" applyFont="1" applyFill="1" applyBorder="1"/>
    <xf numFmtId="0" fontId="8" fillId="8" borderId="43" xfId="0" applyFont="1" applyFill="1" applyBorder="1" applyAlignment="1">
      <alignment horizontal="center"/>
    </xf>
    <xf numFmtId="0" fontId="7" fillId="8" borderId="44" xfId="0" applyFont="1" applyFill="1" applyBorder="1" applyAlignment="1">
      <alignment horizontal="center"/>
    </xf>
    <xf numFmtId="0" fontId="7" fillId="8" borderId="45" xfId="0" applyFont="1" applyFill="1" applyBorder="1" applyAlignment="1">
      <alignment horizontal="center"/>
    </xf>
    <xf numFmtId="9" fontId="10" fillId="3" borderId="8" xfId="2" applyNumberFormat="1" applyBorder="1" applyAlignment="1">
      <alignment horizontal="center"/>
    </xf>
    <xf numFmtId="0" fontId="4" fillId="0" borderId="0" xfId="0" applyFont="1"/>
    <xf numFmtId="0" fontId="3" fillId="0" borderId="0" xfId="0" applyFont="1" applyAlignment="1">
      <alignment horizontal="right" indent="1"/>
    </xf>
    <xf numFmtId="0" fontId="3" fillId="0" borderId="12" xfId="0" applyFont="1" applyBorder="1" applyAlignment="1">
      <alignment horizontal="right" indent="1"/>
    </xf>
    <xf numFmtId="0" fontId="3" fillId="0" borderId="3" xfId="0" applyFont="1" applyBorder="1" applyAlignment="1">
      <alignment horizontal="right" indent="1"/>
    </xf>
    <xf numFmtId="165" fontId="10" fillId="3" borderId="47" xfId="2" applyNumberFormat="1" applyBorder="1" applyAlignment="1">
      <alignment horizontal="center"/>
    </xf>
    <xf numFmtId="0" fontId="3" fillId="0" borderId="18" xfId="0" applyFont="1" applyBorder="1" applyAlignment="1">
      <alignment horizontal="right" indent="1"/>
    </xf>
    <xf numFmtId="165" fontId="10" fillId="3" borderId="48" xfId="2" applyNumberFormat="1" applyBorder="1" applyAlignment="1">
      <alignment horizontal="center"/>
    </xf>
    <xf numFmtId="0" fontId="2" fillId="0" borderId="0" xfId="0" applyFont="1"/>
    <xf numFmtId="0" fontId="15" fillId="4" borderId="0" xfId="0" applyFont="1" applyFill="1"/>
    <xf numFmtId="0" fontId="15" fillId="4" borderId="0" xfId="0" applyFont="1" applyFill="1" applyAlignment="1">
      <alignment horizontal="center"/>
    </xf>
    <xf numFmtId="0" fontId="12" fillId="4" borderId="0" xfId="0" applyFont="1" applyFill="1" applyAlignment="1">
      <alignment horizontal="center"/>
    </xf>
    <xf numFmtId="0" fontId="2" fillId="0" borderId="0" xfId="0" applyFont="1" applyAlignment="1">
      <alignment horizontal="right" wrapText="1" indent="2"/>
    </xf>
    <xf numFmtId="0" fontId="15" fillId="4" borderId="0" xfId="0" applyFont="1" applyFill="1" applyAlignment="1">
      <alignment horizontal="right" wrapText="1" indent="2"/>
    </xf>
    <xf numFmtId="0" fontId="2" fillId="6" borderId="2" xfId="0" applyFont="1" applyFill="1" applyBorder="1" applyAlignment="1">
      <alignment horizontal="right" wrapText="1" indent="2"/>
    </xf>
    <xf numFmtId="0" fontId="2" fillId="6" borderId="0" xfId="0" applyFont="1" applyFill="1" applyAlignment="1">
      <alignment horizontal="right" wrapText="1" indent="2"/>
    </xf>
    <xf numFmtId="0" fontId="2" fillId="6" borderId="5" xfId="0" applyFont="1" applyFill="1" applyBorder="1" applyAlignment="1">
      <alignment horizontal="right" wrapText="1" indent="2"/>
    </xf>
    <xf numFmtId="0" fontId="2" fillId="7" borderId="2" xfId="0" applyFont="1" applyFill="1" applyBorder="1" applyAlignment="1">
      <alignment horizontal="right" wrapText="1" indent="2"/>
    </xf>
    <xf numFmtId="0" fontId="2" fillId="7" borderId="0" xfId="0" applyFont="1" applyFill="1" applyAlignment="1">
      <alignment horizontal="right" wrapText="1" indent="2"/>
    </xf>
    <xf numFmtId="0" fontId="2" fillId="7" borderId="5" xfId="0" applyFont="1" applyFill="1" applyBorder="1" applyAlignment="1">
      <alignment horizontal="right" wrapText="1" indent="2"/>
    </xf>
    <xf numFmtId="0" fontId="2" fillId="8" borderId="2" xfId="0" applyFont="1" applyFill="1" applyBorder="1" applyAlignment="1">
      <alignment horizontal="right" wrapText="1" indent="2"/>
    </xf>
    <xf numFmtId="0" fontId="2" fillId="8" borderId="0" xfId="0" applyFont="1" applyFill="1" applyAlignment="1">
      <alignment horizontal="right" wrapText="1" indent="2"/>
    </xf>
    <xf numFmtId="0" fontId="2" fillId="8" borderId="19" xfId="0" applyFont="1" applyFill="1" applyBorder="1" applyAlignment="1">
      <alignment horizontal="right" wrapText="1" indent="2"/>
    </xf>
    <xf numFmtId="3" fontId="11" fillId="2" borderId="11" xfId="1" applyNumberFormat="1" applyFont="1" applyBorder="1" applyAlignment="1" applyProtection="1">
      <alignment horizontal="center"/>
      <protection locked="0"/>
    </xf>
    <xf numFmtId="3" fontId="11" fillId="2" borderId="13" xfId="1" applyNumberFormat="1" applyFont="1" applyBorder="1" applyAlignment="1" applyProtection="1">
      <alignment horizontal="center"/>
      <protection locked="0"/>
    </xf>
    <xf numFmtId="9" fontId="11" fillId="2" borderId="15" xfId="1" applyNumberFormat="1" applyFont="1" applyBorder="1" applyAlignment="1" applyProtection="1">
      <alignment horizontal="center"/>
      <protection locked="0"/>
    </xf>
    <xf numFmtId="4" fontId="11" fillId="2" borderId="17" xfId="1" applyNumberFormat="1" applyFont="1" applyBorder="1" applyAlignment="1" applyProtection="1">
      <alignment horizontal="center"/>
      <protection locked="0"/>
    </xf>
    <xf numFmtId="4" fontId="11" fillId="2" borderId="13" xfId="1" applyNumberFormat="1" applyFont="1" applyBorder="1" applyAlignment="1" applyProtection="1">
      <alignment horizontal="center"/>
      <protection locked="0"/>
    </xf>
    <xf numFmtId="0" fontId="11" fillId="2" borderId="13" xfId="1" applyFont="1" applyBorder="1" applyAlignment="1" applyProtection="1">
      <alignment horizontal="center"/>
      <protection locked="0"/>
    </xf>
    <xf numFmtId="9" fontId="11" fillId="2" borderId="13" xfId="1" applyNumberFormat="1" applyFont="1" applyBorder="1" applyAlignment="1" applyProtection="1">
      <alignment horizontal="center"/>
      <protection locked="0"/>
    </xf>
    <xf numFmtId="165" fontId="11" fillId="2" borderId="13" xfId="1" applyNumberFormat="1" applyFont="1" applyBorder="1" applyAlignment="1" applyProtection="1">
      <alignment horizontal="center"/>
      <protection locked="0"/>
    </xf>
    <xf numFmtId="3" fontId="11" fillId="2" borderId="15" xfId="1" applyNumberFormat="1" applyFont="1" applyBorder="1" applyAlignment="1" applyProtection="1">
      <alignment horizontal="center"/>
      <protection locked="0"/>
    </xf>
    <xf numFmtId="165" fontId="11" fillId="2" borderId="23" xfId="1" applyNumberFormat="1" applyFont="1" applyBorder="1" applyAlignment="1" applyProtection="1">
      <alignment horizontal="center"/>
      <protection locked="0"/>
    </xf>
    <xf numFmtId="165" fontId="11" fillId="2" borderId="17" xfId="1" applyNumberFormat="1" applyFont="1" applyBorder="1" applyAlignment="1" applyProtection="1">
      <alignment horizontal="center"/>
      <protection locked="0"/>
    </xf>
    <xf numFmtId="165" fontId="11" fillId="2" borderId="21" xfId="1" applyNumberFormat="1" applyFont="1" applyBorder="1" applyAlignment="1" applyProtection="1">
      <alignment horizontal="center"/>
      <protection locked="0"/>
    </xf>
    <xf numFmtId="3" fontId="11" fillId="2" borderId="21" xfId="1" applyNumberFormat="1" applyFont="1" applyBorder="1" applyAlignment="1" applyProtection="1">
      <alignment horizontal="center"/>
      <protection locked="0"/>
    </xf>
    <xf numFmtId="164" fontId="11" fillId="2" borderId="20" xfId="1" applyNumberFormat="1" applyFont="1" applyBorder="1" applyAlignment="1" applyProtection="1">
      <alignment horizontal="center"/>
      <protection locked="0"/>
    </xf>
    <xf numFmtId="0" fontId="8" fillId="0" borderId="0" xfId="0" applyFont="1" applyAlignment="1">
      <alignment horizontal="center" vertical="top" wrapText="1"/>
    </xf>
    <xf numFmtId="0" fontId="8"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15" fillId="4" borderId="0" xfId="0" applyFont="1" applyFill="1" applyAlignment="1">
      <alignment vertical="top" wrapText="1"/>
    </xf>
    <xf numFmtId="0" fontId="8" fillId="0" borderId="0" xfId="0" applyFont="1" applyAlignment="1">
      <alignment horizontal="right" vertical="top" wrapText="1" indent="2"/>
    </xf>
    <xf numFmtId="0" fontId="15" fillId="4" borderId="0" xfId="0" applyFont="1" applyFill="1" applyAlignment="1">
      <alignment horizontal="right" vertical="top" wrapText="1" indent="2"/>
    </xf>
    <xf numFmtId="0" fontId="2" fillId="0" borderId="0" xfId="0" applyFont="1" applyAlignment="1">
      <alignment horizontal="right" vertical="top" wrapText="1" indent="2"/>
    </xf>
    <xf numFmtId="0" fontId="2" fillId="5" borderId="49" xfId="0" applyFont="1" applyFill="1" applyBorder="1" applyAlignment="1">
      <alignment horizontal="right" vertical="top" wrapText="1" indent="2"/>
    </xf>
    <xf numFmtId="0" fontId="2" fillId="5" borderId="50" xfId="0" applyFont="1" applyFill="1" applyBorder="1" applyAlignment="1">
      <alignment horizontal="right" vertical="top" wrapText="1" indent="2"/>
    </xf>
    <xf numFmtId="0" fontId="2" fillId="6" borderId="50" xfId="0" applyFont="1" applyFill="1" applyBorder="1" applyAlignment="1">
      <alignment horizontal="right" vertical="top" wrapText="1" indent="2"/>
    </xf>
    <xf numFmtId="0" fontId="2" fillId="7" borderId="50" xfId="0" applyFont="1" applyFill="1" applyBorder="1" applyAlignment="1">
      <alignment horizontal="right" vertical="top" wrapText="1" indent="2"/>
    </xf>
    <xf numFmtId="0" fontId="2" fillId="8" borderId="50" xfId="0" applyFont="1" applyFill="1" applyBorder="1" applyAlignment="1">
      <alignment horizontal="right" vertical="top" wrapText="1" indent="2"/>
    </xf>
    <xf numFmtId="0" fontId="2" fillId="8" borderId="51" xfId="0" applyFont="1" applyFill="1" applyBorder="1" applyAlignment="1">
      <alignment horizontal="right" vertical="top" wrapText="1" indent="2"/>
    </xf>
    <xf numFmtId="0" fontId="2" fillId="0" borderId="52" xfId="0" applyFont="1" applyBorder="1" applyAlignment="1">
      <alignment vertical="top" wrapText="1"/>
    </xf>
    <xf numFmtId="0" fontId="2" fillId="0" borderId="53" xfId="0" applyFont="1" applyBorder="1" applyAlignment="1">
      <alignment vertical="top" wrapText="1"/>
    </xf>
    <xf numFmtId="0" fontId="2" fillId="0" borderId="54" xfId="0" applyFont="1" applyBorder="1" applyAlignment="1">
      <alignment vertical="top" wrapText="1"/>
    </xf>
    <xf numFmtId="0" fontId="2" fillId="5" borderId="55" xfId="0" applyFont="1" applyFill="1" applyBorder="1" applyAlignment="1">
      <alignment horizontal="right" vertical="top" wrapText="1" indent="2"/>
    </xf>
    <xf numFmtId="0" fontId="2" fillId="5" borderId="56" xfId="0" applyFont="1" applyFill="1" applyBorder="1" applyAlignment="1">
      <alignment horizontal="right" vertical="top" wrapText="1" indent="2"/>
    </xf>
    <xf numFmtId="0" fontId="2" fillId="5" borderId="57" xfId="0" applyFont="1" applyFill="1" applyBorder="1" applyAlignment="1">
      <alignment horizontal="right" wrapText="1" indent="2"/>
    </xf>
    <xf numFmtId="0" fontId="8" fillId="0" borderId="0" xfId="0" applyFont="1" applyAlignment="1">
      <alignment horizontal="right" indent="1"/>
    </xf>
    <xf numFmtId="0" fontId="1" fillId="14" borderId="0" xfId="0" applyFont="1" applyFill="1"/>
    <xf numFmtId="0" fontId="1" fillId="0" borderId="0" xfId="0" applyFont="1"/>
    <xf numFmtId="0" fontId="1" fillId="0" borderId="0" xfId="0" applyFont="1" applyAlignment="1">
      <alignment horizontal="right" indent="1"/>
    </xf>
    <xf numFmtId="0" fontId="17" fillId="4" borderId="0" xfId="0" applyFont="1" applyFill="1" applyAlignment="1">
      <alignment horizontal="right" wrapText="1" indent="2"/>
    </xf>
    <xf numFmtId="0" fontId="17" fillId="4" borderId="0" xfId="0" applyFont="1" applyFill="1" applyAlignment="1">
      <alignment horizontal="right" vertical="top" wrapText="1" indent="2"/>
    </xf>
    <xf numFmtId="0" fontId="8" fillId="5" borderId="9"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0" fontId="8" fillId="6" borderId="16" xfId="0" applyFont="1" applyFill="1" applyBorder="1" applyAlignment="1">
      <alignment horizontal="center" vertical="center" textRotation="90" wrapText="1"/>
    </xf>
    <xf numFmtId="0" fontId="0" fillId="0" borderId="12" xfId="0" applyBorder="1" applyAlignment="1">
      <alignment horizontal="center" vertical="center" textRotation="90" wrapText="1"/>
    </xf>
    <xf numFmtId="0" fontId="0" fillId="0" borderId="12" xfId="0" applyBorder="1"/>
    <xf numFmtId="0" fontId="0" fillId="0" borderId="14" xfId="0" applyBorder="1"/>
    <xf numFmtId="0" fontId="12" fillId="11" borderId="9" xfId="0" applyFont="1" applyFill="1" applyBorder="1" applyAlignment="1">
      <alignment horizontal="center"/>
    </xf>
    <xf numFmtId="0" fontId="0" fillId="0" borderId="24" xfId="0" applyBorder="1" applyAlignment="1">
      <alignment horizontal="center"/>
    </xf>
    <xf numFmtId="0" fontId="8" fillId="0" borderId="19" xfId="0" applyFont="1" applyBorder="1" applyAlignment="1">
      <alignment horizontal="right" wrapText="1" indent="1"/>
    </xf>
    <xf numFmtId="0" fontId="0" fillId="0" borderId="19" xfId="0" applyBorder="1" applyAlignment="1">
      <alignment horizontal="right" indent="1"/>
    </xf>
    <xf numFmtId="165" fontId="12" fillId="12" borderId="25" xfId="0" applyNumberFormat="1" applyFont="1" applyFill="1" applyBorder="1" applyAlignment="1">
      <alignment horizontal="center"/>
    </xf>
    <xf numFmtId="0" fontId="0" fillId="0" borderId="26" xfId="0" applyBorder="1" applyAlignment="1">
      <alignment horizontal="center"/>
    </xf>
    <xf numFmtId="165" fontId="14" fillId="9" borderId="33" xfId="0" applyNumberFormat="1" applyFont="1" applyFill="1" applyBorder="1" applyAlignment="1">
      <alignment horizontal="center"/>
    </xf>
    <xf numFmtId="0" fontId="0" fillId="0" borderId="31" xfId="0" applyBorder="1" applyAlignment="1">
      <alignment horizontal="center"/>
    </xf>
    <xf numFmtId="165" fontId="12" fillId="13" borderId="16" xfId="0" applyNumberFormat="1" applyFont="1" applyFill="1" applyBorder="1" applyAlignment="1">
      <alignment horizontal="center"/>
    </xf>
    <xf numFmtId="0" fontId="0" fillId="0" borderId="46" xfId="0" applyBorder="1" applyAlignment="1">
      <alignment horizontal="center"/>
    </xf>
    <xf numFmtId="0" fontId="8" fillId="7" borderId="16" xfId="0" applyFont="1" applyFill="1" applyBorder="1" applyAlignment="1">
      <alignment horizontal="center" vertical="center" textRotation="90" wrapText="1"/>
    </xf>
    <xf numFmtId="0" fontId="8" fillId="8" borderId="16" xfId="0" applyFont="1" applyFill="1" applyBorder="1" applyAlignment="1">
      <alignment horizontal="center" vertical="center" textRotation="90" wrapText="1"/>
    </xf>
    <xf numFmtId="0" fontId="8" fillId="8" borderId="12" xfId="0" applyFont="1" applyFill="1" applyBorder="1" applyAlignment="1">
      <alignment horizontal="center" vertical="center" textRotation="90" wrapText="1"/>
    </xf>
    <xf numFmtId="0" fontId="0" fillId="8" borderId="12" xfId="0" applyFill="1" applyBorder="1" applyAlignment="1">
      <alignment horizontal="center" vertical="center" textRotation="90" wrapText="1"/>
    </xf>
    <xf numFmtId="0" fontId="0" fillId="0" borderId="18" xfId="0" applyBorder="1"/>
    <xf numFmtId="0" fontId="8" fillId="5" borderId="9" xfId="0" applyFont="1" applyFill="1" applyBorder="1" applyAlignment="1">
      <alignment horizontal="center" vertical="top" textRotation="90" wrapText="1"/>
    </xf>
    <xf numFmtId="0" fontId="8" fillId="5" borderId="12" xfId="0" applyFont="1" applyFill="1" applyBorder="1" applyAlignment="1">
      <alignment horizontal="center" vertical="top" textRotation="90" wrapText="1"/>
    </xf>
    <xf numFmtId="0" fontId="8" fillId="5" borderId="14" xfId="0" applyFont="1" applyFill="1" applyBorder="1" applyAlignment="1">
      <alignment horizontal="center" vertical="top" textRotation="90" wrapText="1"/>
    </xf>
    <xf numFmtId="0" fontId="8" fillId="6" borderId="16" xfId="0" applyFont="1" applyFill="1" applyBorder="1" applyAlignment="1">
      <alignment horizontal="center" vertical="top" textRotation="90" wrapText="1"/>
    </xf>
    <xf numFmtId="0" fontId="2" fillId="0" borderId="12" xfId="0" applyFont="1" applyBorder="1" applyAlignment="1">
      <alignment horizontal="center" vertical="top" textRotation="90" wrapText="1"/>
    </xf>
    <xf numFmtId="0" fontId="2" fillId="0" borderId="12" xfId="0" applyFont="1" applyBorder="1" applyAlignment="1">
      <alignment vertical="top" wrapText="1"/>
    </xf>
    <xf numFmtId="0" fontId="2" fillId="0" borderId="14" xfId="0" applyFont="1" applyBorder="1" applyAlignment="1">
      <alignment vertical="top" wrapText="1"/>
    </xf>
    <xf numFmtId="0" fontId="8" fillId="7" borderId="16" xfId="0" applyFont="1" applyFill="1" applyBorder="1" applyAlignment="1">
      <alignment horizontal="center" vertical="top" textRotation="90" wrapText="1"/>
    </xf>
    <xf numFmtId="0" fontId="8" fillId="8" borderId="16" xfId="0" applyFont="1" applyFill="1" applyBorder="1" applyAlignment="1">
      <alignment horizontal="center" vertical="top" textRotation="90" wrapText="1"/>
    </xf>
    <xf numFmtId="0" fontId="8" fillId="8" borderId="12" xfId="0" applyFont="1" applyFill="1" applyBorder="1" applyAlignment="1">
      <alignment horizontal="center" vertical="top" textRotation="90" wrapText="1"/>
    </xf>
    <xf numFmtId="0" fontId="2" fillId="8" borderId="12" xfId="0" applyFont="1" applyFill="1" applyBorder="1" applyAlignment="1">
      <alignment horizontal="center" vertical="top" textRotation="90" wrapText="1"/>
    </xf>
    <xf numFmtId="0" fontId="2" fillId="0" borderId="18" xfId="0" applyFont="1" applyBorder="1" applyAlignment="1">
      <alignment vertical="top" wrapText="1"/>
    </xf>
    <xf numFmtId="0" fontId="11" fillId="2" borderId="1" xfId="1" applyFont="1" applyAlignment="1">
      <alignment horizontal="left" vertical="top" wrapText="1" indent="2"/>
    </xf>
  </cellXfs>
  <cellStyles count="3">
    <cellStyle name="Calculation" xfId="2" builtinId="22" customBuiltin="1"/>
    <cellStyle name="Input" xfId="1" builtinId="20" customBuilti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7B28-2874-487C-B88E-146769284636}">
  <sheetPr>
    <pageSetUpPr fitToPage="1"/>
  </sheetPr>
  <dimension ref="A1:L104"/>
  <sheetViews>
    <sheetView tabSelected="1" zoomScale="90" zoomScaleNormal="90" workbookViewId="0">
      <selection activeCell="C1" sqref="C1:D1"/>
    </sheetView>
  </sheetViews>
  <sheetFormatPr defaultColWidth="9.140625" defaultRowHeight="16.5" x14ac:dyDescent="0.3"/>
  <cols>
    <col min="1" max="1" width="3.7109375" style="4" customWidth="1"/>
    <col min="2" max="2" width="6.85546875" style="2" customWidth="1"/>
    <col min="3" max="3" width="90.7109375" style="71" customWidth="1"/>
    <col min="4" max="4" width="18.7109375" style="1" customWidth="1"/>
    <col min="5" max="5" width="2.7109375" style="4" customWidth="1"/>
    <col min="6" max="6" width="43.7109375" style="2" customWidth="1"/>
    <col min="7" max="7" width="15.7109375" style="3" customWidth="1"/>
    <col min="8" max="8" width="2.7109375" style="4" customWidth="1"/>
    <col min="9" max="9" width="43.7109375" style="2" customWidth="1"/>
    <col min="10" max="10" width="15.7109375" style="3" customWidth="1"/>
    <col min="11" max="11" width="3.7109375" style="4" customWidth="1"/>
    <col min="12" max="12" width="12.42578125" style="4" bestFit="1" customWidth="1"/>
    <col min="13" max="13" width="9.140625" style="2"/>
    <col min="14" max="14" width="155.42578125" style="2" customWidth="1"/>
    <col min="15" max="16384" width="9.140625" style="2"/>
  </cols>
  <sheetData>
    <row r="1" spans="2:10" s="4" customFormat="1" ht="17.25" thickBot="1" x14ac:dyDescent="0.35">
      <c r="C1" s="131" t="s">
        <v>203</v>
      </c>
      <c r="D1" s="132"/>
      <c r="G1" s="6"/>
      <c r="J1" s="6"/>
    </row>
    <row r="2" spans="2:10" ht="18" thickTop="1" thickBot="1" x14ac:dyDescent="0.35">
      <c r="B2" s="122" t="s">
        <v>17</v>
      </c>
      <c r="C2" s="113" t="s">
        <v>154</v>
      </c>
      <c r="D2" s="82">
        <v>1</v>
      </c>
      <c r="F2" s="50" t="s">
        <v>14</v>
      </c>
      <c r="G2" s="52"/>
      <c r="H2" s="51"/>
      <c r="I2" s="51" t="s">
        <v>43</v>
      </c>
      <c r="J2" s="53"/>
    </row>
    <row r="3" spans="2:10" x14ac:dyDescent="0.3">
      <c r="B3" s="123"/>
      <c r="C3" s="114" t="s">
        <v>155</v>
      </c>
      <c r="D3" s="83">
        <v>1</v>
      </c>
      <c r="F3" s="5" t="s">
        <v>3</v>
      </c>
      <c r="G3" s="7">
        <f>D2*D4</f>
        <v>0.01</v>
      </c>
      <c r="I3" s="40" t="s">
        <v>47</v>
      </c>
      <c r="J3" s="7">
        <f>D3*D4</f>
        <v>0.01</v>
      </c>
    </row>
    <row r="4" spans="2:10" ht="17.25" thickBot="1" x14ac:dyDescent="0.35">
      <c r="B4" s="124"/>
      <c r="C4" s="115" t="s">
        <v>10</v>
      </c>
      <c r="D4" s="84">
        <v>0.01</v>
      </c>
      <c r="F4" s="5" t="s">
        <v>4</v>
      </c>
      <c r="G4" s="8">
        <f>G3*D5</f>
        <v>0.01</v>
      </c>
      <c r="I4" s="40" t="s">
        <v>48</v>
      </c>
      <c r="J4" s="8">
        <f>D3*D4*D6</f>
        <v>0.01</v>
      </c>
    </row>
    <row r="5" spans="2:10" x14ac:dyDescent="0.3">
      <c r="B5" s="125" t="s">
        <v>18</v>
      </c>
      <c r="C5" s="73" t="s">
        <v>9</v>
      </c>
      <c r="D5" s="85">
        <v>1</v>
      </c>
      <c r="F5" s="17" t="s">
        <v>28</v>
      </c>
      <c r="G5" s="8">
        <f>(D2*D4*D5*D7)/60/8</f>
        <v>6.2500000000000001E-4</v>
      </c>
      <c r="I5" s="40" t="s">
        <v>49</v>
      </c>
      <c r="J5" s="8">
        <f>(D3*D4*D6*D8)/60/8</f>
        <v>6.2500000000000001E-4</v>
      </c>
    </row>
    <row r="6" spans="2:10" x14ac:dyDescent="0.3">
      <c r="B6" s="126"/>
      <c r="C6" s="74" t="s">
        <v>59</v>
      </c>
      <c r="D6" s="86">
        <v>1</v>
      </c>
      <c r="F6" s="61" t="s">
        <v>72</v>
      </c>
      <c r="G6" s="9">
        <f>G5/D47</f>
        <v>2.5000000000000002E-6</v>
      </c>
      <c r="I6" s="61" t="s">
        <v>74</v>
      </c>
      <c r="J6" s="9">
        <f>J5/D47</f>
        <v>2.5000000000000002E-6</v>
      </c>
    </row>
    <row r="7" spans="2:10" x14ac:dyDescent="0.3">
      <c r="B7" s="126"/>
      <c r="C7" s="74" t="s">
        <v>13</v>
      </c>
      <c r="D7" s="83">
        <v>30</v>
      </c>
      <c r="F7" s="17" t="s">
        <v>29</v>
      </c>
      <c r="G7" s="10">
        <f>((D16*D22)+(D17*D23)+(D18*D24)+(D19*D25)+(D20*D26)+(D21*D27))/D9</f>
        <v>15000</v>
      </c>
      <c r="I7" s="40" t="s">
        <v>50</v>
      </c>
      <c r="J7" s="10">
        <f>((D35*D41)+(D36*D42)+(D37*D43)+(D38*D44)+(D39*D45)+(D40*D46))/D28</f>
        <v>3250</v>
      </c>
    </row>
    <row r="8" spans="2:10" ht="16.5" customHeight="1" x14ac:dyDescent="0.3">
      <c r="B8" s="126"/>
      <c r="C8" s="74" t="s">
        <v>60</v>
      </c>
      <c r="D8" s="83">
        <v>30</v>
      </c>
      <c r="F8" s="5" t="s">
        <v>6</v>
      </c>
      <c r="G8" s="10">
        <f>G6*G7*D9</f>
        <v>3.7500000000000006E-2</v>
      </c>
      <c r="I8" s="40" t="s">
        <v>51</v>
      </c>
      <c r="J8" s="10">
        <f>J6*J7*D28</f>
        <v>8.1250000000000003E-3</v>
      </c>
    </row>
    <row r="9" spans="2:10" ht="17.25" thickBot="1" x14ac:dyDescent="0.35">
      <c r="B9" s="126"/>
      <c r="C9" s="74" t="s">
        <v>92</v>
      </c>
      <c r="D9" s="83">
        <v>1</v>
      </c>
      <c r="F9" s="5" t="s">
        <v>5</v>
      </c>
      <c r="G9" s="11">
        <f>G8/G4</f>
        <v>3.7500000000000004</v>
      </c>
      <c r="I9" s="40" t="s">
        <v>52</v>
      </c>
      <c r="J9" s="14">
        <f>J8/J4</f>
        <v>0.8125</v>
      </c>
    </row>
    <row r="10" spans="2:10" x14ac:dyDescent="0.3">
      <c r="B10" s="126"/>
      <c r="C10" s="74" t="s">
        <v>115</v>
      </c>
      <c r="D10" s="87" t="s">
        <v>21</v>
      </c>
      <c r="F10" s="5" t="s">
        <v>2</v>
      </c>
      <c r="G10" s="12">
        <f>(G3-J3)/G3</f>
        <v>0</v>
      </c>
      <c r="J10" s="6"/>
    </row>
    <row r="11" spans="2:10" ht="17.25" thickBot="1" x14ac:dyDescent="0.35">
      <c r="B11" s="126"/>
      <c r="C11" s="74" t="s">
        <v>116</v>
      </c>
      <c r="D11" s="87" t="s">
        <v>26</v>
      </c>
      <c r="F11" s="5" t="s">
        <v>7</v>
      </c>
      <c r="G11" s="13">
        <f>G8*G10</f>
        <v>0</v>
      </c>
      <c r="I11" s="4"/>
      <c r="J11" s="6"/>
    </row>
    <row r="12" spans="2:10" ht="17.25" thickBot="1" x14ac:dyDescent="0.35">
      <c r="B12" s="126"/>
      <c r="C12" s="74" t="s">
        <v>117</v>
      </c>
      <c r="D12" s="87" t="s">
        <v>26</v>
      </c>
      <c r="G12" s="6"/>
      <c r="I12" s="4"/>
      <c r="J12" s="6"/>
    </row>
    <row r="13" spans="2:10" ht="17.25" thickBot="1" x14ac:dyDescent="0.35">
      <c r="B13" s="126"/>
      <c r="C13" s="74" t="s">
        <v>118</v>
      </c>
      <c r="D13" s="87" t="s">
        <v>26</v>
      </c>
      <c r="F13" s="45" t="s">
        <v>15</v>
      </c>
      <c r="G13" s="49"/>
      <c r="H13" s="46"/>
      <c r="I13" s="47" t="s">
        <v>44</v>
      </c>
      <c r="J13" s="48"/>
    </row>
    <row r="14" spans="2:10" x14ac:dyDescent="0.3">
      <c r="B14" s="126"/>
      <c r="C14" s="74" t="s">
        <v>119</v>
      </c>
      <c r="D14" s="87" t="s">
        <v>26</v>
      </c>
      <c r="F14" s="5" t="s">
        <v>3</v>
      </c>
      <c r="G14" s="7">
        <f>D2*D4</f>
        <v>0.01</v>
      </c>
      <c r="I14" s="40" t="s">
        <v>47</v>
      </c>
      <c r="J14" s="7">
        <f>D3*D4</f>
        <v>0.01</v>
      </c>
    </row>
    <row r="15" spans="2:10" x14ac:dyDescent="0.3">
      <c r="B15" s="126"/>
      <c r="C15" s="74" t="s">
        <v>120</v>
      </c>
      <c r="D15" s="87" t="s">
        <v>26</v>
      </c>
      <c r="F15" s="5" t="s">
        <v>4</v>
      </c>
      <c r="G15" s="8">
        <f>G14*D48</f>
        <v>0.01</v>
      </c>
      <c r="I15" s="40" t="s">
        <v>48</v>
      </c>
      <c r="J15" s="8">
        <f>J14*D49</f>
        <v>0.01</v>
      </c>
    </row>
    <row r="16" spans="2:10" x14ac:dyDescent="0.3">
      <c r="B16" s="126"/>
      <c r="C16" s="74" t="s">
        <v>123</v>
      </c>
      <c r="D16" s="88">
        <v>0.15</v>
      </c>
      <c r="F16" s="17" t="s">
        <v>28</v>
      </c>
      <c r="G16" s="8">
        <f>(D2*D4*D48*D50)/60/8</f>
        <v>6.2500000000000001E-4</v>
      </c>
      <c r="I16" s="40" t="s">
        <v>49</v>
      </c>
      <c r="J16" s="8">
        <f>(D3*D4*D49*D51)/60/8</f>
        <v>6.2500000000000001E-4</v>
      </c>
    </row>
    <row r="17" spans="2:10" x14ac:dyDescent="0.3">
      <c r="B17" s="126"/>
      <c r="C17" s="74" t="s">
        <v>124</v>
      </c>
      <c r="D17" s="88">
        <v>0</v>
      </c>
      <c r="F17" s="61" t="s">
        <v>72</v>
      </c>
      <c r="G17" s="9">
        <f>G16/D72</f>
        <v>2.5000000000000002E-6</v>
      </c>
      <c r="I17" s="61" t="s">
        <v>74</v>
      </c>
      <c r="J17" s="9">
        <f>J16/D72</f>
        <v>2.5000000000000002E-6</v>
      </c>
    </row>
    <row r="18" spans="2:10" x14ac:dyDescent="0.3">
      <c r="B18" s="126"/>
      <c r="C18" s="74" t="s">
        <v>125</v>
      </c>
      <c r="D18" s="88">
        <v>0</v>
      </c>
      <c r="F18" s="17" t="s">
        <v>29</v>
      </c>
      <c r="G18" s="10">
        <f>(D56*D59)+(D57*D60)+(D58*D61)</f>
        <v>18000</v>
      </c>
      <c r="I18" s="40" t="s">
        <v>50</v>
      </c>
      <c r="J18" s="10">
        <f>(D66*D69)+(D67*D70)+(D68*D71)</f>
        <v>12000</v>
      </c>
    </row>
    <row r="19" spans="2:10" x14ac:dyDescent="0.3">
      <c r="B19" s="126"/>
      <c r="C19" s="74" t="s">
        <v>126</v>
      </c>
      <c r="D19" s="88">
        <v>0</v>
      </c>
      <c r="F19" s="5" t="s">
        <v>6</v>
      </c>
      <c r="G19" s="10">
        <f>G17*G18</f>
        <v>4.5000000000000005E-2</v>
      </c>
      <c r="I19" s="40" t="s">
        <v>51</v>
      </c>
      <c r="J19" s="10">
        <f>J17*J18</f>
        <v>3.0000000000000002E-2</v>
      </c>
    </row>
    <row r="20" spans="2:10" x14ac:dyDescent="0.3">
      <c r="B20" s="126"/>
      <c r="C20" s="74" t="s">
        <v>127</v>
      </c>
      <c r="D20" s="88">
        <v>0</v>
      </c>
      <c r="F20" s="5" t="s">
        <v>12</v>
      </c>
      <c r="G20" s="11">
        <f>G19/G15</f>
        <v>4.5</v>
      </c>
      <c r="I20" s="40" t="s">
        <v>53</v>
      </c>
      <c r="J20" s="19">
        <f>J19/J15</f>
        <v>3</v>
      </c>
    </row>
    <row r="21" spans="2:10" ht="17.25" thickBot="1" x14ac:dyDescent="0.35">
      <c r="B21" s="126"/>
      <c r="C21" s="74" t="s">
        <v>128</v>
      </c>
      <c r="D21" s="88">
        <v>0</v>
      </c>
      <c r="F21" s="5" t="s">
        <v>32</v>
      </c>
      <c r="G21" s="10">
        <f>(G15/D73)*D75</f>
        <v>0.47000000000000003</v>
      </c>
      <c r="I21" s="40" t="s">
        <v>54</v>
      </c>
      <c r="J21" s="13">
        <f>(J4*D75)/D74</f>
        <v>0.47000000000000003</v>
      </c>
    </row>
    <row r="22" spans="2:10" x14ac:dyDescent="0.3">
      <c r="B22" s="126"/>
      <c r="C22" s="74" t="s">
        <v>129</v>
      </c>
      <c r="D22" s="89">
        <v>100000</v>
      </c>
      <c r="F22" s="5" t="s">
        <v>2</v>
      </c>
      <c r="G22" s="12">
        <f>(G14-J14)/G14</f>
        <v>0</v>
      </c>
      <c r="J22" s="6"/>
    </row>
    <row r="23" spans="2:10" ht="17.25" thickBot="1" x14ac:dyDescent="0.35">
      <c r="B23" s="126"/>
      <c r="C23" s="74" t="s">
        <v>130</v>
      </c>
      <c r="D23" s="89">
        <v>0</v>
      </c>
      <c r="F23" s="5" t="s">
        <v>7</v>
      </c>
      <c r="G23" s="13">
        <f>G19*G22</f>
        <v>0</v>
      </c>
      <c r="I23" s="4"/>
      <c r="J23" s="6"/>
    </row>
    <row r="24" spans="2:10" ht="17.25" thickBot="1" x14ac:dyDescent="0.35">
      <c r="B24" s="126"/>
      <c r="C24" s="74" t="s">
        <v>131</v>
      </c>
      <c r="D24" s="89">
        <v>0</v>
      </c>
      <c r="G24" s="6"/>
      <c r="J24" s="6"/>
    </row>
    <row r="25" spans="2:10" ht="17.25" thickBot="1" x14ac:dyDescent="0.35">
      <c r="B25" s="126"/>
      <c r="C25" s="74" t="s">
        <v>132</v>
      </c>
      <c r="D25" s="89">
        <v>0</v>
      </c>
      <c r="F25" s="54" t="s">
        <v>16</v>
      </c>
      <c r="G25" s="57"/>
      <c r="H25" s="55"/>
      <c r="I25" s="56" t="s">
        <v>45</v>
      </c>
      <c r="J25" s="58"/>
    </row>
    <row r="26" spans="2:10" x14ac:dyDescent="0.3">
      <c r="B26" s="126"/>
      <c r="C26" s="74" t="s">
        <v>133</v>
      </c>
      <c r="D26" s="89">
        <v>0</v>
      </c>
      <c r="F26" s="40" t="s">
        <v>8</v>
      </c>
      <c r="G26" s="7">
        <f>D2*D4*D5</f>
        <v>0.01</v>
      </c>
      <c r="I26" s="40" t="s">
        <v>55</v>
      </c>
      <c r="J26" s="18">
        <f>(J4/D79)*D77</f>
        <v>0.25</v>
      </c>
    </row>
    <row r="27" spans="2:10" x14ac:dyDescent="0.3">
      <c r="B27" s="126"/>
      <c r="C27" s="74" t="s">
        <v>134</v>
      </c>
      <c r="D27" s="89">
        <v>0</v>
      </c>
      <c r="F27" s="61" t="s">
        <v>0</v>
      </c>
      <c r="G27" s="10">
        <f>(G26*((1/D78)*D76)+(1-1/D78)*G26*(D76-D77))</f>
        <v>1.5</v>
      </c>
      <c r="I27" s="5" t="s">
        <v>31</v>
      </c>
      <c r="J27" s="12">
        <f>J28/J4</f>
        <v>0</v>
      </c>
    </row>
    <row r="28" spans="2:10" x14ac:dyDescent="0.3">
      <c r="B28" s="126"/>
      <c r="C28" s="74" t="s">
        <v>96</v>
      </c>
      <c r="D28" s="83">
        <v>1</v>
      </c>
      <c r="F28" s="5" t="s">
        <v>2</v>
      </c>
      <c r="G28" s="12">
        <f>(G3-J3)/G3</f>
        <v>0</v>
      </c>
      <c r="I28" s="5" t="s">
        <v>1</v>
      </c>
      <c r="J28" s="8">
        <f>J4-J3</f>
        <v>0</v>
      </c>
    </row>
    <row r="29" spans="2:10" ht="17.25" thickBot="1" x14ac:dyDescent="0.35">
      <c r="B29" s="126"/>
      <c r="C29" s="74" t="s">
        <v>135</v>
      </c>
      <c r="D29" s="87" t="s">
        <v>21</v>
      </c>
      <c r="F29" s="17" t="s">
        <v>30</v>
      </c>
      <c r="G29" s="13">
        <f>G27*G28</f>
        <v>0</v>
      </c>
      <c r="I29" s="61" t="s">
        <v>77</v>
      </c>
      <c r="J29" s="15">
        <f>J28*D80</f>
        <v>0</v>
      </c>
    </row>
    <row r="30" spans="2:10" ht="17.25" thickBot="1" x14ac:dyDescent="0.35">
      <c r="B30" s="127"/>
      <c r="C30" s="74" t="s">
        <v>136</v>
      </c>
      <c r="D30" s="87" t="s">
        <v>26</v>
      </c>
      <c r="G30" s="6"/>
      <c r="J30" s="6"/>
    </row>
    <row r="31" spans="2:10" ht="18" thickTop="1" thickBot="1" x14ac:dyDescent="0.35">
      <c r="B31" s="127"/>
      <c r="C31" s="74" t="s">
        <v>137</v>
      </c>
      <c r="D31" s="87" t="s">
        <v>26</v>
      </c>
      <c r="F31" s="129" t="s">
        <v>34</v>
      </c>
      <c r="G31" s="130"/>
      <c r="H31" s="25"/>
      <c r="I31" s="133" t="s">
        <v>39</v>
      </c>
      <c r="J31" s="134"/>
    </row>
    <row r="32" spans="2:10" x14ac:dyDescent="0.3">
      <c r="B32" s="127"/>
      <c r="C32" s="74" t="s">
        <v>138</v>
      </c>
      <c r="D32" s="87" t="s">
        <v>26</v>
      </c>
      <c r="F32" s="41" t="s">
        <v>46</v>
      </c>
      <c r="G32" s="18">
        <f>G8+J8</f>
        <v>4.5625000000000006E-2</v>
      </c>
      <c r="H32" s="26"/>
      <c r="I32" s="43" t="s">
        <v>46</v>
      </c>
      <c r="J32" s="27">
        <f>G19+J19</f>
        <v>7.5000000000000011E-2</v>
      </c>
    </row>
    <row r="33" spans="2:12" x14ac:dyDescent="0.3">
      <c r="B33" s="127"/>
      <c r="C33" s="74" t="s">
        <v>139</v>
      </c>
      <c r="D33" s="87" t="s">
        <v>26</v>
      </c>
      <c r="F33" s="62" t="s">
        <v>73</v>
      </c>
      <c r="G33" s="9">
        <f>G6+J6</f>
        <v>5.0000000000000004E-6</v>
      </c>
      <c r="H33" s="26"/>
      <c r="I33" s="63" t="s">
        <v>73</v>
      </c>
      <c r="J33" s="28">
        <f>G17+J17</f>
        <v>5.0000000000000004E-6</v>
      </c>
    </row>
    <row r="34" spans="2:12" ht="17.25" thickBot="1" x14ac:dyDescent="0.35">
      <c r="B34" s="127"/>
      <c r="C34" s="74" t="s">
        <v>140</v>
      </c>
      <c r="D34" s="87" t="s">
        <v>26</v>
      </c>
      <c r="F34" s="42" t="s">
        <v>65</v>
      </c>
      <c r="G34" s="59">
        <f>G28</f>
        <v>0</v>
      </c>
      <c r="H34" s="26"/>
      <c r="I34" s="44" t="s">
        <v>56</v>
      </c>
      <c r="J34" s="31">
        <f>G21+J21</f>
        <v>0.94000000000000006</v>
      </c>
    </row>
    <row r="35" spans="2:12" ht="17.25" thickBot="1" x14ac:dyDescent="0.35">
      <c r="B35" s="127"/>
      <c r="C35" s="74" t="s">
        <v>147</v>
      </c>
      <c r="D35" s="88">
        <v>0.05</v>
      </c>
      <c r="F35" s="29"/>
      <c r="G35" s="30"/>
      <c r="H35" s="26"/>
      <c r="I35" s="26"/>
      <c r="J35" s="32"/>
    </row>
    <row r="36" spans="2:12" ht="17.25" thickBot="1" x14ac:dyDescent="0.35">
      <c r="B36" s="127"/>
      <c r="C36" s="74" t="s">
        <v>148</v>
      </c>
      <c r="D36" s="88">
        <v>0</v>
      </c>
      <c r="F36" s="29"/>
      <c r="G36" s="30"/>
      <c r="H36" s="26"/>
      <c r="I36" s="135" t="s">
        <v>37</v>
      </c>
      <c r="J36" s="136"/>
    </row>
    <row r="37" spans="2:12" ht="17.25" thickBot="1" x14ac:dyDescent="0.35">
      <c r="B37" s="127"/>
      <c r="C37" s="74" t="s">
        <v>149</v>
      </c>
      <c r="D37" s="88">
        <v>0</v>
      </c>
      <c r="F37" s="137" t="s">
        <v>40</v>
      </c>
      <c r="G37" s="138"/>
      <c r="H37" s="26"/>
      <c r="I37" s="38" t="s">
        <v>38</v>
      </c>
      <c r="J37" s="35">
        <f>G21+J21+G27+J26</f>
        <v>2.69</v>
      </c>
      <c r="L37" s="34"/>
    </row>
    <row r="38" spans="2:12" x14ac:dyDescent="0.3">
      <c r="B38" s="127"/>
      <c r="C38" s="74" t="s">
        <v>150</v>
      </c>
      <c r="D38" s="88">
        <v>0</v>
      </c>
      <c r="F38" s="41" t="s">
        <v>57</v>
      </c>
      <c r="G38" s="64">
        <f>G27</f>
        <v>1.5</v>
      </c>
      <c r="H38" s="26"/>
      <c r="I38" s="38" t="s">
        <v>75</v>
      </c>
      <c r="J38" s="35">
        <f>G8+J8+G19+J19</f>
        <v>0.12062500000000001</v>
      </c>
    </row>
    <row r="39" spans="2:12" x14ac:dyDescent="0.3">
      <c r="B39" s="127"/>
      <c r="C39" s="74" t="s">
        <v>151</v>
      </c>
      <c r="D39" s="88">
        <v>0</v>
      </c>
      <c r="F39" s="41" t="s">
        <v>58</v>
      </c>
      <c r="G39" s="10">
        <f>J26</f>
        <v>0.25</v>
      </c>
      <c r="H39" s="26"/>
      <c r="I39" s="38" t="s">
        <v>76</v>
      </c>
      <c r="J39" s="36">
        <f>G6+J6+G17+J17</f>
        <v>1.0000000000000001E-5</v>
      </c>
      <c r="L39" s="34"/>
    </row>
    <row r="40" spans="2:12" ht="17.25" thickBot="1" x14ac:dyDescent="0.35">
      <c r="B40" s="127"/>
      <c r="C40" s="74" t="s">
        <v>152</v>
      </c>
      <c r="D40" s="88">
        <v>0</v>
      </c>
      <c r="F40" s="65" t="s">
        <v>70</v>
      </c>
      <c r="G40" s="66">
        <f>J28*D81*D82</f>
        <v>0</v>
      </c>
      <c r="H40" s="33"/>
      <c r="I40" s="39" t="s">
        <v>71</v>
      </c>
      <c r="J40" s="37">
        <f>G40</f>
        <v>0</v>
      </c>
    </row>
    <row r="41" spans="2:12" ht="17.25" thickTop="1" x14ac:dyDescent="0.3">
      <c r="B41" s="127"/>
      <c r="C41" s="74" t="s">
        <v>141</v>
      </c>
      <c r="D41" s="89">
        <v>65000</v>
      </c>
      <c r="F41" s="4"/>
      <c r="G41" s="6"/>
      <c r="I41" s="4"/>
      <c r="J41" s="6"/>
    </row>
    <row r="42" spans="2:12" x14ac:dyDescent="0.3">
      <c r="B42" s="127"/>
      <c r="C42" s="74" t="s">
        <v>142</v>
      </c>
      <c r="D42" s="89">
        <v>0</v>
      </c>
      <c r="F42" s="4"/>
      <c r="G42" s="6"/>
      <c r="I42" s="4"/>
      <c r="J42" s="6"/>
    </row>
    <row r="43" spans="2:12" x14ac:dyDescent="0.3">
      <c r="B43" s="127"/>
      <c r="C43" s="74" t="s">
        <v>143</v>
      </c>
      <c r="D43" s="89">
        <v>0</v>
      </c>
      <c r="F43" s="4"/>
      <c r="G43" s="6"/>
      <c r="I43" s="4"/>
      <c r="J43" s="6"/>
    </row>
    <row r="44" spans="2:12" x14ac:dyDescent="0.3">
      <c r="B44" s="127"/>
      <c r="C44" s="74" t="s">
        <v>144</v>
      </c>
      <c r="D44" s="89">
        <v>0</v>
      </c>
      <c r="F44" s="4"/>
      <c r="G44" s="6"/>
      <c r="I44" s="4"/>
      <c r="J44" s="6"/>
    </row>
    <row r="45" spans="2:12" x14ac:dyDescent="0.3">
      <c r="B45" s="127"/>
      <c r="C45" s="74" t="s">
        <v>145</v>
      </c>
      <c r="D45" s="89">
        <v>0</v>
      </c>
      <c r="F45" s="4"/>
      <c r="G45" s="6"/>
      <c r="I45" s="4"/>
      <c r="J45" s="6"/>
    </row>
    <row r="46" spans="2:12" x14ac:dyDescent="0.3">
      <c r="B46" s="127"/>
      <c r="C46" s="74" t="s">
        <v>146</v>
      </c>
      <c r="D46" s="89">
        <v>0</v>
      </c>
      <c r="F46" s="4"/>
      <c r="G46" s="6"/>
      <c r="I46" s="4"/>
      <c r="J46" s="6"/>
    </row>
    <row r="47" spans="2:12" ht="17.25" thickBot="1" x14ac:dyDescent="0.35">
      <c r="B47" s="128"/>
      <c r="C47" s="75" t="s">
        <v>27</v>
      </c>
      <c r="D47" s="90">
        <v>250</v>
      </c>
      <c r="F47" s="4"/>
      <c r="G47" s="6"/>
      <c r="I47" s="4"/>
      <c r="J47" s="6"/>
    </row>
    <row r="48" spans="2:12" x14ac:dyDescent="0.3">
      <c r="B48" s="139" t="s">
        <v>19</v>
      </c>
      <c r="C48" s="76" t="s">
        <v>9</v>
      </c>
      <c r="D48" s="85">
        <v>1</v>
      </c>
      <c r="F48" s="4"/>
      <c r="G48" s="6"/>
      <c r="I48" s="4"/>
      <c r="J48" s="6"/>
    </row>
    <row r="49" spans="2:10" x14ac:dyDescent="0.3">
      <c r="B49" s="127"/>
      <c r="C49" s="77" t="s">
        <v>59</v>
      </c>
      <c r="D49" s="86">
        <v>1</v>
      </c>
      <c r="F49" s="4"/>
      <c r="G49" s="6"/>
      <c r="I49" s="4"/>
      <c r="J49" s="20"/>
    </row>
    <row r="50" spans="2:10" x14ac:dyDescent="0.3">
      <c r="B50" s="127"/>
      <c r="C50" s="77" t="s">
        <v>13</v>
      </c>
      <c r="D50" s="83">
        <v>30</v>
      </c>
      <c r="F50" s="4"/>
      <c r="G50" s="6"/>
      <c r="I50" s="4"/>
      <c r="J50" s="6"/>
    </row>
    <row r="51" spans="2:10" ht="16.5" customHeight="1" x14ac:dyDescent="0.3">
      <c r="B51" s="127"/>
      <c r="C51" s="77" t="s">
        <v>60</v>
      </c>
      <c r="D51" s="83">
        <v>30</v>
      </c>
      <c r="F51" s="4"/>
      <c r="G51" s="6"/>
      <c r="I51" s="4"/>
      <c r="J51" s="6"/>
    </row>
    <row r="52" spans="2:10" x14ac:dyDescent="0.3">
      <c r="B52" s="127"/>
      <c r="C52" s="77" t="s">
        <v>153</v>
      </c>
      <c r="D52" s="83">
        <v>1</v>
      </c>
      <c r="F52" s="4"/>
      <c r="G52" s="6"/>
      <c r="I52" s="4"/>
      <c r="J52" s="6"/>
    </row>
    <row r="53" spans="2:10" x14ac:dyDescent="0.3">
      <c r="B53" s="127"/>
      <c r="C53" s="77" t="s">
        <v>115</v>
      </c>
      <c r="D53" s="87" t="s">
        <v>20</v>
      </c>
      <c r="F53" s="4"/>
      <c r="G53" s="6"/>
      <c r="I53" s="4"/>
      <c r="J53" s="6"/>
    </row>
    <row r="54" spans="2:10" x14ac:dyDescent="0.3">
      <c r="B54" s="127"/>
      <c r="C54" s="77" t="s">
        <v>116</v>
      </c>
      <c r="D54" s="87" t="s">
        <v>26</v>
      </c>
      <c r="F54" s="23"/>
      <c r="G54" s="6"/>
      <c r="I54" s="16"/>
      <c r="J54" s="20"/>
    </row>
    <row r="55" spans="2:10" x14ac:dyDescent="0.3">
      <c r="B55" s="127"/>
      <c r="C55" s="77" t="s">
        <v>117</v>
      </c>
      <c r="D55" s="87" t="s">
        <v>26</v>
      </c>
      <c r="F55" s="16"/>
      <c r="G55" s="6"/>
      <c r="I55" s="16"/>
      <c r="J55" s="6"/>
    </row>
    <row r="56" spans="2:10" x14ac:dyDescent="0.3">
      <c r="B56" s="127"/>
      <c r="C56" s="77" t="s">
        <v>123</v>
      </c>
      <c r="D56" s="88">
        <v>0.6</v>
      </c>
      <c r="F56" s="21"/>
      <c r="G56" s="6"/>
      <c r="I56" s="4"/>
      <c r="J56" s="22"/>
    </row>
    <row r="57" spans="2:10" x14ac:dyDescent="0.3">
      <c r="B57" s="127"/>
      <c r="C57" s="77" t="s">
        <v>124</v>
      </c>
      <c r="D57" s="88">
        <v>0</v>
      </c>
      <c r="F57" s="4"/>
      <c r="G57" s="6"/>
      <c r="I57" s="16"/>
      <c r="J57" s="6"/>
    </row>
    <row r="58" spans="2:10" ht="16.5" customHeight="1" x14ac:dyDescent="0.3">
      <c r="B58" s="127"/>
      <c r="C58" s="77" t="s">
        <v>125</v>
      </c>
      <c r="D58" s="88">
        <v>0</v>
      </c>
      <c r="F58" s="4"/>
      <c r="G58" s="6"/>
      <c r="I58" s="4"/>
      <c r="J58" s="6"/>
    </row>
    <row r="59" spans="2:10" x14ac:dyDescent="0.3">
      <c r="B59" s="127"/>
      <c r="C59" s="77" t="s">
        <v>129</v>
      </c>
      <c r="D59" s="89">
        <v>30000</v>
      </c>
      <c r="F59" s="4"/>
      <c r="G59" s="6"/>
      <c r="I59" s="4"/>
      <c r="J59" s="6"/>
    </row>
    <row r="60" spans="2:10" x14ac:dyDescent="0.3">
      <c r="B60" s="127"/>
      <c r="C60" s="77" t="s">
        <v>130</v>
      </c>
      <c r="D60" s="89">
        <v>0</v>
      </c>
      <c r="F60" s="24"/>
      <c r="G60" s="6"/>
      <c r="I60" s="4"/>
      <c r="J60" s="6"/>
    </row>
    <row r="61" spans="2:10" x14ac:dyDescent="0.3">
      <c r="B61" s="127"/>
      <c r="C61" s="77" t="s">
        <v>131</v>
      </c>
      <c r="D61" s="89">
        <v>0</v>
      </c>
      <c r="F61" s="24"/>
      <c r="G61" s="6"/>
      <c r="I61" s="4"/>
      <c r="J61" s="6"/>
    </row>
    <row r="62" spans="2:10" x14ac:dyDescent="0.3">
      <c r="B62" s="127"/>
      <c r="C62" s="77" t="s">
        <v>102</v>
      </c>
      <c r="D62" s="83">
        <v>1</v>
      </c>
      <c r="F62" s="4"/>
      <c r="G62" s="6"/>
      <c r="I62" s="4"/>
      <c r="J62" s="6"/>
    </row>
    <row r="63" spans="2:10" s="4" customFormat="1" x14ac:dyDescent="0.3">
      <c r="B63" s="127"/>
      <c r="C63" s="77" t="s">
        <v>135</v>
      </c>
      <c r="D63" s="87" t="s">
        <v>20</v>
      </c>
      <c r="G63" s="6"/>
      <c r="J63" s="6"/>
    </row>
    <row r="64" spans="2:10" s="4" customFormat="1" x14ac:dyDescent="0.3">
      <c r="B64" s="127"/>
      <c r="C64" s="77" t="s">
        <v>136</v>
      </c>
      <c r="D64" s="87" t="s">
        <v>26</v>
      </c>
      <c r="G64" s="6"/>
      <c r="J64" s="6"/>
    </row>
    <row r="65" spans="2:10" x14ac:dyDescent="0.3">
      <c r="B65" s="127"/>
      <c r="C65" s="77" t="s">
        <v>137</v>
      </c>
      <c r="D65" s="87" t="s">
        <v>26</v>
      </c>
      <c r="F65" s="4"/>
      <c r="G65" s="6"/>
      <c r="I65" s="4"/>
      <c r="J65" s="6"/>
    </row>
    <row r="66" spans="2:10" x14ac:dyDescent="0.3">
      <c r="B66" s="127"/>
      <c r="C66" s="77" t="s">
        <v>147</v>
      </c>
      <c r="D66" s="88">
        <v>0.4</v>
      </c>
      <c r="F66" s="4"/>
      <c r="G66" s="6"/>
      <c r="I66" s="4"/>
      <c r="J66" s="6"/>
    </row>
    <row r="67" spans="2:10" x14ac:dyDescent="0.3">
      <c r="B67" s="127"/>
      <c r="C67" s="77" t="s">
        <v>148</v>
      </c>
      <c r="D67" s="88">
        <v>0</v>
      </c>
      <c r="F67" s="4"/>
      <c r="G67" s="6"/>
      <c r="I67" s="4"/>
      <c r="J67" s="6"/>
    </row>
    <row r="68" spans="2:10" x14ac:dyDescent="0.3">
      <c r="B68" s="127"/>
      <c r="C68" s="77" t="s">
        <v>149</v>
      </c>
      <c r="D68" s="88">
        <v>0</v>
      </c>
      <c r="F68" s="4"/>
      <c r="G68" s="6"/>
      <c r="I68" s="4"/>
      <c r="J68" s="6"/>
    </row>
    <row r="69" spans="2:10" x14ac:dyDescent="0.3">
      <c r="B69" s="127"/>
      <c r="C69" s="77" t="s">
        <v>141</v>
      </c>
      <c r="D69" s="89">
        <v>30000</v>
      </c>
      <c r="F69" s="4"/>
      <c r="G69" s="6"/>
      <c r="I69" s="4"/>
      <c r="J69" s="6"/>
    </row>
    <row r="70" spans="2:10" x14ac:dyDescent="0.3">
      <c r="B70" s="127"/>
      <c r="C70" s="77" t="s">
        <v>142</v>
      </c>
      <c r="D70" s="89">
        <v>0</v>
      </c>
      <c r="F70" s="4"/>
      <c r="G70" s="6"/>
      <c r="I70" s="4"/>
      <c r="J70" s="6"/>
    </row>
    <row r="71" spans="2:10" x14ac:dyDescent="0.3">
      <c r="B71" s="127"/>
      <c r="C71" s="77" t="s">
        <v>143</v>
      </c>
      <c r="D71" s="89">
        <v>0</v>
      </c>
      <c r="F71" s="4"/>
      <c r="G71" s="6"/>
      <c r="I71" s="4"/>
      <c r="J71" s="6"/>
    </row>
    <row r="72" spans="2:10" x14ac:dyDescent="0.3">
      <c r="B72" s="127"/>
      <c r="C72" s="77" t="s">
        <v>11</v>
      </c>
      <c r="D72" s="83">
        <v>250</v>
      </c>
      <c r="F72" s="4"/>
      <c r="G72" s="6"/>
      <c r="I72" s="4"/>
    </row>
    <row r="73" spans="2:10" x14ac:dyDescent="0.3">
      <c r="B73" s="127"/>
      <c r="C73" s="77" t="s">
        <v>33</v>
      </c>
      <c r="D73" s="83">
        <v>1</v>
      </c>
      <c r="F73" s="4"/>
      <c r="G73" s="6"/>
      <c r="I73" s="4"/>
      <c r="J73" s="6"/>
    </row>
    <row r="74" spans="2:10" x14ac:dyDescent="0.3">
      <c r="B74" s="127"/>
      <c r="C74" s="77" t="s">
        <v>61</v>
      </c>
      <c r="D74" s="83">
        <v>1</v>
      </c>
      <c r="F74" s="4"/>
      <c r="G74" s="6"/>
      <c r="I74" s="4"/>
      <c r="J74" s="6"/>
    </row>
    <row r="75" spans="2:10" ht="17.25" thickBot="1" x14ac:dyDescent="0.35">
      <c r="B75" s="128"/>
      <c r="C75" s="78" t="s">
        <v>63</v>
      </c>
      <c r="D75" s="91">
        <v>47</v>
      </c>
      <c r="F75" s="4"/>
      <c r="G75" s="6"/>
      <c r="I75" s="4"/>
      <c r="J75" s="6"/>
    </row>
    <row r="76" spans="2:10" x14ac:dyDescent="0.3">
      <c r="B76" s="140" t="s">
        <v>41</v>
      </c>
      <c r="C76" s="79" t="s">
        <v>42</v>
      </c>
      <c r="D76" s="92">
        <v>150</v>
      </c>
      <c r="F76" s="4"/>
      <c r="G76" s="6"/>
      <c r="I76" s="4"/>
      <c r="J76" s="6"/>
    </row>
    <row r="77" spans="2:10" x14ac:dyDescent="0.3">
      <c r="B77" s="141"/>
      <c r="C77" s="80" t="s">
        <v>62</v>
      </c>
      <c r="D77" s="93">
        <v>25</v>
      </c>
      <c r="F77" s="4"/>
      <c r="G77" s="6"/>
      <c r="I77" s="4"/>
      <c r="J77" s="6"/>
    </row>
    <row r="78" spans="2:10" x14ac:dyDescent="0.3">
      <c r="B78" s="141"/>
      <c r="C78" s="80" t="s">
        <v>33</v>
      </c>
      <c r="D78" s="83">
        <v>1</v>
      </c>
      <c r="F78" s="4"/>
      <c r="G78" s="6"/>
      <c r="I78" s="4"/>
      <c r="J78" s="6"/>
    </row>
    <row r="79" spans="2:10" x14ac:dyDescent="0.3">
      <c r="B79" s="141"/>
      <c r="C79" s="80" t="s">
        <v>61</v>
      </c>
      <c r="D79" s="83">
        <v>1</v>
      </c>
      <c r="F79" s="4"/>
      <c r="G79" s="6"/>
      <c r="I79" s="4"/>
      <c r="J79" s="6"/>
    </row>
    <row r="80" spans="2:10" x14ac:dyDescent="0.3">
      <c r="B80" s="142"/>
      <c r="C80" s="80" t="s">
        <v>64</v>
      </c>
      <c r="D80" s="83">
        <v>3</v>
      </c>
      <c r="F80" s="4"/>
      <c r="G80" s="6"/>
      <c r="I80" s="4"/>
      <c r="J80" s="6"/>
    </row>
    <row r="81" spans="2:10" x14ac:dyDescent="0.3">
      <c r="B81" s="127"/>
      <c r="C81" s="80" t="s">
        <v>35</v>
      </c>
      <c r="D81" s="94">
        <v>2200</v>
      </c>
      <c r="F81" s="4"/>
      <c r="G81" s="6"/>
      <c r="I81" s="4"/>
      <c r="J81" s="6"/>
    </row>
    <row r="82" spans="2:10" ht="17.25" thickBot="1" x14ac:dyDescent="0.35">
      <c r="B82" s="143"/>
      <c r="C82" s="81" t="s">
        <v>36</v>
      </c>
      <c r="D82" s="95">
        <v>1.5</v>
      </c>
      <c r="F82" s="4"/>
      <c r="G82" s="6"/>
      <c r="I82" s="4"/>
      <c r="J82" s="6"/>
    </row>
    <row r="83" spans="2:10" s="68" customFormat="1" ht="18" customHeight="1" thickTop="1" x14ac:dyDescent="0.3">
      <c r="C83" s="120" t="s">
        <v>204</v>
      </c>
      <c r="D83" s="70"/>
      <c r="G83" s="69"/>
      <c r="J83" s="69"/>
    </row>
    <row r="84" spans="2:10" s="68" customFormat="1" x14ac:dyDescent="0.3">
      <c r="C84" s="72"/>
      <c r="D84" s="70"/>
      <c r="G84" s="69"/>
      <c r="J84" s="69"/>
    </row>
    <row r="85" spans="2:10" s="68" customFormat="1" x14ac:dyDescent="0.3">
      <c r="C85" s="72"/>
      <c r="D85" s="70"/>
      <c r="G85" s="69"/>
      <c r="J85" s="69"/>
    </row>
    <row r="86" spans="2:10" s="68" customFormat="1" x14ac:dyDescent="0.3">
      <c r="C86" s="72"/>
      <c r="D86" s="70"/>
      <c r="G86" s="69"/>
      <c r="J86" s="69"/>
    </row>
    <row r="87" spans="2:10" s="68" customFormat="1" x14ac:dyDescent="0.3">
      <c r="C87" s="72"/>
      <c r="D87" s="70"/>
      <c r="G87" s="69"/>
      <c r="J87" s="69"/>
    </row>
    <row r="88" spans="2:10" s="68" customFormat="1" x14ac:dyDescent="0.3">
      <c r="C88" s="72"/>
      <c r="D88" s="70"/>
      <c r="G88" s="69"/>
      <c r="J88" s="69"/>
    </row>
    <row r="89" spans="2:10" s="68" customFormat="1" x14ac:dyDescent="0.3">
      <c r="C89" s="72"/>
      <c r="D89" s="70"/>
      <c r="G89" s="69"/>
      <c r="J89" s="69"/>
    </row>
    <row r="90" spans="2:10" s="68" customFormat="1" x14ac:dyDescent="0.3">
      <c r="C90" s="72"/>
      <c r="D90" s="70"/>
      <c r="G90" s="69"/>
      <c r="J90" s="69"/>
    </row>
    <row r="91" spans="2:10" s="68" customFormat="1" x14ac:dyDescent="0.3">
      <c r="C91" s="72"/>
      <c r="D91" s="70"/>
      <c r="G91" s="69"/>
      <c r="J91" s="69"/>
    </row>
    <row r="92" spans="2:10" s="68" customFormat="1" x14ac:dyDescent="0.3">
      <c r="C92" s="72"/>
      <c r="D92" s="70"/>
      <c r="G92" s="69"/>
      <c r="J92" s="69"/>
    </row>
    <row r="93" spans="2:10" s="68" customFormat="1" x14ac:dyDescent="0.3">
      <c r="C93" s="72"/>
      <c r="D93" s="70"/>
      <c r="G93" s="69"/>
      <c r="J93" s="69"/>
    </row>
    <row r="94" spans="2:10" s="68" customFormat="1" x14ac:dyDescent="0.3">
      <c r="C94" s="72"/>
      <c r="D94" s="70"/>
      <c r="G94" s="69"/>
      <c r="J94" s="69"/>
    </row>
    <row r="95" spans="2:10" s="68" customFormat="1" x14ac:dyDescent="0.3">
      <c r="C95" s="72"/>
      <c r="D95" s="70"/>
      <c r="G95" s="69"/>
      <c r="J95" s="69"/>
    </row>
    <row r="96" spans="2:10" s="68" customFormat="1" x14ac:dyDescent="0.3">
      <c r="C96" s="72"/>
      <c r="D96" s="70"/>
      <c r="G96" s="69"/>
      <c r="J96" s="69"/>
    </row>
    <row r="97" spans="3:10" s="68" customFormat="1" x14ac:dyDescent="0.3">
      <c r="C97" s="72"/>
      <c r="D97" s="70"/>
      <c r="G97" s="69"/>
      <c r="J97" s="69"/>
    </row>
    <row r="98" spans="3:10" s="68" customFormat="1" x14ac:dyDescent="0.3">
      <c r="C98" s="72"/>
      <c r="D98" s="70"/>
      <c r="G98" s="69"/>
      <c r="J98" s="69"/>
    </row>
    <row r="99" spans="3:10" s="68" customFormat="1" x14ac:dyDescent="0.3">
      <c r="C99" s="72"/>
      <c r="D99" s="70"/>
      <c r="G99" s="69"/>
      <c r="J99" s="69"/>
    </row>
    <row r="100" spans="3:10" s="68" customFormat="1" x14ac:dyDescent="0.3">
      <c r="C100" s="72"/>
      <c r="D100" s="70"/>
      <c r="G100" s="69"/>
      <c r="J100" s="69"/>
    </row>
    <row r="101" spans="3:10" s="68" customFormat="1" x14ac:dyDescent="0.3">
      <c r="C101" s="72"/>
      <c r="D101" s="70"/>
      <c r="G101" s="69"/>
      <c r="J101" s="69"/>
    </row>
    <row r="102" spans="3:10" s="68" customFormat="1" x14ac:dyDescent="0.3">
      <c r="C102" s="72"/>
      <c r="D102" s="70"/>
      <c r="G102" s="69"/>
      <c r="J102" s="69"/>
    </row>
    <row r="103" spans="3:10" x14ac:dyDescent="0.3">
      <c r="F103" s="4"/>
      <c r="G103" s="6"/>
      <c r="I103" s="4"/>
      <c r="J103" s="6"/>
    </row>
    <row r="104" spans="3:10" x14ac:dyDescent="0.3">
      <c r="F104" s="4"/>
      <c r="G104" s="6"/>
      <c r="I104" s="4"/>
      <c r="J104" s="6"/>
    </row>
  </sheetData>
  <mergeCells count="9">
    <mergeCell ref="B48:B75"/>
    <mergeCell ref="B76:B82"/>
    <mergeCell ref="B2:B4"/>
    <mergeCell ref="B5:B47"/>
    <mergeCell ref="F31:G31"/>
    <mergeCell ref="C1:D1"/>
    <mergeCell ref="I31:J31"/>
    <mergeCell ref="I36:J36"/>
    <mergeCell ref="F37:G37"/>
  </mergeCells>
  <dataValidations count="2">
    <dataValidation type="list" allowBlank="1" showInputMessage="1" showErrorMessage="1" errorTitle="HEY HEY HEY" error="You have to pick from the list!" promptTitle="Role" prompt="Select the role of the reviewer" sqref="D10:D15 D29:D34 D53:D55 D63:D65" xr:uid="{2879E92D-5D68-4E95-810B-C60A3B91D7A4}">
      <formula1>Role</formula1>
    </dataValidation>
    <dataValidation type="decimal" allowBlank="1" showInputMessage="1" showErrorMessage="1" sqref="D66:D68 D56:D58 D35:D40 D16:D21" xr:uid="{3419E8D0-CE93-4537-8B6B-92B5C01F3273}">
      <formula1>0</formula1>
      <formula2>1</formula2>
    </dataValidation>
  </dataValidations>
  <pageMargins left="0.25" right="0.25" top="0.75" bottom="0.75" header="0.3" footer="0.3"/>
  <pageSetup paperSize="3"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902C-D308-461E-98B6-B981B67AD5F9}">
  <dimension ref="A1:T103"/>
  <sheetViews>
    <sheetView topLeftCell="A35" workbookViewId="0">
      <selection activeCell="C4" sqref="C4"/>
    </sheetView>
  </sheetViews>
  <sheetFormatPr defaultRowHeight="16.5" x14ac:dyDescent="0.25"/>
  <cols>
    <col min="1" max="1" width="11.28515625" style="98" customWidth="1"/>
    <col min="2" max="2" width="6.85546875" style="99" customWidth="1"/>
    <col min="3" max="3" width="90.7109375" style="103" customWidth="1"/>
    <col min="4" max="4" width="157.28515625" style="99" customWidth="1"/>
    <col min="5" max="16384" width="9.140625" style="99"/>
  </cols>
  <sheetData>
    <row r="1" spans="1:4" x14ac:dyDescent="0.25">
      <c r="C1" s="156" t="s">
        <v>203</v>
      </c>
    </row>
    <row r="2" spans="1:4" s="97" customFormat="1" ht="17.25" thickBot="1" x14ac:dyDescent="0.3">
      <c r="A2" s="96" t="s">
        <v>86</v>
      </c>
      <c r="C2" s="101" t="s">
        <v>83</v>
      </c>
      <c r="D2" s="97" t="s">
        <v>84</v>
      </c>
    </row>
    <row r="3" spans="1:4" ht="50.25" thickTop="1" x14ac:dyDescent="0.25">
      <c r="A3" s="98">
        <v>1</v>
      </c>
      <c r="B3" s="144" t="s">
        <v>17</v>
      </c>
      <c r="C3" s="104" t="s">
        <v>154</v>
      </c>
      <c r="D3" s="110" t="s">
        <v>114</v>
      </c>
    </row>
    <row r="4" spans="1:4" x14ac:dyDescent="0.25">
      <c r="A4" s="98">
        <v>2</v>
      </c>
      <c r="B4" s="145"/>
      <c r="C4" s="105" t="s">
        <v>155</v>
      </c>
      <c r="D4" s="111" t="s">
        <v>85</v>
      </c>
    </row>
    <row r="5" spans="1:4" ht="17.25" thickBot="1" x14ac:dyDescent="0.3">
      <c r="A5" s="98">
        <v>3</v>
      </c>
      <c r="B5" s="146"/>
      <c r="C5" s="105" t="s">
        <v>10</v>
      </c>
      <c r="D5" s="111" t="s">
        <v>87</v>
      </c>
    </row>
    <row r="6" spans="1:4" x14ac:dyDescent="0.25">
      <c r="A6" s="98">
        <v>4</v>
      </c>
      <c r="B6" s="147" t="s">
        <v>18</v>
      </c>
      <c r="C6" s="106" t="s">
        <v>9</v>
      </c>
      <c r="D6" s="111" t="s">
        <v>88</v>
      </c>
    </row>
    <row r="7" spans="1:4" x14ac:dyDescent="0.25">
      <c r="A7" s="98">
        <v>5</v>
      </c>
      <c r="B7" s="148"/>
      <c r="C7" s="106" t="s">
        <v>59</v>
      </c>
      <c r="D7" s="111" t="s">
        <v>89</v>
      </c>
    </row>
    <row r="8" spans="1:4" ht="33" x14ac:dyDescent="0.25">
      <c r="A8" s="98">
        <v>6</v>
      </c>
      <c r="B8" s="148"/>
      <c r="C8" s="106" t="s">
        <v>13</v>
      </c>
      <c r="D8" s="111" t="s">
        <v>90</v>
      </c>
    </row>
    <row r="9" spans="1:4" ht="33" x14ac:dyDescent="0.25">
      <c r="A9" s="98">
        <v>7</v>
      </c>
      <c r="B9" s="148"/>
      <c r="C9" s="106" t="s">
        <v>60</v>
      </c>
      <c r="D9" s="111" t="s">
        <v>91</v>
      </c>
    </row>
    <row r="10" spans="1:4" ht="49.5" x14ac:dyDescent="0.25">
      <c r="A10" s="98">
        <v>8</v>
      </c>
      <c r="B10" s="148"/>
      <c r="C10" s="106" t="s">
        <v>92</v>
      </c>
      <c r="D10" s="111" t="s">
        <v>93</v>
      </c>
    </row>
    <row r="11" spans="1:4" x14ac:dyDescent="0.25">
      <c r="A11" s="98">
        <v>9</v>
      </c>
      <c r="B11" s="148"/>
      <c r="C11" s="106" t="s">
        <v>115</v>
      </c>
      <c r="D11" s="111" t="s">
        <v>122</v>
      </c>
    </row>
    <row r="12" spans="1:4" x14ac:dyDescent="0.25">
      <c r="A12" s="98">
        <v>10</v>
      </c>
      <c r="B12" s="148"/>
      <c r="C12" s="106" t="s">
        <v>116</v>
      </c>
      <c r="D12" s="111" t="s">
        <v>121</v>
      </c>
    </row>
    <row r="13" spans="1:4" x14ac:dyDescent="0.25">
      <c r="A13" s="98">
        <v>11</v>
      </c>
      <c r="B13" s="148"/>
      <c r="C13" s="106" t="s">
        <v>117</v>
      </c>
      <c r="D13" s="111" t="s">
        <v>121</v>
      </c>
    </row>
    <row r="14" spans="1:4" x14ac:dyDescent="0.25">
      <c r="A14" s="98">
        <v>12</v>
      </c>
      <c r="B14" s="148"/>
      <c r="C14" s="106" t="s">
        <v>118</v>
      </c>
      <c r="D14" s="111" t="s">
        <v>121</v>
      </c>
    </row>
    <row r="15" spans="1:4" x14ac:dyDescent="0.25">
      <c r="A15" s="98">
        <v>13</v>
      </c>
      <c r="B15" s="148"/>
      <c r="C15" s="106" t="s">
        <v>119</v>
      </c>
      <c r="D15" s="111" t="s">
        <v>121</v>
      </c>
    </row>
    <row r="16" spans="1:4" x14ac:dyDescent="0.25">
      <c r="A16" s="98">
        <v>14</v>
      </c>
      <c r="B16" s="148"/>
      <c r="C16" s="106" t="s">
        <v>120</v>
      </c>
      <c r="D16" s="111" t="s">
        <v>121</v>
      </c>
    </row>
    <row r="17" spans="1:4" x14ac:dyDescent="0.25">
      <c r="A17" s="98">
        <v>15</v>
      </c>
      <c r="B17" s="148"/>
      <c r="C17" s="106" t="s">
        <v>123</v>
      </c>
      <c r="D17" s="111" t="s">
        <v>95</v>
      </c>
    </row>
    <row r="18" spans="1:4" x14ac:dyDescent="0.25">
      <c r="A18" s="98">
        <v>16</v>
      </c>
      <c r="B18" s="148"/>
      <c r="C18" s="106" t="s">
        <v>124</v>
      </c>
      <c r="D18" s="111" t="s">
        <v>95</v>
      </c>
    </row>
    <row r="19" spans="1:4" x14ac:dyDescent="0.25">
      <c r="A19" s="98">
        <v>17</v>
      </c>
      <c r="B19" s="148"/>
      <c r="C19" s="106" t="s">
        <v>125</v>
      </c>
      <c r="D19" s="111" t="s">
        <v>95</v>
      </c>
    </row>
    <row r="20" spans="1:4" x14ac:dyDescent="0.25">
      <c r="A20" s="98">
        <v>18</v>
      </c>
      <c r="B20" s="148"/>
      <c r="C20" s="106" t="s">
        <v>126</v>
      </c>
      <c r="D20" s="111" t="s">
        <v>95</v>
      </c>
    </row>
    <row r="21" spans="1:4" x14ac:dyDescent="0.25">
      <c r="A21" s="98">
        <v>19</v>
      </c>
      <c r="B21" s="148"/>
      <c r="C21" s="106" t="s">
        <v>127</v>
      </c>
      <c r="D21" s="111" t="s">
        <v>95</v>
      </c>
    </row>
    <row r="22" spans="1:4" x14ac:dyDescent="0.25">
      <c r="A22" s="98">
        <v>20</v>
      </c>
      <c r="B22" s="148"/>
      <c r="C22" s="106" t="s">
        <v>128</v>
      </c>
      <c r="D22" s="111" t="s">
        <v>95</v>
      </c>
    </row>
    <row r="23" spans="1:4" x14ac:dyDescent="0.25">
      <c r="A23" s="98">
        <v>21</v>
      </c>
      <c r="B23" s="148"/>
      <c r="C23" s="106" t="s">
        <v>129</v>
      </c>
      <c r="D23" s="111" t="s">
        <v>101</v>
      </c>
    </row>
    <row r="24" spans="1:4" x14ac:dyDescent="0.25">
      <c r="A24" s="98">
        <v>22</v>
      </c>
      <c r="B24" s="148"/>
      <c r="C24" s="106" t="s">
        <v>130</v>
      </c>
      <c r="D24" s="111" t="s">
        <v>101</v>
      </c>
    </row>
    <row r="25" spans="1:4" x14ac:dyDescent="0.25">
      <c r="A25" s="98">
        <v>23</v>
      </c>
      <c r="B25" s="148"/>
      <c r="C25" s="106" t="s">
        <v>131</v>
      </c>
      <c r="D25" s="111" t="s">
        <v>101</v>
      </c>
    </row>
    <row r="26" spans="1:4" x14ac:dyDescent="0.25">
      <c r="A26" s="98">
        <v>24</v>
      </c>
      <c r="B26" s="148"/>
      <c r="C26" s="106" t="s">
        <v>132</v>
      </c>
      <c r="D26" s="111" t="s">
        <v>101</v>
      </c>
    </row>
    <row r="27" spans="1:4" x14ac:dyDescent="0.25">
      <c r="A27" s="98">
        <v>25</v>
      </c>
      <c r="B27" s="148"/>
      <c r="C27" s="106" t="s">
        <v>133</v>
      </c>
      <c r="D27" s="111" t="s">
        <v>101</v>
      </c>
    </row>
    <row r="28" spans="1:4" x14ac:dyDescent="0.25">
      <c r="A28" s="98">
        <v>26</v>
      </c>
      <c r="B28" s="148"/>
      <c r="C28" s="106" t="s">
        <v>134</v>
      </c>
      <c r="D28" s="111" t="s">
        <v>101</v>
      </c>
    </row>
    <row r="29" spans="1:4" ht="49.5" x14ac:dyDescent="0.25">
      <c r="A29" s="98">
        <v>27</v>
      </c>
      <c r="B29" s="148"/>
      <c r="C29" s="106" t="s">
        <v>96</v>
      </c>
      <c r="D29" s="111" t="s">
        <v>97</v>
      </c>
    </row>
    <row r="30" spans="1:4" x14ac:dyDescent="0.25">
      <c r="A30" s="98">
        <v>28</v>
      </c>
      <c r="B30" s="148"/>
      <c r="C30" s="106" t="s">
        <v>135</v>
      </c>
      <c r="D30" s="111" t="s">
        <v>94</v>
      </c>
    </row>
    <row r="31" spans="1:4" x14ac:dyDescent="0.25">
      <c r="A31" s="98">
        <v>29</v>
      </c>
      <c r="B31" s="149"/>
      <c r="C31" s="106" t="s">
        <v>136</v>
      </c>
      <c r="D31" s="111" t="s">
        <v>94</v>
      </c>
    </row>
    <row r="32" spans="1:4" x14ac:dyDescent="0.25">
      <c r="A32" s="98">
        <v>30</v>
      </c>
      <c r="B32" s="149"/>
      <c r="C32" s="106" t="s">
        <v>137</v>
      </c>
      <c r="D32" s="111" t="s">
        <v>94</v>
      </c>
    </row>
    <row r="33" spans="1:20" x14ac:dyDescent="0.25">
      <c r="A33" s="98">
        <v>31</v>
      </c>
      <c r="B33" s="149"/>
      <c r="C33" s="106" t="s">
        <v>138</v>
      </c>
      <c r="D33" s="111" t="s">
        <v>94</v>
      </c>
    </row>
    <row r="34" spans="1:20" x14ac:dyDescent="0.25">
      <c r="A34" s="98">
        <v>32</v>
      </c>
      <c r="B34" s="149"/>
      <c r="C34" s="106" t="s">
        <v>139</v>
      </c>
      <c r="D34" s="111" t="s">
        <v>94</v>
      </c>
    </row>
    <row r="35" spans="1:20" x14ac:dyDescent="0.25">
      <c r="A35" s="98">
        <v>33</v>
      </c>
      <c r="B35" s="149"/>
      <c r="C35" s="106" t="s">
        <v>140</v>
      </c>
      <c r="D35" s="111" t="s">
        <v>94</v>
      </c>
    </row>
    <row r="36" spans="1:20" x14ac:dyDescent="0.25">
      <c r="A36" s="98">
        <v>34</v>
      </c>
      <c r="B36" s="149"/>
      <c r="C36" s="106" t="s">
        <v>141</v>
      </c>
      <c r="D36" s="111" t="s">
        <v>98</v>
      </c>
    </row>
    <row r="37" spans="1:20" x14ac:dyDescent="0.25">
      <c r="A37" s="98">
        <v>35</v>
      </c>
      <c r="B37" s="149"/>
      <c r="C37" s="106" t="s">
        <v>142</v>
      </c>
      <c r="D37" s="111" t="s">
        <v>98</v>
      </c>
    </row>
    <row r="38" spans="1:20" x14ac:dyDescent="0.25">
      <c r="A38" s="98">
        <v>36</v>
      </c>
      <c r="B38" s="149"/>
      <c r="C38" s="106" t="s">
        <v>143</v>
      </c>
      <c r="D38" s="111" t="s">
        <v>98</v>
      </c>
    </row>
    <row r="39" spans="1:20" x14ac:dyDescent="0.25">
      <c r="A39" s="98">
        <v>37</v>
      </c>
      <c r="B39" s="149"/>
      <c r="C39" s="106" t="s">
        <v>144</v>
      </c>
      <c r="D39" s="111" t="s">
        <v>98</v>
      </c>
    </row>
    <row r="40" spans="1:20" x14ac:dyDescent="0.25">
      <c r="A40" s="98">
        <v>38</v>
      </c>
      <c r="B40" s="149"/>
      <c r="C40" s="106" t="s">
        <v>145</v>
      </c>
      <c r="D40" s="111" t="s">
        <v>98</v>
      </c>
    </row>
    <row r="41" spans="1:20" x14ac:dyDescent="0.25">
      <c r="A41" s="98">
        <v>39</v>
      </c>
      <c r="B41" s="149"/>
      <c r="C41" s="106" t="s">
        <v>146</v>
      </c>
      <c r="D41" s="111" t="s">
        <v>98</v>
      </c>
    </row>
    <row r="42" spans="1:20" x14ac:dyDescent="0.25">
      <c r="A42" s="98">
        <v>40</v>
      </c>
      <c r="B42" s="149"/>
      <c r="C42" s="106" t="s">
        <v>147</v>
      </c>
      <c r="D42" s="111" t="s">
        <v>101</v>
      </c>
    </row>
    <row r="43" spans="1:20" x14ac:dyDescent="0.25">
      <c r="A43" s="98">
        <v>41</v>
      </c>
      <c r="B43" s="149"/>
      <c r="C43" s="106" t="s">
        <v>148</v>
      </c>
      <c r="D43" s="111" t="s">
        <v>101</v>
      </c>
    </row>
    <row r="44" spans="1:20" x14ac:dyDescent="0.25">
      <c r="A44" s="98">
        <v>42</v>
      </c>
      <c r="B44" s="149"/>
      <c r="C44" s="106" t="s">
        <v>149</v>
      </c>
      <c r="D44" s="111" t="s">
        <v>101</v>
      </c>
    </row>
    <row r="45" spans="1:20" x14ac:dyDescent="0.25">
      <c r="A45" s="98">
        <v>43</v>
      </c>
      <c r="B45" s="149"/>
      <c r="C45" s="106" t="s">
        <v>150</v>
      </c>
      <c r="D45" s="111" t="s">
        <v>101</v>
      </c>
    </row>
    <row r="46" spans="1:20" x14ac:dyDescent="0.25">
      <c r="A46" s="98">
        <v>44</v>
      </c>
      <c r="B46" s="149"/>
      <c r="C46" s="106" t="s">
        <v>151</v>
      </c>
      <c r="D46" s="111" t="s">
        <v>101</v>
      </c>
    </row>
    <row r="47" spans="1:20" x14ac:dyDescent="0.25">
      <c r="A47" s="98">
        <v>45</v>
      </c>
      <c r="B47" s="149"/>
      <c r="C47" s="106" t="s">
        <v>152</v>
      </c>
      <c r="D47" s="111" t="s">
        <v>101</v>
      </c>
    </row>
    <row r="48" spans="1:20" ht="33.75" thickBot="1" x14ac:dyDescent="0.3">
      <c r="A48" s="98">
        <v>46</v>
      </c>
      <c r="B48" s="150"/>
      <c r="C48" s="106" t="s">
        <v>27</v>
      </c>
      <c r="D48" s="111" t="s">
        <v>99</v>
      </c>
      <c r="T48" s="99">
        <f>365-104</f>
        <v>261</v>
      </c>
    </row>
    <row r="49" spans="1:4" x14ac:dyDescent="0.25">
      <c r="A49" s="98">
        <v>47</v>
      </c>
      <c r="B49" s="151" t="s">
        <v>19</v>
      </c>
      <c r="C49" s="107" t="s">
        <v>9</v>
      </c>
      <c r="D49" s="111" t="s">
        <v>88</v>
      </c>
    </row>
    <row r="50" spans="1:4" x14ac:dyDescent="0.25">
      <c r="A50" s="98">
        <v>48</v>
      </c>
      <c r="B50" s="149"/>
      <c r="C50" s="107" t="s">
        <v>59</v>
      </c>
      <c r="D50" s="111" t="s">
        <v>89</v>
      </c>
    </row>
    <row r="51" spans="1:4" ht="33" x14ac:dyDescent="0.25">
      <c r="A51" s="98">
        <v>49</v>
      </c>
      <c r="B51" s="149"/>
      <c r="C51" s="107" t="s">
        <v>13</v>
      </c>
      <c r="D51" s="111" t="s">
        <v>90</v>
      </c>
    </row>
    <row r="52" spans="1:4" ht="33" x14ac:dyDescent="0.25">
      <c r="A52" s="98">
        <v>50</v>
      </c>
      <c r="B52" s="149"/>
      <c r="C52" s="107" t="s">
        <v>60</v>
      </c>
      <c r="D52" s="111" t="s">
        <v>91</v>
      </c>
    </row>
    <row r="53" spans="1:4" ht="49.5" x14ac:dyDescent="0.25">
      <c r="A53" s="98">
        <v>51</v>
      </c>
      <c r="B53" s="149"/>
      <c r="C53" s="107" t="s">
        <v>153</v>
      </c>
      <c r="D53" s="111" t="s">
        <v>100</v>
      </c>
    </row>
    <row r="54" spans="1:4" x14ac:dyDescent="0.25">
      <c r="A54" s="98">
        <v>52</v>
      </c>
      <c r="B54" s="149"/>
      <c r="C54" s="107" t="s">
        <v>115</v>
      </c>
      <c r="D54" s="111" t="s">
        <v>94</v>
      </c>
    </row>
    <row r="55" spans="1:4" x14ac:dyDescent="0.25">
      <c r="A55" s="98">
        <v>53</v>
      </c>
      <c r="B55" s="149"/>
      <c r="C55" s="107" t="s">
        <v>116</v>
      </c>
      <c r="D55" s="111" t="s">
        <v>94</v>
      </c>
    </row>
    <row r="56" spans="1:4" x14ac:dyDescent="0.25">
      <c r="A56" s="98">
        <v>54</v>
      </c>
      <c r="B56" s="149"/>
      <c r="C56" s="107" t="s">
        <v>117</v>
      </c>
      <c r="D56" s="111" t="s">
        <v>94</v>
      </c>
    </row>
    <row r="57" spans="1:4" x14ac:dyDescent="0.25">
      <c r="A57" s="98">
        <v>55</v>
      </c>
      <c r="B57" s="149"/>
      <c r="C57" s="107" t="s">
        <v>123</v>
      </c>
      <c r="D57" s="111" t="s">
        <v>95</v>
      </c>
    </row>
    <row r="58" spans="1:4" x14ac:dyDescent="0.25">
      <c r="A58" s="98">
        <v>56</v>
      </c>
      <c r="B58" s="149"/>
      <c r="C58" s="107" t="s">
        <v>124</v>
      </c>
      <c r="D58" s="111" t="s">
        <v>95</v>
      </c>
    </row>
    <row r="59" spans="1:4" x14ac:dyDescent="0.25">
      <c r="A59" s="98">
        <v>57</v>
      </c>
      <c r="B59" s="149"/>
      <c r="C59" s="107" t="s">
        <v>125</v>
      </c>
      <c r="D59" s="111" t="s">
        <v>95</v>
      </c>
    </row>
    <row r="60" spans="1:4" x14ac:dyDescent="0.25">
      <c r="A60" s="98">
        <v>58</v>
      </c>
      <c r="B60" s="149"/>
      <c r="C60" s="107" t="s">
        <v>129</v>
      </c>
      <c r="D60" s="111" t="s">
        <v>101</v>
      </c>
    </row>
    <row r="61" spans="1:4" x14ac:dyDescent="0.25">
      <c r="A61" s="98">
        <v>59</v>
      </c>
      <c r="B61" s="149"/>
      <c r="C61" s="107" t="s">
        <v>130</v>
      </c>
      <c r="D61" s="111" t="s">
        <v>101</v>
      </c>
    </row>
    <row r="62" spans="1:4" x14ac:dyDescent="0.25">
      <c r="A62" s="98">
        <v>60</v>
      </c>
      <c r="B62" s="149"/>
      <c r="C62" s="107" t="s">
        <v>131</v>
      </c>
      <c r="D62" s="111" t="s">
        <v>101</v>
      </c>
    </row>
    <row r="63" spans="1:4" ht="49.5" x14ac:dyDescent="0.25">
      <c r="A63" s="98">
        <v>61</v>
      </c>
      <c r="B63" s="149"/>
      <c r="C63" s="107" t="s">
        <v>102</v>
      </c>
      <c r="D63" s="111" t="s">
        <v>103</v>
      </c>
    </row>
    <row r="64" spans="1:4" x14ac:dyDescent="0.25">
      <c r="A64" s="98">
        <v>62</v>
      </c>
      <c r="B64" s="149"/>
      <c r="C64" s="107" t="s">
        <v>135</v>
      </c>
      <c r="D64" s="111" t="s">
        <v>94</v>
      </c>
    </row>
    <row r="65" spans="1:4" x14ac:dyDescent="0.25">
      <c r="A65" s="98">
        <v>63</v>
      </c>
      <c r="B65" s="149"/>
      <c r="C65" s="107" t="s">
        <v>136</v>
      </c>
      <c r="D65" s="111" t="s">
        <v>94</v>
      </c>
    </row>
    <row r="66" spans="1:4" x14ac:dyDescent="0.25">
      <c r="A66" s="98">
        <v>64</v>
      </c>
      <c r="B66" s="149"/>
      <c r="C66" s="107" t="s">
        <v>137</v>
      </c>
      <c r="D66" s="111" t="s">
        <v>94</v>
      </c>
    </row>
    <row r="67" spans="1:4" x14ac:dyDescent="0.25">
      <c r="A67" s="98">
        <v>65</v>
      </c>
      <c r="B67" s="149"/>
      <c r="C67" s="107" t="s">
        <v>147</v>
      </c>
      <c r="D67" s="111" t="s">
        <v>98</v>
      </c>
    </row>
    <row r="68" spans="1:4" x14ac:dyDescent="0.25">
      <c r="A68" s="98">
        <v>66</v>
      </c>
      <c r="B68" s="149"/>
      <c r="C68" s="107" t="s">
        <v>148</v>
      </c>
      <c r="D68" s="111" t="s">
        <v>98</v>
      </c>
    </row>
    <row r="69" spans="1:4" x14ac:dyDescent="0.25">
      <c r="A69" s="98">
        <v>67</v>
      </c>
      <c r="B69" s="149"/>
      <c r="C69" s="107" t="s">
        <v>149</v>
      </c>
      <c r="D69" s="111" t="s">
        <v>98</v>
      </c>
    </row>
    <row r="70" spans="1:4" x14ac:dyDescent="0.25">
      <c r="A70" s="98">
        <v>68</v>
      </c>
      <c r="B70" s="149"/>
      <c r="C70" s="107" t="s">
        <v>141</v>
      </c>
      <c r="D70" s="111" t="s">
        <v>101</v>
      </c>
    </row>
    <row r="71" spans="1:4" x14ac:dyDescent="0.25">
      <c r="A71" s="98">
        <v>69</v>
      </c>
      <c r="B71" s="149"/>
      <c r="C71" s="107" t="s">
        <v>142</v>
      </c>
      <c r="D71" s="111" t="s">
        <v>101</v>
      </c>
    </row>
    <row r="72" spans="1:4" x14ac:dyDescent="0.25">
      <c r="A72" s="98">
        <v>70</v>
      </c>
      <c r="B72" s="149"/>
      <c r="C72" s="107" t="s">
        <v>143</v>
      </c>
      <c r="D72" s="111" t="s">
        <v>101</v>
      </c>
    </row>
    <row r="73" spans="1:4" ht="33" x14ac:dyDescent="0.25">
      <c r="A73" s="98">
        <v>71</v>
      </c>
      <c r="B73" s="149"/>
      <c r="C73" s="107" t="s">
        <v>11</v>
      </c>
      <c r="D73" s="111" t="s">
        <v>99</v>
      </c>
    </row>
    <row r="74" spans="1:4" ht="33" x14ac:dyDescent="0.25">
      <c r="A74" s="98">
        <v>72</v>
      </c>
      <c r="B74" s="149"/>
      <c r="C74" s="107" t="s">
        <v>33</v>
      </c>
      <c r="D74" s="111" t="s">
        <v>104</v>
      </c>
    </row>
    <row r="75" spans="1:4" ht="33" x14ac:dyDescent="0.25">
      <c r="A75" s="98">
        <v>73</v>
      </c>
      <c r="B75" s="149"/>
      <c r="C75" s="107" t="s">
        <v>61</v>
      </c>
      <c r="D75" s="111" t="s">
        <v>105</v>
      </c>
    </row>
    <row r="76" spans="1:4" ht="17.25" thickBot="1" x14ac:dyDescent="0.3">
      <c r="A76" s="98">
        <v>74</v>
      </c>
      <c r="B76" s="150"/>
      <c r="C76" s="107" t="s">
        <v>63</v>
      </c>
      <c r="D76" s="111" t="s">
        <v>106</v>
      </c>
    </row>
    <row r="77" spans="1:4" x14ac:dyDescent="0.25">
      <c r="A77" s="98">
        <v>75</v>
      </c>
      <c r="B77" s="152" t="s">
        <v>41</v>
      </c>
      <c r="C77" s="108" t="s">
        <v>42</v>
      </c>
      <c r="D77" s="111" t="s">
        <v>107</v>
      </c>
    </row>
    <row r="78" spans="1:4" x14ac:dyDescent="0.25">
      <c r="A78" s="98">
        <v>76</v>
      </c>
      <c r="B78" s="153"/>
      <c r="C78" s="108" t="s">
        <v>62</v>
      </c>
      <c r="D78" s="111" t="s">
        <v>108</v>
      </c>
    </row>
    <row r="79" spans="1:4" ht="33" x14ac:dyDescent="0.25">
      <c r="A79" s="98">
        <v>77</v>
      </c>
      <c r="B79" s="153"/>
      <c r="C79" s="108" t="s">
        <v>33</v>
      </c>
      <c r="D79" s="111" t="s">
        <v>109</v>
      </c>
    </row>
    <row r="80" spans="1:4" ht="33" x14ac:dyDescent="0.25">
      <c r="A80" s="98">
        <v>78</v>
      </c>
      <c r="B80" s="153"/>
      <c r="C80" s="108" t="s">
        <v>61</v>
      </c>
      <c r="D80" s="111" t="s">
        <v>110</v>
      </c>
    </row>
    <row r="81" spans="1:4" x14ac:dyDescent="0.25">
      <c r="A81" s="98">
        <v>79</v>
      </c>
      <c r="B81" s="154"/>
      <c r="C81" s="108" t="s">
        <v>64</v>
      </c>
      <c r="D81" s="111" t="s">
        <v>111</v>
      </c>
    </row>
    <row r="82" spans="1:4" x14ac:dyDescent="0.25">
      <c r="A82" s="98">
        <v>80</v>
      </c>
      <c r="B82" s="149"/>
      <c r="C82" s="108" t="s">
        <v>35</v>
      </c>
      <c r="D82" s="111" t="s">
        <v>112</v>
      </c>
    </row>
    <row r="83" spans="1:4" ht="17.25" thickBot="1" x14ac:dyDescent="0.3">
      <c r="A83" s="98">
        <v>81</v>
      </c>
      <c r="B83" s="155"/>
      <c r="C83" s="109" t="s">
        <v>36</v>
      </c>
      <c r="D83" s="112" t="s">
        <v>113</v>
      </c>
    </row>
    <row r="84" spans="1:4" ht="17.25" thickTop="1" x14ac:dyDescent="0.25">
      <c r="B84" s="100"/>
      <c r="C84" s="121" t="s">
        <v>204</v>
      </c>
    </row>
    <row r="85" spans="1:4" x14ac:dyDescent="0.25">
      <c r="B85" s="100"/>
      <c r="C85" s="102"/>
    </row>
    <row r="86" spans="1:4" x14ac:dyDescent="0.25">
      <c r="B86" s="100"/>
      <c r="C86" s="102"/>
    </row>
    <row r="87" spans="1:4" x14ac:dyDescent="0.25">
      <c r="B87" s="100"/>
      <c r="C87" s="102"/>
    </row>
    <row r="88" spans="1:4" x14ac:dyDescent="0.25">
      <c r="B88" s="100"/>
      <c r="C88" s="102"/>
    </row>
    <row r="89" spans="1:4" x14ac:dyDescent="0.25">
      <c r="B89" s="100"/>
      <c r="C89" s="102"/>
    </row>
    <row r="90" spans="1:4" x14ac:dyDescent="0.25">
      <c r="B90" s="100"/>
      <c r="C90" s="102"/>
    </row>
    <row r="91" spans="1:4" x14ac:dyDescent="0.25">
      <c r="B91" s="100"/>
      <c r="C91" s="102"/>
    </row>
    <row r="92" spans="1:4" x14ac:dyDescent="0.25">
      <c r="B92" s="100"/>
      <c r="C92" s="102"/>
    </row>
    <row r="93" spans="1:4" x14ac:dyDescent="0.25">
      <c r="B93" s="100"/>
      <c r="C93" s="102"/>
    </row>
    <row r="94" spans="1:4" x14ac:dyDescent="0.25">
      <c r="B94" s="100"/>
      <c r="C94" s="102"/>
    </row>
    <row r="95" spans="1:4" x14ac:dyDescent="0.25">
      <c r="B95" s="100"/>
      <c r="C95" s="102"/>
    </row>
    <row r="96" spans="1:4" x14ac:dyDescent="0.25">
      <c r="B96" s="100"/>
      <c r="C96" s="102"/>
    </row>
    <row r="97" spans="2:3" x14ac:dyDescent="0.25">
      <c r="B97" s="100"/>
      <c r="C97" s="102"/>
    </row>
    <row r="98" spans="2:3" x14ac:dyDescent="0.25">
      <c r="B98" s="100"/>
      <c r="C98" s="102"/>
    </row>
    <row r="99" spans="2:3" x14ac:dyDescent="0.25">
      <c r="B99" s="100"/>
      <c r="C99" s="102"/>
    </row>
    <row r="100" spans="2:3" x14ac:dyDescent="0.25">
      <c r="B100" s="100"/>
      <c r="C100" s="102"/>
    </row>
    <row r="101" spans="2:3" x14ac:dyDescent="0.25">
      <c r="B101" s="100"/>
      <c r="C101" s="102"/>
    </row>
    <row r="102" spans="2:3" x14ac:dyDescent="0.25">
      <c r="B102" s="100"/>
      <c r="C102" s="102"/>
    </row>
    <row r="103" spans="2:3" x14ac:dyDescent="0.25">
      <c r="B103" s="100"/>
      <c r="C103" s="102"/>
    </row>
  </sheetData>
  <mergeCells count="4">
    <mergeCell ref="B3:B5"/>
    <mergeCell ref="B6:B48"/>
    <mergeCell ref="B49:B76"/>
    <mergeCell ref="B77:B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7A8B-75EF-4152-A86E-3B8525DA2ECC}">
  <sheetPr>
    <pageSetUpPr fitToPage="1"/>
  </sheetPr>
  <dimension ref="A1:L104"/>
  <sheetViews>
    <sheetView zoomScale="90" zoomScaleNormal="90" workbookViewId="0">
      <selection activeCell="F49" sqref="F49"/>
    </sheetView>
  </sheetViews>
  <sheetFormatPr defaultColWidth="9.140625" defaultRowHeight="16.5" x14ac:dyDescent="0.3"/>
  <cols>
    <col min="1" max="1" width="3.7109375" style="4" customWidth="1"/>
    <col min="2" max="2" width="6.85546875" style="2" customWidth="1"/>
    <col min="3" max="3" width="90.7109375" style="71" customWidth="1"/>
    <col min="4" max="4" width="18.7109375" style="1" customWidth="1"/>
    <col min="5" max="5" width="2.7109375" style="4" customWidth="1"/>
    <col min="6" max="6" width="43.7109375" style="2" customWidth="1"/>
    <col min="7" max="7" width="15.7109375" style="3" customWidth="1"/>
    <col min="8" max="8" width="2.7109375" style="4" customWidth="1"/>
    <col min="9" max="9" width="43.7109375" style="2" customWidth="1"/>
    <col min="10" max="10" width="15.7109375" style="3" customWidth="1"/>
    <col min="11" max="11" width="3.7109375" style="4" customWidth="1"/>
    <col min="12" max="12" width="12.42578125" style="4" bestFit="1" customWidth="1"/>
    <col min="13" max="16384" width="9.140625" style="2"/>
  </cols>
  <sheetData>
    <row r="1" spans="2:10" s="4" customFormat="1" ht="17.25" customHeight="1" thickBot="1" x14ac:dyDescent="0.35">
      <c r="C1" s="131" t="s">
        <v>203</v>
      </c>
      <c r="D1" s="132"/>
      <c r="G1" s="6"/>
      <c r="J1" s="6"/>
    </row>
    <row r="2" spans="2:10" ht="18" thickTop="1" thickBot="1" x14ac:dyDescent="0.35">
      <c r="B2" s="122" t="s">
        <v>17</v>
      </c>
      <c r="C2" s="113" t="s">
        <v>154</v>
      </c>
      <c r="D2" s="82">
        <v>19124</v>
      </c>
      <c r="F2" s="50" t="s">
        <v>14</v>
      </c>
      <c r="G2" s="52"/>
      <c r="H2" s="51"/>
      <c r="I2" s="51" t="s">
        <v>43</v>
      </c>
      <c r="J2" s="53"/>
    </row>
    <row r="3" spans="2:10" x14ac:dyDescent="0.3">
      <c r="B3" s="123"/>
      <c r="C3" s="114" t="s">
        <v>155</v>
      </c>
      <c r="D3" s="83">
        <v>10145</v>
      </c>
      <c r="F3" s="5" t="s">
        <v>3</v>
      </c>
      <c r="G3" s="7">
        <f>D2*D4</f>
        <v>11474.4</v>
      </c>
      <c r="I3" s="40" t="s">
        <v>47</v>
      </c>
      <c r="J3" s="7">
        <f>D3*D4</f>
        <v>6087</v>
      </c>
    </row>
    <row r="4" spans="2:10" ht="17.25" thickBot="1" x14ac:dyDescent="0.35">
      <c r="B4" s="124"/>
      <c r="C4" s="115" t="s">
        <v>10</v>
      </c>
      <c r="D4" s="84">
        <v>0.6</v>
      </c>
      <c r="F4" s="5" t="s">
        <v>4</v>
      </c>
      <c r="G4" s="8">
        <f>G3*D5</f>
        <v>34423.199999999997</v>
      </c>
      <c r="I4" s="40" t="s">
        <v>48</v>
      </c>
      <c r="J4" s="8">
        <f>D3*D4*D6</f>
        <v>8521.7999999999993</v>
      </c>
    </row>
    <row r="5" spans="2:10" x14ac:dyDescent="0.3">
      <c r="B5" s="125" t="s">
        <v>18</v>
      </c>
      <c r="C5" s="73" t="s">
        <v>9</v>
      </c>
      <c r="D5" s="85">
        <v>3</v>
      </c>
      <c r="F5" s="17" t="s">
        <v>28</v>
      </c>
      <c r="G5" s="8">
        <f>(D2*D4*D5*D7)/60/8</f>
        <v>2151.4499999999998</v>
      </c>
      <c r="I5" s="40" t="s">
        <v>49</v>
      </c>
      <c r="J5" s="8">
        <f>(D3*D4*D6*D8)/60/8</f>
        <v>532.61249999999995</v>
      </c>
    </row>
    <row r="6" spans="2:10" x14ac:dyDescent="0.3">
      <c r="B6" s="126"/>
      <c r="C6" s="74" t="s">
        <v>59</v>
      </c>
      <c r="D6" s="86">
        <v>1.4</v>
      </c>
      <c r="F6" s="61" t="s">
        <v>72</v>
      </c>
      <c r="G6" s="9">
        <f>G5/D47</f>
        <v>8.6057999999999986</v>
      </c>
      <c r="I6" s="61" t="s">
        <v>74</v>
      </c>
      <c r="J6" s="9">
        <f>J5/D47</f>
        <v>2.1304499999999997</v>
      </c>
    </row>
    <row r="7" spans="2:10" x14ac:dyDescent="0.3">
      <c r="B7" s="126"/>
      <c r="C7" s="74" t="s">
        <v>13</v>
      </c>
      <c r="D7" s="83">
        <v>30</v>
      </c>
      <c r="F7" s="17" t="s">
        <v>29</v>
      </c>
      <c r="G7" s="10">
        <f>((D16*D22)+(D17*D23)+(D18*D24)+(D19*D25)+(D20*D26)+(D21*D27))/D9</f>
        <v>12750</v>
      </c>
      <c r="I7" s="40" t="s">
        <v>50</v>
      </c>
      <c r="J7" s="10">
        <f>((D35*D41)+(D36*D42)+(D37*D43)+(D38*D44)+(D39*D45)+(D40*D46))/D28</f>
        <v>4375</v>
      </c>
    </row>
    <row r="8" spans="2:10" ht="16.5" customHeight="1" x14ac:dyDescent="0.3">
      <c r="B8" s="126"/>
      <c r="C8" s="74" t="s">
        <v>60</v>
      </c>
      <c r="D8" s="83">
        <v>30</v>
      </c>
      <c r="F8" s="5" t="s">
        <v>6</v>
      </c>
      <c r="G8" s="10">
        <f>G6*G7*D9</f>
        <v>329171.84999999998</v>
      </c>
      <c r="I8" s="40" t="s">
        <v>51</v>
      </c>
      <c r="J8" s="10">
        <f>J6*J7*D28</f>
        <v>18641.437499999996</v>
      </c>
    </row>
    <row r="9" spans="2:10" ht="17.25" thickBot="1" x14ac:dyDescent="0.35">
      <c r="B9" s="126"/>
      <c r="C9" s="74" t="s">
        <v>92</v>
      </c>
      <c r="D9" s="83">
        <v>3</v>
      </c>
      <c r="F9" s="5" t="s">
        <v>5</v>
      </c>
      <c r="G9" s="11">
        <f>G8/G4</f>
        <v>9.5625</v>
      </c>
      <c r="I9" s="40" t="s">
        <v>52</v>
      </c>
      <c r="J9" s="14">
        <f>J8/J4</f>
        <v>2.1874999999999996</v>
      </c>
    </row>
    <row r="10" spans="2:10" x14ac:dyDescent="0.3">
      <c r="B10" s="126"/>
      <c r="C10" s="74" t="s">
        <v>115</v>
      </c>
      <c r="D10" s="87" t="s">
        <v>21</v>
      </c>
      <c r="F10" s="5" t="s">
        <v>2</v>
      </c>
      <c r="G10" s="12">
        <f>(G3-J3)/G3</f>
        <v>0.46951474586906505</v>
      </c>
      <c r="J10" s="6"/>
    </row>
    <row r="11" spans="2:10" ht="17.25" thickBot="1" x14ac:dyDescent="0.35">
      <c r="B11" s="126"/>
      <c r="C11" s="74" t="s">
        <v>116</v>
      </c>
      <c r="D11" s="87" t="s">
        <v>23</v>
      </c>
      <c r="F11" s="5" t="s">
        <v>7</v>
      </c>
      <c r="G11" s="13">
        <f>G8*G10</f>
        <v>154551.03749999998</v>
      </c>
      <c r="I11" s="4"/>
      <c r="J11" s="6"/>
    </row>
    <row r="12" spans="2:10" ht="17.25" thickBot="1" x14ac:dyDescent="0.35">
      <c r="B12" s="126"/>
      <c r="C12" s="74" t="s">
        <v>117</v>
      </c>
      <c r="D12" s="87" t="s">
        <v>22</v>
      </c>
      <c r="G12" s="6"/>
      <c r="I12" s="4"/>
      <c r="J12" s="6"/>
    </row>
    <row r="13" spans="2:10" ht="17.25" thickBot="1" x14ac:dyDescent="0.35">
      <c r="B13" s="126"/>
      <c r="C13" s="74" t="s">
        <v>118</v>
      </c>
      <c r="D13" s="87" t="s">
        <v>26</v>
      </c>
      <c r="F13" s="45" t="s">
        <v>15</v>
      </c>
      <c r="G13" s="49"/>
      <c r="H13" s="46"/>
      <c r="I13" s="47" t="s">
        <v>44</v>
      </c>
      <c r="J13" s="48"/>
    </row>
    <row r="14" spans="2:10" x14ac:dyDescent="0.3">
      <c r="B14" s="126"/>
      <c r="C14" s="74" t="s">
        <v>119</v>
      </c>
      <c r="D14" s="87" t="s">
        <v>26</v>
      </c>
      <c r="F14" s="5" t="s">
        <v>3</v>
      </c>
      <c r="G14" s="7">
        <f>D2*D4</f>
        <v>11474.4</v>
      </c>
      <c r="I14" s="40" t="s">
        <v>47</v>
      </c>
      <c r="J14" s="7">
        <f>D3*D4</f>
        <v>6087</v>
      </c>
    </row>
    <row r="15" spans="2:10" x14ac:dyDescent="0.3">
      <c r="B15" s="126"/>
      <c r="C15" s="74" t="s">
        <v>120</v>
      </c>
      <c r="D15" s="87" t="s">
        <v>26</v>
      </c>
      <c r="F15" s="5" t="s">
        <v>4</v>
      </c>
      <c r="G15" s="8">
        <f>G14*D48</f>
        <v>34423.199999999997</v>
      </c>
      <c r="I15" s="40" t="s">
        <v>48</v>
      </c>
      <c r="J15" s="8">
        <f>J14*D49</f>
        <v>8521.7999999999993</v>
      </c>
    </row>
    <row r="16" spans="2:10" x14ac:dyDescent="0.3">
      <c r="B16" s="126"/>
      <c r="C16" s="74" t="s">
        <v>123</v>
      </c>
      <c r="D16" s="88">
        <v>0.15</v>
      </c>
      <c r="F16" s="17" t="s">
        <v>28</v>
      </c>
      <c r="G16" s="8">
        <f>(D2*D4*D48*D50)/60/8</f>
        <v>2151.4499999999998</v>
      </c>
      <c r="I16" s="40" t="s">
        <v>49</v>
      </c>
      <c r="J16" s="8">
        <f>(D3*D4*D49*D51)/60/8</f>
        <v>532.61249999999995</v>
      </c>
    </row>
    <row r="17" spans="2:10" x14ac:dyDescent="0.3">
      <c r="B17" s="126"/>
      <c r="C17" s="74" t="s">
        <v>124</v>
      </c>
      <c r="D17" s="88">
        <v>0.15</v>
      </c>
      <c r="F17" s="61" t="s">
        <v>72</v>
      </c>
      <c r="G17" s="9">
        <f>G16/D72</f>
        <v>8.6057999999999986</v>
      </c>
      <c r="I17" s="61" t="s">
        <v>74</v>
      </c>
      <c r="J17" s="9">
        <f>J16/D72</f>
        <v>2.1304499999999997</v>
      </c>
    </row>
    <row r="18" spans="2:10" x14ac:dyDescent="0.3">
      <c r="B18" s="126"/>
      <c r="C18" s="74" t="s">
        <v>125</v>
      </c>
      <c r="D18" s="88">
        <v>0.15</v>
      </c>
      <c r="F18" s="17" t="s">
        <v>29</v>
      </c>
      <c r="G18" s="10">
        <f>(D56*D59)+(D57*D60)+(D58*D61)</f>
        <v>22500</v>
      </c>
      <c r="I18" s="40" t="s">
        <v>50</v>
      </c>
      <c r="J18" s="10">
        <f>(D66*D69)+(D67*D70)+(D68*D71)</f>
        <v>7500</v>
      </c>
    </row>
    <row r="19" spans="2:10" x14ac:dyDescent="0.3">
      <c r="B19" s="126"/>
      <c r="C19" s="74" t="s">
        <v>126</v>
      </c>
      <c r="D19" s="88">
        <v>0</v>
      </c>
      <c r="F19" s="5" t="s">
        <v>6</v>
      </c>
      <c r="G19" s="10">
        <f>G17*G18</f>
        <v>193630.49999999997</v>
      </c>
      <c r="I19" s="40" t="s">
        <v>51</v>
      </c>
      <c r="J19" s="10">
        <f>J17*J18</f>
        <v>15978.374999999998</v>
      </c>
    </row>
    <row r="20" spans="2:10" x14ac:dyDescent="0.3">
      <c r="B20" s="126"/>
      <c r="C20" s="74" t="s">
        <v>127</v>
      </c>
      <c r="D20" s="88">
        <v>0</v>
      </c>
      <c r="F20" s="5" t="s">
        <v>12</v>
      </c>
      <c r="G20" s="11">
        <f>G19/G15</f>
        <v>5.625</v>
      </c>
      <c r="I20" s="40" t="s">
        <v>53</v>
      </c>
      <c r="J20" s="19">
        <f>J19/J15</f>
        <v>1.875</v>
      </c>
    </row>
    <row r="21" spans="2:10" ht="17.25" thickBot="1" x14ac:dyDescent="0.35">
      <c r="B21" s="126"/>
      <c r="C21" s="74" t="s">
        <v>128</v>
      </c>
      <c r="D21" s="88">
        <v>0</v>
      </c>
      <c r="F21" s="5" t="s">
        <v>32</v>
      </c>
      <c r="G21" s="10">
        <f>(G15/D73)*D75</f>
        <v>323578.07999999996</v>
      </c>
      <c r="I21" s="40" t="s">
        <v>54</v>
      </c>
      <c r="J21" s="13">
        <f>(J4*D75)/D74</f>
        <v>400524.6</v>
      </c>
    </row>
    <row r="22" spans="2:10" x14ac:dyDescent="0.3">
      <c r="B22" s="126"/>
      <c r="C22" s="74" t="s">
        <v>129</v>
      </c>
      <c r="D22" s="89">
        <v>110000</v>
      </c>
      <c r="F22" s="5" t="s">
        <v>2</v>
      </c>
      <c r="G22" s="12">
        <f>(G14-J14)/G14</f>
        <v>0.46951474586906505</v>
      </c>
      <c r="J22" s="6"/>
    </row>
    <row r="23" spans="2:10" ht="17.25" thickBot="1" x14ac:dyDescent="0.35">
      <c r="B23" s="126"/>
      <c r="C23" s="74" t="s">
        <v>130</v>
      </c>
      <c r="D23" s="89">
        <v>80000</v>
      </c>
      <c r="F23" s="5" t="s">
        <v>7</v>
      </c>
      <c r="G23" s="13">
        <f>G19*G22</f>
        <v>90912.374999999985</v>
      </c>
      <c r="I23" s="4"/>
      <c r="J23" s="6"/>
    </row>
    <row r="24" spans="2:10" ht="17.25" thickBot="1" x14ac:dyDescent="0.35">
      <c r="B24" s="126"/>
      <c r="C24" s="74" t="s">
        <v>131</v>
      </c>
      <c r="D24" s="89">
        <v>65000</v>
      </c>
      <c r="G24" s="6"/>
      <c r="J24" s="6"/>
    </row>
    <row r="25" spans="2:10" ht="17.25" thickBot="1" x14ac:dyDescent="0.35">
      <c r="B25" s="126"/>
      <c r="C25" s="74" t="s">
        <v>132</v>
      </c>
      <c r="D25" s="89">
        <v>0</v>
      </c>
      <c r="F25" s="54" t="s">
        <v>16</v>
      </c>
      <c r="G25" s="57"/>
      <c r="H25" s="55"/>
      <c r="I25" s="56" t="s">
        <v>45</v>
      </c>
      <c r="J25" s="58"/>
    </row>
    <row r="26" spans="2:10" x14ac:dyDescent="0.3">
      <c r="B26" s="126"/>
      <c r="C26" s="74" t="s">
        <v>133</v>
      </c>
      <c r="D26" s="89">
        <v>0</v>
      </c>
      <c r="F26" s="40" t="s">
        <v>8</v>
      </c>
      <c r="G26" s="7">
        <f>D2*D4*D5</f>
        <v>34423.199999999997</v>
      </c>
      <c r="I26" s="40" t="s">
        <v>55</v>
      </c>
      <c r="J26" s="18">
        <f>(J4/D79)*D77</f>
        <v>213044.99999999997</v>
      </c>
    </row>
    <row r="27" spans="2:10" x14ac:dyDescent="0.3">
      <c r="B27" s="126"/>
      <c r="C27" s="74" t="s">
        <v>134</v>
      </c>
      <c r="D27" s="89">
        <v>0</v>
      </c>
      <c r="F27" s="61" t="s">
        <v>0</v>
      </c>
      <c r="G27" s="10">
        <f>(G26*((1/D78)*D76)+(1-1/D78)*G26*(D76-D77))</f>
        <v>4475015.9999999991</v>
      </c>
      <c r="I27" s="5" t="s">
        <v>31</v>
      </c>
      <c r="J27" s="12">
        <f>J28/J4</f>
        <v>0.28571428571428564</v>
      </c>
    </row>
    <row r="28" spans="2:10" x14ac:dyDescent="0.3">
      <c r="B28" s="126"/>
      <c r="C28" s="74" t="s">
        <v>96</v>
      </c>
      <c r="D28" s="83">
        <v>2</v>
      </c>
      <c r="F28" s="5" t="s">
        <v>2</v>
      </c>
      <c r="G28" s="12">
        <f>(G3-J3)/G3</f>
        <v>0.46951474586906505</v>
      </c>
      <c r="I28" s="5" t="s">
        <v>1</v>
      </c>
      <c r="J28" s="8">
        <f>J4-J3</f>
        <v>2434.7999999999993</v>
      </c>
    </row>
    <row r="29" spans="2:10" ht="17.25" thickBot="1" x14ac:dyDescent="0.35">
      <c r="B29" s="126"/>
      <c r="C29" s="74" t="s">
        <v>135</v>
      </c>
      <c r="D29" s="87" t="s">
        <v>21</v>
      </c>
      <c r="F29" s="17" t="s">
        <v>30</v>
      </c>
      <c r="G29" s="13">
        <f>G27*G28</f>
        <v>2101085.9999999995</v>
      </c>
      <c r="I29" s="61" t="s">
        <v>77</v>
      </c>
      <c r="J29" s="15">
        <f>J28*D80</f>
        <v>7304.3999999999978</v>
      </c>
    </row>
    <row r="30" spans="2:10" ht="17.25" thickBot="1" x14ac:dyDescent="0.35">
      <c r="B30" s="127"/>
      <c r="C30" s="74" t="s">
        <v>136</v>
      </c>
      <c r="D30" s="87" t="s">
        <v>22</v>
      </c>
      <c r="G30" s="6"/>
      <c r="J30" s="6"/>
    </row>
    <row r="31" spans="2:10" ht="18" thickTop="1" thickBot="1" x14ac:dyDescent="0.35">
      <c r="B31" s="127"/>
      <c r="C31" s="74" t="s">
        <v>137</v>
      </c>
      <c r="D31" s="87" t="s">
        <v>26</v>
      </c>
      <c r="F31" s="129" t="s">
        <v>34</v>
      </c>
      <c r="G31" s="130"/>
      <c r="H31" s="25"/>
      <c r="I31" s="133" t="s">
        <v>39</v>
      </c>
      <c r="J31" s="134"/>
    </row>
    <row r="32" spans="2:10" x14ac:dyDescent="0.3">
      <c r="B32" s="127"/>
      <c r="C32" s="74" t="s">
        <v>138</v>
      </c>
      <c r="D32" s="87" t="s">
        <v>26</v>
      </c>
      <c r="F32" s="41" t="s">
        <v>46</v>
      </c>
      <c r="G32" s="18">
        <f>G8+J8</f>
        <v>347813.28749999998</v>
      </c>
      <c r="H32" s="26"/>
      <c r="I32" s="43" t="s">
        <v>46</v>
      </c>
      <c r="J32" s="27">
        <f>G19+J19</f>
        <v>209608.87499999997</v>
      </c>
    </row>
    <row r="33" spans="2:12" x14ac:dyDescent="0.3">
      <c r="B33" s="127"/>
      <c r="C33" s="74" t="s">
        <v>139</v>
      </c>
      <c r="D33" s="87" t="s">
        <v>26</v>
      </c>
      <c r="F33" s="62" t="s">
        <v>73</v>
      </c>
      <c r="G33" s="9">
        <f>G6+J6</f>
        <v>10.736249999999998</v>
      </c>
      <c r="H33" s="26"/>
      <c r="I33" s="63" t="s">
        <v>73</v>
      </c>
      <c r="J33" s="28">
        <f>G17+J17</f>
        <v>10.736249999999998</v>
      </c>
    </row>
    <row r="34" spans="2:12" ht="17.25" thickBot="1" x14ac:dyDescent="0.35">
      <c r="B34" s="127"/>
      <c r="C34" s="74" t="s">
        <v>140</v>
      </c>
      <c r="D34" s="87" t="s">
        <v>26</v>
      </c>
      <c r="F34" s="42" t="s">
        <v>65</v>
      </c>
      <c r="G34" s="59">
        <f>G28</f>
        <v>0.46951474586906505</v>
      </c>
      <c r="H34" s="26"/>
      <c r="I34" s="44" t="s">
        <v>56</v>
      </c>
      <c r="J34" s="31">
        <f>G21+J21</f>
        <v>724102.67999999993</v>
      </c>
    </row>
    <row r="35" spans="2:12" ht="17.25" thickBot="1" x14ac:dyDescent="0.35">
      <c r="B35" s="127"/>
      <c r="C35" s="74" t="s">
        <v>147</v>
      </c>
      <c r="D35" s="88">
        <v>0.05</v>
      </c>
      <c r="F35" s="29"/>
      <c r="G35" s="30"/>
      <c r="H35" s="26"/>
      <c r="I35" s="26"/>
      <c r="J35" s="32"/>
    </row>
    <row r="36" spans="2:12" ht="17.25" thickBot="1" x14ac:dyDescent="0.35">
      <c r="B36" s="127"/>
      <c r="C36" s="74" t="s">
        <v>148</v>
      </c>
      <c r="D36" s="88">
        <v>0.05</v>
      </c>
      <c r="F36" s="29"/>
      <c r="G36" s="30"/>
      <c r="H36" s="26"/>
      <c r="I36" s="135" t="s">
        <v>37</v>
      </c>
      <c r="J36" s="136"/>
    </row>
    <row r="37" spans="2:12" ht="17.25" thickBot="1" x14ac:dyDescent="0.35">
      <c r="B37" s="127"/>
      <c r="C37" s="74" t="s">
        <v>149</v>
      </c>
      <c r="D37" s="88">
        <v>0</v>
      </c>
      <c r="F37" s="137" t="s">
        <v>40</v>
      </c>
      <c r="G37" s="138"/>
      <c r="H37" s="26"/>
      <c r="I37" s="38" t="s">
        <v>38</v>
      </c>
      <c r="J37" s="35">
        <f>G21+J21+G27+J26</f>
        <v>5412163.6799999988</v>
      </c>
      <c r="L37" s="34"/>
    </row>
    <row r="38" spans="2:12" x14ac:dyDescent="0.3">
      <c r="B38" s="127"/>
      <c r="C38" s="74" t="s">
        <v>150</v>
      </c>
      <c r="D38" s="88">
        <v>0</v>
      </c>
      <c r="F38" s="41" t="s">
        <v>57</v>
      </c>
      <c r="G38" s="64">
        <f>G27</f>
        <v>4475015.9999999991</v>
      </c>
      <c r="H38" s="26"/>
      <c r="I38" s="38" t="s">
        <v>75</v>
      </c>
      <c r="J38" s="35">
        <f>G8+J8+G19+J19</f>
        <v>557422.16249999998</v>
      </c>
    </row>
    <row r="39" spans="2:12" x14ac:dyDescent="0.3">
      <c r="B39" s="127"/>
      <c r="C39" s="74" t="s">
        <v>151</v>
      </c>
      <c r="D39" s="88">
        <v>0</v>
      </c>
      <c r="F39" s="41" t="s">
        <v>58</v>
      </c>
      <c r="G39" s="10">
        <f>J26</f>
        <v>213044.99999999997</v>
      </c>
      <c r="H39" s="26"/>
      <c r="I39" s="38" t="s">
        <v>76</v>
      </c>
      <c r="J39" s="36">
        <f>G6+J6+G17+J17</f>
        <v>21.472499999999997</v>
      </c>
      <c r="L39" s="34"/>
    </row>
    <row r="40" spans="2:12" ht="17.25" thickBot="1" x14ac:dyDescent="0.35">
      <c r="B40" s="127"/>
      <c r="C40" s="74" t="s">
        <v>152</v>
      </c>
      <c r="D40" s="88">
        <v>0</v>
      </c>
      <c r="F40" s="65" t="s">
        <v>70</v>
      </c>
      <c r="G40" s="66">
        <f>J28*D81*D82</f>
        <v>8034839.9999999972</v>
      </c>
      <c r="H40" s="33"/>
      <c r="I40" s="39" t="s">
        <v>71</v>
      </c>
      <c r="J40" s="37">
        <f>G40</f>
        <v>8034839.9999999972</v>
      </c>
    </row>
    <row r="41" spans="2:12" ht="17.25" thickTop="1" x14ac:dyDescent="0.3">
      <c r="B41" s="127"/>
      <c r="C41" s="74" t="s">
        <v>141</v>
      </c>
      <c r="D41" s="89">
        <v>110000</v>
      </c>
      <c r="F41" s="4"/>
      <c r="G41" s="6"/>
      <c r="I41" s="4"/>
      <c r="J41" s="6"/>
    </row>
    <row r="42" spans="2:12" x14ac:dyDescent="0.3">
      <c r="B42" s="127"/>
      <c r="C42" s="74" t="s">
        <v>142</v>
      </c>
      <c r="D42" s="89">
        <v>65000</v>
      </c>
      <c r="F42" s="4"/>
      <c r="G42" s="6"/>
      <c r="I42" s="4"/>
      <c r="J42" s="6"/>
    </row>
    <row r="43" spans="2:12" x14ac:dyDescent="0.3">
      <c r="B43" s="127"/>
      <c r="C43" s="74" t="s">
        <v>143</v>
      </c>
      <c r="D43" s="89">
        <v>0</v>
      </c>
      <c r="F43" s="4"/>
      <c r="G43" s="6"/>
      <c r="I43" s="4"/>
      <c r="J43" s="6"/>
    </row>
    <row r="44" spans="2:12" x14ac:dyDescent="0.3">
      <c r="B44" s="127"/>
      <c r="C44" s="74" t="s">
        <v>144</v>
      </c>
      <c r="D44" s="89">
        <v>0</v>
      </c>
      <c r="F44" s="4"/>
      <c r="G44" s="6"/>
      <c r="I44" s="4"/>
      <c r="J44" s="6"/>
    </row>
    <row r="45" spans="2:12" x14ac:dyDescent="0.3">
      <c r="B45" s="127"/>
      <c r="C45" s="74" t="s">
        <v>145</v>
      </c>
      <c r="D45" s="89">
        <v>0</v>
      </c>
      <c r="F45" s="4"/>
      <c r="G45" s="6"/>
      <c r="I45" s="4"/>
      <c r="J45" s="6"/>
    </row>
    <row r="46" spans="2:12" x14ac:dyDescent="0.3">
      <c r="B46" s="127"/>
      <c r="C46" s="74" t="s">
        <v>146</v>
      </c>
      <c r="D46" s="89">
        <v>0</v>
      </c>
      <c r="F46" s="4"/>
      <c r="G46" s="6"/>
      <c r="I46" s="4"/>
      <c r="J46" s="6"/>
    </row>
    <row r="47" spans="2:12" ht="17.25" thickBot="1" x14ac:dyDescent="0.35">
      <c r="B47" s="128"/>
      <c r="C47" s="75" t="s">
        <v>27</v>
      </c>
      <c r="D47" s="90">
        <v>250</v>
      </c>
      <c r="F47" s="4"/>
      <c r="G47" s="6"/>
      <c r="I47" s="4"/>
      <c r="J47" s="6"/>
    </row>
    <row r="48" spans="2:12" x14ac:dyDescent="0.3">
      <c r="B48" s="139" t="s">
        <v>19</v>
      </c>
      <c r="C48" s="76" t="s">
        <v>9</v>
      </c>
      <c r="D48" s="85">
        <v>3</v>
      </c>
      <c r="F48" s="4"/>
      <c r="G48" s="6"/>
      <c r="I48" s="4"/>
      <c r="J48" s="6"/>
    </row>
    <row r="49" spans="2:10" x14ac:dyDescent="0.3">
      <c r="B49" s="127"/>
      <c r="C49" s="77" t="s">
        <v>59</v>
      </c>
      <c r="D49" s="86">
        <v>1.4</v>
      </c>
      <c r="F49" s="4"/>
      <c r="G49" s="6"/>
      <c r="I49" s="4"/>
      <c r="J49" s="20"/>
    </row>
    <row r="50" spans="2:10" x14ac:dyDescent="0.3">
      <c r="B50" s="127"/>
      <c r="C50" s="77" t="s">
        <v>13</v>
      </c>
      <c r="D50" s="83">
        <v>30</v>
      </c>
      <c r="F50" s="4"/>
      <c r="G50" s="6"/>
      <c r="I50" s="4"/>
      <c r="J50" s="6"/>
    </row>
    <row r="51" spans="2:10" ht="16.5" customHeight="1" x14ac:dyDescent="0.3">
      <c r="B51" s="127"/>
      <c r="C51" s="77" t="s">
        <v>60</v>
      </c>
      <c r="D51" s="83">
        <v>30</v>
      </c>
      <c r="F51" s="4"/>
      <c r="G51" s="6"/>
      <c r="I51" s="4"/>
      <c r="J51" s="6"/>
    </row>
    <row r="52" spans="2:10" x14ac:dyDescent="0.3">
      <c r="B52" s="127"/>
      <c r="C52" s="77" t="s">
        <v>153</v>
      </c>
      <c r="D52" s="83">
        <v>1</v>
      </c>
      <c r="F52" s="4"/>
      <c r="G52" s="6"/>
      <c r="I52" s="4"/>
      <c r="J52" s="6"/>
    </row>
    <row r="53" spans="2:10" x14ac:dyDescent="0.3">
      <c r="B53" s="127"/>
      <c r="C53" s="77" t="s">
        <v>115</v>
      </c>
      <c r="D53" s="87" t="s">
        <v>20</v>
      </c>
      <c r="F53" s="4"/>
      <c r="G53" s="6"/>
      <c r="I53" s="4"/>
      <c r="J53" s="6"/>
    </row>
    <row r="54" spans="2:10" x14ac:dyDescent="0.3">
      <c r="B54" s="127"/>
      <c r="C54" s="77" t="s">
        <v>116</v>
      </c>
      <c r="D54" s="87" t="s">
        <v>26</v>
      </c>
      <c r="F54" s="23"/>
      <c r="G54" s="6"/>
      <c r="I54" s="16"/>
      <c r="J54" s="20"/>
    </row>
    <row r="55" spans="2:10" x14ac:dyDescent="0.3">
      <c r="B55" s="127"/>
      <c r="C55" s="77" t="s">
        <v>117</v>
      </c>
      <c r="D55" s="87" t="s">
        <v>26</v>
      </c>
      <c r="F55" s="16"/>
      <c r="G55" s="6"/>
      <c r="I55" s="16"/>
      <c r="J55" s="6"/>
    </row>
    <row r="56" spans="2:10" x14ac:dyDescent="0.3">
      <c r="B56" s="127"/>
      <c r="C56" s="77" t="s">
        <v>123</v>
      </c>
      <c r="D56" s="88">
        <v>0.75</v>
      </c>
      <c r="F56" s="21"/>
      <c r="G56" s="6"/>
      <c r="I56" s="4"/>
      <c r="J56" s="22"/>
    </row>
    <row r="57" spans="2:10" x14ac:dyDescent="0.3">
      <c r="B57" s="127"/>
      <c r="C57" s="77" t="s">
        <v>124</v>
      </c>
      <c r="D57" s="88">
        <v>0</v>
      </c>
      <c r="F57" s="4"/>
      <c r="G57" s="6"/>
      <c r="I57" s="16"/>
      <c r="J57" s="6"/>
    </row>
    <row r="58" spans="2:10" ht="16.5" customHeight="1" x14ac:dyDescent="0.3">
      <c r="B58" s="127"/>
      <c r="C58" s="77" t="s">
        <v>125</v>
      </c>
      <c r="D58" s="88">
        <v>0</v>
      </c>
      <c r="F58" s="4"/>
      <c r="G58" s="6"/>
      <c r="I58" s="4"/>
      <c r="J58" s="6"/>
    </row>
    <row r="59" spans="2:10" x14ac:dyDescent="0.3">
      <c r="B59" s="127"/>
      <c r="C59" s="77" t="s">
        <v>129</v>
      </c>
      <c r="D59" s="89">
        <v>30000</v>
      </c>
      <c r="F59" s="4"/>
      <c r="G59" s="6"/>
      <c r="I59" s="4"/>
      <c r="J59" s="6"/>
    </row>
    <row r="60" spans="2:10" x14ac:dyDescent="0.3">
      <c r="B60" s="127"/>
      <c r="C60" s="77" t="s">
        <v>130</v>
      </c>
      <c r="D60" s="89">
        <v>0</v>
      </c>
      <c r="F60" s="24"/>
      <c r="G60" s="6"/>
      <c r="I60" s="4"/>
      <c r="J60" s="6"/>
    </row>
    <row r="61" spans="2:10" x14ac:dyDescent="0.3">
      <c r="B61" s="127"/>
      <c r="C61" s="77" t="s">
        <v>131</v>
      </c>
      <c r="D61" s="89">
        <v>0</v>
      </c>
      <c r="F61" s="24"/>
      <c r="G61" s="6"/>
      <c r="I61" s="4"/>
      <c r="J61" s="6"/>
    </row>
    <row r="62" spans="2:10" x14ac:dyDescent="0.3">
      <c r="B62" s="127"/>
      <c r="C62" s="77" t="s">
        <v>102</v>
      </c>
      <c r="D62" s="83">
        <v>1</v>
      </c>
      <c r="F62" s="4"/>
      <c r="G62" s="6"/>
      <c r="I62" s="4"/>
      <c r="J62" s="6"/>
    </row>
    <row r="63" spans="2:10" s="4" customFormat="1" x14ac:dyDescent="0.3">
      <c r="B63" s="127"/>
      <c r="C63" s="77" t="s">
        <v>135</v>
      </c>
      <c r="D63" s="87" t="s">
        <v>20</v>
      </c>
      <c r="G63" s="6"/>
      <c r="J63" s="6"/>
    </row>
    <row r="64" spans="2:10" s="4" customFormat="1" x14ac:dyDescent="0.3">
      <c r="B64" s="127"/>
      <c r="C64" s="77" t="s">
        <v>136</v>
      </c>
      <c r="D64" s="87" t="s">
        <v>26</v>
      </c>
      <c r="G64" s="6"/>
      <c r="J64" s="6"/>
    </row>
    <row r="65" spans="2:10" x14ac:dyDescent="0.3">
      <c r="B65" s="127"/>
      <c r="C65" s="77" t="s">
        <v>137</v>
      </c>
      <c r="D65" s="87" t="s">
        <v>26</v>
      </c>
      <c r="F65" s="4"/>
      <c r="G65" s="6"/>
      <c r="I65" s="4"/>
      <c r="J65" s="6"/>
    </row>
    <row r="66" spans="2:10" x14ac:dyDescent="0.3">
      <c r="B66" s="127"/>
      <c r="C66" s="77" t="s">
        <v>147</v>
      </c>
      <c r="D66" s="88">
        <v>0.25</v>
      </c>
      <c r="F66" s="4"/>
      <c r="G66" s="6"/>
      <c r="I66" s="4"/>
      <c r="J66" s="6"/>
    </row>
    <row r="67" spans="2:10" x14ac:dyDescent="0.3">
      <c r="B67" s="127"/>
      <c r="C67" s="77" t="s">
        <v>148</v>
      </c>
      <c r="D67" s="88">
        <v>0</v>
      </c>
      <c r="F67" s="4"/>
      <c r="G67" s="6"/>
      <c r="I67" s="4"/>
      <c r="J67" s="6"/>
    </row>
    <row r="68" spans="2:10" x14ac:dyDescent="0.3">
      <c r="B68" s="127"/>
      <c r="C68" s="77" t="s">
        <v>149</v>
      </c>
      <c r="D68" s="88">
        <v>0</v>
      </c>
      <c r="F68" s="4"/>
      <c r="G68" s="6"/>
      <c r="I68" s="4"/>
      <c r="J68" s="6"/>
    </row>
    <row r="69" spans="2:10" x14ac:dyDescent="0.3">
      <c r="B69" s="127"/>
      <c r="C69" s="77" t="s">
        <v>141</v>
      </c>
      <c r="D69" s="89">
        <v>30000</v>
      </c>
      <c r="F69" s="4"/>
      <c r="G69" s="6"/>
      <c r="I69" s="4"/>
      <c r="J69" s="6"/>
    </row>
    <row r="70" spans="2:10" x14ac:dyDescent="0.3">
      <c r="B70" s="127"/>
      <c r="C70" s="77" t="s">
        <v>142</v>
      </c>
      <c r="D70" s="89">
        <v>0</v>
      </c>
      <c r="F70" s="4"/>
      <c r="G70" s="6"/>
      <c r="I70" s="4"/>
      <c r="J70" s="6"/>
    </row>
    <row r="71" spans="2:10" x14ac:dyDescent="0.3">
      <c r="B71" s="127"/>
      <c r="C71" s="77" t="s">
        <v>143</v>
      </c>
      <c r="D71" s="89">
        <v>0</v>
      </c>
      <c r="F71" s="4"/>
      <c r="G71" s="6"/>
      <c r="I71" s="4"/>
      <c r="J71" s="6"/>
    </row>
    <row r="72" spans="2:10" x14ac:dyDescent="0.3">
      <c r="B72" s="127"/>
      <c r="C72" s="77" t="s">
        <v>11</v>
      </c>
      <c r="D72" s="83">
        <v>250</v>
      </c>
      <c r="F72" s="4"/>
      <c r="G72" s="6"/>
      <c r="I72" s="4"/>
    </row>
    <row r="73" spans="2:10" x14ac:dyDescent="0.3">
      <c r="B73" s="127"/>
      <c r="C73" s="77" t="s">
        <v>33</v>
      </c>
      <c r="D73" s="83">
        <v>5</v>
      </c>
      <c r="F73" s="4"/>
      <c r="G73" s="6"/>
      <c r="I73" s="4"/>
      <c r="J73" s="6"/>
    </row>
    <row r="74" spans="2:10" x14ac:dyDescent="0.3">
      <c r="B74" s="127"/>
      <c r="C74" s="77" t="s">
        <v>61</v>
      </c>
      <c r="D74" s="83">
        <v>1</v>
      </c>
      <c r="F74" s="4"/>
      <c r="G74" s="6"/>
      <c r="I74" s="4"/>
      <c r="J74" s="6"/>
    </row>
    <row r="75" spans="2:10" ht="17.25" thickBot="1" x14ac:dyDescent="0.35">
      <c r="B75" s="128"/>
      <c r="C75" s="78" t="s">
        <v>63</v>
      </c>
      <c r="D75" s="91">
        <v>47</v>
      </c>
      <c r="F75" s="4"/>
      <c r="G75" s="6"/>
      <c r="I75" s="4"/>
      <c r="J75" s="6"/>
    </row>
    <row r="76" spans="2:10" x14ac:dyDescent="0.3">
      <c r="B76" s="140" t="s">
        <v>41</v>
      </c>
      <c r="C76" s="79" t="s">
        <v>42</v>
      </c>
      <c r="D76" s="92">
        <v>150</v>
      </c>
      <c r="F76" s="4"/>
      <c r="G76" s="6"/>
      <c r="I76" s="4"/>
      <c r="J76" s="6"/>
    </row>
    <row r="77" spans="2:10" x14ac:dyDescent="0.3">
      <c r="B77" s="141"/>
      <c r="C77" s="80" t="s">
        <v>62</v>
      </c>
      <c r="D77" s="93">
        <v>25</v>
      </c>
      <c r="F77" s="4"/>
      <c r="G77" s="6"/>
      <c r="I77" s="4"/>
      <c r="J77" s="6"/>
    </row>
    <row r="78" spans="2:10" x14ac:dyDescent="0.3">
      <c r="B78" s="141"/>
      <c r="C78" s="80" t="s">
        <v>33</v>
      </c>
      <c r="D78" s="83">
        <v>5</v>
      </c>
      <c r="F78" s="4"/>
      <c r="G78" s="6"/>
      <c r="I78" s="4"/>
      <c r="J78" s="6"/>
    </row>
    <row r="79" spans="2:10" x14ac:dyDescent="0.3">
      <c r="B79" s="141"/>
      <c r="C79" s="80" t="s">
        <v>61</v>
      </c>
      <c r="D79" s="83">
        <v>1</v>
      </c>
      <c r="F79" s="4"/>
      <c r="G79" s="6"/>
      <c r="I79" s="4"/>
      <c r="J79" s="6"/>
    </row>
    <row r="80" spans="2:10" x14ac:dyDescent="0.3">
      <c r="B80" s="142"/>
      <c r="C80" s="80" t="s">
        <v>64</v>
      </c>
      <c r="D80" s="83">
        <v>3</v>
      </c>
      <c r="F80" s="4"/>
      <c r="G80" s="6"/>
      <c r="I80" s="4"/>
      <c r="J80" s="6"/>
    </row>
    <row r="81" spans="2:10" x14ac:dyDescent="0.3">
      <c r="B81" s="127"/>
      <c r="C81" s="80" t="s">
        <v>35</v>
      </c>
      <c r="D81" s="94">
        <v>2200</v>
      </c>
      <c r="F81" s="4"/>
      <c r="G81" s="6"/>
      <c r="I81" s="4"/>
      <c r="J81" s="6"/>
    </row>
    <row r="82" spans="2:10" ht="17.25" thickBot="1" x14ac:dyDescent="0.35">
      <c r="B82" s="143"/>
      <c r="C82" s="81" t="s">
        <v>36</v>
      </c>
      <c r="D82" s="95">
        <v>1.5</v>
      </c>
      <c r="F82" s="4"/>
      <c r="G82" s="6"/>
      <c r="I82" s="4"/>
      <c r="J82" s="6"/>
    </row>
    <row r="83" spans="2:10" s="68" customFormat="1" ht="18" customHeight="1" thickTop="1" x14ac:dyDescent="0.3">
      <c r="C83" s="120" t="s">
        <v>204</v>
      </c>
      <c r="D83" s="70"/>
      <c r="G83" s="69"/>
      <c r="J83" s="69"/>
    </row>
    <row r="84" spans="2:10" s="68" customFormat="1" x14ac:dyDescent="0.3">
      <c r="C84" s="72"/>
      <c r="D84" s="70"/>
      <c r="G84" s="69"/>
      <c r="J84" s="69"/>
    </row>
    <row r="85" spans="2:10" s="68" customFormat="1" x14ac:dyDescent="0.3">
      <c r="C85" s="72"/>
      <c r="D85" s="70"/>
      <c r="G85" s="69"/>
      <c r="J85" s="69"/>
    </row>
    <row r="86" spans="2:10" s="68" customFormat="1" x14ac:dyDescent="0.3">
      <c r="C86" s="72"/>
      <c r="D86" s="70"/>
      <c r="G86" s="69"/>
      <c r="J86" s="69"/>
    </row>
    <row r="87" spans="2:10" s="68" customFormat="1" x14ac:dyDescent="0.3">
      <c r="C87" s="72"/>
      <c r="D87" s="70"/>
      <c r="G87" s="69"/>
      <c r="J87" s="69"/>
    </row>
    <row r="88" spans="2:10" s="68" customFormat="1" x14ac:dyDescent="0.3">
      <c r="C88" s="72"/>
      <c r="D88" s="70"/>
      <c r="G88" s="69"/>
      <c r="J88" s="69"/>
    </row>
    <row r="89" spans="2:10" s="68" customFormat="1" x14ac:dyDescent="0.3">
      <c r="C89" s="72"/>
      <c r="D89" s="70"/>
      <c r="G89" s="69"/>
      <c r="J89" s="69"/>
    </row>
    <row r="90" spans="2:10" s="68" customFormat="1" x14ac:dyDescent="0.3">
      <c r="C90" s="72"/>
      <c r="D90" s="70"/>
      <c r="G90" s="69"/>
      <c r="J90" s="69"/>
    </row>
    <row r="91" spans="2:10" s="68" customFormat="1" x14ac:dyDescent="0.3">
      <c r="C91" s="72"/>
      <c r="D91" s="70"/>
      <c r="G91" s="69"/>
      <c r="J91" s="69"/>
    </row>
    <row r="92" spans="2:10" s="68" customFormat="1" x14ac:dyDescent="0.3">
      <c r="C92" s="72"/>
      <c r="D92" s="70"/>
      <c r="G92" s="69"/>
      <c r="J92" s="69"/>
    </row>
    <row r="93" spans="2:10" s="68" customFormat="1" x14ac:dyDescent="0.3">
      <c r="C93" s="72"/>
      <c r="D93" s="70"/>
      <c r="G93" s="69"/>
      <c r="J93" s="69"/>
    </row>
    <row r="94" spans="2:10" s="68" customFormat="1" x14ac:dyDescent="0.3">
      <c r="C94" s="72"/>
      <c r="D94" s="70"/>
      <c r="G94" s="69"/>
      <c r="J94" s="69"/>
    </row>
    <row r="95" spans="2:10" s="68" customFormat="1" x14ac:dyDescent="0.3">
      <c r="C95" s="72"/>
      <c r="D95" s="70"/>
      <c r="G95" s="69"/>
      <c r="J95" s="69"/>
    </row>
    <row r="96" spans="2:10" s="68" customFormat="1" x14ac:dyDescent="0.3">
      <c r="C96" s="72"/>
      <c r="D96" s="70"/>
      <c r="G96" s="69"/>
      <c r="J96" s="69"/>
    </row>
    <row r="97" spans="3:10" s="68" customFormat="1" x14ac:dyDescent="0.3">
      <c r="C97" s="72"/>
      <c r="D97" s="70"/>
      <c r="G97" s="69"/>
      <c r="J97" s="69"/>
    </row>
    <row r="98" spans="3:10" s="68" customFormat="1" x14ac:dyDescent="0.3">
      <c r="C98" s="72"/>
      <c r="D98" s="70"/>
      <c r="G98" s="69"/>
      <c r="J98" s="69"/>
    </row>
    <row r="99" spans="3:10" s="68" customFormat="1" x14ac:dyDescent="0.3">
      <c r="C99" s="72"/>
      <c r="D99" s="70"/>
      <c r="G99" s="69"/>
      <c r="J99" s="69"/>
    </row>
    <row r="100" spans="3:10" s="68" customFormat="1" x14ac:dyDescent="0.3">
      <c r="C100" s="72"/>
      <c r="D100" s="70"/>
      <c r="G100" s="69"/>
      <c r="J100" s="69"/>
    </row>
    <row r="101" spans="3:10" s="68" customFormat="1" x14ac:dyDescent="0.3">
      <c r="C101" s="72"/>
      <c r="D101" s="70"/>
      <c r="G101" s="69"/>
      <c r="J101" s="69"/>
    </row>
    <row r="102" spans="3:10" s="68" customFormat="1" x14ac:dyDescent="0.3">
      <c r="C102" s="72"/>
      <c r="D102" s="70"/>
      <c r="G102" s="69"/>
      <c r="J102" s="69"/>
    </row>
    <row r="103" spans="3:10" x14ac:dyDescent="0.3">
      <c r="F103" s="4"/>
      <c r="G103" s="6"/>
      <c r="I103" s="4"/>
      <c r="J103" s="6"/>
    </row>
    <row r="104" spans="3:10" x14ac:dyDescent="0.3">
      <c r="F104" s="4"/>
      <c r="G104" s="6"/>
      <c r="I104" s="4"/>
      <c r="J104" s="6"/>
    </row>
  </sheetData>
  <sheetProtection algorithmName="SHA-512" hashValue="woHS05rmjFKpDmsqraBmrY9HDM3AsazUmo2AJMhuqZkE3Q5bWu+q6zk4TqaPPeA+PApQA88kPVnI77aGiWae7Q==" saltValue="5WfoTXU2mxn8Y4vAJAsZ0Q==" spinCount="100000" sheet="1" objects="1" scenarios="1"/>
  <mergeCells count="9">
    <mergeCell ref="C1:D1"/>
    <mergeCell ref="I31:J31"/>
    <mergeCell ref="I36:J36"/>
    <mergeCell ref="F37:G37"/>
    <mergeCell ref="B76:B82"/>
    <mergeCell ref="B2:B4"/>
    <mergeCell ref="B48:B75"/>
    <mergeCell ref="B5:B47"/>
    <mergeCell ref="F31:G31"/>
  </mergeCells>
  <dataValidations count="2">
    <dataValidation type="decimal" allowBlank="1" showInputMessage="1" showErrorMessage="1" sqref="D66:D68 D56:D58 D35:D40 D16:D21" xr:uid="{9BE68020-87F5-4C2C-A32C-7DD7402EDDD4}">
      <formula1>0</formula1>
      <formula2>1</formula2>
    </dataValidation>
    <dataValidation type="list" allowBlank="1" showInputMessage="1" showErrorMessage="1" errorTitle="HEY HEY HEY" error="You have to pick from the list!" promptTitle="Role" prompt="Select the role of the reviewer" sqref="D10:D15 D29:D34 D53:D55 D63:D65" xr:uid="{59604551-CB9E-4CB1-8688-05A893969ADA}">
      <formula1>Role</formula1>
    </dataValidation>
  </dataValidations>
  <pageMargins left="0.25" right="0.25" top="0.75" bottom="0.75" header="0.3" footer="0.3"/>
  <pageSetup paperSize="3" scale="3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5ED2-E4CD-4312-8D54-C3933DECF127}">
  <dimension ref="A1:B66"/>
  <sheetViews>
    <sheetView workbookViewId="0">
      <selection activeCell="B66" sqref="B66"/>
    </sheetView>
  </sheetViews>
  <sheetFormatPr defaultRowHeight="16.5" x14ac:dyDescent="0.3"/>
  <cols>
    <col min="1" max="1" width="40.140625" style="119" bestFit="1" customWidth="1"/>
    <col min="2" max="2" width="76.5703125" style="118" bestFit="1" customWidth="1"/>
    <col min="3" max="16384" width="9.140625" style="118"/>
  </cols>
  <sheetData>
    <row r="1" spans="1:2" x14ac:dyDescent="0.3">
      <c r="A1" s="116" t="s">
        <v>14</v>
      </c>
      <c r="B1" s="117"/>
    </row>
    <row r="2" spans="1:2" x14ac:dyDescent="0.3">
      <c r="A2" s="119" t="s">
        <v>3</v>
      </c>
      <c r="B2" s="118" t="s">
        <v>157</v>
      </c>
    </row>
    <row r="3" spans="1:2" x14ac:dyDescent="0.3">
      <c r="A3" s="119" t="s">
        <v>4</v>
      </c>
      <c r="B3" s="118" t="s">
        <v>171</v>
      </c>
    </row>
    <row r="4" spans="1:2" x14ac:dyDescent="0.3">
      <c r="A4" s="119" t="s">
        <v>28</v>
      </c>
      <c r="B4" s="118" t="s">
        <v>158</v>
      </c>
    </row>
    <row r="5" spans="1:2" x14ac:dyDescent="0.3">
      <c r="A5" s="119" t="s">
        <v>72</v>
      </c>
      <c r="B5" s="118" t="s">
        <v>159</v>
      </c>
    </row>
    <row r="6" spans="1:2" x14ac:dyDescent="0.3">
      <c r="A6" s="119" t="s">
        <v>29</v>
      </c>
      <c r="B6" s="118" t="s">
        <v>156</v>
      </c>
    </row>
    <row r="7" spans="1:2" x14ac:dyDescent="0.3">
      <c r="A7" s="119" t="s">
        <v>6</v>
      </c>
      <c r="B7" s="118" t="s">
        <v>160</v>
      </c>
    </row>
    <row r="8" spans="1:2" x14ac:dyDescent="0.3">
      <c r="A8" s="119" t="s">
        <v>5</v>
      </c>
      <c r="B8" s="118" t="s">
        <v>161</v>
      </c>
    </row>
    <row r="9" spans="1:2" x14ac:dyDescent="0.3">
      <c r="A9" s="119" t="s">
        <v>2</v>
      </c>
      <c r="B9" s="118" t="s">
        <v>162</v>
      </c>
    </row>
    <row r="10" spans="1:2" x14ac:dyDescent="0.3">
      <c r="A10" s="119" t="s">
        <v>7</v>
      </c>
      <c r="B10" s="118" t="s">
        <v>163</v>
      </c>
    </row>
    <row r="11" spans="1:2" x14ac:dyDescent="0.3">
      <c r="A11" s="116" t="s">
        <v>43</v>
      </c>
      <c r="B11" s="117"/>
    </row>
    <row r="12" spans="1:2" x14ac:dyDescent="0.3">
      <c r="A12" s="119" t="s">
        <v>47</v>
      </c>
      <c r="B12" s="118" t="s">
        <v>164</v>
      </c>
    </row>
    <row r="13" spans="1:2" x14ac:dyDescent="0.3">
      <c r="A13" s="119" t="s">
        <v>48</v>
      </c>
      <c r="B13" s="118" t="s">
        <v>165</v>
      </c>
    </row>
    <row r="14" spans="1:2" x14ac:dyDescent="0.3">
      <c r="A14" s="119" t="s">
        <v>49</v>
      </c>
      <c r="B14" s="118" t="s">
        <v>166</v>
      </c>
    </row>
    <row r="15" spans="1:2" x14ac:dyDescent="0.3">
      <c r="A15" s="119" t="s">
        <v>74</v>
      </c>
      <c r="B15" s="118" t="s">
        <v>167</v>
      </c>
    </row>
    <row r="16" spans="1:2" x14ac:dyDescent="0.3">
      <c r="A16" s="119" t="s">
        <v>50</v>
      </c>
      <c r="B16" s="118" t="s">
        <v>168</v>
      </c>
    </row>
    <row r="17" spans="1:2" x14ac:dyDescent="0.3">
      <c r="A17" s="119" t="s">
        <v>51</v>
      </c>
      <c r="B17" s="118" t="s">
        <v>169</v>
      </c>
    </row>
    <row r="18" spans="1:2" x14ac:dyDescent="0.3">
      <c r="A18" s="119" t="s">
        <v>52</v>
      </c>
      <c r="B18" s="118" t="s">
        <v>170</v>
      </c>
    </row>
    <row r="19" spans="1:2" x14ac:dyDescent="0.3">
      <c r="A19" s="116" t="s">
        <v>15</v>
      </c>
      <c r="B19" s="117"/>
    </row>
    <row r="20" spans="1:2" x14ac:dyDescent="0.3">
      <c r="A20" s="119" t="s">
        <v>3</v>
      </c>
      <c r="B20" s="118" t="s">
        <v>157</v>
      </c>
    </row>
    <row r="21" spans="1:2" x14ac:dyDescent="0.3">
      <c r="A21" s="119" t="s">
        <v>4</v>
      </c>
      <c r="B21" s="118" t="s">
        <v>172</v>
      </c>
    </row>
    <row r="22" spans="1:2" x14ac:dyDescent="0.3">
      <c r="A22" s="119" t="s">
        <v>28</v>
      </c>
      <c r="B22" s="118" t="s">
        <v>173</v>
      </c>
    </row>
    <row r="23" spans="1:2" x14ac:dyDescent="0.3">
      <c r="A23" s="119" t="s">
        <v>72</v>
      </c>
      <c r="B23" s="118" t="s">
        <v>174</v>
      </c>
    </row>
    <row r="24" spans="1:2" x14ac:dyDescent="0.3">
      <c r="A24" s="119" t="s">
        <v>29</v>
      </c>
      <c r="B24" s="118" t="s">
        <v>175</v>
      </c>
    </row>
    <row r="25" spans="1:2" x14ac:dyDescent="0.3">
      <c r="A25" s="119" t="s">
        <v>6</v>
      </c>
      <c r="B25" s="118" t="s">
        <v>178</v>
      </c>
    </row>
    <row r="26" spans="1:2" x14ac:dyDescent="0.3">
      <c r="A26" s="119" t="s">
        <v>12</v>
      </c>
      <c r="B26" s="118" t="s">
        <v>179</v>
      </c>
    </row>
    <row r="27" spans="1:2" x14ac:dyDescent="0.3">
      <c r="A27" s="119" t="s">
        <v>32</v>
      </c>
      <c r="B27" s="118" t="s">
        <v>180</v>
      </c>
    </row>
    <row r="28" spans="1:2" x14ac:dyDescent="0.3">
      <c r="A28" s="119" t="s">
        <v>2</v>
      </c>
      <c r="B28" s="118" t="s">
        <v>181</v>
      </c>
    </row>
    <row r="29" spans="1:2" x14ac:dyDescent="0.3">
      <c r="A29" s="119" t="s">
        <v>7</v>
      </c>
      <c r="B29" s="118" t="s">
        <v>182</v>
      </c>
    </row>
    <row r="30" spans="1:2" x14ac:dyDescent="0.3">
      <c r="A30" s="116" t="s">
        <v>44</v>
      </c>
      <c r="B30" s="117"/>
    </row>
    <row r="31" spans="1:2" x14ac:dyDescent="0.3">
      <c r="A31" s="119" t="s">
        <v>47</v>
      </c>
      <c r="B31" s="118" t="s">
        <v>164</v>
      </c>
    </row>
    <row r="32" spans="1:2" x14ac:dyDescent="0.3">
      <c r="A32" s="119" t="s">
        <v>48</v>
      </c>
      <c r="B32" s="118" t="s">
        <v>183</v>
      </c>
    </row>
    <row r="33" spans="1:2" x14ac:dyDescent="0.3">
      <c r="A33" s="119" t="s">
        <v>49</v>
      </c>
      <c r="B33" s="118" t="s">
        <v>184</v>
      </c>
    </row>
    <row r="34" spans="1:2" x14ac:dyDescent="0.3">
      <c r="A34" s="119" t="s">
        <v>74</v>
      </c>
      <c r="B34" s="118" t="s">
        <v>185</v>
      </c>
    </row>
    <row r="35" spans="1:2" x14ac:dyDescent="0.3">
      <c r="A35" s="119" t="s">
        <v>50</v>
      </c>
      <c r="B35" s="118" t="s">
        <v>186</v>
      </c>
    </row>
    <row r="36" spans="1:2" x14ac:dyDescent="0.3">
      <c r="A36" s="119" t="s">
        <v>51</v>
      </c>
      <c r="B36" s="118" t="s">
        <v>176</v>
      </c>
    </row>
    <row r="37" spans="1:2" x14ac:dyDescent="0.3">
      <c r="A37" s="119" t="s">
        <v>53</v>
      </c>
      <c r="B37" s="118" t="s">
        <v>177</v>
      </c>
    </row>
    <row r="38" spans="1:2" x14ac:dyDescent="0.3">
      <c r="A38" s="119" t="s">
        <v>54</v>
      </c>
      <c r="B38" s="118" t="s">
        <v>187</v>
      </c>
    </row>
    <row r="39" spans="1:2" x14ac:dyDescent="0.3">
      <c r="A39" s="116" t="s">
        <v>16</v>
      </c>
      <c r="B39" s="117"/>
    </row>
    <row r="40" spans="1:2" x14ac:dyDescent="0.3">
      <c r="A40" s="119" t="s">
        <v>8</v>
      </c>
      <c r="B40" s="118" t="s">
        <v>171</v>
      </c>
    </row>
    <row r="41" spans="1:2" x14ac:dyDescent="0.3">
      <c r="A41" s="119" t="s">
        <v>0</v>
      </c>
      <c r="B41" s="118" t="s">
        <v>188</v>
      </c>
    </row>
    <row r="42" spans="1:2" x14ac:dyDescent="0.3">
      <c r="A42" s="119" t="s">
        <v>2</v>
      </c>
      <c r="B42" s="118" t="s">
        <v>162</v>
      </c>
    </row>
    <row r="43" spans="1:2" x14ac:dyDescent="0.3">
      <c r="A43" s="119" t="s">
        <v>30</v>
      </c>
      <c r="B43" s="118" t="s">
        <v>189</v>
      </c>
    </row>
    <row r="44" spans="1:2" x14ac:dyDescent="0.3">
      <c r="A44" s="116" t="s">
        <v>45</v>
      </c>
      <c r="B44" s="117"/>
    </row>
    <row r="45" spans="1:2" x14ac:dyDescent="0.3">
      <c r="A45" s="119" t="s">
        <v>55</v>
      </c>
      <c r="B45" s="118" t="s">
        <v>190</v>
      </c>
    </row>
    <row r="46" spans="1:2" x14ac:dyDescent="0.3">
      <c r="A46" s="119" t="s">
        <v>31</v>
      </c>
      <c r="B46" s="118" t="s">
        <v>191</v>
      </c>
    </row>
    <row r="47" spans="1:2" x14ac:dyDescent="0.3">
      <c r="A47" s="119" t="s">
        <v>1</v>
      </c>
      <c r="B47" s="118" t="s">
        <v>192</v>
      </c>
    </row>
    <row r="48" spans="1:2" x14ac:dyDescent="0.3">
      <c r="A48" s="119" t="s">
        <v>77</v>
      </c>
      <c r="B48" s="118" t="s">
        <v>193</v>
      </c>
    </row>
    <row r="49" spans="1:2" x14ac:dyDescent="0.3">
      <c r="A49" s="116" t="s">
        <v>34</v>
      </c>
      <c r="B49" s="117"/>
    </row>
    <row r="50" spans="1:2" x14ac:dyDescent="0.3">
      <c r="A50" s="119" t="s">
        <v>46</v>
      </c>
      <c r="B50" s="118" t="s">
        <v>194</v>
      </c>
    </row>
    <row r="51" spans="1:2" x14ac:dyDescent="0.3">
      <c r="A51" s="119" t="s">
        <v>73</v>
      </c>
      <c r="B51" s="118" t="s">
        <v>195</v>
      </c>
    </row>
    <row r="52" spans="1:2" x14ac:dyDescent="0.3">
      <c r="A52" s="119" t="s">
        <v>65</v>
      </c>
      <c r="B52" s="118" t="s">
        <v>162</v>
      </c>
    </row>
    <row r="53" spans="1:2" x14ac:dyDescent="0.3">
      <c r="A53" s="116" t="s">
        <v>39</v>
      </c>
      <c r="B53" s="117"/>
    </row>
    <row r="54" spans="1:2" x14ac:dyDescent="0.3">
      <c r="A54" s="119" t="s">
        <v>46</v>
      </c>
      <c r="B54" s="118" t="s">
        <v>196</v>
      </c>
    </row>
    <row r="55" spans="1:2" x14ac:dyDescent="0.3">
      <c r="A55" s="119" t="s">
        <v>73</v>
      </c>
      <c r="B55" s="118" t="s">
        <v>197</v>
      </c>
    </row>
    <row r="56" spans="1:2" x14ac:dyDescent="0.3">
      <c r="A56" s="119" t="s">
        <v>56</v>
      </c>
      <c r="B56" s="118" t="s">
        <v>198</v>
      </c>
    </row>
    <row r="57" spans="1:2" x14ac:dyDescent="0.3">
      <c r="A57" s="116" t="s">
        <v>40</v>
      </c>
      <c r="B57" s="117"/>
    </row>
    <row r="58" spans="1:2" x14ac:dyDescent="0.3">
      <c r="A58" s="119" t="s">
        <v>57</v>
      </c>
      <c r="B58" s="118" t="s">
        <v>188</v>
      </c>
    </row>
    <row r="59" spans="1:2" x14ac:dyDescent="0.3">
      <c r="A59" s="119" t="s">
        <v>58</v>
      </c>
      <c r="B59" s="118" t="s">
        <v>190</v>
      </c>
    </row>
    <row r="60" spans="1:2" x14ac:dyDescent="0.3">
      <c r="A60" s="119" t="s">
        <v>70</v>
      </c>
      <c r="B60" s="118" t="s">
        <v>199</v>
      </c>
    </row>
    <row r="61" spans="1:2" x14ac:dyDescent="0.3">
      <c r="A61" s="116" t="s">
        <v>37</v>
      </c>
      <c r="B61" s="117"/>
    </row>
    <row r="62" spans="1:2" x14ac:dyDescent="0.3">
      <c r="A62" s="119" t="s">
        <v>38</v>
      </c>
      <c r="B62" s="118" t="s">
        <v>200</v>
      </c>
    </row>
    <row r="63" spans="1:2" x14ac:dyDescent="0.3">
      <c r="A63" s="119" t="s">
        <v>75</v>
      </c>
      <c r="B63" s="118" t="s">
        <v>201</v>
      </c>
    </row>
    <row r="64" spans="1:2" x14ac:dyDescent="0.3">
      <c r="A64" s="119" t="s">
        <v>76</v>
      </c>
      <c r="B64" s="118" t="s">
        <v>202</v>
      </c>
    </row>
    <row r="65" spans="1:2" x14ac:dyDescent="0.3">
      <c r="A65" s="119" t="s">
        <v>71</v>
      </c>
      <c r="B65" s="118" t="s">
        <v>199</v>
      </c>
    </row>
    <row r="66" spans="1:2" x14ac:dyDescent="0.3">
      <c r="B66" s="118" t="s">
        <v>204</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2811-FCA1-452C-B504-DC8E85D0409B}">
  <dimension ref="A1:A20"/>
  <sheetViews>
    <sheetView workbookViewId="0">
      <selection activeCell="F17" sqref="F17"/>
    </sheetView>
  </sheetViews>
  <sheetFormatPr defaultColWidth="9.140625" defaultRowHeight="16.5" x14ac:dyDescent="0.3"/>
  <cols>
    <col min="1" max="1" width="21.42578125" style="2" customWidth="1"/>
    <col min="2" max="16384" width="9.140625" style="2"/>
  </cols>
  <sheetData>
    <row r="1" spans="1:1" x14ac:dyDescent="0.3">
      <c r="A1" s="2" t="s">
        <v>24</v>
      </c>
    </row>
    <row r="2" spans="1:1" x14ac:dyDescent="0.3">
      <c r="A2" s="2" t="s">
        <v>25</v>
      </c>
    </row>
    <row r="3" spans="1:1" x14ac:dyDescent="0.3">
      <c r="A3" s="60" t="s">
        <v>68</v>
      </c>
    </row>
    <row r="4" spans="1:1" x14ac:dyDescent="0.3">
      <c r="A4" s="60" t="s">
        <v>66</v>
      </c>
    </row>
    <row r="5" spans="1:1" x14ac:dyDescent="0.3">
      <c r="A5" s="60" t="s">
        <v>69</v>
      </c>
    </row>
    <row r="6" spans="1:1" x14ac:dyDescent="0.3">
      <c r="A6" s="2" t="s">
        <v>20</v>
      </c>
    </row>
    <row r="7" spans="1:1" x14ac:dyDescent="0.3">
      <c r="A7" s="2" t="s">
        <v>21</v>
      </c>
    </row>
    <row r="8" spans="1:1" x14ac:dyDescent="0.3">
      <c r="A8" s="67" t="s">
        <v>79</v>
      </c>
    </row>
    <row r="9" spans="1:1" x14ac:dyDescent="0.3">
      <c r="A9" s="2" t="s">
        <v>26</v>
      </c>
    </row>
    <row r="10" spans="1:1" x14ac:dyDescent="0.3">
      <c r="A10" s="67" t="s">
        <v>81</v>
      </c>
    </row>
    <row r="11" spans="1:1" x14ac:dyDescent="0.3">
      <c r="A11" s="67" t="s">
        <v>82</v>
      </c>
    </row>
    <row r="12" spans="1:1" x14ac:dyDescent="0.3">
      <c r="A12" s="67" t="s">
        <v>80</v>
      </c>
    </row>
    <row r="13" spans="1:1" x14ac:dyDescent="0.3">
      <c r="A13" s="2" t="s">
        <v>22</v>
      </c>
    </row>
    <row r="14" spans="1:1" x14ac:dyDescent="0.3">
      <c r="A14" s="60" t="s">
        <v>67</v>
      </c>
    </row>
    <row r="15" spans="1:1" x14ac:dyDescent="0.3">
      <c r="A15" s="67" t="s">
        <v>78</v>
      </c>
    </row>
    <row r="20" spans="1:1" x14ac:dyDescent="0.3">
      <c r="A20" s="2" t="s">
        <v>204</v>
      </c>
    </row>
  </sheetData>
  <sortState xmlns:xlrd2="http://schemas.microsoft.com/office/spreadsheetml/2017/richdata2" ref="A1:A16">
    <sortCondition ref="A1:A1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COST CALCULATOR</vt:lpstr>
      <vt:lpstr>Instructions</vt:lpstr>
      <vt:lpstr>Example</vt:lpstr>
      <vt:lpstr>Formulae</vt:lpstr>
      <vt:lpstr>Lists (Do not delete)</vt:lpstr>
      <vt:lpstr>Role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Hoover</dc:creator>
  <cp:lastModifiedBy>Keith Hoover</cp:lastModifiedBy>
  <cp:lastPrinted>2023-09-20T01:02:57Z</cp:lastPrinted>
  <dcterms:created xsi:type="dcterms:W3CDTF">2022-07-21T15:37:19Z</dcterms:created>
  <dcterms:modified xsi:type="dcterms:W3CDTF">2023-09-27T13:58:22Z</dcterms:modified>
</cp:coreProperties>
</file>