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els\Dropbox\Arion Consultants\Projects\Oliver Lake\Data\Historic Data\"/>
    </mc:Choice>
  </mc:AlternateContent>
  <xr:revisionPtr revIDLastSave="0" documentId="13_ncr:1_{E3712670-294D-493E-942A-CEF7D50CA539}" xr6:coauthVersionLast="47" xr6:coauthVersionMax="47" xr10:uidLastSave="{00000000-0000-0000-0000-000000000000}"/>
  <bookViews>
    <workbookView xWindow="17760" yWindow="0" windowWidth="36330" windowHeight="15585" tabRatio="865" activeTab="11" xr2:uid="{46D87608-28BE-416E-B863-58DB23EADDD9}"/>
  </bookViews>
  <sheets>
    <sheet name="ALL Oliver" sheetId="6" r:id="rId1"/>
    <sheet name="ALL Olin" sheetId="11" r:id="rId2"/>
    <sheet name="ALL Martin" sheetId="12" r:id="rId3"/>
    <sheet name="Secchi Oliver" sheetId="10" r:id="rId4"/>
    <sheet name="Secchi Olin" sheetId="17" r:id="rId5"/>
    <sheet name="Secchi Martin" sheetId="19" r:id="rId6"/>
    <sheet name="monthly averages secchi" sheetId="18" r:id="rId7"/>
    <sheet name="DO-Temp Oliver" sheetId="7" r:id="rId8"/>
    <sheet name="DO-Temp Olin" sheetId="14" r:id="rId9"/>
    <sheet name="DO-Temp Martin" sheetId="13" r:id="rId10"/>
    <sheet name="Graphics Oliver" sheetId="3" r:id="rId11"/>
    <sheet name="Graphics Olin" sheetId="15" r:id="rId12"/>
    <sheet name="Graphics Martin" sheetId="16" r:id="rId13"/>
  </sheets>
  <calcPr calcId="191029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3" l="1"/>
  <c r="AT8" i="18" l="1"/>
  <c r="AT7" i="18"/>
  <c r="AT6" i="18"/>
  <c r="AT5" i="18"/>
  <c r="AT4" i="18"/>
  <c r="AT3" i="18"/>
  <c r="AT2" i="18"/>
  <c r="AR8" i="18"/>
  <c r="AR7" i="18"/>
  <c r="AR6" i="18"/>
  <c r="AR5" i="18"/>
  <c r="AR4" i="18"/>
  <c r="AR3" i="18"/>
  <c r="AR2" i="18"/>
  <c r="AP3" i="18"/>
  <c r="AP4" i="18"/>
  <c r="AP5" i="18"/>
  <c r="AP6" i="18"/>
  <c r="AP7" i="18"/>
  <c r="AP8" i="18"/>
  <c r="AP2" i="18"/>
  <c r="E54" i="12" l="1"/>
  <c r="V44" i="12"/>
  <c r="V43" i="12"/>
  <c r="V42" i="12"/>
  <c r="V41" i="12"/>
  <c r="V40" i="12"/>
  <c r="V39" i="12"/>
  <c r="V38" i="12"/>
  <c r="E55" i="11"/>
  <c r="K11" i="18"/>
  <c r="K5" i="18"/>
  <c r="K3" i="18"/>
  <c r="G12" i="18"/>
  <c r="G5" i="18"/>
  <c r="G3" i="18"/>
  <c r="C40" i="18"/>
  <c r="C25" i="18"/>
  <c r="C11" i="18"/>
  <c r="C4" i="18"/>
  <c r="C6" i="18"/>
  <c r="E97" i="6"/>
  <c r="E92" i="6"/>
  <c r="AK239" i="18"/>
  <c r="AF217" i="18"/>
  <c r="AK2" i="18"/>
  <c r="AK208" i="18" a="1"/>
  <c r="AF164" i="18" a="1"/>
  <c r="AF36" i="18" a="1"/>
  <c r="AK41" i="18" a="1"/>
  <c r="AK8" i="18"/>
  <c r="AF246" i="18"/>
  <c r="AK156" i="18" a="1"/>
  <c r="AF95" i="18" a="1"/>
  <c r="AK94" i="18" a="1"/>
  <c r="AF8" i="18"/>
  <c r="AF2" i="18"/>
  <c r="Y159" i="18"/>
  <c r="Y243" i="18"/>
  <c r="Y8" i="18"/>
  <c r="Y98" i="18"/>
  <c r="Y209" i="18"/>
  <c r="Y2" i="18"/>
  <c r="Y41" i="18"/>
  <c r="AK94" i="18" l="1"/>
  <c r="AF95" i="18"/>
  <c r="AK156" i="18"/>
  <c r="AK41" i="18"/>
  <c r="AF36" i="18"/>
  <c r="AF164" i="18"/>
  <c r="AK208" i="18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X4" i="13"/>
  <c r="X3" i="13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3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6" i="13"/>
  <c r="C5" i="13"/>
  <c r="C4" i="13"/>
  <c r="C3" i="13"/>
  <c r="BE42" i="7" l="1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E4" i="7"/>
  <c r="BE3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BT28" i="7" l="1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BT4" i="7"/>
  <c r="BT3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BQ4" i="7"/>
  <c r="BQ3" i="7"/>
  <c r="BN33" i="7"/>
  <c r="BN32" i="7"/>
  <c r="BN31" i="7"/>
  <c r="BN30" i="7"/>
  <c r="BN29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BN4" i="7"/>
  <c r="BN3" i="7"/>
  <c r="BK30" i="7"/>
  <c r="BK29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K4" i="7"/>
  <c r="BK3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3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4" i="7"/>
  <c r="BB3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Y4" i="7"/>
  <c r="AY3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V4" i="7"/>
  <c r="AV3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2" i="7"/>
  <c r="AS13" i="7"/>
  <c r="AS11" i="7"/>
  <c r="AS10" i="7"/>
  <c r="AS9" i="7"/>
  <c r="AS8" i="7"/>
  <c r="AS7" i="7"/>
  <c r="AS6" i="7"/>
  <c r="AS5" i="7"/>
  <c r="AS4" i="7"/>
  <c r="AS3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P4" i="7"/>
  <c r="AP3" i="7"/>
  <c r="AM47" i="7"/>
  <c r="AM46" i="7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5" i="7"/>
  <c r="AM4" i="7"/>
  <c r="AM3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J4" i="7"/>
  <c r="AJ3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G4" i="7"/>
  <c r="AG3" i="7"/>
  <c r="AD43" i="7"/>
  <c r="AD38" i="7"/>
  <c r="AD33" i="7"/>
  <c r="AD28" i="7"/>
  <c r="AD23" i="7"/>
  <c r="AD18" i="7"/>
  <c r="AD13" i="7"/>
  <c r="AD8" i="7"/>
  <c r="AD3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AA3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K96" i="6" l="1"/>
  <c r="L96" i="6"/>
  <c r="N96" i="6"/>
  <c r="O96" i="6"/>
  <c r="Q96" i="6"/>
  <c r="R96" i="6"/>
  <c r="T96" i="6"/>
  <c r="U96" i="6"/>
  <c r="W96" i="6"/>
  <c r="K97" i="6"/>
  <c r="L97" i="6"/>
  <c r="N97" i="6"/>
  <c r="O97" i="6"/>
  <c r="Q97" i="6"/>
  <c r="R97" i="6"/>
  <c r="T97" i="6"/>
  <c r="U97" i="6"/>
  <c r="W97" i="6"/>
  <c r="I97" i="6"/>
  <c r="I96" i="6"/>
  <c r="H97" i="6"/>
  <c r="H9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<sst xmlns="http://schemas.openxmlformats.org/spreadsheetml/2006/main" count="572" uniqueCount="85">
  <si>
    <t>Source</t>
  </si>
  <si>
    <t>Date Sampled</t>
  </si>
  <si>
    <t>year</t>
  </si>
  <si>
    <t>Secchi (Ft)</t>
  </si>
  <si>
    <t>%Oxic</t>
  </si>
  <si>
    <t>pH - epi</t>
  </si>
  <si>
    <t>NO3 - epi</t>
  </si>
  <si>
    <t>NO3 - hypo</t>
  </si>
  <si>
    <t>NO3 avg</t>
  </si>
  <si>
    <t>NH3 - epi</t>
  </si>
  <si>
    <t>NH3 - hypo</t>
  </si>
  <si>
    <t>NH3 avg</t>
  </si>
  <si>
    <t>TKN - epi</t>
  </si>
  <si>
    <t>TKN - hypo</t>
  </si>
  <si>
    <t>TKN avg</t>
  </si>
  <si>
    <t xml:space="preserve">SRP - epi </t>
  </si>
  <si>
    <t>SRP - hypo</t>
  </si>
  <si>
    <t>SRP avg</t>
  </si>
  <si>
    <t>TP - epi</t>
  </si>
  <si>
    <t>TP - hypo</t>
  </si>
  <si>
    <t>TP avg</t>
  </si>
  <si>
    <t>Chl a</t>
  </si>
  <si>
    <t>Plankton (C/ml)</t>
  </si>
  <si>
    <t>Plankton (#/L)</t>
  </si>
  <si>
    <t>TSI(SD)</t>
  </si>
  <si>
    <t>TSI(Chl)</t>
  </si>
  <si>
    <t>TSI(TP_Avg)</t>
  </si>
  <si>
    <t>TSI(TP_Epi)</t>
  </si>
  <si>
    <t>ITSI_Total</t>
  </si>
  <si>
    <t>CLP Volunteer</t>
  </si>
  <si>
    <t>DO</t>
  </si>
  <si>
    <t>Date</t>
  </si>
  <si>
    <t>DNR</t>
  </si>
  <si>
    <t>Year</t>
  </si>
  <si>
    <t>Day</t>
  </si>
  <si>
    <t xml:space="preserve">CLP </t>
  </si>
  <si>
    <t>depth (m_</t>
  </si>
  <si>
    <t>depth(ft)</t>
  </si>
  <si>
    <t>Secchi (ft)</t>
  </si>
  <si>
    <t>CLP data - mean</t>
  </si>
  <si>
    <t>CLP data - median</t>
  </si>
  <si>
    <t>Temp F</t>
  </si>
  <si>
    <t>Oliver median</t>
  </si>
  <si>
    <t>Oliver average</t>
  </si>
  <si>
    <t>Secchi (m)</t>
  </si>
  <si>
    <t>Temp C</t>
  </si>
  <si>
    <t>AWQ</t>
  </si>
  <si>
    <t>DRG</t>
  </si>
  <si>
    <t>JF New</t>
  </si>
  <si>
    <t>USEPA</t>
  </si>
  <si>
    <t>ICPCB</t>
  </si>
  <si>
    <t>Depth (ft)</t>
  </si>
  <si>
    <t xml:space="preserve">DO </t>
  </si>
  <si>
    <t>Temp (F)</t>
  </si>
  <si>
    <t>CLP volunteer</t>
  </si>
  <si>
    <t>Depth (m)</t>
  </si>
  <si>
    <t>Depth m</t>
  </si>
  <si>
    <t>Depth Ft</t>
  </si>
  <si>
    <t>AWC</t>
  </si>
  <si>
    <t>AC</t>
  </si>
  <si>
    <t>JFN</t>
  </si>
  <si>
    <t>Oliver</t>
  </si>
  <si>
    <t>july</t>
  </si>
  <si>
    <t>june</t>
  </si>
  <si>
    <t>august</t>
  </si>
  <si>
    <t>may</t>
  </si>
  <si>
    <t>april</t>
  </si>
  <si>
    <t>september</t>
  </si>
  <si>
    <t>october</t>
  </si>
  <si>
    <t>Olin</t>
  </si>
  <si>
    <t>secchi</t>
  </si>
  <si>
    <t>averages</t>
  </si>
  <si>
    <t>Martin</t>
  </si>
  <si>
    <t>Secchi</t>
  </si>
  <si>
    <t>average</t>
  </si>
  <si>
    <t>Month</t>
  </si>
  <si>
    <t>Row Labels</t>
  </si>
  <si>
    <t>(blank)</t>
  </si>
  <si>
    <t>Grand Total</t>
  </si>
  <si>
    <t>Sum of Oliver</t>
  </si>
  <si>
    <t>Sum of Martin</t>
  </si>
  <si>
    <t>Sum of Olin</t>
  </si>
  <si>
    <t>MONTH</t>
  </si>
  <si>
    <t>m</t>
  </si>
  <si>
    <t>secchi median (2019-2022 = 5.4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</si>
</sst>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409]d\-mmm;@"/>
    <numFmt numFmtId="166" formatCode="dd\-mmm\-yy"/>
    <numFmt numFmtId="168" formatCode="[$-409]d\-mmm\-yyyy;@"/>
    <numFmt numFmtId="169" formatCode="[$-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orbel"/>
      <family val="2"/>
    </font>
    <font>
      <sz val="11"/>
      <color theme="1"/>
      <name val="Corbe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118">
    <xf numFmtId="0" fontId="0" fillId="0" borderId="0" xfId="0"/>
    <xf numFmtId="9" fontId="3" fillId="0" borderId="0" xfId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14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/>
    <xf numFmtId="0" fontId="0" fillId="2" borderId="0" xfId="0" applyFill="1"/>
    <xf numFmtId="14" fontId="0" fillId="2" borderId="0" xfId="0" applyNumberFormat="1" applyFill="1" applyAlignment="1">
      <alignment vertical="center"/>
    </xf>
    <xf numFmtId="0" fontId="5" fillId="0" borderId="0" xfId="0" applyFont="1"/>
    <xf numFmtId="164" fontId="0" fillId="0" borderId="0" xfId="0" applyNumberFormat="1"/>
    <xf numFmtId="14" fontId="0" fillId="0" borderId="0" xfId="0" applyNumberFormat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4" fontId="7" fillId="0" borderId="3" xfId="3" applyNumberFormat="1" applyBorder="1" applyAlignment="1">
      <alignment horizontal="right"/>
    </xf>
    <xf numFmtId="0" fontId="7" fillId="0" borderId="3" xfId="3" applyBorder="1" applyAlignment="1">
      <alignment horizontal="right"/>
    </xf>
    <xf numFmtId="0" fontId="7" fillId="0" borderId="0" xfId="3" applyAlignment="1">
      <alignment horizontal="right"/>
    </xf>
    <xf numFmtId="0" fontId="7" fillId="0" borderId="0" xfId="3"/>
    <xf numFmtId="0" fontId="7" fillId="0" borderId="3" xfId="3" applyBorder="1"/>
    <xf numFmtId="14" fontId="7" fillId="0" borderId="0" xfId="3" applyNumberFormat="1" applyAlignment="1">
      <alignment horizontal="right"/>
    </xf>
    <xf numFmtId="0" fontId="6" fillId="0" borderId="0" xfId="0" applyFont="1" applyAlignment="1">
      <alignment horizontal="right"/>
    </xf>
    <xf numFmtId="165" fontId="5" fillId="0" borderId="0" xfId="0" applyNumberFormat="1" applyFont="1"/>
    <xf numFmtId="165" fontId="6" fillId="0" borderId="0" xfId="0" applyNumberFormat="1" applyFont="1" applyAlignment="1">
      <alignment horizontal="right"/>
    </xf>
    <xf numFmtId="0" fontId="5" fillId="3" borderId="0" xfId="0" applyFont="1" applyFill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14" fontId="6" fillId="0" borderId="1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8" xfId="0" applyFont="1" applyBorder="1"/>
    <xf numFmtId="14" fontId="5" fillId="0" borderId="0" xfId="0" applyNumberFormat="1" applyFont="1"/>
    <xf numFmtId="0" fontId="6" fillId="0" borderId="6" xfId="0" applyFont="1" applyBorder="1" applyAlignment="1">
      <alignment horizontal="right"/>
    </xf>
    <xf numFmtId="14" fontId="2" fillId="0" borderId="3" xfId="3" applyNumberFormat="1" applyFont="1" applyBorder="1" applyAlignment="1">
      <alignment horizontal="right"/>
    </xf>
    <xf numFmtId="14" fontId="2" fillId="0" borderId="0" xfId="3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2" fillId="0" borderId="1" xfId="3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14" fontId="0" fillId="0" borderId="3" xfId="0" applyNumberFormat="1" applyBorder="1"/>
    <xf numFmtId="14" fontId="0" fillId="0" borderId="1" xfId="0" applyNumberFormat="1" applyBorder="1"/>
    <xf numFmtId="14" fontId="5" fillId="0" borderId="0" xfId="0" applyNumberFormat="1" applyFont="1" applyAlignment="1">
      <alignment vertical="center"/>
    </xf>
    <xf numFmtId="14" fontId="5" fillId="0" borderId="2" xfId="0" applyNumberFormat="1" applyFont="1" applyBorder="1"/>
    <xf numFmtId="14" fontId="5" fillId="0" borderId="1" xfId="0" applyNumberFormat="1" applyFont="1" applyBorder="1"/>
    <xf numFmtId="0" fontId="2" fillId="0" borderId="0" xfId="2" applyAlignment="1">
      <alignment horizontal="right"/>
    </xf>
    <xf numFmtId="0" fontId="2" fillId="0" borderId="0" xfId="2"/>
    <xf numFmtId="1" fontId="0" fillId="0" borderId="0" xfId="0" applyNumberFormat="1"/>
    <xf numFmtId="1" fontId="6" fillId="0" borderId="0" xfId="0" applyNumberFormat="1" applyFont="1" applyAlignment="1">
      <alignment horizontal="right"/>
    </xf>
    <xf numFmtId="1" fontId="5" fillId="0" borderId="0" xfId="0" applyNumberFormat="1" applyFont="1"/>
    <xf numFmtId="1" fontId="2" fillId="0" borderId="0" xfId="2" applyNumberFormat="1" applyAlignment="1">
      <alignment horizontal="right"/>
    </xf>
    <xf numFmtId="1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2" applyAlignment="1">
      <alignment horizontal="center" wrapText="1"/>
    </xf>
    <xf numFmtId="1" fontId="2" fillId="0" borderId="0" xfId="2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7" fillId="0" borderId="4" xfId="3" applyNumberFormat="1" applyBorder="1" applyAlignment="1">
      <alignment horizontal="center"/>
    </xf>
    <xf numFmtId="14" fontId="7" fillId="0" borderId="0" xfId="3" applyNumberForma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166" fontId="2" fillId="0" borderId="9" xfId="2" applyNumberFormat="1" applyBorder="1" applyAlignment="1">
      <alignment horizontal="right"/>
    </xf>
    <xf numFmtId="0" fontId="2" fillId="0" borderId="9" xfId="2" applyBorder="1"/>
    <xf numFmtId="0" fontId="2" fillId="0" borderId="9" xfId="2" applyBorder="1" applyAlignment="1">
      <alignment horizontal="right"/>
    </xf>
    <xf numFmtId="0" fontId="0" fillId="0" borderId="0" xfId="0" applyBorder="1"/>
    <xf numFmtId="0" fontId="2" fillId="5" borderId="0" xfId="2" applyFill="1" applyBorder="1" applyAlignment="1">
      <alignment horizontal="center" wrapText="1"/>
    </xf>
    <xf numFmtId="0" fontId="5" fillId="0" borderId="0" xfId="0" applyFont="1" applyBorder="1"/>
    <xf numFmtId="165" fontId="6" fillId="0" borderId="0" xfId="0" applyNumberFormat="1" applyFont="1" applyBorder="1" applyAlignment="1">
      <alignment horizontal="right"/>
    </xf>
    <xf numFmtId="165" fontId="5" fillId="0" borderId="0" xfId="0" applyNumberFormat="1" applyFont="1" applyBorder="1"/>
    <xf numFmtId="166" fontId="2" fillId="0" borderId="0" xfId="2" applyNumberFormat="1" applyBorder="1" applyAlignment="1">
      <alignment horizontal="right"/>
    </xf>
    <xf numFmtId="0" fontId="2" fillId="0" borderId="0" xfId="2" applyBorder="1" applyAlignment="1">
      <alignment horizontal="right"/>
    </xf>
    <xf numFmtId="0" fontId="2" fillId="0" borderId="0" xfId="2" applyBorder="1"/>
    <xf numFmtId="0" fontId="0" fillId="0" borderId="0" xfId="0" applyFill="1" applyBorder="1"/>
    <xf numFmtId="165" fontId="0" fillId="0" borderId="0" xfId="0" applyNumberFormat="1" applyFill="1" applyBorder="1"/>
    <xf numFmtId="0" fontId="6" fillId="0" borderId="0" xfId="0" applyFont="1" applyFill="1" applyBorder="1" applyAlignment="1">
      <alignment horizontal="right"/>
    </xf>
    <xf numFmtId="0" fontId="7" fillId="0" borderId="0" xfId="3" applyFill="1" applyBorder="1" applyAlignment="1">
      <alignment horizontal="right"/>
    </xf>
    <xf numFmtId="0" fontId="5" fillId="0" borderId="0" xfId="0" applyFont="1" applyFill="1" applyBorder="1"/>
    <xf numFmtId="165" fontId="6" fillId="0" borderId="0" xfId="0" applyNumberFormat="1" applyFont="1" applyFill="1" applyBorder="1" applyAlignment="1">
      <alignment horizontal="right"/>
    </xf>
    <xf numFmtId="14" fontId="7" fillId="0" borderId="0" xfId="3" applyNumberFormat="1" applyFill="1" applyBorder="1" applyAlignment="1">
      <alignment horizontal="right"/>
    </xf>
    <xf numFmtId="165" fontId="5" fillId="0" borderId="0" xfId="0" applyNumberFormat="1" applyFont="1" applyFill="1" applyBorder="1"/>
    <xf numFmtId="14" fontId="0" fillId="0" borderId="0" xfId="0" applyNumberFormat="1" applyFill="1" applyBorder="1"/>
    <xf numFmtId="165" fontId="2" fillId="0" borderId="0" xfId="2" applyNumberFormat="1" applyFill="1" applyBorder="1" applyAlignment="1">
      <alignment horizontal="right"/>
    </xf>
    <xf numFmtId="0" fontId="2" fillId="0" borderId="0" xfId="2" applyFill="1" applyBorder="1" applyAlignment="1">
      <alignment horizontal="right"/>
    </xf>
    <xf numFmtId="165" fontId="5" fillId="0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2" fillId="0" borderId="0" xfId="2" applyFill="1" applyBorder="1"/>
    <xf numFmtId="0" fontId="8" fillId="0" borderId="0" xfId="0" applyFont="1" applyFill="1" applyBorder="1" applyAlignment="1">
      <alignment horizontal="right"/>
    </xf>
    <xf numFmtId="0" fontId="5" fillId="0" borderId="9" xfId="0" applyFont="1" applyBorder="1"/>
    <xf numFmtId="166" fontId="2" fillId="0" borderId="1" xfId="2" applyNumberFormat="1" applyBorder="1" applyAlignment="1">
      <alignment horizontal="right"/>
    </xf>
    <xf numFmtId="14" fontId="5" fillId="0" borderId="9" xfId="0" applyNumberFormat="1" applyFont="1" applyBorder="1"/>
    <xf numFmtId="14" fontId="6" fillId="0" borderId="9" xfId="0" applyNumberFormat="1" applyFont="1" applyBorder="1" applyAlignment="1">
      <alignment horizontal="right"/>
    </xf>
    <xf numFmtId="166" fontId="2" fillId="0" borderId="2" xfId="2" applyNumberFormat="1" applyBorder="1" applyAlignment="1">
      <alignment horizontal="right"/>
    </xf>
    <xf numFmtId="168" fontId="0" fillId="0" borderId="0" xfId="0" applyNumberFormat="1" applyBorder="1"/>
    <xf numFmtId="168" fontId="6" fillId="0" borderId="0" xfId="0" applyNumberFormat="1" applyFont="1" applyBorder="1" applyAlignment="1">
      <alignment horizontal="right"/>
    </xf>
    <xf numFmtId="168" fontId="5" fillId="0" borderId="0" xfId="0" applyNumberFormat="1" applyFont="1" applyBorder="1"/>
    <xf numFmtId="168" fontId="2" fillId="0" borderId="0" xfId="2" applyNumberFormat="1" applyBorder="1" applyAlignment="1">
      <alignment horizontal="right"/>
    </xf>
    <xf numFmtId="169" fontId="0" fillId="0" borderId="0" xfId="0" applyNumberFormat="1" applyFill="1" applyBorder="1"/>
    <xf numFmtId="169" fontId="7" fillId="0" borderId="0" xfId="3" applyNumberFormat="1" applyFill="1" applyBorder="1" applyAlignment="1">
      <alignment horizontal="right"/>
    </xf>
    <xf numFmtId="169" fontId="2" fillId="0" borderId="0" xfId="2" applyNumberFormat="1" applyFill="1" applyBorder="1" applyAlignment="1">
      <alignment horizontal="right"/>
    </xf>
    <xf numFmtId="169" fontId="5" fillId="0" borderId="0" xfId="0" applyNumberFormat="1" applyFont="1" applyFill="1" applyBorder="1"/>
    <xf numFmtId="169" fontId="6" fillId="0" borderId="0" xfId="0" applyNumberFormat="1" applyFont="1" applyFill="1" applyBorder="1" applyAlignment="1">
      <alignment horizontal="right"/>
    </xf>
  </cellXfs>
  <cellStyles count="4">
    <cellStyle name="Normal" xfId="0" builtinId="0"/>
    <cellStyle name="Normal_Sheet1" xfId="2" xr:uid="{E4A88579-0AEF-487D-8484-C1C81485660D}"/>
    <cellStyle name="Normal_Sheet2" xfId="3" xr:uid="{C69F0073-2A2A-4E0A-AC5D-D9E7497DDC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Transparency - Oliver Lake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Oliver'!$D$1</c:f>
              <c:strCache>
                <c:ptCount val="1"/>
                <c:pt idx="0">
                  <c:v>Secchi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'Secchi Oliver'!$C$2:$C$402</c:f>
              <c:numCache>
                <c:formatCode>[$-409]dd\-mmm\-yy;@</c:formatCode>
                <c:ptCount val="401"/>
                <c:pt idx="0">
                  <c:v>26525</c:v>
                </c:pt>
                <c:pt idx="1">
                  <c:v>26788</c:v>
                </c:pt>
                <c:pt idx="2">
                  <c:v>26882</c:v>
                </c:pt>
                <c:pt idx="3">
                  <c:v>26948</c:v>
                </c:pt>
                <c:pt idx="4">
                  <c:v>27565</c:v>
                </c:pt>
                <c:pt idx="5">
                  <c:v>28354</c:v>
                </c:pt>
                <c:pt idx="6">
                  <c:v>30515</c:v>
                </c:pt>
                <c:pt idx="7">
                  <c:v>34142</c:v>
                </c:pt>
                <c:pt idx="8">
                  <c:v>34154</c:v>
                </c:pt>
                <c:pt idx="9">
                  <c:v>34169</c:v>
                </c:pt>
                <c:pt idx="10">
                  <c:v>34170</c:v>
                </c:pt>
                <c:pt idx="11">
                  <c:v>34180</c:v>
                </c:pt>
                <c:pt idx="12">
                  <c:v>34206</c:v>
                </c:pt>
                <c:pt idx="13">
                  <c:v>34206</c:v>
                </c:pt>
                <c:pt idx="14">
                  <c:v>34213</c:v>
                </c:pt>
                <c:pt idx="15">
                  <c:v>34223</c:v>
                </c:pt>
                <c:pt idx="16">
                  <c:v>34230</c:v>
                </c:pt>
                <c:pt idx="17">
                  <c:v>34242</c:v>
                </c:pt>
                <c:pt idx="18">
                  <c:v>34252</c:v>
                </c:pt>
                <c:pt idx="19">
                  <c:v>34260</c:v>
                </c:pt>
                <c:pt idx="20">
                  <c:v>34268</c:v>
                </c:pt>
                <c:pt idx="21">
                  <c:v>34447</c:v>
                </c:pt>
                <c:pt idx="22">
                  <c:v>34459</c:v>
                </c:pt>
                <c:pt idx="23">
                  <c:v>34482</c:v>
                </c:pt>
                <c:pt idx="24">
                  <c:v>34494</c:v>
                </c:pt>
                <c:pt idx="25">
                  <c:v>34501</c:v>
                </c:pt>
                <c:pt idx="26">
                  <c:v>34519</c:v>
                </c:pt>
                <c:pt idx="27">
                  <c:v>34527</c:v>
                </c:pt>
                <c:pt idx="28">
                  <c:v>34539</c:v>
                </c:pt>
                <c:pt idx="29">
                  <c:v>34540</c:v>
                </c:pt>
                <c:pt idx="30">
                  <c:v>34551</c:v>
                </c:pt>
                <c:pt idx="31">
                  <c:v>34568</c:v>
                </c:pt>
                <c:pt idx="32">
                  <c:v>34578</c:v>
                </c:pt>
                <c:pt idx="33">
                  <c:v>34589</c:v>
                </c:pt>
                <c:pt idx="34">
                  <c:v>34606</c:v>
                </c:pt>
                <c:pt idx="35">
                  <c:v>34617</c:v>
                </c:pt>
                <c:pt idx="36">
                  <c:v>34623</c:v>
                </c:pt>
                <c:pt idx="37">
                  <c:v>34831</c:v>
                </c:pt>
                <c:pt idx="38">
                  <c:v>34845</c:v>
                </c:pt>
                <c:pt idx="39">
                  <c:v>34848</c:v>
                </c:pt>
                <c:pt idx="40">
                  <c:v>34856</c:v>
                </c:pt>
                <c:pt idx="41">
                  <c:v>34864</c:v>
                </c:pt>
                <c:pt idx="42">
                  <c:v>34872</c:v>
                </c:pt>
                <c:pt idx="43">
                  <c:v>34886</c:v>
                </c:pt>
                <c:pt idx="44">
                  <c:v>34892</c:v>
                </c:pt>
                <c:pt idx="45">
                  <c:v>34898</c:v>
                </c:pt>
                <c:pt idx="46">
                  <c:v>34907</c:v>
                </c:pt>
                <c:pt idx="47">
                  <c:v>34917</c:v>
                </c:pt>
                <c:pt idx="48">
                  <c:v>34927</c:v>
                </c:pt>
                <c:pt idx="49">
                  <c:v>34934</c:v>
                </c:pt>
                <c:pt idx="50">
                  <c:v>34948</c:v>
                </c:pt>
                <c:pt idx="51">
                  <c:v>34953</c:v>
                </c:pt>
                <c:pt idx="52">
                  <c:v>34966</c:v>
                </c:pt>
                <c:pt idx="53">
                  <c:v>34976</c:v>
                </c:pt>
                <c:pt idx="54">
                  <c:v>34982</c:v>
                </c:pt>
                <c:pt idx="55">
                  <c:v>35216</c:v>
                </c:pt>
                <c:pt idx="56">
                  <c:v>35230</c:v>
                </c:pt>
                <c:pt idx="57">
                  <c:v>35238</c:v>
                </c:pt>
                <c:pt idx="58">
                  <c:v>35242</c:v>
                </c:pt>
                <c:pt idx="59">
                  <c:v>35250</c:v>
                </c:pt>
                <c:pt idx="60">
                  <c:v>35257</c:v>
                </c:pt>
                <c:pt idx="61">
                  <c:v>35265</c:v>
                </c:pt>
                <c:pt idx="62">
                  <c:v>35272</c:v>
                </c:pt>
                <c:pt idx="63">
                  <c:v>35290</c:v>
                </c:pt>
                <c:pt idx="64">
                  <c:v>35298</c:v>
                </c:pt>
                <c:pt idx="65">
                  <c:v>35303</c:v>
                </c:pt>
                <c:pt idx="66">
                  <c:v>35318</c:v>
                </c:pt>
                <c:pt idx="67">
                  <c:v>35326</c:v>
                </c:pt>
                <c:pt idx="68">
                  <c:v>35338</c:v>
                </c:pt>
                <c:pt idx="69">
                  <c:v>35572</c:v>
                </c:pt>
                <c:pt idx="70">
                  <c:v>35586</c:v>
                </c:pt>
                <c:pt idx="71">
                  <c:v>35590</c:v>
                </c:pt>
                <c:pt idx="72">
                  <c:v>35602</c:v>
                </c:pt>
                <c:pt idx="73">
                  <c:v>35607</c:v>
                </c:pt>
                <c:pt idx="74">
                  <c:v>35616</c:v>
                </c:pt>
                <c:pt idx="75">
                  <c:v>35622</c:v>
                </c:pt>
                <c:pt idx="76">
                  <c:v>35626</c:v>
                </c:pt>
                <c:pt idx="77">
                  <c:v>35636</c:v>
                </c:pt>
                <c:pt idx="78">
                  <c:v>35648</c:v>
                </c:pt>
                <c:pt idx="79">
                  <c:v>35656</c:v>
                </c:pt>
                <c:pt idx="80">
                  <c:v>35665</c:v>
                </c:pt>
                <c:pt idx="81">
                  <c:v>35678</c:v>
                </c:pt>
                <c:pt idx="82">
                  <c:v>35704</c:v>
                </c:pt>
                <c:pt idx="83">
                  <c:v>35721</c:v>
                </c:pt>
                <c:pt idx="84">
                  <c:v>35933</c:v>
                </c:pt>
                <c:pt idx="85">
                  <c:v>35936</c:v>
                </c:pt>
                <c:pt idx="86">
                  <c:v>35945</c:v>
                </c:pt>
                <c:pt idx="87">
                  <c:v>35957</c:v>
                </c:pt>
                <c:pt idx="88">
                  <c:v>35965</c:v>
                </c:pt>
                <c:pt idx="89">
                  <c:v>35977</c:v>
                </c:pt>
                <c:pt idx="90">
                  <c:v>35982</c:v>
                </c:pt>
                <c:pt idx="91">
                  <c:v>35991</c:v>
                </c:pt>
                <c:pt idx="92">
                  <c:v>36003</c:v>
                </c:pt>
                <c:pt idx="93">
                  <c:v>36024</c:v>
                </c:pt>
                <c:pt idx="94">
                  <c:v>36033</c:v>
                </c:pt>
                <c:pt idx="95">
                  <c:v>36040</c:v>
                </c:pt>
                <c:pt idx="96">
                  <c:v>36064</c:v>
                </c:pt>
                <c:pt idx="97">
                  <c:v>36091</c:v>
                </c:pt>
                <c:pt idx="98">
                  <c:v>36299</c:v>
                </c:pt>
                <c:pt idx="99">
                  <c:v>36307</c:v>
                </c:pt>
                <c:pt idx="100">
                  <c:v>36326</c:v>
                </c:pt>
                <c:pt idx="101">
                  <c:v>36332</c:v>
                </c:pt>
                <c:pt idx="102">
                  <c:v>36348</c:v>
                </c:pt>
                <c:pt idx="103">
                  <c:v>36356</c:v>
                </c:pt>
                <c:pt idx="104">
                  <c:v>36370</c:v>
                </c:pt>
                <c:pt idx="105">
                  <c:v>36378</c:v>
                </c:pt>
                <c:pt idx="106">
                  <c:v>36388</c:v>
                </c:pt>
                <c:pt idx="107">
                  <c:v>36401</c:v>
                </c:pt>
                <c:pt idx="108">
                  <c:v>36421</c:v>
                </c:pt>
                <c:pt idx="109">
                  <c:v>36670</c:v>
                </c:pt>
                <c:pt idx="110">
                  <c:v>36685</c:v>
                </c:pt>
                <c:pt idx="111">
                  <c:v>36700</c:v>
                </c:pt>
                <c:pt idx="112">
                  <c:v>36704</c:v>
                </c:pt>
                <c:pt idx="113">
                  <c:v>36714</c:v>
                </c:pt>
                <c:pt idx="114">
                  <c:v>36720</c:v>
                </c:pt>
                <c:pt idx="115">
                  <c:v>36727</c:v>
                </c:pt>
                <c:pt idx="116">
                  <c:v>36735</c:v>
                </c:pt>
                <c:pt idx="117">
                  <c:v>36750</c:v>
                </c:pt>
                <c:pt idx="118">
                  <c:v>36759</c:v>
                </c:pt>
                <c:pt idx="119">
                  <c:v>36763</c:v>
                </c:pt>
                <c:pt idx="120">
                  <c:v>36769</c:v>
                </c:pt>
                <c:pt idx="121">
                  <c:v>36776</c:v>
                </c:pt>
                <c:pt idx="122">
                  <c:v>36782</c:v>
                </c:pt>
                <c:pt idx="123">
                  <c:v>36802</c:v>
                </c:pt>
                <c:pt idx="124">
                  <c:v>37022</c:v>
                </c:pt>
                <c:pt idx="125">
                  <c:v>37026</c:v>
                </c:pt>
                <c:pt idx="126">
                  <c:v>37034</c:v>
                </c:pt>
                <c:pt idx="127">
                  <c:v>37050</c:v>
                </c:pt>
                <c:pt idx="128">
                  <c:v>37056</c:v>
                </c:pt>
                <c:pt idx="129">
                  <c:v>37064</c:v>
                </c:pt>
                <c:pt idx="130">
                  <c:v>37078</c:v>
                </c:pt>
                <c:pt idx="131">
                  <c:v>37091</c:v>
                </c:pt>
                <c:pt idx="132">
                  <c:v>37095</c:v>
                </c:pt>
                <c:pt idx="133">
                  <c:v>37104</c:v>
                </c:pt>
                <c:pt idx="134">
                  <c:v>37115</c:v>
                </c:pt>
                <c:pt idx="135">
                  <c:v>37118</c:v>
                </c:pt>
                <c:pt idx="136">
                  <c:v>37139</c:v>
                </c:pt>
                <c:pt idx="137">
                  <c:v>37144</c:v>
                </c:pt>
                <c:pt idx="138">
                  <c:v>37156</c:v>
                </c:pt>
                <c:pt idx="139">
                  <c:v>37370</c:v>
                </c:pt>
                <c:pt idx="140">
                  <c:v>37414</c:v>
                </c:pt>
                <c:pt idx="141">
                  <c:v>37425</c:v>
                </c:pt>
                <c:pt idx="142">
                  <c:v>37431</c:v>
                </c:pt>
                <c:pt idx="143">
                  <c:v>37440</c:v>
                </c:pt>
                <c:pt idx="144">
                  <c:v>37448</c:v>
                </c:pt>
                <c:pt idx="145">
                  <c:v>37459</c:v>
                </c:pt>
                <c:pt idx="146">
                  <c:v>37468</c:v>
                </c:pt>
                <c:pt idx="147">
                  <c:v>37476</c:v>
                </c:pt>
                <c:pt idx="148">
                  <c:v>37486</c:v>
                </c:pt>
                <c:pt idx="149">
                  <c:v>37496</c:v>
                </c:pt>
                <c:pt idx="150">
                  <c:v>37529</c:v>
                </c:pt>
                <c:pt idx="151">
                  <c:v>37762</c:v>
                </c:pt>
                <c:pt idx="152">
                  <c:v>37770</c:v>
                </c:pt>
                <c:pt idx="153">
                  <c:v>37788</c:v>
                </c:pt>
                <c:pt idx="154">
                  <c:v>37797</c:v>
                </c:pt>
                <c:pt idx="155">
                  <c:v>37814</c:v>
                </c:pt>
                <c:pt idx="156">
                  <c:v>37827</c:v>
                </c:pt>
                <c:pt idx="157">
                  <c:v>37860</c:v>
                </c:pt>
                <c:pt idx="158">
                  <c:v>37902</c:v>
                </c:pt>
                <c:pt idx="159">
                  <c:v>38100</c:v>
                </c:pt>
                <c:pt idx="160">
                  <c:v>38123</c:v>
                </c:pt>
                <c:pt idx="161">
                  <c:v>38135</c:v>
                </c:pt>
                <c:pt idx="162">
                  <c:v>38156</c:v>
                </c:pt>
                <c:pt idx="163">
                  <c:v>38165</c:v>
                </c:pt>
                <c:pt idx="164">
                  <c:v>38177</c:v>
                </c:pt>
                <c:pt idx="165">
                  <c:v>38192</c:v>
                </c:pt>
                <c:pt idx="166">
                  <c:v>38204</c:v>
                </c:pt>
                <c:pt idx="167">
                  <c:v>38224</c:v>
                </c:pt>
                <c:pt idx="168">
                  <c:v>38241</c:v>
                </c:pt>
                <c:pt idx="169">
                  <c:v>38461</c:v>
                </c:pt>
                <c:pt idx="170">
                  <c:v>38493</c:v>
                </c:pt>
                <c:pt idx="171">
                  <c:v>38519</c:v>
                </c:pt>
                <c:pt idx="172">
                  <c:v>38524</c:v>
                </c:pt>
                <c:pt idx="173">
                  <c:v>38540</c:v>
                </c:pt>
                <c:pt idx="174">
                  <c:v>38555</c:v>
                </c:pt>
                <c:pt idx="175">
                  <c:v>38572</c:v>
                </c:pt>
                <c:pt idx="176">
                  <c:v>38588</c:v>
                </c:pt>
                <c:pt idx="177">
                  <c:v>38596</c:v>
                </c:pt>
                <c:pt idx="178">
                  <c:v>38605</c:v>
                </c:pt>
                <c:pt idx="179">
                  <c:v>38862</c:v>
                </c:pt>
                <c:pt idx="180">
                  <c:v>38888</c:v>
                </c:pt>
                <c:pt idx="181">
                  <c:v>38904</c:v>
                </c:pt>
                <c:pt idx="182">
                  <c:v>38913</c:v>
                </c:pt>
                <c:pt idx="183">
                  <c:v>38923</c:v>
                </c:pt>
                <c:pt idx="184">
                  <c:v>38927</c:v>
                </c:pt>
                <c:pt idx="185">
                  <c:v>38944</c:v>
                </c:pt>
                <c:pt idx="186">
                  <c:v>38953</c:v>
                </c:pt>
                <c:pt idx="187">
                  <c:v>39223</c:v>
                </c:pt>
                <c:pt idx="188">
                  <c:v>39231</c:v>
                </c:pt>
                <c:pt idx="189">
                  <c:v>39242</c:v>
                </c:pt>
                <c:pt idx="190">
                  <c:v>39254</c:v>
                </c:pt>
                <c:pt idx="191">
                  <c:v>39266</c:v>
                </c:pt>
                <c:pt idx="192">
                  <c:v>39287</c:v>
                </c:pt>
                <c:pt idx="193">
                  <c:v>39292</c:v>
                </c:pt>
                <c:pt idx="194">
                  <c:v>39309</c:v>
                </c:pt>
                <c:pt idx="195">
                  <c:v>39318</c:v>
                </c:pt>
                <c:pt idx="196">
                  <c:v>39352</c:v>
                </c:pt>
                <c:pt idx="197">
                  <c:v>39597</c:v>
                </c:pt>
                <c:pt idx="198">
                  <c:v>39652</c:v>
                </c:pt>
                <c:pt idx="199">
                  <c:v>39666</c:v>
                </c:pt>
                <c:pt idx="200">
                  <c:v>39964</c:v>
                </c:pt>
                <c:pt idx="201">
                  <c:v>39964</c:v>
                </c:pt>
                <c:pt idx="202">
                  <c:v>39970</c:v>
                </c:pt>
                <c:pt idx="203">
                  <c:v>39976</c:v>
                </c:pt>
                <c:pt idx="204">
                  <c:v>39984</c:v>
                </c:pt>
                <c:pt idx="205">
                  <c:v>39994</c:v>
                </c:pt>
                <c:pt idx="206">
                  <c:v>40000</c:v>
                </c:pt>
                <c:pt idx="207">
                  <c:v>40010</c:v>
                </c:pt>
                <c:pt idx="208">
                  <c:v>40020</c:v>
                </c:pt>
                <c:pt idx="209">
                  <c:v>40024</c:v>
                </c:pt>
                <c:pt idx="210">
                  <c:v>40026</c:v>
                </c:pt>
                <c:pt idx="211">
                  <c:v>40048</c:v>
                </c:pt>
                <c:pt idx="212">
                  <c:v>40069</c:v>
                </c:pt>
                <c:pt idx="213">
                  <c:v>40328</c:v>
                </c:pt>
                <c:pt idx="214">
                  <c:v>40339</c:v>
                </c:pt>
                <c:pt idx="215">
                  <c:v>40349</c:v>
                </c:pt>
                <c:pt idx="216">
                  <c:v>40355</c:v>
                </c:pt>
                <c:pt idx="217">
                  <c:v>40368</c:v>
                </c:pt>
                <c:pt idx="218">
                  <c:v>40375</c:v>
                </c:pt>
                <c:pt idx="219">
                  <c:v>40390</c:v>
                </c:pt>
                <c:pt idx="220">
                  <c:v>40398</c:v>
                </c:pt>
                <c:pt idx="221">
                  <c:v>40411</c:v>
                </c:pt>
                <c:pt idx="222">
                  <c:v>40435</c:v>
                </c:pt>
                <c:pt idx="223">
                  <c:v>40474</c:v>
                </c:pt>
                <c:pt idx="224">
                  <c:v>40684</c:v>
                </c:pt>
                <c:pt idx="225">
                  <c:v>40707</c:v>
                </c:pt>
                <c:pt idx="226">
                  <c:v>40718</c:v>
                </c:pt>
                <c:pt idx="227">
                  <c:v>40732</c:v>
                </c:pt>
                <c:pt idx="228">
                  <c:v>40733</c:v>
                </c:pt>
                <c:pt idx="229">
                  <c:v>40739</c:v>
                </c:pt>
                <c:pt idx="230">
                  <c:v>40755</c:v>
                </c:pt>
                <c:pt idx="231">
                  <c:v>40758</c:v>
                </c:pt>
                <c:pt idx="232">
                  <c:v>40767</c:v>
                </c:pt>
                <c:pt idx="233">
                  <c:v>40776</c:v>
                </c:pt>
                <c:pt idx="234">
                  <c:v>40776</c:v>
                </c:pt>
                <c:pt idx="235">
                  <c:v>40796</c:v>
                </c:pt>
                <c:pt idx="236">
                  <c:v>41009</c:v>
                </c:pt>
                <c:pt idx="237">
                  <c:v>41057</c:v>
                </c:pt>
                <c:pt idx="238">
                  <c:v>41068</c:v>
                </c:pt>
                <c:pt idx="239">
                  <c:v>41076</c:v>
                </c:pt>
                <c:pt idx="240">
                  <c:v>41093</c:v>
                </c:pt>
                <c:pt idx="241">
                  <c:v>41098</c:v>
                </c:pt>
                <c:pt idx="242">
                  <c:v>41113</c:v>
                </c:pt>
                <c:pt idx="243">
                  <c:v>41118</c:v>
                </c:pt>
                <c:pt idx="244">
                  <c:v>41121</c:v>
                </c:pt>
                <c:pt idx="245">
                  <c:v>41152</c:v>
                </c:pt>
                <c:pt idx="246">
                  <c:v>41476</c:v>
                </c:pt>
                <c:pt idx="247">
                  <c:v>41492</c:v>
                </c:pt>
                <c:pt idx="248">
                  <c:v>41519</c:v>
                </c:pt>
                <c:pt idx="249">
                  <c:v>41784</c:v>
                </c:pt>
                <c:pt idx="250">
                  <c:v>41784</c:v>
                </c:pt>
                <c:pt idx="251">
                  <c:v>41791</c:v>
                </c:pt>
                <c:pt idx="252">
                  <c:v>41791</c:v>
                </c:pt>
                <c:pt idx="253">
                  <c:v>41797</c:v>
                </c:pt>
                <c:pt idx="254">
                  <c:v>41804</c:v>
                </c:pt>
                <c:pt idx="255">
                  <c:v>41813</c:v>
                </c:pt>
                <c:pt idx="256">
                  <c:v>41826</c:v>
                </c:pt>
                <c:pt idx="257">
                  <c:v>41840</c:v>
                </c:pt>
                <c:pt idx="258">
                  <c:v>41840</c:v>
                </c:pt>
                <c:pt idx="259">
                  <c:v>41842</c:v>
                </c:pt>
                <c:pt idx="260">
                  <c:v>41847</c:v>
                </c:pt>
                <c:pt idx="261">
                  <c:v>41852</c:v>
                </c:pt>
                <c:pt idx="262">
                  <c:v>41860</c:v>
                </c:pt>
                <c:pt idx="263">
                  <c:v>41868</c:v>
                </c:pt>
                <c:pt idx="264">
                  <c:v>41882</c:v>
                </c:pt>
                <c:pt idx="265">
                  <c:v>42160</c:v>
                </c:pt>
                <c:pt idx="266">
                  <c:v>42176</c:v>
                </c:pt>
                <c:pt idx="267">
                  <c:v>42176</c:v>
                </c:pt>
                <c:pt idx="268">
                  <c:v>42204</c:v>
                </c:pt>
                <c:pt idx="269">
                  <c:v>42205</c:v>
                </c:pt>
                <c:pt idx="270">
                  <c:v>42209</c:v>
                </c:pt>
                <c:pt idx="271">
                  <c:v>42217</c:v>
                </c:pt>
                <c:pt idx="272">
                  <c:v>42224</c:v>
                </c:pt>
                <c:pt idx="273">
                  <c:v>42232</c:v>
                </c:pt>
                <c:pt idx="274">
                  <c:v>42239</c:v>
                </c:pt>
                <c:pt idx="275">
                  <c:v>42247</c:v>
                </c:pt>
                <c:pt idx="276">
                  <c:v>42254</c:v>
                </c:pt>
                <c:pt idx="277">
                  <c:v>42260</c:v>
                </c:pt>
                <c:pt idx="278">
                  <c:v>42267</c:v>
                </c:pt>
                <c:pt idx="279">
                  <c:v>42519</c:v>
                </c:pt>
                <c:pt idx="280">
                  <c:v>42526</c:v>
                </c:pt>
                <c:pt idx="281">
                  <c:v>42533</c:v>
                </c:pt>
                <c:pt idx="282">
                  <c:v>42553</c:v>
                </c:pt>
                <c:pt idx="283">
                  <c:v>42561</c:v>
                </c:pt>
                <c:pt idx="284">
                  <c:v>42567</c:v>
                </c:pt>
                <c:pt idx="285">
                  <c:v>42571</c:v>
                </c:pt>
                <c:pt idx="286">
                  <c:v>42575</c:v>
                </c:pt>
                <c:pt idx="287">
                  <c:v>42589</c:v>
                </c:pt>
                <c:pt idx="288">
                  <c:v>42603</c:v>
                </c:pt>
                <c:pt idx="289">
                  <c:v>42610</c:v>
                </c:pt>
                <c:pt idx="290">
                  <c:v>42624</c:v>
                </c:pt>
                <c:pt idx="291">
                  <c:v>42894</c:v>
                </c:pt>
                <c:pt idx="292">
                  <c:v>42901</c:v>
                </c:pt>
                <c:pt idx="293">
                  <c:v>42907</c:v>
                </c:pt>
                <c:pt idx="294">
                  <c:v>42914</c:v>
                </c:pt>
                <c:pt idx="295">
                  <c:v>42921</c:v>
                </c:pt>
                <c:pt idx="296">
                  <c:v>42931</c:v>
                </c:pt>
                <c:pt idx="297">
                  <c:v>42937</c:v>
                </c:pt>
                <c:pt idx="298">
                  <c:v>42941</c:v>
                </c:pt>
                <c:pt idx="299">
                  <c:v>42943</c:v>
                </c:pt>
                <c:pt idx="300">
                  <c:v>42948</c:v>
                </c:pt>
                <c:pt idx="301">
                  <c:v>42963</c:v>
                </c:pt>
                <c:pt idx="302">
                  <c:v>42973</c:v>
                </c:pt>
                <c:pt idx="303">
                  <c:v>42977</c:v>
                </c:pt>
                <c:pt idx="304">
                  <c:v>42989</c:v>
                </c:pt>
                <c:pt idx="305">
                  <c:v>42990</c:v>
                </c:pt>
                <c:pt idx="306">
                  <c:v>42996</c:v>
                </c:pt>
                <c:pt idx="307">
                  <c:v>42999</c:v>
                </c:pt>
                <c:pt idx="308">
                  <c:v>43010</c:v>
                </c:pt>
                <c:pt idx="309">
                  <c:v>43024</c:v>
                </c:pt>
                <c:pt idx="310">
                  <c:v>43244</c:v>
                </c:pt>
                <c:pt idx="311">
                  <c:v>43265</c:v>
                </c:pt>
                <c:pt idx="312">
                  <c:v>43283</c:v>
                </c:pt>
                <c:pt idx="313">
                  <c:v>43300</c:v>
                </c:pt>
                <c:pt idx="314">
                  <c:v>43326</c:v>
                </c:pt>
                <c:pt idx="315">
                  <c:v>43329</c:v>
                </c:pt>
                <c:pt idx="316">
                  <c:v>43335</c:v>
                </c:pt>
                <c:pt idx="317">
                  <c:v>43342</c:v>
                </c:pt>
                <c:pt idx="318">
                  <c:v>43616</c:v>
                </c:pt>
                <c:pt idx="319">
                  <c:v>43624</c:v>
                </c:pt>
                <c:pt idx="320">
                  <c:v>43634</c:v>
                </c:pt>
                <c:pt idx="321">
                  <c:v>43641</c:v>
                </c:pt>
                <c:pt idx="322">
                  <c:v>43658</c:v>
                </c:pt>
                <c:pt idx="323">
                  <c:v>43669</c:v>
                </c:pt>
                <c:pt idx="324">
                  <c:v>43679</c:v>
                </c:pt>
                <c:pt idx="325">
                  <c:v>43697</c:v>
                </c:pt>
                <c:pt idx="326">
                  <c:v>43705</c:v>
                </c:pt>
                <c:pt idx="327">
                  <c:v>43719</c:v>
                </c:pt>
                <c:pt idx="328">
                  <c:v>43981</c:v>
                </c:pt>
                <c:pt idx="329">
                  <c:v>43987</c:v>
                </c:pt>
                <c:pt idx="330">
                  <c:v>43987</c:v>
                </c:pt>
                <c:pt idx="331">
                  <c:v>43999</c:v>
                </c:pt>
                <c:pt idx="332">
                  <c:v>44006</c:v>
                </c:pt>
                <c:pt idx="333">
                  <c:v>44026</c:v>
                </c:pt>
                <c:pt idx="334">
                  <c:v>44037</c:v>
                </c:pt>
                <c:pt idx="335">
                  <c:v>44043</c:v>
                </c:pt>
                <c:pt idx="336">
                  <c:v>44051</c:v>
                </c:pt>
                <c:pt idx="337">
                  <c:v>44060</c:v>
                </c:pt>
                <c:pt idx="338">
                  <c:v>44069</c:v>
                </c:pt>
                <c:pt idx="339">
                  <c:v>44346</c:v>
                </c:pt>
                <c:pt idx="340">
                  <c:v>44351</c:v>
                </c:pt>
                <c:pt idx="341">
                  <c:v>44358</c:v>
                </c:pt>
                <c:pt idx="342">
                  <c:v>44377</c:v>
                </c:pt>
                <c:pt idx="343">
                  <c:v>44386</c:v>
                </c:pt>
                <c:pt idx="344">
                  <c:v>44401</c:v>
                </c:pt>
                <c:pt idx="345">
                  <c:v>44411</c:v>
                </c:pt>
                <c:pt idx="346">
                  <c:v>44424</c:v>
                </c:pt>
                <c:pt idx="347">
                  <c:v>44438</c:v>
                </c:pt>
                <c:pt idx="348">
                  <c:v>44709</c:v>
                </c:pt>
                <c:pt idx="349">
                  <c:v>44728</c:v>
                </c:pt>
                <c:pt idx="350">
                  <c:v>44740</c:v>
                </c:pt>
                <c:pt idx="351">
                  <c:v>44764</c:v>
                </c:pt>
                <c:pt idx="352">
                  <c:v>44773</c:v>
                </c:pt>
                <c:pt idx="353">
                  <c:v>44784</c:v>
                </c:pt>
                <c:pt idx="354">
                  <c:v>44798</c:v>
                </c:pt>
                <c:pt idx="355">
                  <c:v>44803</c:v>
                </c:pt>
                <c:pt idx="356">
                  <c:v>44812</c:v>
                </c:pt>
                <c:pt idx="357">
                  <c:v>45083</c:v>
                </c:pt>
                <c:pt idx="358">
                  <c:v>45095</c:v>
                </c:pt>
                <c:pt idx="359">
                  <c:v>45101</c:v>
                </c:pt>
                <c:pt idx="360">
                  <c:v>45106</c:v>
                </c:pt>
                <c:pt idx="361">
                  <c:v>45128</c:v>
                </c:pt>
                <c:pt idx="362">
                  <c:v>45135</c:v>
                </c:pt>
                <c:pt idx="363">
                  <c:v>45142</c:v>
                </c:pt>
                <c:pt idx="364">
                  <c:v>45151</c:v>
                </c:pt>
                <c:pt idx="365">
                  <c:v>45168</c:v>
                </c:pt>
                <c:pt idx="366">
                  <c:v>45191</c:v>
                </c:pt>
              </c:numCache>
            </c:numRef>
          </c:xVal>
          <c:yVal>
            <c:numRef>
              <c:f>'Secchi Oliver'!$D$2:$D$402</c:f>
              <c:numCache>
                <c:formatCode>General</c:formatCode>
                <c:ptCount val="401"/>
                <c:pt idx="0">
                  <c:v>7.5</c:v>
                </c:pt>
                <c:pt idx="1">
                  <c:v>11.2</c:v>
                </c:pt>
                <c:pt idx="2">
                  <c:v>5.9</c:v>
                </c:pt>
                <c:pt idx="3">
                  <c:v>9.8000000000000007</c:v>
                </c:pt>
                <c:pt idx="4">
                  <c:v>10</c:v>
                </c:pt>
                <c:pt idx="5">
                  <c:v>9.8000000000000007</c:v>
                </c:pt>
                <c:pt idx="6">
                  <c:v>8.5</c:v>
                </c:pt>
                <c:pt idx="7">
                  <c:v>9</c:v>
                </c:pt>
                <c:pt idx="8">
                  <c:v>8</c:v>
                </c:pt>
                <c:pt idx="9">
                  <c:v>5.6</c:v>
                </c:pt>
                <c:pt idx="10">
                  <c:v>6.5</c:v>
                </c:pt>
                <c:pt idx="11">
                  <c:v>6</c:v>
                </c:pt>
                <c:pt idx="12">
                  <c:v>5.75</c:v>
                </c:pt>
                <c:pt idx="13">
                  <c:v>6.25</c:v>
                </c:pt>
                <c:pt idx="14">
                  <c:v>6</c:v>
                </c:pt>
                <c:pt idx="15">
                  <c:v>6.75</c:v>
                </c:pt>
                <c:pt idx="16">
                  <c:v>9</c:v>
                </c:pt>
                <c:pt idx="17">
                  <c:v>11.25</c:v>
                </c:pt>
                <c:pt idx="18">
                  <c:v>12</c:v>
                </c:pt>
                <c:pt idx="19">
                  <c:v>13.25</c:v>
                </c:pt>
                <c:pt idx="20">
                  <c:v>17.5</c:v>
                </c:pt>
                <c:pt idx="21">
                  <c:v>23.25</c:v>
                </c:pt>
                <c:pt idx="22">
                  <c:v>23</c:v>
                </c:pt>
                <c:pt idx="23">
                  <c:v>12.5</c:v>
                </c:pt>
                <c:pt idx="24">
                  <c:v>10</c:v>
                </c:pt>
                <c:pt idx="25">
                  <c:v>9.75</c:v>
                </c:pt>
                <c:pt idx="26">
                  <c:v>8</c:v>
                </c:pt>
                <c:pt idx="27">
                  <c:v>7.75</c:v>
                </c:pt>
                <c:pt idx="28">
                  <c:v>9.25</c:v>
                </c:pt>
                <c:pt idx="30">
                  <c:v>9</c:v>
                </c:pt>
                <c:pt idx="31">
                  <c:v>7</c:v>
                </c:pt>
                <c:pt idx="32">
                  <c:v>7.75</c:v>
                </c:pt>
                <c:pt idx="33">
                  <c:v>7.75</c:v>
                </c:pt>
                <c:pt idx="34">
                  <c:v>13.5</c:v>
                </c:pt>
                <c:pt idx="35">
                  <c:v>16</c:v>
                </c:pt>
                <c:pt idx="36">
                  <c:v>13.25</c:v>
                </c:pt>
                <c:pt idx="37">
                  <c:v>22.25</c:v>
                </c:pt>
                <c:pt idx="38">
                  <c:v>14.75</c:v>
                </c:pt>
                <c:pt idx="40">
                  <c:v>10.25</c:v>
                </c:pt>
                <c:pt idx="41">
                  <c:v>10</c:v>
                </c:pt>
                <c:pt idx="42">
                  <c:v>6.5</c:v>
                </c:pt>
                <c:pt idx="43">
                  <c:v>11.5</c:v>
                </c:pt>
                <c:pt idx="44">
                  <c:v>10.25</c:v>
                </c:pt>
                <c:pt idx="45">
                  <c:v>7.5</c:v>
                </c:pt>
                <c:pt idx="46">
                  <c:v>5.25</c:v>
                </c:pt>
                <c:pt idx="47">
                  <c:v>7</c:v>
                </c:pt>
                <c:pt idx="48">
                  <c:v>6.75</c:v>
                </c:pt>
                <c:pt idx="49">
                  <c:v>5</c:v>
                </c:pt>
                <c:pt idx="50">
                  <c:v>4.75</c:v>
                </c:pt>
                <c:pt idx="51">
                  <c:v>7.75</c:v>
                </c:pt>
                <c:pt idx="52">
                  <c:v>14</c:v>
                </c:pt>
                <c:pt idx="53">
                  <c:v>12.25</c:v>
                </c:pt>
                <c:pt idx="54">
                  <c:v>13.75</c:v>
                </c:pt>
                <c:pt idx="55">
                  <c:v>22.25</c:v>
                </c:pt>
                <c:pt idx="56">
                  <c:v>17.5</c:v>
                </c:pt>
                <c:pt idx="57">
                  <c:v>10</c:v>
                </c:pt>
                <c:pt idx="58">
                  <c:v>11.75</c:v>
                </c:pt>
                <c:pt idx="59">
                  <c:v>12.5</c:v>
                </c:pt>
                <c:pt idx="60">
                  <c:v>7.25</c:v>
                </c:pt>
                <c:pt idx="61">
                  <c:v>5.5</c:v>
                </c:pt>
                <c:pt idx="62">
                  <c:v>6.25</c:v>
                </c:pt>
                <c:pt idx="63">
                  <c:v>7.25</c:v>
                </c:pt>
                <c:pt idx="64">
                  <c:v>8.5</c:v>
                </c:pt>
                <c:pt idx="65">
                  <c:v>8.75</c:v>
                </c:pt>
                <c:pt idx="66">
                  <c:v>9</c:v>
                </c:pt>
                <c:pt idx="67">
                  <c:v>10.25</c:v>
                </c:pt>
                <c:pt idx="68">
                  <c:v>10</c:v>
                </c:pt>
                <c:pt idx="69">
                  <c:v>21.25</c:v>
                </c:pt>
                <c:pt idx="70">
                  <c:v>15.5</c:v>
                </c:pt>
                <c:pt idx="71">
                  <c:v>12</c:v>
                </c:pt>
                <c:pt idx="72">
                  <c:v>8.25</c:v>
                </c:pt>
                <c:pt idx="73">
                  <c:v>7</c:v>
                </c:pt>
                <c:pt idx="74">
                  <c:v>8</c:v>
                </c:pt>
                <c:pt idx="75">
                  <c:v>8.25</c:v>
                </c:pt>
                <c:pt idx="76">
                  <c:v>6.5</c:v>
                </c:pt>
                <c:pt idx="77">
                  <c:v>7.75</c:v>
                </c:pt>
                <c:pt idx="78">
                  <c:v>6.5</c:v>
                </c:pt>
                <c:pt idx="79">
                  <c:v>9.25</c:v>
                </c:pt>
                <c:pt idx="80">
                  <c:v>10</c:v>
                </c:pt>
                <c:pt idx="81">
                  <c:v>7.5</c:v>
                </c:pt>
                <c:pt idx="82">
                  <c:v>10.5</c:v>
                </c:pt>
                <c:pt idx="83">
                  <c:v>15.25</c:v>
                </c:pt>
                <c:pt idx="84">
                  <c:v>19</c:v>
                </c:pt>
                <c:pt idx="85">
                  <c:v>9.75</c:v>
                </c:pt>
                <c:pt idx="86">
                  <c:v>9.34</c:v>
                </c:pt>
                <c:pt idx="87">
                  <c:v>9.5</c:v>
                </c:pt>
                <c:pt idx="88">
                  <c:v>8</c:v>
                </c:pt>
                <c:pt idx="89">
                  <c:v>6.5</c:v>
                </c:pt>
                <c:pt idx="90">
                  <c:v>6.5</c:v>
                </c:pt>
                <c:pt idx="91">
                  <c:v>6.25</c:v>
                </c:pt>
                <c:pt idx="92">
                  <c:v>6.75</c:v>
                </c:pt>
                <c:pt idx="93">
                  <c:v>5.5</c:v>
                </c:pt>
                <c:pt idx="94">
                  <c:v>8</c:v>
                </c:pt>
                <c:pt idx="95">
                  <c:v>9.5</c:v>
                </c:pt>
                <c:pt idx="96">
                  <c:v>9.75</c:v>
                </c:pt>
                <c:pt idx="97">
                  <c:v>14.5</c:v>
                </c:pt>
                <c:pt idx="98">
                  <c:v>16.100000000000001</c:v>
                </c:pt>
                <c:pt idx="99">
                  <c:v>14.5</c:v>
                </c:pt>
                <c:pt idx="100">
                  <c:v>8.6999999999999993</c:v>
                </c:pt>
                <c:pt idx="101">
                  <c:v>7.8</c:v>
                </c:pt>
                <c:pt idx="102">
                  <c:v>8.5</c:v>
                </c:pt>
                <c:pt idx="103">
                  <c:v>6.8</c:v>
                </c:pt>
                <c:pt idx="104">
                  <c:v>7.1</c:v>
                </c:pt>
                <c:pt idx="105">
                  <c:v>8.8000000000000007</c:v>
                </c:pt>
                <c:pt idx="106">
                  <c:v>8.6999999999999993</c:v>
                </c:pt>
                <c:pt idx="107">
                  <c:v>7.6</c:v>
                </c:pt>
                <c:pt idx="108">
                  <c:v>11.2</c:v>
                </c:pt>
                <c:pt idx="109">
                  <c:v>12.1</c:v>
                </c:pt>
                <c:pt idx="110">
                  <c:v>7.8</c:v>
                </c:pt>
                <c:pt idx="111">
                  <c:v>4.2</c:v>
                </c:pt>
                <c:pt idx="112">
                  <c:v>6.3</c:v>
                </c:pt>
                <c:pt idx="113">
                  <c:v>7.9</c:v>
                </c:pt>
                <c:pt idx="114">
                  <c:v>7.8</c:v>
                </c:pt>
                <c:pt idx="115">
                  <c:v>8.1</c:v>
                </c:pt>
                <c:pt idx="116">
                  <c:v>8.8000000000000007</c:v>
                </c:pt>
                <c:pt idx="117">
                  <c:v>8</c:v>
                </c:pt>
                <c:pt idx="118">
                  <c:v>8.4</c:v>
                </c:pt>
                <c:pt idx="119">
                  <c:v>6.8</c:v>
                </c:pt>
                <c:pt idx="120">
                  <c:v>7.4</c:v>
                </c:pt>
                <c:pt idx="121">
                  <c:v>7</c:v>
                </c:pt>
                <c:pt idx="122">
                  <c:v>8.6</c:v>
                </c:pt>
                <c:pt idx="123">
                  <c:v>11.6</c:v>
                </c:pt>
                <c:pt idx="124">
                  <c:v>16.2</c:v>
                </c:pt>
                <c:pt idx="125">
                  <c:v>14.8</c:v>
                </c:pt>
                <c:pt idx="126">
                  <c:v>12.6</c:v>
                </c:pt>
                <c:pt idx="127">
                  <c:v>16.8</c:v>
                </c:pt>
                <c:pt idx="128">
                  <c:v>11.8</c:v>
                </c:pt>
                <c:pt idx="129">
                  <c:v>8.1</c:v>
                </c:pt>
                <c:pt idx="130">
                  <c:v>10.199999999999999</c:v>
                </c:pt>
                <c:pt idx="131">
                  <c:v>8.3000000000000007</c:v>
                </c:pt>
                <c:pt idx="132">
                  <c:v>8.1</c:v>
                </c:pt>
                <c:pt idx="133">
                  <c:v>7.8</c:v>
                </c:pt>
                <c:pt idx="134">
                  <c:v>7.1</c:v>
                </c:pt>
                <c:pt idx="135">
                  <c:v>7.6</c:v>
                </c:pt>
                <c:pt idx="136">
                  <c:v>7.9</c:v>
                </c:pt>
                <c:pt idx="137">
                  <c:v>8.1999999999999993</c:v>
                </c:pt>
                <c:pt idx="138">
                  <c:v>11.3</c:v>
                </c:pt>
                <c:pt idx="139">
                  <c:v>14.7</c:v>
                </c:pt>
                <c:pt idx="140">
                  <c:v>9.6</c:v>
                </c:pt>
                <c:pt idx="141">
                  <c:v>9</c:v>
                </c:pt>
                <c:pt idx="142">
                  <c:v>7.5</c:v>
                </c:pt>
                <c:pt idx="143">
                  <c:v>7.4</c:v>
                </c:pt>
                <c:pt idx="144">
                  <c:v>8.1999999999999993</c:v>
                </c:pt>
                <c:pt idx="145">
                  <c:v>7.6</c:v>
                </c:pt>
                <c:pt idx="146">
                  <c:v>8.6</c:v>
                </c:pt>
                <c:pt idx="147">
                  <c:v>9.1999999999999993</c:v>
                </c:pt>
                <c:pt idx="148">
                  <c:v>9.1</c:v>
                </c:pt>
                <c:pt idx="149">
                  <c:v>8.4</c:v>
                </c:pt>
                <c:pt idx="150">
                  <c:v>11.2</c:v>
                </c:pt>
                <c:pt idx="151">
                  <c:v>14</c:v>
                </c:pt>
                <c:pt idx="152">
                  <c:v>8.8000000000000007</c:v>
                </c:pt>
                <c:pt idx="153">
                  <c:v>10.4</c:v>
                </c:pt>
                <c:pt idx="154">
                  <c:v>9.8000000000000007</c:v>
                </c:pt>
                <c:pt idx="155">
                  <c:v>6.8</c:v>
                </c:pt>
                <c:pt idx="156">
                  <c:v>6.4</c:v>
                </c:pt>
                <c:pt idx="157">
                  <c:v>8.4</c:v>
                </c:pt>
                <c:pt idx="158">
                  <c:v>15.5</c:v>
                </c:pt>
                <c:pt idx="159">
                  <c:v>17.399999999999999</c:v>
                </c:pt>
                <c:pt idx="160">
                  <c:v>15.4</c:v>
                </c:pt>
                <c:pt idx="161">
                  <c:v>8.6</c:v>
                </c:pt>
                <c:pt idx="162">
                  <c:v>6.9</c:v>
                </c:pt>
                <c:pt idx="163">
                  <c:v>8.6</c:v>
                </c:pt>
                <c:pt idx="164">
                  <c:v>8.5</c:v>
                </c:pt>
                <c:pt idx="165">
                  <c:v>8</c:v>
                </c:pt>
                <c:pt idx="166">
                  <c:v>7.7</c:v>
                </c:pt>
                <c:pt idx="167">
                  <c:v>6.6</c:v>
                </c:pt>
                <c:pt idx="168">
                  <c:v>6.6</c:v>
                </c:pt>
                <c:pt idx="169">
                  <c:v>19.8</c:v>
                </c:pt>
                <c:pt idx="170">
                  <c:v>18</c:v>
                </c:pt>
                <c:pt idx="171">
                  <c:v>8</c:v>
                </c:pt>
                <c:pt idx="172">
                  <c:v>9.3000000000000007</c:v>
                </c:pt>
                <c:pt idx="173">
                  <c:v>8</c:v>
                </c:pt>
                <c:pt idx="174">
                  <c:v>9.5</c:v>
                </c:pt>
                <c:pt idx="175">
                  <c:v>7.8</c:v>
                </c:pt>
                <c:pt idx="176">
                  <c:v>9.1999999999999993</c:v>
                </c:pt>
                <c:pt idx="177">
                  <c:v>7.4</c:v>
                </c:pt>
                <c:pt idx="178">
                  <c:v>7</c:v>
                </c:pt>
                <c:pt idx="181">
                  <c:v>8</c:v>
                </c:pt>
                <c:pt idx="182">
                  <c:v>6.9</c:v>
                </c:pt>
                <c:pt idx="184">
                  <c:v>6.1</c:v>
                </c:pt>
                <c:pt idx="185">
                  <c:v>6.2</c:v>
                </c:pt>
                <c:pt idx="186">
                  <c:v>6.5</c:v>
                </c:pt>
                <c:pt idx="187">
                  <c:v>9.4</c:v>
                </c:pt>
                <c:pt idx="188">
                  <c:v>8</c:v>
                </c:pt>
                <c:pt idx="189">
                  <c:v>8.1999999999999993</c:v>
                </c:pt>
                <c:pt idx="190">
                  <c:v>7</c:v>
                </c:pt>
                <c:pt idx="191">
                  <c:v>6.1</c:v>
                </c:pt>
                <c:pt idx="193">
                  <c:v>6.6</c:v>
                </c:pt>
                <c:pt idx="194">
                  <c:v>6.2</c:v>
                </c:pt>
                <c:pt idx="195">
                  <c:v>6.5</c:v>
                </c:pt>
                <c:pt idx="196">
                  <c:v>7</c:v>
                </c:pt>
                <c:pt idx="197">
                  <c:v>14.5</c:v>
                </c:pt>
                <c:pt idx="198">
                  <c:v>5.2</c:v>
                </c:pt>
                <c:pt idx="199">
                  <c:v>6.5</c:v>
                </c:pt>
                <c:pt idx="200">
                  <c:v>14.65</c:v>
                </c:pt>
                <c:pt idx="201">
                  <c:v>14.65</c:v>
                </c:pt>
                <c:pt idx="202">
                  <c:v>14.3</c:v>
                </c:pt>
                <c:pt idx="203">
                  <c:v>9.3000000000000007</c:v>
                </c:pt>
                <c:pt idx="204">
                  <c:v>12.3</c:v>
                </c:pt>
                <c:pt idx="205">
                  <c:v>13</c:v>
                </c:pt>
                <c:pt idx="206">
                  <c:v>8.8000000000000007</c:v>
                </c:pt>
                <c:pt idx="207">
                  <c:v>7.5</c:v>
                </c:pt>
                <c:pt idx="208">
                  <c:v>4.5</c:v>
                </c:pt>
                <c:pt idx="209">
                  <c:v>4.2</c:v>
                </c:pt>
                <c:pt idx="210">
                  <c:v>5</c:v>
                </c:pt>
                <c:pt idx="211">
                  <c:v>5.9</c:v>
                </c:pt>
                <c:pt idx="212">
                  <c:v>5.2</c:v>
                </c:pt>
                <c:pt idx="213">
                  <c:v>9.1</c:v>
                </c:pt>
                <c:pt idx="214">
                  <c:v>8.9</c:v>
                </c:pt>
                <c:pt idx="215">
                  <c:v>6.2</c:v>
                </c:pt>
                <c:pt idx="216">
                  <c:v>4.4000000000000004</c:v>
                </c:pt>
                <c:pt idx="217">
                  <c:v>4.5999999999999996</c:v>
                </c:pt>
                <c:pt idx="218">
                  <c:v>5.7</c:v>
                </c:pt>
                <c:pt idx="219">
                  <c:v>5.4</c:v>
                </c:pt>
                <c:pt idx="220">
                  <c:v>5.5</c:v>
                </c:pt>
                <c:pt idx="221">
                  <c:v>5.5</c:v>
                </c:pt>
                <c:pt idx="222">
                  <c:v>8.6999999999999993</c:v>
                </c:pt>
                <c:pt idx="224">
                  <c:v>17.3</c:v>
                </c:pt>
                <c:pt idx="225">
                  <c:v>12.3</c:v>
                </c:pt>
                <c:pt idx="226">
                  <c:v>8</c:v>
                </c:pt>
                <c:pt idx="227">
                  <c:v>8.4</c:v>
                </c:pt>
                <c:pt idx="228">
                  <c:v>4.5999999999999996</c:v>
                </c:pt>
                <c:pt idx="229">
                  <c:v>4.5999999999999996</c:v>
                </c:pt>
                <c:pt idx="230">
                  <c:v>4.2</c:v>
                </c:pt>
                <c:pt idx="231">
                  <c:v>5.4</c:v>
                </c:pt>
                <c:pt idx="232">
                  <c:v>5.6</c:v>
                </c:pt>
                <c:pt idx="233">
                  <c:v>5.5</c:v>
                </c:pt>
                <c:pt idx="234">
                  <c:v>6.5</c:v>
                </c:pt>
                <c:pt idx="235">
                  <c:v>7.3</c:v>
                </c:pt>
                <c:pt idx="236">
                  <c:v>11.5</c:v>
                </c:pt>
                <c:pt idx="237">
                  <c:v>6.8</c:v>
                </c:pt>
                <c:pt idx="238">
                  <c:v>6.2</c:v>
                </c:pt>
                <c:pt idx="239">
                  <c:v>5.9</c:v>
                </c:pt>
                <c:pt idx="240">
                  <c:v>5.2</c:v>
                </c:pt>
                <c:pt idx="241">
                  <c:v>5.4</c:v>
                </c:pt>
                <c:pt idx="242">
                  <c:v>4</c:v>
                </c:pt>
                <c:pt idx="243">
                  <c:v>7.3</c:v>
                </c:pt>
                <c:pt idx="244">
                  <c:v>11.5</c:v>
                </c:pt>
                <c:pt idx="245">
                  <c:v>5.7</c:v>
                </c:pt>
                <c:pt idx="247">
                  <c:v>10</c:v>
                </c:pt>
                <c:pt idx="249">
                  <c:v>21.5</c:v>
                </c:pt>
                <c:pt idx="250">
                  <c:v>21.5</c:v>
                </c:pt>
                <c:pt idx="251">
                  <c:v>20.2</c:v>
                </c:pt>
                <c:pt idx="252">
                  <c:v>20.2</c:v>
                </c:pt>
                <c:pt idx="253">
                  <c:v>9.4</c:v>
                </c:pt>
                <c:pt idx="254">
                  <c:v>7.1</c:v>
                </c:pt>
                <c:pt idx="255">
                  <c:v>5.6</c:v>
                </c:pt>
                <c:pt idx="256">
                  <c:v>5.3</c:v>
                </c:pt>
                <c:pt idx="257">
                  <c:v>4.5</c:v>
                </c:pt>
                <c:pt idx="258">
                  <c:v>10</c:v>
                </c:pt>
                <c:pt idx="259">
                  <c:v>6</c:v>
                </c:pt>
                <c:pt idx="260">
                  <c:v>6.6</c:v>
                </c:pt>
                <c:pt idx="261">
                  <c:v>5.4</c:v>
                </c:pt>
                <c:pt idx="262">
                  <c:v>4</c:v>
                </c:pt>
                <c:pt idx="263">
                  <c:v>3.65</c:v>
                </c:pt>
                <c:pt idx="264">
                  <c:v>4.5</c:v>
                </c:pt>
                <c:pt idx="265">
                  <c:v>7</c:v>
                </c:pt>
                <c:pt idx="266">
                  <c:v>6.1</c:v>
                </c:pt>
                <c:pt idx="267">
                  <c:v>7.25</c:v>
                </c:pt>
                <c:pt idx="268">
                  <c:v>6.1</c:v>
                </c:pt>
                <c:pt idx="269">
                  <c:v>8.5</c:v>
                </c:pt>
                <c:pt idx="270">
                  <c:v>7.7</c:v>
                </c:pt>
                <c:pt idx="271">
                  <c:v>4.2</c:v>
                </c:pt>
                <c:pt idx="272">
                  <c:v>4.7</c:v>
                </c:pt>
                <c:pt idx="273">
                  <c:v>5</c:v>
                </c:pt>
                <c:pt idx="274">
                  <c:v>3.8</c:v>
                </c:pt>
                <c:pt idx="275">
                  <c:v>6.5</c:v>
                </c:pt>
                <c:pt idx="276">
                  <c:v>5.8</c:v>
                </c:pt>
                <c:pt idx="277">
                  <c:v>7.7</c:v>
                </c:pt>
                <c:pt idx="278">
                  <c:v>8.1999999999999993</c:v>
                </c:pt>
                <c:pt idx="279">
                  <c:v>11.3</c:v>
                </c:pt>
                <c:pt idx="280">
                  <c:v>9.9</c:v>
                </c:pt>
                <c:pt idx="281">
                  <c:v>7.4</c:v>
                </c:pt>
                <c:pt idx="282">
                  <c:v>6.3</c:v>
                </c:pt>
                <c:pt idx="283">
                  <c:v>4.0599999999999996</c:v>
                </c:pt>
                <c:pt idx="284">
                  <c:v>4.5999999999999996</c:v>
                </c:pt>
                <c:pt idx="285">
                  <c:v>6.5</c:v>
                </c:pt>
                <c:pt idx="286">
                  <c:v>5.2</c:v>
                </c:pt>
                <c:pt idx="287">
                  <c:v>5.8</c:v>
                </c:pt>
                <c:pt idx="288">
                  <c:v>6.8</c:v>
                </c:pt>
                <c:pt idx="289">
                  <c:v>6.8</c:v>
                </c:pt>
                <c:pt idx="290">
                  <c:v>6.5</c:v>
                </c:pt>
                <c:pt idx="291">
                  <c:v>10.1</c:v>
                </c:pt>
                <c:pt idx="292">
                  <c:v>9</c:v>
                </c:pt>
                <c:pt idx="293">
                  <c:v>6.8</c:v>
                </c:pt>
                <c:pt idx="294">
                  <c:v>8.6999999999999993</c:v>
                </c:pt>
                <c:pt idx="295">
                  <c:v>8.1999999999999993</c:v>
                </c:pt>
                <c:pt idx="296">
                  <c:v>4.4000000000000004</c:v>
                </c:pt>
                <c:pt idx="297">
                  <c:v>5.0999999999999996</c:v>
                </c:pt>
                <c:pt idx="298">
                  <c:v>7.5</c:v>
                </c:pt>
                <c:pt idx="299">
                  <c:v>5.9</c:v>
                </c:pt>
                <c:pt idx="300">
                  <c:v>5.4</c:v>
                </c:pt>
                <c:pt idx="301">
                  <c:v>6.5</c:v>
                </c:pt>
                <c:pt idx="302">
                  <c:v>4.9000000000000004</c:v>
                </c:pt>
                <c:pt idx="303">
                  <c:v>5.5</c:v>
                </c:pt>
                <c:pt idx="304">
                  <c:v>8.5</c:v>
                </c:pt>
                <c:pt idx="305">
                  <c:v>9.9</c:v>
                </c:pt>
                <c:pt idx="306">
                  <c:v>8</c:v>
                </c:pt>
                <c:pt idx="307">
                  <c:v>6.3</c:v>
                </c:pt>
                <c:pt idx="308">
                  <c:v>8.4</c:v>
                </c:pt>
                <c:pt idx="309">
                  <c:v>11.5</c:v>
                </c:pt>
                <c:pt idx="310">
                  <c:v>12.9</c:v>
                </c:pt>
                <c:pt idx="311">
                  <c:v>6.3</c:v>
                </c:pt>
                <c:pt idx="312">
                  <c:v>3.8</c:v>
                </c:pt>
                <c:pt idx="313">
                  <c:v>7.8</c:v>
                </c:pt>
                <c:pt idx="314">
                  <c:v>4.8</c:v>
                </c:pt>
                <c:pt idx="315">
                  <c:v>5.5</c:v>
                </c:pt>
                <c:pt idx="316">
                  <c:v>7.5</c:v>
                </c:pt>
                <c:pt idx="317">
                  <c:v>7</c:v>
                </c:pt>
                <c:pt idx="318">
                  <c:v>17.399999999999999</c:v>
                </c:pt>
                <c:pt idx="319">
                  <c:v>12.9</c:v>
                </c:pt>
                <c:pt idx="320">
                  <c:v>9.4</c:v>
                </c:pt>
                <c:pt idx="321">
                  <c:v>8</c:v>
                </c:pt>
                <c:pt idx="322">
                  <c:v>6.1</c:v>
                </c:pt>
                <c:pt idx="323">
                  <c:v>5.8</c:v>
                </c:pt>
                <c:pt idx="324">
                  <c:v>3.8</c:v>
                </c:pt>
                <c:pt idx="325">
                  <c:v>7</c:v>
                </c:pt>
                <c:pt idx="326">
                  <c:v>8</c:v>
                </c:pt>
                <c:pt idx="327">
                  <c:v>9</c:v>
                </c:pt>
                <c:pt idx="328">
                  <c:v>14.8</c:v>
                </c:pt>
                <c:pt idx="329">
                  <c:v>18.600000000000001</c:v>
                </c:pt>
                <c:pt idx="330">
                  <c:v>18.600000000000001</c:v>
                </c:pt>
                <c:pt idx="331">
                  <c:v>9.9</c:v>
                </c:pt>
                <c:pt idx="332">
                  <c:v>12.7</c:v>
                </c:pt>
                <c:pt idx="333">
                  <c:v>4.5</c:v>
                </c:pt>
                <c:pt idx="334">
                  <c:v>8.1</c:v>
                </c:pt>
                <c:pt idx="335">
                  <c:v>10.1</c:v>
                </c:pt>
                <c:pt idx="336">
                  <c:v>8</c:v>
                </c:pt>
                <c:pt idx="337">
                  <c:v>6.8</c:v>
                </c:pt>
                <c:pt idx="338">
                  <c:v>5</c:v>
                </c:pt>
                <c:pt idx="339">
                  <c:v>19</c:v>
                </c:pt>
                <c:pt idx="340">
                  <c:v>15.2</c:v>
                </c:pt>
                <c:pt idx="341">
                  <c:v>11.8</c:v>
                </c:pt>
                <c:pt idx="342">
                  <c:v>6</c:v>
                </c:pt>
                <c:pt idx="343">
                  <c:v>4.4000000000000004</c:v>
                </c:pt>
                <c:pt idx="344">
                  <c:v>5.9</c:v>
                </c:pt>
                <c:pt idx="345">
                  <c:v>6.3</c:v>
                </c:pt>
                <c:pt idx="346">
                  <c:v>5.9</c:v>
                </c:pt>
                <c:pt idx="347">
                  <c:v>3</c:v>
                </c:pt>
                <c:pt idx="348">
                  <c:v>6.3</c:v>
                </c:pt>
                <c:pt idx="349">
                  <c:v>4.5999999999999996</c:v>
                </c:pt>
                <c:pt idx="350">
                  <c:v>4.7</c:v>
                </c:pt>
                <c:pt idx="351">
                  <c:v>3.1</c:v>
                </c:pt>
                <c:pt idx="352">
                  <c:v>3.35</c:v>
                </c:pt>
                <c:pt idx="353">
                  <c:v>3.1</c:v>
                </c:pt>
                <c:pt idx="354">
                  <c:v>5.25</c:v>
                </c:pt>
                <c:pt idx="355">
                  <c:v>6</c:v>
                </c:pt>
                <c:pt idx="356">
                  <c:v>6.15</c:v>
                </c:pt>
                <c:pt idx="357">
                  <c:v>10.8</c:v>
                </c:pt>
                <c:pt idx="358">
                  <c:v>10</c:v>
                </c:pt>
                <c:pt idx="359">
                  <c:v>7.8</c:v>
                </c:pt>
                <c:pt idx="360">
                  <c:v>6.15</c:v>
                </c:pt>
                <c:pt idx="361">
                  <c:v>4.05</c:v>
                </c:pt>
                <c:pt idx="362">
                  <c:v>3.85</c:v>
                </c:pt>
                <c:pt idx="363">
                  <c:v>3.7</c:v>
                </c:pt>
                <c:pt idx="364">
                  <c:v>4</c:v>
                </c:pt>
                <c:pt idx="365">
                  <c:v>3.5</c:v>
                </c:pt>
                <c:pt idx="366">
                  <c:v>5.9</c:v>
                </c:pt>
                <c:pt idx="367">
                  <c:v>11.5</c:v>
                </c:pt>
                <c:pt idx="368">
                  <c:v>14.5</c:v>
                </c:pt>
                <c:pt idx="369">
                  <c:v>11.5</c:v>
                </c:pt>
                <c:pt idx="370">
                  <c:v>5.6</c:v>
                </c:pt>
                <c:pt idx="371">
                  <c:v>8</c:v>
                </c:pt>
                <c:pt idx="372">
                  <c:v>5.6</c:v>
                </c:pt>
                <c:pt idx="373">
                  <c:v>6.6</c:v>
                </c:pt>
                <c:pt idx="374">
                  <c:v>6.9</c:v>
                </c:pt>
                <c:pt idx="375">
                  <c:v>8.5</c:v>
                </c:pt>
                <c:pt idx="376">
                  <c:v>6.5</c:v>
                </c:pt>
                <c:pt idx="377">
                  <c:v>6</c:v>
                </c:pt>
                <c:pt idx="378">
                  <c:v>5.3</c:v>
                </c:pt>
                <c:pt idx="379">
                  <c:v>5.2</c:v>
                </c:pt>
                <c:pt idx="380">
                  <c:v>8.5</c:v>
                </c:pt>
                <c:pt idx="381">
                  <c:v>8.1999999999999993</c:v>
                </c:pt>
                <c:pt idx="382">
                  <c:v>10.5</c:v>
                </c:pt>
                <c:pt idx="383">
                  <c:v>7.5</c:v>
                </c:pt>
                <c:pt idx="384">
                  <c:v>11.5</c:v>
                </c:pt>
                <c:pt idx="385">
                  <c:v>6.5</c:v>
                </c:pt>
                <c:pt idx="386">
                  <c:v>10</c:v>
                </c:pt>
                <c:pt idx="387">
                  <c:v>6.5</c:v>
                </c:pt>
                <c:pt idx="388">
                  <c:v>5.5</c:v>
                </c:pt>
                <c:pt idx="389">
                  <c:v>7.5</c:v>
                </c:pt>
                <c:pt idx="390">
                  <c:v>5</c:v>
                </c:pt>
                <c:pt idx="391">
                  <c:v>8</c:v>
                </c:pt>
                <c:pt idx="392">
                  <c:v>5.5</c:v>
                </c:pt>
                <c:pt idx="393">
                  <c:v>7</c:v>
                </c:pt>
                <c:pt idx="394">
                  <c:v>3</c:v>
                </c:pt>
                <c:pt idx="395">
                  <c:v>6</c:v>
                </c:pt>
                <c:pt idx="396">
                  <c:v>3.5</c:v>
                </c:pt>
                <c:pt idx="397">
                  <c:v>8.5</c:v>
                </c:pt>
                <c:pt idx="398">
                  <c:v>9</c:v>
                </c:pt>
                <c:pt idx="399">
                  <c:v>8</c:v>
                </c:pt>
                <c:pt idx="400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94-44F4-9835-C58D544D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73008"/>
        <c:axId val="318571568"/>
      </c:scatterChart>
      <c:valAx>
        <c:axId val="318573008"/>
        <c:scaling>
          <c:orientation val="minMax"/>
          <c:max val="46255"/>
          <c:min val="2608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[$-409]d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318571568"/>
        <c:crosses val="max"/>
        <c:crossBetween val="midCat"/>
        <c:minorUnit val="3650"/>
      </c:valAx>
      <c:valAx>
        <c:axId val="3185715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</a:t>
                </a:r>
                <a:r>
                  <a:rPr lang="en-US" baseline="0"/>
                  <a:t> (feet)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31857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Olin</a:t>
            </a:r>
            <a:r>
              <a:rPr lang="en-US" baseline="0"/>
              <a:t> Lake Transparency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Olin'!$A$2</c:f>
              <c:strCache>
                <c:ptCount val="1"/>
                <c:pt idx="0">
                  <c:v>1993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'Secchi Olin'!$C$2</c:f>
              <c:numCache>
                <c:formatCode>[$-409]d\-mmm;@</c:formatCode>
                <c:ptCount val="1"/>
                <c:pt idx="0">
                  <c:v>45492</c:v>
                </c:pt>
              </c:numCache>
            </c:numRef>
          </c:xVal>
          <c:yVal>
            <c:numRef>
              <c:f>'Secchi Olin'!$D$2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42-4EC1-BAAF-1275D5F99779}"/>
            </c:ext>
          </c:extLst>
        </c:ser>
        <c:ser>
          <c:idx val="1"/>
          <c:order val="1"/>
          <c:tx>
            <c:strRef>
              <c:f>'Secchi Olin'!$A$3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'Secchi Olin'!$C$3</c:f>
              <c:numCache>
                <c:formatCode>[$-409]d\-mmm;@</c:formatCode>
                <c:ptCount val="1"/>
                <c:pt idx="0">
                  <c:v>45484</c:v>
                </c:pt>
              </c:numCache>
            </c:numRef>
          </c:xVal>
          <c:yVal>
            <c:numRef>
              <c:f>'Secchi Olin'!$D$3</c:f>
              <c:numCache>
                <c:formatCode>General</c:formatCode>
                <c:ptCount val="1"/>
                <c:pt idx="0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42-4EC1-BAAF-1275D5F99779}"/>
            </c:ext>
          </c:extLst>
        </c:ser>
        <c:ser>
          <c:idx val="2"/>
          <c:order val="2"/>
          <c:tx>
            <c:strRef>
              <c:f>'Secchi Olin'!$A$4</c:f>
              <c:strCache>
                <c:ptCount val="1"/>
                <c:pt idx="0">
                  <c:v>2003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'Secchi Olin'!$C$4</c:f>
              <c:numCache>
                <c:formatCode>[$-409]d\-mmm;@</c:formatCode>
                <c:ptCount val="1"/>
                <c:pt idx="0">
                  <c:v>45480</c:v>
                </c:pt>
              </c:numCache>
            </c:numRef>
          </c:xVal>
          <c:yVal>
            <c:numRef>
              <c:f>'Secchi Olin'!$D$4</c:f>
              <c:numCache>
                <c:formatCode>General</c:formatCode>
                <c:ptCount val="1"/>
                <c:pt idx="0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42-4EC1-BAAF-1275D5F99779}"/>
            </c:ext>
          </c:extLst>
        </c:ser>
        <c:ser>
          <c:idx val="3"/>
          <c:order val="3"/>
          <c:tx>
            <c:strRef>
              <c:f>'Secchi Olin'!$A$5</c:f>
              <c:strCache>
                <c:ptCount val="1"/>
                <c:pt idx="0">
                  <c:v>2008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'Secchi Olin'!$C$5:$C$8</c:f>
              <c:numCache>
                <c:formatCode>[$-409]d\-mmm;@</c:formatCode>
                <c:ptCount val="4"/>
                <c:pt idx="0">
                  <c:v>45441</c:v>
                </c:pt>
                <c:pt idx="1">
                  <c:v>45496</c:v>
                </c:pt>
                <c:pt idx="2">
                  <c:v>45441</c:v>
                </c:pt>
                <c:pt idx="3">
                  <c:v>45510</c:v>
                </c:pt>
              </c:numCache>
            </c:numRef>
          </c:xVal>
          <c:yVal>
            <c:numRef>
              <c:f>'Secchi Olin'!$D$5:$D$8</c:f>
              <c:numCache>
                <c:formatCode>General</c:formatCode>
                <c:ptCount val="4"/>
                <c:pt idx="0">
                  <c:v>10</c:v>
                </c:pt>
                <c:pt idx="1">
                  <c:v>6.9</c:v>
                </c:pt>
                <c:pt idx="2">
                  <c:v>10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42-4EC1-BAAF-1275D5F99779}"/>
            </c:ext>
          </c:extLst>
        </c:ser>
        <c:ser>
          <c:idx val="4"/>
          <c:order val="4"/>
          <c:tx>
            <c:strRef>
              <c:f>'Secchi Olin'!$A$10</c:f>
              <c:strCache>
                <c:ptCount val="1"/>
                <c:pt idx="0">
                  <c:v>2012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'Secchi Olin'!$C$10:$C$11</c:f>
              <c:numCache>
                <c:formatCode>[$-409]d\-mmm;@</c:formatCode>
                <c:ptCount val="2"/>
                <c:pt idx="0">
                  <c:v>45392</c:v>
                </c:pt>
                <c:pt idx="1">
                  <c:v>45504</c:v>
                </c:pt>
              </c:numCache>
            </c:numRef>
          </c:xVal>
          <c:yVal>
            <c:numRef>
              <c:f>'Secchi Olin'!$D$10:$D$11</c:f>
              <c:numCache>
                <c:formatCode>General</c:formatCode>
                <c:ptCount val="2"/>
                <c:pt idx="0">
                  <c:v>16.5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42-4EC1-BAAF-1275D5F99779}"/>
            </c:ext>
          </c:extLst>
        </c:ser>
        <c:ser>
          <c:idx val="5"/>
          <c:order val="5"/>
          <c:tx>
            <c:strRef>
              <c:f>'Secchi Olin'!$A$12</c:f>
              <c:strCache>
                <c:ptCount val="1"/>
                <c:pt idx="0">
                  <c:v>2013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'Secchi Olin'!$C$12</c:f>
              <c:numCache>
                <c:formatCode>[$-409]d\-mmm;@</c:formatCode>
                <c:ptCount val="1"/>
                <c:pt idx="0">
                  <c:v>45510</c:v>
                </c:pt>
              </c:numCache>
            </c:numRef>
          </c:xVal>
          <c:yVal>
            <c:numRef>
              <c:f>'Secchi Olin'!$D$12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42-4EC1-BAAF-1275D5F99779}"/>
            </c:ext>
          </c:extLst>
        </c:ser>
        <c:ser>
          <c:idx val="6"/>
          <c:order val="6"/>
          <c:tx>
            <c:strRef>
              <c:f>'Secchi Olin'!$A$13</c:f>
              <c:strCache>
                <c:ptCount val="1"/>
                <c:pt idx="0">
                  <c:v>2014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'Secchi Olin'!$C$13</c:f>
              <c:numCache>
                <c:formatCode>[$-409]d\-mmm;@</c:formatCode>
                <c:ptCount val="1"/>
                <c:pt idx="0">
                  <c:v>45496</c:v>
                </c:pt>
              </c:numCache>
            </c:numRef>
          </c:xVal>
          <c:yVal>
            <c:numRef>
              <c:f>'Secchi Olin'!$D$13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42-4EC1-BAAF-1275D5F99779}"/>
            </c:ext>
          </c:extLst>
        </c:ser>
        <c:ser>
          <c:idx val="7"/>
          <c:order val="7"/>
          <c:tx>
            <c:strRef>
              <c:f>'Secchi Olin'!$A$14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'Secchi Olin'!$C$14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Olin'!$D$14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42-4EC1-BAAF-1275D5F99779}"/>
            </c:ext>
          </c:extLst>
        </c:ser>
        <c:ser>
          <c:idx val="8"/>
          <c:order val="8"/>
          <c:tx>
            <c:strRef>
              <c:f>'Secchi Olin'!$A$15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'Secchi Olin'!$C$15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Olin'!$D$15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42-4EC1-BAAF-1275D5F99779}"/>
            </c:ext>
          </c:extLst>
        </c:ser>
        <c:ser>
          <c:idx val="9"/>
          <c:order val="9"/>
          <c:tx>
            <c:strRef>
              <c:f>'Secchi Olin'!$A$16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'Secchi Olin'!$C$16:$C$17</c:f>
              <c:numCache>
                <c:formatCode>[$-409]d\-mmm;@</c:formatCode>
                <c:ptCount val="2"/>
                <c:pt idx="0">
                  <c:v>45509</c:v>
                </c:pt>
                <c:pt idx="1">
                  <c:v>45532</c:v>
                </c:pt>
              </c:numCache>
            </c:numRef>
          </c:xVal>
          <c:yVal>
            <c:numRef>
              <c:f>'Secchi Olin'!$D$16:$D$17</c:f>
              <c:numCache>
                <c:formatCode>General</c:formatCode>
                <c:ptCount val="2"/>
                <c:pt idx="0">
                  <c:v>10.199999999999999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F42-4EC1-BAAF-1275D5F99779}"/>
            </c:ext>
          </c:extLst>
        </c:ser>
        <c:ser>
          <c:idx val="10"/>
          <c:order val="10"/>
          <c:tx>
            <c:strRef>
              <c:f>'Secchi Olin'!$A$18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'Secchi Olin'!$C$18</c:f>
              <c:numCache>
                <c:formatCode>[$-409]d\-mmm;@</c:formatCode>
                <c:ptCount val="1"/>
                <c:pt idx="0">
                  <c:v>45530</c:v>
                </c:pt>
              </c:numCache>
            </c:numRef>
          </c:xVal>
          <c:yVal>
            <c:numRef>
              <c:f>'Secchi Olin'!$D$18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F42-4EC1-BAAF-1275D5F99779}"/>
            </c:ext>
          </c:extLst>
        </c:ser>
        <c:ser>
          <c:idx val="11"/>
          <c:order val="11"/>
          <c:tx>
            <c:strRef>
              <c:f>'Secchi Olin'!$A$19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'Secchi Olin'!$C$19:$C$20</c:f>
              <c:numCache>
                <c:formatCode>[$-409]d\-mmm;@</c:formatCode>
                <c:ptCount val="2"/>
                <c:pt idx="0">
                  <c:v>45465</c:v>
                </c:pt>
                <c:pt idx="1">
                  <c:v>45534</c:v>
                </c:pt>
              </c:numCache>
            </c:numRef>
          </c:xVal>
          <c:yVal>
            <c:numRef>
              <c:f>'Secchi Olin'!$D$19:$D$20</c:f>
              <c:numCache>
                <c:formatCode>General</c:formatCode>
                <c:ptCount val="2"/>
                <c:pt idx="0">
                  <c:v>6.7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F42-4EC1-BAAF-1275D5F99779}"/>
            </c:ext>
          </c:extLst>
        </c:ser>
        <c:ser>
          <c:idx val="12"/>
          <c:order val="12"/>
          <c:tx>
            <c:strRef>
              <c:f>'Secchi Olin'!$A$21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'Secchi Olin'!$C$21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Olin'!$D$21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F42-4EC1-BAAF-1275D5F99779}"/>
            </c:ext>
          </c:extLst>
        </c:ser>
        <c:ser>
          <c:idx val="13"/>
          <c:order val="13"/>
          <c:tx>
            <c:strRef>
              <c:f>'Secchi Olin'!$A$22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'Secchi Olin'!$C$22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Olin'!$D$22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F42-4EC1-BAAF-1275D5F9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55904"/>
        <c:axId val="26151104"/>
      </c:scatterChart>
      <c:valAx>
        <c:axId val="2615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Day-Month</a:t>
                </a:r>
              </a:p>
            </c:rich>
          </c:tx>
          <c:layout>
            <c:manualLayout>
              <c:xMode val="edge"/>
              <c:yMode val="edge"/>
              <c:x val="0.42092716535433078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51104"/>
        <c:crosses val="max"/>
        <c:crossBetween val="midCat"/>
      </c:valAx>
      <c:valAx>
        <c:axId val="261511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Secchi</a:t>
                </a:r>
                <a:r>
                  <a:rPr lang="en-US" baseline="0"/>
                  <a:t> depth (feet)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5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5374015748031"/>
          <c:y val="5.8654491105278504E-2"/>
          <c:w val="9.4795931758530183E-2"/>
          <c:h val="0.89236657917760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Transparency - Olin Lake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Olin'!$D$1</c:f>
              <c:strCache>
                <c:ptCount val="1"/>
                <c:pt idx="0">
                  <c:v>Secchi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'Secchi Olin'!$B$2:$B$349</c:f>
              <c:numCache>
                <c:formatCode>[$-409]d\-mmm\-yyyy;@</c:formatCode>
                <c:ptCount val="348"/>
                <c:pt idx="0">
                  <c:v>45492</c:v>
                </c:pt>
                <c:pt idx="1">
                  <c:v>45484</c:v>
                </c:pt>
                <c:pt idx="2">
                  <c:v>45480</c:v>
                </c:pt>
                <c:pt idx="3">
                  <c:v>45441</c:v>
                </c:pt>
                <c:pt idx="4">
                  <c:v>45496</c:v>
                </c:pt>
                <c:pt idx="5">
                  <c:v>45441</c:v>
                </c:pt>
                <c:pt idx="6">
                  <c:v>45510</c:v>
                </c:pt>
                <c:pt idx="7">
                  <c:v>45493</c:v>
                </c:pt>
                <c:pt idx="8">
                  <c:v>41009</c:v>
                </c:pt>
                <c:pt idx="9">
                  <c:v>45504</c:v>
                </c:pt>
                <c:pt idx="10">
                  <c:v>45510</c:v>
                </c:pt>
                <c:pt idx="11">
                  <c:v>45496</c:v>
                </c:pt>
                <c:pt idx="12">
                  <c:v>42977</c:v>
                </c:pt>
                <c:pt idx="13">
                  <c:v>43342</c:v>
                </c:pt>
                <c:pt idx="14">
                  <c:v>43682</c:v>
                </c:pt>
                <c:pt idx="15">
                  <c:v>43705</c:v>
                </c:pt>
                <c:pt idx="16">
                  <c:v>44069</c:v>
                </c:pt>
                <c:pt idx="17">
                  <c:v>45465</c:v>
                </c:pt>
                <c:pt idx="18">
                  <c:v>44438</c:v>
                </c:pt>
                <c:pt idx="19">
                  <c:v>44803</c:v>
                </c:pt>
                <c:pt idx="20">
                  <c:v>45168</c:v>
                </c:pt>
                <c:pt idx="21">
                  <c:v>45191</c:v>
                </c:pt>
                <c:pt idx="22">
                  <c:v>45151</c:v>
                </c:pt>
                <c:pt idx="23">
                  <c:v>45142</c:v>
                </c:pt>
                <c:pt idx="24">
                  <c:v>45135</c:v>
                </c:pt>
                <c:pt idx="25">
                  <c:v>45128</c:v>
                </c:pt>
                <c:pt idx="26">
                  <c:v>45106</c:v>
                </c:pt>
                <c:pt idx="27">
                  <c:v>45101</c:v>
                </c:pt>
                <c:pt idx="28">
                  <c:v>45095</c:v>
                </c:pt>
                <c:pt idx="29">
                  <c:v>45083</c:v>
                </c:pt>
                <c:pt idx="30">
                  <c:v>44812</c:v>
                </c:pt>
                <c:pt idx="31">
                  <c:v>44798</c:v>
                </c:pt>
                <c:pt idx="32">
                  <c:v>44784</c:v>
                </c:pt>
                <c:pt idx="33">
                  <c:v>44773</c:v>
                </c:pt>
                <c:pt idx="34">
                  <c:v>44764</c:v>
                </c:pt>
                <c:pt idx="35">
                  <c:v>44740</c:v>
                </c:pt>
                <c:pt idx="36">
                  <c:v>44728</c:v>
                </c:pt>
                <c:pt idx="37">
                  <c:v>44709</c:v>
                </c:pt>
                <c:pt idx="38">
                  <c:v>44424</c:v>
                </c:pt>
                <c:pt idx="39">
                  <c:v>44411</c:v>
                </c:pt>
                <c:pt idx="40">
                  <c:v>44401</c:v>
                </c:pt>
                <c:pt idx="41">
                  <c:v>44386</c:v>
                </c:pt>
                <c:pt idx="42">
                  <c:v>44377</c:v>
                </c:pt>
                <c:pt idx="43">
                  <c:v>44358</c:v>
                </c:pt>
                <c:pt idx="44">
                  <c:v>44351</c:v>
                </c:pt>
                <c:pt idx="45">
                  <c:v>44346</c:v>
                </c:pt>
                <c:pt idx="46">
                  <c:v>44060</c:v>
                </c:pt>
                <c:pt idx="47">
                  <c:v>44051</c:v>
                </c:pt>
                <c:pt idx="48">
                  <c:v>44043</c:v>
                </c:pt>
                <c:pt idx="49">
                  <c:v>44037</c:v>
                </c:pt>
                <c:pt idx="50">
                  <c:v>44026</c:v>
                </c:pt>
                <c:pt idx="51">
                  <c:v>44006</c:v>
                </c:pt>
                <c:pt idx="52">
                  <c:v>43999</c:v>
                </c:pt>
                <c:pt idx="53">
                  <c:v>43987</c:v>
                </c:pt>
                <c:pt idx="54">
                  <c:v>43981</c:v>
                </c:pt>
                <c:pt idx="55">
                  <c:v>43710</c:v>
                </c:pt>
                <c:pt idx="56">
                  <c:v>43697</c:v>
                </c:pt>
                <c:pt idx="57">
                  <c:v>43679</c:v>
                </c:pt>
                <c:pt idx="58">
                  <c:v>43669</c:v>
                </c:pt>
                <c:pt idx="59">
                  <c:v>43658</c:v>
                </c:pt>
                <c:pt idx="60">
                  <c:v>43641</c:v>
                </c:pt>
                <c:pt idx="61">
                  <c:v>43634</c:v>
                </c:pt>
                <c:pt idx="62">
                  <c:v>43616</c:v>
                </c:pt>
                <c:pt idx="63">
                  <c:v>43326</c:v>
                </c:pt>
                <c:pt idx="64">
                  <c:v>43300</c:v>
                </c:pt>
                <c:pt idx="65">
                  <c:v>43283</c:v>
                </c:pt>
                <c:pt idx="66">
                  <c:v>43265</c:v>
                </c:pt>
                <c:pt idx="67">
                  <c:v>43244</c:v>
                </c:pt>
                <c:pt idx="68">
                  <c:v>43010</c:v>
                </c:pt>
                <c:pt idx="69">
                  <c:v>42999</c:v>
                </c:pt>
                <c:pt idx="70">
                  <c:v>42990</c:v>
                </c:pt>
                <c:pt idx="71">
                  <c:v>42973</c:v>
                </c:pt>
                <c:pt idx="72">
                  <c:v>42948</c:v>
                </c:pt>
                <c:pt idx="73">
                  <c:v>42943</c:v>
                </c:pt>
                <c:pt idx="74">
                  <c:v>42937</c:v>
                </c:pt>
                <c:pt idx="75">
                  <c:v>42931</c:v>
                </c:pt>
                <c:pt idx="76">
                  <c:v>42921</c:v>
                </c:pt>
                <c:pt idx="77">
                  <c:v>42914</c:v>
                </c:pt>
                <c:pt idx="78">
                  <c:v>42907</c:v>
                </c:pt>
                <c:pt idx="79">
                  <c:v>42901</c:v>
                </c:pt>
                <c:pt idx="80">
                  <c:v>42894</c:v>
                </c:pt>
                <c:pt idx="81">
                  <c:v>42624</c:v>
                </c:pt>
                <c:pt idx="82">
                  <c:v>42610</c:v>
                </c:pt>
                <c:pt idx="83">
                  <c:v>42603</c:v>
                </c:pt>
                <c:pt idx="84">
                  <c:v>42589</c:v>
                </c:pt>
                <c:pt idx="85">
                  <c:v>42575</c:v>
                </c:pt>
                <c:pt idx="86">
                  <c:v>42567</c:v>
                </c:pt>
                <c:pt idx="87">
                  <c:v>42561</c:v>
                </c:pt>
                <c:pt idx="88">
                  <c:v>42553</c:v>
                </c:pt>
                <c:pt idx="89">
                  <c:v>42533</c:v>
                </c:pt>
                <c:pt idx="90">
                  <c:v>42526</c:v>
                </c:pt>
                <c:pt idx="91">
                  <c:v>42519</c:v>
                </c:pt>
                <c:pt idx="92">
                  <c:v>42267</c:v>
                </c:pt>
                <c:pt idx="93">
                  <c:v>42260</c:v>
                </c:pt>
                <c:pt idx="94">
                  <c:v>42254</c:v>
                </c:pt>
                <c:pt idx="95">
                  <c:v>42247</c:v>
                </c:pt>
                <c:pt idx="96">
                  <c:v>42239</c:v>
                </c:pt>
                <c:pt idx="97">
                  <c:v>42232</c:v>
                </c:pt>
                <c:pt idx="98">
                  <c:v>42224</c:v>
                </c:pt>
                <c:pt idx="99">
                  <c:v>42217</c:v>
                </c:pt>
                <c:pt idx="100">
                  <c:v>42209</c:v>
                </c:pt>
                <c:pt idx="101">
                  <c:v>42204</c:v>
                </c:pt>
                <c:pt idx="102">
                  <c:v>42160</c:v>
                </c:pt>
                <c:pt idx="103">
                  <c:v>41882</c:v>
                </c:pt>
                <c:pt idx="104">
                  <c:v>41868</c:v>
                </c:pt>
                <c:pt idx="105">
                  <c:v>41860</c:v>
                </c:pt>
                <c:pt idx="106">
                  <c:v>41853</c:v>
                </c:pt>
                <c:pt idx="107">
                  <c:v>41847</c:v>
                </c:pt>
                <c:pt idx="108">
                  <c:v>41840</c:v>
                </c:pt>
                <c:pt idx="109">
                  <c:v>41826</c:v>
                </c:pt>
                <c:pt idx="110">
                  <c:v>41812</c:v>
                </c:pt>
                <c:pt idx="111">
                  <c:v>41804</c:v>
                </c:pt>
                <c:pt idx="112">
                  <c:v>41797</c:v>
                </c:pt>
                <c:pt idx="113">
                  <c:v>41791</c:v>
                </c:pt>
                <c:pt idx="114">
                  <c:v>41784</c:v>
                </c:pt>
                <c:pt idx="115">
                  <c:v>41519</c:v>
                </c:pt>
                <c:pt idx="116">
                  <c:v>41476</c:v>
                </c:pt>
                <c:pt idx="117">
                  <c:v>41152</c:v>
                </c:pt>
                <c:pt idx="118">
                  <c:v>41118</c:v>
                </c:pt>
                <c:pt idx="119">
                  <c:v>41113</c:v>
                </c:pt>
                <c:pt idx="120">
                  <c:v>41098</c:v>
                </c:pt>
                <c:pt idx="121">
                  <c:v>41093</c:v>
                </c:pt>
                <c:pt idx="122">
                  <c:v>41076</c:v>
                </c:pt>
                <c:pt idx="123">
                  <c:v>41068</c:v>
                </c:pt>
                <c:pt idx="124">
                  <c:v>41057</c:v>
                </c:pt>
                <c:pt idx="125">
                  <c:v>40796</c:v>
                </c:pt>
                <c:pt idx="126">
                  <c:v>40776</c:v>
                </c:pt>
                <c:pt idx="127">
                  <c:v>40776</c:v>
                </c:pt>
                <c:pt idx="128">
                  <c:v>40767</c:v>
                </c:pt>
                <c:pt idx="129">
                  <c:v>40755</c:v>
                </c:pt>
                <c:pt idx="130">
                  <c:v>40755</c:v>
                </c:pt>
                <c:pt idx="131">
                  <c:v>40739</c:v>
                </c:pt>
                <c:pt idx="132">
                  <c:v>40733</c:v>
                </c:pt>
                <c:pt idx="133">
                  <c:v>40732</c:v>
                </c:pt>
                <c:pt idx="134">
                  <c:v>40718</c:v>
                </c:pt>
                <c:pt idx="135">
                  <c:v>40707</c:v>
                </c:pt>
                <c:pt idx="136">
                  <c:v>40684</c:v>
                </c:pt>
                <c:pt idx="137">
                  <c:v>40435</c:v>
                </c:pt>
                <c:pt idx="138">
                  <c:v>40411</c:v>
                </c:pt>
                <c:pt idx="139">
                  <c:v>40398</c:v>
                </c:pt>
                <c:pt idx="140">
                  <c:v>40390</c:v>
                </c:pt>
                <c:pt idx="141">
                  <c:v>40375</c:v>
                </c:pt>
                <c:pt idx="142">
                  <c:v>40368</c:v>
                </c:pt>
                <c:pt idx="143">
                  <c:v>40355</c:v>
                </c:pt>
                <c:pt idx="144">
                  <c:v>40349</c:v>
                </c:pt>
                <c:pt idx="145">
                  <c:v>40339</c:v>
                </c:pt>
                <c:pt idx="146">
                  <c:v>40328</c:v>
                </c:pt>
                <c:pt idx="147">
                  <c:v>40069</c:v>
                </c:pt>
                <c:pt idx="148">
                  <c:v>40048</c:v>
                </c:pt>
                <c:pt idx="149">
                  <c:v>40026</c:v>
                </c:pt>
                <c:pt idx="150">
                  <c:v>40024</c:v>
                </c:pt>
                <c:pt idx="151">
                  <c:v>40020</c:v>
                </c:pt>
                <c:pt idx="152">
                  <c:v>40010</c:v>
                </c:pt>
                <c:pt idx="153">
                  <c:v>40000</c:v>
                </c:pt>
                <c:pt idx="154">
                  <c:v>39994</c:v>
                </c:pt>
                <c:pt idx="155">
                  <c:v>39984</c:v>
                </c:pt>
                <c:pt idx="156">
                  <c:v>39976</c:v>
                </c:pt>
                <c:pt idx="157">
                  <c:v>39970</c:v>
                </c:pt>
                <c:pt idx="158">
                  <c:v>39964</c:v>
                </c:pt>
                <c:pt idx="159">
                  <c:v>39964</c:v>
                </c:pt>
                <c:pt idx="160">
                  <c:v>39352</c:v>
                </c:pt>
                <c:pt idx="161">
                  <c:v>39318</c:v>
                </c:pt>
                <c:pt idx="162">
                  <c:v>39309</c:v>
                </c:pt>
                <c:pt idx="163">
                  <c:v>39292</c:v>
                </c:pt>
                <c:pt idx="164">
                  <c:v>39287</c:v>
                </c:pt>
                <c:pt idx="165">
                  <c:v>39266</c:v>
                </c:pt>
                <c:pt idx="166">
                  <c:v>39254</c:v>
                </c:pt>
                <c:pt idx="167">
                  <c:v>39242</c:v>
                </c:pt>
                <c:pt idx="168">
                  <c:v>39231</c:v>
                </c:pt>
                <c:pt idx="169">
                  <c:v>39223</c:v>
                </c:pt>
                <c:pt idx="170">
                  <c:v>38953</c:v>
                </c:pt>
                <c:pt idx="171">
                  <c:v>38944</c:v>
                </c:pt>
                <c:pt idx="172">
                  <c:v>38927</c:v>
                </c:pt>
                <c:pt idx="173">
                  <c:v>38923</c:v>
                </c:pt>
                <c:pt idx="174">
                  <c:v>38913</c:v>
                </c:pt>
                <c:pt idx="175">
                  <c:v>38904</c:v>
                </c:pt>
                <c:pt idx="176">
                  <c:v>38888</c:v>
                </c:pt>
                <c:pt idx="177">
                  <c:v>38862</c:v>
                </c:pt>
                <c:pt idx="178">
                  <c:v>38605</c:v>
                </c:pt>
                <c:pt idx="179">
                  <c:v>38596</c:v>
                </c:pt>
                <c:pt idx="180">
                  <c:v>38588</c:v>
                </c:pt>
                <c:pt idx="181">
                  <c:v>38572</c:v>
                </c:pt>
                <c:pt idx="182">
                  <c:v>38555</c:v>
                </c:pt>
                <c:pt idx="183">
                  <c:v>38540</c:v>
                </c:pt>
                <c:pt idx="184">
                  <c:v>38524</c:v>
                </c:pt>
                <c:pt idx="185">
                  <c:v>38519</c:v>
                </c:pt>
                <c:pt idx="186">
                  <c:v>38493</c:v>
                </c:pt>
                <c:pt idx="187">
                  <c:v>38461</c:v>
                </c:pt>
                <c:pt idx="188">
                  <c:v>38241</c:v>
                </c:pt>
                <c:pt idx="189">
                  <c:v>38224</c:v>
                </c:pt>
                <c:pt idx="190">
                  <c:v>38204</c:v>
                </c:pt>
                <c:pt idx="191">
                  <c:v>38192</c:v>
                </c:pt>
                <c:pt idx="192">
                  <c:v>38177</c:v>
                </c:pt>
                <c:pt idx="193">
                  <c:v>38165</c:v>
                </c:pt>
                <c:pt idx="194">
                  <c:v>38156</c:v>
                </c:pt>
                <c:pt idx="195">
                  <c:v>38135</c:v>
                </c:pt>
                <c:pt idx="196">
                  <c:v>38123</c:v>
                </c:pt>
                <c:pt idx="197">
                  <c:v>38100</c:v>
                </c:pt>
                <c:pt idx="198">
                  <c:v>37902</c:v>
                </c:pt>
                <c:pt idx="199">
                  <c:v>37860</c:v>
                </c:pt>
                <c:pt idx="200">
                  <c:v>37827</c:v>
                </c:pt>
                <c:pt idx="201">
                  <c:v>37814</c:v>
                </c:pt>
                <c:pt idx="202">
                  <c:v>37797</c:v>
                </c:pt>
                <c:pt idx="203">
                  <c:v>37788</c:v>
                </c:pt>
                <c:pt idx="204">
                  <c:v>37770</c:v>
                </c:pt>
                <c:pt idx="205">
                  <c:v>37762</c:v>
                </c:pt>
                <c:pt idx="206">
                  <c:v>37529</c:v>
                </c:pt>
                <c:pt idx="207">
                  <c:v>37496</c:v>
                </c:pt>
                <c:pt idx="208">
                  <c:v>37486</c:v>
                </c:pt>
                <c:pt idx="209">
                  <c:v>37476</c:v>
                </c:pt>
                <c:pt idx="210">
                  <c:v>37468</c:v>
                </c:pt>
                <c:pt idx="211">
                  <c:v>37459</c:v>
                </c:pt>
                <c:pt idx="212">
                  <c:v>37448</c:v>
                </c:pt>
                <c:pt idx="213">
                  <c:v>37440</c:v>
                </c:pt>
                <c:pt idx="214">
                  <c:v>37431</c:v>
                </c:pt>
                <c:pt idx="215">
                  <c:v>37425</c:v>
                </c:pt>
                <c:pt idx="216">
                  <c:v>37414</c:v>
                </c:pt>
                <c:pt idx="217">
                  <c:v>37370</c:v>
                </c:pt>
                <c:pt idx="218">
                  <c:v>37156</c:v>
                </c:pt>
                <c:pt idx="219">
                  <c:v>37144</c:v>
                </c:pt>
                <c:pt idx="220">
                  <c:v>37139</c:v>
                </c:pt>
                <c:pt idx="221">
                  <c:v>37118</c:v>
                </c:pt>
                <c:pt idx="222">
                  <c:v>37115</c:v>
                </c:pt>
                <c:pt idx="223">
                  <c:v>37104</c:v>
                </c:pt>
                <c:pt idx="224">
                  <c:v>37095</c:v>
                </c:pt>
                <c:pt idx="225">
                  <c:v>37091</c:v>
                </c:pt>
                <c:pt idx="226">
                  <c:v>37078</c:v>
                </c:pt>
                <c:pt idx="227">
                  <c:v>37064</c:v>
                </c:pt>
                <c:pt idx="228">
                  <c:v>37056</c:v>
                </c:pt>
                <c:pt idx="229">
                  <c:v>37050</c:v>
                </c:pt>
                <c:pt idx="230">
                  <c:v>37034</c:v>
                </c:pt>
                <c:pt idx="231">
                  <c:v>37026</c:v>
                </c:pt>
                <c:pt idx="232">
                  <c:v>37022</c:v>
                </c:pt>
                <c:pt idx="233">
                  <c:v>36802</c:v>
                </c:pt>
                <c:pt idx="234">
                  <c:v>36782</c:v>
                </c:pt>
                <c:pt idx="235">
                  <c:v>36776</c:v>
                </c:pt>
                <c:pt idx="236">
                  <c:v>36769</c:v>
                </c:pt>
                <c:pt idx="237">
                  <c:v>36763</c:v>
                </c:pt>
                <c:pt idx="238">
                  <c:v>36759</c:v>
                </c:pt>
                <c:pt idx="239">
                  <c:v>36750</c:v>
                </c:pt>
                <c:pt idx="240">
                  <c:v>36735</c:v>
                </c:pt>
                <c:pt idx="241">
                  <c:v>36727</c:v>
                </c:pt>
                <c:pt idx="242">
                  <c:v>36720</c:v>
                </c:pt>
                <c:pt idx="243">
                  <c:v>36714</c:v>
                </c:pt>
                <c:pt idx="244">
                  <c:v>36704</c:v>
                </c:pt>
                <c:pt idx="245">
                  <c:v>36700</c:v>
                </c:pt>
                <c:pt idx="246">
                  <c:v>36685</c:v>
                </c:pt>
                <c:pt idx="247">
                  <c:v>36670</c:v>
                </c:pt>
                <c:pt idx="248">
                  <c:v>36421</c:v>
                </c:pt>
                <c:pt idx="249">
                  <c:v>36401</c:v>
                </c:pt>
                <c:pt idx="250">
                  <c:v>36388</c:v>
                </c:pt>
                <c:pt idx="251">
                  <c:v>36378</c:v>
                </c:pt>
                <c:pt idx="252">
                  <c:v>36370</c:v>
                </c:pt>
                <c:pt idx="253">
                  <c:v>36356</c:v>
                </c:pt>
                <c:pt idx="254">
                  <c:v>36348</c:v>
                </c:pt>
                <c:pt idx="255">
                  <c:v>36332</c:v>
                </c:pt>
                <c:pt idx="256">
                  <c:v>36326</c:v>
                </c:pt>
                <c:pt idx="257">
                  <c:v>36307</c:v>
                </c:pt>
                <c:pt idx="258">
                  <c:v>36299</c:v>
                </c:pt>
                <c:pt idx="259">
                  <c:v>36091</c:v>
                </c:pt>
                <c:pt idx="260">
                  <c:v>36064</c:v>
                </c:pt>
                <c:pt idx="261">
                  <c:v>36040</c:v>
                </c:pt>
                <c:pt idx="262">
                  <c:v>36033</c:v>
                </c:pt>
                <c:pt idx="263">
                  <c:v>36024</c:v>
                </c:pt>
                <c:pt idx="264">
                  <c:v>36003</c:v>
                </c:pt>
                <c:pt idx="265">
                  <c:v>35991</c:v>
                </c:pt>
                <c:pt idx="266">
                  <c:v>35982</c:v>
                </c:pt>
                <c:pt idx="267">
                  <c:v>35977</c:v>
                </c:pt>
                <c:pt idx="268">
                  <c:v>35965</c:v>
                </c:pt>
                <c:pt idx="269">
                  <c:v>35957</c:v>
                </c:pt>
                <c:pt idx="270">
                  <c:v>35945</c:v>
                </c:pt>
                <c:pt idx="271">
                  <c:v>35936</c:v>
                </c:pt>
                <c:pt idx="272">
                  <c:v>35933</c:v>
                </c:pt>
                <c:pt idx="273">
                  <c:v>35721</c:v>
                </c:pt>
                <c:pt idx="274">
                  <c:v>35704</c:v>
                </c:pt>
                <c:pt idx="275">
                  <c:v>35678</c:v>
                </c:pt>
                <c:pt idx="276">
                  <c:v>35665</c:v>
                </c:pt>
                <c:pt idx="277">
                  <c:v>35656</c:v>
                </c:pt>
                <c:pt idx="278">
                  <c:v>35648</c:v>
                </c:pt>
                <c:pt idx="279">
                  <c:v>35636</c:v>
                </c:pt>
                <c:pt idx="280">
                  <c:v>35626</c:v>
                </c:pt>
                <c:pt idx="281">
                  <c:v>35622</c:v>
                </c:pt>
                <c:pt idx="282">
                  <c:v>35616</c:v>
                </c:pt>
                <c:pt idx="283">
                  <c:v>35607</c:v>
                </c:pt>
                <c:pt idx="284">
                  <c:v>35602</c:v>
                </c:pt>
                <c:pt idx="285">
                  <c:v>35590</c:v>
                </c:pt>
                <c:pt idx="286">
                  <c:v>35586</c:v>
                </c:pt>
                <c:pt idx="287">
                  <c:v>35572</c:v>
                </c:pt>
                <c:pt idx="288">
                  <c:v>35338</c:v>
                </c:pt>
                <c:pt idx="289">
                  <c:v>35326</c:v>
                </c:pt>
                <c:pt idx="290">
                  <c:v>35318</c:v>
                </c:pt>
                <c:pt idx="291">
                  <c:v>35303</c:v>
                </c:pt>
                <c:pt idx="292">
                  <c:v>35298</c:v>
                </c:pt>
                <c:pt idx="293">
                  <c:v>35290</c:v>
                </c:pt>
                <c:pt idx="294">
                  <c:v>35272</c:v>
                </c:pt>
                <c:pt idx="295">
                  <c:v>35265</c:v>
                </c:pt>
                <c:pt idx="296">
                  <c:v>35257</c:v>
                </c:pt>
                <c:pt idx="297">
                  <c:v>35250</c:v>
                </c:pt>
                <c:pt idx="298">
                  <c:v>35242</c:v>
                </c:pt>
                <c:pt idx="299">
                  <c:v>35238</c:v>
                </c:pt>
                <c:pt idx="300">
                  <c:v>35230</c:v>
                </c:pt>
                <c:pt idx="301">
                  <c:v>34982</c:v>
                </c:pt>
                <c:pt idx="302">
                  <c:v>34976</c:v>
                </c:pt>
                <c:pt idx="303">
                  <c:v>34967</c:v>
                </c:pt>
                <c:pt idx="304">
                  <c:v>34953</c:v>
                </c:pt>
                <c:pt idx="305">
                  <c:v>34948</c:v>
                </c:pt>
                <c:pt idx="306">
                  <c:v>34934</c:v>
                </c:pt>
                <c:pt idx="307">
                  <c:v>34927</c:v>
                </c:pt>
                <c:pt idx="308">
                  <c:v>34917</c:v>
                </c:pt>
                <c:pt idx="309">
                  <c:v>34907</c:v>
                </c:pt>
                <c:pt idx="310">
                  <c:v>34898</c:v>
                </c:pt>
                <c:pt idx="311">
                  <c:v>34892</c:v>
                </c:pt>
                <c:pt idx="312">
                  <c:v>34886</c:v>
                </c:pt>
                <c:pt idx="313">
                  <c:v>34872</c:v>
                </c:pt>
                <c:pt idx="314">
                  <c:v>34864</c:v>
                </c:pt>
                <c:pt idx="315">
                  <c:v>34856</c:v>
                </c:pt>
                <c:pt idx="316">
                  <c:v>34848</c:v>
                </c:pt>
                <c:pt idx="317">
                  <c:v>34845</c:v>
                </c:pt>
                <c:pt idx="318">
                  <c:v>34831</c:v>
                </c:pt>
                <c:pt idx="319">
                  <c:v>34623</c:v>
                </c:pt>
                <c:pt idx="320">
                  <c:v>34617</c:v>
                </c:pt>
                <c:pt idx="321">
                  <c:v>34606</c:v>
                </c:pt>
                <c:pt idx="322">
                  <c:v>34589</c:v>
                </c:pt>
                <c:pt idx="323">
                  <c:v>34578</c:v>
                </c:pt>
                <c:pt idx="324">
                  <c:v>34568</c:v>
                </c:pt>
                <c:pt idx="325">
                  <c:v>34551</c:v>
                </c:pt>
                <c:pt idx="326">
                  <c:v>34540</c:v>
                </c:pt>
                <c:pt idx="327">
                  <c:v>34539</c:v>
                </c:pt>
                <c:pt idx="328">
                  <c:v>34527</c:v>
                </c:pt>
                <c:pt idx="329">
                  <c:v>34519</c:v>
                </c:pt>
                <c:pt idx="330">
                  <c:v>34501</c:v>
                </c:pt>
                <c:pt idx="331">
                  <c:v>34494</c:v>
                </c:pt>
                <c:pt idx="332">
                  <c:v>34482</c:v>
                </c:pt>
                <c:pt idx="333">
                  <c:v>34459</c:v>
                </c:pt>
                <c:pt idx="334">
                  <c:v>34447</c:v>
                </c:pt>
                <c:pt idx="335">
                  <c:v>34268</c:v>
                </c:pt>
                <c:pt idx="336">
                  <c:v>34260</c:v>
                </c:pt>
                <c:pt idx="337">
                  <c:v>34252</c:v>
                </c:pt>
                <c:pt idx="338">
                  <c:v>34242</c:v>
                </c:pt>
                <c:pt idx="339">
                  <c:v>34230</c:v>
                </c:pt>
                <c:pt idx="340">
                  <c:v>34213</c:v>
                </c:pt>
                <c:pt idx="341">
                  <c:v>34206</c:v>
                </c:pt>
                <c:pt idx="342">
                  <c:v>34196</c:v>
                </c:pt>
                <c:pt idx="343">
                  <c:v>34192</c:v>
                </c:pt>
                <c:pt idx="344">
                  <c:v>34180</c:v>
                </c:pt>
                <c:pt idx="345">
                  <c:v>34158</c:v>
                </c:pt>
                <c:pt idx="346">
                  <c:v>34155</c:v>
                </c:pt>
                <c:pt idx="347">
                  <c:v>34142</c:v>
                </c:pt>
              </c:numCache>
            </c:numRef>
          </c:xVal>
          <c:yVal>
            <c:numRef>
              <c:f>'Secchi Olin'!$D$2:$D$349</c:f>
              <c:numCache>
                <c:formatCode>General</c:formatCode>
                <c:ptCount val="348"/>
                <c:pt idx="0">
                  <c:v>8.1999999999999993</c:v>
                </c:pt>
                <c:pt idx="1">
                  <c:v>3.9</c:v>
                </c:pt>
                <c:pt idx="2">
                  <c:v>5.6</c:v>
                </c:pt>
                <c:pt idx="3">
                  <c:v>10</c:v>
                </c:pt>
                <c:pt idx="4">
                  <c:v>6.9</c:v>
                </c:pt>
                <c:pt idx="5">
                  <c:v>10</c:v>
                </c:pt>
                <c:pt idx="6">
                  <c:v>5</c:v>
                </c:pt>
                <c:pt idx="7">
                  <c:v>5.9</c:v>
                </c:pt>
                <c:pt idx="8">
                  <c:v>16.5</c:v>
                </c:pt>
                <c:pt idx="9">
                  <c:v>9</c:v>
                </c:pt>
                <c:pt idx="10">
                  <c:v>8.5</c:v>
                </c:pt>
                <c:pt idx="11">
                  <c:v>6</c:v>
                </c:pt>
                <c:pt idx="12">
                  <c:v>8.5</c:v>
                </c:pt>
                <c:pt idx="13">
                  <c:v>6</c:v>
                </c:pt>
                <c:pt idx="14">
                  <c:v>10.199999999999999</c:v>
                </c:pt>
                <c:pt idx="15">
                  <c:v>7.5</c:v>
                </c:pt>
                <c:pt idx="16">
                  <c:v>4.5</c:v>
                </c:pt>
                <c:pt idx="17">
                  <c:v>6.7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4.95</c:v>
                </c:pt>
                <c:pt idx="22">
                  <c:v>7.05</c:v>
                </c:pt>
                <c:pt idx="23">
                  <c:v>3.7</c:v>
                </c:pt>
                <c:pt idx="24">
                  <c:v>5.0999999999999996</c:v>
                </c:pt>
                <c:pt idx="25">
                  <c:v>4.7</c:v>
                </c:pt>
                <c:pt idx="26">
                  <c:v>4.6500000000000004</c:v>
                </c:pt>
                <c:pt idx="27">
                  <c:v>5.65</c:v>
                </c:pt>
                <c:pt idx="28">
                  <c:v>6</c:v>
                </c:pt>
                <c:pt idx="29">
                  <c:v>8.1</c:v>
                </c:pt>
                <c:pt idx="30">
                  <c:v>6.5</c:v>
                </c:pt>
                <c:pt idx="31">
                  <c:v>6.65</c:v>
                </c:pt>
                <c:pt idx="32">
                  <c:v>5.8</c:v>
                </c:pt>
                <c:pt idx="33">
                  <c:v>3.2</c:v>
                </c:pt>
                <c:pt idx="34">
                  <c:v>3.3</c:v>
                </c:pt>
                <c:pt idx="35">
                  <c:v>6.8</c:v>
                </c:pt>
                <c:pt idx="36">
                  <c:v>5.7</c:v>
                </c:pt>
                <c:pt idx="37">
                  <c:v>9.6</c:v>
                </c:pt>
                <c:pt idx="38">
                  <c:v>5.65</c:v>
                </c:pt>
                <c:pt idx="39">
                  <c:v>5.0999999999999996</c:v>
                </c:pt>
                <c:pt idx="40">
                  <c:v>5.7</c:v>
                </c:pt>
                <c:pt idx="41">
                  <c:v>8.5</c:v>
                </c:pt>
                <c:pt idx="42">
                  <c:v>10.5</c:v>
                </c:pt>
                <c:pt idx="43">
                  <c:v>5.2</c:v>
                </c:pt>
                <c:pt idx="44">
                  <c:v>8.8000000000000007</c:v>
                </c:pt>
                <c:pt idx="45">
                  <c:v>10.1</c:v>
                </c:pt>
                <c:pt idx="46">
                  <c:v>8.3000000000000007</c:v>
                </c:pt>
                <c:pt idx="47">
                  <c:v>7.8</c:v>
                </c:pt>
                <c:pt idx="48">
                  <c:v>9.1</c:v>
                </c:pt>
                <c:pt idx="49">
                  <c:v>7.2</c:v>
                </c:pt>
                <c:pt idx="50">
                  <c:v>5.5</c:v>
                </c:pt>
                <c:pt idx="51">
                  <c:v>13.1</c:v>
                </c:pt>
                <c:pt idx="52">
                  <c:v>18.8</c:v>
                </c:pt>
                <c:pt idx="53">
                  <c:v>15.4</c:v>
                </c:pt>
                <c:pt idx="54">
                  <c:v>15.4</c:v>
                </c:pt>
                <c:pt idx="55">
                  <c:v>7</c:v>
                </c:pt>
                <c:pt idx="56">
                  <c:v>7.3</c:v>
                </c:pt>
                <c:pt idx="57">
                  <c:v>11.3</c:v>
                </c:pt>
                <c:pt idx="58">
                  <c:v>9.5</c:v>
                </c:pt>
                <c:pt idx="59">
                  <c:v>4</c:v>
                </c:pt>
                <c:pt idx="60">
                  <c:v>9.1999999999999993</c:v>
                </c:pt>
                <c:pt idx="61">
                  <c:v>10</c:v>
                </c:pt>
                <c:pt idx="62">
                  <c:v>13.8</c:v>
                </c:pt>
                <c:pt idx="63">
                  <c:v>4.4000000000000004</c:v>
                </c:pt>
                <c:pt idx="64">
                  <c:v>6.6</c:v>
                </c:pt>
                <c:pt idx="65">
                  <c:v>6.3</c:v>
                </c:pt>
                <c:pt idx="66">
                  <c:v>9.8000000000000007</c:v>
                </c:pt>
                <c:pt idx="67">
                  <c:v>9</c:v>
                </c:pt>
                <c:pt idx="68">
                  <c:v>9.3000000000000007</c:v>
                </c:pt>
                <c:pt idx="69">
                  <c:v>7.4</c:v>
                </c:pt>
                <c:pt idx="70">
                  <c:v>7.6</c:v>
                </c:pt>
                <c:pt idx="71">
                  <c:v>6.8</c:v>
                </c:pt>
                <c:pt idx="72">
                  <c:v>4.5</c:v>
                </c:pt>
                <c:pt idx="73">
                  <c:v>5</c:v>
                </c:pt>
                <c:pt idx="74">
                  <c:v>6.8</c:v>
                </c:pt>
                <c:pt idx="75">
                  <c:v>4.4000000000000004</c:v>
                </c:pt>
                <c:pt idx="77">
                  <c:v>6.5</c:v>
                </c:pt>
                <c:pt idx="78">
                  <c:v>5.8</c:v>
                </c:pt>
                <c:pt idx="79">
                  <c:v>4.9000000000000004</c:v>
                </c:pt>
                <c:pt idx="80">
                  <c:v>9.8000000000000007</c:v>
                </c:pt>
                <c:pt idx="81">
                  <c:v>6.8</c:v>
                </c:pt>
                <c:pt idx="82">
                  <c:v>6.8</c:v>
                </c:pt>
                <c:pt idx="83">
                  <c:v>7.3</c:v>
                </c:pt>
                <c:pt idx="84">
                  <c:v>4.5</c:v>
                </c:pt>
                <c:pt idx="85">
                  <c:v>5.7</c:v>
                </c:pt>
                <c:pt idx="86">
                  <c:v>4.8</c:v>
                </c:pt>
                <c:pt idx="87">
                  <c:v>4.5999999999999996</c:v>
                </c:pt>
                <c:pt idx="88">
                  <c:v>3.9</c:v>
                </c:pt>
                <c:pt idx="89">
                  <c:v>6.9</c:v>
                </c:pt>
                <c:pt idx="90">
                  <c:v>8</c:v>
                </c:pt>
                <c:pt idx="91">
                  <c:v>8.9</c:v>
                </c:pt>
                <c:pt idx="92">
                  <c:v>6.5</c:v>
                </c:pt>
                <c:pt idx="93">
                  <c:v>6.5</c:v>
                </c:pt>
                <c:pt idx="94">
                  <c:v>6</c:v>
                </c:pt>
                <c:pt idx="95">
                  <c:v>6.4</c:v>
                </c:pt>
                <c:pt idx="96">
                  <c:v>5</c:v>
                </c:pt>
                <c:pt idx="97">
                  <c:v>2.1</c:v>
                </c:pt>
                <c:pt idx="98">
                  <c:v>4.2</c:v>
                </c:pt>
                <c:pt idx="99">
                  <c:v>6.2</c:v>
                </c:pt>
                <c:pt idx="100">
                  <c:v>6.5</c:v>
                </c:pt>
                <c:pt idx="101">
                  <c:v>6.2</c:v>
                </c:pt>
                <c:pt idx="102">
                  <c:v>13.4</c:v>
                </c:pt>
                <c:pt idx="103">
                  <c:v>6.3</c:v>
                </c:pt>
                <c:pt idx="104">
                  <c:v>7.1</c:v>
                </c:pt>
                <c:pt idx="105">
                  <c:v>4</c:v>
                </c:pt>
                <c:pt idx="106">
                  <c:v>4.5999999999999996</c:v>
                </c:pt>
                <c:pt idx="107">
                  <c:v>5.3</c:v>
                </c:pt>
                <c:pt idx="108">
                  <c:v>5.6</c:v>
                </c:pt>
                <c:pt idx="109">
                  <c:v>10.1</c:v>
                </c:pt>
                <c:pt idx="110">
                  <c:v>6.7</c:v>
                </c:pt>
                <c:pt idx="111">
                  <c:v>13</c:v>
                </c:pt>
                <c:pt idx="112">
                  <c:v>14.8</c:v>
                </c:pt>
                <c:pt idx="113">
                  <c:v>15.8</c:v>
                </c:pt>
                <c:pt idx="114">
                  <c:v>15.6</c:v>
                </c:pt>
                <c:pt idx="117">
                  <c:v>7.1</c:v>
                </c:pt>
                <c:pt idx="118">
                  <c:v>7.7</c:v>
                </c:pt>
                <c:pt idx="119">
                  <c:v>5.7</c:v>
                </c:pt>
                <c:pt idx="120">
                  <c:v>7.4</c:v>
                </c:pt>
                <c:pt idx="121">
                  <c:v>6.3</c:v>
                </c:pt>
                <c:pt idx="122">
                  <c:v>5.8</c:v>
                </c:pt>
                <c:pt idx="123">
                  <c:v>6.9</c:v>
                </c:pt>
                <c:pt idx="124">
                  <c:v>8.1999999999999993</c:v>
                </c:pt>
                <c:pt idx="125">
                  <c:v>8.3000000000000007</c:v>
                </c:pt>
                <c:pt idx="126">
                  <c:v>8.1</c:v>
                </c:pt>
                <c:pt idx="127">
                  <c:v>6.9</c:v>
                </c:pt>
                <c:pt idx="128">
                  <c:v>7.9</c:v>
                </c:pt>
                <c:pt idx="129">
                  <c:v>6.5</c:v>
                </c:pt>
                <c:pt idx="130">
                  <c:v>5.2</c:v>
                </c:pt>
                <c:pt idx="131">
                  <c:v>8.8000000000000007</c:v>
                </c:pt>
                <c:pt idx="132">
                  <c:v>4.3</c:v>
                </c:pt>
                <c:pt idx="133">
                  <c:v>13.9</c:v>
                </c:pt>
                <c:pt idx="134">
                  <c:v>8.5</c:v>
                </c:pt>
                <c:pt idx="135">
                  <c:v>7.3</c:v>
                </c:pt>
                <c:pt idx="136">
                  <c:v>13.5</c:v>
                </c:pt>
                <c:pt idx="137">
                  <c:v>8.6999999999999993</c:v>
                </c:pt>
                <c:pt idx="138">
                  <c:v>8.1</c:v>
                </c:pt>
                <c:pt idx="139">
                  <c:v>6.4</c:v>
                </c:pt>
                <c:pt idx="140">
                  <c:v>6.5</c:v>
                </c:pt>
                <c:pt idx="141">
                  <c:v>5.7</c:v>
                </c:pt>
                <c:pt idx="142">
                  <c:v>4.3</c:v>
                </c:pt>
                <c:pt idx="143">
                  <c:v>5.65</c:v>
                </c:pt>
                <c:pt idx="144">
                  <c:v>7.25</c:v>
                </c:pt>
                <c:pt idx="145">
                  <c:v>8.8000000000000007</c:v>
                </c:pt>
                <c:pt idx="146">
                  <c:v>10.199999999999999</c:v>
                </c:pt>
                <c:pt idx="147">
                  <c:v>5.5</c:v>
                </c:pt>
                <c:pt idx="148">
                  <c:v>7.3</c:v>
                </c:pt>
                <c:pt idx="149">
                  <c:v>6.45</c:v>
                </c:pt>
                <c:pt idx="150">
                  <c:v>5.6</c:v>
                </c:pt>
                <c:pt idx="151">
                  <c:v>6.8</c:v>
                </c:pt>
                <c:pt idx="152">
                  <c:v>13.8</c:v>
                </c:pt>
                <c:pt idx="153">
                  <c:v>15.6</c:v>
                </c:pt>
                <c:pt idx="154">
                  <c:v>12.25</c:v>
                </c:pt>
                <c:pt idx="155">
                  <c:v>11.2</c:v>
                </c:pt>
                <c:pt idx="156">
                  <c:v>14.1</c:v>
                </c:pt>
                <c:pt idx="157">
                  <c:v>16.05</c:v>
                </c:pt>
                <c:pt idx="158">
                  <c:v>15</c:v>
                </c:pt>
                <c:pt idx="159">
                  <c:v>15</c:v>
                </c:pt>
                <c:pt idx="160">
                  <c:v>7.2</c:v>
                </c:pt>
                <c:pt idx="161">
                  <c:v>8.1999999999999993</c:v>
                </c:pt>
                <c:pt idx="162">
                  <c:v>6.8</c:v>
                </c:pt>
                <c:pt idx="163">
                  <c:v>7.1</c:v>
                </c:pt>
                <c:pt idx="165">
                  <c:v>5.9</c:v>
                </c:pt>
                <c:pt idx="166">
                  <c:v>6</c:v>
                </c:pt>
                <c:pt idx="167">
                  <c:v>9.6</c:v>
                </c:pt>
                <c:pt idx="168">
                  <c:v>10.199999999999999</c:v>
                </c:pt>
                <c:pt idx="169">
                  <c:v>10.3</c:v>
                </c:pt>
                <c:pt idx="170">
                  <c:v>8.1999999999999993</c:v>
                </c:pt>
                <c:pt idx="171">
                  <c:v>6.8</c:v>
                </c:pt>
                <c:pt idx="172">
                  <c:v>7.1</c:v>
                </c:pt>
                <c:pt idx="174">
                  <c:v>5.6</c:v>
                </c:pt>
                <c:pt idx="175">
                  <c:v>9.1999999999999993</c:v>
                </c:pt>
                <c:pt idx="178">
                  <c:v>9.6</c:v>
                </c:pt>
                <c:pt idx="179">
                  <c:v>8.5</c:v>
                </c:pt>
                <c:pt idx="180">
                  <c:v>7.1</c:v>
                </c:pt>
                <c:pt idx="181">
                  <c:v>8</c:v>
                </c:pt>
                <c:pt idx="182">
                  <c:v>8.9</c:v>
                </c:pt>
                <c:pt idx="183">
                  <c:v>7.8</c:v>
                </c:pt>
                <c:pt idx="184">
                  <c:v>8.1999999999999993</c:v>
                </c:pt>
                <c:pt idx="185">
                  <c:v>7.5</c:v>
                </c:pt>
                <c:pt idx="186">
                  <c:v>19.2</c:v>
                </c:pt>
                <c:pt idx="187">
                  <c:v>20.399999999999999</c:v>
                </c:pt>
                <c:pt idx="188">
                  <c:v>7.2</c:v>
                </c:pt>
                <c:pt idx="189">
                  <c:v>6.5</c:v>
                </c:pt>
                <c:pt idx="190">
                  <c:v>7.9</c:v>
                </c:pt>
                <c:pt idx="191">
                  <c:v>7.4</c:v>
                </c:pt>
                <c:pt idx="192">
                  <c:v>8.1999999999999993</c:v>
                </c:pt>
                <c:pt idx="193">
                  <c:v>8.9</c:v>
                </c:pt>
                <c:pt idx="194">
                  <c:v>8.6</c:v>
                </c:pt>
                <c:pt idx="195">
                  <c:v>9.8000000000000007</c:v>
                </c:pt>
                <c:pt idx="196">
                  <c:v>13</c:v>
                </c:pt>
                <c:pt idx="197">
                  <c:v>23.2</c:v>
                </c:pt>
                <c:pt idx="198">
                  <c:v>18.100000000000001</c:v>
                </c:pt>
                <c:pt idx="199">
                  <c:v>8.9</c:v>
                </c:pt>
                <c:pt idx="200">
                  <c:v>6.6</c:v>
                </c:pt>
                <c:pt idx="201">
                  <c:v>6.5</c:v>
                </c:pt>
                <c:pt idx="202">
                  <c:v>8.4</c:v>
                </c:pt>
                <c:pt idx="203">
                  <c:v>8.1999999999999993</c:v>
                </c:pt>
                <c:pt idx="204">
                  <c:v>12.4</c:v>
                </c:pt>
                <c:pt idx="205">
                  <c:v>2</c:v>
                </c:pt>
                <c:pt idx="206">
                  <c:v>9.9</c:v>
                </c:pt>
                <c:pt idx="207">
                  <c:v>6.8</c:v>
                </c:pt>
                <c:pt idx="208">
                  <c:v>9.3000000000000007</c:v>
                </c:pt>
                <c:pt idx="209">
                  <c:v>8.3000000000000007</c:v>
                </c:pt>
                <c:pt idx="210">
                  <c:v>10.3</c:v>
                </c:pt>
                <c:pt idx="211">
                  <c:v>7.8</c:v>
                </c:pt>
                <c:pt idx="212">
                  <c:v>9</c:v>
                </c:pt>
                <c:pt idx="213">
                  <c:v>9</c:v>
                </c:pt>
                <c:pt idx="214">
                  <c:v>7.6</c:v>
                </c:pt>
                <c:pt idx="215">
                  <c:v>10.1</c:v>
                </c:pt>
                <c:pt idx="216">
                  <c:v>13</c:v>
                </c:pt>
                <c:pt idx="217">
                  <c:v>14.8</c:v>
                </c:pt>
                <c:pt idx="218">
                  <c:v>10.8</c:v>
                </c:pt>
                <c:pt idx="219">
                  <c:v>8.6</c:v>
                </c:pt>
                <c:pt idx="220">
                  <c:v>8.6</c:v>
                </c:pt>
                <c:pt idx="221">
                  <c:v>8.8000000000000007</c:v>
                </c:pt>
                <c:pt idx="222">
                  <c:v>8.5</c:v>
                </c:pt>
                <c:pt idx="223">
                  <c:v>7.5</c:v>
                </c:pt>
                <c:pt idx="224">
                  <c:v>8.6999999999999993</c:v>
                </c:pt>
                <c:pt idx="225">
                  <c:v>8</c:v>
                </c:pt>
                <c:pt idx="226">
                  <c:v>7.8</c:v>
                </c:pt>
                <c:pt idx="227">
                  <c:v>13</c:v>
                </c:pt>
                <c:pt idx="228">
                  <c:v>13.2</c:v>
                </c:pt>
                <c:pt idx="229">
                  <c:v>19.100000000000001</c:v>
                </c:pt>
                <c:pt idx="230">
                  <c:v>14.6</c:v>
                </c:pt>
                <c:pt idx="231">
                  <c:v>17.2</c:v>
                </c:pt>
                <c:pt idx="232">
                  <c:v>18</c:v>
                </c:pt>
                <c:pt idx="233">
                  <c:v>16.2</c:v>
                </c:pt>
                <c:pt idx="234">
                  <c:v>16.100000000000001</c:v>
                </c:pt>
                <c:pt idx="235">
                  <c:v>13.2</c:v>
                </c:pt>
                <c:pt idx="236">
                  <c:v>18.2</c:v>
                </c:pt>
                <c:pt idx="237">
                  <c:v>13</c:v>
                </c:pt>
                <c:pt idx="238">
                  <c:v>12.4</c:v>
                </c:pt>
                <c:pt idx="239">
                  <c:v>8</c:v>
                </c:pt>
                <c:pt idx="240">
                  <c:v>7.6</c:v>
                </c:pt>
                <c:pt idx="241">
                  <c:v>7.8</c:v>
                </c:pt>
                <c:pt idx="242">
                  <c:v>4.9000000000000004</c:v>
                </c:pt>
                <c:pt idx="243">
                  <c:v>5.6</c:v>
                </c:pt>
                <c:pt idx="244">
                  <c:v>7.4</c:v>
                </c:pt>
                <c:pt idx="245">
                  <c:v>7.2</c:v>
                </c:pt>
                <c:pt idx="246">
                  <c:v>9.3000000000000007</c:v>
                </c:pt>
                <c:pt idx="247">
                  <c:v>8.6</c:v>
                </c:pt>
                <c:pt idx="248">
                  <c:v>8.9</c:v>
                </c:pt>
                <c:pt idx="249">
                  <c:v>6.7</c:v>
                </c:pt>
                <c:pt idx="250">
                  <c:v>9.4</c:v>
                </c:pt>
                <c:pt idx="251">
                  <c:v>8.1999999999999993</c:v>
                </c:pt>
                <c:pt idx="252">
                  <c:v>6.8</c:v>
                </c:pt>
                <c:pt idx="253">
                  <c:v>7.9</c:v>
                </c:pt>
                <c:pt idx="254">
                  <c:v>7.6</c:v>
                </c:pt>
                <c:pt idx="255">
                  <c:v>8.5</c:v>
                </c:pt>
                <c:pt idx="256">
                  <c:v>8</c:v>
                </c:pt>
                <c:pt idx="257">
                  <c:v>10.3</c:v>
                </c:pt>
                <c:pt idx="258">
                  <c:v>15.5</c:v>
                </c:pt>
                <c:pt idx="259">
                  <c:v>11.5</c:v>
                </c:pt>
                <c:pt idx="260">
                  <c:v>10.5</c:v>
                </c:pt>
                <c:pt idx="261">
                  <c:v>9.75</c:v>
                </c:pt>
                <c:pt idx="262">
                  <c:v>7.75</c:v>
                </c:pt>
                <c:pt idx="263">
                  <c:v>9</c:v>
                </c:pt>
                <c:pt idx="264">
                  <c:v>7</c:v>
                </c:pt>
                <c:pt idx="265">
                  <c:v>7</c:v>
                </c:pt>
                <c:pt idx="266">
                  <c:v>6.5</c:v>
                </c:pt>
                <c:pt idx="267">
                  <c:v>7.5</c:v>
                </c:pt>
                <c:pt idx="268">
                  <c:v>7.5</c:v>
                </c:pt>
                <c:pt idx="269">
                  <c:v>8.25</c:v>
                </c:pt>
                <c:pt idx="270">
                  <c:v>8</c:v>
                </c:pt>
                <c:pt idx="271">
                  <c:v>8.5</c:v>
                </c:pt>
                <c:pt idx="272">
                  <c:v>13.25</c:v>
                </c:pt>
                <c:pt idx="273">
                  <c:v>16.5</c:v>
                </c:pt>
                <c:pt idx="274">
                  <c:v>10.25</c:v>
                </c:pt>
                <c:pt idx="275">
                  <c:v>6.25</c:v>
                </c:pt>
                <c:pt idx="276">
                  <c:v>10</c:v>
                </c:pt>
                <c:pt idx="277">
                  <c:v>10.25</c:v>
                </c:pt>
                <c:pt idx="278">
                  <c:v>7.25</c:v>
                </c:pt>
                <c:pt idx="279">
                  <c:v>7.5</c:v>
                </c:pt>
                <c:pt idx="280">
                  <c:v>9.5</c:v>
                </c:pt>
                <c:pt idx="281">
                  <c:v>11</c:v>
                </c:pt>
                <c:pt idx="282">
                  <c:v>9.25</c:v>
                </c:pt>
                <c:pt idx="283">
                  <c:v>9</c:v>
                </c:pt>
                <c:pt idx="284">
                  <c:v>6</c:v>
                </c:pt>
                <c:pt idx="285">
                  <c:v>9</c:v>
                </c:pt>
                <c:pt idx="286">
                  <c:v>13</c:v>
                </c:pt>
                <c:pt idx="287">
                  <c:v>14</c:v>
                </c:pt>
                <c:pt idx="288">
                  <c:v>11</c:v>
                </c:pt>
                <c:pt idx="289">
                  <c:v>13</c:v>
                </c:pt>
                <c:pt idx="290">
                  <c:v>8</c:v>
                </c:pt>
                <c:pt idx="291">
                  <c:v>11.5</c:v>
                </c:pt>
                <c:pt idx="292">
                  <c:v>10</c:v>
                </c:pt>
                <c:pt idx="293">
                  <c:v>12.5</c:v>
                </c:pt>
                <c:pt idx="294">
                  <c:v>11.5</c:v>
                </c:pt>
                <c:pt idx="295">
                  <c:v>13.75</c:v>
                </c:pt>
                <c:pt idx="296">
                  <c:v>12.75</c:v>
                </c:pt>
                <c:pt idx="297">
                  <c:v>14</c:v>
                </c:pt>
                <c:pt idx="298">
                  <c:v>8.25</c:v>
                </c:pt>
                <c:pt idx="299">
                  <c:v>7</c:v>
                </c:pt>
                <c:pt idx="300">
                  <c:v>12</c:v>
                </c:pt>
                <c:pt idx="301">
                  <c:v>16.25</c:v>
                </c:pt>
                <c:pt idx="302">
                  <c:v>11.5</c:v>
                </c:pt>
                <c:pt idx="303">
                  <c:v>10.5</c:v>
                </c:pt>
                <c:pt idx="304">
                  <c:v>10</c:v>
                </c:pt>
                <c:pt idx="305">
                  <c:v>6.5</c:v>
                </c:pt>
                <c:pt idx="306">
                  <c:v>8.25</c:v>
                </c:pt>
                <c:pt idx="307">
                  <c:v>7.5</c:v>
                </c:pt>
                <c:pt idx="308">
                  <c:v>7.25</c:v>
                </c:pt>
                <c:pt idx="309">
                  <c:v>6</c:v>
                </c:pt>
                <c:pt idx="310">
                  <c:v>7.25</c:v>
                </c:pt>
                <c:pt idx="311">
                  <c:v>6.5</c:v>
                </c:pt>
                <c:pt idx="312">
                  <c:v>9</c:v>
                </c:pt>
                <c:pt idx="313">
                  <c:v>6.5</c:v>
                </c:pt>
                <c:pt idx="314">
                  <c:v>14.75</c:v>
                </c:pt>
                <c:pt idx="315">
                  <c:v>12</c:v>
                </c:pt>
                <c:pt idx="317">
                  <c:v>6.75</c:v>
                </c:pt>
                <c:pt idx="318">
                  <c:v>7.5</c:v>
                </c:pt>
                <c:pt idx="319">
                  <c:v>14.75</c:v>
                </c:pt>
                <c:pt idx="320">
                  <c:v>15</c:v>
                </c:pt>
                <c:pt idx="321">
                  <c:v>14.25</c:v>
                </c:pt>
                <c:pt idx="322">
                  <c:v>8</c:v>
                </c:pt>
                <c:pt idx="323">
                  <c:v>8.5</c:v>
                </c:pt>
                <c:pt idx="324">
                  <c:v>8</c:v>
                </c:pt>
                <c:pt idx="325">
                  <c:v>8.25</c:v>
                </c:pt>
                <c:pt idx="327">
                  <c:v>10</c:v>
                </c:pt>
                <c:pt idx="328">
                  <c:v>8.75</c:v>
                </c:pt>
                <c:pt idx="329">
                  <c:v>9.5</c:v>
                </c:pt>
                <c:pt idx="330">
                  <c:v>10.25</c:v>
                </c:pt>
                <c:pt idx="331">
                  <c:v>10.25</c:v>
                </c:pt>
                <c:pt idx="332">
                  <c:v>8.75</c:v>
                </c:pt>
                <c:pt idx="333">
                  <c:v>22.5</c:v>
                </c:pt>
                <c:pt idx="334">
                  <c:v>21.5</c:v>
                </c:pt>
                <c:pt idx="335">
                  <c:v>18.75</c:v>
                </c:pt>
                <c:pt idx="336">
                  <c:v>18.5</c:v>
                </c:pt>
                <c:pt idx="337">
                  <c:v>14.5</c:v>
                </c:pt>
                <c:pt idx="338">
                  <c:v>18</c:v>
                </c:pt>
                <c:pt idx="339">
                  <c:v>11.75</c:v>
                </c:pt>
                <c:pt idx="340">
                  <c:v>6</c:v>
                </c:pt>
                <c:pt idx="341">
                  <c:v>6.25</c:v>
                </c:pt>
                <c:pt idx="342">
                  <c:v>5.5</c:v>
                </c:pt>
                <c:pt idx="343">
                  <c:v>6.5</c:v>
                </c:pt>
                <c:pt idx="344">
                  <c:v>7.25</c:v>
                </c:pt>
                <c:pt idx="345">
                  <c:v>8.25</c:v>
                </c:pt>
                <c:pt idx="346">
                  <c:v>16.25</c:v>
                </c:pt>
                <c:pt idx="347">
                  <c:v>14.75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70-442E-8700-1FC55CF4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73008"/>
        <c:axId val="318571568"/>
      </c:scatterChart>
      <c:valAx>
        <c:axId val="318573008"/>
        <c:scaling>
          <c:orientation val="minMax"/>
          <c:max val="46000"/>
          <c:min val="34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[$-409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318571568"/>
        <c:crosses val="max"/>
        <c:crossBetween val="midCat"/>
        <c:minorUnit val="3650"/>
      </c:valAx>
      <c:valAx>
        <c:axId val="3185715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</a:t>
                </a:r>
                <a:r>
                  <a:rPr lang="en-US" baseline="0"/>
                  <a:t> (feet)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31857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Martin</a:t>
            </a:r>
            <a:r>
              <a:rPr lang="en-US" baseline="0"/>
              <a:t> Lake Transparency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Martin'!$A$2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'Secchi Martin'!$C$2</c:f>
              <c:numCache>
                <c:formatCode>[$-409]d\-mmm;@</c:formatCode>
                <c:ptCount val="1"/>
                <c:pt idx="0">
                  <c:v>45484</c:v>
                </c:pt>
              </c:numCache>
            </c:numRef>
          </c:xVal>
          <c:yVal>
            <c:numRef>
              <c:f>'Secchi Martin'!$D$2</c:f>
              <c:numCache>
                <c:formatCode>General</c:formatCode>
                <c:ptCount val="1"/>
                <c:pt idx="0">
                  <c:v>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E0-4394-8AA7-F01BE15EC02A}"/>
            </c:ext>
          </c:extLst>
        </c:ser>
        <c:ser>
          <c:idx val="1"/>
          <c:order val="1"/>
          <c:tx>
            <c:strRef>
              <c:f>'Secchi Martin'!$A$3</c:f>
              <c:strCache>
                <c:ptCount val="1"/>
                <c:pt idx="0">
                  <c:v>2003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'Secchi Martin'!$C$3</c:f>
              <c:numCache>
                <c:formatCode>[$-409]d\-mmm;@</c:formatCode>
                <c:ptCount val="1"/>
                <c:pt idx="0">
                  <c:v>45480</c:v>
                </c:pt>
              </c:numCache>
            </c:numRef>
          </c:xVal>
          <c:yVal>
            <c:numRef>
              <c:f>'Secchi Martin'!$D$3</c:f>
              <c:numCache>
                <c:formatCode>General</c:formatCode>
                <c:ptCount val="1"/>
                <c:pt idx="0">
                  <c:v>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E0-4394-8AA7-F01BE15EC02A}"/>
            </c:ext>
          </c:extLst>
        </c:ser>
        <c:ser>
          <c:idx val="2"/>
          <c:order val="2"/>
          <c:tx>
            <c:strRef>
              <c:f>'Secchi Martin'!$A$4</c:f>
              <c:strCache>
                <c:ptCount val="1"/>
                <c:pt idx="0">
                  <c:v>2008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'Secchi Martin'!$C$4:$C$6</c:f>
              <c:numCache>
                <c:formatCode>[$-409]d\-mmm;@</c:formatCode>
                <c:ptCount val="3"/>
                <c:pt idx="0">
                  <c:v>45496</c:v>
                </c:pt>
                <c:pt idx="1">
                  <c:v>45510</c:v>
                </c:pt>
                <c:pt idx="2">
                  <c:v>45441</c:v>
                </c:pt>
              </c:numCache>
            </c:numRef>
          </c:xVal>
          <c:yVal>
            <c:numRef>
              <c:f>'Secchi Martin'!$D$4:$D$6</c:f>
              <c:numCache>
                <c:formatCode>General</c:formatCode>
                <c:ptCount val="3"/>
                <c:pt idx="0">
                  <c:v>11.1</c:v>
                </c:pt>
                <c:pt idx="1">
                  <c:v>7.5</c:v>
                </c:pt>
                <c:pt idx="2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E0-4394-8AA7-F01BE15EC02A}"/>
            </c:ext>
          </c:extLst>
        </c:ser>
        <c:ser>
          <c:idx val="3"/>
          <c:order val="3"/>
          <c:tx>
            <c:strRef>
              <c:f>'Secchi Martin'!$A$7</c:f>
              <c:strCache>
                <c:ptCount val="1"/>
                <c:pt idx="0">
                  <c:v>2011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'Secchi Martin'!$C$7</c:f>
              <c:numCache>
                <c:formatCode>[$-409]d\-mmm;@</c:formatCode>
                <c:ptCount val="1"/>
                <c:pt idx="0">
                  <c:v>45484</c:v>
                </c:pt>
              </c:numCache>
            </c:numRef>
          </c:xVal>
          <c:yVal>
            <c:numRef>
              <c:f>'Secchi Martin'!$D$7</c:f>
              <c:numCache>
                <c:formatCode>General</c:formatCode>
                <c:ptCount val="1"/>
                <c:pt idx="0">
                  <c:v>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E0-4394-8AA7-F01BE15EC02A}"/>
            </c:ext>
          </c:extLst>
        </c:ser>
        <c:ser>
          <c:idx val="4"/>
          <c:order val="4"/>
          <c:tx>
            <c:strRef>
              <c:f>'Secchi Martin'!$A$8</c:f>
              <c:strCache>
                <c:ptCount val="1"/>
                <c:pt idx="0">
                  <c:v>2012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'Secchi Martin'!$C$8:$C$9</c:f>
              <c:numCache>
                <c:formatCode>[$-409]d\-mmm;@</c:formatCode>
                <c:ptCount val="2"/>
                <c:pt idx="0">
                  <c:v>45504</c:v>
                </c:pt>
                <c:pt idx="1">
                  <c:v>45392</c:v>
                </c:pt>
              </c:numCache>
            </c:numRef>
          </c:xVal>
          <c:yVal>
            <c:numRef>
              <c:f>'Secchi Martin'!$D$8:$D$9</c:f>
              <c:numCache>
                <c:formatCode>General</c:formatCode>
                <c:ptCount val="2"/>
                <c:pt idx="0">
                  <c:v>7.5</c:v>
                </c:pt>
                <c:pt idx="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E0-4394-8AA7-F01BE15EC02A}"/>
            </c:ext>
          </c:extLst>
        </c:ser>
        <c:ser>
          <c:idx val="5"/>
          <c:order val="5"/>
          <c:tx>
            <c:strRef>
              <c:f>'Secchi Martin'!$A$10</c:f>
              <c:strCache>
                <c:ptCount val="1"/>
                <c:pt idx="0">
                  <c:v>2013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'Secchi Martin'!$C$10</c:f>
              <c:numCache>
                <c:formatCode>[$-409]d\-mmm;@</c:formatCode>
                <c:ptCount val="1"/>
                <c:pt idx="0">
                  <c:v>45510</c:v>
                </c:pt>
              </c:numCache>
            </c:numRef>
          </c:xVal>
          <c:yVal>
            <c:numRef>
              <c:f>'Secchi Martin'!$D$10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E0-4394-8AA7-F01BE15EC02A}"/>
            </c:ext>
          </c:extLst>
        </c:ser>
        <c:ser>
          <c:idx val="6"/>
          <c:order val="6"/>
          <c:tx>
            <c:strRef>
              <c:f>'Secchi Martin'!$A$11</c:f>
              <c:strCache>
                <c:ptCount val="1"/>
                <c:pt idx="0">
                  <c:v>2014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'Secchi Martin'!$C$11</c:f>
              <c:numCache>
                <c:formatCode>[$-409]d\-mmm;@</c:formatCode>
                <c:ptCount val="1"/>
                <c:pt idx="0">
                  <c:v>45496</c:v>
                </c:pt>
              </c:numCache>
            </c:numRef>
          </c:xVal>
          <c:yVal>
            <c:numRef>
              <c:f>'Secchi Martin'!$D$11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E0-4394-8AA7-F01BE15EC02A}"/>
            </c:ext>
          </c:extLst>
        </c:ser>
        <c:ser>
          <c:idx val="7"/>
          <c:order val="7"/>
          <c:tx>
            <c:strRef>
              <c:f>'Secchi Martin'!$A$12</c:f>
              <c:strCache>
                <c:ptCount val="1"/>
                <c:pt idx="0">
                  <c:v>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'Secchi Martin'!$C$12</c:f>
              <c:numCache>
                <c:formatCode>[$-409]d\-mmm;@</c:formatCode>
                <c:ptCount val="1"/>
                <c:pt idx="0">
                  <c:v>45472</c:v>
                </c:pt>
              </c:numCache>
            </c:numRef>
          </c:xVal>
          <c:yVal>
            <c:numRef>
              <c:f>'Secchi Martin'!$D$12</c:f>
              <c:numCache>
                <c:formatCode>General</c:formatCode>
                <c:ptCount val="1"/>
                <c:pt idx="0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E0-4394-8AA7-F01BE15EC02A}"/>
            </c:ext>
          </c:extLst>
        </c:ser>
        <c:ser>
          <c:idx val="8"/>
          <c:order val="8"/>
          <c:tx>
            <c:strRef>
              <c:f>'Secchi Martin'!$A$13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'Secchi Martin'!$C$12</c:f>
              <c:numCache>
                <c:formatCode>[$-409]d\-mmm;@</c:formatCode>
                <c:ptCount val="1"/>
                <c:pt idx="0">
                  <c:v>45472</c:v>
                </c:pt>
              </c:numCache>
            </c:numRef>
          </c:xVal>
          <c:yVal>
            <c:numRef>
              <c:f>'Secchi Martin'!$D$12</c:f>
              <c:numCache>
                <c:formatCode>General</c:formatCode>
                <c:ptCount val="1"/>
                <c:pt idx="0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E0-4394-8AA7-F01BE15EC02A}"/>
            </c:ext>
          </c:extLst>
        </c:ser>
        <c:ser>
          <c:idx val="9"/>
          <c:order val="9"/>
          <c:tx>
            <c:strRef>
              <c:f>'Secchi Martin'!$A$14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'Secchi Martin'!$C$14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Martin'!$D$14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E0-4394-8AA7-F01BE15EC02A}"/>
            </c:ext>
          </c:extLst>
        </c:ser>
        <c:ser>
          <c:idx val="10"/>
          <c:order val="10"/>
          <c:tx>
            <c:strRef>
              <c:f>'Secchi Martin'!$A$15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'Secchi Martin'!$C$15</c:f>
              <c:numCache>
                <c:formatCode>[$-409]d\-mmm;@</c:formatCode>
                <c:ptCount val="1"/>
                <c:pt idx="0">
                  <c:v>45532</c:v>
                </c:pt>
              </c:numCache>
            </c:numRef>
          </c:xVal>
          <c:yVal>
            <c:numRef>
              <c:f>'Secchi Martin'!$D$15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9E0-4394-8AA7-F01BE15EC02A}"/>
            </c:ext>
          </c:extLst>
        </c:ser>
        <c:ser>
          <c:idx val="11"/>
          <c:order val="11"/>
          <c:tx>
            <c:strRef>
              <c:f>'Secchi Martin'!$A$16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'Secchi Martin'!$C$16</c:f>
              <c:numCache>
                <c:formatCode>[$-409]d\-mmm;@</c:formatCode>
                <c:ptCount val="1"/>
                <c:pt idx="0">
                  <c:v>45530</c:v>
                </c:pt>
              </c:numCache>
            </c:numRef>
          </c:xVal>
          <c:yVal>
            <c:numRef>
              <c:f>'Secchi Martin'!$D$16:$E$16</c:f>
              <c:numCache>
                <c:formatCode>General</c:formatCode>
                <c:ptCount val="2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E0-4394-8AA7-F01BE15EC02A}"/>
            </c:ext>
          </c:extLst>
        </c:ser>
        <c:ser>
          <c:idx val="12"/>
          <c:order val="12"/>
          <c:tx>
            <c:strRef>
              <c:f>'Secchi Martin'!$A$17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'Secchi Martin'!$C$17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Martin'!$D$17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E0-4394-8AA7-F01BE15EC02A}"/>
            </c:ext>
          </c:extLst>
        </c:ser>
        <c:ser>
          <c:idx val="13"/>
          <c:order val="13"/>
          <c:tx>
            <c:strRef>
              <c:f>'Secchi Martin'!$A$18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'Secchi Martin'!$C$18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Martin'!$D$18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9E0-4394-8AA7-F01BE15EC02A}"/>
            </c:ext>
          </c:extLst>
        </c:ser>
        <c:ser>
          <c:idx val="14"/>
          <c:order val="14"/>
          <c:tx>
            <c:strRef>
              <c:f>'Secchi Martin'!$A$19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'Secchi Martin'!$C$19</c:f>
              <c:numCache>
                <c:formatCode>[$-409]d\-mmm;@</c:formatCode>
                <c:ptCount val="1"/>
                <c:pt idx="0">
                  <c:v>45534</c:v>
                </c:pt>
              </c:numCache>
            </c:numRef>
          </c:xVal>
          <c:yVal>
            <c:numRef>
              <c:f>'Secchi Martin'!$D$19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9E0-4394-8AA7-F01BE15EC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98416"/>
        <c:axId val="666305616"/>
      </c:scatterChart>
      <c:valAx>
        <c:axId val="66629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Day-Month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05616"/>
        <c:crosses val="max"/>
        <c:crossBetween val="midCat"/>
      </c:valAx>
      <c:valAx>
        <c:axId val="6663056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Secchi</a:t>
                </a:r>
                <a:r>
                  <a:rPr lang="en-US" baseline="0"/>
                  <a:t> Depth (feet)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298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5374015748031"/>
          <c:y val="4.4765602216389623E-2"/>
          <c:w val="9.4795931758530183E-2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Transparency - Martin Lake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Martin'!$D$1</c:f>
              <c:strCache>
                <c:ptCount val="1"/>
                <c:pt idx="0">
                  <c:v>Secchi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'Secchi Martin'!$B$2:$B$343</c:f>
              <c:numCache>
                <c:formatCode>m/d/yyyy</c:formatCode>
                <c:ptCount val="342"/>
                <c:pt idx="0">
                  <c:v>36718</c:v>
                </c:pt>
                <c:pt idx="1">
                  <c:v>37809</c:v>
                </c:pt>
                <c:pt idx="2">
                  <c:v>39652</c:v>
                </c:pt>
                <c:pt idx="3">
                  <c:v>39666</c:v>
                </c:pt>
                <c:pt idx="4">
                  <c:v>39597</c:v>
                </c:pt>
                <c:pt idx="5">
                  <c:v>40735</c:v>
                </c:pt>
                <c:pt idx="6">
                  <c:v>41121</c:v>
                </c:pt>
                <c:pt idx="7">
                  <c:v>41009</c:v>
                </c:pt>
                <c:pt idx="8">
                  <c:v>41492</c:v>
                </c:pt>
                <c:pt idx="9">
                  <c:v>41843</c:v>
                </c:pt>
                <c:pt idx="10">
                  <c:v>42184</c:v>
                </c:pt>
                <c:pt idx="11">
                  <c:v>42977</c:v>
                </c:pt>
                <c:pt idx="12">
                  <c:v>43342</c:v>
                </c:pt>
                <c:pt idx="13">
                  <c:v>43705</c:v>
                </c:pt>
                <c:pt idx="14">
                  <c:v>44069</c:v>
                </c:pt>
                <c:pt idx="15">
                  <c:v>44438</c:v>
                </c:pt>
                <c:pt idx="16">
                  <c:v>44803</c:v>
                </c:pt>
                <c:pt idx="17">
                  <c:v>45168</c:v>
                </c:pt>
                <c:pt idx="18" formatCode="dd\-mmm\-yy">
                  <c:v>45191</c:v>
                </c:pt>
                <c:pt idx="19" formatCode="dd\-mmm\-yy">
                  <c:v>45151</c:v>
                </c:pt>
                <c:pt idx="20" formatCode="dd\-mmm\-yy">
                  <c:v>45142</c:v>
                </c:pt>
                <c:pt idx="21" formatCode="dd\-mmm\-yy">
                  <c:v>45135</c:v>
                </c:pt>
                <c:pt idx="22" formatCode="dd\-mmm\-yy">
                  <c:v>45128</c:v>
                </c:pt>
                <c:pt idx="23" formatCode="dd\-mmm\-yy">
                  <c:v>45106</c:v>
                </c:pt>
                <c:pt idx="24" formatCode="dd\-mmm\-yy">
                  <c:v>45101</c:v>
                </c:pt>
                <c:pt idx="25" formatCode="dd\-mmm\-yy">
                  <c:v>45095</c:v>
                </c:pt>
                <c:pt idx="26" formatCode="dd\-mmm\-yy">
                  <c:v>45083</c:v>
                </c:pt>
                <c:pt idx="27" formatCode="dd\-mmm\-yy">
                  <c:v>44812</c:v>
                </c:pt>
                <c:pt idx="28" formatCode="dd\-mmm\-yy">
                  <c:v>44798</c:v>
                </c:pt>
                <c:pt idx="29" formatCode="dd\-mmm\-yy">
                  <c:v>44784</c:v>
                </c:pt>
                <c:pt idx="30" formatCode="dd\-mmm\-yy">
                  <c:v>44773</c:v>
                </c:pt>
                <c:pt idx="31" formatCode="dd\-mmm\-yy">
                  <c:v>44764</c:v>
                </c:pt>
                <c:pt idx="32" formatCode="dd\-mmm\-yy">
                  <c:v>44740</c:v>
                </c:pt>
                <c:pt idx="33" formatCode="dd\-mmm\-yy">
                  <c:v>44728</c:v>
                </c:pt>
                <c:pt idx="34" formatCode="dd\-mmm\-yy">
                  <c:v>44709</c:v>
                </c:pt>
                <c:pt idx="35" formatCode="dd\-mmm\-yy">
                  <c:v>44424</c:v>
                </c:pt>
                <c:pt idx="36" formatCode="dd\-mmm\-yy">
                  <c:v>44411</c:v>
                </c:pt>
                <c:pt idx="37" formatCode="dd\-mmm\-yy">
                  <c:v>44401</c:v>
                </c:pt>
                <c:pt idx="38" formatCode="dd\-mmm\-yy">
                  <c:v>44386</c:v>
                </c:pt>
                <c:pt idx="39" formatCode="dd\-mmm\-yy">
                  <c:v>44377</c:v>
                </c:pt>
                <c:pt idx="40" formatCode="dd\-mmm\-yy">
                  <c:v>44346</c:v>
                </c:pt>
                <c:pt idx="41" formatCode="dd\-mmm\-yy">
                  <c:v>44060</c:v>
                </c:pt>
                <c:pt idx="42" formatCode="dd\-mmm\-yy">
                  <c:v>44051</c:v>
                </c:pt>
                <c:pt idx="43" formatCode="dd\-mmm\-yy">
                  <c:v>44043</c:v>
                </c:pt>
                <c:pt idx="44" formatCode="dd\-mmm\-yy">
                  <c:v>44037</c:v>
                </c:pt>
                <c:pt idx="45" formatCode="dd\-mmm\-yy">
                  <c:v>44026</c:v>
                </c:pt>
                <c:pt idx="46" formatCode="dd\-mmm\-yy">
                  <c:v>44006</c:v>
                </c:pt>
                <c:pt idx="47" formatCode="dd\-mmm\-yy">
                  <c:v>43999</c:v>
                </c:pt>
                <c:pt idx="48" formatCode="dd\-mmm\-yy">
                  <c:v>43987</c:v>
                </c:pt>
                <c:pt idx="49" formatCode="dd\-mmm\-yy">
                  <c:v>43981</c:v>
                </c:pt>
                <c:pt idx="50" formatCode="dd\-mmm\-yy">
                  <c:v>43710</c:v>
                </c:pt>
                <c:pt idx="51" formatCode="dd\-mmm\-yy">
                  <c:v>43697</c:v>
                </c:pt>
                <c:pt idx="52" formatCode="dd\-mmm\-yy">
                  <c:v>43679</c:v>
                </c:pt>
                <c:pt idx="53" formatCode="dd\-mmm\-yy">
                  <c:v>43669</c:v>
                </c:pt>
                <c:pt idx="54" formatCode="dd\-mmm\-yy">
                  <c:v>43658</c:v>
                </c:pt>
                <c:pt idx="55" formatCode="dd\-mmm\-yy">
                  <c:v>43641</c:v>
                </c:pt>
                <c:pt idx="56" formatCode="dd\-mmm\-yy">
                  <c:v>43634</c:v>
                </c:pt>
                <c:pt idx="57" formatCode="dd\-mmm\-yy">
                  <c:v>43624</c:v>
                </c:pt>
                <c:pt idx="58" formatCode="dd\-mmm\-yy">
                  <c:v>43616</c:v>
                </c:pt>
                <c:pt idx="59" formatCode="dd\-mmm\-yy">
                  <c:v>43326</c:v>
                </c:pt>
                <c:pt idx="60" formatCode="dd\-mmm\-yy">
                  <c:v>43300</c:v>
                </c:pt>
                <c:pt idx="61" formatCode="dd\-mmm\-yy">
                  <c:v>43283</c:v>
                </c:pt>
                <c:pt idx="62" formatCode="dd\-mmm\-yy">
                  <c:v>43265</c:v>
                </c:pt>
                <c:pt idx="63" formatCode="dd\-mmm\-yy">
                  <c:v>43244</c:v>
                </c:pt>
                <c:pt idx="64" formatCode="dd\-mmm\-yy">
                  <c:v>43010</c:v>
                </c:pt>
                <c:pt idx="65" formatCode="dd\-mmm\-yy">
                  <c:v>42999</c:v>
                </c:pt>
                <c:pt idx="66" formatCode="dd\-mmm\-yy">
                  <c:v>42990</c:v>
                </c:pt>
                <c:pt idx="67" formatCode="dd\-mmm\-yy">
                  <c:v>42973</c:v>
                </c:pt>
                <c:pt idx="68" formatCode="dd\-mmm\-yy">
                  <c:v>42948</c:v>
                </c:pt>
                <c:pt idx="69" formatCode="dd\-mmm\-yy">
                  <c:v>42943</c:v>
                </c:pt>
                <c:pt idx="70" formatCode="dd\-mmm\-yy">
                  <c:v>42937</c:v>
                </c:pt>
                <c:pt idx="71" formatCode="dd\-mmm\-yy">
                  <c:v>42931</c:v>
                </c:pt>
                <c:pt idx="72" formatCode="dd\-mmm\-yy">
                  <c:v>42921</c:v>
                </c:pt>
                <c:pt idx="73" formatCode="dd\-mmm\-yy">
                  <c:v>42914</c:v>
                </c:pt>
                <c:pt idx="74" formatCode="dd\-mmm\-yy">
                  <c:v>42907</c:v>
                </c:pt>
                <c:pt idx="75" formatCode="dd\-mmm\-yy">
                  <c:v>42901</c:v>
                </c:pt>
                <c:pt idx="76" formatCode="dd\-mmm\-yy">
                  <c:v>42894</c:v>
                </c:pt>
                <c:pt idx="77" formatCode="dd\-mmm\-yy">
                  <c:v>42624</c:v>
                </c:pt>
                <c:pt idx="78" formatCode="dd\-mmm\-yy">
                  <c:v>42610</c:v>
                </c:pt>
                <c:pt idx="79" formatCode="dd\-mmm\-yy">
                  <c:v>42603</c:v>
                </c:pt>
                <c:pt idx="80" formatCode="dd\-mmm\-yy">
                  <c:v>42589</c:v>
                </c:pt>
                <c:pt idx="81" formatCode="dd\-mmm\-yy">
                  <c:v>42575</c:v>
                </c:pt>
                <c:pt idx="82" formatCode="dd\-mmm\-yy">
                  <c:v>42567</c:v>
                </c:pt>
                <c:pt idx="83" formatCode="dd\-mmm\-yy">
                  <c:v>42561</c:v>
                </c:pt>
                <c:pt idx="84" formatCode="dd\-mmm\-yy">
                  <c:v>42553</c:v>
                </c:pt>
                <c:pt idx="85" formatCode="dd\-mmm\-yy">
                  <c:v>42533</c:v>
                </c:pt>
                <c:pt idx="86" formatCode="dd\-mmm\-yy">
                  <c:v>42526</c:v>
                </c:pt>
                <c:pt idx="87" formatCode="dd\-mmm\-yy">
                  <c:v>42519</c:v>
                </c:pt>
                <c:pt idx="88" formatCode="dd\-mmm\-yy">
                  <c:v>42267</c:v>
                </c:pt>
                <c:pt idx="89" formatCode="dd\-mmm\-yy">
                  <c:v>42260</c:v>
                </c:pt>
                <c:pt idx="90" formatCode="dd\-mmm\-yy">
                  <c:v>42254</c:v>
                </c:pt>
                <c:pt idx="91" formatCode="dd\-mmm\-yy">
                  <c:v>42247</c:v>
                </c:pt>
                <c:pt idx="92" formatCode="dd\-mmm\-yy">
                  <c:v>42239</c:v>
                </c:pt>
                <c:pt idx="93" formatCode="dd\-mmm\-yy">
                  <c:v>42232</c:v>
                </c:pt>
                <c:pt idx="94" formatCode="dd\-mmm\-yy">
                  <c:v>42224</c:v>
                </c:pt>
                <c:pt idx="95" formatCode="dd\-mmm\-yy">
                  <c:v>42224</c:v>
                </c:pt>
                <c:pt idx="96" formatCode="dd\-mmm\-yy">
                  <c:v>42217</c:v>
                </c:pt>
                <c:pt idx="97" formatCode="dd\-mmm\-yy">
                  <c:v>42209</c:v>
                </c:pt>
                <c:pt idx="98" formatCode="dd\-mmm\-yy">
                  <c:v>42204</c:v>
                </c:pt>
                <c:pt idx="99" formatCode="dd\-mmm\-yy">
                  <c:v>42160</c:v>
                </c:pt>
                <c:pt idx="100" formatCode="dd\-mmm\-yy">
                  <c:v>41882</c:v>
                </c:pt>
                <c:pt idx="101" formatCode="dd\-mmm\-yy">
                  <c:v>41868</c:v>
                </c:pt>
                <c:pt idx="102" formatCode="dd\-mmm\-yy">
                  <c:v>41860</c:v>
                </c:pt>
                <c:pt idx="103" formatCode="dd\-mmm\-yy">
                  <c:v>41853</c:v>
                </c:pt>
                <c:pt idx="104" formatCode="dd\-mmm\-yy">
                  <c:v>41847</c:v>
                </c:pt>
                <c:pt idx="105" formatCode="dd\-mmm\-yy">
                  <c:v>41826</c:v>
                </c:pt>
                <c:pt idx="106" formatCode="dd\-mmm\-yy">
                  <c:v>41812</c:v>
                </c:pt>
                <c:pt idx="107" formatCode="dd\-mmm\-yy">
                  <c:v>41804</c:v>
                </c:pt>
                <c:pt idx="108" formatCode="dd\-mmm\-yy">
                  <c:v>41797</c:v>
                </c:pt>
                <c:pt idx="109" formatCode="dd\-mmm\-yy">
                  <c:v>41791</c:v>
                </c:pt>
                <c:pt idx="110" formatCode="dd\-mmm\-yy">
                  <c:v>41784</c:v>
                </c:pt>
                <c:pt idx="111" formatCode="dd\-mmm\-yy">
                  <c:v>41519</c:v>
                </c:pt>
                <c:pt idx="112" formatCode="dd\-mmm\-yy">
                  <c:v>41476</c:v>
                </c:pt>
                <c:pt idx="113" formatCode="dd\-mmm\-yy">
                  <c:v>41152</c:v>
                </c:pt>
                <c:pt idx="114" formatCode="dd\-mmm\-yy">
                  <c:v>41118</c:v>
                </c:pt>
                <c:pt idx="115" formatCode="dd\-mmm\-yy">
                  <c:v>41113</c:v>
                </c:pt>
                <c:pt idx="116" formatCode="dd\-mmm\-yy">
                  <c:v>41098</c:v>
                </c:pt>
                <c:pt idx="117" formatCode="dd\-mmm\-yy">
                  <c:v>41093</c:v>
                </c:pt>
                <c:pt idx="118" formatCode="dd\-mmm\-yy">
                  <c:v>41076</c:v>
                </c:pt>
                <c:pt idx="119" formatCode="dd\-mmm\-yy">
                  <c:v>41068</c:v>
                </c:pt>
                <c:pt idx="120" formatCode="dd\-mmm\-yy">
                  <c:v>41057</c:v>
                </c:pt>
                <c:pt idx="121" formatCode="dd\-mmm\-yy">
                  <c:v>40796</c:v>
                </c:pt>
                <c:pt idx="122" formatCode="dd\-mmm\-yy">
                  <c:v>40776</c:v>
                </c:pt>
                <c:pt idx="123" formatCode="dd\-mmm\-yy">
                  <c:v>40767</c:v>
                </c:pt>
                <c:pt idx="124" formatCode="dd\-mmm\-yy">
                  <c:v>40755</c:v>
                </c:pt>
                <c:pt idx="125" formatCode="dd\-mmm\-yy">
                  <c:v>40755</c:v>
                </c:pt>
                <c:pt idx="126" formatCode="dd\-mmm\-yy">
                  <c:v>40745</c:v>
                </c:pt>
                <c:pt idx="127" formatCode="dd\-mmm\-yy">
                  <c:v>40739</c:v>
                </c:pt>
                <c:pt idx="128" formatCode="dd\-mmm\-yy">
                  <c:v>40733</c:v>
                </c:pt>
                <c:pt idx="129" formatCode="dd\-mmm\-yy">
                  <c:v>40732</c:v>
                </c:pt>
                <c:pt idx="130" formatCode="dd\-mmm\-yy">
                  <c:v>40718</c:v>
                </c:pt>
                <c:pt idx="131" formatCode="dd\-mmm\-yy">
                  <c:v>40707</c:v>
                </c:pt>
                <c:pt idx="132" formatCode="dd\-mmm\-yy">
                  <c:v>40684</c:v>
                </c:pt>
                <c:pt idx="133" formatCode="dd\-mmm\-yy">
                  <c:v>40435</c:v>
                </c:pt>
                <c:pt idx="134" formatCode="dd\-mmm\-yy">
                  <c:v>40411</c:v>
                </c:pt>
                <c:pt idx="135" formatCode="dd\-mmm\-yy">
                  <c:v>40398</c:v>
                </c:pt>
                <c:pt idx="136" formatCode="dd\-mmm\-yy">
                  <c:v>40390</c:v>
                </c:pt>
                <c:pt idx="137" formatCode="dd\-mmm\-yy">
                  <c:v>40375</c:v>
                </c:pt>
                <c:pt idx="138" formatCode="dd\-mmm\-yy">
                  <c:v>40368</c:v>
                </c:pt>
                <c:pt idx="139" formatCode="dd\-mmm\-yy">
                  <c:v>40355</c:v>
                </c:pt>
                <c:pt idx="140" formatCode="dd\-mmm\-yy">
                  <c:v>40349</c:v>
                </c:pt>
                <c:pt idx="141" formatCode="dd\-mmm\-yy">
                  <c:v>40339</c:v>
                </c:pt>
                <c:pt idx="142" formatCode="dd\-mmm\-yy">
                  <c:v>40328</c:v>
                </c:pt>
                <c:pt idx="143" formatCode="dd\-mmm\-yy">
                  <c:v>40069</c:v>
                </c:pt>
                <c:pt idx="144" formatCode="dd\-mmm\-yy">
                  <c:v>40048</c:v>
                </c:pt>
                <c:pt idx="145" formatCode="dd\-mmm\-yy">
                  <c:v>40026</c:v>
                </c:pt>
                <c:pt idx="146" formatCode="dd\-mmm\-yy">
                  <c:v>40024</c:v>
                </c:pt>
                <c:pt idx="147" formatCode="dd\-mmm\-yy">
                  <c:v>40020</c:v>
                </c:pt>
                <c:pt idx="148" formatCode="dd\-mmm\-yy">
                  <c:v>40010</c:v>
                </c:pt>
                <c:pt idx="149" formatCode="dd\-mmm\-yy">
                  <c:v>40000</c:v>
                </c:pt>
                <c:pt idx="150" formatCode="dd\-mmm\-yy">
                  <c:v>39994</c:v>
                </c:pt>
                <c:pt idx="151" formatCode="dd\-mmm\-yy">
                  <c:v>39984</c:v>
                </c:pt>
                <c:pt idx="152" formatCode="dd\-mmm\-yy">
                  <c:v>39976</c:v>
                </c:pt>
                <c:pt idx="153" formatCode="dd\-mmm\-yy">
                  <c:v>39970</c:v>
                </c:pt>
                <c:pt idx="154" formatCode="dd\-mmm\-yy">
                  <c:v>39352</c:v>
                </c:pt>
                <c:pt idx="155" formatCode="dd\-mmm\-yy">
                  <c:v>39318</c:v>
                </c:pt>
                <c:pt idx="156" formatCode="dd\-mmm\-yy">
                  <c:v>39309</c:v>
                </c:pt>
                <c:pt idx="157" formatCode="dd\-mmm\-yy">
                  <c:v>39292</c:v>
                </c:pt>
                <c:pt idx="158" formatCode="dd\-mmm\-yy">
                  <c:v>39287</c:v>
                </c:pt>
                <c:pt idx="159" formatCode="dd\-mmm\-yy">
                  <c:v>39266</c:v>
                </c:pt>
                <c:pt idx="160" formatCode="dd\-mmm\-yy">
                  <c:v>39254</c:v>
                </c:pt>
                <c:pt idx="161" formatCode="dd\-mmm\-yy">
                  <c:v>39242</c:v>
                </c:pt>
                <c:pt idx="162" formatCode="dd\-mmm\-yy">
                  <c:v>39231</c:v>
                </c:pt>
                <c:pt idx="163" formatCode="dd\-mmm\-yy">
                  <c:v>39223</c:v>
                </c:pt>
                <c:pt idx="164" formatCode="dd\-mmm\-yy">
                  <c:v>38953</c:v>
                </c:pt>
                <c:pt idx="165" formatCode="dd\-mmm\-yy">
                  <c:v>38944</c:v>
                </c:pt>
                <c:pt idx="166" formatCode="dd\-mmm\-yy">
                  <c:v>38927</c:v>
                </c:pt>
                <c:pt idx="167" formatCode="dd\-mmm\-yy">
                  <c:v>38923</c:v>
                </c:pt>
                <c:pt idx="168" formatCode="dd\-mmm\-yy">
                  <c:v>38913</c:v>
                </c:pt>
                <c:pt idx="169" formatCode="dd\-mmm\-yy">
                  <c:v>38904</c:v>
                </c:pt>
                <c:pt idx="170" formatCode="dd\-mmm\-yy">
                  <c:v>38888</c:v>
                </c:pt>
                <c:pt idx="171" formatCode="dd\-mmm\-yy">
                  <c:v>38862</c:v>
                </c:pt>
                <c:pt idx="172" formatCode="dd\-mmm\-yy">
                  <c:v>38605</c:v>
                </c:pt>
                <c:pt idx="173" formatCode="dd\-mmm\-yy">
                  <c:v>38596</c:v>
                </c:pt>
                <c:pt idx="174" formatCode="dd\-mmm\-yy">
                  <c:v>38588</c:v>
                </c:pt>
                <c:pt idx="175" formatCode="dd\-mmm\-yy">
                  <c:v>38572</c:v>
                </c:pt>
                <c:pt idx="176" formatCode="dd\-mmm\-yy">
                  <c:v>38555</c:v>
                </c:pt>
                <c:pt idx="177" formatCode="dd\-mmm\-yy">
                  <c:v>38540</c:v>
                </c:pt>
                <c:pt idx="178" formatCode="dd\-mmm\-yy">
                  <c:v>38524</c:v>
                </c:pt>
                <c:pt idx="179" formatCode="dd\-mmm\-yy">
                  <c:v>38519</c:v>
                </c:pt>
                <c:pt idx="180" formatCode="dd\-mmm\-yy">
                  <c:v>38493</c:v>
                </c:pt>
                <c:pt idx="181" formatCode="dd\-mmm\-yy">
                  <c:v>38461</c:v>
                </c:pt>
                <c:pt idx="182" formatCode="dd\-mmm\-yy">
                  <c:v>38241</c:v>
                </c:pt>
                <c:pt idx="183" formatCode="dd\-mmm\-yy">
                  <c:v>38224</c:v>
                </c:pt>
                <c:pt idx="184" formatCode="dd\-mmm\-yy">
                  <c:v>38204</c:v>
                </c:pt>
                <c:pt idx="185" formatCode="dd\-mmm\-yy">
                  <c:v>38192</c:v>
                </c:pt>
                <c:pt idx="186" formatCode="dd\-mmm\-yy">
                  <c:v>38177</c:v>
                </c:pt>
                <c:pt idx="187" formatCode="dd\-mmm\-yy">
                  <c:v>38165</c:v>
                </c:pt>
                <c:pt idx="188" formatCode="dd\-mmm\-yy">
                  <c:v>38156</c:v>
                </c:pt>
                <c:pt idx="189" formatCode="dd\-mmm\-yy">
                  <c:v>38135</c:v>
                </c:pt>
                <c:pt idx="190" formatCode="dd\-mmm\-yy">
                  <c:v>38123</c:v>
                </c:pt>
                <c:pt idx="191" formatCode="dd\-mmm\-yy">
                  <c:v>38100</c:v>
                </c:pt>
                <c:pt idx="192" formatCode="dd\-mmm\-yy">
                  <c:v>37902</c:v>
                </c:pt>
                <c:pt idx="193" formatCode="dd\-mmm\-yy">
                  <c:v>37860</c:v>
                </c:pt>
                <c:pt idx="194" formatCode="dd\-mmm\-yy">
                  <c:v>37827</c:v>
                </c:pt>
                <c:pt idx="195" formatCode="dd\-mmm\-yy">
                  <c:v>37814</c:v>
                </c:pt>
                <c:pt idx="196" formatCode="dd\-mmm\-yy">
                  <c:v>37797</c:v>
                </c:pt>
                <c:pt idx="197" formatCode="dd\-mmm\-yy">
                  <c:v>37788</c:v>
                </c:pt>
                <c:pt idx="198" formatCode="dd\-mmm\-yy">
                  <c:v>37770</c:v>
                </c:pt>
                <c:pt idx="199" formatCode="dd\-mmm\-yy">
                  <c:v>37762</c:v>
                </c:pt>
                <c:pt idx="200" formatCode="dd\-mmm\-yy">
                  <c:v>37529</c:v>
                </c:pt>
                <c:pt idx="201" formatCode="dd\-mmm\-yy">
                  <c:v>37496</c:v>
                </c:pt>
                <c:pt idx="202" formatCode="dd\-mmm\-yy">
                  <c:v>37486</c:v>
                </c:pt>
                <c:pt idx="203" formatCode="dd\-mmm\-yy">
                  <c:v>37476</c:v>
                </c:pt>
                <c:pt idx="204" formatCode="dd\-mmm\-yy">
                  <c:v>37468</c:v>
                </c:pt>
                <c:pt idx="205" formatCode="dd\-mmm\-yy">
                  <c:v>37459</c:v>
                </c:pt>
                <c:pt idx="206" formatCode="dd\-mmm\-yy">
                  <c:v>37448</c:v>
                </c:pt>
                <c:pt idx="207" formatCode="dd\-mmm\-yy">
                  <c:v>37440</c:v>
                </c:pt>
                <c:pt idx="208" formatCode="dd\-mmm\-yy">
                  <c:v>37431</c:v>
                </c:pt>
                <c:pt idx="209" formatCode="dd\-mmm\-yy">
                  <c:v>37425</c:v>
                </c:pt>
                <c:pt idx="210" formatCode="dd\-mmm\-yy">
                  <c:v>37414</c:v>
                </c:pt>
                <c:pt idx="211" formatCode="dd\-mmm\-yy">
                  <c:v>37370</c:v>
                </c:pt>
                <c:pt idx="212" formatCode="dd\-mmm\-yy">
                  <c:v>37156</c:v>
                </c:pt>
                <c:pt idx="213" formatCode="dd\-mmm\-yy">
                  <c:v>37144</c:v>
                </c:pt>
                <c:pt idx="214" formatCode="dd\-mmm\-yy">
                  <c:v>37139</c:v>
                </c:pt>
                <c:pt idx="215" formatCode="dd\-mmm\-yy">
                  <c:v>37118</c:v>
                </c:pt>
                <c:pt idx="216" formatCode="dd\-mmm\-yy">
                  <c:v>37115</c:v>
                </c:pt>
                <c:pt idx="217" formatCode="dd\-mmm\-yy">
                  <c:v>37104</c:v>
                </c:pt>
                <c:pt idx="218" formatCode="dd\-mmm\-yy">
                  <c:v>37095</c:v>
                </c:pt>
                <c:pt idx="219" formatCode="dd\-mmm\-yy">
                  <c:v>37091</c:v>
                </c:pt>
                <c:pt idx="220" formatCode="dd\-mmm\-yy">
                  <c:v>37078</c:v>
                </c:pt>
                <c:pt idx="221" formatCode="dd\-mmm\-yy">
                  <c:v>37064</c:v>
                </c:pt>
                <c:pt idx="222" formatCode="dd\-mmm\-yy">
                  <c:v>37056</c:v>
                </c:pt>
                <c:pt idx="223" formatCode="dd\-mmm\-yy">
                  <c:v>37050</c:v>
                </c:pt>
                <c:pt idx="224" formatCode="dd\-mmm\-yy">
                  <c:v>37034</c:v>
                </c:pt>
                <c:pt idx="225" formatCode="dd\-mmm\-yy">
                  <c:v>37026</c:v>
                </c:pt>
                <c:pt idx="226" formatCode="dd\-mmm\-yy">
                  <c:v>37022</c:v>
                </c:pt>
                <c:pt idx="227" formatCode="dd\-mmm\-yy">
                  <c:v>36802</c:v>
                </c:pt>
                <c:pt idx="228" formatCode="dd\-mmm\-yy">
                  <c:v>36782</c:v>
                </c:pt>
                <c:pt idx="229" formatCode="dd\-mmm\-yy">
                  <c:v>36776</c:v>
                </c:pt>
                <c:pt idx="230" formatCode="dd\-mmm\-yy">
                  <c:v>36769</c:v>
                </c:pt>
                <c:pt idx="231" formatCode="dd\-mmm\-yy">
                  <c:v>36763</c:v>
                </c:pt>
                <c:pt idx="232" formatCode="dd\-mmm\-yy">
                  <c:v>36759</c:v>
                </c:pt>
                <c:pt idx="233" formatCode="dd\-mmm\-yy">
                  <c:v>36750</c:v>
                </c:pt>
                <c:pt idx="234" formatCode="dd\-mmm\-yy">
                  <c:v>36735</c:v>
                </c:pt>
                <c:pt idx="235" formatCode="dd\-mmm\-yy">
                  <c:v>36727</c:v>
                </c:pt>
                <c:pt idx="236" formatCode="dd\-mmm\-yy">
                  <c:v>36720</c:v>
                </c:pt>
                <c:pt idx="237" formatCode="dd\-mmm\-yy">
                  <c:v>36714</c:v>
                </c:pt>
                <c:pt idx="238" formatCode="dd\-mmm\-yy">
                  <c:v>36704</c:v>
                </c:pt>
                <c:pt idx="239" formatCode="dd\-mmm\-yy">
                  <c:v>36700</c:v>
                </c:pt>
                <c:pt idx="240" formatCode="dd\-mmm\-yy">
                  <c:v>36685</c:v>
                </c:pt>
                <c:pt idx="241" formatCode="dd\-mmm\-yy">
                  <c:v>36670</c:v>
                </c:pt>
                <c:pt idx="242" formatCode="dd\-mmm\-yy">
                  <c:v>36421</c:v>
                </c:pt>
                <c:pt idx="243" formatCode="dd\-mmm\-yy">
                  <c:v>36401</c:v>
                </c:pt>
                <c:pt idx="244" formatCode="dd\-mmm\-yy">
                  <c:v>36388</c:v>
                </c:pt>
                <c:pt idx="245" formatCode="dd\-mmm\-yy">
                  <c:v>36378</c:v>
                </c:pt>
                <c:pt idx="246" formatCode="dd\-mmm\-yy">
                  <c:v>36370</c:v>
                </c:pt>
                <c:pt idx="247" formatCode="dd\-mmm\-yy">
                  <c:v>36356</c:v>
                </c:pt>
                <c:pt idx="248" formatCode="dd\-mmm\-yy">
                  <c:v>36348</c:v>
                </c:pt>
                <c:pt idx="249" formatCode="dd\-mmm\-yy">
                  <c:v>36332</c:v>
                </c:pt>
                <c:pt idx="250" formatCode="dd\-mmm\-yy">
                  <c:v>36326</c:v>
                </c:pt>
                <c:pt idx="251" formatCode="dd\-mmm\-yy">
                  <c:v>36307</c:v>
                </c:pt>
                <c:pt idx="252" formatCode="dd\-mmm\-yy">
                  <c:v>36299</c:v>
                </c:pt>
                <c:pt idx="253" formatCode="dd\-mmm\-yy">
                  <c:v>36091</c:v>
                </c:pt>
                <c:pt idx="254" formatCode="dd\-mmm\-yy">
                  <c:v>36064</c:v>
                </c:pt>
                <c:pt idx="255" formatCode="dd\-mmm\-yy">
                  <c:v>36040</c:v>
                </c:pt>
                <c:pt idx="256" formatCode="dd\-mmm\-yy">
                  <c:v>36033</c:v>
                </c:pt>
                <c:pt idx="257" formatCode="dd\-mmm\-yy">
                  <c:v>36024</c:v>
                </c:pt>
                <c:pt idx="258" formatCode="dd\-mmm\-yy">
                  <c:v>36003</c:v>
                </c:pt>
                <c:pt idx="259" formatCode="dd\-mmm\-yy">
                  <c:v>35991</c:v>
                </c:pt>
                <c:pt idx="260" formatCode="dd\-mmm\-yy">
                  <c:v>35982</c:v>
                </c:pt>
                <c:pt idx="261" formatCode="dd\-mmm\-yy">
                  <c:v>35977</c:v>
                </c:pt>
                <c:pt idx="262" formatCode="dd\-mmm\-yy">
                  <c:v>35965</c:v>
                </c:pt>
                <c:pt idx="263" formatCode="dd\-mmm\-yy">
                  <c:v>35957</c:v>
                </c:pt>
                <c:pt idx="264" formatCode="dd\-mmm\-yy">
                  <c:v>35945</c:v>
                </c:pt>
                <c:pt idx="265" formatCode="dd\-mmm\-yy">
                  <c:v>35936</c:v>
                </c:pt>
                <c:pt idx="266" formatCode="dd\-mmm\-yy">
                  <c:v>35933</c:v>
                </c:pt>
                <c:pt idx="267" formatCode="dd\-mmm\-yy">
                  <c:v>35721</c:v>
                </c:pt>
                <c:pt idx="268" formatCode="dd\-mmm\-yy">
                  <c:v>35704</c:v>
                </c:pt>
                <c:pt idx="269" formatCode="dd\-mmm\-yy">
                  <c:v>35678</c:v>
                </c:pt>
                <c:pt idx="270" formatCode="dd\-mmm\-yy">
                  <c:v>35665</c:v>
                </c:pt>
                <c:pt idx="271" formatCode="dd\-mmm\-yy">
                  <c:v>35656</c:v>
                </c:pt>
                <c:pt idx="272" formatCode="dd\-mmm\-yy">
                  <c:v>35648</c:v>
                </c:pt>
                <c:pt idx="273" formatCode="dd\-mmm\-yy">
                  <c:v>35636</c:v>
                </c:pt>
                <c:pt idx="274" formatCode="dd\-mmm\-yy">
                  <c:v>35626</c:v>
                </c:pt>
                <c:pt idx="275" formatCode="dd\-mmm\-yy">
                  <c:v>35622</c:v>
                </c:pt>
                <c:pt idx="276" formatCode="dd\-mmm\-yy">
                  <c:v>35616</c:v>
                </c:pt>
                <c:pt idx="277" formatCode="dd\-mmm\-yy">
                  <c:v>35607</c:v>
                </c:pt>
                <c:pt idx="278" formatCode="dd\-mmm\-yy">
                  <c:v>35602</c:v>
                </c:pt>
                <c:pt idx="279" formatCode="dd\-mmm\-yy">
                  <c:v>35590</c:v>
                </c:pt>
                <c:pt idx="280" formatCode="dd\-mmm\-yy">
                  <c:v>35586</c:v>
                </c:pt>
                <c:pt idx="281" formatCode="dd\-mmm\-yy">
                  <c:v>35572</c:v>
                </c:pt>
                <c:pt idx="282" formatCode="dd\-mmm\-yy">
                  <c:v>35338</c:v>
                </c:pt>
                <c:pt idx="283" formatCode="dd\-mmm\-yy">
                  <c:v>35326</c:v>
                </c:pt>
                <c:pt idx="284" formatCode="dd\-mmm\-yy">
                  <c:v>35318</c:v>
                </c:pt>
                <c:pt idx="285" formatCode="dd\-mmm\-yy">
                  <c:v>35303</c:v>
                </c:pt>
                <c:pt idx="286" formatCode="dd\-mmm\-yy">
                  <c:v>35298</c:v>
                </c:pt>
                <c:pt idx="287" formatCode="dd\-mmm\-yy">
                  <c:v>35290</c:v>
                </c:pt>
                <c:pt idx="288" formatCode="dd\-mmm\-yy">
                  <c:v>35272</c:v>
                </c:pt>
                <c:pt idx="289" formatCode="dd\-mmm\-yy">
                  <c:v>35265</c:v>
                </c:pt>
                <c:pt idx="290" formatCode="dd\-mmm\-yy">
                  <c:v>35257</c:v>
                </c:pt>
                <c:pt idx="291" formatCode="dd\-mmm\-yy">
                  <c:v>35250</c:v>
                </c:pt>
                <c:pt idx="292" formatCode="dd\-mmm\-yy">
                  <c:v>35242</c:v>
                </c:pt>
                <c:pt idx="293" formatCode="dd\-mmm\-yy">
                  <c:v>35238</c:v>
                </c:pt>
                <c:pt idx="294" formatCode="dd\-mmm\-yy">
                  <c:v>35230</c:v>
                </c:pt>
                <c:pt idx="295" formatCode="dd\-mmm\-yy">
                  <c:v>34982</c:v>
                </c:pt>
                <c:pt idx="296" formatCode="dd\-mmm\-yy">
                  <c:v>34976</c:v>
                </c:pt>
                <c:pt idx="297" formatCode="dd\-mmm\-yy">
                  <c:v>34967</c:v>
                </c:pt>
                <c:pt idx="298" formatCode="dd\-mmm\-yy">
                  <c:v>34953</c:v>
                </c:pt>
                <c:pt idx="299" formatCode="dd\-mmm\-yy">
                  <c:v>34948</c:v>
                </c:pt>
                <c:pt idx="300" formatCode="dd\-mmm\-yy">
                  <c:v>34934</c:v>
                </c:pt>
                <c:pt idx="301" formatCode="dd\-mmm\-yy">
                  <c:v>34927</c:v>
                </c:pt>
                <c:pt idx="302" formatCode="dd\-mmm\-yy">
                  <c:v>34917</c:v>
                </c:pt>
                <c:pt idx="303" formatCode="dd\-mmm\-yy">
                  <c:v>34907</c:v>
                </c:pt>
                <c:pt idx="304" formatCode="dd\-mmm\-yy">
                  <c:v>34904</c:v>
                </c:pt>
                <c:pt idx="305" formatCode="dd\-mmm\-yy">
                  <c:v>34898</c:v>
                </c:pt>
                <c:pt idx="306" formatCode="dd\-mmm\-yy">
                  <c:v>34892</c:v>
                </c:pt>
                <c:pt idx="307" formatCode="dd\-mmm\-yy">
                  <c:v>34886</c:v>
                </c:pt>
                <c:pt idx="308" formatCode="dd\-mmm\-yy">
                  <c:v>34872</c:v>
                </c:pt>
                <c:pt idx="309" formatCode="dd\-mmm\-yy">
                  <c:v>34864</c:v>
                </c:pt>
                <c:pt idx="310" formatCode="dd\-mmm\-yy">
                  <c:v>34856</c:v>
                </c:pt>
                <c:pt idx="311" formatCode="dd\-mmm\-yy">
                  <c:v>34848</c:v>
                </c:pt>
                <c:pt idx="312" formatCode="dd\-mmm\-yy">
                  <c:v>34845</c:v>
                </c:pt>
                <c:pt idx="313" formatCode="dd\-mmm\-yy">
                  <c:v>34831</c:v>
                </c:pt>
                <c:pt idx="314" formatCode="dd\-mmm\-yy">
                  <c:v>34623</c:v>
                </c:pt>
                <c:pt idx="315" formatCode="dd\-mmm\-yy">
                  <c:v>34617</c:v>
                </c:pt>
                <c:pt idx="316" formatCode="dd\-mmm\-yy">
                  <c:v>34606</c:v>
                </c:pt>
                <c:pt idx="317" formatCode="dd\-mmm\-yy">
                  <c:v>34589</c:v>
                </c:pt>
                <c:pt idx="318" formatCode="dd\-mmm\-yy">
                  <c:v>34578</c:v>
                </c:pt>
                <c:pt idx="319" formatCode="dd\-mmm\-yy">
                  <c:v>34568</c:v>
                </c:pt>
                <c:pt idx="320" formatCode="dd\-mmm\-yy">
                  <c:v>34551</c:v>
                </c:pt>
                <c:pt idx="321" formatCode="dd\-mmm\-yy">
                  <c:v>34540</c:v>
                </c:pt>
                <c:pt idx="322" formatCode="dd\-mmm\-yy">
                  <c:v>34539</c:v>
                </c:pt>
                <c:pt idx="323" formatCode="dd\-mmm\-yy">
                  <c:v>34527</c:v>
                </c:pt>
                <c:pt idx="324" formatCode="dd\-mmm\-yy">
                  <c:v>34519</c:v>
                </c:pt>
                <c:pt idx="325" formatCode="dd\-mmm\-yy">
                  <c:v>34501</c:v>
                </c:pt>
                <c:pt idx="326" formatCode="dd\-mmm\-yy">
                  <c:v>34494</c:v>
                </c:pt>
                <c:pt idx="327" formatCode="dd\-mmm\-yy">
                  <c:v>34482</c:v>
                </c:pt>
                <c:pt idx="328" formatCode="dd\-mmm\-yy">
                  <c:v>34447</c:v>
                </c:pt>
                <c:pt idx="329" formatCode="dd\-mmm\-yy">
                  <c:v>34268</c:v>
                </c:pt>
                <c:pt idx="330" formatCode="dd\-mmm\-yy">
                  <c:v>34260</c:v>
                </c:pt>
                <c:pt idx="331" formatCode="dd\-mmm\-yy">
                  <c:v>34252</c:v>
                </c:pt>
                <c:pt idx="332" formatCode="dd\-mmm\-yy">
                  <c:v>34242</c:v>
                </c:pt>
                <c:pt idx="333" formatCode="dd\-mmm\-yy">
                  <c:v>34230</c:v>
                </c:pt>
                <c:pt idx="334" formatCode="dd\-mmm\-yy">
                  <c:v>34213</c:v>
                </c:pt>
                <c:pt idx="335" formatCode="dd\-mmm\-yy">
                  <c:v>34206</c:v>
                </c:pt>
                <c:pt idx="336" formatCode="dd\-mmm\-yy">
                  <c:v>34196</c:v>
                </c:pt>
                <c:pt idx="337" formatCode="dd\-mmm\-yy">
                  <c:v>34192</c:v>
                </c:pt>
                <c:pt idx="338" formatCode="dd\-mmm\-yy">
                  <c:v>34180</c:v>
                </c:pt>
                <c:pt idx="339" formatCode="dd\-mmm\-yy">
                  <c:v>34170</c:v>
                </c:pt>
                <c:pt idx="340" formatCode="dd\-mmm\-yy">
                  <c:v>34155</c:v>
                </c:pt>
                <c:pt idx="341" formatCode="dd\-mmm\-yy">
                  <c:v>34142</c:v>
                </c:pt>
              </c:numCache>
            </c:numRef>
          </c:xVal>
          <c:yVal>
            <c:numRef>
              <c:f>'Secchi Martin'!$D$2:$D$343</c:f>
              <c:numCache>
                <c:formatCode>General</c:formatCode>
                <c:ptCount val="342"/>
                <c:pt idx="0">
                  <c:v>12.1</c:v>
                </c:pt>
                <c:pt idx="1">
                  <c:v>12.1</c:v>
                </c:pt>
                <c:pt idx="2">
                  <c:v>11.1</c:v>
                </c:pt>
                <c:pt idx="3">
                  <c:v>7.5</c:v>
                </c:pt>
                <c:pt idx="4">
                  <c:v>11.5</c:v>
                </c:pt>
                <c:pt idx="5">
                  <c:v>12.1</c:v>
                </c:pt>
                <c:pt idx="6">
                  <c:v>7.5</c:v>
                </c:pt>
                <c:pt idx="7">
                  <c:v>17</c:v>
                </c:pt>
                <c:pt idx="8">
                  <c:v>16</c:v>
                </c:pt>
                <c:pt idx="9">
                  <c:v>9</c:v>
                </c:pt>
                <c:pt idx="10">
                  <c:v>4.5999999999999996</c:v>
                </c:pt>
                <c:pt idx="11">
                  <c:v>9</c:v>
                </c:pt>
                <c:pt idx="12">
                  <c:v>9.5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5.5</c:v>
                </c:pt>
                <c:pt idx="18">
                  <c:v>4.1500000000000004</c:v>
                </c:pt>
                <c:pt idx="19">
                  <c:v>7.2</c:v>
                </c:pt>
                <c:pt idx="20">
                  <c:v>4.8499999999999996</c:v>
                </c:pt>
                <c:pt idx="21">
                  <c:v>6.15</c:v>
                </c:pt>
                <c:pt idx="22">
                  <c:v>9.4499999999999993</c:v>
                </c:pt>
                <c:pt idx="23">
                  <c:v>13.4</c:v>
                </c:pt>
                <c:pt idx="24">
                  <c:v>16.100000000000001</c:v>
                </c:pt>
                <c:pt idx="25">
                  <c:v>14.8</c:v>
                </c:pt>
                <c:pt idx="26">
                  <c:v>15.3</c:v>
                </c:pt>
                <c:pt idx="27">
                  <c:v>4</c:v>
                </c:pt>
                <c:pt idx="28">
                  <c:v>5.35</c:v>
                </c:pt>
                <c:pt idx="29">
                  <c:v>6.6</c:v>
                </c:pt>
                <c:pt idx="30">
                  <c:v>4.5</c:v>
                </c:pt>
                <c:pt idx="31">
                  <c:v>4.8</c:v>
                </c:pt>
                <c:pt idx="32">
                  <c:v>7.1</c:v>
                </c:pt>
                <c:pt idx="33">
                  <c:v>6.6</c:v>
                </c:pt>
                <c:pt idx="34">
                  <c:v>10.9</c:v>
                </c:pt>
                <c:pt idx="35">
                  <c:v>8.35</c:v>
                </c:pt>
                <c:pt idx="36">
                  <c:v>10.1</c:v>
                </c:pt>
                <c:pt idx="37">
                  <c:v>8.8000000000000007</c:v>
                </c:pt>
                <c:pt idx="38">
                  <c:v>6.2</c:v>
                </c:pt>
                <c:pt idx="39">
                  <c:v>7</c:v>
                </c:pt>
                <c:pt idx="40">
                  <c:v>4.4000000000000004</c:v>
                </c:pt>
                <c:pt idx="41">
                  <c:v>5.8</c:v>
                </c:pt>
                <c:pt idx="42">
                  <c:v>8.6</c:v>
                </c:pt>
                <c:pt idx="43">
                  <c:v>5.8</c:v>
                </c:pt>
                <c:pt idx="44">
                  <c:v>5.8</c:v>
                </c:pt>
                <c:pt idx="45">
                  <c:v>9.8000000000000007</c:v>
                </c:pt>
                <c:pt idx="46">
                  <c:v>10.4</c:v>
                </c:pt>
                <c:pt idx="47">
                  <c:v>8</c:v>
                </c:pt>
                <c:pt idx="49">
                  <c:v>10.7</c:v>
                </c:pt>
                <c:pt idx="50">
                  <c:v>4.3</c:v>
                </c:pt>
                <c:pt idx="51">
                  <c:v>5</c:v>
                </c:pt>
                <c:pt idx="52">
                  <c:v>6.7</c:v>
                </c:pt>
                <c:pt idx="53">
                  <c:v>6.3</c:v>
                </c:pt>
                <c:pt idx="54">
                  <c:v>2.8</c:v>
                </c:pt>
                <c:pt idx="55">
                  <c:v>3.7</c:v>
                </c:pt>
                <c:pt idx="56">
                  <c:v>5</c:v>
                </c:pt>
                <c:pt idx="57">
                  <c:v>5.2</c:v>
                </c:pt>
                <c:pt idx="58">
                  <c:v>7.2</c:v>
                </c:pt>
                <c:pt idx="59">
                  <c:v>5.4</c:v>
                </c:pt>
                <c:pt idx="60">
                  <c:v>10.1</c:v>
                </c:pt>
                <c:pt idx="61">
                  <c:v>9.4</c:v>
                </c:pt>
                <c:pt idx="62">
                  <c:v>6.8</c:v>
                </c:pt>
                <c:pt idx="63">
                  <c:v>7</c:v>
                </c:pt>
                <c:pt idx="64">
                  <c:v>16.7</c:v>
                </c:pt>
                <c:pt idx="65">
                  <c:v>9.8000000000000007</c:v>
                </c:pt>
                <c:pt idx="66">
                  <c:v>8.1999999999999993</c:v>
                </c:pt>
                <c:pt idx="67">
                  <c:v>9</c:v>
                </c:pt>
                <c:pt idx="68">
                  <c:v>8.5</c:v>
                </c:pt>
                <c:pt idx="69">
                  <c:v>10.3</c:v>
                </c:pt>
                <c:pt idx="70">
                  <c:v>9.1</c:v>
                </c:pt>
                <c:pt idx="71">
                  <c:v>10.8</c:v>
                </c:pt>
                <c:pt idx="72">
                  <c:v>7.8</c:v>
                </c:pt>
                <c:pt idx="73">
                  <c:v>10</c:v>
                </c:pt>
                <c:pt idx="74">
                  <c:v>11</c:v>
                </c:pt>
                <c:pt idx="75">
                  <c:v>9.8000000000000007</c:v>
                </c:pt>
                <c:pt idx="76">
                  <c:v>9.8000000000000007</c:v>
                </c:pt>
                <c:pt idx="77">
                  <c:v>10.8</c:v>
                </c:pt>
                <c:pt idx="78">
                  <c:v>6.5</c:v>
                </c:pt>
                <c:pt idx="79">
                  <c:v>9</c:v>
                </c:pt>
                <c:pt idx="80">
                  <c:v>8.5</c:v>
                </c:pt>
                <c:pt idx="81">
                  <c:v>4.5999999999999996</c:v>
                </c:pt>
                <c:pt idx="82">
                  <c:v>4.7</c:v>
                </c:pt>
                <c:pt idx="83">
                  <c:v>4.7</c:v>
                </c:pt>
                <c:pt idx="84">
                  <c:v>5.0999999999999996</c:v>
                </c:pt>
                <c:pt idx="85">
                  <c:v>9.1999999999999993</c:v>
                </c:pt>
                <c:pt idx="86">
                  <c:v>9</c:v>
                </c:pt>
                <c:pt idx="87">
                  <c:v>11.6</c:v>
                </c:pt>
                <c:pt idx="88">
                  <c:v>9.8000000000000007</c:v>
                </c:pt>
                <c:pt idx="89">
                  <c:v>10.8</c:v>
                </c:pt>
                <c:pt idx="90">
                  <c:v>9</c:v>
                </c:pt>
                <c:pt idx="91">
                  <c:v>8.6999999999999993</c:v>
                </c:pt>
                <c:pt idx="92">
                  <c:v>7.4</c:v>
                </c:pt>
                <c:pt idx="93">
                  <c:v>7</c:v>
                </c:pt>
                <c:pt idx="94">
                  <c:v>7.8</c:v>
                </c:pt>
                <c:pt idx="95">
                  <c:v>7.8</c:v>
                </c:pt>
                <c:pt idx="96">
                  <c:v>6.6</c:v>
                </c:pt>
                <c:pt idx="97">
                  <c:v>6.5</c:v>
                </c:pt>
                <c:pt idx="98">
                  <c:v>5.7</c:v>
                </c:pt>
                <c:pt idx="99">
                  <c:v>14.9</c:v>
                </c:pt>
                <c:pt idx="100">
                  <c:v>5.4</c:v>
                </c:pt>
                <c:pt idx="101">
                  <c:v>6.1</c:v>
                </c:pt>
                <c:pt idx="102">
                  <c:v>9.5</c:v>
                </c:pt>
                <c:pt idx="103">
                  <c:v>8.9</c:v>
                </c:pt>
                <c:pt idx="104">
                  <c:v>10.6</c:v>
                </c:pt>
                <c:pt idx="105">
                  <c:v>11.4</c:v>
                </c:pt>
                <c:pt idx="106">
                  <c:v>8.5</c:v>
                </c:pt>
                <c:pt idx="107">
                  <c:v>8.8000000000000007</c:v>
                </c:pt>
                <c:pt idx="108">
                  <c:v>8.5</c:v>
                </c:pt>
                <c:pt idx="109">
                  <c:v>10.3</c:v>
                </c:pt>
                <c:pt idx="110">
                  <c:v>11.9</c:v>
                </c:pt>
                <c:pt idx="113">
                  <c:v>6.7</c:v>
                </c:pt>
                <c:pt idx="114">
                  <c:v>8.1</c:v>
                </c:pt>
                <c:pt idx="115">
                  <c:v>9.3000000000000007</c:v>
                </c:pt>
                <c:pt idx="116">
                  <c:v>5</c:v>
                </c:pt>
                <c:pt idx="117">
                  <c:v>4.7</c:v>
                </c:pt>
                <c:pt idx="118">
                  <c:v>9.6</c:v>
                </c:pt>
                <c:pt idx="119">
                  <c:v>8.6999999999999993</c:v>
                </c:pt>
                <c:pt idx="120">
                  <c:v>10.1</c:v>
                </c:pt>
                <c:pt idx="121">
                  <c:v>10.8</c:v>
                </c:pt>
                <c:pt idx="122">
                  <c:v>12.2</c:v>
                </c:pt>
                <c:pt idx="123">
                  <c:v>9.5</c:v>
                </c:pt>
                <c:pt idx="124">
                  <c:v>9.4</c:v>
                </c:pt>
                <c:pt idx="125">
                  <c:v>4.7</c:v>
                </c:pt>
                <c:pt idx="126">
                  <c:v>6.4</c:v>
                </c:pt>
                <c:pt idx="127">
                  <c:v>9.6999999999999993</c:v>
                </c:pt>
                <c:pt idx="128">
                  <c:v>11.2</c:v>
                </c:pt>
                <c:pt idx="129">
                  <c:v>13.2</c:v>
                </c:pt>
                <c:pt idx="130">
                  <c:v>4.9000000000000004</c:v>
                </c:pt>
                <c:pt idx="131">
                  <c:v>7.1</c:v>
                </c:pt>
                <c:pt idx="132">
                  <c:v>10.1</c:v>
                </c:pt>
                <c:pt idx="133">
                  <c:v>7.15</c:v>
                </c:pt>
                <c:pt idx="134">
                  <c:v>6.4</c:v>
                </c:pt>
                <c:pt idx="135">
                  <c:v>8.9</c:v>
                </c:pt>
                <c:pt idx="136">
                  <c:v>11.3</c:v>
                </c:pt>
                <c:pt idx="137">
                  <c:v>8.8000000000000007</c:v>
                </c:pt>
                <c:pt idx="138">
                  <c:v>11.2</c:v>
                </c:pt>
                <c:pt idx="139">
                  <c:v>7.4</c:v>
                </c:pt>
                <c:pt idx="140">
                  <c:v>4.5</c:v>
                </c:pt>
                <c:pt idx="141">
                  <c:v>4.5999999999999996</c:v>
                </c:pt>
                <c:pt idx="142">
                  <c:v>8.6</c:v>
                </c:pt>
                <c:pt idx="143">
                  <c:v>7.2</c:v>
                </c:pt>
                <c:pt idx="144">
                  <c:v>7.1</c:v>
                </c:pt>
                <c:pt idx="145">
                  <c:v>15.8</c:v>
                </c:pt>
                <c:pt idx="146">
                  <c:v>15.1</c:v>
                </c:pt>
                <c:pt idx="147">
                  <c:v>12.2</c:v>
                </c:pt>
                <c:pt idx="148">
                  <c:v>12.1</c:v>
                </c:pt>
                <c:pt idx="149">
                  <c:v>11.7</c:v>
                </c:pt>
                <c:pt idx="150">
                  <c:v>8.4</c:v>
                </c:pt>
                <c:pt idx="151">
                  <c:v>2.9</c:v>
                </c:pt>
                <c:pt idx="152">
                  <c:v>7.2</c:v>
                </c:pt>
                <c:pt idx="153">
                  <c:v>8.8000000000000007</c:v>
                </c:pt>
                <c:pt idx="154">
                  <c:v>8.5</c:v>
                </c:pt>
                <c:pt idx="155">
                  <c:v>10.8</c:v>
                </c:pt>
                <c:pt idx="156">
                  <c:v>9.1999999999999993</c:v>
                </c:pt>
                <c:pt idx="157">
                  <c:v>5.4</c:v>
                </c:pt>
                <c:pt idx="159">
                  <c:v>9.5</c:v>
                </c:pt>
                <c:pt idx="160">
                  <c:v>9.5</c:v>
                </c:pt>
                <c:pt idx="161">
                  <c:v>11.1</c:v>
                </c:pt>
                <c:pt idx="162">
                  <c:v>14.6</c:v>
                </c:pt>
                <c:pt idx="163">
                  <c:v>13.6</c:v>
                </c:pt>
                <c:pt idx="164">
                  <c:v>10.8</c:v>
                </c:pt>
                <c:pt idx="165">
                  <c:v>9.1999999999999993</c:v>
                </c:pt>
                <c:pt idx="166">
                  <c:v>5.4</c:v>
                </c:pt>
                <c:pt idx="168">
                  <c:v>3.7</c:v>
                </c:pt>
                <c:pt idx="169">
                  <c:v>8.6999999999999993</c:v>
                </c:pt>
                <c:pt idx="172">
                  <c:v>8.5</c:v>
                </c:pt>
                <c:pt idx="173">
                  <c:v>8.8000000000000007</c:v>
                </c:pt>
                <c:pt idx="174">
                  <c:v>9.8000000000000007</c:v>
                </c:pt>
                <c:pt idx="175">
                  <c:v>16.2</c:v>
                </c:pt>
                <c:pt idx="176">
                  <c:v>10.8</c:v>
                </c:pt>
                <c:pt idx="177">
                  <c:v>8.1999999999999993</c:v>
                </c:pt>
                <c:pt idx="178">
                  <c:v>9.9</c:v>
                </c:pt>
                <c:pt idx="179">
                  <c:v>13</c:v>
                </c:pt>
                <c:pt idx="180">
                  <c:v>16.899999999999999</c:v>
                </c:pt>
                <c:pt idx="181">
                  <c:v>8</c:v>
                </c:pt>
                <c:pt idx="182">
                  <c:v>9.3000000000000007</c:v>
                </c:pt>
                <c:pt idx="183">
                  <c:v>8.4</c:v>
                </c:pt>
                <c:pt idx="184">
                  <c:v>12.6</c:v>
                </c:pt>
                <c:pt idx="185">
                  <c:v>12.2</c:v>
                </c:pt>
                <c:pt idx="186">
                  <c:v>9.3000000000000007</c:v>
                </c:pt>
                <c:pt idx="187">
                  <c:v>6.9</c:v>
                </c:pt>
                <c:pt idx="188">
                  <c:v>5.8</c:v>
                </c:pt>
                <c:pt idx="189">
                  <c:v>6.1</c:v>
                </c:pt>
                <c:pt idx="190">
                  <c:v>13.3</c:v>
                </c:pt>
                <c:pt idx="191">
                  <c:v>16.8</c:v>
                </c:pt>
                <c:pt idx="192">
                  <c:v>10.1</c:v>
                </c:pt>
                <c:pt idx="193">
                  <c:v>9</c:v>
                </c:pt>
                <c:pt idx="194">
                  <c:v>12.2</c:v>
                </c:pt>
                <c:pt idx="195">
                  <c:v>15.9</c:v>
                </c:pt>
                <c:pt idx="196">
                  <c:v>13.6</c:v>
                </c:pt>
                <c:pt idx="197">
                  <c:v>17.3</c:v>
                </c:pt>
                <c:pt idx="198">
                  <c:v>13.2</c:v>
                </c:pt>
                <c:pt idx="199">
                  <c:v>12.7</c:v>
                </c:pt>
                <c:pt idx="200">
                  <c:v>9.1999999999999993</c:v>
                </c:pt>
                <c:pt idx="201">
                  <c:v>6.2</c:v>
                </c:pt>
                <c:pt idx="202">
                  <c:v>6.4</c:v>
                </c:pt>
                <c:pt idx="203">
                  <c:v>11</c:v>
                </c:pt>
                <c:pt idx="204">
                  <c:v>11.2</c:v>
                </c:pt>
                <c:pt idx="205">
                  <c:v>10</c:v>
                </c:pt>
                <c:pt idx="206">
                  <c:v>14.1</c:v>
                </c:pt>
                <c:pt idx="207">
                  <c:v>10.3</c:v>
                </c:pt>
                <c:pt idx="208">
                  <c:v>12.2</c:v>
                </c:pt>
                <c:pt idx="209">
                  <c:v>11.9</c:v>
                </c:pt>
                <c:pt idx="210">
                  <c:v>10</c:v>
                </c:pt>
                <c:pt idx="211">
                  <c:v>12.6</c:v>
                </c:pt>
                <c:pt idx="212">
                  <c:v>13.7</c:v>
                </c:pt>
                <c:pt idx="213">
                  <c:v>10.199999999999999</c:v>
                </c:pt>
                <c:pt idx="214">
                  <c:v>5.9</c:v>
                </c:pt>
                <c:pt idx="215">
                  <c:v>6.6</c:v>
                </c:pt>
                <c:pt idx="216">
                  <c:v>6.2</c:v>
                </c:pt>
                <c:pt idx="217">
                  <c:v>7.3</c:v>
                </c:pt>
                <c:pt idx="218">
                  <c:v>9</c:v>
                </c:pt>
                <c:pt idx="219">
                  <c:v>9.1</c:v>
                </c:pt>
                <c:pt idx="220">
                  <c:v>13</c:v>
                </c:pt>
                <c:pt idx="221">
                  <c:v>11.9</c:v>
                </c:pt>
                <c:pt idx="222">
                  <c:v>14.1</c:v>
                </c:pt>
                <c:pt idx="223">
                  <c:v>15.6</c:v>
                </c:pt>
                <c:pt idx="224">
                  <c:v>14.8</c:v>
                </c:pt>
                <c:pt idx="225">
                  <c:v>17.100000000000001</c:v>
                </c:pt>
                <c:pt idx="226">
                  <c:v>15.1</c:v>
                </c:pt>
                <c:pt idx="227">
                  <c:v>6.5</c:v>
                </c:pt>
                <c:pt idx="228">
                  <c:v>8.4</c:v>
                </c:pt>
                <c:pt idx="229">
                  <c:v>7.2</c:v>
                </c:pt>
                <c:pt idx="230">
                  <c:v>5.6</c:v>
                </c:pt>
                <c:pt idx="231">
                  <c:v>4.2</c:v>
                </c:pt>
                <c:pt idx="232">
                  <c:v>4.7</c:v>
                </c:pt>
                <c:pt idx="233">
                  <c:v>8.4</c:v>
                </c:pt>
                <c:pt idx="234">
                  <c:v>8.8000000000000007</c:v>
                </c:pt>
                <c:pt idx="235">
                  <c:v>11.2</c:v>
                </c:pt>
                <c:pt idx="236">
                  <c:v>13.6</c:v>
                </c:pt>
                <c:pt idx="237">
                  <c:v>15.2</c:v>
                </c:pt>
                <c:pt idx="238">
                  <c:v>9.3000000000000007</c:v>
                </c:pt>
                <c:pt idx="239">
                  <c:v>13.9</c:v>
                </c:pt>
                <c:pt idx="240">
                  <c:v>12.2</c:v>
                </c:pt>
                <c:pt idx="241">
                  <c:v>4.4000000000000004</c:v>
                </c:pt>
                <c:pt idx="242">
                  <c:v>8.1999999999999993</c:v>
                </c:pt>
                <c:pt idx="243">
                  <c:v>5.4</c:v>
                </c:pt>
                <c:pt idx="244">
                  <c:v>10.6</c:v>
                </c:pt>
                <c:pt idx="245">
                  <c:v>9.4</c:v>
                </c:pt>
                <c:pt idx="246">
                  <c:v>8.4</c:v>
                </c:pt>
                <c:pt idx="247">
                  <c:v>9.8000000000000007</c:v>
                </c:pt>
                <c:pt idx="248">
                  <c:v>14.8</c:v>
                </c:pt>
                <c:pt idx="249">
                  <c:v>7.3</c:v>
                </c:pt>
                <c:pt idx="250">
                  <c:v>10</c:v>
                </c:pt>
                <c:pt idx="251">
                  <c:v>10.8</c:v>
                </c:pt>
                <c:pt idx="252">
                  <c:v>12.5</c:v>
                </c:pt>
                <c:pt idx="253">
                  <c:v>12.25</c:v>
                </c:pt>
                <c:pt idx="254">
                  <c:v>7.5</c:v>
                </c:pt>
                <c:pt idx="255">
                  <c:v>4</c:v>
                </c:pt>
                <c:pt idx="256">
                  <c:v>4</c:v>
                </c:pt>
                <c:pt idx="257">
                  <c:v>9.25</c:v>
                </c:pt>
                <c:pt idx="258">
                  <c:v>10.5</c:v>
                </c:pt>
                <c:pt idx="259">
                  <c:v>7.25</c:v>
                </c:pt>
                <c:pt idx="260">
                  <c:v>12.25</c:v>
                </c:pt>
                <c:pt idx="261">
                  <c:v>13.75</c:v>
                </c:pt>
                <c:pt idx="262">
                  <c:v>5.5</c:v>
                </c:pt>
                <c:pt idx="263">
                  <c:v>10.5</c:v>
                </c:pt>
                <c:pt idx="264">
                  <c:v>16</c:v>
                </c:pt>
                <c:pt idx="265">
                  <c:v>14.75</c:v>
                </c:pt>
                <c:pt idx="266">
                  <c:v>14.75</c:v>
                </c:pt>
                <c:pt idx="267">
                  <c:v>12</c:v>
                </c:pt>
                <c:pt idx="268">
                  <c:v>8.25</c:v>
                </c:pt>
                <c:pt idx="269">
                  <c:v>9</c:v>
                </c:pt>
                <c:pt idx="270">
                  <c:v>8.25</c:v>
                </c:pt>
                <c:pt idx="271">
                  <c:v>11.75</c:v>
                </c:pt>
                <c:pt idx="272">
                  <c:v>11.75</c:v>
                </c:pt>
                <c:pt idx="273">
                  <c:v>13.5</c:v>
                </c:pt>
                <c:pt idx="274">
                  <c:v>9.25</c:v>
                </c:pt>
                <c:pt idx="275">
                  <c:v>9.5</c:v>
                </c:pt>
                <c:pt idx="276">
                  <c:v>9.75</c:v>
                </c:pt>
                <c:pt idx="277">
                  <c:v>3</c:v>
                </c:pt>
                <c:pt idx="278">
                  <c:v>2</c:v>
                </c:pt>
                <c:pt idx="279">
                  <c:v>8.5</c:v>
                </c:pt>
                <c:pt idx="280">
                  <c:v>12</c:v>
                </c:pt>
                <c:pt idx="281">
                  <c:v>12.5</c:v>
                </c:pt>
                <c:pt idx="282">
                  <c:v>11.5</c:v>
                </c:pt>
                <c:pt idx="283">
                  <c:v>11</c:v>
                </c:pt>
                <c:pt idx="284">
                  <c:v>4.75</c:v>
                </c:pt>
                <c:pt idx="285">
                  <c:v>7</c:v>
                </c:pt>
                <c:pt idx="286">
                  <c:v>5</c:v>
                </c:pt>
                <c:pt idx="287">
                  <c:v>13.25</c:v>
                </c:pt>
                <c:pt idx="288">
                  <c:v>10.5</c:v>
                </c:pt>
                <c:pt idx="289">
                  <c:v>10</c:v>
                </c:pt>
                <c:pt idx="290">
                  <c:v>13.5</c:v>
                </c:pt>
                <c:pt idx="291">
                  <c:v>7</c:v>
                </c:pt>
                <c:pt idx="293">
                  <c:v>4</c:v>
                </c:pt>
                <c:pt idx="294">
                  <c:v>7.25</c:v>
                </c:pt>
                <c:pt idx="295">
                  <c:v>10.5</c:v>
                </c:pt>
                <c:pt idx="296">
                  <c:v>12</c:v>
                </c:pt>
                <c:pt idx="297">
                  <c:v>14.25</c:v>
                </c:pt>
                <c:pt idx="298">
                  <c:v>9.5</c:v>
                </c:pt>
                <c:pt idx="299">
                  <c:v>8</c:v>
                </c:pt>
                <c:pt idx="300">
                  <c:v>7.25</c:v>
                </c:pt>
                <c:pt idx="301">
                  <c:v>8.25</c:v>
                </c:pt>
                <c:pt idx="302">
                  <c:v>7.5</c:v>
                </c:pt>
                <c:pt idx="303">
                  <c:v>10.75</c:v>
                </c:pt>
                <c:pt idx="305">
                  <c:v>12.5</c:v>
                </c:pt>
                <c:pt idx="306">
                  <c:v>14.25</c:v>
                </c:pt>
                <c:pt idx="307">
                  <c:v>10.5</c:v>
                </c:pt>
                <c:pt idx="308">
                  <c:v>10.25</c:v>
                </c:pt>
                <c:pt idx="309">
                  <c:v>14.5</c:v>
                </c:pt>
                <c:pt idx="310">
                  <c:v>15</c:v>
                </c:pt>
                <c:pt idx="312">
                  <c:v>4.5</c:v>
                </c:pt>
                <c:pt idx="313">
                  <c:v>4.75</c:v>
                </c:pt>
                <c:pt idx="314">
                  <c:v>7.5</c:v>
                </c:pt>
                <c:pt idx="315">
                  <c:v>7.25</c:v>
                </c:pt>
                <c:pt idx="316">
                  <c:v>13.75</c:v>
                </c:pt>
                <c:pt idx="317">
                  <c:v>8.25</c:v>
                </c:pt>
                <c:pt idx="318">
                  <c:v>8</c:v>
                </c:pt>
                <c:pt idx="319">
                  <c:v>10.25</c:v>
                </c:pt>
                <c:pt idx="320">
                  <c:v>10.25</c:v>
                </c:pt>
                <c:pt idx="322">
                  <c:v>14.75</c:v>
                </c:pt>
                <c:pt idx="323">
                  <c:v>14.5</c:v>
                </c:pt>
                <c:pt idx="324">
                  <c:v>15.25</c:v>
                </c:pt>
                <c:pt idx="325">
                  <c:v>14.5</c:v>
                </c:pt>
                <c:pt idx="326">
                  <c:v>13</c:v>
                </c:pt>
                <c:pt idx="327">
                  <c:v>16</c:v>
                </c:pt>
                <c:pt idx="328">
                  <c:v>15.75</c:v>
                </c:pt>
                <c:pt idx="329">
                  <c:v>10</c:v>
                </c:pt>
                <c:pt idx="330">
                  <c:v>5.5</c:v>
                </c:pt>
                <c:pt idx="331">
                  <c:v>9.75</c:v>
                </c:pt>
                <c:pt idx="332">
                  <c:v>9.5</c:v>
                </c:pt>
                <c:pt idx="333">
                  <c:v>9.5</c:v>
                </c:pt>
                <c:pt idx="334">
                  <c:v>11.25</c:v>
                </c:pt>
                <c:pt idx="335">
                  <c:v>13.25</c:v>
                </c:pt>
                <c:pt idx="336">
                  <c:v>10.5</c:v>
                </c:pt>
                <c:pt idx="337">
                  <c:v>12.25</c:v>
                </c:pt>
                <c:pt idx="338">
                  <c:v>12</c:v>
                </c:pt>
                <c:pt idx="339">
                  <c:v>12.5</c:v>
                </c:pt>
                <c:pt idx="340">
                  <c:v>11.25</c:v>
                </c:pt>
                <c:pt idx="341">
                  <c:v>8.25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96-4877-88DD-E087DD850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73008"/>
        <c:axId val="318571568"/>
      </c:scatterChart>
      <c:valAx>
        <c:axId val="318573008"/>
        <c:scaling>
          <c:orientation val="minMax"/>
          <c:max val="46000"/>
          <c:min val="34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318571568"/>
        <c:crosses val="max"/>
        <c:crossBetween val="midCat"/>
        <c:minorUnit val="3650"/>
      </c:valAx>
      <c:valAx>
        <c:axId val="3185715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</a:t>
                </a:r>
                <a:r>
                  <a:rPr lang="en-US" baseline="0"/>
                  <a:t> (feet)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31857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Transparency-Oliver Lake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Oliver'!$E$2:$E$46</c:f>
              <c:strCache>
                <c:ptCount val="45"/>
                <c:pt idx="0">
                  <c:v>9</c:v>
                </c:pt>
                <c:pt idx="1">
                  <c:v>11.9</c:v>
                </c:pt>
                <c:pt idx="2">
                  <c:v>8.8</c:v>
                </c:pt>
                <c:pt idx="3">
                  <c:v>10.5</c:v>
                </c:pt>
                <c:pt idx="4">
                  <c:v>10.2</c:v>
                </c:pt>
                <c:pt idx="5">
                  <c:v>9.2</c:v>
                </c:pt>
                <c:pt idx="6">
                  <c:v>9.6</c:v>
                </c:pt>
                <c:pt idx="7">
                  <c:v>8.1</c:v>
                </c:pt>
                <c:pt idx="8">
                  <c:v>10.5</c:v>
                </c:pt>
                <c:pt idx="9">
                  <c:v>9.2</c:v>
                </c:pt>
                <c:pt idx="10">
                  <c:v>10</c:v>
                </c:pt>
                <c:pt idx="11">
                  <c:v>9.4</c:v>
                </c:pt>
                <c:pt idx="12">
                  <c:v>10.4</c:v>
                </c:pt>
                <c:pt idx="13">
                  <c:v>6.7</c:v>
                </c:pt>
                <c:pt idx="14">
                  <c:v>7.2</c:v>
                </c:pt>
                <c:pt idx="15">
                  <c:v>9.2</c:v>
                </c:pt>
                <c:pt idx="16">
                  <c:v>6.4</c:v>
                </c:pt>
                <c:pt idx="17">
                  <c:v>7.5</c:v>
                </c:pt>
                <c:pt idx="18">
                  <c:v>5.8</c:v>
                </c:pt>
                <c:pt idx="19">
                  <c:v>10</c:v>
                </c:pt>
                <c:pt idx="20">
                  <c:v>6.2</c:v>
                </c:pt>
                <c:pt idx="21">
                  <c:v>6.8</c:v>
                </c:pt>
                <c:pt idx="22">
                  <c:v>7.2</c:v>
                </c:pt>
                <c:pt idx="23">
                  <c:v>7.1</c:v>
                </c:pt>
                <c:pt idx="24">
                  <c:v>8.9</c:v>
                </c:pt>
                <c:pt idx="25">
                  <c:v>10.8</c:v>
                </c:pt>
                <c:pt idx="26">
                  <c:v>9.3</c:v>
                </c:pt>
                <c:pt idx="27">
                  <c:v>4.6</c:v>
                </c:pt>
                <c:pt idx="28">
                  <c:v>6.3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'ALL Oliver'!$B$47:$B$88</c:f>
              <c:numCache>
                <c:formatCode>m/d/yyyy</c:formatCode>
                <c:ptCount val="42"/>
                <c:pt idx="0">
                  <c:v>34169</c:v>
                </c:pt>
                <c:pt idx="1">
                  <c:v>36718</c:v>
                </c:pt>
                <c:pt idx="2">
                  <c:v>37809</c:v>
                </c:pt>
                <c:pt idx="3">
                  <c:v>38923</c:v>
                </c:pt>
                <c:pt idx="4">
                  <c:v>38923</c:v>
                </c:pt>
                <c:pt idx="5">
                  <c:v>38923</c:v>
                </c:pt>
                <c:pt idx="6">
                  <c:v>39652</c:v>
                </c:pt>
                <c:pt idx="7">
                  <c:v>41085</c:v>
                </c:pt>
                <c:pt idx="8">
                  <c:v>42184</c:v>
                </c:pt>
                <c:pt idx="9">
                  <c:v>43640</c:v>
                </c:pt>
                <c:pt idx="10">
                  <c:v>26525</c:v>
                </c:pt>
                <c:pt idx="11">
                  <c:v>27565</c:v>
                </c:pt>
                <c:pt idx="12">
                  <c:v>30515</c:v>
                </c:pt>
                <c:pt idx="13">
                  <c:v>39597</c:v>
                </c:pt>
                <c:pt idx="14">
                  <c:v>39666</c:v>
                </c:pt>
                <c:pt idx="15">
                  <c:v>41009</c:v>
                </c:pt>
                <c:pt idx="16">
                  <c:v>41121</c:v>
                </c:pt>
                <c:pt idx="17">
                  <c:v>42941</c:v>
                </c:pt>
                <c:pt idx="18">
                  <c:v>42977</c:v>
                </c:pt>
                <c:pt idx="19">
                  <c:v>42989</c:v>
                </c:pt>
                <c:pt idx="20">
                  <c:v>42996</c:v>
                </c:pt>
                <c:pt idx="21">
                  <c:v>43024</c:v>
                </c:pt>
                <c:pt idx="22">
                  <c:v>43329</c:v>
                </c:pt>
                <c:pt idx="23">
                  <c:v>43335</c:v>
                </c:pt>
                <c:pt idx="24">
                  <c:v>43342</c:v>
                </c:pt>
                <c:pt idx="25">
                  <c:v>43641</c:v>
                </c:pt>
                <c:pt idx="26">
                  <c:v>43705</c:v>
                </c:pt>
                <c:pt idx="27">
                  <c:v>43719</c:v>
                </c:pt>
                <c:pt idx="28">
                  <c:v>44069</c:v>
                </c:pt>
                <c:pt idx="29">
                  <c:v>44438</c:v>
                </c:pt>
                <c:pt idx="30">
                  <c:v>44803</c:v>
                </c:pt>
                <c:pt idx="31">
                  <c:v>45168</c:v>
                </c:pt>
                <c:pt idx="32">
                  <c:v>41492</c:v>
                </c:pt>
                <c:pt idx="33">
                  <c:v>42571</c:v>
                </c:pt>
                <c:pt idx="34">
                  <c:v>42963</c:v>
                </c:pt>
                <c:pt idx="35">
                  <c:v>41842</c:v>
                </c:pt>
                <c:pt idx="36">
                  <c:v>42205</c:v>
                </c:pt>
                <c:pt idx="37">
                  <c:v>39652</c:v>
                </c:pt>
                <c:pt idx="38">
                  <c:v>26788</c:v>
                </c:pt>
                <c:pt idx="39">
                  <c:v>26882</c:v>
                </c:pt>
                <c:pt idx="40">
                  <c:v>26948</c:v>
                </c:pt>
                <c:pt idx="41">
                  <c:v>28354</c:v>
                </c:pt>
              </c:numCache>
            </c:numRef>
          </c:xVal>
          <c:yVal>
            <c:numRef>
              <c:f>'ALL Oliver'!$E$47:$E$88</c:f>
              <c:numCache>
                <c:formatCode>General</c:formatCode>
                <c:ptCount val="42"/>
                <c:pt idx="0">
                  <c:v>5.6</c:v>
                </c:pt>
                <c:pt idx="1">
                  <c:v>6.9</c:v>
                </c:pt>
                <c:pt idx="2">
                  <c:v>6.6</c:v>
                </c:pt>
                <c:pt idx="3">
                  <c:v>8.5</c:v>
                </c:pt>
                <c:pt idx="4">
                  <c:v>8.1999999999999993</c:v>
                </c:pt>
                <c:pt idx="5">
                  <c:v>10.5</c:v>
                </c:pt>
                <c:pt idx="6">
                  <c:v>5.3</c:v>
                </c:pt>
                <c:pt idx="7">
                  <c:v>5.6</c:v>
                </c:pt>
                <c:pt idx="8">
                  <c:v>5.6</c:v>
                </c:pt>
                <c:pt idx="9">
                  <c:v>11.5</c:v>
                </c:pt>
                <c:pt idx="10">
                  <c:v>7.5</c:v>
                </c:pt>
                <c:pt idx="11">
                  <c:v>10</c:v>
                </c:pt>
                <c:pt idx="12">
                  <c:v>8.5</c:v>
                </c:pt>
                <c:pt idx="13">
                  <c:v>14.5</c:v>
                </c:pt>
                <c:pt idx="14">
                  <c:v>6.5</c:v>
                </c:pt>
                <c:pt idx="15">
                  <c:v>11.5</c:v>
                </c:pt>
                <c:pt idx="16">
                  <c:v>11.5</c:v>
                </c:pt>
                <c:pt idx="17">
                  <c:v>7.5</c:v>
                </c:pt>
                <c:pt idx="18">
                  <c:v>5.5</c:v>
                </c:pt>
                <c:pt idx="19">
                  <c:v>8.5</c:v>
                </c:pt>
                <c:pt idx="20">
                  <c:v>8</c:v>
                </c:pt>
                <c:pt idx="21">
                  <c:v>11.5</c:v>
                </c:pt>
                <c:pt idx="22">
                  <c:v>5.5</c:v>
                </c:pt>
                <c:pt idx="23">
                  <c:v>7.5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5</c:v>
                </c:pt>
                <c:pt idx="29">
                  <c:v>3</c:v>
                </c:pt>
                <c:pt idx="30">
                  <c:v>6</c:v>
                </c:pt>
                <c:pt idx="31">
                  <c:v>3.5</c:v>
                </c:pt>
                <c:pt idx="32">
                  <c:v>10</c:v>
                </c:pt>
                <c:pt idx="33">
                  <c:v>6.5</c:v>
                </c:pt>
                <c:pt idx="34">
                  <c:v>6.5</c:v>
                </c:pt>
                <c:pt idx="35">
                  <c:v>6</c:v>
                </c:pt>
                <c:pt idx="36">
                  <c:v>8.5</c:v>
                </c:pt>
                <c:pt idx="37">
                  <c:v>5.2</c:v>
                </c:pt>
                <c:pt idx="38">
                  <c:v>11.2</c:v>
                </c:pt>
                <c:pt idx="39">
                  <c:v>5.9</c:v>
                </c:pt>
                <c:pt idx="40">
                  <c:v>9.8000000000000007</c:v>
                </c:pt>
                <c:pt idx="41">
                  <c:v>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ED-4DE6-AE1B-37909136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4191"/>
        <c:axId val="1959707391"/>
      </c:scatterChart>
      <c:valAx>
        <c:axId val="22924191"/>
        <c:scaling>
          <c:orientation val="minMax"/>
          <c:max val="45000"/>
          <c:min val="3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707391"/>
        <c:crosses val="max"/>
        <c:crossBetween val="midCat"/>
      </c:valAx>
      <c:valAx>
        <c:axId val="195970739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41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Oliver Lake Historic Temperatures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'DO-Temp Oliver'!$C$1:$D$1</c:f>
              <c:strCache>
                <c:ptCount val="1"/>
                <c:pt idx="0">
                  <c:v>7/19/1993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'DO-Temp Oliver'!$C$3:$C$28</c:f>
              <c:numCache>
                <c:formatCode>General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21</c:v>
                </c:pt>
                <c:pt idx="7">
                  <c:v>17.8</c:v>
                </c:pt>
                <c:pt idx="8">
                  <c:v>15</c:v>
                </c:pt>
                <c:pt idx="9">
                  <c:v>12.3</c:v>
                </c:pt>
                <c:pt idx="10">
                  <c:v>9.5</c:v>
                </c:pt>
                <c:pt idx="11">
                  <c:v>8.1999999999999993</c:v>
                </c:pt>
                <c:pt idx="12">
                  <c:v>7.3</c:v>
                </c:pt>
                <c:pt idx="13">
                  <c:v>7</c:v>
                </c:pt>
                <c:pt idx="14">
                  <c:v>6.8</c:v>
                </c:pt>
                <c:pt idx="15">
                  <c:v>6.7</c:v>
                </c:pt>
                <c:pt idx="16">
                  <c:v>6.5</c:v>
                </c:pt>
                <c:pt idx="17">
                  <c:v>6.3</c:v>
                </c:pt>
                <c:pt idx="18">
                  <c:v>6.1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5.9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9-4781-AD8F-42947F12F9F1}"/>
            </c:ext>
          </c:extLst>
        </c:ser>
        <c:ser>
          <c:idx val="1"/>
          <c:order val="1"/>
          <c:tx>
            <c:strRef>
              <c:f>'DO-Temp Oliver'!$E$1:$F$1</c:f>
              <c:strCache>
                <c:ptCount val="1"/>
                <c:pt idx="0">
                  <c:v>7/11/2000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'DO-Temp Oliver'!$E$3:$E$30</c:f>
              <c:numCache>
                <c:formatCode>General</c:formatCode>
                <c:ptCount val="28"/>
                <c:pt idx="0">
                  <c:v>24.9</c:v>
                </c:pt>
                <c:pt idx="1">
                  <c:v>24.9</c:v>
                </c:pt>
                <c:pt idx="2">
                  <c:v>24.8</c:v>
                </c:pt>
                <c:pt idx="3">
                  <c:v>24.7</c:v>
                </c:pt>
                <c:pt idx="4">
                  <c:v>24.6</c:v>
                </c:pt>
                <c:pt idx="5">
                  <c:v>24.5</c:v>
                </c:pt>
                <c:pt idx="6">
                  <c:v>24.2</c:v>
                </c:pt>
                <c:pt idx="7">
                  <c:v>21.2</c:v>
                </c:pt>
                <c:pt idx="8">
                  <c:v>17.3</c:v>
                </c:pt>
                <c:pt idx="9">
                  <c:v>12.6</c:v>
                </c:pt>
                <c:pt idx="10">
                  <c:v>10.5</c:v>
                </c:pt>
                <c:pt idx="11">
                  <c:v>9.1</c:v>
                </c:pt>
                <c:pt idx="12">
                  <c:v>8.6999999999999993</c:v>
                </c:pt>
                <c:pt idx="13">
                  <c:v>8.3000000000000007</c:v>
                </c:pt>
                <c:pt idx="14">
                  <c:v>8.1</c:v>
                </c:pt>
                <c:pt idx="15">
                  <c:v>7.9</c:v>
                </c:pt>
                <c:pt idx="16">
                  <c:v>7.7</c:v>
                </c:pt>
                <c:pt idx="17">
                  <c:v>7.6</c:v>
                </c:pt>
                <c:pt idx="18">
                  <c:v>7.5</c:v>
                </c:pt>
                <c:pt idx="19">
                  <c:v>7.3</c:v>
                </c:pt>
                <c:pt idx="20">
                  <c:v>7.2</c:v>
                </c:pt>
                <c:pt idx="21">
                  <c:v>7.2</c:v>
                </c:pt>
                <c:pt idx="22">
                  <c:v>7.2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</c:v>
                </c:pt>
                <c:pt idx="27">
                  <c:v>7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9-4781-AD8F-42947F12F9F1}"/>
            </c:ext>
          </c:extLst>
        </c:ser>
        <c:ser>
          <c:idx val="2"/>
          <c:order val="2"/>
          <c:tx>
            <c:strRef>
              <c:f>'DO-Temp Oliver'!$G$1:$H$1</c:f>
              <c:strCache>
                <c:ptCount val="1"/>
                <c:pt idx="0">
                  <c:v>7/7/2003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'DO-Temp Oliver'!$G$3:$G$31</c:f>
              <c:numCache>
                <c:formatCode>General</c:formatCode>
                <c:ptCount val="29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25.7</c:v>
                </c:pt>
                <c:pt idx="5">
                  <c:v>25.4</c:v>
                </c:pt>
                <c:pt idx="6">
                  <c:v>23.2</c:v>
                </c:pt>
                <c:pt idx="7">
                  <c:v>19.5</c:v>
                </c:pt>
                <c:pt idx="8">
                  <c:v>16.399999999999999</c:v>
                </c:pt>
                <c:pt idx="9">
                  <c:v>14</c:v>
                </c:pt>
                <c:pt idx="10">
                  <c:v>10.8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7.7</c:v>
                </c:pt>
                <c:pt idx="14">
                  <c:v>7.4</c:v>
                </c:pt>
                <c:pt idx="15">
                  <c:v>7</c:v>
                </c:pt>
                <c:pt idx="16">
                  <c:v>6.9</c:v>
                </c:pt>
                <c:pt idx="17">
                  <c:v>6.7</c:v>
                </c:pt>
                <c:pt idx="18">
                  <c:v>6.5</c:v>
                </c:pt>
                <c:pt idx="19">
                  <c:v>6.4</c:v>
                </c:pt>
                <c:pt idx="20">
                  <c:v>6.3</c:v>
                </c:pt>
                <c:pt idx="21">
                  <c:v>6.2</c:v>
                </c:pt>
                <c:pt idx="22">
                  <c:v>6.1</c:v>
                </c:pt>
                <c:pt idx="23">
                  <c:v>6</c:v>
                </c:pt>
                <c:pt idx="24">
                  <c:v>6</c:v>
                </c:pt>
                <c:pt idx="25">
                  <c:v>5.9</c:v>
                </c:pt>
                <c:pt idx="26">
                  <c:v>5.9</c:v>
                </c:pt>
                <c:pt idx="27">
                  <c:v>5.9</c:v>
                </c:pt>
                <c:pt idx="28">
                  <c:v>5.8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8-4006-ADC1-EB669F28B2CA}"/>
            </c:ext>
          </c:extLst>
        </c:ser>
        <c:ser>
          <c:idx val="3"/>
          <c:order val="3"/>
          <c:tx>
            <c:strRef>
              <c:f>'DO-Temp Oliver'!$I$1:$J$1</c:f>
              <c:strCache>
                <c:ptCount val="1"/>
                <c:pt idx="0">
                  <c:v>7/25/2006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'DO-Temp Oliver'!$I$3:$I$31</c:f>
              <c:numCache>
                <c:formatCode>General</c:formatCode>
                <c:ptCount val="29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25.7</c:v>
                </c:pt>
                <c:pt idx="5">
                  <c:v>25.4</c:v>
                </c:pt>
                <c:pt idx="6">
                  <c:v>23.2</c:v>
                </c:pt>
                <c:pt idx="7">
                  <c:v>19.5</c:v>
                </c:pt>
                <c:pt idx="8">
                  <c:v>16.399999999999999</c:v>
                </c:pt>
                <c:pt idx="9">
                  <c:v>14</c:v>
                </c:pt>
                <c:pt idx="10">
                  <c:v>10.8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7.7</c:v>
                </c:pt>
                <c:pt idx="14">
                  <c:v>7.4</c:v>
                </c:pt>
                <c:pt idx="15">
                  <c:v>7</c:v>
                </c:pt>
                <c:pt idx="16">
                  <c:v>6.9</c:v>
                </c:pt>
                <c:pt idx="17">
                  <c:v>6.7</c:v>
                </c:pt>
                <c:pt idx="18">
                  <c:v>6.5</c:v>
                </c:pt>
                <c:pt idx="19">
                  <c:v>6.4</c:v>
                </c:pt>
                <c:pt idx="20">
                  <c:v>6.3</c:v>
                </c:pt>
                <c:pt idx="21">
                  <c:v>6.2</c:v>
                </c:pt>
                <c:pt idx="22">
                  <c:v>6.1</c:v>
                </c:pt>
                <c:pt idx="23">
                  <c:v>6</c:v>
                </c:pt>
                <c:pt idx="24">
                  <c:v>6</c:v>
                </c:pt>
                <c:pt idx="25">
                  <c:v>5.9</c:v>
                </c:pt>
                <c:pt idx="26">
                  <c:v>5.9</c:v>
                </c:pt>
                <c:pt idx="27">
                  <c:v>5.9</c:v>
                </c:pt>
                <c:pt idx="28">
                  <c:v>5.8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8-4006-ADC1-EB669F28B2CA}"/>
            </c:ext>
          </c:extLst>
        </c:ser>
        <c:ser>
          <c:idx val="4"/>
          <c:order val="4"/>
          <c:tx>
            <c:strRef>
              <c:f>'DO-Temp Oliver'!$K$1:$L$1</c:f>
              <c:strCache>
                <c:ptCount val="1"/>
                <c:pt idx="0">
                  <c:v>7/23/2008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'DO-Temp Oliver'!$K$3:$K$29</c:f>
              <c:numCache>
                <c:formatCode>General</c:formatCode>
                <c:ptCount val="27"/>
                <c:pt idx="0">
                  <c:v>26.62</c:v>
                </c:pt>
                <c:pt idx="1">
                  <c:v>26.63</c:v>
                </c:pt>
                <c:pt idx="2">
                  <c:v>26.62</c:v>
                </c:pt>
                <c:pt idx="3">
                  <c:v>26.62</c:v>
                </c:pt>
                <c:pt idx="4">
                  <c:v>26.59</c:v>
                </c:pt>
                <c:pt idx="5">
                  <c:v>26.51</c:v>
                </c:pt>
                <c:pt idx="6">
                  <c:v>24.58</c:v>
                </c:pt>
                <c:pt idx="7">
                  <c:v>21.95</c:v>
                </c:pt>
                <c:pt idx="8">
                  <c:v>17.809999999999999</c:v>
                </c:pt>
                <c:pt idx="9">
                  <c:v>13.32</c:v>
                </c:pt>
                <c:pt idx="10">
                  <c:v>10.67</c:v>
                </c:pt>
                <c:pt idx="11">
                  <c:v>9.1</c:v>
                </c:pt>
                <c:pt idx="12">
                  <c:v>8.35</c:v>
                </c:pt>
                <c:pt idx="13">
                  <c:v>7.58</c:v>
                </c:pt>
                <c:pt idx="14">
                  <c:v>7.29</c:v>
                </c:pt>
                <c:pt idx="15">
                  <c:v>7.05</c:v>
                </c:pt>
                <c:pt idx="16">
                  <c:v>6.86</c:v>
                </c:pt>
                <c:pt idx="17">
                  <c:v>6.79</c:v>
                </c:pt>
                <c:pt idx="18">
                  <c:v>6.6</c:v>
                </c:pt>
                <c:pt idx="19">
                  <c:v>6.49</c:v>
                </c:pt>
                <c:pt idx="20">
                  <c:v>6.39</c:v>
                </c:pt>
                <c:pt idx="21">
                  <c:v>6.35</c:v>
                </c:pt>
                <c:pt idx="22">
                  <c:v>6.31</c:v>
                </c:pt>
                <c:pt idx="23">
                  <c:v>6.29</c:v>
                </c:pt>
                <c:pt idx="24">
                  <c:v>6.23</c:v>
                </c:pt>
                <c:pt idx="25">
                  <c:v>6.16</c:v>
                </c:pt>
                <c:pt idx="26">
                  <c:v>6.1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8-4006-ADC1-EB669F28B2CA}"/>
            </c:ext>
          </c:extLst>
        </c:ser>
        <c:ser>
          <c:idx val="5"/>
          <c:order val="5"/>
          <c:tx>
            <c:strRef>
              <c:f>'DO-Temp Oliver'!$M$1:$N$1</c:f>
              <c:strCache>
                <c:ptCount val="1"/>
                <c:pt idx="0">
                  <c:v>6/25/2012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'DO-Temp Oliver'!$M$3:$M$24</c:f>
              <c:numCache>
                <c:formatCode>General</c:formatCode>
                <c:ptCount val="22"/>
                <c:pt idx="0">
                  <c:v>25.9</c:v>
                </c:pt>
                <c:pt idx="1">
                  <c:v>26.1</c:v>
                </c:pt>
                <c:pt idx="2">
                  <c:v>26.1</c:v>
                </c:pt>
                <c:pt idx="3">
                  <c:v>26.1</c:v>
                </c:pt>
                <c:pt idx="4">
                  <c:v>26.1</c:v>
                </c:pt>
                <c:pt idx="5">
                  <c:v>26.1</c:v>
                </c:pt>
                <c:pt idx="6">
                  <c:v>26.1</c:v>
                </c:pt>
                <c:pt idx="7">
                  <c:v>18.600000000000001</c:v>
                </c:pt>
                <c:pt idx="8">
                  <c:v>14.6</c:v>
                </c:pt>
                <c:pt idx="9">
                  <c:v>12.3</c:v>
                </c:pt>
                <c:pt idx="10">
                  <c:v>11</c:v>
                </c:pt>
                <c:pt idx="11">
                  <c:v>10.1</c:v>
                </c:pt>
                <c:pt idx="12">
                  <c:v>9</c:v>
                </c:pt>
                <c:pt idx="13">
                  <c:v>8.1999999999999993</c:v>
                </c:pt>
                <c:pt idx="14">
                  <c:v>7.5</c:v>
                </c:pt>
                <c:pt idx="15">
                  <c:v>6.7</c:v>
                </c:pt>
                <c:pt idx="16">
                  <c:v>6.5</c:v>
                </c:pt>
                <c:pt idx="17">
                  <c:v>6.3</c:v>
                </c:pt>
                <c:pt idx="18">
                  <c:v>6</c:v>
                </c:pt>
                <c:pt idx="19">
                  <c:v>5.9</c:v>
                </c:pt>
                <c:pt idx="20">
                  <c:v>5.7</c:v>
                </c:pt>
                <c:pt idx="21">
                  <c:v>5.7</c:v>
                </c:pt>
              </c:numCache>
            </c:numRef>
          </c:xVal>
          <c:yVal>
            <c:numRef>
              <c:f>'DO-Temp Oliver'!$B$3:$B$21</c:f>
              <c:numCache>
                <c:formatCode>General</c:formatCode>
                <c:ptCount val="1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8-4006-ADC1-EB669F28B2CA}"/>
            </c:ext>
          </c:extLst>
        </c:ser>
        <c:ser>
          <c:idx val="6"/>
          <c:order val="6"/>
          <c:tx>
            <c:strRef>
              <c:f>'DO-Temp Oliver'!$O$1:$P$1</c:f>
              <c:strCache>
                <c:ptCount val="1"/>
                <c:pt idx="0">
                  <c:v>6/29/2015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Oliver'!$O$2:$O$29</c:f>
              <c:numCache>
                <c:formatCode>General</c:formatCode>
                <c:ptCount val="28"/>
                <c:pt idx="0">
                  <c:v>22.1</c:v>
                </c:pt>
                <c:pt idx="1">
                  <c:v>22.1</c:v>
                </c:pt>
                <c:pt idx="3">
                  <c:v>21.9</c:v>
                </c:pt>
                <c:pt idx="4">
                  <c:v>21.9</c:v>
                </c:pt>
                <c:pt idx="5">
                  <c:v>21.8</c:v>
                </c:pt>
                <c:pt idx="6">
                  <c:v>21.7</c:v>
                </c:pt>
                <c:pt idx="7">
                  <c:v>19</c:v>
                </c:pt>
                <c:pt idx="8">
                  <c:v>14.2</c:v>
                </c:pt>
                <c:pt idx="9">
                  <c:v>11</c:v>
                </c:pt>
                <c:pt idx="10">
                  <c:v>9.6999999999999993</c:v>
                </c:pt>
                <c:pt idx="11">
                  <c:v>9</c:v>
                </c:pt>
                <c:pt idx="12">
                  <c:v>8.6</c:v>
                </c:pt>
                <c:pt idx="13">
                  <c:v>8.4</c:v>
                </c:pt>
                <c:pt idx="14">
                  <c:v>8.1999999999999993</c:v>
                </c:pt>
                <c:pt idx="15">
                  <c:v>8</c:v>
                </c:pt>
                <c:pt idx="16">
                  <c:v>7.9</c:v>
                </c:pt>
                <c:pt idx="17">
                  <c:v>7.8</c:v>
                </c:pt>
                <c:pt idx="18">
                  <c:v>7.6</c:v>
                </c:pt>
                <c:pt idx="19">
                  <c:v>7.4</c:v>
                </c:pt>
                <c:pt idx="20">
                  <c:v>7.2</c:v>
                </c:pt>
                <c:pt idx="21">
                  <c:v>7</c:v>
                </c:pt>
                <c:pt idx="22">
                  <c:v>7</c:v>
                </c:pt>
                <c:pt idx="23">
                  <c:v>6.9</c:v>
                </c:pt>
                <c:pt idx="24">
                  <c:v>6.8</c:v>
                </c:pt>
                <c:pt idx="25">
                  <c:v>6.7</c:v>
                </c:pt>
                <c:pt idx="26">
                  <c:v>6.6</c:v>
                </c:pt>
                <c:pt idx="27">
                  <c:v>6.6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8-4006-ADC1-EB669F28B2CA}"/>
            </c:ext>
          </c:extLst>
        </c:ser>
        <c:ser>
          <c:idx val="7"/>
          <c:order val="7"/>
          <c:tx>
            <c:strRef>
              <c:f>'DO-Temp Oliver'!$Q$1:$R$1</c:f>
              <c:strCache>
                <c:ptCount val="1"/>
                <c:pt idx="0">
                  <c:v>6/24/2019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Oliver'!$Q$3:$Q$30</c:f>
              <c:numCache>
                <c:formatCode>General</c:formatCode>
                <c:ptCount val="28"/>
                <c:pt idx="0">
                  <c:v>22.52</c:v>
                </c:pt>
                <c:pt idx="1">
                  <c:v>22.61</c:v>
                </c:pt>
                <c:pt idx="3">
                  <c:v>22.6</c:v>
                </c:pt>
                <c:pt idx="4">
                  <c:v>22.58</c:v>
                </c:pt>
                <c:pt idx="5">
                  <c:v>21.02</c:v>
                </c:pt>
                <c:pt idx="6">
                  <c:v>19.940000000000001</c:v>
                </c:pt>
                <c:pt idx="7">
                  <c:v>18.329999999999998</c:v>
                </c:pt>
                <c:pt idx="8">
                  <c:v>13.91</c:v>
                </c:pt>
                <c:pt idx="9">
                  <c:v>11.61</c:v>
                </c:pt>
                <c:pt idx="10">
                  <c:v>10.119999999999999</c:v>
                </c:pt>
                <c:pt idx="11">
                  <c:v>9</c:v>
                </c:pt>
                <c:pt idx="12">
                  <c:v>8.3800000000000008</c:v>
                </c:pt>
                <c:pt idx="13">
                  <c:v>8.01</c:v>
                </c:pt>
                <c:pt idx="14">
                  <c:v>7.75</c:v>
                </c:pt>
                <c:pt idx="15">
                  <c:v>7.61</c:v>
                </c:pt>
                <c:pt idx="16">
                  <c:v>7.44</c:v>
                </c:pt>
                <c:pt idx="17">
                  <c:v>7.29</c:v>
                </c:pt>
                <c:pt idx="18">
                  <c:v>7.16</c:v>
                </c:pt>
                <c:pt idx="19">
                  <c:v>7.04</c:v>
                </c:pt>
                <c:pt idx="20">
                  <c:v>6.93</c:v>
                </c:pt>
                <c:pt idx="21">
                  <c:v>6.92</c:v>
                </c:pt>
                <c:pt idx="22">
                  <c:v>6.86</c:v>
                </c:pt>
                <c:pt idx="23">
                  <c:v>6.77</c:v>
                </c:pt>
                <c:pt idx="24">
                  <c:v>6.75</c:v>
                </c:pt>
                <c:pt idx="25">
                  <c:v>6.72</c:v>
                </c:pt>
                <c:pt idx="26">
                  <c:v>6.66</c:v>
                </c:pt>
                <c:pt idx="27">
                  <c:v>6.66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8-4006-ADC1-EB669F28B2CA}"/>
            </c:ext>
          </c:extLst>
        </c:ser>
        <c:ser>
          <c:idx val="8"/>
          <c:order val="8"/>
          <c:tx>
            <c:strRef>
              <c:f>'DO-Temp Oliver'!$T$1:$V$1</c:f>
              <c:strCache>
                <c:ptCount val="1"/>
                <c:pt idx="0">
                  <c:v>9/15/2007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Oliver'!$U$3:$U$41</c:f>
              <c:numCache>
                <c:formatCode>General</c:formatCode>
                <c:ptCount val="39"/>
                <c:pt idx="0">
                  <c:v>21.055555555555557</c:v>
                </c:pt>
                <c:pt idx="1">
                  <c:v>21.111111111111111</c:v>
                </c:pt>
                <c:pt idx="2">
                  <c:v>21.111111111111111</c:v>
                </c:pt>
                <c:pt idx="3">
                  <c:v>21.166666666666664</c:v>
                </c:pt>
                <c:pt idx="4">
                  <c:v>21.166666666666664</c:v>
                </c:pt>
                <c:pt idx="5">
                  <c:v>21.222222222222221</c:v>
                </c:pt>
                <c:pt idx="6">
                  <c:v>21.222222222222221</c:v>
                </c:pt>
                <c:pt idx="7">
                  <c:v>21.166666666666664</c:v>
                </c:pt>
                <c:pt idx="8">
                  <c:v>21.055555555555557</c:v>
                </c:pt>
                <c:pt idx="9">
                  <c:v>20.944444444444443</c:v>
                </c:pt>
                <c:pt idx="10">
                  <c:v>20.722222222222221</c:v>
                </c:pt>
                <c:pt idx="11">
                  <c:v>20.333333333333329</c:v>
                </c:pt>
                <c:pt idx="12">
                  <c:v>16.222222222222221</c:v>
                </c:pt>
                <c:pt idx="13">
                  <c:v>14.388888888888889</c:v>
                </c:pt>
                <c:pt idx="14">
                  <c:v>12.833333333333334</c:v>
                </c:pt>
                <c:pt idx="15">
                  <c:v>11.222222222222223</c:v>
                </c:pt>
                <c:pt idx="16">
                  <c:v>10.277777777777779</c:v>
                </c:pt>
                <c:pt idx="17">
                  <c:v>9.2222222222222214</c:v>
                </c:pt>
                <c:pt idx="18">
                  <c:v>8.6111111111111107</c:v>
                </c:pt>
                <c:pt idx="19">
                  <c:v>8.2777777777777786</c:v>
                </c:pt>
                <c:pt idx="20">
                  <c:v>8.1111111111111107</c:v>
                </c:pt>
                <c:pt idx="21">
                  <c:v>7.833333333333333</c:v>
                </c:pt>
                <c:pt idx="22">
                  <c:v>7.5555555555555554</c:v>
                </c:pt>
                <c:pt idx="23">
                  <c:v>7.3888888888888875</c:v>
                </c:pt>
                <c:pt idx="24">
                  <c:v>7.2222222222222223</c:v>
                </c:pt>
                <c:pt idx="25">
                  <c:v>7.1111111111111098</c:v>
                </c:pt>
                <c:pt idx="26">
                  <c:v>6.9444444444444446</c:v>
                </c:pt>
                <c:pt idx="27">
                  <c:v>6.8888888888888884</c:v>
                </c:pt>
                <c:pt idx="28">
                  <c:v>6.8333333333333321</c:v>
                </c:pt>
                <c:pt idx="29">
                  <c:v>6.7777777777777795</c:v>
                </c:pt>
                <c:pt idx="30">
                  <c:v>6.666666666666667</c:v>
                </c:pt>
                <c:pt idx="31">
                  <c:v>6.6111111111111107</c:v>
                </c:pt>
                <c:pt idx="32">
                  <c:v>6.5555555555555536</c:v>
                </c:pt>
                <c:pt idx="33">
                  <c:v>6.5000000000000018</c:v>
                </c:pt>
                <c:pt idx="34">
                  <c:v>6.5000000000000018</c:v>
                </c:pt>
                <c:pt idx="35">
                  <c:v>6.4444444444444455</c:v>
                </c:pt>
                <c:pt idx="36">
                  <c:v>6.4444444444444455</c:v>
                </c:pt>
                <c:pt idx="37">
                  <c:v>6.3888888888888893</c:v>
                </c:pt>
                <c:pt idx="38">
                  <c:v>6.3888888888888893</c:v>
                </c:pt>
              </c:numCache>
            </c:numRef>
          </c:xVal>
          <c:yVal>
            <c:numRef>
              <c:f>'DO-Temp Oliver'!$S$3:$S$41</c:f>
              <c:numCache>
                <c:formatCode>General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6-41DF-B0C6-CAB19377D47A}"/>
            </c:ext>
          </c:extLst>
        </c:ser>
        <c:ser>
          <c:idx val="9"/>
          <c:order val="9"/>
          <c:tx>
            <c:strRef>
              <c:f>'DO-Temp Oliver'!$W$1:$Y$1</c:f>
              <c:strCache>
                <c:ptCount val="1"/>
                <c:pt idx="0">
                  <c:v>9/15/2009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Oliver'!$X$3:$X$28</c:f>
              <c:numCache>
                <c:formatCode>General</c:formatCode>
                <c:ptCount val="26"/>
                <c:pt idx="0">
                  <c:v>23.666666666666664</c:v>
                </c:pt>
                <c:pt idx="1">
                  <c:v>23.333333333333332</c:v>
                </c:pt>
                <c:pt idx="2">
                  <c:v>23.166666666666668</c:v>
                </c:pt>
                <c:pt idx="3">
                  <c:v>23.111111111111107</c:v>
                </c:pt>
                <c:pt idx="4">
                  <c:v>22.944444444444443</c:v>
                </c:pt>
                <c:pt idx="5">
                  <c:v>22.5</c:v>
                </c:pt>
                <c:pt idx="6">
                  <c:v>22.166666666666671</c:v>
                </c:pt>
                <c:pt idx="7">
                  <c:v>21.888888888888893</c:v>
                </c:pt>
                <c:pt idx="8">
                  <c:v>21.611111111111114</c:v>
                </c:pt>
                <c:pt idx="9">
                  <c:v>21.444444444444443</c:v>
                </c:pt>
                <c:pt idx="10">
                  <c:v>21</c:v>
                </c:pt>
                <c:pt idx="11">
                  <c:v>20.611111111111107</c:v>
                </c:pt>
                <c:pt idx="12">
                  <c:v>18.611111111111111</c:v>
                </c:pt>
                <c:pt idx="13">
                  <c:v>16.944444444444443</c:v>
                </c:pt>
                <c:pt idx="14">
                  <c:v>15</c:v>
                </c:pt>
                <c:pt idx="15">
                  <c:v>13.055555555555555</c:v>
                </c:pt>
                <c:pt idx="16">
                  <c:v>12.111111111111109</c:v>
                </c:pt>
                <c:pt idx="17">
                  <c:v>11.222222222222223</c:v>
                </c:pt>
                <c:pt idx="18">
                  <c:v>10.444444444444443</c:v>
                </c:pt>
                <c:pt idx="19">
                  <c:v>9.8333333333333357</c:v>
                </c:pt>
                <c:pt idx="20">
                  <c:v>9.3333333333333321</c:v>
                </c:pt>
                <c:pt idx="21">
                  <c:v>8.9444444444444446</c:v>
                </c:pt>
                <c:pt idx="22">
                  <c:v>8.6111111111111107</c:v>
                </c:pt>
                <c:pt idx="23">
                  <c:v>8.3333333333333339</c:v>
                </c:pt>
                <c:pt idx="24">
                  <c:v>7.833333333333333</c:v>
                </c:pt>
                <c:pt idx="25">
                  <c:v>7.7222222222222223</c:v>
                </c:pt>
              </c:numCache>
            </c:numRef>
          </c:xVal>
          <c:yVal>
            <c:numRef>
              <c:f>'DO-Temp Oliver'!$S$3:$S$28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F6-41DF-B0C6-CAB19377D47A}"/>
            </c:ext>
          </c:extLst>
        </c:ser>
        <c:ser>
          <c:idx val="10"/>
          <c:order val="10"/>
          <c:tx>
            <c:strRef>
              <c:f>'DO-Temp Oliver'!$Z$1:$AB$1</c:f>
              <c:strCache>
                <c:ptCount val="1"/>
                <c:pt idx="0">
                  <c:v>8/23/2011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Oliver'!$AA$3:$AA$34</c:f>
              <c:numCache>
                <c:formatCode>General</c:formatCode>
                <c:ptCount val="32"/>
                <c:pt idx="0">
                  <c:v>24.499999999999996</c:v>
                </c:pt>
                <c:pt idx="1">
                  <c:v>24.888888888888889</c:v>
                </c:pt>
                <c:pt idx="2">
                  <c:v>24.888888888888889</c:v>
                </c:pt>
                <c:pt idx="3">
                  <c:v>24.833333333333332</c:v>
                </c:pt>
                <c:pt idx="4">
                  <c:v>24.833333333333332</c:v>
                </c:pt>
                <c:pt idx="5">
                  <c:v>24.833333333333332</c:v>
                </c:pt>
                <c:pt idx="6">
                  <c:v>24.833333333333332</c:v>
                </c:pt>
                <c:pt idx="7">
                  <c:v>24.722222222222221</c:v>
                </c:pt>
                <c:pt idx="8">
                  <c:v>24.722222222222221</c:v>
                </c:pt>
                <c:pt idx="9">
                  <c:v>23.777777777777779</c:v>
                </c:pt>
                <c:pt idx="10">
                  <c:v>22.333333333333332</c:v>
                </c:pt>
                <c:pt idx="11">
                  <c:v>19.333333333333332</c:v>
                </c:pt>
                <c:pt idx="12">
                  <c:v>15.555555555555555</c:v>
                </c:pt>
                <c:pt idx="13">
                  <c:v>13.777777777777777</c:v>
                </c:pt>
                <c:pt idx="14">
                  <c:v>12.722222222222221</c:v>
                </c:pt>
                <c:pt idx="15">
                  <c:v>12.055555555555557</c:v>
                </c:pt>
                <c:pt idx="16">
                  <c:v>11.500000000000002</c:v>
                </c:pt>
                <c:pt idx="17">
                  <c:v>10.999999999999998</c:v>
                </c:pt>
                <c:pt idx="18">
                  <c:v>10.666666666666668</c:v>
                </c:pt>
                <c:pt idx="19">
                  <c:v>10.055555555555555</c:v>
                </c:pt>
                <c:pt idx="20">
                  <c:v>9.8333333333333357</c:v>
                </c:pt>
                <c:pt idx="21">
                  <c:v>9.6666666666666661</c:v>
                </c:pt>
                <c:pt idx="22">
                  <c:v>9.5555555555555571</c:v>
                </c:pt>
                <c:pt idx="23">
                  <c:v>9.4444444444444446</c:v>
                </c:pt>
                <c:pt idx="24">
                  <c:v>9.2222222222222214</c:v>
                </c:pt>
                <c:pt idx="25">
                  <c:v>9.1111111111111107</c:v>
                </c:pt>
                <c:pt idx="26">
                  <c:v>9.0000000000000018</c:v>
                </c:pt>
                <c:pt idx="27">
                  <c:v>8.8888888888888893</c:v>
                </c:pt>
                <c:pt idx="28">
                  <c:v>8.7222222222222232</c:v>
                </c:pt>
                <c:pt idx="29">
                  <c:v>8.6111111111111107</c:v>
                </c:pt>
                <c:pt idx="30">
                  <c:v>8.4999999999999982</c:v>
                </c:pt>
                <c:pt idx="31">
                  <c:v>8.4444444444444464</c:v>
                </c:pt>
              </c:numCache>
            </c:numRef>
          </c:xVal>
          <c:yVal>
            <c:numRef>
              <c:f>'DO-Temp Oliver'!$S$3:$S$41</c:f>
              <c:numCache>
                <c:formatCode>General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F6-41DF-B0C6-CAB19377D47A}"/>
            </c:ext>
          </c:extLst>
        </c:ser>
        <c:ser>
          <c:idx val="11"/>
          <c:order val="11"/>
          <c:tx>
            <c:strRef>
              <c:f>'DO-Temp Oliver'!$AC$1:$AE$1</c:f>
              <c:strCache>
                <c:ptCount val="1"/>
                <c:pt idx="0">
                  <c:v>7/25/2015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Oliver'!$AD$3:$AD$43</c:f>
              <c:numCache>
                <c:formatCode>General</c:formatCode>
                <c:ptCount val="41"/>
                <c:pt idx="0">
                  <c:v>27.055555555555557</c:v>
                </c:pt>
                <c:pt idx="5">
                  <c:v>26.666666666666668</c:v>
                </c:pt>
                <c:pt idx="10">
                  <c:v>19</c:v>
                </c:pt>
                <c:pt idx="15">
                  <c:v>10.166666666666664</c:v>
                </c:pt>
                <c:pt idx="20">
                  <c:v>8.8333333333333339</c:v>
                </c:pt>
                <c:pt idx="25">
                  <c:v>7.9888888888888898</c:v>
                </c:pt>
                <c:pt idx="30">
                  <c:v>7.5555555555555554</c:v>
                </c:pt>
                <c:pt idx="35">
                  <c:v>7.3888888888888875</c:v>
                </c:pt>
                <c:pt idx="40">
                  <c:v>7.2222222222222223</c:v>
                </c:pt>
              </c:numCache>
            </c:numRef>
          </c:xVal>
          <c:yVal>
            <c:numRef>
              <c:f>'DO-Temp Oliver'!$S$3:$S$43</c:f>
              <c:numCache>
                <c:formatCode>General</c:formatCode>
                <c:ptCount val="4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6-41DF-B0C6-CAB19377D47A}"/>
            </c:ext>
          </c:extLst>
        </c:ser>
        <c:ser>
          <c:idx val="12"/>
          <c:order val="12"/>
          <c:tx>
            <c:strRef>
              <c:f>'DO-Temp Oliver'!$AF$1:$AH$1</c:f>
              <c:strCache>
                <c:ptCount val="1"/>
                <c:pt idx="0">
                  <c:v>8/30/2017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Oliver'!$AG$3:$AG$47</c:f>
              <c:numCache>
                <c:formatCode>General</c:formatCode>
                <c:ptCount val="45"/>
                <c:pt idx="0">
                  <c:v>23.611111111111111</c:v>
                </c:pt>
                <c:pt idx="1">
                  <c:v>23.666666666666664</c:v>
                </c:pt>
                <c:pt idx="2">
                  <c:v>23.5</c:v>
                </c:pt>
                <c:pt idx="3">
                  <c:v>23.388888888888886</c:v>
                </c:pt>
                <c:pt idx="4">
                  <c:v>23.333333333333332</c:v>
                </c:pt>
                <c:pt idx="5">
                  <c:v>23.333333333333332</c:v>
                </c:pt>
                <c:pt idx="6">
                  <c:v>23.277777777777782</c:v>
                </c:pt>
                <c:pt idx="7">
                  <c:v>23.222222222222221</c:v>
                </c:pt>
                <c:pt idx="8">
                  <c:v>23.166666666666668</c:v>
                </c:pt>
                <c:pt idx="9">
                  <c:v>22.944444444444443</c:v>
                </c:pt>
                <c:pt idx="10">
                  <c:v>22.722222222222225</c:v>
                </c:pt>
                <c:pt idx="11">
                  <c:v>21.888888888888893</c:v>
                </c:pt>
                <c:pt idx="12">
                  <c:v>18.611111111111111</c:v>
                </c:pt>
                <c:pt idx="13">
                  <c:v>17.166666666666668</c:v>
                </c:pt>
                <c:pt idx="14">
                  <c:v>14.666666666666666</c:v>
                </c:pt>
                <c:pt idx="15">
                  <c:v>13.111111111111111</c:v>
                </c:pt>
                <c:pt idx="16">
                  <c:v>12.222222222222221</c:v>
                </c:pt>
                <c:pt idx="17">
                  <c:v>11.388888888888889</c:v>
                </c:pt>
                <c:pt idx="18">
                  <c:v>10.555555555555555</c:v>
                </c:pt>
                <c:pt idx="19">
                  <c:v>9.9444444444444446</c:v>
                </c:pt>
                <c:pt idx="20">
                  <c:v>9.6666666666666661</c:v>
                </c:pt>
                <c:pt idx="21">
                  <c:v>9.3888888888888893</c:v>
                </c:pt>
                <c:pt idx="22">
                  <c:v>9.0000000000000018</c:v>
                </c:pt>
                <c:pt idx="23">
                  <c:v>8.7222222222222232</c:v>
                </c:pt>
                <c:pt idx="24">
                  <c:v>8.4999999999999982</c:v>
                </c:pt>
                <c:pt idx="25">
                  <c:v>8.3888888888888893</c:v>
                </c:pt>
                <c:pt idx="26">
                  <c:v>7.9888888888888898</c:v>
                </c:pt>
                <c:pt idx="27">
                  <c:v>8.1111111111111107</c:v>
                </c:pt>
                <c:pt idx="28">
                  <c:v>7.8888888888888902</c:v>
                </c:pt>
                <c:pt idx="29">
                  <c:v>7.7777777777777777</c:v>
                </c:pt>
                <c:pt idx="30">
                  <c:v>7.6111111111111125</c:v>
                </c:pt>
                <c:pt idx="31">
                  <c:v>7.5555555555555554</c:v>
                </c:pt>
                <c:pt idx="32">
                  <c:v>7.5</c:v>
                </c:pt>
                <c:pt idx="33">
                  <c:v>7.5</c:v>
                </c:pt>
                <c:pt idx="34">
                  <c:v>7.4444444444444446</c:v>
                </c:pt>
                <c:pt idx="35">
                  <c:v>7.3888888888888875</c:v>
                </c:pt>
                <c:pt idx="36">
                  <c:v>7.3888888888888875</c:v>
                </c:pt>
                <c:pt idx="37">
                  <c:v>7.3888888888888875</c:v>
                </c:pt>
                <c:pt idx="38">
                  <c:v>7.3333333333333348</c:v>
                </c:pt>
                <c:pt idx="39">
                  <c:v>7.2777777777777777</c:v>
                </c:pt>
                <c:pt idx="40">
                  <c:v>7.2777777777777777</c:v>
                </c:pt>
                <c:pt idx="41">
                  <c:v>7.2222222222222223</c:v>
                </c:pt>
                <c:pt idx="42">
                  <c:v>7.2222222222222223</c:v>
                </c:pt>
                <c:pt idx="43">
                  <c:v>7.166666666666667</c:v>
                </c:pt>
                <c:pt idx="44">
                  <c:v>7.1111111111111098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F6-41DF-B0C6-CAB19377D47A}"/>
            </c:ext>
          </c:extLst>
        </c:ser>
        <c:ser>
          <c:idx val="13"/>
          <c:order val="13"/>
          <c:tx>
            <c:strRef>
              <c:f>'DO-Temp Oliver'!$AI$1:$AK$1</c:f>
              <c:strCache>
                <c:ptCount val="1"/>
                <c:pt idx="0">
                  <c:v>9/11/2017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Oliver'!$AJ$3:$AJ$44</c:f>
              <c:numCache>
                <c:formatCode>General</c:formatCode>
                <c:ptCount val="42"/>
                <c:pt idx="0">
                  <c:v>20.333333333333329</c:v>
                </c:pt>
                <c:pt idx="1">
                  <c:v>20.277777777777779</c:v>
                </c:pt>
                <c:pt idx="2">
                  <c:v>20.222222222222225</c:v>
                </c:pt>
                <c:pt idx="3">
                  <c:v>20.166666666666668</c:v>
                </c:pt>
                <c:pt idx="4">
                  <c:v>20.111111111111111</c:v>
                </c:pt>
                <c:pt idx="5">
                  <c:v>20.111111111111111</c:v>
                </c:pt>
                <c:pt idx="6">
                  <c:v>20.111111111111111</c:v>
                </c:pt>
                <c:pt idx="7">
                  <c:v>20.055555555555554</c:v>
                </c:pt>
                <c:pt idx="8">
                  <c:v>20</c:v>
                </c:pt>
                <c:pt idx="9">
                  <c:v>20</c:v>
                </c:pt>
                <c:pt idx="10">
                  <c:v>19.944444444444446</c:v>
                </c:pt>
                <c:pt idx="11">
                  <c:v>19.888888888888889</c:v>
                </c:pt>
                <c:pt idx="12">
                  <c:v>19.722222222222221</c:v>
                </c:pt>
                <c:pt idx="13">
                  <c:v>19.333333333333332</c:v>
                </c:pt>
                <c:pt idx="14">
                  <c:v>15.666666666666666</c:v>
                </c:pt>
                <c:pt idx="15">
                  <c:v>14.111111111111111</c:v>
                </c:pt>
                <c:pt idx="16">
                  <c:v>12.055555555555557</c:v>
                </c:pt>
                <c:pt idx="17">
                  <c:v>11.444444444444445</c:v>
                </c:pt>
                <c:pt idx="18">
                  <c:v>10.722222222222221</c:v>
                </c:pt>
                <c:pt idx="19">
                  <c:v>10.277777777777779</c:v>
                </c:pt>
                <c:pt idx="20">
                  <c:v>9.7777777777777786</c:v>
                </c:pt>
                <c:pt idx="21">
                  <c:v>9.5</c:v>
                </c:pt>
                <c:pt idx="22">
                  <c:v>9.1666666666666661</c:v>
                </c:pt>
                <c:pt idx="23">
                  <c:v>8.8888888888888893</c:v>
                </c:pt>
                <c:pt idx="24">
                  <c:v>8.6666666666666661</c:v>
                </c:pt>
                <c:pt idx="25">
                  <c:v>8.5555555555555554</c:v>
                </c:pt>
                <c:pt idx="26">
                  <c:v>8.3333333333333339</c:v>
                </c:pt>
                <c:pt idx="27">
                  <c:v>8.2222222222222214</c:v>
                </c:pt>
                <c:pt idx="28">
                  <c:v>8</c:v>
                </c:pt>
                <c:pt idx="29">
                  <c:v>7.8888888888888902</c:v>
                </c:pt>
                <c:pt idx="30">
                  <c:v>7.7777777777777777</c:v>
                </c:pt>
                <c:pt idx="31">
                  <c:v>7.6666666666666652</c:v>
                </c:pt>
                <c:pt idx="32">
                  <c:v>7.5555555555555554</c:v>
                </c:pt>
                <c:pt idx="33">
                  <c:v>7.5</c:v>
                </c:pt>
                <c:pt idx="34">
                  <c:v>7.4444444444444446</c:v>
                </c:pt>
                <c:pt idx="35">
                  <c:v>7.4444444444444446</c:v>
                </c:pt>
                <c:pt idx="36">
                  <c:v>7.3888888888888875</c:v>
                </c:pt>
                <c:pt idx="37">
                  <c:v>7.3333333333333348</c:v>
                </c:pt>
                <c:pt idx="38">
                  <c:v>7.3333333333333348</c:v>
                </c:pt>
                <c:pt idx="39">
                  <c:v>7.2777777777777777</c:v>
                </c:pt>
                <c:pt idx="40">
                  <c:v>7.2777777777777777</c:v>
                </c:pt>
                <c:pt idx="41">
                  <c:v>7.2777777777777777</c:v>
                </c:pt>
              </c:numCache>
            </c:numRef>
          </c:xVal>
          <c:yVal>
            <c:numRef>
              <c:f>'DO-Temp Oliver'!$S$3:$S$46</c:f>
              <c:numCache>
                <c:formatCode>General</c:formatCode>
                <c:ptCount val="4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F6-41DF-B0C6-CAB19377D47A}"/>
            </c:ext>
          </c:extLst>
        </c:ser>
        <c:ser>
          <c:idx val="14"/>
          <c:order val="14"/>
          <c:tx>
            <c:strRef>
              <c:f>'DO-Temp Oliver'!$AL$1:$AN$1</c:f>
              <c:strCache>
                <c:ptCount val="1"/>
                <c:pt idx="0">
                  <c:v>9/18/2017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Oliver'!$AM$3:$AM$47</c:f>
              <c:numCache>
                <c:formatCode>General</c:formatCode>
                <c:ptCount val="45"/>
                <c:pt idx="0">
                  <c:v>22.444444444444446</c:v>
                </c:pt>
                <c:pt idx="1">
                  <c:v>22.5</c:v>
                </c:pt>
                <c:pt idx="2">
                  <c:v>22.555555555555554</c:v>
                </c:pt>
                <c:pt idx="3">
                  <c:v>22.555555555555554</c:v>
                </c:pt>
                <c:pt idx="4">
                  <c:v>22.555555555555554</c:v>
                </c:pt>
                <c:pt idx="5">
                  <c:v>21.777777777777779</c:v>
                </c:pt>
                <c:pt idx="6">
                  <c:v>20.722222222222221</c:v>
                </c:pt>
                <c:pt idx="7">
                  <c:v>20.666666666666668</c:v>
                </c:pt>
                <c:pt idx="8">
                  <c:v>20.500000000000004</c:v>
                </c:pt>
                <c:pt idx="9">
                  <c:v>20.277777777777779</c:v>
                </c:pt>
                <c:pt idx="10">
                  <c:v>20.111111111111111</c:v>
                </c:pt>
                <c:pt idx="11">
                  <c:v>20</c:v>
                </c:pt>
                <c:pt idx="12">
                  <c:v>19.333333333333332</c:v>
                </c:pt>
                <c:pt idx="13">
                  <c:v>18.722222222222221</c:v>
                </c:pt>
                <c:pt idx="14">
                  <c:v>17.333333333333332</c:v>
                </c:pt>
                <c:pt idx="15">
                  <c:v>13.499999999999998</c:v>
                </c:pt>
                <c:pt idx="16">
                  <c:v>12.5</c:v>
                </c:pt>
                <c:pt idx="17">
                  <c:v>11.555555555555554</c:v>
                </c:pt>
                <c:pt idx="18">
                  <c:v>10.666666666666668</c:v>
                </c:pt>
                <c:pt idx="19">
                  <c:v>9.5555555555555571</c:v>
                </c:pt>
                <c:pt idx="20">
                  <c:v>9.3333333333333321</c:v>
                </c:pt>
                <c:pt idx="21">
                  <c:v>9.1666666666666661</c:v>
                </c:pt>
                <c:pt idx="22">
                  <c:v>9.1111111111111107</c:v>
                </c:pt>
                <c:pt idx="23">
                  <c:v>8.8888888888888893</c:v>
                </c:pt>
                <c:pt idx="24">
                  <c:v>8.6666666666666661</c:v>
                </c:pt>
                <c:pt idx="25">
                  <c:v>8.4999999999999982</c:v>
                </c:pt>
                <c:pt idx="26">
                  <c:v>8.3333333333333339</c:v>
                </c:pt>
                <c:pt idx="27">
                  <c:v>8.2222222222222214</c:v>
                </c:pt>
                <c:pt idx="28">
                  <c:v>8</c:v>
                </c:pt>
                <c:pt idx="29">
                  <c:v>7.7222222222222223</c:v>
                </c:pt>
                <c:pt idx="30">
                  <c:v>7.6666666666666652</c:v>
                </c:pt>
                <c:pt idx="31">
                  <c:v>7.5555555555555554</c:v>
                </c:pt>
                <c:pt idx="32">
                  <c:v>7.5</c:v>
                </c:pt>
                <c:pt idx="33">
                  <c:v>7.4444444444444446</c:v>
                </c:pt>
                <c:pt idx="34">
                  <c:v>7.3888888888888875</c:v>
                </c:pt>
                <c:pt idx="35">
                  <c:v>7.3888888888888875</c:v>
                </c:pt>
                <c:pt idx="36">
                  <c:v>7.3333333333333348</c:v>
                </c:pt>
                <c:pt idx="37">
                  <c:v>7.3333333333333348</c:v>
                </c:pt>
                <c:pt idx="38">
                  <c:v>7.2777777777777777</c:v>
                </c:pt>
                <c:pt idx="39">
                  <c:v>7.2777777777777777</c:v>
                </c:pt>
                <c:pt idx="40">
                  <c:v>7.2222222222222223</c:v>
                </c:pt>
                <c:pt idx="41">
                  <c:v>7.166666666666667</c:v>
                </c:pt>
                <c:pt idx="42">
                  <c:v>7.166666666666667</c:v>
                </c:pt>
                <c:pt idx="43">
                  <c:v>7.1111111111111098</c:v>
                </c:pt>
                <c:pt idx="44">
                  <c:v>7.1111111111111098</c:v>
                </c:pt>
              </c:numCache>
            </c:numRef>
          </c:xVal>
          <c:yVal>
            <c:numRef>
              <c:f>'DO-Temp Oliver'!$S$3:$S$46</c:f>
              <c:numCache>
                <c:formatCode>General</c:formatCode>
                <c:ptCount val="4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F6-41DF-B0C6-CAB19377D47A}"/>
            </c:ext>
          </c:extLst>
        </c:ser>
        <c:ser>
          <c:idx val="15"/>
          <c:order val="15"/>
          <c:tx>
            <c:strRef>
              <c:f>'DO-Temp Oliver'!$AO$1:$AQ$1</c:f>
              <c:strCache>
                <c:ptCount val="1"/>
                <c:pt idx="0">
                  <c:v>10/16/2017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Oliver'!$AP$3:$AP$43</c:f>
              <c:numCache>
                <c:formatCode>General</c:formatCode>
                <c:ptCount val="41"/>
                <c:pt idx="0">
                  <c:v>18.388888888888886</c:v>
                </c:pt>
                <c:pt idx="1">
                  <c:v>18.388888888888886</c:v>
                </c:pt>
                <c:pt idx="2">
                  <c:v>18.444444444444443</c:v>
                </c:pt>
                <c:pt idx="3">
                  <c:v>18.444444444444443</c:v>
                </c:pt>
                <c:pt idx="4">
                  <c:v>18.444444444444443</c:v>
                </c:pt>
                <c:pt idx="5">
                  <c:v>18.444444444444443</c:v>
                </c:pt>
                <c:pt idx="6">
                  <c:v>18.444444444444443</c:v>
                </c:pt>
                <c:pt idx="7">
                  <c:v>18.444444444444443</c:v>
                </c:pt>
                <c:pt idx="8">
                  <c:v>18.444444444444443</c:v>
                </c:pt>
                <c:pt idx="9">
                  <c:v>18.444444444444443</c:v>
                </c:pt>
                <c:pt idx="10">
                  <c:v>18.444444444444443</c:v>
                </c:pt>
                <c:pt idx="11">
                  <c:v>18.444444444444443</c:v>
                </c:pt>
                <c:pt idx="12">
                  <c:v>18.333333333333332</c:v>
                </c:pt>
                <c:pt idx="13">
                  <c:v>17.222222222222221</c:v>
                </c:pt>
                <c:pt idx="14">
                  <c:v>17.166666666666668</c:v>
                </c:pt>
                <c:pt idx="15">
                  <c:v>17</c:v>
                </c:pt>
                <c:pt idx="16">
                  <c:v>14.111111111111111</c:v>
                </c:pt>
                <c:pt idx="17">
                  <c:v>12.555555555555555</c:v>
                </c:pt>
                <c:pt idx="18">
                  <c:v>10.944444444444446</c:v>
                </c:pt>
                <c:pt idx="19">
                  <c:v>10.333333333333334</c:v>
                </c:pt>
                <c:pt idx="20">
                  <c:v>9.8333333333333357</c:v>
                </c:pt>
                <c:pt idx="21">
                  <c:v>9.5555555555555571</c:v>
                </c:pt>
                <c:pt idx="22">
                  <c:v>9.2777777777777786</c:v>
                </c:pt>
                <c:pt idx="23">
                  <c:v>8.8888888888888893</c:v>
                </c:pt>
                <c:pt idx="24">
                  <c:v>8.7222222222222232</c:v>
                </c:pt>
                <c:pt idx="25">
                  <c:v>8.3888888888888893</c:v>
                </c:pt>
                <c:pt idx="26">
                  <c:v>8.2222222222222214</c:v>
                </c:pt>
                <c:pt idx="27">
                  <c:v>8.0555555555555554</c:v>
                </c:pt>
                <c:pt idx="28">
                  <c:v>7.8888888888888902</c:v>
                </c:pt>
                <c:pt idx="29">
                  <c:v>7.7777777777777777</c:v>
                </c:pt>
                <c:pt idx="30">
                  <c:v>7.6666666666666652</c:v>
                </c:pt>
                <c:pt idx="31">
                  <c:v>7.6111111111111125</c:v>
                </c:pt>
                <c:pt idx="32">
                  <c:v>7.5555555555555554</c:v>
                </c:pt>
                <c:pt idx="33">
                  <c:v>7.5</c:v>
                </c:pt>
                <c:pt idx="34">
                  <c:v>7.4444444444444446</c:v>
                </c:pt>
                <c:pt idx="35">
                  <c:v>7.3888888888888875</c:v>
                </c:pt>
                <c:pt idx="36">
                  <c:v>7.3333333333333348</c:v>
                </c:pt>
                <c:pt idx="37">
                  <c:v>7.3333333333333348</c:v>
                </c:pt>
                <c:pt idx="38">
                  <c:v>7.2777777777777777</c:v>
                </c:pt>
                <c:pt idx="39">
                  <c:v>7.2777777777777777</c:v>
                </c:pt>
                <c:pt idx="40">
                  <c:v>7.2222222222222223</c:v>
                </c:pt>
              </c:numCache>
            </c:numRef>
          </c:xVal>
          <c:yVal>
            <c:numRef>
              <c:f>'DO-Temp Oliver'!$S$3:$S$43</c:f>
              <c:numCache>
                <c:formatCode>General</c:formatCode>
                <c:ptCount val="4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F6-41DF-B0C6-CAB19377D47A}"/>
            </c:ext>
          </c:extLst>
        </c:ser>
        <c:ser>
          <c:idx val="16"/>
          <c:order val="16"/>
          <c:tx>
            <c:strRef>
              <c:f>'DO-Temp Oliver'!$AR$1:$AT$1</c:f>
              <c:strCache>
                <c:ptCount val="1"/>
                <c:pt idx="0">
                  <c:v>8/17/2018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Oliver'!$AS$3:$AS$47</c:f>
              <c:numCache>
                <c:formatCode>General</c:formatCode>
                <c:ptCount val="45"/>
                <c:pt idx="0">
                  <c:v>26.944444444444443</c:v>
                </c:pt>
                <c:pt idx="1">
                  <c:v>26.944444444444443</c:v>
                </c:pt>
                <c:pt idx="2">
                  <c:v>26.944444444444443</c:v>
                </c:pt>
                <c:pt idx="3">
                  <c:v>26.944444444444443</c:v>
                </c:pt>
                <c:pt idx="4">
                  <c:v>26.944444444444443</c:v>
                </c:pt>
                <c:pt idx="5">
                  <c:v>26.944444444444443</c:v>
                </c:pt>
                <c:pt idx="6">
                  <c:v>26.888888888888893</c:v>
                </c:pt>
                <c:pt idx="7">
                  <c:v>26.322222222222219</c:v>
                </c:pt>
                <c:pt idx="8">
                  <c:v>24.277777777777779</c:v>
                </c:pt>
                <c:pt idx="9">
                  <c:v>21.722222222222218</c:v>
                </c:pt>
                <c:pt idx="10">
                  <c:v>18.944444444444443</c:v>
                </c:pt>
                <c:pt idx="11">
                  <c:v>14.722222222222221</c:v>
                </c:pt>
                <c:pt idx="12">
                  <c:v>12.944444444444443</c:v>
                </c:pt>
                <c:pt idx="13">
                  <c:v>11.666666666666666</c:v>
                </c:pt>
                <c:pt idx="14">
                  <c:v>10.388888888888891</c:v>
                </c:pt>
                <c:pt idx="15">
                  <c:v>9.6666666666666661</c:v>
                </c:pt>
                <c:pt idx="16">
                  <c:v>8.8333333333333339</c:v>
                </c:pt>
                <c:pt idx="17">
                  <c:v>8.3333333333333339</c:v>
                </c:pt>
                <c:pt idx="18">
                  <c:v>7.8888888888888902</c:v>
                </c:pt>
                <c:pt idx="19">
                  <c:v>7.6111111111111125</c:v>
                </c:pt>
                <c:pt idx="20">
                  <c:v>7.4444444444444446</c:v>
                </c:pt>
                <c:pt idx="21">
                  <c:v>7.3333333333333348</c:v>
                </c:pt>
                <c:pt idx="22">
                  <c:v>7.2777777777777777</c:v>
                </c:pt>
                <c:pt idx="23">
                  <c:v>7.166666666666667</c:v>
                </c:pt>
                <c:pt idx="24">
                  <c:v>7.1111111111111098</c:v>
                </c:pt>
                <c:pt idx="25">
                  <c:v>7.0000000000000009</c:v>
                </c:pt>
                <c:pt idx="26">
                  <c:v>6.8888888888888884</c:v>
                </c:pt>
                <c:pt idx="27">
                  <c:v>6.8333333333333321</c:v>
                </c:pt>
                <c:pt idx="28">
                  <c:v>6.7777777777777795</c:v>
                </c:pt>
                <c:pt idx="29">
                  <c:v>6.7777777777777795</c:v>
                </c:pt>
                <c:pt idx="30">
                  <c:v>6.666666666666667</c:v>
                </c:pt>
                <c:pt idx="31">
                  <c:v>6.666666666666667</c:v>
                </c:pt>
                <c:pt idx="32">
                  <c:v>6.6111111111111107</c:v>
                </c:pt>
                <c:pt idx="33">
                  <c:v>6.5555555555555536</c:v>
                </c:pt>
                <c:pt idx="34">
                  <c:v>6.5555555555555536</c:v>
                </c:pt>
                <c:pt idx="35">
                  <c:v>6.5000000000000018</c:v>
                </c:pt>
                <c:pt idx="36">
                  <c:v>6.5000000000000018</c:v>
                </c:pt>
                <c:pt idx="37">
                  <c:v>6.4444444444444455</c:v>
                </c:pt>
                <c:pt idx="38">
                  <c:v>6.4444444444444455</c:v>
                </c:pt>
                <c:pt idx="39">
                  <c:v>6.3888888888888893</c:v>
                </c:pt>
                <c:pt idx="40">
                  <c:v>6.3888888888888893</c:v>
                </c:pt>
                <c:pt idx="41">
                  <c:v>6.3888888888888893</c:v>
                </c:pt>
                <c:pt idx="42">
                  <c:v>6.3333333333333321</c:v>
                </c:pt>
                <c:pt idx="43">
                  <c:v>6.3333333333333321</c:v>
                </c:pt>
                <c:pt idx="44">
                  <c:v>6.3333333333333321</c:v>
                </c:pt>
              </c:numCache>
            </c:numRef>
          </c:xVal>
          <c:yVal>
            <c:numRef>
              <c:f>'DO-Temp Oliver'!$S$3:$S$45</c:f>
              <c:numCache>
                <c:formatCode>General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F6-41DF-B0C6-CAB19377D47A}"/>
            </c:ext>
          </c:extLst>
        </c:ser>
        <c:ser>
          <c:idx val="17"/>
          <c:order val="17"/>
          <c:tx>
            <c:strRef>
              <c:f>'DO-Temp Oliver'!$AU$1:$AW$1</c:f>
              <c:strCache>
                <c:ptCount val="1"/>
                <c:pt idx="0">
                  <c:v>8/23/2018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Oliver'!$AV$3:$AV$47</c:f>
              <c:numCache>
                <c:formatCode>General</c:formatCode>
                <c:ptCount val="45"/>
                <c:pt idx="0">
                  <c:v>24.611111111111111</c:v>
                </c:pt>
                <c:pt idx="1">
                  <c:v>24.611111111111111</c:v>
                </c:pt>
                <c:pt idx="2">
                  <c:v>24.611111111111111</c:v>
                </c:pt>
                <c:pt idx="3">
                  <c:v>24.611111111111111</c:v>
                </c:pt>
                <c:pt idx="4">
                  <c:v>24.611111111111111</c:v>
                </c:pt>
                <c:pt idx="5">
                  <c:v>24.611111111111111</c:v>
                </c:pt>
                <c:pt idx="6">
                  <c:v>24.555555555555557</c:v>
                </c:pt>
                <c:pt idx="7">
                  <c:v>24.499999999999996</c:v>
                </c:pt>
                <c:pt idx="8">
                  <c:v>24.333333333333332</c:v>
                </c:pt>
                <c:pt idx="9">
                  <c:v>23.666666666666664</c:v>
                </c:pt>
                <c:pt idx="10">
                  <c:v>18.722222222222221</c:v>
                </c:pt>
                <c:pt idx="11">
                  <c:v>16</c:v>
                </c:pt>
                <c:pt idx="12">
                  <c:v>13.499999999999998</c:v>
                </c:pt>
                <c:pt idx="13">
                  <c:v>11.500000000000002</c:v>
                </c:pt>
                <c:pt idx="14">
                  <c:v>10.055555555555555</c:v>
                </c:pt>
                <c:pt idx="15">
                  <c:v>9.1111111111111107</c:v>
                </c:pt>
                <c:pt idx="16">
                  <c:v>8.3888888888888893</c:v>
                </c:pt>
                <c:pt idx="17">
                  <c:v>7.8888888888888902</c:v>
                </c:pt>
                <c:pt idx="18">
                  <c:v>7.5555555555555554</c:v>
                </c:pt>
                <c:pt idx="19">
                  <c:v>7.3888888888888875</c:v>
                </c:pt>
                <c:pt idx="20">
                  <c:v>7.2222222222222223</c:v>
                </c:pt>
                <c:pt idx="21">
                  <c:v>7.1111111111111098</c:v>
                </c:pt>
                <c:pt idx="22">
                  <c:v>7.0000000000000009</c:v>
                </c:pt>
                <c:pt idx="23">
                  <c:v>6.8888888888888884</c:v>
                </c:pt>
                <c:pt idx="24">
                  <c:v>6.8333333333333321</c:v>
                </c:pt>
                <c:pt idx="25">
                  <c:v>6.7777777777777795</c:v>
                </c:pt>
                <c:pt idx="26">
                  <c:v>6.7222222222222232</c:v>
                </c:pt>
                <c:pt idx="27">
                  <c:v>6.6111111111111107</c:v>
                </c:pt>
                <c:pt idx="28">
                  <c:v>6.5555555555555536</c:v>
                </c:pt>
                <c:pt idx="29">
                  <c:v>6.5000000000000018</c:v>
                </c:pt>
                <c:pt idx="30">
                  <c:v>6.4444444444444455</c:v>
                </c:pt>
                <c:pt idx="31">
                  <c:v>6.4444444444444455</c:v>
                </c:pt>
                <c:pt idx="32">
                  <c:v>6.4444444444444455</c:v>
                </c:pt>
                <c:pt idx="33">
                  <c:v>6.3888888888888893</c:v>
                </c:pt>
                <c:pt idx="34">
                  <c:v>6.3888888888888893</c:v>
                </c:pt>
                <c:pt idx="35">
                  <c:v>6.3333333333333321</c:v>
                </c:pt>
                <c:pt idx="36">
                  <c:v>6.3333333333333321</c:v>
                </c:pt>
                <c:pt idx="37">
                  <c:v>6.2777777777777759</c:v>
                </c:pt>
                <c:pt idx="38">
                  <c:v>6.2777777777777759</c:v>
                </c:pt>
                <c:pt idx="39">
                  <c:v>6.2777777777777759</c:v>
                </c:pt>
                <c:pt idx="40">
                  <c:v>6.2222222222222241</c:v>
                </c:pt>
                <c:pt idx="41">
                  <c:v>6.2222222222222241</c:v>
                </c:pt>
                <c:pt idx="42">
                  <c:v>6.2222222222222241</c:v>
                </c:pt>
                <c:pt idx="43">
                  <c:v>6.2222222222222241</c:v>
                </c:pt>
                <c:pt idx="44">
                  <c:v>6.1666666666666679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F6-41DF-B0C6-CAB19377D47A}"/>
            </c:ext>
          </c:extLst>
        </c:ser>
        <c:ser>
          <c:idx val="18"/>
          <c:order val="18"/>
          <c:tx>
            <c:strRef>
              <c:f>'DO-Temp Oliver'!$AX$1:$AZ$1</c:f>
              <c:strCache>
                <c:ptCount val="1"/>
                <c:pt idx="0">
                  <c:v>8/30/2018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Oliver'!$AY$3:$AY$47</c:f>
              <c:numCache>
                <c:formatCode>General</c:formatCode>
                <c:ptCount val="45"/>
                <c:pt idx="0">
                  <c:v>24.944444444444446</c:v>
                </c:pt>
                <c:pt idx="1">
                  <c:v>25</c:v>
                </c:pt>
                <c:pt idx="2">
                  <c:v>24.944444444444446</c:v>
                </c:pt>
                <c:pt idx="3">
                  <c:v>24.888888888888889</c:v>
                </c:pt>
                <c:pt idx="4">
                  <c:v>24.833333333333332</c:v>
                </c:pt>
                <c:pt idx="5">
                  <c:v>24.722222222222221</c:v>
                </c:pt>
                <c:pt idx="6">
                  <c:v>24.666666666666671</c:v>
                </c:pt>
                <c:pt idx="7">
                  <c:v>24.611111111111111</c:v>
                </c:pt>
                <c:pt idx="8">
                  <c:v>24.277777777777779</c:v>
                </c:pt>
                <c:pt idx="9">
                  <c:v>23.333333333333332</c:v>
                </c:pt>
                <c:pt idx="10">
                  <c:v>20.055555555555554</c:v>
                </c:pt>
                <c:pt idx="11">
                  <c:v>16.722222222222221</c:v>
                </c:pt>
                <c:pt idx="12">
                  <c:v>13.666666666666666</c:v>
                </c:pt>
                <c:pt idx="13">
                  <c:v>11.277777777777777</c:v>
                </c:pt>
                <c:pt idx="14">
                  <c:v>10.055555555555555</c:v>
                </c:pt>
                <c:pt idx="15">
                  <c:v>9.2222222222222214</c:v>
                </c:pt>
                <c:pt idx="16">
                  <c:v>8.3333333333333339</c:v>
                </c:pt>
                <c:pt idx="17">
                  <c:v>7.7222222222222223</c:v>
                </c:pt>
                <c:pt idx="18">
                  <c:v>7.4444444444444446</c:v>
                </c:pt>
                <c:pt idx="19">
                  <c:v>7.2777777777777777</c:v>
                </c:pt>
                <c:pt idx="20">
                  <c:v>7.1111111111111098</c:v>
                </c:pt>
                <c:pt idx="21">
                  <c:v>7.0555555555555571</c:v>
                </c:pt>
                <c:pt idx="22">
                  <c:v>7.0000000000000009</c:v>
                </c:pt>
                <c:pt idx="23">
                  <c:v>6.8888888888888884</c:v>
                </c:pt>
                <c:pt idx="24">
                  <c:v>6.8333333333333321</c:v>
                </c:pt>
                <c:pt idx="25">
                  <c:v>6.7222222222222232</c:v>
                </c:pt>
                <c:pt idx="26">
                  <c:v>6.666666666666667</c:v>
                </c:pt>
                <c:pt idx="27">
                  <c:v>6.6111111111111107</c:v>
                </c:pt>
                <c:pt idx="28">
                  <c:v>6.6111111111111107</c:v>
                </c:pt>
                <c:pt idx="29">
                  <c:v>6.5555555555555536</c:v>
                </c:pt>
                <c:pt idx="30">
                  <c:v>6.5555555555555536</c:v>
                </c:pt>
                <c:pt idx="31">
                  <c:v>6.5555555555555536</c:v>
                </c:pt>
                <c:pt idx="32">
                  <c:v>6.5000000000000018</c:v>
                </c:pt>
                <c:pt idx="33">
                  <c:v>6.4444444444444455</c:v>
                </c:pt>
                <c:pt idx="34">
                  <c:v>6.3888888888888893</c:v>
                </c:pt>
                <c:pt idx="35">
                  <c:v>6.3888888888888893</c:v>
                </c:pt>
                <c:pt idx="36">
                  <c:v>6.3888888888888893</c:v>
                </c:pt>
                <c:pt idx="37">
                  <c:v>6.3333333333333321</c:v>
                </c:pt>
                <c:pt idx="38">
                  <c:v>6.3333333333333321</c:v>
                </c:pt>
                <c:pt idx="39">
                  <c:v>6.3333333333333321</c:v>
                </c:pt>
                <c:pt idx="40">
                  <c:v>6.2777777777777759</c:v>
                </c:pt>
                <c:pt idx="41">
                  <c:v>6.2777777777777759</c:v>
                </c:pt>
                <c:pt idx="42">
                  <c:v>6.2222222222222241</c:v>
                </c:pt>
                <c:pt idx="43">
                  <c:v>6.2222222222222241</c:v>
                </c:pt>
                <c:pt idx="44">
                  <c:v>6.1666666666666679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AF6-41DF-B0C6-CAB19377D47A}"/>
            </c:ext>
          </c:extLst>
        </c:ser>
        <c:ser>
          <c:idx val="19"/>
          <c:order val="19"/>
          <c:tx>
            <c:strRef>
              <c:f>'DO-Temp Oliver'!$BA$1:$BC$1</c:f>
              <c:strCache>
                <c:ptCount val="1"/>
                <c:pt idx="0">
                  <c:v>6/25/2019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Oliver'!$BB$3:$BB$47</c:f>
              <c:numCache>
                <c:formatCode>General</c:formatCode>
                <c:ptCount val="45"/>
                <c:pt idx="0">
                  <c:v>23.388888888888886</c:v>
                </c:pt>
                <c:pt idx="1">
                  <c:v>23.277777777777782</c:v>
                </c:pt>
                <c:pt idx="2">
                  <c:v>23.277777777777782</c:v>
                </c:pt>
                <c:pt idx="3">
                  <c:v>23.277777777777782</c:v>
                </c:pt>
                <c:pt idx="4">
                  <c:v>23.055555555555557</c:v>
                </c:pt>
                <c:pt idx="5">
                  <c:v>22.944444444444443</c:v>
                </c:pt>
                <c:pt idx="6">
                  <c:v>22.555555555555554</c:v>
                </c:pt>
                <c:pt idx="7">
                  <c:v>22.222222222222221</c:v>
                </c:pt>
                <c:pt idx="8">
                  <c:v>21.444444444444443</c:v>
                </c:pt>
                <c:pt idx="9">
                  <c:v>20.333333333333329</c:v>
                </c:pt>
                <c:pt idx="10">
                  <c:v>19.444444444444443</c:v>
                </c:pt>
                <c:pt idx="11">
                  <c:v>17.222222222222221</c:v>
                </c:pt>
                <c:pt idx="12">
                  <c:v>15.222222222222221</c:v>
                </c:pt>
                <c:pt idx="13">
                  <c:v>13.499999999999998</c:v>
                </c:pt>
                <c:pt idx="14">
                  <c:v>11.611111111111111</c:v>
                </c:pt>
                <c:pt idx="15">
                  <c:v>10.944444444444446</c:v>
                </c:pt>
                <c:pt idx="16">
                  <c:v>10.333333333333334</c:v>
                </c:pt>
                <c:pt idx="17">
                  <c:v>10</c:v>
                </c:pt>
                <c:pt idx="18">
                  <c:v>9.6666666666666661</c:v>
                </c:pt>
                <c:pt idx="19">
                  <c:v>9.5</c:v>
                </c:pt>
                <c:pt idx="20">
                  <c:v>9.3888888888888893</c:v>
                </c:pt>
                <c:pt idx="21">
                  <c:v>9.2222222222222214</c:v>
                </c:pt>
                <c:pt idx="22">
                  <c:v>9.0000000000000018</c:v>
                </c:pt>
                <c:pt idx="23">
                  <c:v>8.7777777777777768</c:v>
                </c:pt>
                <c:pt idx="24">
                  <c:v>8.7222222222222232</c:v>
                </c:pt>
                <c:pt idx="25">
                  <c:v>8.6111111111111107</c:v>
                </c:pt>
                <c:pt idx="26">
                  <c:v>8.4999999999999982</c:v>
                </c:pt>
                <c:pt idx="27">
                  <c:v>8.4444444444444464</c:v>
                </c:pt>
                <c:pt idx="28">
                  <c:v>8.2777777777777786</c:v>
                </c:pt>
                <c:pt idx="29">
                  <c:v>8.1666666666666679</c:v>
                </c:pt>
                <c:pt idx="30">
                  <c:v>8.0555555555555554</c:v>
                </c:pt>
                <c:pt idx="31">
                  <c:v>8</c:v>
                </c:pt>
                <c:pt idx="32">
                  <c:v>8</c:v>
                </c:pt>
                <c:pt idx="33">
                  <c:v>7.9444444444444429</c:v>
                </c:pt>
                <c:pt idx="34">
                  <c:v>7.8888888888888902</c:v>
                </c:pt>
                <c:pt idx="35">
                  <c:v>7.833333333333333</c:v>
                </c:pt>
                <c:pt idx="36">
                  <c:v>7.7777777777777777</c:v>
                </c:pt>
                <c:pt idx="37">
                  <c:v>7.7777777777777777</c:v>
                </c:pt>
                <c:pt idx="38">
                  <c:v>7.7777777777777777</c:v>
                </c:pt>
                <c:pt idx="39">
                  <c:v>7.7222222222222223</c:v>
                </c:pt>
                <c:pt idx="40">
                  <c:v>7.7222222222222223</c:v>
                </c:pt>
                <c:pt idx="41">
                  <c:v>7.6666666666666652</c:v>
                </c:pt>
                <c:pt idx="42">
                  <c:v>7.6666666666666652</c:v>
                </c:pt>
                <c:pt idx="43">
                  <c:v>7.6666666666666652</c:v>
                </c:pt>
                <c:pt idx="44">
                  <c:v>7.6111111111111125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F6-41DF-B0C6-CAB19377D47A}"/>
            </c:ext>
          </c:extLst>
        </c:ser>
        <c:ser>
          <c:idx val="20"/>
          <c:order val="20"/>
          <c:tx>
            <c:strRef>
              <c:f>'DO-Temp Oliver'!$BD$1:$BF$1</c:f>
              <c:strCache>
                <c:ptCount val="1"/>
                <c:pt idx="0">
                  <c:v>8/28/2019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Oliver'!$BB$3:$BB$47</c:f>
              <c:numCache>
                <c:formatCode>General</c:formatCode>
                <c:ptCount val="45"/>
                <c:pt idx="0">
                  <c:v>23.388888888888886</c:v>
                </c:pt>
                <c:pt idx="1">
                  <c:v>23.277777777777782</c:v>
                </c:pt>
                <c:pt idx="2">
                  <c:v>23.277777777777782</c:v>
                </c:pt>
                <c:pt idx="3">
                  <c:v>23.277777777777782</c:v>
                </c:pt>
                <c:pt idx="4">
                  <c:v>23.055555555555557</c:v>
                </c:pt>
                <c:pt idx="5">
                  <c:v>22.944444444444443</c:v>
                </c:pt>
                <c:pt idx="6">
                  <c:v>22.555555555555554</c:v>
                </c:pt>
                <c:pt idx="7">
                  <c:v>22.222222222222221</c:v>
                </c:pt>
                <c:pt idx="8">
                  <c:v>21.444444444444443</c:v>
                </c:pt>
                <c:pt idx="9">
                  <c:v>20.333333333333329</c:v>
                </c:pt>
                <c:pt idx="10">
                  <c:v>19.444444444444443</c:v>
                </c:pt>
                <c:pt idx="11">
                  <c:v>17.222222222222221</c:v>
                </c:pt>
                <c:pt idx="12">
                  <c:v>15.222222222222221</c:v>
                </c:pt>
                <c:pt idx="13">
                  <c:v>13.499999999999998</c:v>
                </c:pt>
                <c:pt idx="14">
                  <c:v>11.611111111111111</c:v>
                </c:pt>
                <c:pt idx="15">
                  <c:v>10.944444444444446</c:v>
                </c:pt>
                <c:pt idx="16">
                  <c:v>10.333333333333334</c:v>
                </c:pt>
                <c:pt idx="17">
                  <c:v>10</c:v>
                </c:pt>
                <c:pt idx="18">
                  <c:v>9.6666666666666661</c:v>
                </c:pt>
                <c:pt idx="19">
                  <c:v>9.5</c:v>
                </c:pt>
                <c:pt idx="20">
                  <c:v>9.3888888888888893</c:v>
                </c:pt>
                <c:pt idx="21">
                  <c:v>9.2222222222222214</c:v>
                </c:pt>
                <c:pt idx="22">
                  <c:v>9.0000000000000018</c:v>
                </c:pt>
                <c:pt idx="23">
                  <c:v>8.7777777777777768</c:v>
                </c:pt>
                <c:pt idx="24">
                  <c:v>8.7222222222222232</c:v>
                </c:pt>
                <c:pt idx="25">
                  <c:v>8.6111111111111107</c:v>
                </c:pt>
                <c:pt idx="26">
                  <c:v>8.4999999999999982</c:v>
                </c:pt>
                <c:pt idx="27">
                  <c:v>8.4444444444444464</c:v>
                </c:pt>
                <c:pt idx="28">
                  <c:v>8.2777777777777786</c:v>
                </c:pt>
                <c:pt idx="29">
                  <c:v>8.1666666666666679</c:v>
                </c:pt>
                <c:pt idx="30">
                  <c:v>8.0555555555555554</c:v>
                </c:pt>
                <c:pt idx="31">
                  <c:v>8</c:v>
                </c:pt>
                <c:pt idx="32">
                  <c:v>8</c:v>
                </c:pt>
                <c:pt idx="33">
                  <c:v>7.9444444444444429</c:v>
                </c:pt>
                <c:pt idx="34">
                  <c:v>7.8888888888888902</c:v>
                </c:pt>
                <c:pt idx="35">
                  <c:v>7.833333333333333</c:v>
                </c:pt>
                <c:pt idx="36">
                  <c:v>7.7777777777777777</c:v>
                </c:pt>
                <c:pt idx="37">
                  <c:v>7.7777777777777777</c:v>
                </c:pt>
                <c:pt idx="38">
                  <c:v>7.7777777777777777</c:v>
                </c:pt>
                <c:pt idx="39">
                  <c:v>7.7222222222222223</c:v>
                </c:pt>
                <c:pt idx="40">
                  <c:v>7.7222222222222223</c:v>
                </c:pt>
                <c:pt idx="41">
                  <c:v>7.6666666666666652</c:v>
                </c:pt>
                <c:pt idx="42">
                  <c:v>7.6666666666666652</c:v>
                </c:pt>
                <c:pt idx="43">
                  <c:v>7.6666666666666652</c:v>
                </c:pt>
                <c:pt idx="44">
                  <c:v>7.6111111111111125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AF6-41DF-B0C6-CAB19377D47A}"/>
            </c:ext>
          </c:extLst>
        </c:ser>
        <c:ser>
          <c:idx val="21"/>
          <c:order val="21"/>
          <c:tx>
            <c:strRef>
              <c:f>'DO-Temp Oliver'!$BG$1:$BI$1</c:f>
              <c:strCache>
                <c:ptCount val="1"/>
                <c:pt idx="0">
                  <c:v>9/11/2019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Oliver'!$BH$3:$BH$41</c:f>
              <c:numCache>
                <c:formatCode>General</c:formatCode>
                <c:ptCount val="39"/>
                <c:pt idx="0">
                  <c:v>23.000000000000004</c:v>
                </c:pt>
                <c:pt idx="1">
                  <c:v>22.833333333333329</c:v>
                </c:pt>
                <c:pt idx="2">
                  <c:v>22.666666666666668</c:v>
                </c:pt>
                <c:pt idx="3">
                  <c:v>22.5</c:v>
                </c:pt>
                <c:pt idx="4">
                  <c:v>22.277777777777775</c:v>
                </c:pt>
                <c:pt idx="5">
                  <c:v>22.166666666666671</c:v>
                </c:pt>
                <c:pt idx="6">
                  <c:v>21.999999999999996</c:v>
                </c:pt>
                <c:pt idx="7">
                  <c:v>21.777777777777779</c:v>
                </c:pt>
                <c:pt idx="8">
                  <c:v>21.555555555555557</c:v>
                </c:pt>
                <c:pt idx="9">
                  <c:v>21.388888888888889</c:v>
                </c:pt>
                <c:pt idx="10">
                  <c:v>21.111111111111111</c:v>
                </c:pt>
                <c:pt idx="11">
                  <c:v>20.166666666666668</c:v>
                </c:pt>
                <c:pt idx="12">
                  <c:v>18.055555555555557</c:v>
                </c:pt>
                <c:pt idx="13">
                  <c:v>15.611111111111111</c:v>
                </c:pt>
                <c:pt idx="14">
                  <c:v>12.611111111111112</c:v>
                </c:pt>
                <c:pt idx="15">
                  <c:v>11.500000000000002</c:v>
                </c:pt>
                <c:pt idx="16">
                  <c:v>10.722222222222221</c:v>
                </c:pt>
                <c:pt idx="17">
                  <c:v>10.166666666666664</c:v>
                </c:pt>
                <c:pt idx="18">
                  <c:v>9.6666666666666661</c:v>
                </c:pt>
                <c:pt idx="19">
                  <c:v>9.1666666666666661</c:v>
                </c:pt>
                <c:pt idx="20">
                  <c:v>8.9444444444444446</c:v>
                </c:pt>
                <c:pt idx="21">
                  <c:v>8.8333333333333339</c:v>
                </c:pt>
                <c:pt idx="22">
                  <c:v>8.6666666666666661</c:v>
                </c:pt>
                <c:pt idx="23">
                  <c:v>8.4999999999999982</c:v>
                </c:pt>
                <c:pt idx="24">
                  <c:v>8.3333333333333339</c:v>
                </c:pt>
                <c:pt idx="25">
                  <c:v>8.2222222222222214</c:v>
                </c:pt>
                <c:pt idx="26">
                  <c:v>8.0555555555555554</c:v>
                </c:pt>
                <c:pt idx="27">
                  <c:v>8</c:v>
                </c:pt>
                <c:pt idx="28">
                  <c:v>7.9444444444444429</c:v>
                </c:pt>
                <c:pt idx="29">
                  <c:v>7.9444444444444429</c:v>
                </c:pt>
                <c:pt idx="30">
                  <c:v>7.7777777777777777</c:v>
                </c:pt>
                <c:pt idx="31">
                  <c:v>7.6666666666666652</c:v>
                </c:pt>
                <c:pt idx="32">
                  <c:v>7.5555555555555554</c:v>
                </c:pt>
                <c:pt idx="33">
                  <c:v>7.4444444444444446</c:v>
                </c:pt>
                <c:pt idx="34">
                  <c:v>7.3888888888888875</c:v>
                </c:pt>
                <c:pt idx="35">
                  <c:v>7.3333333333333348</c:v>
                </c:pt>
                <c:pt idx="36">
                  <c:v>7.2777777777777777</c:v>
                </c:pt>
                <c:pt idx="37">
                  <c:v>7.2777777777777777</c:v>
                </c:pt>
                <c:pt idx="38">
                  <c:v>7.2777777777777777</c:v>
                </c:pt>
              </c:numCache>
            </c:numRef>
          </c:xVal>
          <c:yVal>
            <c:numRef>
              <c:f>'DO-Temp Oliver'!$S$3:$S$45</c:f>
              <c:numCache>
                <c:formatCode>General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AF6-41DF-B0C6-CAB19377D47A}"/>
            </c:ext>
          </c:extLst>
        </c:ser>
        <c:ser>
          <c:idx val="22"/>
          <c:order val="22"/>
          <c:tx>
            <c:strRef>
              <c:f>'DO-Temp Oliver'!$BJ$1:$BL$1</c:f>
              <c:strCache>
                <c:ptCount val="1"/>
                <c:pt idx="0">
                  <c:v>8/26/2020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Oliver'!$BK$3:$BK$30</c:f>
              <c:numCache>
                <c:formatCode>General</c:formatCode>
                <c:ptCount val="28"/>
                <c:pt idx="0">
                  <c:v>26.388888888888889</c:v>
                </c:pt>
                <c:pt idx="1">
                  <c:v>26.5</c:v>
                </c:pt>
                <c:pt idx="2">
                  <c:v>26.5</c:v>
                </c:pt>
                <c:pt idx="3">
                  <c:v>26.555555555555557</c:v>
                </c:pt>
                <c:pt idx="4">
                  <c:v>26.555555555555557</c:v>
                </c:pt>
                <c:pt idx="5">
                  <c:v>26.555555555555557</c:v>
                </c:pt>
                <c:pt idx="6">
                  <c:v>25.833333333333332</c:v>
                </c:pt>
                <c:pt idx="7">
                  <c:v>25.500000000000004</c:v>
                </c:pt>
                <c:pt idx="8">
                  <c:v>24.777777777777775</c:v>
                </c:pt>
                <c:pt idx="9">
                  <c:v>23.333333333333332</c:v>
                </c:pt>
                <c:pt idx="10">
                  <c:v>21.722222222222218</c:v>
                </c:pt>
                <c:pt idx="11">
                  <c:v>17.555555555555557</c:v>
                </c:pt>
                <c:pt idx="12">
                  <c:v>16.166666666666668</c:v>
                </c:pt>
                <c:pt idx="13">
                  <c:v>14.111111111111111</c:v>
                </c:pt>
                <c:pt idx="14">
                  <c:v>12.555555555555555</c:v>
                </c:pt>
                <c:pt idx="15">
                  <c:v>11.777777777777779</c:v>
                </c:pt>
                <c:pt idx="16">
                  <c:v>10.999999999999998</c:v>
                </c:pt>
                <c:pt idx="17">
                  <c:v>10.555555555555555</c:v>
                </c:pt>
                <c:pt idx="18">
                  <c:v>9.6666666666666661</c:v>
                </c:pt>
                <c:pt idx="19">
                  <c:v>9.3888888888888893</c:v>
                </c:pt>
                <c:pt idx="20">
                  <c:v>9.2222222222222214</c:v>
                </c:pt>
                <c:pt idx="21">
                  <c:v>8.8888888888888893</c:v>
                </c:pt>
                <c:pt idx="22">
                  <c:v>8.7777777777777768</c:v>
                </c:pt>
                <c:pt idx="23">
                  <c:v>8.6111111111111107</c:v>
                </c:pt>
                <c:pt idx="24">
                  <c:v>8.4999999999999982</c:v>
                </c:pt>
                <c:pt idx="25">
                  <c:v>8.2777777777777786</c:v>
                </c:pt>
                <c:pt idx="26">
                  <c:v>8.1111111111111107</c:v>
                </c:pt>
                <c:pt idx="27">
                  <c:v>8</c:v>
                </c:pt>
              </c:numCache>
            </c:numRef>
          </c:xVal>
          <c:yVal>
            <c:numRef>
              <c:f>'DO-Temp Oliver'!$S$3:$S$30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AF6-41DF-B0C6-CAB19377D47A}"/>
            </c:ext>
          </c:extLst>
        </c:ser>
        <c:ser>
          <c:idx val="23"/>
          <c:order val="23"/>
          <c:tx>
            <c:strRef>
              <c:f>'DO-Temp Oliver'!$BM$1:$BO$1</c:f>
              <c:strCache>
                <c:ptCount val="1"/>
                <c:pt idx="0">
                  <c:v>8/30/2021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Oliver'!$BN$3:$BN$33</c:f>
              <c:numCache>
                <c:formatCode>General</c:formatCode>
                <c:ptCount val="31"/>
                <c:pt idx="0">
                  <c:v>27.888888888888889</c:v>
                </c:pt>
                <c:pt idx="1">
                  <c:v>28.000000000000004</c:v>
                </c:pt>
                <c:pt idx="2">
                  <c:v>28.000000000000004</c:v>
                </c:pt>
                <c:pt idx="3">
                  <c:v>28.000000000000004</c:v>
                </c:pt>
                <c:pt idx="4">
                  <c:v>28.000000000000004</c:v>
                </c:pt>
                <c:pt idx="5">
                  <c:v>27.944444444444443</c:v>
                </c:pt>
                <c:pt idx="6">
                  <c:v>27.666666666666668</c:v>
                </c:pt>
                <c:pt idx="7">
                  <c:v>26.999999999999996</c:v>
                </c:pt>
                <c:pt idx="8">
                  <c:v>25.222222222222225</c:v>
                </c:pt>
                <c:pt idx="9">
                  <c:v>24.388888888888893</c:v>
                </c:pt>
                <c:pt idx="10">
                  <c:v>23.000000000000004</c:v>
                </c:pt>
                <c:pt idx="11">
                  <c:v>20.611111111111107</c:v>
                </c:pt>
                <c:pt idx="12">
                  <c:v>18.111111111111107</c:v>
                </c:pt>
                <c:pt idx="13">
                  <c:v>16.055555555555557</c:v>
                </c:pt>
                <c:pt idx="14">
                  <c:v>14.055555555555554</c:v>
                </c:pt>
                <c:pt idx="15">
                  <c:v>13</c:v>
                </c:pt>
                <c:pt idx="16">
                  <c:v>12.222222222222221</c:v>
                </c:pt>
                <c:pt idx="17">
                  <c:v>10.888888888888889</c:v>
                </c:pt>
                <c:pt idx="18">
                  <c:v>9.8888888888888875</c:v>
                </c:pt>
                <c:pt idx="19">
                  <c:v>9.4444444444444446</c:v>
                </c:pt>
                <c:pt idx="20">
                  <c:v>9.1111111111111107</c:v>
                </c:pt>
                <c:pt idx="21">
                  <c:v>8.8888888888888893</c:v>
                </c:pt>
                <c:pt idx="22">
                  <c:v>8.6111111111111107</c:v>
                </c:pt>
                <c:pt idx="23">
                  <c:v>8.4444444444444464</c:v>
                </c:pt>
                <c:pt idx="24">
                  <c:v>8.1666666666666679</c:v>
                </c:pt>
                <c:pt idx="25">
                  <c:v>8</c:v>
                </c:pt>
                <c:pt idx="26">
                  <c:v>7.8888888888888902</c:v>
                </c:pt>
                <c:pt idx="27">
                  <c:v>7.7222222222222223</c:v>
                </c:pt>
                <c:pt idx="28">
                  <c:v>7.6055555555555543</c:v>
                </c:pt>
                <c:pt idx="29">
                  <c:v>7.4444444444444446</c:v>
                </c:pt>
                <c:pt idx="30">
                  <c:v>7.3333333333333348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AF6-41DF-B0C6-CAB19377D47A}"/>
            </c:ext>
          </c:extLst>
        </c:ser>
        <c:ser>
          <c:idx val="24"/>
          <c:order val="24"/>
          <c:tx>
            <c:strRef>
              <c:f>'DO-Temp Oliver'!$BP$1:$BR$1</c:f>
              <c:strCache>
                <c:ptCount val="1"/>
                <c:pt idx="0">
                  <c:v>8/30/2022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'DO-Temp Oliver'!$BQ$3:$BQ$28</c:f>
              <c:numCache>
                <c:formatCode>General</c:formatCode>
                <c:ptCount val="26"/>
                <c:pt idx="0">
                  <c:v>24.444444444444443</c:v>
                </c:pt>
                <c:pt idx="1">
                  <c:v>24.499999999999996</c:v>
                </c:pt>
                <c:pt idx="2">
                  <c:v>24.499999999999996</c:v>
                </c:pt>
                <c:pt idx="3">
                  <c:v>24.499999999999996</c:v>
                </c:pt>
                <c:pt idx="4">
                  <c:v>24.499999999999996</c:v>
                </c:pt>
                <c:pt idx="5">
                  <c:v>24.499999999999996</c:v>
                </c:pt>
                <c:pt idx="6">
                  <c:v>24.499999999999996</c:v>
                </c:pt>
                <c:pt idx="7">
                  <c:v>24.444444444444443</c:v>
                </c:pt>
                <c:pt idx="8">
                  <c:v>24.388888888888893</c:v>
                </c:pt>
                <c:pt idx="9">
                  <c:v>22.777777777777779</c:v>
                </c:pt>
                <c:pt idx="10">
                  <c:v>19.611111111111111</c:v>
                </c:pt>
                <c:pt idx="11">
                  <c:v>17.555555555555557</c:v>
                </c:pt>
                <c:pt idx="12">
                  <c:v>14.5</c:v>
                </c:pt>
                <c:pt idx="13">
                  <c:v>12.777777777777779</c:v>
                </c:pt>
                <c:pt idx="14">
                  <c:v>11.944444444444445</c:v>
                </c:pt>
                <c:pt idx="15">
                  <c:v>11.055555555555555</c:v>
                </c:pt>
                <c:pt idx="16">
                  <c:v>10.444444444444443</c:v>
                </c:pt>
                <c:pt idx="17">
                  <c:v>10.111111111111112</c:v>
                </c:pt>
                <c:pt idx="18">
                  <c:v>9.7777777777777786</c:v>
                </c:pt>
                <c:pt idx="19">
                  <c:v>9.3888888888888893</c:v>
                </c:pt>
                <c:pt idx="20">
                  <c:v>9.2222222222222214</c:v>
                </c:pt>
                <c:pt idx="21">
                  <c:v>9.1111111111111107</c:v>
                </c:pt>
                <c:pt idx="22">
                  <c:v>8.9444444444444446</c:v>
                </c:pt>
                <c:pt idx="23">
                  <c:v>8.7777777777777768</c:v>
                </c:pt>
                <c:pt idx="24">
                  <c:v>8.5555555555555554</c:v>
                </c:pt>
                <c:pt idx="25">
                  <c:v>8.4444444444444464</c:v>
                </c:pt>
              </c:numCache>
            </c:numRef>
          </c:xVal>
          <c:yVal>
            <c:numRef>
              <c:f>'DO-Temp Oliver'!$S$3:$S$30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AF6-41DF-B0C6-CAB19377D47A}"/>
            </c:ext>
          </c:extLst>
        </c:ser>
        <c:ser>
          <c:idx val="25"/>
          <c:order val="25"/>
          <c:tx>
            <c:strRef>
              <c:f>'DO-Temp Oliver'!$BS$1:$BU$1</c:f>
              <c:strCache>
                <c:ptCount val="1"/>
                <c:pt idx="0">
                  <c:v>8/30/2023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'DO-Temp Oliver'!$BT$3:$BT$28</c:f>
              <c:numCache>
                <c:formatCode>General</c:formatCode>
                <c:ptCount val="26"/>
                <c:pt idx="0">
                  <c:v>23.444444444444443</c:v>
                </c:pt>
                <c:pt idx="1">
                  <c:v>23.555555555555557</c:v>
                </c:pt>
                <c:pt idx="2">
                  <c:v>23.611111111111111</c:v>
                </c:pt>
                <c:pt idx="3">
                  <c:v>23.777777777777779</c:v>
                </c:pt>
                <c:pt idx="4">
                  <c:v>23.833333333333336</c:v>
                </c:pt>
                <c:pt idx="5">
                  <c:v>23.833333333333336</c:v>
                </c:pt>
                <c:pt idx="6">
                  <c:v>23.833333333333336</c:v>
                </c:pt>
                <c:pt idx="7">
                  <c:v>23.833333333333336</c:v>
                </c:pt>
                <c:pt idx="8">
                  <c:v>23.833333333333336</c:v>
                </c:pt>
                <c:pt idx="9">
                  <c:v>23.444444444444443</c:v>
                </c:pt>
                <c:pt idx="10">
                  <c:v>20.444444444444443</c:v>
                </c:pt>
                <c:pt idx="11">
                  <c:v>17.555555555555557</c:v>
                </c:pt>
                <c:pt idx="12">
                  <c:v>15.888888888888889</c:v>
                </c:pt>
                <c:pt idx="13">
                  <c:v>14.222222222222221</c:v>
                </c:pt>
                <c:pt idx="14">
                  <c:v>12.722222222222221</c:v>
                </c:pt>
                <c:pt idx="15">
                  <c:v>11.388888888888889</c:v>
                </c:pt>
                <c:pt idx="16">
                  <c:v>10.611111111111111</c:v>
                </c:pt>
                <c:pt idx="17">
                  <c:v>10</c:v>
                </c:pt>
                <c:pt idx="18">
                  <c:v>9.7222222222222214</c:v>
                </c:pt>
                <c:pt idx="19">
                  <c:v>9.3333333333333321</c:v>
                </c:pt>
                <c:pt idx="20">
                  <c:v>9.0000000000000018</c:v>
                </c:pt>
                <c:pt idx="21">
                  <c:v>8.7222222222222232</c:v>
                </c:pt>
                <c:pt idx="22">
                  <c:v>8.4444444444444464</c:v>
                </c:pt>
                <c:pt idx="23">
                  <c:v>8.2222222222222214</c:v>
                </c:pt>
                <c:pt idx="24">
                  <c:v>7.8888888888888902</c:v>
                </c:pt>
                <c:pt idx="25">
                  <c:v>7.7777777777777777</c:v>
                </c:pt>
              </c:numCache>
            </c:numRef>
          </c:xVal>
          <c:yVal>
            <c:numRef>
              <c:f>'DO-Temp Oliver'!$S$3:$S$29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AF6-41DF-B0C6-CAB19377D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7776"/>
        <c:axId val="2047902032"/>
      </c:scatterChart>
      <c:valAx>
        <c:axId val="737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2047902032"/>
        <c:crosses val="max"/>
        <c:crossBetween val="midCat"/>
      </c:valAx>
      <c:valAx>
        <c:axId val="20479020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7375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12104300993695"/>
          <c:y val="3.7841570231413192E-2"/>
          <c:w val="0.1514998462358487"/>
          <c:h val="0.94531106688587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Oliver Lake Historic Dissolved Oxygen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'DO-Temp Oliver'!$C$1:$D$1</c:f>
              <c:strCache>
                <c:ptCount val="1"/>
                <c:pt idx="0">
                  <c:v>7/19/1993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'DO-Temp Oliver'!$D$3:$D$28</c:f>
              <c:numCache>
                <c:formatCode>General</c:formatCode>
                <c:ptCount val="26"/>
                <c:pt idx="0">
                  <c:v>7.8</c:v>
                </c:pt>
                <c:pt idx="1">
                  <c:v>7.8</c:v>
                </c:pt>
                <c:pt idx="2">
                  <c:v>7.8</c:v>
                </c:pt>
                <c:pt idx="3">
                  <c:v>7.8</c:v>
                </c:pt>
                <c:pt idx="4">
                  <c:v>7.8</c:v>
                </c:pt>
                <c:pt idx="5">
                  <c:v>7.7</c:v>
                </c:pt>
                <c:pt idx="6">
                  <c:v>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4.9000000000000004</c:v>
                </c:pt>
                <c:pt idx="10">
                  <c:v>5.4</c:v>
                </c:pt>
                <c:pt idx="11">
                  <c:v>5.9</c:v>
                </c:pt>
                <c:pt idx="12">
                  <c:v>5.7</c:v>
                </c:pt>
                <c:pt idx="13">
                  <c:v>5.7</c:v>
                </c:pt>
                <c:pt idx="14">
                  <c:v>5.4</c:v>
                </c:pt>
                <c:pt idx="15">
                  <c:v>5.3</c:v>
                </c:pt>
                <c:pt idx="16">
                  <c:v>5.5</c:v>
                </c:pt>
                <c:pt idx="17">
                  <c:v>4.9000000000000004</c:v>
                </c:pt>
                <c:pt idx="18">
                  <c:v>4.7</c:v>
                </c:pt>
                <c:pt idx="19">
                  <c:v>4.2</c:v>
                </c:pt>
                <c:pt idx="20">
                  <c:v>3.6</c:v>
                </c:pt>
                <c:pt idx="21">
                  <c:v>2.6</c:v>
                </c:pt>
                <c:pt idx="22">
                  <c:v>2.5</c:v>
                </c:pt>
                <c:pt idx="23">
                  <c:v>2.5</c:v>
                </c:pt>
                <c:pt idx="24">
                  <c:v>1.9</c:v>
                </c:pt>
                <c:pt idx="25">
                  <c:v>1.6</c:v>
                </c:pt>
              </c:numCache>
            </c:numRef>
          </c:xVal>
          <c:yVal>
            <c:numRef>
              <c:f>'DO-Temp Oliver'!$B$3:$B$28</c:f>
              <c:numCache>
                <c:formatCode>General</c:formatCode>
                <c:ptCount val="26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1-4011-9FD8-9EBCA9CBBCB5}"/>
            </c:ext>
          </c:extLst>
        </c:ser>
        <c:ser>
          <c:idx val="1"/>
          <c:order val="1"/>
          <c:tx>
            <c:strRef>
              <c:f>'DO-Temp Oliver'!$E$1:$F$1</c:f>
              <c:strCache>
                <c:ptCount val="1"/>
                <c:pt idx="0">
                  <c:v>7/11/2000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'DO-Temp Oliver'!$F$3:$F$30</c:f>
              <c:numCache>
                <c:formatCode>General</c:formatCode>
                <c:ptCount val="28"/>
                <c:pt idx="0">
                  <c:v>7.95</c:v>
                </c:pt>
                <c:pt idx="1">
                  <c:v>8.11</c:v>
                </c:pt>
                <c:pt idx="2">
                  <c:v>7.99</c:v>
                </c:pt>
                <c:pt idx="3">
                  <c:v>8.1</c:v>
                </c:pt>
                <c:pt idx="4">
                  <c:v>8.07</c:v>
                </c:pt>
                <c:pt idx="5">
                  <c:v>7.95</c:v>
                </c:pt>
                <c:pt idx="6">
                  <c:v>7.8</c:v>
                </c:pt>
                <c:pt idx="7">
                  <c:v>9.5399999999999991</c:v>
                </c:pt>
                <c:pt idx="8">
                  <c:v>10.039999999999999</c:v>
                </c:pt>
                <c:pt idx="9">
                  <c:v>10.199999999999999</c:v>
                </c:pt>
                <c:pt idx="10">
                  <c:v>9.18</c:v>
                </c:pt>
                <c:pt idx="11">
                  <c:v>8.1</c:v>
                </c:pt>
                <c:pt idx="12">
                  <c:v>7.7</c:v>
                </c:pt>
                <c:pt idx="13">
                  <c:v>7.31</c:v>
                </c:pt>
                <c:pt idx="14">
                  <c:v>6.84</c:v>
                </c:pt>
                <c:pt idx="15">
                  <c:v>5.81</c:v>
                </c:pt>
                <c:pt idx="16">
                  <c:v>4.93</c:v>
                </c:pt>
                <c:pt idx="17">
                  <c:v>4.71</c:v>
                </c:pt>
                <c:pt idx="18">
                  <c:v>4.8099999999999996</c:v>
                </c:pt>
                <c:pt idx="19">
                  <c:v>4.83</c:v>
                </c:pt>
                <c:pt idx="20">
                  <c:v>3.93</c:v>
                </c:pt>
                <c:pt idx="21">
                  <c:v>1.52</c:v>
                </c:pt>
                <c:pt idx="22">
                  <c:v>0.65</c:v>
                </c:pt>
                <c:pt idx="23">
                  <c:v>0.56000000000000005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0.54</c:v>
                </c:pt>
                <c:pt idx="27">
                  <c:v>0.55000000000000004</c:v>
                </c:pt>
              </c:numCache>
            </c:numRef>
          </c:xVal>
          <c:yVal>
            <c:numRef>
              <c:f>'DO-Temp Oliver'!$B$3:$B$29</c:f>
              <c:numCache>
                <c:formatCode>General</c:formatCode>
                <c:ptCount val="27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1-4011-9FD8-9EBCA9CBBCB5}"/>
            </c:ext>
          </c:extLst>
        </c:ser>
        <c:ser>
          <c:idx val="2"/>
          <c:order val="2"/>
          <c:tx>
            <c:strRef>
              <c:f>'DO-Temp Oliver'!$G$1:$H$1</c:f>
              <c:strCache>
                <c:ptCount val="1"/>
                <c:pt idx="0">
                  <c:v>7/7/2003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'DO-Temp Oliver'!$H$3:$H$31</c:f>
              <c:numCache>
                <c:formatCode>General</c:formatCode>
                <c:ptCount val="29"/>
                <c:pt idx="0">
                  <c:v>7.7</c:v>
                </c:pt>
                <c:pt idx="1">
                  <c:v>8.1</c:v>
                </c:pt>
                <c:pt idx="2">
                  <c:v>7.5</c:v>
                </c:pt>
                <c:pt idx="3">
                  <c:v>7.6</c:v>
                </c:pt>
                <c:pt idx="4">
                  <c:v>8.1</c:v>
                </c:pt>
                <c:pt idx="5">
                  <c:v>7.8</c:v>
                </c:pt>
                <c:pt idx="6">
                  <c:v>10.1</c:v>
                </c:pt>
                <c:pt idx="7">
                  <c:v>11.6</c:v>
                </c:pt>
                <c:pt idx="8">
                  <c:v>10.7</c:v>
                </c:pt>
                <c:pt idx="9">
                  <c:v>8.6</c:v>
                </c:pt>
                <c:pt idx="10">
                  <c:v>7</c:v>
                </c:pt>
                <c:pt idx="11">
                  <c:v>7.8</c:v>
                </c:pt>
                <c:pt idx="12">
                  <c:v>7.3</c:v>
                </c:pt>
                <c:pt idx="13">
                  <c:v>6.9</c:v>
                </c:pt>
                <c:pt idx="14">
                  <c:v>6.6</c:v>
                </c:pt>
                <c:pt idx="15">
                  <c:v>6.5</c:v>
                </c:pt>
                <c:pt idx="16">
                  <c:v>6.3</c:v>
                </c:pt>
                <c:pt idx="17">
                  <c:v>6.1</c:v>
                </c:pt>
                <c:pt idx="18">
                  <c:v>6</c:v>
                </c:pt>
                <c:pt idx="19">
                  <c:v>5.4</c:v>
                </c:pt>
                <c:pt idx="20">
                  <c:v>4.8</c:v>
                </c:pt>
                <c:pt idx="21">
                  <c:v>4</c:v>
                </c:pt>
                <c:pt idx="22">
                  <c:v>3.3</c:v>
                </c:pt>
                <c:pt idx="23">
                  <c:v>2.6</c:v>
                </c:pt>
                <c:pt idx="24">
                  <c:v>0.9</c:v>
                </c:pt>
                <c:pt idx="25">
                  <c:v>0.4</c:v>
                </c:pt>
                <c:pt idx="26">
                  <c:v>0.2</c:v>
                </c:pt>
                <c:pt idx="27">
                  <c:v>0.1</c:v>
                </c:pt>
                <c:pt idx="28">
                  <c:v>0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1-4011-9FD8-9EBCA9CBBCB5}"/>
            </c:ext>
          </c:extLst>
        </c:ser>
        <c:ser>
          <c:idx val="3"/>
          <c:order val="3"/>
          <c:tx>
            <c:strRef>
              <c:f>'DO-Temp Oliver'!$I$1:$J$1</c:f>
              <c:strCache>
                <c:ptCount val="1"/>
                <c:pt idx="0">
                  <c:v>7/25/2006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'DO-Temp Oliver'!$J$3:$J$31</c:f>
              <c:numCache>
                <c:formatCode>General</c:formatCode>
                <c:ptCount val="29"/>
                <c:pt idx="0">
                  <c:v>7.7</c:v>
                </c:pt>
                <c:pt idx="1">
                  <c:v>8.1</c:v>
                </c:pt>
                <c:pt idx="2">
                  <c:v>7.5</c:v>
                </c:pt>
                <c:pt idx="3">
                  <c:v>7.6</c:v>
                </c:pt>
                <c:pt idx="4">
                  <c:v>8.1</c:v>
                </c:pt>
                <c:pt idx="5">
                  <c:v>7.8</c:v>
                </c:pt>
                <c:pt idx="6">
                  <c:v>10.1</c:v>
                </c:pt>
                <c:pt idx="7">
                  <c:v>11.6</c:v>
                </c:pt>
                <c:pt idx="8">
                  <c:v>10.7</c:v>
                </c:pt>
                <c:pt idx="9">
                  <c:v>8.6</c:v>
                </c:pt>
                <c:pt idx="10">
                  <c:v>7</c:v>
                </c:pt>
                <c:pt idx="11">
                  <c:v>7.8</c:v>
                </c:pt>
                <c:pt idx="12">
                  <c:v>7.3</c:v>
                </c:pt>
                <c:pt idx="13">
                  <c:v>6.9</c:v>
                </c:pt>
                <c:pt idx="14">
                  <c:v>6.6</c:v>
                </c:pt>
                <c:pt idx="15">
                  <c:v>6.5</c:v>
                </c:pt>
                <c:pt idx="16">
                  <c:v>6.3</c:v>
                </c:pt>
                <c:pt idx="17">
                  <c:v>6.1</c:v>
                </c:pt>
                <c:pt idx="18">
                  <c:v>6</c:v>
                </c:pt>
                <c:pt idx="19">
                  <c:v>5.4</c:v>
                </c:pt>
                <c:pt idx="20">
                  <c:v>4.8</c:v>
                </c:pt>
                <c:pt idx="21">
                  <c:v>4</c:v>
                </c:pt>
                <c:pt idx="22">
                  <c:v>3.3</c:v>
                </c:pt>
                <c:pt idx="23">
                  <c:v>2.6</c:v>
                </c:pt>
                <c:pt idx="24">
                  <c:v>0.9</c:v>
                </c:pt>
                <c:pt idx="25">
                  <c:v>0.4</c:v>
                </c:pt>
                <c:pt idx="26">
                  <c:v>0.2</c:v>
                </c:pt>
                <c:pt idx="27">
                  <c:v>0.1</c:v>
                </c:pt>
                <c:pt idx="28">
                  <c:v>0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51-4011-9FD8-9EBCA9CBBCB5}"/>
            </c:ext>
          </c:extLst>
        </c:ser>
        <c:ser>
          <c:idx val="4"/>
          <c:order val="4"/>
          <c:tx>
            <c:strRef>
              <c:f>'DO-Temp Oliver'!$K$1:$L$1</c:f>
              <c:strCache>
                <c:ptCount val="1"/>
                <c:pt idx="0">
                  <c:v>7/23/2008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'DO-Temp Oliver'!$L$3:$L$29</c:f>
              <c:numCache>
                <c:formatCode>General</c:formatCode>
                <c:ptCount val="27"/>
                <c:pt idx="0">
                  <c:v>8.5500000000000007</c:v>
                </c:pt>
                <c:pt idx="1">
                  <c:v>8.6999999999999993</c:v>
                </c:pt>
                <c:pt idx="2">
                  <c:v>8.69</c:v>
                </c:pt>
                <c:pt idx="3">
                  <c:v>8.69</c:v>
                </c:pt>
                <c:pt idx="4">
                  <c:v>8.68</c:v>
                </c:pt>
                <c:pt idx="5">
                  <c:v>8.74</c:v>
                </c:pt>
                <c:pt idx="6">
                  <c:v>7.69</c:v>
                </c:pt>
                <c:pt idx="7">
                  <c:v>5.78</c:v>
                </c:pt>
                <c:pt idx="8">
                  <c:v>4.38</c:v>
                </c:pt>
                <c:pt idx="9">
                  <c:v>3.47</c:v>
                </c:pt>
                <c:pt idx="10">
                  <c:v>3.3</c:v>
                </c:pt>
                <c:pt idx="11">
                  <c:v>3.73</c:v>
                </c:pt>
                <c:pt idx="12">
                  <c:v>4.03</c:v>
                </c:pt>
                <c:pt idx="13">
                  <c:v>4.2699999999999996</c:v>
                </c:pt>
                <c:pt idx="14">
                  <c:v>4.2</c:v>
                </c:pt>
                <c:pt idx="15">
                  <c:v>3.91</c:v>
                </c:pt>
                <c:pt idx="16">
                  <c:v>3.89</c:v>
                </c:pt>
                <c:pt idx="17">
                  <c:v>4.1399999999999997</c:v>
                </c:pt>
                <c:pt idx="18">
                  <c:v>3.91</c:v>
                </c:pt>
                <c:pt idx="19">
                  <c:v>3.23</c:v>
                </c:pt>
                <c:pt idx="20">
                  <c:v>2.08</c:v>
                </c:pt>
                <c:pt idx="21">
                  <c:v>1.3</c:v>
                </c:pt>
                <c:pt idx="22">
                  <c:v>0.69</c:v>
                </c:pt>
                <c:pt idx="23">
                  <c:v>0.39</c:v>
                </c:pt>
                <c:pt idx="24">
                  <c:v>0.35</c:v>
                </c:pt>
                <c:pt idx="25">
                  <c:v>0.33</c:v>
                </c:pt>
                <c:pt idx="26">
                  <c:v>0.3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1-4011-9FD8-9EBCA9CBBCB5}"/>
            </c:ext>
          </c:extLst>
        </c:ser>
        <c:ser>
          <c:idx val="5"/>
          <c:order val="5"/>
          <c:tx>
            <c:strRef>
              <c:f>'DO-Temp Oliver'!$M$1:$N$1</c:f>
              <c:strCache>
                <c:ptCount val="1"/>
                <c:pt idx="0">
                  <c:v>6/25/2012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'DO-Temp Oliver'!$N$3:$N$24</c:f>
              <c:numCache>
                <c:formatCode>General</c:formatCode>
                <c:ptCount val="22"/>
                <c:pt idx="0">
                  <c:v>7.71</c:v>
                </c:pt>
                <c:pt idx="1">
                  <c:v>7.72</c:v>
                </c:pt>
                <c:pt idx="2">
                  <c:v>7.59</c:v>
                </c:pt>
                <c:pt idx="3">
                  <c:v>7.68</c:v>
                </c:pt>
                <c:pt idx="4">
                  <c:v>7.75</c:v>
                </c:pt>
                <c:pt idx="5">
                  <c:v>7.65</c:v>
                </c:pt>
                <c:pt idx="6">
                  <c:v>7.75</c:v>
                </c:pt>
                <c:pt idx="7">
                  <c:v>11.17</c:v>
                </c:pt>
                <c:pt idx="8">
                  <c:v>9.84</c:v>
                </c:pt>
                <c:pt idx="9">
                  <c:v>8.11</c:v>
                </c:pt>
                <c:pt idx="10">
                  <c:v>7.18</c:v>
                </c:pt>
                <c:pt idx="11">
                  <c:v>6.48</c:v>
                </c:pt>
                <c:pt idx="12">
                  <c:v>6.03</c:v>
                </c:pt>
                <c:pt idx="13">
                  <c:v>5.82</c:v>
                </c:pt>
                <c:pt idx="14">
                  <c:v>5.68</c:v>
                </c:pt>
                <c:pt idx="15">
                  <c:v>5.85</c:v>
                </c:pt>
                <c:pt idx="16">
                  <c:v>5.55</c:v>
                </c:pt>
                <c:pt idx="17">
                  <c:v>5.51</c:v>
                </c:pt>
                <c:pt idx="18">
                  <c:v>5.36</c:v>
                </c:pt>
                <c:pt idx="19">
                  <c:v>5.03</c:v>
                </c:pt>
                <c:pt idx="20">
                  <c:v>3.88</c:v>
                </c:pt>
                <c:pt idx="21">
                  <c:v>3.04</c:v>
                </c:pt>
              </c:numCache>
            </c:numRef>
          </c:xVal>
          <c:yVal>
            <c:numRef>
              <c:f>'DO-Temp Oliver'!$B$3:$B$28</c:f>
              <c:numCache>
                <c:formatCode>General</c:formatCode>
                <c:ptCount val="26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6-499F-AFC1-3B721DCE5E9B}"/>
            </c:ext>
          </c:extLst>
        </c:ser>
        <c:ser>
          <c:idx val="6"/>
          <c:order val="6"/>
          <c:tx>
            <c:strRef>
              <c:f>'DO-Temp Oliver'!$O$1:$P$1</c:f>
              <c:strCache>
                <c:ptCount val="1"/>
                <c:pt idx="0">
                  <c:v>6/29/2015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Oliver'!$P$3:$P$30</c:f>
              <c:numCache>
                <c:formatCode>General</c:formatCode>
                <c:ptCount val="28"/>
                <c:pt idx="0">
                  <c:v>10</c:v>
                </c:pt>
                <c:pt idx="1">
                  <c:v>9.76</c:v>
                </c:pt>
                <c:pt idx="3">
                  <c:v>9.7100000000000009</c:v>
                </c:pt>
                <c:pt idx="4">
                  <c:v>9.6</c:v>
                </c:pt>
                <c:pt idx="5">
                  <c:v>9.5399999999999991</c:v>
                </c:pt>
                <c:pt idx="6">
                  <c:v>9.34</c:v>
                </c:pt>
                <c:pt idx="7">
                  <c:v>9.67</c:v>
                </c:pt>
                <c:pt idx="8">
                  <c:v>11.68</c:v>
                </c:pt>
                <c:pt idx="9">
                  <c:v>12.04</c:v>
                </c:pt>
                <c:pt idx="10">
                  <c:v>11.4</c:v>
                </c:pt>
                <c:pt idx="11">
                  <c:v>10.65</c:v>
                </c:pt>
                <c:pt idx="12">
                  <c:v>9.7799999999999994</c:v>
                </c:pt>
                <c:pt idx="13">
                  <c:v>9.1999999999999993</c:v>
                </c:pt>
                <c:pt idx="14">
                  <c:v>8.58</c:v>
                </c:pt>
                <c:pt idx="15">
                  <c:v>8.0500000000000007</c:v>
                </c:pt>
                <c:pt idx="16">
                  <c:v>7.8</c:v>
                </c:pt>
                <c:pt idx="17">
                  <c:v>7.62</c:v>
                </c:pt>
                <c:pt idx="18">
                  <c:v>7.23</c:v>
                </c:pt>
                <c:pt idx="19">
                  <c:v>6.75</c:v>
                </c:pt>
                <c:pt idx="20">
                  <c:v>5.67</c:v>
                </c:pt>
                <c:pt idx="21">
                  <c:v>4.22</c:v>
                </c:pt>
                <c:pt idx="22">
                  <c:v>3.6</c:v>
                </c:pt>
                <c:pt idx="23">
                  <c:v>2.62</c:v>
                </c:pt>
                <c:pt idx="24">
                  <c:v>1.74</c:v>
                </c:pt>
                <c:pt idx="25">
                  <c:v>0.5</c:v>
                </c:pt>
                <c:pt idx="26">
                  <c:v>1.44</c:v>
                </c:pt>
                <c:pt idx="27">
                  <c:v>0.41</c:v>
                </c:pt>
              </c:numCache>
            </c:numRef>
          </c:xVal>
          <c:yVal>
            <c:numRef>
              <c:f>'DO-Temp Oliver'!$B$3:$B$31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6-499F-AFC1-3B721DCE5E9B}"/>
            </c:ext>
          </c:extLst>
        </c:ser>
        <c:ser>
          <c:idx val="7"/>
          <c:order val="7"/>
          <c:tx>
            <c:strRef>
              <c:f>'DO-Temp Oliver'!$Q$1:$R$1</c:f>
              <c:strCache>
                <c:ptCount val="1"/>
                <c:pt idx="0">
                  <c:v>6/24/2019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Oliver'!$R$3:$R$30</c:f>
              <c:numCache>
                <c:formatCode>General</c:formatCode>
                <c:ptCount val="28"/>
                <c:pt idx="0">
                  <c:v>9.3800000000000008</c:v>
                </c:pt>
                <c:pt idx="1">
                  <c:v>9.48</c:v>
                </c:pt>
                <c:pt idx="3">
                  <c:v>9.49</c:v>
                </c:pt>
                <c:pt idx="4">
                  <c:v>9.48</c:v>
                </c:pt>
                <c:pt idx="5">
                  <c:v>9.42</c:v>
                </c:pt>
                <c:pt idx="6">
                  <c:v>9.17</c:v>
                </c:pt>
                <c:pt idx="7">
                  <c:v>8.77</c:v>
                </c:pt>
                <c:pt idx="8">
                  <c:v>9.11</c:v>
                </c:pt>
                <c:pt idx="9">
                  <c:v>9.02</c:v>
                </c:pt>
                <c:pt idx="10">
                  <c:v>8.7200000000000006</c:v>
                </c:pt>
                <c:pt idx="11">
                  <c:v>8.31</c:v>
                </c:pt>
                <c:pt idx="12">
                  <c:v>7.95</c:v>
                </c:pt>
                <c:pt idx="13">
                  <c:v>7.75</c:v>
                </c:pt>
                <c:pt idx="14">
                  <c:v>7.53</c:v>
                </c:pt>
                <c:pt idx="15">
                  <c:v>7.27</c:v>
                </c:pt>
                <c:pt idx="16">
                  <c:v>6.88</c:v>
                </c:pt>
                <c:pt idx="17">
                  <c:v>6.5</c:v>
                </c:pt>
                <c:pt idx="18">
                  <c:v>6.32</c:v>
                </c:pt>
                <c:pt idx="19">
                  <c:v>6.11</c:v>
                </c:pt>
                <c:pt idx="20">
                  <c:v>5.77</c:v>
                </c:pt>
                <c:pt idx="21">
                  <c:v>4.05</c:v>
                </c:pt>
                <c:pt idx="22">
                  <c:v>4.5999999999999996</c:v>
                </c:pt>
                <c:pt idx="23">
                  <c:v>4.05</c:v>
                </c:pt>
                <c:pt idx="24">
                  <c:v>3.31</c:v>
                </c:pt>
                <c:pt idx="25">
                  <c:v>2.52</c:v>
                </c:pt>
                <c:pt idx="26">
                  <c:v>1.63</c:v>
                </c:pt>
                <c:pt idx="27">
                  <c:v>0.38</c:v>
                </c:pt>
              </c:numCache>
            </c:numRef>
          </c:xVal>
          <c:yVal>
            <c:numRef>
              <c:f>'DO-Temp Oliver'!$B$3:$B$30</c:f>
              <c:numCache>
                <c:formatCode>General</c:formatCode>
                <c:ptCount val="2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16-499F-AFC1-3B721DCE5E9B}"/>
            </c:ext>
          </c:extLst>
        </c:ser>
        <c:ser>
          <c:idx val="8"/>
          <c:order val="8"/>
          <c:tx>
            <c:strRef>
              <c:f>'DO-Temp Oliver'!$T$1:$V$1</c:f>
              <c:strCache>
                <c:ptCount val="1"/>
                <c:pt idx="0">
                  <c:v>9/15/2007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Oliver'!$V$3:$V$41</c:f>
              <c:numCache>
                <c:formatCode>General</c:formatCode>
                <c:ptCount val="39"/>
                <c:pt idx="0">
                  <c:v>8.44</c:v>
                </c:pt>
                <c:pt idx="1">
                  <c:v>8.59</c:v>
                </c:pt>
                <c:pt idx="2">
                  <c:v>8.6300000000000008</c:v>
                </c:pt>
                <c:pt idx="3">
                  <c:v>8.68</c:v>
                </c:pt>
                <c:pt idx="4">
                  <c:v>8.66</c:v>
                </c:pt>
                <c:pt idx="5">
                  <c:v>8.6</c:v>
                </c:pt>
                <c:pt idx="6">
                  <c:v>8.6199999999999992</c:v>
                </c:pt>
                <c:pt idx="7">
                  <c:v>8.44</c:v>
                </c:pt>
                <c:pt idx="8">
                  <c:v>8.24</c:v>
                </c:pt>
                <c:pt idx="9">
                  <c:v>8.1999999999999993</c:v>
                </c:pt>
                <c:pt idx="10">
                  <c:v>8.01</c:v>
                </c:pt>
                <c:pt idx="11">
                  <c:v>7.63</c:v>
                </c:pt>
                <c:pt idx="12">
                  <c:v>5.8</c:v>
                </c:pt>
                <c:pt idx="13">
                  <c:v>5.86</c:v>
                </c:pt>
                <c:pt idx="14">
                  <c:v>5.52</c:v>
                </c:pt>
                <c:pt idx="15">
                  <c:v>5.24</c:v>
                </c:pt>
                <c:pt idx="16">
                  <c:v>5.0199999999999996</c:v>
                </c:pt>
                <c:pt idx="17">
                  <c:v>4.67</c:v>
                </c:pt>
                <c:pt idx="18">
                  <c:v>4.1399999999999997</c:v>
                </c:pt>
                <c:pt idx="19">
                  <c:v>4.0599999999999996</c:v>
                </c:pt>
                <c:pt idx="20">
                  <c:v>3.8</c:v>
                </c:pt>
                <c:pt idx="21">
                  <c:v>3.78</c:v>
                </c:pt>
                <c:pt idx="22">
                  <c:v>3.55</c:v>
                </c:pt>
                <c:pt idx="23">
                  <c:v>3.1</c:v>
                </c:pt>
                <c:pt idx="24">
                  <c:v>3.05</c:v>
                </c:pt>
                <c:pt idx="25">
                  <c:v>2.68</c:v>
                </c:pt>
                <c:pt idx="26">
                  <c:v>2.57</c:v>
                </c:pt>
                <c:pt idx="27">
                  <c:v>2.2999999999999998</c:v>
                </c:pt>
                <c:pt idx="28">
                  <c:v>1.76</c:v>
                </c:pt>
                <c:pt idx="29">
                  <c:v>1.02</c:v>
                </c:pt>
                <c:pt idx="30">
                  <c:v>0.86</c:v>
                </c:pt>
                <c:pt idx="31">
                  <c:v>0.24</c:v>
                </c:pt>
                <c:pt idx="32">
                  <c:v>0.09</c:v>
                </c:pt>
                <c:pt idx="33">
                  <c:v>0.05</c:v>
                </c:pt>
                <c:pt idx="34">
                  <c:v>0.06</c:v>
                </c:pt>
                <c:pt idx="35">
                  <c:v>0.05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</c:numCache>
            </c:numRef>
          </c:xVal>
          <c:yVal>
            <c:numRef>
              <c:f>'DO-Temp Oliver'!$S$3:$S$40</c:f>
              <c:numCache>
                <c:formatCode>General</c:formatCode>
                <c:ptCount val="3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16-499F-AFC1-3B721DCE5E9B}"/>
            </c:ext>
          </c:extLst>
        </c:ser>
        <c:ser>
          <c:idx val="9"/>
          <c:order val="9"/>
          <c:tx>
            <c:strRef>
              <c:f>'DO-Temp Oliver'!$W$1:$Y$1</c:f>
              <c:strCache>
                <c:ptCount val="1"/>
                <c:pt idx="0">
                  <c:v>9/15/2009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Oliver'!$Y$3:$Y$28</c:f>
              <c:numCache>
                <c:formatCode>General</c:formatCode>
                <c:ptCount val="26"/>
                <c:pt idx="0">
                  <c:v>9.73</c:v>
                </c:pt>
                <c:pt idx="1">
                  <c:v>9.69</c:v>
                </c:pt>
                <c:pt idx="2">
                  <c:v>9.7200000000000006</c:v>
                </c:pt>
                <c:pt idx="3">
                  <c:v>8.69</c:v>
                </c:pt>
                <c:pt idx="4">
                  <c:v>9.44</c:v>
                </c:pt>
                <c:pt idx="5">
                  <c:v>9.6199999999999992</c:v>
                </c:pt>
                <c:pt idx="6">
                  <c:v>8.89</c:v>
                </c:pt>
                <c:pt idx="7">
                  <c:v>8.18</c:v>
                </c:pt>
                <c:pt idx="8">
                  <c:v>7.34</c:v>
                </c:pt>
                <c:pt idx="9">
                  <c:v>6.81</c:v>
                </c:pt>
                <c:pt idx="10">
                  <c:v>5.86</c:v>
                </c:pt>
                <c:pt idx="11">
                  <c:v>4.7300000000000004</c:v>
                </c:pt>
                <c:pt idx="12">
                  <c:v>0.53</c:v>
                </c:pt>
                <c:pt idx="13">
                  <c:v>0.17</c:v>
                </c:pt>
                <c:pt idx="14">
                  <c:v>0.18</c:v>
                </c:pt>
                <c:pt idx="15">
                  <c:v>0.17</c:v>
                </c:pt>
                <c:pt idx="16">
                  <c:v>0.21</c:v>
                </c:pt>
                <c:pt idx="17">
                  <c:v>0.35</c:v>
                </c:pt>
                <c:pt idx="18">
                  <c:v>0.49</c:v>
                </c:pt>
                <c:pt idx="19">
                  <c:v>0.7</c:v>
                </c:pt>
                <c:pt idx="20">
                  <c:v>0.77</c:v>
                </c:pt>
                <c:pt idx="21">
                  <c:v>0.68</c:v>
                </c:pt>
                <c:pt idx="22">
                  <c:v>0.57999999999999996</c:v>
                </c:pt>
                <c:pt idx="23">
                  <c:v>0.54</c:v>
                </c:pt>
                <c:pt idx="24">
                  <c:v>0.34</c:v>
                </c:pt>
                <c:pt idx="25">
                  <c:v>0.35</c:v>
                </c:pt>
              </c:numCache>
            </c:numRef>
          </c:xVal>
          <c:yVal>
            <c:numRef>
              <c:f>'DO-Temp Oliver'!$S$3:$S$28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16-499F-AFC1-3B721DCE5E9B}"/>
            </c:ext>
          </c:extLst>
        </c:ser>
        <c:ser>
          <c:idx val="10"/>
          <c:order val="10"/>
          <c:tx>
            <c:strRef>
              <c:f>'DO-Temp Oliver'!$Z$1:$AB$1</c:f>
              <c:strCache>
                <c:ptCount val="1"/>
                <c:pt idx="0">
                  <c:v>8/23/2011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Oliver'!$AB$3:$AB$34</c:f>
              <c:numCache>
                <c:formatCode>General</c:formatCode>
                <c:ptCount val="32"/>
                <c:pt idx="0">
                  <c:v>7.83</c:v>
                </c:pt>
                <c:pt idx="1">
                  <c:v>7.7539999999999996</c:v>
                </c:pt>
                <c:pt idx="2">
                  <c:v>7.77</c:v>
                </c:pt>
                <c:pt idx="3">
                  <c:v>7.88</c:v>
                </c:pt>
                <c:pt idx="4">
                  <c:v>7.82</c:v>
                </c:pt>
                <c:pt idx="5">
                  <c:v>7.86</c:v>
                </c:pt>
                <c:pt idx="6">
                  <c:v>7.78</c:v>
                </c:pt>
                <c:pt idx="7">
                  <c:v>7.97</c:v>
                </c:pt>
                <c:pt idx="8">
                  <c:v>7.82</c:v>
                </c:pt>
                <c:pt idx="9">
                  <c:v>6.48</c:v>
                </c:pt>
                <c:pt idx="10">
                  <c:v>4.99</c:v>
                </c:pt>
                <c:pt idx="11">
                  <c:v>4.4400000000000004</c:v>
                </c:pt>
                <c:pt idx="12">
                  <c:v>4.3499999999999996</c:v>
                </c:pt>
                <c:pt idx="13">
                  <c:v>4.53</c:v>
                </c:pt>
                <c:pt idx="14">
                  <c:v>4.38</c:v>
                </c:pt>
                <c:pt idx="15">
                  <c:v>4.25</c:v>
                </c:pt>
                <c:pt idx="16">
                  <c:v>4.07</c:v>
                </c:pt>
                <c:pt idx="17">
                  <c:v>4.1399999999999997</c:v>
                </c:pt>
                <c:pt idx="18">
                  <c:v>4.05</c:v>
                </c:pt>
                <c:pt idx="19">
                  <c:v>4.04</c:v>
                </c:pt>
                <c:pt idx="20">
                  <c:v>3.69</c:v>
                </c:pt>
                <c:pt idx="21">
                  <c:v>3.46</c:v>
                </c:pt>
                <c:pt idx="22">
                  <c:v>3.52</c:v>
                </c:pt>
                <c:pt idx="23">
                  <c:v>3.11</c:v>
                </c:pt>
                <c:pt idx="24">
                  <c:v>2.66</c:v>
                </c:pt>
                <c:pt idx="25">
                  <c:v>2.63</c:v>
                </c:pt>
                <c:pt idx="26">
                  <c:v>2.96</c:v>
                </c:pt>
                <c:pt idx="27">
                  <c:v>2.61</c:v>
                </c:pt>
                <c:pt idx="28">
                  <c:v>2.34</c:v>
                </c:pt>
                <c:pt idx="29">
                  <c:v>1.81</c:v>
                </c:pt>
                <c:pt idx="30">
                  <c:v>1.65</c:v>
                </c:pt>
                <c:pt idx="31">
                  <c:v>1.29</c:v>
                </c:pt>
              </c:numCache>
            </c:numRef>
          </c:xVal>
          <c:yVal>
            <c:numRef>
              <c:f>'DO-Temp Oliver'!$S$3:$S$35</c:f>
              <c:numCache>
                <c:formatCode>General</c:formatCode>
                <c:ptCount val="3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16-499F-AFC1-3B721DCE5E9B}"/>
            </c:ext>
          </c:extLst>
        </c:ser>
        <c:ser>
          <c:idx val="11"/>
          <c:order val="11"/>
          <c:tx>
            <c:strRef>
              <c:f>'DO-Temp Oliver'!$AC$1:$AE$1</c:f>
              <c:strCache>
                <c:ptCount val="1"/>
                <c:pt idx="0">
                  <c:v>7/25/2015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'DO-Temp Oliver'!$AE$3:$AE$43</c:f>
              <c:numCache>
                <c:formatCode>General</c:formatCode>
                <c:ptCount val="41"/>
                <c:pt idx="0">
                  <c:v>7.6</c:v>
                </c:pt>
                <c:pt idx="5">
                  <c:v>7.4</c:v>
                </c:pt>
                <c:pt idx="10">
                  <c:v>6.3</c:v>
                </c:pt>
                <c:pt idx="15">
                  <c:v>7.1</c:v>
                </c:pt>
                <c:pt idx="20">
                  <c:v>6.1</c:v>
                </c:pt>
                <c:pt idx="25">
                  <c:v>5.5</c:v>
                </c:pt>
                <c:pt idx="30">
                  <c:v>3.3</c:v>
                </c:pt>
                <c:pt idx="35">
                  <c:v>2.4</c:v>
                </c:pt>
                <c:pt idx="40">
                  <c:v>2.4</c:v>
                </c:pt>
              </c:numCache>
            </c:numRef>
          </c:xVal>
          <c:yVal>
            <c:numRef>
              <c:f>'DO-Temp Oliver'!$S$3:$S$42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16-499F-AFC1-3B721DCE5E9B}"/>
            </c:ext>
          </c:extLst>
        </c:ser>
        <c:ser>
          <c:idx val="12"/>
          <c:order val="12"/>
          <c:tx>
            <c:strRef>
              <c:f>'DO-Temp Oliver'!$AF$1:$AH$1</c:f>
              <c:strCache>
                <c:ptCount val="1"/>
                <c:pt idx="0">
                  <c:v>8/30/2017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Oliver'!$AH$3:$AH$47</c:f>
              <c:numCache>
                <c:formatCode>General</c:formatCode>
                <c:ptCount val="45"/>
                <c:pt idx="0">
                  <c:v>8.1</c:v>
                </c:pt>
                <c:pt idx="1">
                  <c:v>8.3000000000000007</c:v>
                </c:pt>
                <c:pt idx="2">
                  <c:v>8.3000000000000007</c:v>
                </c:pt>
                <c:pt idx="3">
                  <c:v>8.4</c:v>
                </c:pt>
                <c:pt idx="4">
                  <c:v>8.4</c:v>
                </c:pt>
                <c:pt idx="5">
                  <c:v>8.3000000000000007</c:v>
                </c:pt>
                <c:pt idx="6">
                  <c:v>7.9</c:v>
                </c:pt>
                <c:pt idx="7">
                  <c:v>8</c:v>
                </c:pt>
                <c:pt idx="8">
                  <c:v>7.7</c:v>
                </c:pt>
                <c:pt idx="9">
                  <c:v>7.6</c:v>
                </c:pt>
                <c:pt idx="10">
                  <c:v>7</c:v>
                </c:pt>
                <c:pt idx="11">
                  <c:v>5.5</c:v>
                </c:pt>
                <c:pt idx="12">
                  <c:v>2.9</c:v>
                </c:pt>
                <c:pt idx="13">
                  <c:v>2.2000000000000002</c:v>
                </c:pt>
                <c:pt idx="14">
                  <c:v>1.6</c:v>
                </c:pt>
                <c:pt idx="15">
                  <c:v>1.3</c:v>
                </c:pt>
                <c:pt idx="16">
                  <c:v>1.1000000000000001</c:v>
                </c:pt>
                <c:pt idx="17">
                  <c:v>1.2</c:v>
                </c:pt>
                <c:pt idx="18">
                  <c:v>1</c:v>
                </c:pt>
                <c:pt idx="19">
                  <c:v>0.8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0.7</c:v>
                </c:pt>
                <c:pt idx="27">
                  <c:v>0.2</c:v>
                </c:pt>
                <c:pt idx="28">
                  <c:v>0.2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16-499F-AFC1-3B721DCE5E9B}"/>
            </c:ext>
          </c:extLst>
        </c:ser>
        <c:ser>
          <c:idx val="13"/>
          <c:order val="13"/>
          <c:tx>
            <c:strRef>
              <c:f>'DO-Temp Oliver'!$AI$1:$AK$1</c:f>
              <c:strCache>
                <c:ptCount val="1"/>
                <c:pt idx="0">
                  <c:v>9/11/2017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Oliver'!$AK$3:$AK$44</c:f>
              <c:numCache>
                <c:formatCode>General</c:formatCode>
                <c:ptCount val="42"/>
                <c:pt idx="0">
                  <c:v>7.8</c:v>
                </c:pt>
                <c:pt idx="1">
                  <c:v>7.8</c:v>
                </c:pt>
                <c:pt idx="2">
                  <c:v>7.8</c:v>
                </c:pt>
                <c:pt idx="3">
                  <c:v>7.8</c:v>
                </c:pt>
                <c:pt idx="4">
                  <c:v>7.8</c:v>
                </c:pt>
                <c:pt idx="5">
                  <c:v>7.9</c:v>
                </c:pt>
                <c:pt idx="6">
                  <c:v>7.9</c:v>
                </c:pt>
                <c:pt idx="7">
                  <c:v>7.9</c:v>
                </c:pt>
                <c:pt idx="8">
                  <c:v>7.9</c:v>
                </c:pt>
                <c:pt idx="9">
                  <c:v>7.7</c:v>
                </c:pt>
                <c:pt idx="10">
                  <c:v>7.6</c:v>
                </c:pt>
                <c:pt idx="11">
                  <c:v>7.5</c:v>
                </c:pt>
                <c:pt idx="12">
                  <c:v>6.6</c:v>
                </c:pt>
                <c:pt idx="13">
                  <c:v>6.3</c:v>
                </c:pt>
                <c:pt idx="14">
                  <c:v>0.9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0.25</c:v>
                </c:pt>
                <c:pt idx="24">
                  <c:v>0.25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</c:numCache>
            </c:numRef>
          </c:xVal>
          <c:yVal>
            <c:numRef>
              <c:f>'DO-Temp Oliver'!$S$3:$S$44</c:f>
              <c:numCache>
                <c:formatCode>General</c:formatCode>
                <c:ptCount val="4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16-499F-AFC1-3B721DCE5E9B}"/>
            </c:ext>
          </c:extLst>
        </c:ser>
        <c:ser>
          <c:idx val="14"/>
          <c:order val="14"/>
          <c:tx>
            <c:strRef>
              <c:f>'DO-Temp Oliver'!$AL$1:$AN$1</c:f>
              <c:strCache>
                <c:ptCount val="1"/>
                <c:pt idx="0">
                  <c:v>9/18/2017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Oliver'!$AN$3:$AN$47</c:f>
              <c:numCache>
                <c:formatCode>General</c:formatCode>
                <c:ptCount val="45"/>
                <c:pt idx="0">
                  <c:v>7</c:v>
                </c:pt>
                <c:pt idx="1">
                  <c:v>7</c:v>
                </c:pt>
                <c:pt idx="2">
                  <c:v>6.9</c:v>
                </c:pt>
                <c:pt idx="3">
                  <c:v>7</c:v>
                </c:pt>
                <c:pt idx="4">
                  <c:v>7</c:v>
                </c:pt>
                <c:pt idx="5">
                  <c:v>7.3</c:v>
                </c:pt>
                <c:pt idx="6">
                  <c:v>7.3</c:v>
                </c:pt>
                <c:pt idx="7">
                  <c:v>7.1</c:v>
                </c:pt>
                <c:pt idx="8">
                  <c:v>7</c:v>
                </c:pt>
                <c:pt idx="9">
                  <c:v>6.7</c:v>
                </c:pt>
                <c:pt idx="10">
                  <c:v>6.6</c:v>
                </c:pt>
                <c:pt idx="11">
                  <c:v>6.3</c:v>
                </c:pt>
                <c:pt idx="12">
                  <c:v>5.5</c:v>
                </c:pt>
                <c:pt idx="13">
                  <c:v>4.5999999999999996</c:v>
                </c:pt>
                <c:pt idx="14">
                  <c:v>2</c:v>
                </c:pt>
                <c:pt idx="15">
                  <c:v>0.3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</c:numCache>
            </c:numRef>
          </c:xVal>
          <c:yVal>
            <c:numRef>
              <c:f>'DO-Temp Oliver'!$S$3:$S$46</c:f>
              <c:numCache>
                <c:formatCode>General</c:formatCode>
                <c:ptCount val="4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716-499F-AFC1-3B721DCE5E9B}"/>
            </c:ext>
          </c:extLst>
        </c:ser>
        <c:ser>
          <c:idx val="15"/>
          <c:order val="15"/>
          <c:tx>
            <c:strRef>
              <c:f>'DO-Temp Oliver'!$AO$1:$AQ$1</c:f>
              <c:strCache>
                <c:ptCount val="1"/>
                <c:pt idx="0">
                  <c:v>10/16/2017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Oliver'!$AQ$3:$AQ$43</c:f>
              <c:numCache>
                <c:formatCode>General</c:formatCode>
                <c:ptCount val="41"/>
                <c:pt idx="0">
                  <c:v>6.6</c:v>
                </c:pt>
                <c:pt idx="1">
                  <c:v>6.6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</c:v>
                </c:pt>
                <c:pt idx="14">
                  <c:v>3.8</c:v>
                </c:pt>
                <c:pt idx="15">
                  <c:v>2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</c:numCache>
            </c:numRef>
          </c:xVal>
          <c:yVal>
            <c:numRef>
              <c:f>'DO-Temp Oliver'!$S$3:$S$44</c:f>
              <c:numCache>
                <c:formatCode>General</c:formatCode>
                <c:ptCount val="4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716-499F-AFC1-3B721DCE5E9B}"/>
            </c:ext>
          </c:extLst>
        </c:ser>
        <c:ser>
          <c:idx val="16"/>
          <c:order val="16"/>
          <c:tx>
            <c:strRef>
              <c:f>'DO-Temp Oliver'!$AR$1:$AT$1</c:f>
              <c:strCache>
                <c:ptCount val="1"/>
                <c:pt idx="0">
                  <c:v>8/17/2018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Oliver'!$AT$3:$AT$47</c:f>
              <c:numCache>
                <c:formatCode>General</c:formatCode>
                <c:ptCount val="45"/>
                <c:pt idx="0">
                  <c:v>7.7</c:v>
                </c:pt>
                <c:pt idx="1">
                  <c:v>7.7</c:v>
                </c:pt>
                <c:pt idx="2">
                  <c:v>7.6</c:v>
                </c:pt>
                <c:pt idx="3">
                  <c:v>7.7</c:v>
                </c:pt>
                <c:pt idx="4">
                  <c:v>7.6</c:v>
                </c:pt>
                <c:pt idx="5">
                  <c:v>7.7</c:v>
                </c:pt>
                <c:pt idx="6">
                  <c:v>7.6</c:v>
                </c:pt>
                <c:pt idx="7">
                  <c:v>7.9</c:v>
                </c:pt>
                <c:pt idx="8">
                  <c:v>7.7</c:v>
                </c:pt>
                <c:pt idx="9">
                  <c:v>7.1</c:v>
                </c:pt>
                <c:pt idx="10">
                  <c:v>7.2</c:v>
                </c:pt>
                <c:pt idx="11">
                  <c:v>7.4</c:v>
                </c:pt>
                <c:pt idx="12">
                  <c:v>6.9</c:v>
                </c:pt>
                <c:pt idx="13">
                  <c:v>6.2</c:v>
                </c:pt>
                <c:pt idx="14">
                  <c:v>5.7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</c:v>
                </c:pt>
                <c:pt idx="19">
                  <c:v>5</c:v>
                </c:pt>
                <c:pt idx="20">
                  <c:v>5.0999999999999996</c:v>
                </c:pt>
                <c:pt idx="21">
                  <c:v>4.5</c:v>
                </c:pt>
                <c:pt idx="22">
                  <c:v>4.5</c:v>
                </c:pt>
                <c:pt idx="23">
                  <c:v>4.8</c:v>
                </c:pt>
                <c:pt idx="24">
                  <c:v>4.8</c:v>
                </c:pt>
                <c:pt idx="25">
                  <c:v>4.7</c:v>
                </c:pt>
                <c:pt idx="26">
                  <c:v>3.8</c:v>
                </c:pt>
                <c:pt idx="27">
                  <c:v>3.4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1.7</c:v>
                </c:pt>
                <c:pt idx="32">
                  <c:v>0.5</c:v>
                </c:pt>
                <c:pt idx="33">
                  <c:v>0.3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0.1</c:v>
                </c:pt>
              </c:numCache>
            </c:numRef>
          </c:xVal>
          <c:yVal>
            <c:numRef>
              <c:f>'DO-Temp Oliver'!$S$3:$S$44</c:f>
              <c:numCache>
                <c:formatCode>General</c:formatCode>
                <c:ptCount val="4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716-499F-AFC1-3B721DCE5E9B}"/>
            </c:ext>
          </c:extLst>
        </c:ser>
        <c:ser>
          <c:idx val="17"/>
          <c:order val="17"/>
          <c:tx>
            <c:strRef>
              <c:f>'DO-Temp Oliver'!$AU$1:$AW$1</c:f>
              <c:strCache>
                <c:ptCount val="1"/>
                <c:pt idx="0">
                  <c:v>8/23/2018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Oliver'!$AW$3:$AW$47</c:f>
              <c:numCache>
                <c:formatCode>General</c:formatCode>
                <c:ptCount val="4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7.9</c:v>
                </c:pt>
                <c:pt idx="6">
                  <c:v>7.9</c:v>
                </c:pt>
                <c:pt idx="7">
                  <c:v>7.8</c:v>
                </c:pt>
                <c:pt idx="8">
                  <c:v>7.7</c:v>
                </c:pt>
                <c:pt idx="9">
                  <c:v>7.5</c:v>
                </c:pt>
                <c:pt idx="10">
                  <c:v>7.2</c:v>
                </c:pt>
                <c:pt idx="11">
                  <c:v>7.5</c:v>
                </c:pt>
                <c:pt idx="12">
                  <c:v>7.1</c:v>
                </c:pt>
                <c:pt idx="13">
                  <c:v>6.3</c:v>
                </c:pt>
                <c:pt idx="14">
                  <c:v>5.8</c:v>
                </c:pt>
                <c:pt idx="15">
                  <c:v>5.7</c:v>
                </c:pt>
                <c:pt idx="16">
                  <c:v>5.2</c:v>
                </c:pt>
                <c:pt idx="17">
                  <c:v>5.2</c:v>
                </c:pt>
                <c:pt idx="18">
                  <c:v>5.0999999999999996</c:v>
                </c:pt>
                <c:pt idx="19">
                  <c:v>5.2</c:v>
                </c:pt>
                <c:pt idx="20">
                  <c:v>5.2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4.2</c:v>
                </c:pt>
                <c:pt idx="24">
                  <c:v>4.2</c:v>
                </c:pt>
                <c:pt idx="25">
                  <c:v>3.9</c:v>
                </c:pt>
                <c:pt idx="26">
                  <c:v>3.6</c:v>
                </c:pt>
                <c:pt idx="27">
                  <c:v>3.4</c:v>
                </c:pt>
                <c:pt idx="28">
                  <c:v>3.2</c:v>
                </c:pt>
                <c:pt idx="29">
                  <c:v>3</c:v>
                </c:pt>
                <c:pt idx="30">
                  <c:v>2.4</c:v>
                </c:pt>
                <c:pt idx="31">
                  <c:v>1.6</c:v>
                </c:pt>
                <c:pt idx="32">
                  <c:v>0.8</c:v>
                </c:pt>
                <c:pt idx="33">
                  <c:v>0.7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0.6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716-499F-AFC1-3B721DCE5E9B}"/>
            </c:ext>
          </c:extLst>
        </c:ser>
        <c:ser>
          <c:idx val="18"/>
          <c:order val="18"/>
          <c:tx>
            <c:strRef>
              <c:f>'DO-Temp Oliver'!$AX$1:$AZ$1</c:f>
              <c:strCache>
                <c:ptCount val="1"/>
                <c:pt idx="0">
                  <c:v>8/30/2018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Oliver'!$AZ$3:$AZ$47</c:f>
              <c:numCache>
                <c:formatCode>General</c:formatCode>
                <c:ptCount val="4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7.6</c:v>
                </c:pt>
                <c:pt idx="5">
                  <c:v>7.6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7.01</c:v>
                </c:pt>
                <c:pt idx="10">
                  <c:v>6.2</c:v>
                </c:pt>
                <c:pt idx="11">
                  <c:v>6.3</c:v>
                </c:pt>
                <c:pt idx="12">
                  <c:v>6.2</c:v>
                </c:pt>
                <c:pt idx="13">
                  <c:v>5.3</c:v>
                </c:pt>
                <c:pt idx="14">
                  <c:v>5</c:v>
                </c:pt>
                <c:pt idx="15">
                  <c:v>4.4000000000000004</c:v>
                </c:pt>
                <c:pt idx="16">
                  <c:v>4.3</c:v>
                </c:pt>
                <c:pt idx="17">
                  <c:v>4.3</c:v>
                </c:pt>
                <c:pt idx="18">
                  <c:v>4.3</c:v>
                </c:pt>
                <c:pt idx="19">
                  <c:v>4.0999999999999996</c:v>
                </c:pt>
                <c:pt idx="20">
                  <c:v>3.9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3.2</c:v>
                </c:pt>
                <c:pt idx="26">
                  <c:v>2.5</c:v>
                </c:pt>
                <c:pt idx="27">
                  <c:v>2.5</c:v>
                </c:pt>
                <c:pt idx="28">
                  <c:v>2.4</c:v>
                </c:pt>
                <c:pt idx="29">
                  <c:v>2</c:v>
                </c:pt>
                <c:pt idx="30">
                  <c:v>1.7</c:v>
                </c:pt>
                <c:pt idx="31">
                  <c:v>1.4</c:v>
                </c:pt>
                <c:pt idx="32">
                  <c:v>1</c:v>
                </c:pt>
                <c:pt idx="33">
                  <c:v>0.3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</c:v>
                </c:pt>
                <c:pt idx="44">
                  <c:v>0.1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716-499F-AFC1-3B721DCE5E9B}"/>
            </c:ext>
          </c:extLst>
        </c:ser>
        <c:ser>
          <c:idx val="19"/>
          <c:order val="19"/>
          <c:tx>
            <c:strRef>
              <c:f>'DO-Temp Oliver'!$BA$1:$BC$1</c:f>
              <c:strCache>
                <c:ptCount val="1"/>
                <c:pt idx="0">
                  <c:v>6/25/2019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Oliver'!$BC$3:$BC$47</c:f>
              <c:numCache>
                <c:formatCode>General</c:formatCode>
                <c:ptCount val="45"/>
                <c:pt idx="0">
                  <c:v>6.9</c:v>
                </c:pt>
                <c:pt idx="1">
                  <c:v>6.8</c:v>
                </c:pt>
                <c:pt idx="2">
                  <c:v>6.8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6.8</c:v>
                </c:pt>
                <c:pt idx="7">
                  <c:v>6.8</c:v>
                </c:pt>
                <c:pt idx="8">
                  <c:v>6.7</c:v>
                </c:pt>
                <c:pt idx="9">
                  <c:v>6.5</c:v>
                </c:pt>
                <c:pt idx="10">
                  <c:v>6.3</c:v>
                </c:pt>
                <c:pt idx="11">
                  <c:v>6.8</c:v>
                </c:pt>
                <c:pt idx="12">
                  <c:v>6.9</c:v>
                </c:pt>
                <c:pt idx="13">
                  <c:v>6.9</c:v>
                </c:pt>
                <c:pt idx="14">
                  <c:v>6.5</c:v>
                </c:pt>
                <c:pt idx="15">
                  <c:v>6.4</c:v>
                </c:pt>
                <c:pt idx="16">
                  <c:v>6.4</c:v>
                </c:pt>
                <c:pt idx="17">
                  <c:v>6.3</c:v>
                </c:pt>
                <c:pt idx="18">
                  <c:v>6</c:v>
                </c:pt>
                <c:pt idx="19">
                  <c:v>5.9</c:v>
                </c:pt>
                <c:pt idx="20">
                  <c:v>5.9</c:v>
                </c:pt>
                <c:pt idx="21">
                  <c:v>6</c:v>
                </c:pt>
                <c:pt idx="22">
                  <c:v>5.8</c:v>
                </c:pt>
                <c:pt idx="23">
                  <c:v>5.5</c:v>
                </c:pt>
                <c:pt idx="24">
                  <c:v>5.3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</c:v>
                </c:pt>
                <c:pt idx="28">
                  <c:v>4.9000000000000004</c:v>
                </c:pt>
                <c:pt idx="29">
                  <c:v>4.7</c:v>
                </c:pt>
                <c:pt idx="30">
                  <c:v>4.4000000000000004</c:v>
                </c:pt>
                <c:pt idx="31">
                  <c:v>4.2</c:v>
                </c:pt>
                <c:pt idx="32">
                  <c:v>3.8</c:v>
                </c:pt>
                <c:pt idx="33">
                  <c:v>3.3</c:v>
                </c:pt>
                <c:pt idx="34">
                  <c:v>3.2</c:v>
                </c:pt>
                <c:pt idx="35">
                  <c:v>2.5</c:v>
                </c:pt>
                <c:pt idx="36">
                  <c:v>2.2999999999999998</c:v>
                </c:pt>
                <c:pt idx="37">
                  <c:v>2.1</c:v>
                </c:pt>
                <c:pt idx="38">
                  <c:v>1.5</c:v>
                </c:pt>
                <c:pt idx="39">
                  <c:v>0.9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</c:numCache>
            </c:numRef>
          </c:xVal>
          <c:yVal>
            <c:numRef>
              <c:f>'DO-Temp Oliver'!$S$3:$S$47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716-499F-AFC1-3B721DCE5E9B}"/>
            </c:ext>
          </c:extLst>
        </c:ser>
        <c:ser>
          <c:idx val="20"/>
          <c:order val="20"/>
          <c:tx>
            <c:strRef>
              <c:f>'DO-Temp Oliver'!$BD$1:$BF$1</c:f>
              <c:strCache>
                <c:ptCount val="1"/>
                <c:pt idx="0">
                  <c:v>8/28/2019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Oliver'!$BF$3:$BF$42</c:f>
              <c:numCache>
                <c:formatCode>0.0</c:formatCode>
                <c:ptCount val="40"/>
                <c:pt idx="0">
                  <c:v>8.1</c:v>
                </c:pt>
                <c:pt idx="1">
                  <c:v>8.02</c:v>
                </c:pt>
                <c:pt idx="2">
                  <c:v>8</c:v>
                </c:pt>
                <c:pt idx="3">
                  <c:v>7.97</c:v>
                </c:pt>
                <c:pt idx="4">
                  <c:v>7.95</c:v>
                </c:pt>
                <c:pt idx="5">
                  <c:v>7.96</c:v>
                </c:pt>
                <c:pt idx="6">
                  <c:v>7.92</c:v>
                </c:pt>
                <c:pt idx="7">
                  <c:v>7.89</c:v>
                </c:pt>
                <c:pt idx="8">
                  <c:v>7.88</c:v>
                </c:pt>
                <c:pt idx="9">
                  <c:v>6.84</c:v>
                </c:pt>
                <c:pt idx="10">
                  <c:v>4.74</c:v>
                </c:pt>
                <c:pt idx="11">
                  <c:v>0.48</c:v>
                </c:pt>
                <c:pt idx="12">
                  <c:v>0.35</c:v>
                </c:pt>
                <c:pt idx="13">
                  <c:v>0.31</c:v>
                </c:pt>
                <c:pt idx="14">
                  <c:v>0.39</c:v>
                </c:pt>
                <c:pt idx="15">
                  <c:v>0.46</c:v>
                </c:pt>
                <c:pt idx="16">
                  <c:v>0.76</c:v>
                </c:pt>
                <c:pt idx="17">
                  <c:v>0.88</c:v>
                </c:pt>
                <c:pt idx="18">
                  <c:v>0.82</c:v>
                </c:pt>
                <c:pt idx="19">
                  <c:v>1.0900000000000001</c:v>
                </c:pt>
                <c:pt idx="20">
                  <c:v>1.1599999999999999</c:v>
                </c:pt>
                <c:pt idx="21">
                  <c:v>0.98</c:v>
                </c:pt>
                <c:pt idx="22">
                  <c:v>1</c:v>
                </c:pt>
                <c:pt idx="23">
                  <c:v>0.61</c:v>
                </c:pt>
                <c:pt idx="24">
                  <c:v>0.67</c:v>
                </c:pt>
                <c:pt idx="25">
                  <c:v>0.61</c:v>
                </c:pt>
                <c:pt idx="26">
                  <c:v>0.71</c:v>
                </c:pt>
                <c:pt idx="27">
                  <c:v>0.65</c:v>
                </c:pt>
                <c:pt idx="28">
                  <c:v>0.6</c:v>
                </c:pt>
                <c:pt idx="29">
                  <c:v>0.7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'DO-Temp Oliver'!$S$3:$S$42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716-499F-AFC1-3B721DCE5E9B}"/>
            </c:ext>
          </c:extLst>
        </c:ser>
        <c:ser>
          <c:idx val="21"/>
          <c:order val="21"/>
          <c:tx>
            <c:strRef>
              <c:f>'DO-Temp Oliver'!$BG$1:$BI$1</c:f>
              <c:strCache>
                <c:ptCount val="1"/>
                <c:pt idx="0">
                  <c:v>9/11/2019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Oliver'!$BI$3:$BI$41</c:f>
              <c:numCache>
                <c:formatCode>General</c:formatCode>
                <c:ptCount val="39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8.9</c:v>
                </c:pt>
                <c:pt idx="6">
                  <c:v>8.9</c:v>
                </c:pt>
                <c:pt idx="7">
                  <c:v>8.9</c:v>
                </c:pt>
                <c:pt idx="8">
                  <c:v>8.6999999999999993</c:v>
                </c:pt>
                <c:pt idx="9">
                  <c:v>8.4</c:v>
                </c:pt>
                <c:pt idx="10">
                  <c:v>7.8</c:v>
                </c:pt>
                <c:pt idx="11">
                  <c:v>4.7</c:v>
                </c:pt>
                <c:pt idx="12">
                  <c:v>0.7</c:v>
                </c:pt>
                <c:pt idx="13">
                  <c:v>0.4</c:v>
                </c:pt>
                <c:pt idx="14">
                  <c:v>0.2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0.3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'DO-Temp Oliver'!$S$3:$S$44</c:f>
              <c:numCache>
                <c:formatCode>General</c:formatCode>
                <c:ptCount val="4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716-499F-AFC1-3B721DCE5E9B}"/>
            </c:ext>
          </c:extLst>
        </c:ser>
        <c:ser>
          <c:idx val="22"/>
          <c:order val="22"/>
          <c:tx>
            <c:strRef>
              <c:f>'DO-Temp Oliver'!$BJ$1:$BL$1</c:f>
              <c:strCache>
                <c:ptCount val="1"/>
                <c:pt idx="0">
                  <c:v>8/26/2020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Oliver'!$BL$3:$BL$30</c:f>
              <c:numCache>
                <c:formatCode>0.0</c:formatCode>
                <c:ptCount val="28"/>
                <c:pt idx="0">
                  <c:v>8.32</c:v>
                </c:pt>
                <c:pt idx="1">
                  <c:v>8.34</c:v>
                </c:pt>
                <c:pt idx="2">
                  <c:v>8.35</c:v>
                </c:pt>
                <c:pt idx="3">
                  <c:v>8.35</c:v>
                </c:pt>
                <c:pt idx="4">
                  <c:v>8.35</c:v>
                </c:pt>
                <c:pt idx="5">
                  <c:v>8.34</c:v>
                </c:pt>
                <c:pt idx="6">
                  <c:v>8.6199999999999992</c:v>
                </c:pt>
                <c:pt idx="7">
                  <c:v>8.4499999999999993</c:v>
                </c:pt>
                <c:pt idx="8">
                  <c:v>7.69</c:v>
                </c:pt>
                <c:pt idx="9">
                  <c:v>6.41</c:v>
                </c:pt>
                <c:pt idx="10">
                  <c:v>5.14</c:v>
                </c:pt>
                <c:pt idx="11">
                  <c:v>3.75</c:v>
                </c:pt>
                <c:pt idx="12">
                  <c:v>2.8</c:v>
                </c:pt>
                <c:pt idx="13">
                  <c:v>2.37</c:v>
                </c:pt>
                <c:pt idx="14">
                  <c:v>1.92</c:v>
                </c:pt>
                <c:pt idx="15">
                  <c:v>1.86</c:v>
                </c:pt>
                <c:pt idx="16">
                  <c:v>1.41</c:v>
                </c:pt>
                <c:pt idx="17">
                  <c:v>1.0900000000000001</c:v>
                </c:pt>
                <c:pt idx="18">
                  <c:v>0.65</c:v>
                </c:pt>
                <c:pt idx="19">
                  <c:v>0.41</c:v>
                </c:pt>
                <c:pt idx="20">
                  <c:v>0.14000000000000001</c:v>
                </c:pt>
                <c:pt idx="21">
                  <c:v>0.1</c:v>
                </c:pt>
                <c:pt idx="22">
                  <c:v>0.09</c:v>
                </c:pt>
                <c:pt idx="23">
                  <c:v>0.08</c:v>
                </c:pt>
                <c:pt idx="24">
                  <c:v>0.09</c:v>
                </c:pt>
                <c:pt idx="25">
                  <c:v>0.09</c:v>
                </c:pt>
                <c:pt idx="26">
                  <c:v>0.01</c:v>
                </c:pt>
                <c:pt idx="27">
                  <c:v>0</c:v>
                </c:pt>
              </c:numCache>
            </c:numRef>
          </c:xVal>
          <c:yVal>
            <c:numRef>
              <c:f>'DO-Temp Oliver'!$S$3:$S$30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716-499F-AFC1-3B721DCE5E9B}"/>
            </c:ext>
          </c:extLst>
        </c:ser>
        <c:ser>
          <c:idx val="23"/>
          <c:order val="23"/>
          <c:tx>
            <c:strRef>
              <c:f>'DO-Temp Oliver'!$BM$1:$BO$1</c:f>
              <c:strCache>
                <c:ptCount val="1"/>
                <c:pt idx="0">
                  <c:v>8/30/2021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'DO-Temp Oliver'!$BO$3:$BO$33</c:f>
              <c:numCache>
                <c:formatCode>0.0</c:formatCode>
                <c:ptCount val="31"/>
                <c:pt idx="0">
                  <c:v>9.0299999999999994</c:v>
                </c:pt>
                <c:pt idx="1">
                  <c:v>9.0500000000000007</c:v>
                </c:pt>
                <c:pt idx="2">
                  <c:v>9.0500000000000007</c:v>
                </c:pt>
                <c:pt idx="3">
                  <c:v>9.0500000000000007</c:v>
                </c:pt>
                <c:pt idx="4">
                  <c:v>9.0500000000000007</c:v>
                </c:pt>
                <c:pt idx="5">
                  <c:v>9.1</c:v>
                </c:pt>
                <c:pt idx="6">
                  <c:v>9.2100000000000009</c:v>
                </c:pt>
                <c:pt idx="7">
                  <c:v>10.63</c:v>
                </c:pt>
                <c:pt idx="8">
                  <c:v>8.2799999999999994</c:v>
                </c:pt>
                <c:pt idx="9">
                  <c:v>7.13</c:v>
                </c:pt>
                <c:pt idx="10">
                  <c:v>6.4</c:v>
                </c:pt>
                <c:pt idx="11">
                  <c:v>6.01</c:v>
                </c:pt>
                <c:pt idx="12">
                  <c:v>5.3</c:v>
                </c:pt>
                <c:pt idx="13">
                  <c:v>4.71</c:v>
                </c:pt>
                <c:pt idx="14">
                  <c:v>3.68</c:v>
                </c:pt>
                <c:pt idx="15">
                  <c:v>3.32</c:v>
                </c:pt>
                <c:pt idx="16">
                  <c:v>2.62</c:v>
                </c:pt>
                <c:pt idx="17">
                  <c:v>2.4500000000000002</c:v>
                </c:pt>
                <c:pt idx="18">
                  <c:v>1.73</c:v>
                </c:pt>
                <c:pt idx="19">
                  <c:v>1.63</c:v>
                </c:pt>
                <c:pt idx="20">
                  <c:v>1.43</c:v>
                </c:pt>
                <c:pt idx="21">
                  <c:v>0.94</c:v>
                </c:pt>
                <c:pt idx="22">
                  <c:v>0.46</c:v>
                </c:pt>
                <c:pt idx="23">
                  <c:v>0.5</c:v>
                </c:pt>
                <c:pt idx="24">
                  <c:v>0.25</c:v>
                </c:pt>
                <c:pt idx="25">
                  <c:v>0.5</c:v>
                </c:pt>
                <c:pt idx="26">
                  <c:v>0.72</c:v>
                </c:pt>
                <c:pt idx="27">
                  <c:v>0.77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'DO-Temp Oliver'!$S$3:$S$41</c:f>
              <c:numCache>
                <c:formatCode>General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716-499F-AFC1-3B721DCE5E9B}"/>
            </c:ext>
          </c:extLst>
        </c:ser>
        <c:ser>
          <c:idx val="24"/>
          <c:order val="24"/>
          <c:tx>
            <c:strRef>
              <c:f>'DO-Temp Oliver'!$BP$1:$BR$1</c:f>
              <c:strCache>
                <c:ptCount val="1"/>
                <c:pt idx="0">
                  <c:v>8/30/2022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'DO-Temp Oliver'!$BR$3:$BR$28</c:f>
              <c:numCache>
                <c:formatCode>0.0</c:formatCode>
                <c:ptCount val="26"/>
                <c:pt idx="0">
                  <c:v>8.2899999999999991</c:v>
                </c:pt>
                <c:pt idx="1">
                  <c:v>8.3000000000000007</c:v>
                </c:pt>
                <c:pt idx="2">
                  <c:v>8.31</c:v>
                </c:pt>
                <c:pt idx="3">
                  <c:v>8.32</c:v>
                </c:pt>
                <c:pt idx="4">
                  <c:v>8.32</c:v>
                </c:pt>
                <c:pt idx="5">
                  <c:v>8.32</c:v>
                </c:pt>
                <c:pt idx="6">
                  <c:v>8.2100000000000009</c:v>
                </c:pt>
                <c:pt idx="7">
                  <c:v>8.19</c:v>
                </c:pt>
                <c:pt idx="8">
                  <c:v>7.93</c:v>
                </c:pt>
                <c:pt idx="9">
                  <c:v>6</c:v>
                </c:pt>
                <c:pt idx="10">
                  <c:v>2.2599999999999998</c:v>
                </c:pt>
                <c:pt idx="11">
                  <c:v>0.56000000000000005</c:v>
                </c:pt>
                <c:pt idx="12">
                  <c:v>0.25</c:v>
                </c:pt>
                <c:pt idx="13">
                  <c:v>0.16</c:v>
                </c:pt>
                <c:pt idx="14">
                  <c:v>0.12</c:v>
                </c:pt>
                <c:pt idx="15">
                  <c:v>0.1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0.04</c:v>
                </c:pt>
                <c:pt idx="20">
                  <c:v>0.04</c:v>
                </c:pt>
                <c:pt idx="21">
                  <c:v>0.03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0.01</c:v>
                </c:pt>
              </c:numCache>
            </c:numRef>
          </c:xVal>
          <c:yVal>
            <c:numRef>
              <c:f>'DO-Temp Oliver'!$S$3:$S$29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716-499F-AFC1-3B721DCE5E9B}"/>
            </c:ext>
          </c:extLst>
        </c:ser>
        <c:ser>
          <c:idx val="25"/>
          <c:order val="25"/>
          <c:tx>
            <c:strRef>
              <c:f>'DO-Temp Oliver'!$BS$1:$BU$1</c:f>
              <c:strCache>
                <c:ptCount val="1"/>
                <c:pt idx="0">
                  <c:v>8/30/2023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'DO-Temp Oliver'!$BU$3:$BU$28</c:f>
              <c:numCache>
                <c:formatCode>0.0</c:formatCode>
                <c:ptCount val="26"/>
                <c:pt idx="0">
                  <c:v>9.27</c:v>
                </c:pt>
                <c:pt idx="1">
                  <c:v>9.27</c:v>
                </c:pt>
                <c:pt idx="2">
                  <c:v>9.27</c:v>
                </c:pt>
                <c:pt idx="3">
                  <c:v>9.23</c:v>
                </c:pt>
                <c:pt idx="4">
                  <c:v>9.2200000000000006</c:v>
                </c:pt>
                <c:pt idx="5">
                  <c:v>9.2100000000000009</c:v>
                </c:pt>
                <c:pt idx="6">
                  <c:v>9.19</c:v>
                </c:pt>
                <c:pt idx="7">
                  <c:v>9.17</c:v>
                </c:pt>
                <c:pt idx="8">
                  <c:v>9.1199999999999992</c:v>
                </c:pt>
                <c:pt idx="9">
                  <c:v>8.6999999999999993</c:v>
                </c:pt>
                <c:pt idx="10">
                  <c:v>6.25</c:v>
                </c:pt>
                <c:pt idx="11">
                  <c:v>4.5999999999999996</c:v>
                </c:pt>
                <c:pt idx="12">
                  <c:v>3.1</c:v>
                </c:pt>
                <c:pt idx="13">
                  <c:v>2.66</c:v>
                </c:pt>
                <c:pt idx="14">
                  <c:v>2.3199999999999998</c:v>
                </c:pt>
                <c:pt idx="15">
                  <c:v>1.85</c:v>
                </c:pt>
                <c:pt idx="16">
                  <c:v>1.72</c:v>
                </c:pt>
                <c:pt idx="17">
                  <c:v>1.45</c:v>
                </c:pt>
                <c:pt idx="18">
                  <c:v>1.42</c:v>
                </c:pt>
                <c:pt idx="19">
                  <c:v>0.75</c:v>
                </c:pt>
                <c:pt idx="20">
                  <c:v>0.48</c:v>
                </c:pt>
                <c:pt idx="21">
                  <c:v>0.32</c:v>
                </c:pt>
                <c:pt idx="22">
                  <c:v>0.13</c:v>
                </c:pt>
                <c:pt idx="23">
                  <c:v>0.08</c:v>
                </c:pt>
                <c:pt idx="24">
                  <c:v>0.04</c:v>
                </c:pt>
                <c:pt idx="25">
                  <c:v>0.03</c:v>
                </c:pt>
              </c:numCache>
            </c:numRef>
          </c:xVal>
          <c:yVal>
            <c:numRef>
              <c:f>'DO-Temp Oliver'!$S$3:$S$28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716-499F-AFC1-3B721DCE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216767"/>
        <c:axId val="1647210047"/>
      </c:scatterChart>
      <c:valAx>
        <c:axId val="1647216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647210047"/>
        <c:crosses val="max"/>
        <c:crossBetween val="midCat"/>
      </c:valAx>
      <c:valAx>
        <c:axId val="1647210047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64721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67307248708677"/>
          <c:y val="4.1109284308596748E-2"/>
          <c:w val="0.16127643387408067"/>
          <c:h val="0.93608021776693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Olin Lake Historic Temperatures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38505942571131E-2"/>
          <c:y val="0.17050962379702536"/>
          <c:w val="0.67522937539784267"/>
          <c:h val="0.66222727494267519"/>
        </c:manualLayout>
      </c:layout>
      <c:scatterChart>
        <c:scatterStyle val="lineMarker"/>
        <c:varyColors val="0"/>
        <c:ser>
          <c:idx val="7"/>
          <c:order val="0"/>
          <c:tx>
            <c:strRef>
              <c:f>'DO-Temp Olin'!$Y$1:$Z$1</c:f>
              <c:strCache>
                <c:ptCount val="1"/>
                <c:pt idx="0">
                  <c:v>7/19/1993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Olin'!$Y$3:$Y$27</c:f>
              <c:numCache>
                <c:formatCode>General</c:formatCode>
                <c:ptCount val="25"/>
                <c:pt idx="0">
                  <c:v>25.2</c:v>
                </c:pt>
                <c:pt idx="1">
                  <c:v>25.4</c:v>
                </c:pt>
                <c:pt idx="2">
                  <c:v>25.2</c:v>
                </c:pt>
                <c:pt idx="3">
                  <c:v>25.2</c:v>
                </c:pt>
                <c:pt idx="4">
                  <c:v>25</c:v>
                </c:pt>
                <c:pt idx="5">
                  <c:v>20.3</c:v>
                </c:pt>
                <c:pt idx="6">
                  <c:v>17</c:v>
                </c:pt>
                <c:pt idx="7">
                  <c:v>13</c:v>
                </c:pt>
                <c:pt idx="8">
                  <c:v>10</c:v>
                </c:pt>
                <c:pt idx="9">
                  <c:v>7.5</c:v>
                </c:pt>
                <c:pt idx="10">
                  <c:v>6.2</c:v>
                </c:pt>
                <c:pt idx="11">
                  <c:v>5.2</c:v>
                </c:pt>
                <c:pt idx="12">
                  <c:v>4.9000000000000004</c:v>
                </c:pt>
                <c:pt idx="13">
                  <c:v>4.5</c:v>
                </c:pt>
                <c:pt idx="14">
                  <c:v>4.2</c:v>
                </c:pt>
                <c:pt idx="15">
                  <c:v>4.2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FE-48F6-AD3B-15B1993163E0}"/>
            </c:ext>
          </c:extLst>
        </c:ser>
        <c:ser>
          <c:idx val="8"/>
          <c:order val="1"/>
          <c:tx>
            <c:strRef>
              <c:f>'DO-Temp Olin'!$AA$1:$AB$1</c:f>
              <c:strCache>
                <c:ptCount val="1"/>
                <c:pt idx="0">
                  <c:v>7/11/2000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Olin'!$AA$3:$AA$28</c:f>
              <c:numCache>
                <c:formatCode>General</c:formatCode>
                <c:ptCount val="26"/>
                <c:pt idx="0">
                  <c:v>25.2</c:v>
                </c:pt>
                <c:pt idx="1">
                  <c:v>25.2</c:v>
                </c:pt>
                <c:pt idx="2">
                  <c:v>25.1</c:v>
                </c:pt>
                <c:pt idx="3">
                  <c:v>25</c:v>
                </c:pt>
                <c:pt idx="4">
                  <c:v>24.8</c:v>
                </c:pt>
                <c:pt idx="5">
                  <c:v>23.2</c:v>
                </c:pt>
                <c:pt idx="6">
                  <c:v>19</c:v>
                </c:pt>
                <c:pt idx="7">
                  <c:v>13.5</c:v>
                </c:pt>
                <c:pt idx="8">
                  <c:v>11</c:v>
                </c:pt>
                <c:pt idx="9">
                  <c:v>9.3000000000000007</c:v>
                </c:pt>
                <c:pt idx="10">
                  <c:v>8.4</c:v>
                </c:pt>
                <c:pt idx="11">
                  <c:v>7.6</c:v>
                </c:pt>
                <c:pt idx="12">
                  <c:v>7.3</c:v>
                </c:pt>
                <c:pt idx="13">
                  <c:v>7</c:v>
                </c:pt>
                <c:pt idx="14">
                  <c:v>6.7</c:v>
                </c:pt>
                <c:pt idx="15">
                  <c:v>6.6</c:v>
                </c:pt>
                <c:pt idx="16">
                  <c:v>6.3</c:v>
                </c:pt>
                <c:pt idx="17">
                  <c:v>6.1</c:v>
                </c:pt>
                <c:pt idx="18">
                  <c:v>5.9</c:v>
                </c:pt>
                <c:pt idx="19">
                  <c:v>5.9</c:v>
                </c:pt>
                <c:pt idx="20">
                  <c:v>5.6</c:v>
                </c:pt>
                <c:pt idx="21">
                  <c:v>5.5</c:v>
                </c:pt>
                <c:pt idx="22">
                  <c:v>5.5</c:v>
                </c:pt>
                <c:pt idx="23">
                  <c:v>5.4</c:v>
                </c:pt>
                <c:pt idx="24">
                  <c:v>5.4</c:v>
                </c:pt>
                <c:pt idx="25">
                  <c:v>5.3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FE-48F6-AD3B-15B1993163E0}"/>
            </c:ext>
          </c:extLst>
        </c:ser>
        <c:ser>
          <c:idx val="9"/>
          <c:order val="2"/>
          <c:tx>
            <c:strRef>
              <c:f>'DO-Temp Olin'!$AC$1:$AD$1</c:f>
              <c:strCache>
                <c:ptCount val="1"/>
                <c:pt idx="0">
                  <c:v>7/7/2003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Olin'!$AC$3:$AC$24</c:f>
              <c:numCache>
                <c:formatCode>General</c:formatCode>
                <c:ptCount val="22"/>
                <c:pt idx="0">
                  <c:v>27</c:v>
                </c:pt>
                <c:pt idx="1">
                  <c:v>26.7</c:v>
                </c:pt>
                <c:pt idx="2">
                  <c:v>26.5</c:v>
                </c:pt>
                <c:pt idx="3">
                  <c:v>26.5</c:v>
                </c:pt>
                <c:pt idx="4">
                  <c:v>26.4</c:v>
                </c:pt>
                <c:pt idx="5">
                  <c:v>21.3</c:v>
                </c:pt>
                <c:pt idx="6">
                  <c:v>18.3</c:v>
                </c:pt>
                <c:pt idx="7">
                  <c:v>16.399999999999999</c:v>
                </c:pt>
                <c:pt idx="8">
                  <c:v>12.1</c:v>
                </c:pt>
                <c:pt idx="9">
                  <c:v>9</c:v>
                </c:pt>
                <c:pt idx="10">
                  <c:v>6.9</c:v>
                </c:pt>
                <c:pt idx="11">
                  <c:v>6</c:v>
                </c:pt>
                <c:pt idx="12">
                  <c:v>5.6</c:v>
                </c:pt>
                <c:pt idx="13">
                  <c:v>5.5</c:v>
                </c:pt>
                <c:pt idx="14">
                  <c:v>5.4</c:v>
                </c:pt>
                <c:pt idx="15">
                  <c:v>5.3</c:v>
                </c:pt>
                <c:pt idx="16">
                  <c:v>5.3</c:v>
                </c:pt>
                <c:pt idx="17">
                  <c:v>5.2</c:v>
                </c:pt>
                <c:pt idx="18">
                  <c:v>5.2</c:v>
                </c:pt>
                <c:pt idx="19">
                  <c:v>5.2</c:v>
                </c:pt>
                <c:pt idx="20">
                  <c:v>5.0999999999999996</c:v>
                </c:pt>
                <c:pt idx="21">
                  <c:v>5.0999999999999996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FE-48F6-AD3B-15B1993163E0}"/>
            </c:ext>
          </c:extLst>
        </c:ser>
        <c:ser>
          <c:idx val="10"/>
          <c:order val="3"/>
          <c:tx>
            <c:strRef>
              <c:f>'DO-Temp Olin'!$AE$1:$AF$1</c:f>
              <c:strCache>
                <c:ptCount val="1"/>
                <c:pt idx="0">
                  <c:v>7/23/2008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Olin'!$AE$3:$AE$28</c:f>
              <c:numCache>
                <c:formatCode>General</c:formatCode>
                <c:ptCount val="26"/>
                <c:pt idx="0">
                  <c:v>27.19</c:v>
                </c:pt>
                <c:pt idx="1">
                  <c:v>27.19</c:v>
                </c:pt>
                <c:pt idx="2">
                  <c:v>27.18</c:v>
                </c:pt>
                <c:pt idx="3">
                  <c:v>27.16</c:v>
                </c:pt>
                <c:pt idx="4">
                  <c:v>26.75</c:v>
                </c:pt>
                <c:pt idx="5">
                  <c:v>24.18</c:v>
                </c:pt>
                <c:pt idx="6">
                  <c:v>17.54</c:v>
                </c:pt>
                <c:pt idx="7">
                  <c:v>12.6</c:v>
                </c:pt>
                <c:pt idx="8">
                  <c:v>8.91</c:v>
                </c:pt>
                <c:pt idx="9">
                  <c:v>6.91</c:v>
                </c:pt>
                <c:pt idx="10">
                  <c:v>6.08</c:v>
                </c:pt>
                <c:pt idx="11">
                  <c:v>5.65</c:v>
                </c:pt>
                <c:pt idx="12">
                  <c:v>5.45</c:v>
                </c:pt>
                <c:pt idx="13">
                  <c:v>5.2</c:v>
                </c:pt>
                <c:pt idx="14">
                  <c:v>5.07</c:v>
                </c:pt>
                <c:pt idx="15">
                  <c:v>5</c:v>
                </c:pt>
                <c:pt idx="16">
                  <c:v>4.9000000000000004</c:v>
                </c:pt>
                <c:pt idx="17">
                  <c:v>4.84</c:v>
                </c:pt>
                <c:pt idx="18">
                  <c:v>4.82</c:v>
                </c:pt>
                <c:pt idx="19">
                  <c:v>4.7699999999999996</c:v>
                </c:pt>
                <c:pt idx="20">
                  <c:v>4.76</c:v>
                </c:pt>
                <c:pt idx="21">
                  <c:v>4.7300000000000004</c:v>
                </c:pt>
                <c:pt idx="22">
                  <c:v>4.68</c:v>
                </c:pt>
                <c:pt idx="23">
                  <c:v>5.65</c:v>
                </c:pt>
                <c:pt idx="24">
                  <c:v>4.6399999999999997</c:v>
                </c:pt>
                <c:pt idx="25">
                  <c:v>4.6399999999999997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FE-48F6-AD3B-15B1993163E0}"/>
            </c:ext>
          </c:extLst>
        </c:ser>
        <c:ser>
          <c:idx val="11"/>
          <c:order val="4"/>
          <c:tx>
            <c:strRef>
              <c:f>'DO-Temp Olin'!$AG$1:$AH$1</c:f>
              <c:strCache>
                <c:ptCount val="1"/>
                <c:pt idx="0">
                  <c:v>7/20/2010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Olin'!$AG$3:$AG$26</c:f>
              <c:numCache>
                <c:formatCode>General</c:formatCode>
                <c:ptCount val="24"/>
                <c:pt idx="0">
                  <c:v>28.2</c:v>
                </c:pt>
                <c:pt idx="1">
                  <c:v>28.3</c:v>
                </c:pt>
                <c:pt idx="2">
                  <c:v>28.3</c:v>
                </c:pt>
                <c:pt idx="3">
                  <c:v>28.7</c:v>
                </c:pt>
                <c:pt idx="4">
                  <c:v>28.2</c:v>
                </c:pt>
                <c:pt idx="5">
                  <c:v>24.2</c:v>
                </c:pt>
                <c:pt idx="6">
                  <c:v>18.5</c:v>
                </c:pt>
                <c:pt idx="7">
                  <c:v>13.8</c:v>
                </c:pt>
                <c:pt idx="8">
                  <c:v>10.5</c:v>
                </c:pt>
                <c:pt idx="9">
                  <c:v>7.9</c:v>
                </c:pt>
                <c:pt idx="10">
                  <c:v>6</c:v>
                </c:pt>
                <c:pt idx="11">
                  <c:v>5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4.3</c:v>
                </c:pt>
                <c:pt idx="15">
                  <c:v>4.3</c:v>
                </c:pt>
                <c:pt idx="16">
                  <c:v>4.2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FE-48F6-AD3B-15B1993163E0}"/>
            </c:ext>
          </c:extLst>
        </c:ser>
        <c:ser>
          <c:idx val="0"/>
          <c:order val="5"/>
          <c:tx>
            <c:strRef>
              <c:f>'DO-Temp Olin'!$B$1:$D$1</c:f>
              <c:strCache>
                <c:ptCount val="1"/>
                <c:pt idx="0">
                  <c:v>8/30/2017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'DO-Temp Olin'!$C$3:$C$42</c:f>
              <c:numCache>
                <c:formatCode>General</c:formatCode>
                <c:ptCount val="40"/>
                <c:pt idx="0">
                  <c:v>23.388888888888886</c:v>
                </c:pt>
                <c:pt idx="1">
                  <c:v>23.5</c:v>
                </c:pt>
                <c:pt idx="2">
                  <c:v>23.444444444444443</c:v>
                </c:pt>
                <c:pt idx="3">
                  <c:v>23.444444444444443</c:v>
                </c:pt>
                <c:pt idx="4">
                  <c:v>23.388888888888886</c:v>
                </c:pt>
                <c:pt idx="5">
                  <c:v>23.388888888888886</c:v>
                </c:pt>
                <c:pt idx="6">
                  <c:v>23.333333333333332</c:v>
                </c:pt>
                <c:pt idx="7">
                  <c:v>23.277777777777782</c:v>
                </c:pt>
                <c:pt idx="8">
                  <c:v>22.277777777777775</c:v>
                </c:pt>
                <c:pt idx="9">
                  <c:v>17.611111111111111</c:v>
                </c:pt>
                <c:pt idx="10">
                  <c:v>14.833333333333334</c:v>
                </c:pt>
                <c:pt idx="11">
                  <c:v>12.222222222222221</c:v>
                </c:pt>
                <c:pt idx="12">
                  <c:v>10.888888888888889</c:v>
                </c:pt>
                <c:pt idx="13">
                  <c:v>9.5555555555555571</c:v>
                </c:pt>
                <c:pt idx="14">
                  <c:v>8.7222222222222232</c:v>
                </c:pt>
                <c:pt idx="15">
                  <c:v>8</c:v>
                </c:pt>
                <c:pt idx="16">
                  <c:v>7.5</c:v>
                </c:pt>
                <c:pt idx="17">
                  <c:v>7.2222222222222223</c:v>
                </c:pt>
                <c:pt idx="18">
                  <c:v>7.0555555555555571</c:v>
                </c:pt>
                <c:pt idx="19">
                  <c:v>6.8333333333333321</c:v>
                </c:pt>
                <c:pt idx="20">
                  <c:v>6.666666666666667</c:v>
                </c:pt>
                <c:pt idx="21">
                  <c:v>6.5555555555555536</c:v>
                </c:pt>
                <c:pt idx="22">
                  <c:v>6.5555555555555536</c:v>
                </c:pt>
                <c:pt idx="23">
                  <c:v>6.5000000000000018</c:v>
                </c:pt>
                <c:pt idx="24">
                  <c:v>6.3888888888888893</c:v>
                </c:pt>
                <c:pt idx="25">
                  <c:v>6.3333333333333321</c:v>
                </c:pt>
                <c:pt idx="26">
                  <c:v>6.2777777777777759</c:v>
                </c:pt>
                <c:pt idx="27">
                  <c:v>6.1666666666666679</c:v>
                </c:pt>
                <c:pt idx="28">
                  <c:v>6.1111111111111107</c:v>
                </c:pt>
                <c:pt idx="29">
                  <c:v>6.0555555555555545</c:v>
                </c:pt>
                <c:pt idx="30">
                  <c:v>5.9999999999999982</c:v>
                </c:pt>
                <c:pt idx="31">
                  <c:v>5.9999999999999982</c:v>
                </c:pt>
                <c:pt idx="32">
                  <c:v>5.8888888888888893</c:v>
                </c:pt>
                <c:pt idx="33">
                  <c:v>5.8888888888888893</c:v>
                </c:pt>
                <c:pt idx="34">
                  <c:v>5.8888888888888893</c:v>
                </c:pt>
                <c:pt idx="35">
                  <c:v>5.833333333333333</c:v>
                </c:pt>
                <c:pt idx="36">
                  <c:v>5.833333333333333</c:v>
                </c:pt>
                <c:pt idx="37">
                  <c:v>5.833333333333333</c:v>
                </c:pt>
                <c:pt idx="38">
                  <c:v>5.7777777777777768</c:v>
                </c:pt>
                <c:pt idx="39">
                  <c:v>5.7777777777777768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C6-4F97-9088-8E777331E99F}"/>
            </c:ext>
          </c:extLst>
        </c:ser>
        <c:ser>
          <c:idx val="1"/>
          <c:order val="6"/>
          <c:tx>
            <c:strRef>
              <c:f>'DO-Temp Olin'!$E$1:$G$1</c:f>
              <c:strCache>
                <c:ptCount val="1"/>
                <c:pt idx="0">
                  <c:v>8/30/2018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'DO-Temp Olin'!$F$3:$F$42</c:f>
              <c:numCache>
                <c:formatCode>General</c:formatCode>
                <c:ptCount val="40"/>
                <c:pt idx="0">
                  <c:v>25.722222222222221</c:v>
                </c:pt>
                <c:pt idx="1">
                  <c:v>25.777777777777782</c:v>
                </c:pt>
                <c:pt idx="2">
                  <c:v>25.555555555555557</c:v>
                </c:pt>
                <c:pt idx="3">
                  <c:v>25.388888888888889</c:v>
                </c:pt>
                <c:pt idx="4">
                  <c:v>25.333333333333329</c:v>
                </c:pt>
                <c:pt idx="5">
                  <c:v>25.277777777777779</c:v>
                </c:pt>
                <c:pt idx="6">
                  <c:v>24.833333333333332</c:v>
                </c:pt>
                <c:pt idx="7">
                  <c:v>23.833333333333336</c:v>
                </c:pt>
                <c:pt idx="8">
                  <c:v>20.500000000000004</c:v>
                </c:pt>
                <c:pt idx="9">
                  <c:v>16.666666666666668</c:v>
                </c:pt>
                <c:pt idx="10">
                  <c:v>14.000000000000002</c:v>
                </c:pt>
                <c:pt idx="11">
                  <c:v>11.333333333333334</c:v>
                </c:pt>
                <c:pt idx="12">
                  <c:v>9.6111111111111089</c:v>
                </c:pt>
                <c:pt idx="13">
                  <c:v>8.2777777777777786</c:v>
                </c:pt>
                <c:pt idx="14">
                  <c:v>7.5555555555555554</c:v>
                </c:pt>
                <c:pt idx="15">
                  <c:v>7.1111111111111098</c:v>
                </c:pt>
                <c:pt idx="16">
                  <c:v>6.8888888888888884</c:v>
                </c:pt>
                <c:pt idx="17">
                  <c:v>6.7777777777777795</c:v>
                </c:pt>
                <c:pt idx="18">
                  <c:v>6.666666666666667</c:v>
                </c:pt>
                <c:pt idx="19">
                  <c:v>6.5000000000000018</c:v>
                </c:pt>
                <c:pt idx="20">
                  <c:v>6.5000000000000018</c:v>
                </c:pt>
                <c:pt idx="21">
                  <c:v>6.4444444444444455</c:v>
                </c:pt>
                <c:pt idx="22">
                  <c:v>6.3333333333333321</c:v>
                </c:pt>
                <c:pt idx="23">
                  <c:v>6.3333333333333321</c:v>
                </c:pt>
                <c:pt idx="24">
                  <c:v>6.2777777777777759</c:v>
                </c:pt>
                <c:pt idx="25">
                  <c:v>6.2777777777777759</c:v>
                </c:pt>
                <c:pt idx="26">
                  <c:v>6.2222222222222241</c:v>
                </c:pt>
                <c:pt idx="27">
                  <c:v>6.1666666666666679</c:v>
                </c:pt>
                <c:pt idx="28">
                  <c:v>6.1666666666666679</c:v>
                </c:pt>
                <c:pt idx="29">
                  <c:v>6.1111111111111107</c:v>
                </c:pt>
                <c:pt idx="30">
                  <c:v>6.1111111111111107</c:v>
                </c:pt>
                <c:pt idx="31">
                  <c:v>6.1111111111111107</c:v>
                </c:pt>
                <c:pt idx="32">
                  <c:v>6.1111111111111107</c:v>
                </c:pt>
                <c:pt idx="33">
                  <c:v>6.1111111111111107</c:v>
                </c:pt>
                <c:pt idx="34">
                  <c:v>6.0555555555555545</c:v>
                </c:pt>
                <c:pt idx="35">
                  <c:v>6.0555555555555545</c:v>
                </c:pt>
                <c:pt idx="36">
                  <c:v>6.0555555555555545</c:v>
                </c:pt>
                <c:pt idx="37">
                  <c:v>5.9999999999999982</c:v>
                </c:pt>
                <c:pt idx="38">
                  <c:v>5.9999999999999982</c:v>
                </c:pt>
                <c:pt idx="39">
                  <c:v>5.9444444444444464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C6-4F97-9088-8E777331E99F}"/>
            </c:ext>
          </c:extLst>
        </c:ser>
        <c:ser>
          <c:idx val="12"/>
          <c:order val="7"/>
          <c:tx>
            <c:strRef>
              <c:f>'DO-Temp Olin'!$AI$1:$AJ$1</c:f>
              <c:strCache>
                <c:ptCount val="1"/>
                <c:pt idx="0">
                  <c:v>8/5/2019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Olin'!$AI$3:$AI$24</c:f>
              <c:numCache>
                <c:formatCode>General</c:formatCode>
                <c:ptCount val="22"/>
                <c:pt idx="0">
                  <c:v>28.16</c:v>
                </c:pt>
                <c:pt idx="1">
                  <c:v>28.02</c:v>
                </c:pt>
                <c:pt idx="3">
                  <c:v>27.58</c:v>
                </c:pt>
                <c:pt idx="4">
                  <c:v>27.34</c:v>
                </c:pt>
                <c:pt idx="5">
                  <c:v>26.28</c:v>
                </c:pt>
                <c:pt idx="6">
                  <c:v>21.16</c:v>
                </c:pt>
                <c:pt idx="7">
                  <c:v>15.54</c:v>
                </c:pt>
                <c:pt idx="8">
                  <c:v>12.71</c:v>
                </c:pt>
                <c:pt idx="9">
                  <c:v>9.42</c:v>
                </c:pt>
                <c:pt idx="10">
                  <c:v>8.14</c:v>
                </c:pt>
                <c:pt idx="11">
                  <c:v>6.73</c:v>
                </c:pt>
                <c:pt idx="12">
                  <c:v>6.06</c:v>
                </c:pt>
                <c:pt idx="13">
                  <c:v>6.13</c:v>
                </c:pt>
                <c:pt idx="14">
                  <c:v>5.42</c:v>
                </c:pt>
                <c:pt idx="15">
                  <c:v>5.14</c:v>
                </c:pt>
                <c:pt idx="16">
                  <c:v>5.1100000000000003</c:v>
                </c:pt>
                <c:pt idx="17">
                  <c:v>5.0999999999999996</c:v>
                </c:pt>
                <c:pt idx="18">
                  <c:v>4.9800000000000004</c:v>
                </c:pt>
                <c:pt idx="19">
                  <c:v>4.9400000000000004</c:v>
                </c:pt>
                <c:pt idx="20">
                  <c:v>4.93</c:v>
                </c:pt>
                <c:pt idx="21">
                  <c:v>4.91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FE-48F6-AD3B-15B1993163E0}"/>
            </c:ext>
          </c:extLst>
        </c:ser>
        <c:ser>
          <c:idx val="2"/>
          <c:order val="8"/>
          <c:tx>
            <c:strRef>
              <c:f>'DO-Temp Olin'!$H$1:$J$1</c:f>
              <c:strCache>
                <c:ptCount val="1"/>
                <c:pt idx="0">
                  <c:v>8/28/2019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'DO-Temp Olin'!$I$3:$I$30</c:f>
              <c:numCache>
                <c:formatCode>General</c:formatCode>
                <c:ptCount val="28"/>
                <c:pt idx="0">
                  <c:v>23.666666666666664</c:v>
                </c:pt>
                <c:pt idx="1">
                  <c:v>23.722222222222221</c:v>
                </c:pt>
                <c:pt idx="2">
                  <c:v>23.777777777777779</c:v>
                </c:pt>
                <c:pt idx="3">
                  <c:v>23.777777777777779</c:v>
                </c:pt>
                <c:pt idx="4">
                  <c:v>23.722222222222221</c:v>
                </c:pt>
                <c:pt idx="5">
                  <c:v>23.722222222222221</c:v>
                </c:pt>
                <c:pt idx="6">
                  <c:v>23.722222222222221</c:v>
                </c:pt>
                <c:pt idx="7">
                  <c:v>23.666666666666664</c:v>
                </c:pt>
                <c:pt idx="8">
                  <c:v>22.888888888888889</c:v>
                </c:pt>
                <c:pt idx="9">
                  <c:v>18.666666666666664</c:v>
                </c:pt>
                <c:pt idx="10">
                  <c:v>15.666666666666666</c:v>
                </c:pt>
                <c:pt idx="11">
                  <c:v>13.055555555555555</c:v>
                </c:pt>
                <c:pt idx="12">
                  <c:v>11.722222222222221</c:v>
                </c:pt>
                <c:pt idx="13">
                  <c:v>9.9444444444444446</c:v>
                </c:pt>
                <c:pt idx="14">
                  <c:v>8.7222222222222232</c:v>
                </c:pt>
                <c:pt idx="15">
                  <c:v>8.0555555555555554</c:v>
                </c:pt>
                <c:pt idx="16">
                  <c:v>7.4444444444444446</c:v>
                </c:pt>
                <c:pt idx="17">
                  <c:v>7.0555555555555571</c:v>
                </c:pt>
                <c:pt idx="18">
                  <c:v>6.6111111111111107</c:v>
                </c:pt>
                <c:pt idx="19">
                  <c:v>6.3888888888888893</c:v>
                </c:pt>
                <c:pt idx="20">
                  <c:v>6.1666666666666679</c:v>
                </c:pt>
                <c:pt idx="21">
                  <c:v>5.9999999999999982</c:v>
                </c:pt>
                <c:pt idx="22">
                  <c:v>5.8888888888888893</c:v>
                </c:pt>
                <c:pt idx="23">
                  <c:v>5.7777777777777768</c:v>
                </c:pt>
                <c:pt idx="24">
                  <c:v>5.7222222222222205</c:v>
                </c:pt>
                <c:pt idx="25">
                  <c:v>5.6666666666666679</c:v>
                </c:pt>
                <c:pt idx="26">
                  <c:v>5.5555555555555554</c:v>
                </c:pt>
                <c:pt idx="27">
                  <c:v>5.4444444444444429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C6-4F97-9088-8E777331E99F}"/>
            </c:ext>
          </c:extLst>
        </c:ser>
        <c:ser>
          <c:idx val="3"/>
          <c:order val="9"/>
          <c:tx>
            <c:strRef>
              <c:f>'DO-Temp Olin'!$K$1:$M$1</c:f>
              <c:strCache>
                <c:ptCount val="1"/>
                <c:pt idx="0">
                  <c:v>8/26/2020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'DO-Temp Olin'!$L$3:$L$30</c:f>
              <c:numCache>
                <c:formatCode>General</c:formatCode>
                <c:ptCount val="28"/>
                <c:pt idx="0">
                  <c:v>26.611111111111114</c:v>
                </c:pt>
                <c:pt idx="1">
                  <c:v>26.833333333333332</c:v>
                </c:pt>
                <c:pt idx="2">
                  <c:v>26.888888888888893</c:v>
                </c:pt>
                <c:pt idx="3">
                  <c:v>26.833333333333332</c:v>
                </c:pt>
                <c:pt idx="4">
                  <c:v>26.777777777777779</c:v>
                </c:pt>
                <c:pt idx="5">
                  <c:v>26.666666666666668</c:v>
                </c:pt>
                <c:pt idx="6">
                  <c:v>26.444444444444443</c:v>
                </c:pt>
                <c:pt idx="7">
                  <c:v>25.166666666666668</c:v>
                </c:pt>
                <c:pt idx="8">
                  <c:v>21.555555555555557</c:v>
                </c:pt>
                <c:pt idx="9">
                  <c:v>17.555555555555557</c:v>
                </c:pt>
                <c:pt idx="10">
                  <c:v>15.388888888888889</c:v>
                </c:pt>
                <c:pt idx="11">
                  <c:v>13.666666666666666</c:v>
                </c:pt>
                <c:pt idx="12">
                  <c:v>11.944444444444445</c:v>
                </c:pt>
                <c:pt idx="13">
                  <c:v>10.611111111111111</c:v>
                </c:pt>
                <c:pt idx="14">
                  <c:v>9.4444444444444446</c:v>
                </c:pt>
                <c:pt idx="15">
                  <c:v>8.5555555555555554</c:v>
                </c:pt>
                <c:pt idx="16">
                  <c:v>7.7777777777777777</c:v>
                </c:pt>
                <c:pt idx="17">
                  <c:v>7.4444444444444446</c:v>
                </c:pt>
                <c:pt idx="18">
                  <c:v>7.166666666666667</c:v>
                </c:pt>
                <c:pt idx="19">
                  <c:v>6.5555555555555536</c:v>
                </c:pt>
                <c:pt idx="20">
                  <c:v>6.4444444444444455</c:v>
                </c:pt>
                <c:pt idx="21">
                  <c:v>6.3333333333333321</c:v>
                </c:pt>
                <c:pt idx="22">
                  <c:v>6.2222222222222241</c:v>
                </c:pt>
                <c:pt idx="23">
                  <c:v>6.0555555555555545</c:v>
                </c:pt>
                <c:pt idx="24">
                  <c:v>6.0555555555555545</c:v>
                </c:pt>
                <c:pt idx="25">
                  <c:v>5.9999999999999982</c:v>
                </c:pt>
                <c:pt idx="26">
                  <c:v>5.833333333333333</c:v>
                </c:pt>
                <c:pt idx="27">
                  <c:v>5.7777777777777768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C6-4F97-9088-8E777331E99F}"/>
            </c:ext>
          </c:extLst>
        </c:ser>
        <c:ser>
          <c:idx val="13"/>
          <c:order val="10"/>
          <c:tx>
            <c:strRef>
              <c:f>'DO-Temp Olin'!$AK$1:$AL$1</c:f>
              <c:strCache>
                <c:ptCount val="1"/>
                <c:pt idx="0">
                  <c:v>6/22/2021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Olin'!$AK$3:$AK$26</c:f>
              <c:numCache>
                <c:formatCode>General</c:formatCode>
                <c:ptCount val="24"/>
                <c:pt idx="0">
                  <c:v>21.92</c:v>
                </c:pt>
                <c:pt idx="1">
                  <c:v>23.09</c:v>
                </c:pt>
                <c:pt idx="3">
                  <c:v>23.34</c:v>
                </c:pt>
                <c:pt idx="4">
                  <c:v>23.52</c:v>
                </c:pt>
                <c:pt idx="5">
                  <c:v>23.52</c:v>
                </c:pt>
                <c:pt idx="6">
                  <c:v>23.06</c:v>
                </c:pt>
                <c:pt idx="7">
                  <c:v>20.059999999999999</c:v>
                </c:pt>
                <c:pt idx="8">
                  <c:v>17.989999999999998</c:v>
                </c:pt>
                <c:pt idx="9">
                  <c:v>16.239999999999998</c:v>
                </c:pt>
                <c:pt idx="10">
                  <c:v>15.1</c:v>
                </c:pt>
                <c:pt idx="11">
                  <c:v>12.74</c:v>
                </c:pt>
                <c:pt idx="12">
                  <c:v>11.75</c:v>
                </c:pt>
                <c:pt idx="13">
                  <c:v>9</c:v>
                </c:pt>
                <c:pt idx="14">
                  <c:v>7.86</c:v>
                </c:pt>
                <c:pt idx="15">
                  <c:v>7.98</c:v>
                </c:pt>
                <c:pt idx="16">
                  <c:v>7.04</c:v>
                </c:pt>
                <c:pt idx="17">
                  <c:v>6.44</c:v>
                </c:pt>
                <c:pt idx="18">
                  <c:v>6.28</c:v>
                </c:pt>
                <c:pt idx="19">
                  <c:v>5.89</c:v>
                </c:pt>
                <c:pt idx="20">
                  <c:v>5.26</c:v>
                </c:pt>
                <c:pt idx="21">
                  <c:v>5.01</c:v>
                </c:pt>
                <c:pt idx="22">
                  <c:v>4.8</c:v>
                </c:pt>
                <c:pt idx="23">
                  <c:v>4.76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FE-48F6-AD3B-15B1993163E0}"/>
            </c:ext>
          </c:extLst>
        </c:ser>
        <c:ser>
          <c:idx val="4"/>
          <c:order val="11"/>
          <c:tx>
            <c:strRef>
              <c:f>'DO-Temp Olin'!$N$1:$P$1</c:f>
              <c:strCache>
                <c:ptCount val="1"/>
                <c:pt idx="0">
                  <c:v>8/30/2021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'DO-Temp Olin'!$O$3:$O$35</c:f>
              <c:numCache>
                <c:formatCode>General</c:formatCode>
                <c:ptCount val="33"/>
                <c:pt idx="0">
                  <c:v>28.777777777777779</c:v>
                </c:pt>
                <c:pt idx="1">
                  <c:v>28.722222222222221</c:v>
                </c:pt>
                <c:pt idx="2">
                  <c:v>28.666666666666668</c:v>
                </c:pt>
                <c:pt idx="3">
                  <c:v>28.611111111111111</c:v>
                </c:pt>
                <c:pt idx="4">
                  <c:v>28.5</c:v>
                </c:pt>
                <c:pt idx="5">
                  <c:v>28.277777777777782</c:v>
                </c:pt>
                <c:pt idx="6">
                  <c:v>26.777777777777779</c:v>
                </c:pt>
                <c:pt idx="7">
                  <c:v>25.055555555555554</c:v>
                </c:pt>
                <c:pt idx="8">
                  <c:v>23.055555555555557</c:v>
                </c:pt>
                <c:pt idx="9">
                  <c:v>20.111111111111111</c:v>
                </c:pt>
                <c:pt idx="10">
                  <c:v>16.555555555555557</c:v>
                </c:pt>
                <c:pt idx="11">
                  <c:v>14.611111111111111</c:v>
                </c:pt>
                <c:pt idx="12">
                  <c:v>12.833333333333334</c:v>
                </c:pt>
                <c:pt idx="13">
                  <c:v>11.055555555555555</c:v>
                </c:pt>
                <c:pt idx="14">
                  <c:v>9.7222222222222214</c:v>
                </c:pt>
                <c:pt idx="15">
                  <c:v>8.3888888888888893</c:v>
                </c:pt>
                <c:pt idx="16">
                  <c:v>7.6111111111111125</c:v>
                </c:pt>
                <c:pt idx="17">
                  <c:v>7.0555555555555571</c:v>
                </c:pt>
                <c:pt idx="18">
                  <c:v>6.5000000000000018</c:v>
                </c:pt>
                <c:pt idx="19">
                  <c:v>6.1111111111111107</c:v>
                </c:pt>
                <c:pt idx="20">
                  <c:v>5.9444444444444464</c:v>
                </c:pt>
                <c:pt idx="21">
                  <c:v>5.7222222222222205</c:v>
                </c:pt>
                <c:pt idx="22">
                  <c:v>5.5555555555555554</c:v>
                </c:pt>
                <c:pt idx="23">
                  <c:v>5.4444444444444429</c:v>
                </c:pt>
                <c:pt idx="24">
                  <c:v>5.3333333333333339</c:v>
                </c:pt>
                <c:pt idx="25">
                  <c:v>5.2777777777777777</c:v>
                </c:pt>
                <c:pt idx="26">
                  <c:v>5.1666666666666652</c:v>
                </c:pt>
                <c:pt idx="27">
                  <c:v>5.0555555555555562</c:v>
                </c:pt>
                <c:pt idx="28">
                  <c:v>5</c:v>
                </c:pt>
                <c:pt idx="29">
                  <c:v>4.8888888888888875</c:v>
                </c:pt>
                <c:pt idx="30">
                  <c:v>4.8333333333333348</c:v>
                </c:pt>
                <c:pt idx="31">
                  <c:v>4.7777777777777786</c:v>
                </c:pt>
                <c:pt idx="32">
                  <c:v>4.7222222222222223</c:v>
                </c:pt>
              </c:numCache>
            </c:numRef>
          </c:xVal>
          <c:yVal>
            <c:numRef>
              <c:f>'DO-Temp Olin'!$A$3:$A$41</c:f>
              <c:numCache>
                <c:formatCode>General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C6-4F97-9088-8E777331E99F}"/>
            </c:ext>
          </c:extLst>
        </c:ser>
        <c:ser>
          <c:idx val="5"/>
          <c:order val="12"/>
          <c:tx>
            <c:strRef>
              <c:f>'DO-Temp Olin'!$Q$1:$S$1</c:f>
              <c:strCache>
                <c:ptCount val="1"/>
                <c:pt idx="0">
                  <c:v>8/30/2022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'DO-Temp Olin'!$R$3:$R$29</c:f>
              <c:numCache>
                <c:formatCode>General</c:formatCode>
                <c:ptCount val="27"/>
                <c:pt idx="0">
                  <c:v>24.944444444444446</c:v>
                </c:pt>
                <c:pt idx="1">
                  <c:v>25</c:v>
                </c:pt>
                <c:pt idx="2">
                  <c:v>25</c:v>
                </c:pt>
                <c:pt idx="3">
                  <c:v>25.055555555555554</c:v>
                </c:pt>
                <c:pt idx="4">
                  <c:v>25.055555555555554</c:v>
                </c:pt>
                <c:pt idx="5">
                  <c:v>25.055555555555554</c:v>
                </c:pt>
                <c:pt idx="6">
                  <c:v>25</c:v>
                </c:pt>
                <c:pt idx="7">
                  <c:v>24.277777777777779</c:v>
                </c:pt>
                <c:pt idx="8">
                  <c:v>21.222222222222221</c:v>
                </c:pt>
                <c:pt idx="9">
                  <c:v>17.666666666666668</c:v>
                </c:pt>
                <c:pt idx="10">
                  <c:v>14.833333333333334</c:v>
                </c:pt>
                <c:pt idx="11">
                  <c:v>12.611111111111112</c:v>
                </c:pt>
                <c:pt idx="12">
                  <c:v>10.944444444444446</c:v>
                </c:pt>
                <c:pt idx="13">
                  <c:v>10.055555555555555</c:v>
                </c:pt>
                <c:pt idx="14">
                  <c:v>8.8888888888888893</c:v>
                </c:pt>
                <c:pt idx="15">
                  <c:v>8.1111111111111107</c:v>
                </c:pt>
                <c:pt idx="16">
                  <c:v>7.5555555555555554</c:v>
                </c:pt>
                <c:pt idx="17">
                  <c:v>7.2777777777777777</c:v>
                </c:pt>
                <c:pt idx="18">
                  <c:v>7.0000000000000009</c:v>
                </c:pt>
                <c:pt idx="19">
                  <c:v>6.8888888888888884</c:v>
                </c:pt>
                <c:pt idx="20">
                  <c:v>6.6111111111111107</c:v>
                </c:pt>
                <c:pt idx="21">
                  <c:v>6.4444444444444455</c:v>
                </c:pt>
                <c:pt idx="22">
                  <c:v>6.3888888888888893</c:v>
                </c:pt>
                <c:pt idx="23">
                  <c:v>6.2777777777777759</c:v>
                </c:pt>
                <c:pt idx="24">
                  <c:v>6.1666666666666679</c:v>
                </c:pt>
                <c:pt idx="25">
                  <c:v>6.1111111111111107</c:v>
                </c:pt>
                <c:pt idx="26">
                  <c:v>5.9444444444444464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E-48F6-AD3B-15B1993163E0}"/>
            </c:ext>
          </c:extLst>
        </c:ser>
        <c:ser>
          <c:idx val="6"/>
          <c:order val="13"/>
          <c:tx>
            <c:strRef>
              <c:f>'DO-Temp Olin'!$T$1:$V$1</c:f>
              <c:strCache>
                <c:ptCount val="1"/>
                <c:pt idx="0">
                  <c:v>8/30/2023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Olin'!$U$3:$U$23</c:f>
              <c:numCache>
                <c:formatCode>General</c:formatCode>
                <c:ptCount val="21"/>
                <c:pt idx="0">
                  <c:v>24.111111111111114</c:v>
                </c:pt>
                <c:pt idx="1">
                  <c:v>24.166666666666668</c:v>
                </c:pt>
                <c:pt idx="2">
                  <c:v>24.222222222222218</c:v>
                </c:pt>
                <c:pt idx="3">
                  <c:v>24.277777777777779</c:v>
                </c:pt>
                <c:pt idx="4">
                  <c:v>24.277777777777779</c:v>
                </c:pt>
                <c:pt idx="5">
                  <c:v>24.333333333333332</c:v>
                </c:pt>
                <c:pt idx="6">
                  <c:v>23.888888888888889</c:v>
                </c:pt>
                <c:pt idx="7">
                  <c:v>23.444444444444443</c:v>
                </c:pt>
                <c:pt idx="8">
                  <c:v>21.722222222222218</c:v>
                </c:pt>
                <c:pt idx="9">
                  <c:v>18.222222222222221</c:v>
                </c:pt>
                <c:pt idx="10">
                  <c:v>16.222222222222221</c:v>
                </c:pt>
                <c:pt idx="11">
                  <c:v>13.833333333333334</c:v>
                </c:pt>
                <c:pt idx="12">
                  <c:v>11.555555555555554</c:v>
                </c:pt>
                <c:pt idx="13">
                  <c:v>9.9444444444444446</c:v>
                </c:pt>
                <c:pt idx="14">
                  <c:v>8.9444444444444446</c:v>
                </c:pt>
                <c:pt idx="15">
                  <c:v>8.0555555555555554</c:v>
                </c:pt>
                <c:pt idx="16">
                  <c:v>7.2777777777777777</c:v>
                </c:pt>
                <c:pt idx="17">
                  <c:v>6.7222222222222232</c:v>
                </c:pt>
                <c:pt idx="18">
                  <c:v>6.3333333333333321</c:v>
                </c:pt>
                <c:pt idx="19">
                  <c:v>6.1111111111111107</c:v>
                </c:pt>
                <c:pt idx="20">
                  <c:v>5.9444444444444464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E-48F6-AD3B-15B199316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729920"/>
        <c:axId val="1236708800"/>
      </c:scatterChart>
      <c:valAx>
        <c:axId val="12367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Temperature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236708800"/>
        <c:crosses val="max"/>
        <c:crossBetween val="midCat"/>
      </c:valAx>
      <c:valAx>
        <c:axId val="1236708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236729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02755905511812"/>
          <c:y val="7.2543379994167392E-2"/>
          <c:w val="0.19130577427821521"/>
          <c:h val="0.87847769028871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 b="1"/>
              <a:t>Olin Lake Historic Dissolved Oxygen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'DO-Temp Olin'!$Y$1:$Z$1</c:f>
              <c:strCache>
                <c:ptCount val="1"/>
                <c:pt idx="0">
                  <c:v>7/19/1993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Olin'!$Z$3:$Z$27</c:f>
              <c:numCache>
                <c:formatCode>General</c:formatCode>
                <c:ptCount val="25"/>
                <c:pt idx="0">
                  <c:v>7.6</c:v>
                </c:pt>
                <c:pt idx="1">
                  <c:v>7.5</c:v>
                </c:pt>
                <c:pt idx="2">
                  <c:v>7.6</c:v>
                </c:pt>
                <c:pt idx="3">
                  <c:v>7.5</c:v>
                </c:pt>
                <c:pt idx="4">
                  <c:v>7.4</c:v>
                </c:pt>
                <c:pt idx="5">
                  <c:v>6.4</c:v>
                </c:pt>
                <c:pt idx="6">
                  <c:v>7.3</c:v>
                </c:pt>
                <c:pt idx="7">
                  <c:v>9.4</c:v>
                </c:pt>
                <c:pt idx="8">
                  <c:v>9.6999999999999993</c:v>
                </c:pt>
                <c:pt idx="9">
                  <c:v>8.1</c:v>
                </c:pt>
                <c:pt idx="10">
                  <c:v>6.2</c:v>
                </c:pt>
                <c:pt idx="11">
                  <c:v>5.2</c:v>
                </c:pt>
                <c:pt idx="12">
                  <c:v>4.4000000000000004</c:v>
                </c:pt>
                <c:pt idx="13">
                  <c:v>4</c:v>
                </c:pt>
                <c:pt idx="14">
                  <c:v>3.7</c:v>
                </c:pt>
                <c:pt idx="15">
                  <c:v>3.1</c:v>
                </c:pt>
                <c:pt idx="16">
                  <c:v>2.9</c:v>
                </c:pt>
                <c:pt idx="17">
                  <c:v>2.9</c:v>
                </c:pt>
                <c:pt idx="18">
                  <c:v>2.6</c:v>
                </c:pt>
                <c:pt idx="19">
                  <c:v>1.8</c:v>
                </c:pt>
                <c:pt idx="20">
                  <c:v>1.4</c:v>
                </c:pt>
                <c:pt idx="21">
                  <c:v>0.7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8E-415C-A473-CE405EFB0EE9}"/>
            </c:ext>
          </c:extLst>
        </c:ser>
        <c:ser>
          <c:idx val="8"/>
          <c:order val="1"/>
          <c:tx>
            <c:strRef>
              <c:f>'DO-Temp Olin'!$AA$1:$AB$1</c:f>
              <c:strCache>
                <c:ptCount val="1"/>
                <c:pt idx="0">
                  <c:v>7/11/2000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Olin'!$AB$3:$AB$28</c:f>
              <c:numCache>
                <c:formatCode>General</c:formatCode>
                <c:ptCount val="26"/>
                <c:pt idx="0">
                  <c:v>8.52</c:v>
                </c:pt>
                <c:pt idx="1">
                  <c:v>8.82</c:v>
                </c:pt>
                <c:pt idx="2">
                  <c:v>8.7799999999999994</c:v>
                </c:pt>
                <c:pt idx="3">
                  <c:v>8.61</c:v>
                </c:pt>
                <c:pt idx="4">
                  <c:v>8.5500000000000007</c:v>
                </c:pt>
                <c:pt idx="5">
                  <c:v>11.7</c:v>
                </c:pt>
                <c:pt idx="6">
                  <c:v>16.16</c:v>
                </c:pt>
                <c:pt idx="7">
                  <c:v>12.9</c:v>
                </c:pt>
                <c:pt idx="8">
                  <c:v>10.55</c:v>
                </c:pt>
                <c:pt idx="9">
                  <c:v>8.75</c:v>
                </c:pt>
                <c:pt idx="10">
                  <c:v>7.69</c:v>
                </c:pt>
                <c:pt idx="11">
                  <c:v>8.15</c:v>
                </c:pt>
                <c:pt idx="12">
                  <c:v>6.62</c:v>
                </c:pt>
                <c:pt idx="13">
                  <c:v>3.63</c:v>
                </c:pt>
                <c:pt idx="14">
                  <c:v>2.6</c:v>
                </c:pt>
                <c:pt idx="15">
                  <c:v>2</c:v>
                </c:pt>
                <c:pt idx="16">
                  <c:v>1.33</c:v>
                </c:pt>
                <c:pt idx="17">
                  <c:v>1.63</c:v>
                </c:pt>
                <c:pt idx="18">
                  <c:v>1.5</c:v>
                </c:pt>
                <c:pt idx="19">
                  <c:v>1.46</c:v>
                </c:pt>
                <c:pt idx="20">
                  <c:v>0.57999999999999996</c:v>
                </c:pt>
                <c:pt idx="21">
                  <c:v>0.53</c:v>
                </c:pt>
                <c:pt idx="22">
                  <c:v>0.53</c:v>
                </c:pt>
                <c:pt idx="23">
                  <c:v>0.53</c:v>
                </c:pt>
                <c:pt idx="24">
                  <c:v>0.54</c:v>
                </c:pt>
                <c:pt idx="25">
                  <c:v>0.53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8E-415C-A473-CE405EFB0EE9}"/>
            </c:ext>
          </c:extLst>
        </c:ser>
        <c:ser>
          <c:idx val="9"/>
          <c:order val="2"/>
          <c:tx>
            <c:strRef>
              <c:f>'DO-Temp Olin'!$AC$1:$AD$1</c:f>
              <c:strCache>
                <c:ptCount val="1"/>
                <c:pt idx="0">
                  <c:v>7/7/2003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Olin'!$AD$3:$AD$24</c:f>
              <c:numCache>
                <c:formatCode>General</c:formatCode>
                <c:ptCount val="22"/>
                <c:pt idx="0">
                  <c:v>8.1</c:v>
                </c:pt>
                <c:pt idx="1">
                  <c:v>7.3</c:v>
                </c:pt>
                <c:pt idx="2">
                  <c:v>7.2</c:v>
                </c:pt>
                <c:pt idx="3">
                  <c:v>7.7</c:v>
                </c:pt>
                <c:pt idx="4">
                  <c:v>8</c:v>
                </c:pt>
                <c:pt idx="5">
                  <c:v>14.2</c:v>
                </c:pt>
                <c:pt idx="6">
                  <c:v>13.7</c:v>
                </c:pt>
                <c:pt idx="7">
                  <c:v>13.1</c:v>
                </c:pt>
                <c:pt idx="8">
                  <c:v>11.2</c:v>
                </c:pt>
                <c:pt idx="9">
                  <c:v>10.1</c:v>
                </c:pt>
                <c:pt idx="10">
                  <c:v>9.3000000000000007</c:v>
                </c:pt>
                <c:pt idx="11">
                  <c:v>7.1</c:v>
                </c:pt>
                <c:pt idx="12">
                  <c:v>6.3</c:v>
                </c:pt>
                <c:pt idx="13">
                  <c:v>5.5</c:v>
                </c:pt>
                <c:pt idx="14">
                  <c:v>5.4</c:v>
                </c:pt>
                <c:pt idx="15">
                  <c:v>5</c:v>
                </c:pt>
                <c:pt idx="16">
                  <c:v>4.9000000000000004</c:v>
                </c:pt>
                <c:pt idx="17">
                  <c:v>4.0999999999999996</c:v>
                </c:pt>
                <c:pt idx="18">
                  <c:v>3.4</c:v>
                </c:pt>
                <c:pt idx="19">
                  <c:v>3.1</c:v>
                </c:pt>
                <c:pt idx="20">
                  <c:v>2.8</c:v>
                </c:pt>
                <c:pt idx="21">
                  <c:v>1.3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A8E-415C-A473-CE405EFB0EE9}"/>
            </c:ext>
          </c:extLst>
        </c:ser>
        <c:ser>
          <c:idx val="10"/>
          <c:order val="3"/>
          <c:tx>
            <c:strRef>
              <c:f>'DO-Temp Olin'!$AE$1:$AF$1</c:f>
              <c:strCache>
                <c:ptCount val="1"/>
                <c:pt idx="0">
                  <c:v>7/23/2008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Olin'!$AF$3:$AF$28</c:f>
              <c:numCache>
                <c:formatCode>General</c:formatCode>
                <c:ptCount val="26"/>
                <c:pt idx="0">
                  <c:v>8.35</c:v>
                </c:pt>
                <c:pt idx="1">
                  <c:v>8.33</c:v>
                </c:pt>
                <c:pt idx="2">
                  <c:v>8.5</c:v>
                </c:pt>
                <c:pt idx="3">
                  <c:v>8.48</c:v>
                </c:pt>
                <c:pt idx="4">
                  <c:v>8.7100000000000009</c:v>
                </c:pt>
                <c:pt idx="5">
                  <c:v>8.3000000000000007</c:v>
                </c:pt>
                <c:pt idx="6">
                  <c:v>8.36</c:v>
                </c:pt>
                <c:pt idx="7">
                  <c:v>10.19</c:v>
                </c:pt>
                <c:pt idx="8">
                  <c:v>7.5</c:v>
                </c:pt>
                <c:pt idx="9">
                  <c:v>4.51</c:v>
                </c:pt>
                <c:pt idx="10">
                  <c:v>3.8</c:v>
                </c:pt>
                <c:pt idx="11">
                  <c:v>3.36</c:v>
                </c:pt>
                <c:pt idx="12">
                  <c:v>2.66</c:v>
                </c:pt>
                <c:pt idx="13">
                  <c:v>3.06</c:v>
                </c:pt>
                <c:pt idx="14">
                  <c:v>2.9</c:v>
                </c:pt>
                <c:pt idx="15">
                  <c:v>2.2999999999999998</c:v>
                </c:pt>
                <c:pt idx="16">
                  <c:v>1.92</c:v>
                </c:pt>
                <c:pt idx="17">
                  <c:v>1.36</c:v>
                </c:pt>
                <c:pt idx="18">
                  <c:v>0.71</c:v>
                </c:pt>
                <c:pt idx="19">
                  <c:v>0.5</c:v>
                </c:pt>
                <c:pt idx="20">
                  <c:v>0.42</c:v>
                </c:pt>
                <c:pt idx="21">
                  <c:v>0.42</c:v>
                </c:pt>
                <c:pt idx="22">
                  <c:v>0.41</c:v>
                </c:pt>
                <c:pt idx="23">
                  <c:v>0.38</c:v>
                </c:pt>
                <c:pt idx="24">
                  <c:v>0.39</c:v>
                </c:pt>
                <c:pt idx="25">
                  <c:v>0.37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A8E-415C-A473-CE405EFB0EE9}"/>
            </c:ext>
          </c:extLst>
        </c:ser>
        <c:ser>
          <c:idx val="11"/>
          <c:order val="4"/>
          <c:tx>
            <c:strRef>
              <c:f>'DO-Temp Olin'!$AG$1:$AH$1</c:f>
              <c:strCache>
                <c:ptCount val="1"/>
                <c:pt idx="0">
                  <c:v>7/20/2010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Olin'!$AH$3:$AH$26</c:f>
              <c:numCache>
                <c:formatCode>General</c:formatCode>
                <c:ptCount val="24"/>
                <c:pt idx="0">
                  <c:v>7.9</c:v>
                </c:pt>
                <c:pt idx="1">
                  <c:v>7.8</c:v>
                </c:pt>
                <c:pt idx="2">
                  <c:v>7.9</c:v>
                </c:pt>
                <c:pt idx="3">
                  <c:v>7.8</c:v>
                </c:pt>
                <c:pt idx="4">
                  <c:v>7.8</c:v>
                </c:pt>
                <c:pt idx="5">
                  <c:v>9.5</c:v>
                </c:pt>
                <c:pt idx="6">
                  <c:v>9.3000000000000007</c:v>
                </c:pt>
                <c:pt idx="7">
                  <c:v>9.6999999999999993</c:v>
                </c:pt>
                <c:pt idx="8">
                  <c:v>8.1999999999999993</c:v>
                </c:pt>
                <c:pt idx="9">
                  <c:v>5.0999999999999996</c:v>
                </c:pt>
                <c:pt idx="10">
                  <c:v>2</c:v>
                </c:pt>
                <c:pt idx="11">
                  <c:v>1.3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A8E-415C-A473-CE405EFB0EE9}"/>
            </c:ext>
          </c:extLst>
        </c:ser>
        <c:ser>
          <c:idx val="0"/>
          <c:order val="5"/>
          <c:tx>
            <c:strRef>
              <c:f>'DO-Temp Olin'!$B$1:$D$1</c:f>
              <c:strCache>
                <c:ptCount val="1"/>
                <c:pt idx="0">
                  <c:v>8/30/2017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'DO-Temp Olin'!$D$3:$D$42</c:f>
              <c:numCache>
                <c:formatCode>General</c:formatCode>
                <c:ptCount val="40"/>
                <c:pt idx="0">
                  <c:v>8.07</c:v>
                </c:pt>
                <c:pt idx="1">
                  <c:v>8.14</c:v>
                </c:pt>
                <c:pt idx="2">
                  <c:v>8.18</c:v>
                </c:pt>
                <c:pt idx="3">
                  <c:v>8.19</c:v>
                </c:pt>
                <c:pt idx="4">
                  <c:v>8.24</c:v>
                </c:pt>
                <c:pt idx="5">
                  <c:v>8.2100000000000009</c:v>
                </c:pt>
                <c:pt idx="6">
                  <c:v>8.16</c:v>
                </c:pt>
                <c:pt idx="7">
                  <c:v>8.17</c:v>
                </c:pt>
                <c:pt idx="8">
                  <c:v>8.2100000000000009</c:v>
                </c:pt>
                <c:pt idx="9">
                  <c:v>9.23</c:v>
                </c:pt>
                <c:pt idx="10">
                  <c:v>8.49</c:v>
                </c:pt>
                <c:pt idx="11">
                  <c:v>7.51</c:v>
                </c:pt>
                <c:pt idx="12">
                  <c:v>6.9</c:v>
                </c:pt>
                <c:pt idx="13">
                  <c:v>3.99</c:v>
                </c:pt>
                <c:pt idx="14">
                  <c:v>2.5</c:v>
                </c:pt>
                <c:pt idx="15">
                  <c:v>0.63</c:v>
                </c:pt>
                <c:pt idx="16">
                  <c:v>1.68</c:v>
                </c:pt>
                <c:pt idx="17">
                  <c:v>1.66</c:v>
                </c:pt>
                <c:pt idx="18">
                  <c:v>0.61</c:v>
                </c:pt>
                <c:pt idx="19">
                  <c:v>0.3</c:v>
                </c:pt>
                <c:pt idx="20">
                  <c:v>0.25</c:v>
                </c:pt>
                <c:pt idx="21">
                  <c:v>0.24</c:v>
                </c:pt>
                <c:pt idx="22">
                  <c:v>0.22</c:v>
                </c:pt>
                <c:pt idx="23">
                  <c:v>0.23</c:v>
                </c:pt>
                <c:pt idx="24">
                  <c:v>0.22</c:v>
                </c:pt>
                <c:pt idx="25">
                  <c:v>0.22</c:v>
                </c:pt>
                <c:pt idx="26">
                  <c:v>0.21</c:v>
                </c:pt>
                <c:pt idx="27">
                  <c:v>0.21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E-415C-A473-CE405EFB0EE9}"/>
            </c:ext>
          </c:extLst>
        </c:ser>
        <c:ser>
          <c:idx val="1"/>
          <c:order val="6"/>
          <c:tx>
            <c:strRef>
              <c:f>'DO-Temp Olin'!$E$1:$G$1</c:f>
              <c:strCache>
                <c:ptCount val="1"/>
                <c:pt idx="0">
                  <c:v>8/30/2018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'DO-Temp Olin'!$G$3:$G$42</c:f>
              <c:numCache>
                <c:formatCode>General</c:formatCode>
                <c:ptCount val="40"/>
                <c:pt idx="0">
                  <c:v>7.72</c:v>
                </c:pt>
                <c:pt idx="1">
                  <c:v>7.72</c:v>
                </c:pt>
                <c:pt idx="2">
                  <c:v>7.77</c:v>
                </c:pt>
                <c:pt idx="3">
                  <c:v>7.82</c:v>
                </c:pt>
                <c:pt idx="4">
                  <c:v>7.82</c:v>
                </c:pt>
                <c:pt idx="5">
                  <c:v>7.85</c:v>
                </c:pt>
                <c:pt idx="6">
                  <c:v>7.72</c:v>
                </c:pt>
                <c:pt idx="7">
                  <c:v>8.09</c:v>
                </c:pt>
                <c:pt idx="8">
                  <c:v>11.04</c:v>
                </c:pt>
                <c:pt idx="9">
                  <c:v>11.06</c:v>
                </c:pt>
                <c:pt idx="10">
                  <c:v>9.86</c:v>
                </c:pt>
                <c:pt idx="11">
                  <c:v>7.88</c:v>
                </c:pt>
                <c:pt idx="12">
                  <c:v>6.48</c:v>
                </c:pt>
                <c:pt idx="13">
                  <c:v>5.0999999999999996</c:v>
                </c:pt>
                <c:pt idx="14">
                  <c:v>3.64</c:v>
                </c:pt>
                <c:pt idx="15">
                  <c:v>4.08</c:v>
                </c:pt>
                <c:pt idx="16">
                  <c:v>3.03</c:v>
                </c:pt>
                <c:pt idx="17">
                  <c:v>3.02</c:v>
                </c:pt>
                <c:pt idx="18">
                  <c:v>3.04</c:v>
                </c:pt>
                <c:pt idx="19">
                  <c:v>2.3199999999999998</c:v>
                </c:pt>
                <c:pt idx="20">
                  <c:v>1.62</c:v>
                </c:pt>
                <c:pt idx="21">
                  <c:v>1.08</c:v>
                </c:pt>
                <c:pt idx="22">
                  <c:v>1.08</c:v>
                </c:pt>
                <c:pt idx="23">
                  <c:v>0.45</c:v>
                </c:pt>
                <c:pt idx="24">
                  <c:v>0.25</c:v>
                </c:pt>
                <c:pt idx="25">
                  <c:v>0.22</c:v>
                </c:pt>
                <c:pt idx="26">
                  <c:v>0.2</c:v>
                </c:pt>
                <c:pt idx="27">
                  <c:v>0.19</c:v>
                </c:pt>
                <c:pt idx="28">
                  <c:v>0.18</c:v>
                </c:pt>
                <c:pt idx="29">
                  <c:v>0.18</c:v>
                </c:pt>
                <c:pt idx="30">
                  <c:v>0.17</c:v>
                </c:pt>
                <c:pt idx="31">
                  <c:v>0.17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0.15</c:v>
                </c:pt>
                <c:pt idx="38">
                  <c:v>0.15</c:v>
                </c:pt>
                <c:pt idx="39">
                  <c:v>0.14000000000000001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E-415C-A473-CE405EFB0EE9}"/>
            </c:ext>
          </c:extLst>
        </c:ser>
        <c:ser>
          <c:idx val="12"/>
          <c:order val="7"/>
          <c:tx>
            <c:strRef>
              <c:f>'DO-Temp Olin'!$AI$1:$AJ$1</c:f>
              <c:strCache>
                <c:ptCount val="1"/>
                <c:pt idx="0">
                  <c:v>8/5/2019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Olin'!$AJ$3:$AJ$24</c:f>
              <c:numCache>
                <c:formatCode>General</c:formatCode>
                <c:ptCount val="22"/>
                <c:pt idx="0">
                  <c:v>8.6199999999999992</c:v>
                </c:pt>
                <c:pt idx="1">
                  <c:v>8.59</c:v>
                </c:pt>
                <c:pt idx="3">
                  <c:v>8.59</c:v>
                </c:pt>
                <c:pt idx="4">
                  <c:v>8.58</c:v>
                </c:pt>
                <c:pt idx="5">
                  <c:v>7.96</c:v>
                </c:pt>
                <c:pt idx="6">
                  <c:v>6.89</c:v>
                </c:pt>
                <c:pt idx="7">
                  <c:v>6.51</c:v>
                </c:pt>
                <c:pt idx="8">
                  <c:v>5.46</c:v>
                </c:pt>
                <c:pt idx="9">
                  <c:v>5.55</c:v>
                </c:pt>
                <c:pt idx="10">
                  <c:v>4.78</c:v>
                </c:pt>
                <c:pt idx="11">
                  <c:v>3.98</c:v>
                </c:pt>
                <c:pt idx="12">
                  <c:v>3.65</c:v>
                </c:pt>
                <c:pt idx="13">
                  <c:v>3.45</c:v>
                </c:pt>
                <c:pt idx="14">
                  <c:v>3.01</c:v>
                </c:pt>
                <c:pt idx="15">
                  <c:v>2.34</c:v>
                </c:pt>
                <c:pt idx="16">
                  <c:v>2.16</c:v>
                </c:pt>
                <c:pt idx="17">
                  <c:v>2.04</c:v>
                </c:pt>
                <c:pt idx="18">
                  <c:v>1.94</c:v>
                </c:pt>
                <c:pt idx="19">
                  <c:v>1.6</c:v>
                </c:pt>
                <c:pt idx="20">
                  <c:v>0.87</c:v>
                </c:pt>
                <c:pt idx="21">
                  <c:v>0.26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A8E-415C-A473-CE405EFB0EE9}"/>
            </c:ext>
          </c:extLst>
        </c:ser>
        <c:ser>
          <c:idx val="13"/>
          <c:order val="8"/>
          <c:tx>
            <c:strRef>
              <c:f>'DO-Temp Olin'!$AK$1:$AL$1</c:f>
              <c:strCache>
                <c:ptCount val="1"/>
                <c:pt idx="0">
                  <c:v>6/22/2021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'DO-Temp Olin'!$AL$3:$AL$26</c:f>
              <c:numCache>
                <c:formatCode>General</c:formatCode>
                <c:ptCount val="24"/>
                <c:pt idx="0">
                  <c:v>7.53</c:v>
                </c:pt>
                <c:pt idx="1">
                  <c:v>8.5500000000000007</c:v>
                </c:pt>
                <c:pt idx="3">
                  <c:v>8.52</c:v>
                </c:pt>
                <c:pt idx="4">
                  <c:v>8.51</c:v>
                </c:pt>
                <c:pt idx="5">
                  <c:v>8.49</c:v>
                </c:pt>
                <c:pt idx="6">
                  <c:v>8.85</c:v>
                </c:pt>
                <c:pt idx="7">
                  <c:v>10.48</c:v>
                </c:pt>
                <c:pt idx="8">
                  <c:v>10.11</c:v>
                </c:pt>
                <c:pt idx="9">
                  <c:v>9.3000000000000007</c:v>
                </c:pt>
                <c:pt idx="10">
                  <c:v>8.57</c:v>
                </c:pt>
                <c:pt idx="11">
                  <c:v>8.18</c:v>
                </c:pt>
                <c:pt idx="12">
                  <c:v>7.18</c:v>
                </c:pt>
                <c:pt idx="13">
                  <c:v>5.5</c:v>
                </c:pt>
                <c:pt idx="14">
                  <c:v>4.5599999999999996</c:v>
                </c:pt>
                <c:pt idx="15">
                  <c:v>4.17</c:v>
                </c:pt>
                <c:pt idx="16">
                  <c:v>3.74</c:v>
                </c:pt>
                <c:pt idx="17">
                  <c:v>3.41</c:v>
                </c:pt>
                <c:pt idx="18">
                  <c:v>2.78</c:v>
                </c:pt>
                <c:pt idx="19">
                  <c:v>2.4300000000000002</c:v>
                </c:pt>
                <c:pt idx="20">
                  <c:v>2.1800000000000002</c:v>
                </c:pt>
                <c:pt idx="21">
                  <c:v>2.0499999999999998</c:v>
                </c:pt>
                <c:pt idx="22">
                  <c:v>1.81</c:v>
                </c:pt>
                <c:pt idx="23">
                  <c:v>0.42</c:v>
                </c:pt>
              </c:numCache>
            </c:numRef>
          </c:xVal>
          <c:yVal>
            <c:numRef>
              <c:f>'DO-Temp Olin'!$X$3:$X$31</c:f>
              <c:numCache>
                <c:formatCode>General</c:formatCode>
                <c:ptCount val="29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  <c:pt idx="18">
                  <c:v>55.774278215223092</c:v>
                </c:pt>
                <c:pt idx="19">
                  <c:v>59.055118110236215</c:v>
                </c:pt>
                <c:pt idx="20">
                  <c:v>62.335958005249338</c:v>
                </c:pt>
                <c:pt idx="21">
                  <c:v>65.616797900262469</c:v>
                </c:pt>
                <c:pt idx="22">
                  <c:v>68.897637795275585</c:v>
                </c:pt>
                <c:pt idx="23">
                  <c:v>72.178477690288716</c:v>
                </c:pt>
                <c:pt idx="24">
                  <c:v>75.459317585301832</c:v>
                </c:pt>
                <c:pt idx="25">
                  <c:v>78.740157480314963</c:v>
                </c:pt>
                <c:pt idx="26">
                  <c:v>82.020997375328079</c:v>
                </c:pt>
                <c:pt idx="27">
                  <c:v>85.30183727034121</c:v>
                </c:pt>
                <c:pt idx="28">
                  <c:v>88.582677165354326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A8E-415C-A473-CE405EFB0EE9}"/>
            </c:ext>
          </c:extLst>
        </c:ser>
        <c:ser>
          <c:idx val="2"/>
          <c:order val="9"/>
          <c:tx>
            <c:strRef>
              <c:f>'DO-Temp Olin'!$H$1:$J$1</c:f>
              <c:strCache>
                <c:ptCount val="1"/>
                <c:pt idx="0">
                  <c:v>8/28/2019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'DO-Temp Olin'!$J$3:$J$30</c:f>
              <c:numCache>
                <c:formatCode>General</c:formatCode>
                <c:ptCount val="28"/>
                <c:pt idx="0">
                  <c:v>8.1999999999999993</c:v>
                </c:pt>
                <c:pt idx="1">
                  <c:v>8.19</c:v>
                </c:pt>
                <c:pt idx="2">
                  <c:v>8.18</c:v>
                </c:pt>
                <c:pt idx="3">
                  <c:v>8.18</c:v>
                </c:pt>
                <c:pt idx="4">
                  <c:v>8.17</c:v>
                </c:pt>
                <c:pt idx="5">
                  <c:v>8.16</c:v>
                </c:pt>
                <c:pt idx="6">
                  <c:v>8.1300000000000008</c:v>
                </c:pt>
                <c:pt idx="7">
                  <c:v>8</c:v>
                </c:pt>
                <c:pt idx="8">
                  <c:v>7.07</c:v>
                </c:pt>
                <c:pt idx="9">
                  <c:v>2.78</c:v>
                </c:pt>
                <c:pt idx="10">
                  <c:v>3.26</c:v>
                </c:pt>
                <c:pt idx="11">
                  <c:v>3.36</c:v>
                </c:pt>
                <c:pt idx="12">
                  <c:v>3.09</c:v>
                </c:pt>
                <c:pt idx="13">
                  <c:v>2.21</c:v>
                </c:pt>
                <c:pt idx="14">
                  <c:v>1.79</c:v>
                </c:pt>
                <c:pt idx="15">
                  <c:v>1.28</c:v>
                </c:pt>
                <c:pt idx="16">
                  <c:v>1.18</c:v>
                </c:pt>
                <c:pt idx="17">
                  <c:v>1.58</c:v>
                </c:pt>
                <c:pt idx="18">
                  <c:v>1.05</c:v>
                </c:pt>
                <c:pt idx="19">
                  <c:v>0.82</c:v>
                </c:pt>
                <c:pt idx="20">
                  <c:v>0.75</c:v>
                </c:pt>
                <c:pt idx="21">
                  <c:v>0.74</c:v>
                </c:pt>
                <c:pt idx="22">
                  <c:v>0.4</c:v>
                </c:pt>
                <c:pt idx="23">
                  <c:v>0.36</c:v>
                </c:pt>
                <c:pt idx="24">
                  <c:v>0.36</c:v>
                </c:pt>
                <c:pt idx="25">
                  <c:v>0.31</c:v>
                </c:pt>
                <c:pt idx="26">
                  <c:v>0.09</c:v>
                </c:pt>
                <c:pt idx="27">
                  <c:v>0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8E-415C-A473-CE405EFB0EE9}"/>
            </c:ext>
          </c:extLst>
        </c:ser>
        <c:ser>
          <c:idx val="3"/>
          <c:order val="10"/>
          <c:tx>
            <c:strRef>
              <c:f>'DO-Temp Olin'!$K$1:$M$1</c:f>
              <c:strCache>
                <c:ptCount val="1"/>
                <c:pt idx="0">
                  <c:v>8/26/2020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'DO-Temp Olin'!$M$3:$M$30</c:f>
              <c:numCache>
                <c:formatCode>General</c:formatCode>
                <c:ptCount val="28"/>
                <c:pt idx="0">
                  <c:v>8.15</c:v>
                </c:pt>
                <c:pt idx="1">
                  <c:v>8.2100000000000009</c:v>
                </c:pt>
                <c:pt idx="2">
                  <c:v>8.35</c:v>
                </c:pt>
                <c:pt idx="3">
                  <c:v>8.41</c:v>
                </c:pt>
                <c:pt idx="4">
                  <c:v>8.66</c:v>
                </c:pt>
                <c:pt idx="5">
                  <c:v>8.64</c:v>
                </c:pt>
                <c:pt idx="6">
                  <c:v>8.33</c:v>
                </c:pt>
                <c:pt idx="7">
                  <c:v>7.44</c:v>
                </c:pt>
                <c:pt idx="8">
                  <c:v>5.4</c:v>
                </c:pt>
                <c:pt idx="9">
                  <c:v>5.42</c:v>
                </c:pt>
                <c:pt idx="10">
                  <c:v>5.75</c:v>
                </c:pt>
                <c:pt idx="11">
                  <c:v>5.62</c:v>
                </c:pt>
                <c:pt idx="12">
                  <c:v>5.29</c:v>
                </c:pt>
                <c:pt idx="13">
                  <c:v>4.6100000000000003</c:v>
                </c:pt>
                <c:pt idx="14">
                  <c:v>3.73</c:v>
                </c:pt>
                <c:pt idx="15">
                  <c:v>2.75</c:v>
                </c:pt>
                <c:pt idx="16">
                  <c:v>1.59</c:v>
                </c:pt>
                <c:pt idx="17">
                  <c:v>1.67</c:v>
                </c:pt>
                <c:pt idx="18">
                  <c:v>1.37</c:v>
                </c:pt>
                <c:pt idx="19">
                  <c:v>0.75</c:v>
                </c:pt>
                <c:pt idx="20">
                  <c:v>0.53</c:v>
                </c:pt>
                <c:pt idx="21">
                  <c:v>0.2</c:v>
                </c:pt>
                <c:pt idx="22">
                  <c:v>0.11</c:v>
                </c:pt>
                <c:pt idx="23">
                  <c:v>0.08</c:v>
                </c:pt>
                <c:pt idx="24">
                  <c:v>0.04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E-415C-A473-CE405EFB0EE9}"/>
            </c:ext>
          </c:extLst>
        </c:ser>
        <c:ser>
          <c:idx val="4"/>
          <c:order val="11"/>
          <c:tx>
            <c:strRef>
              <c:f>'DO-Temp Olin'!$N$1:$P$1</c:f>
              <c:strCache>
                <c:ptCount val="1"/>
                <c:pt idx="0">
                  <c:v>8/30/2021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'DO-Temp Olin'!$P$3:$P$35</c:f>
              <c:numCache>
                <c:formatCode>General</c:formatCode>
                <c:ptCount val="33"/>
                <c:pt idx="0">
                  <c:v>9.09</c:v>
                </c:pt>
                <c:pt idx="1">
                  <c:v>9.15</c:v>
                </c:pt>
                <c:pt idx="2">
                  <c:v>9.25</c:v>
                </c:pt>
                <c:pt idx="3">
                  <c:v>9.17</c:v>
                </c:pt>
                <c:pt idx="4">
                  <c:v>9.06</c:v>
                </c:pt>
                <c:pt idx="5">
                  <c:v>9.6199999999999992</c:v>
                </c:pt>
                <c:pt idx="6">
                  <c:v>10.67</c:v>
                </c:pt>
                <c:pt idx="7">
                  <c:v>9.41</c:v>
                </c:pt>
                <c:pt idx="8">
                  <c:v>9.18</c:v>
                </c:pt>
                <c:pt idx="9">
                  <c:v>8.51</c:v>
                </c:pt>
                <c:pt idx="10">
                  <c:v>7.07</c:v>
                </c:pt>
                <c:pt idx="11">
                  <c:v>6.79</c:v>
                </c:pt>
                <c:pt idx="12">
                  <c:v>6.11</c:v>
                </c:pt>
                <c:pt idx="13">
                  <c:v>4.62</c:v>
                </c:pt>
                <c:pt idx="14">
                  <c:v>3.68</c:v>
                </c:pt>
                <c:pt idx="15">
                  <c:v>0.73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E-415C-A473-CE405EFB0EE9}"/>
            </c:ext>
          </c:extLst>
        </c:ser>
        <c:ser>
          <c:idx val="5"/>
          <c:order val="12"/>
          <c:tx>
            <c:strRef>
              <c:f>'DO-Temp Olin'!$Q$1:$S$1</c:f>
              <c:strCache>
                <c:ptCount val="1"/>
                <c:pt idx="0">
                  <c:v>8/30/2022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'DO-Temp Olin'!$S$3:$S$29</c:f>
              <c:numCache>
                <c:formatCode>General</c:formatCode>
                <c:ptCount val="27"/>
                <c:pt idx="0">
                  <c:v>9.06</c:v>
                </c:pt>
                <c:pt idx="1">
                  <c:v>9.1</c:v>
                </c:pt>
                <c:pt idx="2">
                  <c:v>9.1300000000000008</c:v>
                </c:pt>
                <c:pt idx="3">
                  <c:v>9.15</c:v>
                </c:pt>
                <c:pt idx="4">
                  <c:v>9.15</c:v>
                </c:pt>
                <c:pt idx="5">
                  <c:v>9.14</c:v>
                </c:pt>
                <c:pt idx="6">
                  <c:v>9.1199999999999992</c:v>
                </c:pt>
                <c:pt idx="7">
                  <c:v>10.3</c:v>
                </c:pt>
                <c:pt idx="8">
                  <c:v>9.16</c:v>
                </c:pt>
                <c:pt idx="9">
                  <c:v>9.9600000000000009</c:v>
                </c:pt>
                <c:pt idx="10">
                  <c:v>10.17</c:v>
                </c:pt>
                <c:pt idx="11">
                  <c:v>7.14</c:v>
                </c:pt>
                <c:pt idx="12">
                  <c:v>3.92</c:v>
                </c:pt>
                <c:pt idx="13">
                  <c:v>2.09</c:v>
                </c:pt>
                <c:pt idx="14">
                  <c:v>0.86</c:v>
                </c:pt>
                <c:pt idx="15">
                  <c:v>0.56000000000000005</c:v>
                </c:pt>
                <c:pt idx="16">
                  <c:v>0.36</c:v>
                </c:pt>
                <c:pt idx="17">
                  <c:v>0.32</c:v>
                </c:pt>
                <c:pt idx="18">
                  <c:v>0.28000000000000003</c:v>
                </c:pt>
                <c:pt idx="19">
                  <c:v>0.27</c:v>
                </c:pt>
                <c:pt idx="20">
                  <c:v>0.24</c:v>
                </c:pt>
                <c:pt idx="21">
                  <c:v>0.22</c:v>
                </c:pt>
                <c:pt idx="22">
                  <c:v>0.2</c:v>
                </c:pt>
                <c:pt idx="23">
                  <c:v>0.19</c:v>
                </c:pt>
                <c:pt idx="24">
                  <c:v>0.18</c:v>
                </c:pt>
                <c:pt idx="25">
                  <c:v>0.17</c:v>
                </c:pt>
                <c:pt idx="26">
                  <c:v>0.16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E-415C-A473-CE405EFB0EE9}"/>
            </c:ext>
          </c:extLst>
        </c:ser>
        <c:ser>
          <c:idx val="6"/>
          <c:order val="13"/>
          <c:tx>
            <c:strRef>
              <c:f>'DO-Temp Olin'!$T$1:$V$1</c:f>
              <c:strCache>
                <c:ptCount val="1"/>
                <c:pt idx="0">
                  <c:v>8/30/2023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'DO-Temp Olin'!$V$3:$V$23</c:f>
              <c:numCache>
                <c:formatCode>General</c:formatCode>
                <c:ptCount val="21"/>
                <c:pt idx="0">
                  <c:v>10.18</c:v>
                </c:pt>
                <c:pt idx="1">
                  <c:v>10.18</c:v>
                </c:pt>
                <c:pt idx="2">
                  <c:v>10.14</c:v>
                </c:pt>
                <c:pt idx="3">
                  <c:v>10.130000000000001</c:v>
                </c:pt>
                <c:pt idx="4">
                  <c:v>10.15</c:v>
                </c:pt>
                <c:pt idx="5">
                  <c:v>10.130000000000001</c:v>
                </c:pt>
                <c:pt idx="6">
                  <c:v>11.08</c:v>
                </c:pt>
                <c:pt idx="7">
                  <c:v>10.9</c:v>
                </c:pt>
                <c:pt idx="8">
                  <c:v>9.11</c:v>
                </c:pt>
                <c:pt idx="9">
                  <c:v>9.8000000000000007</c:v>
                </c:pt>
                <c:pt idx="10">
                  <c:v>10.56</c:v>
                </c:pt>
                <c:pt idx="11">
                  <c:v>11.03</c:v>
                </c:pt>
                <c:pt idx="12">
                  <c:v>10.8</c:v>
                </c:pt>
                <c:pt idx="13">
                  <c:v>9.98</c:v>
                </c:pt>
                <c:pt idx="14">
                  <c:v>7.67</c:v>
                </c:pt>
                <c:pt idx="15">
                  <c:v>3.4</c:v>
                </c:pt>
                <c:pt idx="16">
                  <c:v>2.2999999999999998</c:v>
                </c:pt>
                <c:pt idx="17">
                  <c:v>1.3</c:v>
                </c:pt>
                <c:pt idx="18">
                  <c:v>0.56999999999999995</c:v>
                </c:pt>
                <c:pt idx="19">
                  <c:v>0.24</c:v>
                </c:pt>
                <c:pt idx="20">
                  <c:v>0.17</c:v>
                </c:pt>
              </c:numCache>
            </c:numRef>
          </c:xVal>
          <c:yVal>
            <c:numRef>
              <c:f>'DO-Temp Olin'!$A$3:$A$42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8E-415C-A473-CE405EFB0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721712"/>
        <c:axId val="1267710192"/>
      </c:scatterChart>
      <c:valAx>
        <c:axId val="126772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267710192"/>
        <c:crosses val="max"/>
        <c:crossBetween val="midCat"/>
      </c:valAx>
      <c:valAx>
        <c:axId val="126771019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267721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02755905511812"/>
          <c:y val="0.10437263050452029"/>
          <c:w val="0.19130577427821521"/>
          <c:h val="0.76852289297171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Olin</a:t>
            </a:r>
            <a:r>
              <a:rPr lang="en-US" baseline="0"/>
              <a:t> Lake Transparency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Olin'!$C$2:$C$44</c:f>
              <c:strCache>
                <c:ptCount val="4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1993</c:v>
                </c:pt>
                <c:pt idx="37">
                  <c:v>2000</c:v>
                </c:pt>
                <c:pt idx="38">
                  <c:v>2003</c:v>
                </c:pt>
                <c:pt idx="39">
                  <c:v>2008</c:v>
                </c:pt>
                <c:pt idx="40">
                  <c:v>2010</c:v>
                </c:pt>
                <c:pt idx="41">
                  <c:v>2019</c:v>
                </c:pt>
                <c:pt idx="42">
                  <c:v>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'ALL Olin'!$C$2:$C$52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1993</c:v>
                </c:pt>
                <c:pt idx="37">
                  <c:v>2000</c:v>
                </c:pt>
                <c:pt idx="38">
                  <c:v>2003</c:v>
                </c:pt>
                <c:pt idx="39">
                  <c:v>2008</c:v>
                </c:pt>
                <c:pt idx="40">
                  <c:v>2010</c:v>
                </c:pt>
                <c:pt idx="41">
                  <c:v>2019</c:v>
                </c:pt>
                <c:pt idx="42">
                  <c:v>2021</c:v>
                </c:pt>
                <c:pt idx="43">
                  <c:v>2014</c:v>
                </c:pt>
                <c:pt idx="44">
                  <c:v>2013</c:v>
                </c:pt>
                <c:pt idx="45">
                  <c:v>2012</c:v>
                </c:pt>
                <c:pt idx="46">
                  <c:v>2012</c:v>
                </c:pt>
                <c:pt idx="47">
                  <c:v>2008</c:v>
                </c:pt>
                <c:pt idx="48">
                  <c:v>2008</c:v>
                </c:pt>
                <c:pt idx="49">
                  <c:v>1975</c:v>
                </c:pt>
                <c:pt idx="50">
                  <c:v>1988</c:v>
                </c:pt>
              </c:numCache>
            </c:numRef>
          </c:xVal>
          <c:yVal>
            <c:numRef>
              <c:f>'ALL Olin'!$E$2:$E$52</c:f>
              <c:numCache>
                <c:formatCode>General</c:formatCode>
                <c:ptCount val="51"/>
                <c:pt idx="0">
                  <c:v>8.5</c:v>
                </c:pt>
                <c:pt idx="1">
                  <c:v>6</c:v>
                </c:pt>
                <c:pt idx="2">
                  <c:v>7.5</c:v>
                </c:pt>
                <c:pt idx="3">
                  <c:v>4.5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11.7</c:v>
                </c:pt>
                <c:pt idx="8">
                  <c:v>11.9</c:v>
                </c:pt>
                <c:pt idx="9">
                  <c:v>9.1</c:v>
                </c:pt>
                <c:pt idx="10">
                  <c:v>11.2</c:v>
                </c:pt>
                <c:pt idx="11">
                  <c:v>9.9</c:v>
                </c:pt>
                <c:pt idx="12">
                  <c:v>8.6999999999999993</c:v>
                </c:pt>
                <c:pt idx="13">
                  <c:v>8.9</c:v>
                </c:pt>
                <c:pt idx="14">
                  <c:v>10.4</c:v>
                </c:pt>
                <c:pt idx="15">
                  <c:v>11.5</c:v>
                </c:pt>
                <c:pt idx="16">
                  <c:v>9.6999999999999993</c:v>
                </c:pt>
                <c:pt idx="17">
                  <c:v>8.9</c:v>
                </c:pt>
                <c:pt idx="18">
                  <c:v>10.1</c:v>
                </c:pt>
                <c:pt idx="19">
                  <c:v>10.5</c:v>
                </c:pt>
                <c:pt idx="20">
                  <c:v>7.4</c:v>
                </c:pt>
                <c:pt idx="21">
                  <c:v>7.9</c:v>
                </c:pt>
                <c:pt idx="22">
                  <c:v>11.1</c:v>
                </c:pt>
                <c:pt idx="23">
                  <c:v>7.2</c:v>
                </c:pt>
                <c:pt idx="24">
                  <c:v>8.3000000000000007</c:v>
                </c:pt>
                <c:pt idx="25">
                  <c:v>6.7</c:v>
                </c:pt>
                <c:pt idx="26">
                  <c:v>9.1</c:v>
                </c:pt>
                <c:pt idx="27">
                  <c:v>5.4</c:v>
                </c:pt>
                <c:pt idx="28">
                  <c:v>5.9</c:v>
                </c:pt>
                <c:pt idx="29">
                  <c:v>6.6</c:v>
                </c:pt>
                <c:pt idx="30">
                  <c:v>7.2</c:v>
                </c:pt>
                <c:pt idx="31">
                  <c:v>9</c:v>
                </c:pt>
                <c:pt idx="32">
                  <c:v>11.2</c:v>
                </c:pt>
                <c:pt idx="33">
                  <c:v>7.4</c:v>
                </c:pt>
                <c:pt idx="34">
                  <c:v>5.9</c:v>
                </c:pt>
                <c:pt idx="35">
                  <c:v>5.5</c:v>
                </c:pt>
                <c:pt idx="36">
                  <c:v>8.1999999999999993</c:v>
                </c:pt>
                <c:pt idx="37">
                  <c:v>3.9</c:v>
                </c:pt>
                <c:pt idx="38">
                  <c:v>5.6</c:v>
                </c:pt>
                <c:pt idx="39">
                  <c:v>6.9</c:v>
                </c:pt>
                <c:pt idx="40">
                  <c:v>5.9</c:v>
                </c:pt>
                <c:pt idx="41">
                  <c:v>10.199999999999999</c:v>
                </c:pt>
                <c:pt idx="42">
                  <c:v>6.7</c:v>
                </c:pt>
                <c:pt idx="43">
                  <c:v>6</c:v>
                </c:pt>
                <c:pt idx="44">
                  <c:v>8.5</c:v>
                </c:pt>
                <c:pt idx="45">
                  <c:v>9</c:v>
                </c:pt>
                <c:pt idx="46">
                  <c:v>16.5</c:v>
                </c:pt>
                <c:pt idx="47">
                  <c:v>5</c:v>
                </c:pt>
                <c:pt idx="48">
                  <c:v>10</c:v>
                </c:pt>
                <c:pt idx="49">
                  <c:v>9</c:v>
                </c:pt>
                <c:pt idx="5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F-4124-8605-CEEF3D84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71151"/>
        <c:axId val="716966351"/>
      </c:scatterChart>
      <c:valAx>
        <c:axId val="71697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66351"/>
        <c:crosses val="max"/>
        <c:crossBetween val="midCat"/>
      </c:valAx>
      <c:valAx>
        <c:axId val="71696635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Martin Lake-Historic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'DO-Temp Martin'!$Y$1:$Z$1</c:f>
              <c:strCache>
                <c:ptCount val="1"/>
                <c:pt idx="0">
                  <c:v>7/11/2000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Martin'!$Y$3:$Y$20</c:f>
              <c:numCache>
                <c:formatCode>General</c:formatCode>
                <c:ptCount val="18"/>
                <c:pt idx="0">
                  <c:v>24.1</c:v>
                </c:pt>
                <c:pt idx="1">
                  <c:v>24.1</c:v>
                </c:pt>
                <c:pt idx="2">
                  <c:v>24.1</c:v>
                </c:pt>
                <c:pt idx="3">
                  <c:v>24</c:v>
                </c:pt>
                <c:pt idx="4">
                  <c:v>21.9</c:v>
                </c:pt>
                <c:pt idx="5">
                  <c:v>17.7</c:v>
                </c:pt>
                <c:pt idx="6">
                  <c:v>13.8</c:v>
                </c:pt>
                <c:pt idx="7">
                  <c:v>10.5</c:v>
                </c:pt>
                <c:pt idx="8">
                  <c:v>8.6</c:v>
                </c:pt>
                <c:pt idx="9">
                  <c:v>7.2</c:v>
                </c:pt>
                <c:pt idx="10">
                  <c:v>6</c:v>
                </c:pt>
                <c:pt idx="11">
                  <c:v>5.6</c:v>
                </c:pt>
                <c:pt idx="12">
                  <c:v>5.0999999999999996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A1-4E2A-8250-C9A3D0B902A9}"/>
            </c:ext>
          </c:extLst>
        </c:ser>
        <c:ser>
          <c:idx val="8"/>
          <c:order val="1"/>
          <c:tx>
            <c:strRef>
              <c:f>'DO-Temp Martin'!$AA$1:$AB$1</c:f>
              <c:strCache>
                <c:ptCount val="1"/>
                <c:pt idx="0">
                  <c:v>7/7/2003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Martin'!$AA$3:$AA$20</c:f>
              <c:numCache>
                <c:formatCode>General</c:formatCode>
                <c:ptCount val="18"/>
                <c:pt idx="0">
                  <c:v>26.4</c:v>
                </c:pt>
                <c:pt idx="1">
                  <c:v>26.1</c:v>
                </c:pt>
                <c:pt idx="2">
                  <c:v>26</c:v>
                </c:pt>
                <c:pt idx="3">
                  <c:v>25.7</c:v>
                </c:pt>
                <c:pt idx="4">
                  <c:v>21.3</c:v>
                </c:pt>
                <c:pt idx="5">
                  <c:v>17.2</c:v>
                </c:pt>
                <c:pt idx="6">
                  <c:v>14</c:v>
                </c:pt>
                <c:pt idx="7">
                  <c:v>11.2</c:v>
                </c:pt>
                <c:pt idx="8">
                  <c:v>8.8000000000000007</c:v>
                </c:pt>
                <c:pt idx="9">
                  <c:v>7.3</c:v>
                </c:pt>
                <c:pt idx="10">
                  <c:v>6</c:v>
                </c:pt>
                <c:pt idx="11">
                  <c:v>5</c:v>
                </c:pt>
                <c:pt idx="12">
                  <c:v>4.5</c:v>
                </c:pt>
                <c:pt idx="13">
                  <c:v>4.3</c:v>
                </c:pt>
                <c:pt idx="14">
                  <c:v>4.3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A1-4E2A-8250-C9A3D0B902A9}"/>
            </c:ext>
          </c:extLst>
        </c:ser>
        <c:ser>
          <c:idx val="9"/>
          <c:order val="2"/>
          <c:tx>
            <c:strRef>
              <c:f>'DO-Temp Martin'!$AC$1:$AD$1</c:f>
              <c:strCache>
                <c:ptCount val="1"/>
                <c:pt idx="0">
                  <c:v>7/23/2008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Martin'!$AC$3:$AC$18</c:f>
              <c:numCache>
                <c:formatCode>General</c:formatCode>
                <c:ptCount val="16"/>
                <c:pt idx="0">
                  <c:v>26.73</c:v>
                </c:pt>
                <c:pt idx="1">
                  <c:v>26.65</c:v>
                </c:pt>
                <c:pt idx="2">
                  <c:v>26.65</c:v>
                </c:pt>
                <c:pt idx="3">
                  <c:v>26.13</c:v>
                </c:pt>
                <c:pt idx="4">
                  <c:v>23.29</c:v>
                </c:pt>
                <c:pt idx="5">
                  <c:v>19.100000000000001</c:v>
                </c:pt>
                <c:pt idx="6">
                  <c:v>15.9</c:v>
                </c:pt>
                <c:pt idx="7">
                  <c:v>9.74</c:v>
                </c:pt>
                <c:pt idx="8">
                  <c:v>7.06</c:v>
                </c:pt>
                <c:pt idx="9">
                  <c:v>5.75</c:v>
                </c:pt>
                <c:pt idx="10">
                  <c:v>5.08</c:v>
                </c:pt>
                <c:pt idx="11">
                  <c:v>4.8600000000000003</c:v>
                </c:pt>
                <c:pt idx="12">
                  <c:v>4.4000000000000004</c:v>
                </c:pt>
                <c:pt idx="13">
                  <c:v>4.2699999999999996</c:v>
                </c:pt>
                <c:pt idx="14">
                  <c:v>4.29</c:v>
                </c:pt>
                <c:pt idx="15">
                  <c:v>4.33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A1-4E2A-8250-C9A3D0B902A9}"/>
            </c:ext>
          </c:extLst>
        </c:ser>
        <c:ser>
          <c:idx val="10"/>
          <c:order val="3"/>
          <c:tx>
            <c:strRef>
              <c:f>'DO-Temp Martin'!$AE$1:$AF$1</c:f>
              <c:strCache>
                <c:ptCount val="1"/>
                <c:pt idx="0">
                  <c:v>7/11/2011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Martin'!$AE$3:$AE$19</c:f>
              <c:numCache>
                <c:formatCode>General</c:formatCode>
                <c:ptCount val="17"/>
                <c:pt idx="0">
                  <c:v>27.6</c:v>
                </c:pt>
                <c:pt idx="1">
                  <c:v>27.4</c:v>
                </c:pt>
                <c:pt idx="2">
                  <c:v>26.7</c:v>
                </c:pt>
                <c:pt idx="3">
                  <c:v>25.1</c:v>
                </c:pt>
                <c:pt idx="4">
                  <c:v>20.5</c:v>
                </c:pt>
                <c:pt idx="5">
                  <c:v>14.6</c:v>
                </c:pt>
                <c:pt idx="6">
                  <c:v>9.9</c:v>
                </c:pt>
                <c:pt idx="7">
                  <c:v>8.1999999999999993</c:v>
                </c:pt>
                <c:pt idx="8">
                  <c:v>6.8</c:v>
                </c:pt>
                <c:pt idx="9">
                  <c:v>5.8</c:v>
                </c:pt>
                <c:pt idx="10">
                  <c:v>5</c:v>
                </c:pt>
                <c:pt idx="11">
                  <c:v>4.5999999999999996</c:v>
                </c:pt>
                <c:pt idx="12">
                  <c:v>4.4000000000000004</c:v>
                </c:pt>
                <c:pt idx="13">
                  <c:v>4.2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A1-4E2A-8250-C9A3D0B902A9}"/>
            </c:ext>
          </c:extLst>
        </c:ser>
        <c:ser>
          <c:idx val="11"/>
          <c:order val="4"/>
          <c:tx>
            <c:strRef>
              <c:f>'DO-Temp Martin'!$AG$1:$AH$1</c:f>
              <c:strCache>
                <c:ptCount val="1"/>
                <c:pt idx="0">
                  <c:v>6/29/2015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Martin'!$AG$3:$AG$20</c:f>
              <c:numCache>
                <c:formatCode>General</c:formatCode>
                <c:ptCount val="18"/>
                <c:pt idx="0">
                  <c:v>21.3</c:v>
                </c:pt>
                <c:pt idx="1">
                  <c:v>21.4</c:v>
                </c:pt>
                <c:pt idx="3">
                  <c:v>18.899999999999999</c:v>
                </c:pt>
                <c:pt idx="4">
                  <c:v>17.3</c:v>
                </c:pt>
                <c:pt idx="5">
                  <c:v>15.5</c:v>
                </c:pt>
                <c:pt idx="6">
                  <c:v>11.3</c:v>
                </c:pt>
                <c:pt idx="7">
                  <c:v>8.6999999999999993</c:v>
                </c:pt>
                <c:pt idx="8">
                  <c:v>7.3</c:v>
                </c:pt>
                <c:pt idx="9">
                  <c:v>5</c:v>
                </c:pt>
                <c:pt idx="10">
                  <c:v>4.5</c:v>
                </c:pt>
                <c:pt idx="11">
                  <c:v>4.2</c:v>
                </c:pt>
                <c:pt idx="12">
                  <c:v>4.0999999999999996</c:v>
                </c:pt>
                <c:pt idx="13">
                  <c:v>3.9</c:v>
                </c:pt>
                <c:pt idx="14">
                  <c:v>3.8</c:v>
                </c:pt>
                <c:pt idx="15">
                  <c:v>3.8</c:v>
                </c:pt>
                <c:pt idx="16">
                  <c:v>3.9</c:v>
                </c:pt>
                <c:pt idx="17">
                  <c:v>4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CA1-4E2A-8250-C9A3D0B902A9}"/>
            </c:ext>
          </c:extLst>
        </c:ser>
        <c:ser>
          <c:idx val="0"/>
          <c:order val="5"/>
          <c:tx>
            <c:strRef>
              <c:f>'DO-Temp Martin'!$B$1:$D$1</c:f>
              <c:strCache>
                <c:ptCount val="1"/>
                <c:pt idx="0">
                  <c:v>8/30/2017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'DO-Temp Martin'!$C$3:$C$30</c:f>
              <c:numCache>
                <c:formatCode>0.0</c:formatCode>
                <c:ptCount val="28"/>
                <c:pt idx="0">
                  <c:v>22.777777777777779</c:v>
                </c:pt>
                <c:pt idx="1">
                  <c:v>22.833333333333329</c:v>
                </c:pt>
                <c:pt idx="2">
                  <c:v>22.833333333333329</c:v>
                </c:pt>
                <c:pt idx="3">
                  <c:v>22.833333333333329</c:v>
                </c:pt>
                <c:pt idx="4">
                  <c:v>22.8</c:v>
                </c:pt>
                <c:pt idx="5">
                  <c:v>22.444444444444446</c:v>
                </c:pt>
                <c:pt idx="6">
                  <c:v>21.388888888888889</c:v>
                </c:pt>
                <c:pt idx="7">
                  <c:v>19.111111111111114</c:v>
                </c:pt>
                <c:pt idx="8">
                  <c:v>15.777777777777779</c:v>
                </c:pt>
                <c:pt idx="9">
                  <c:v>12.5</c:v>
                </c:pt>
                <c:pt idx="10">
                  <c:v>10.388888888888891</c:v>
                </c:pt>
                <c:pt idx="11">
                  <c:v>8.9444444444444446</c:v>
                </c:pt>
                <c:pt idx="12">
                  <c:v>8.1111111111111107</c:v>
                </c:pt>
                <c:pt idx="13">
                  <c:v>7.2777777777777777</c:v>
                </c:pt>
                <c:pt idx="14">
                  <c:v>6.8333333333333321</c:v>
                </c:pt>
                <c:pt idx="15">
                  <c:v>6.4444444444444455</c:v>
                </c:pt>
                <c:pt idx="16">
                  <c:v>6.2222222222222241</c:v>
                </c:pt>
                <c:pt idx="17">
                  <c:v>5.9999999999999982</c:v>
                </c:pt>
                <c:pt idx="18">
                  <c:v>5.833333333333333</c:v>
                </c:pt>
                <c:pt idx="19">
                  <c:v>5.6111111111111116</c:v>
                </c:pt>
                <c:pt idx="20">
                  <c:v>5.5555555555555554</c:v>
                </c:pt>
                <c:pt idx="21">
                  <c:v>5.4444444444444429</c:v>
                </c:pt>
                <c:pt idx="22">
                  <c:v>5.3888888888888902</c:v>
                </c:pt>
                <c:pt idx="23">
                  <c:v>5.2777777777777777</c:v>
                </c:pt>
                <c:pt idx="24">
                  <c:v>5.2222222222222214</c:v>
                </c:pt>
                <c:pt idx="25">
                  <c:v>5.1666666666666652</c:v>
                </c:pt>
                <c:pt idx="26">
                  <c:v>5.1666666666666652</c:v>
                </c:pt>
                <c:pt idx="27">
                  <c:v>5.1666666666666652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1-4E2A-8250-C9A3D0B902A9}"/>
            </c:ext>
          </c:extLst>
        </c:ser>
        <c:ser>
          <c:idx val="1"/>
          <c:order val="6"/>
          <c:tx>
            <c:strRef>
              <c:f>'DO-Temp Martin'!$E$1:$G$1</c:f>
              <c:strCache>
                <c:ptCount val="1"/>
                <c:pt idx="0">
                  <c:v>8/30/2018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'DO-Temp Martin'!$F$3:$F$30</c:f>
              <c:numCache>
                <c:formatCode>0.0</c:formatCode>
                <c:ptCount val="28"/>
                <c:pt idx="0">
                  <c:v>24.944444444444446</c:v>
                </c:pt>
                <c:pt idx="1">
                  <c:v>24.833333333333332</c:v>
                </c:pt>
                <c:pt idx="2">
                  <c:v>24.777777777777775</c:v>
                </c:pt>
                <c:pt idx="3">
                  <c:v>24.722222222222221</c:v>
                </c:pt>
                <c:pt idx="4">
                  <c:v>23.611111111111111</c:v>
                </c:pt>
                <c:pt idx="5">
                  <c:v>22.833333333333329</c:v>
                </c:pt>
                <c:pt idx="6">
                  <c:v>21.055555555555557</c:v>
                </c:pt>
                <c:pt idx="7">
                  <c:v>17.555555555555557</c:v>
                </c:pt>
                <c:pt idx="8">
                  <c:v>15</c:v>
                </c:pt>
                <c:pt idx="9">
                  <c:v>11.888888888888889</c:v>
                </c:pt>
                <c:pt idx="10">
                  <c:v>9.8888888888888875</c:v>
                </c:pt>
                <c:pt idx="11">
                  <c:v>8.5555555555555554</c:v>
                </c:pt>
                <c:pt idx="12">
                  <c:v>7.7222222222222223</c:v>
                </c:pt>
                <c:pt idx="13">
                  <c:v>7.1111111111111098</c:v>
                </c:pt>
                <c:pt idx="14">
                  <c:v>6.6111111111111107</c:v>
                </c:pt>
                <c:pt idx="15">
                  <c:v>6.4444444444444455</c:v>
                </c:pt>
                <c:pt idx="16">
                  <c:v>6.2222222222222241</c:v>
                </c:pt>
                <c:pt idx="17">
                  <c:v>6.0555555555555545</c:v>
                </c:pt>
                <c:pt idx="18">
                  <c:v>5.9444444444444464</c:v>
                </c:pt>
                <c:pt idx="19">
                  <c:v>5.833333333333333</c:v>
                </c:pt>
                <c:pt idx="20">
                  <c:v>5.5555555555555554</c:v>
                </c:pt>
                <c:pt idx="21">
                  <c:v>5.3888888888888902</c:v>
                </c:pt>
                <c:pt idx="22">
                  <c:v>5.1666666666666652</c:v>
                </c:pt>
                <c:pt idx="23">
                  <c:v>5.0555555555555562</c:v>
                </c:pt>
                <c:pt idx="24">
                  <c:v>4.9444444444444438</c:v>
                </c:pt>
                <c:pt idx="25">
                  <c:v>4.8888888888888875</c:v>
                </c:pt>
                <c:pt idx="26">
                  <c:v>4.8888888888888875</c:v>
                </c:pt>
                <c:pt idx="27">
                  <c:v>4.8333333333333348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1-4E2A-8250-C9A3D0B902A9}"/>
            </c:ext>
          </c:extLst>
        </c:ser>
        <c:ser>
          <c:idx val="2"/>
          <c:order val="7"/>
          <c:tx>
            <c:strRef>
              <c:f>'DO-Temp Martin'!$H$1:$J$1</c:f>
              <c:strCache>
                <c:ptCount val="1"/>
                <c:pt idx="0">
                  <c:v>8/28/2019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'DO-Temp Martin'!$I$3:$I$25</c:f>
              <c:numCache>
                <c:formatCode>0.0</c:formatCode>
                <c:ptCount val="23"/>
                <c:pt idx="0">
                  <c:v>22.388888888888889</c:v>
                </c:pt>
                <c:pt idx="1">
                  <c:v>22.222222222222221</c:v>
                </c:pt>
                <c:pt idx="2">
                  <c:v>21.944444444444443</c:v>
                </c:pt>
                <c:pt idx="3">
                  <c:v>21.222222222222221</c:v>
                </c:pt>
                <c:pt idx="4">
                  <c:v>20.055555555555554</c:v>
                </c:pt>
                <c:pt idx="5">
                  <c:v>19.333333333333332</c:v>
                </c:pt>
                <c:pt idx="6">
                  <c:v>18.444444444444443</c:v>
                </c:pt>
                <c:pt idx="7">
                  <c:v>16.611111111111111</c:v>
                </c:pt>
                <c:pt idx="8">
                  <c:v>13.833333333333334</c:v>
                </c:pt>
                <c:pt idx="9">
                  <c:v>11.444444444444445</c:v>
                </c:pt>
                <c:pt idx="10">
                  <c:v>9.8888888888888875</c:v>
                </c:pt>
                <c:pt idx="11">
                  <c:v>8.1111111111111107</c:v>
                </c:pt>
                <c:pt idx="12">
                  <c:v>7.2222222222222223</c:v>
                </c:pt>
                <c:pt idx="13">
                  <c:v>6.6111111111111107</c:v>
                </c:pt>
                <c:pt idx="14">
                  <c:v>6.0555555555555545</c:v>
                </c:pt>
                <c:pt idx="15">
                  <c:v>5.5555555555555554</c:v>
                </c:pt>
                <c:pt idx="16">
                  <c:v>4.9444444444444438</c:v>
                </c:pt>
                <c:pt idx="17">
                  <c:v>4.7222222222222223</c:v>
                </c:pt>
                <c:pt idx="18">
                  <c:v>4.4444444444444446</c:v>
                </c:pt>
                <c:pt idx="19">
                  <c:v>4.2222222222222232</c:v>
                </c:pt>
                <c:pt idx="20">
                  <c:v>4.2222222222222232</c:v>
                </c:pt>
                <c:pt idx="21">
                  <c:v>4.2222222222222232</c:v>
                </c:pt>
                <c:pt idx="22">
                  <c:v>4.2222222222222232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A1-4E2A-8250-C9A3D0B902A9}"/>
            </c:ext>
          </c:extLst>
        </c:ser>
        <c:ser>
          <c:idx val="3"/>
          <c:order val="8"/>
          <c:tx>
            <c:strRef>
              <c:f>'DO-Temp Martin'!$K$1:$M$1</c:f>
              <c:strCache>
                <c:ptCount val="1"/>
                <c:pt idx="0">
                  <c:v>8/26/2020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'DO-Temp Martin'!$L$3:$L$30</c:f>
              <c:numCache>
                <c:formatCode>0.0</c:formatCode>
                <c:ptCount val="28"/>
                <c:pt idx="0">
                  <c:v>26.444444444444443</c:v>
                </c:pt>
                <c:pt idx="1">
                  <c:v>26.333333333333336</c:v>
                </c:pt>
                <c:pt idx="2">
                  <c:v>26.277777777777779</c:v>
                </c:pt>
                <c:pt idx="3">
                  <c:v>25.944444444444443</c:v>
                </c:pt>
                <c:pt idx="4">
                  <c:v>25.166666666666668</c:v>
                </c:pt>
                <c:pt idx="5">
                  <c:v>23.5</c:v>
                </c:pt>
                <c:pt idx="6">
                  <c:v>20.555555555555557</c:v>
                </c:pt>
                <c:pt idx="7">
                  <c:v>18.055555555555557</c:v>
                </c:pt>
                <c:pt idx="8">
                  <c:v>15.388888888888889</c:v>
                </c:pt>
                <c:pt idx="9">
                  <c:v>12.555555555555555</c:v>
                </c:pt>
                <c:pt idx="10">
                  <c:v>9.8888888888888875</c:v>
                </c:pt>
                <c:pt idx="11">
                  <c:v>8.5555555555555554</c:v>
                </c:pt>
                <c:pt idx="12">
                  <c:v>7.5</c:v>
                </c:pt>
                <c:pt idx="13">
                  <c:v>6.7222222222222232</c:v>
                </c:pt>
                <c:pt idx="14">
                  <c:v>6.2222222222222241</c:v>
                </c:pt>
                <c:pt idx="15">
                  <c:v>5.9444444444444464</c:v>
                </c:pt>
                <c:pt idx="16">
                  <c:v>5.7222222222222205</c:v>
                </c:pt>
                <c:pt idx="17">
                  <c:v>5.5555555555555554</c:v>
                </c:pt>
                <c:pt idx="18">
                  <c:v>5.4999999999999991</c:v>
                </c:pt>
                <c:pt idx="19">
                  <c:v>5.2777777777777777</c:v>
                </c:pt>
                <c:pt idx="20">
                  <c:v>5.0555555555555562</c:v>
                </c:pt>
                <c:pt idx="21">
                  <c:v>4.8888888888888875</c:v>
                </c:pt>
                <c:pt idx="22">
                  <c:v>4.7777777777777786</c:v>
                </c:pt>
                <c:pt idx="23">
                  <c:v>4.7222222222222223</c:v>
                </c:pt>
                <c:pt idx="24">
                  <c:v>4.5555555555555571</c:v>
                </c:pt>
                <c:pt idx="25">
                  <c:v>4.5000000000000009</c:v>
                </c:pt>
                <c:pt idx="26">
                  <c:v>4.5000000000000009</c:v>
                </c:pt>
                <c:pt idx="27">
                  <c:v>4.4444444444444446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A1-4E2A-8250-C9A3D0B902A9}"/>
            </c:ext>
          </c:extLst>
        </c:ser>
        <c:ser>
          <c:idx val="4"/>
          <c:order val="9"/>
          <c:tx>
            <c:strRef>
              <c:f>'DO-Temp Martin'!$N$1:$P$1</c:f>
              <c:strCache>
                <c:ptCount val="1"/>
                <c:pt idx="0">
                  <c:v>8/30/2021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'DO-Temp Martin'!$O$3:$O$31</c:f>
              <c:numCache>
                <c:formatCode>0.0</c:formatCode>
                <c:ptCount val="29"/>
                <c:pt idx="0">
                  <c:v>28.722222222222221</c:v>
                </c:pt>
                <c:pt idx="1">
                  <c:v>28.388888888888886</c:v>
                </c:pt>
                <c:pt idx="2">
                  <c:v>28.277777777777782</c:v>
                </c:pt>
                <c:pt idx="3">
                  <c:v>27.833333333333329</c:v>
                </c:pt>
                <c:pt idx="4">
                  <c:v>26.111111111111111</c:v>
                </c:pt>
                <c:pt idx="5">
                  <c:v>24.333333333333332</c:v>
                </c:pt>
                <c:pt idx="6">
                  <c:v>21.722222222222218</c:v>
                </c:pt>
                <c:pt idx="7">
                  <c:v>17.333333333333332</c:v>
                </c:pt>
                <c:pt idx="8">
                  <c:v>15.666666666666666</c:v>
                </c:pt>
                <c:pt idx="9">
                  <c:v>14.055555555555554</c:v>
                </c:pt>
                <c:pt idx="10">
                  <c:v>10.999999999999998</c:v>
                </c:pt>
                <c:pt idx="11">
                  <c:v>9.5</c:v>
                </c:pt>
                <c:pt idx="12">
                  <c:v>8</c:v>
                </c:pt>
                <c:pt idx="13">
                  <c:v>7.1111111111111098</c:v>
                </c:pt>
                <c:pt idx="14">
                  <c:v>6.3888888888888893</c:v>
                </c:pt>
                <c:pt idx="15">
                  <c:v>5.8888888888888893</c:v>
                </c:pt>
                <c:pt idx="16">
                  <c:v>5.5555555555555554</c:v>
                </c:pt>
                <c:pt idx="17">
                  <c:v>5.1666666666666652</c:v>
                </c:pt>
                <c:pt idx="18">
                  <c:v>5</c:v>
                </c:pt>
                <c:pt idx="19">
                  <c:v>4.8888888888888875</c:v>
                </c:pt>
                <c:pt idx="20">
                  <c:v>4.8333333333333348</c:v>
                </c:pt>
                <c:pt idx="21">
                  <c:v>4.7777777777777786</c:v>
                </c:pt>
                <c:pt idx="22">
                  <c:v>4.7777777777777786</c:v>
                </c:pt>
                <c:pt idx="23">
                  <c:v>4.6666666666666661</c:v>
                </c:pt>
                <c:pt idx="24">
                  <c:v>4.5555555555555571</c:v>
                </c:pt>
                <c:pt idx="25">
                  <c:v>4.5000000000000009</c:v>
                </c:pt>
                <c:pt idx="26">
                  <c:v>4.4444444444444446</c:v>
                </c:pt>
                <c:pt idx="27">
                  <c:v>4.4444444444444446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A1-4E2A-8250-C9A3D0B902A9}"/>
            </c:ext>
          </c:extLst>
        </c:ser>
        <c:ser>
          <c:idx val="5"/>
          <c:order val="10"/>
          <c:tx>
            <c:strRef>
              <c:f>'DO-Temp Martin'!$Q$1:$S$1</c:f>
              <c:strCache>
                <c:ptCount val="1"/>
                <c:pt idx="0">
                  <c:v>8/30/2022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'DO-Temp Martin'!$R$3:$R$28</c:f>
              <c:numCache>
                <c:formatCode>0.0</c:formatCode>
                <c:ptCount val="26"/>
                <c:pt idx="0">
                  <c:v>24.944444444444446</c:v>
                </c:pt>
                <c:pt idx="1">
                  <c:v>24.833333333333332</c:v>
                </c:pt>
                <c:pt idx="2">
                  <c:v>24.777777777777775</c:v>
                </c:pt>
                <c:pt idx="3">
                  <c:v>24.666666666666671</c:v>
                </c:pt>
                <c:pt idx="4">
                  <c:v>24.111111111111114</c:v>
                </c:pt>
                <c:pt idx="5">
                  <c:v>22.888888888888889</c:v>
                </c:pt>
                <c:pt idx="6">
                  <c:v>21.5</c:v>
                </c:pt>
                <c:pt idx="7">
                  <c:v>19.333333333333332</c:v>
                </c:pt>
                <c:pt idx="8">
                  <c:v>17.833333333333329</c:v>
                </c:pt>
                <c:pt idx="9">
                  <c:v>16.277777777777779</c:v>
                </c:pt>
                <c:pt idx="10">
                  <c:v>13.555555555555555</c:v>
                </c:pt>
                <c:pt idx="11">
                  <c:v>10.833333333333334</c:v>
                </c:pt>
                <c:pt idx="12">
                  <c:v>9.6666666666666661</c:v>
                </c:pt>
                <c:pt idx="13">
                  <c:v>8.1666666666666679</c:v>
                </c:pt>
                <c:pt idx="14">
                  <c:v>7.4444444444444446</c:v>
                </c:pt>
                <c:pt idx="15">
                  <c:v>6.4444444444444455</c:v>
                </c:pt>
                <c:pt idx="16">
                  <c:v>6.0555555555555545</c:v>
                </c:pt>
                <c:pt idx="17">
                  <c:v>5.3888888888888902</c:v>
                </c:pt>
                <c:pt idx="18">
                  <c:v>4.7777777777777786</c:v>
                </c:pt>
                <c:pt idx="19">
                  <c:v>4.6111111111111098</c:v>
                </c:pt>
                <c:pt idx="20">
                  <c:v>4.4444444444444446</c:v>
                </c:pt>
                <c:pt idx="21">
                  <c:v>4.2777777777777795</c:v>
                </c:pt>
                <c:pt idx="22">
                  <c:v>4.2222222222222232</c:v>
                </c:pt>
                <c:pt idx="23">
                  <c:v>4.166666666666667</c:v>
                </c:pt>
                <c:pt idx="24">
                  <c:v>4.166666666666667</c:v>
                </c:pt>
                <c:pt idx="25">
                  <c:v>4.166666666666667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A1-4E2A-8250-C9A3D0B902A9}"/>
            </c:ext>
          </c:extLst>
        </c:ser>
        <c:ser>
          <c:idx val="6"/>
          <c:order val="11"/>
          <c:tx>
            <c:strRef>
              <c:f>'DO-Temp Martin'!$T$1:$V$1</c:f>
              <c:strCache>
                <c:ptCount val="1"/>
                <c:pt idx="0">
                  <c:v>8/30/2023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Martin'!$U$3:$U$23</c:f>
              <c:numCache>
                <c:formatCode>0.0</c:formatCode>
                <c:ptCount val="21"/>
                <c:pt idx="0">
                  <c:v>23.222222222222221</c:v>
                </c:pt>
                <c:pt idx="1">
                  <c:v>23.333333333333332</c:v>
                </c:pt>
                <c:pt idx="2">
                  <c:v>23.388888888888886</c:v>
                </c:pt>
                <c:pt idx="3">
                  <c:v>23.388888888888886</c:v>
                </c:pt>
                <c:pt idx="4">
                  <c:v>23.388888888888886</c:v>
                </c:pt>
                <c:pt idx="5">
                  <c:v>22.833333333333329</c:v>
                </c:pt>
                <c:pt idx="6">
                  <c:v>21.888888888888893</c:v>
                </c:pt>
                <c:pt idx="7">
                  <c:v>20.388888888888889</c:v>
                </c:pt>
                <c:pt idx="8">
                  <c:v>18.388888888888886</c:v>
                </c:pt>
                <c:pt idx="9">
                  <c:v>15.5</c:v>
                </c:pt>
                <c:pt idx="10">
                  <c:v>13.333333333333334</c:v>
                </c:pt>
                <c:pt idx="11">
                  <c:v>11.055555555555555</c:v>
                </c:pt>
                <c:pt idx="12">
                  <c:v>9.4444444444444446</c:v>
                </c:pt>
                <c:pt idx="13">
                  <c:v>8.1666666666666679</c:v>
                </c:pt>
                <c:pt idx="14">
                  <c:v>7.2777777777777777</c:v>
                </c:pt>
                <c:pt idx="15">
                  <c:v>7.3888888888888875</c:v>
                </c:pt>
                <c:pt idx="16">
                  <c:v>6.2777777777777759</c:v>
                </c:pt>
                <c:pt idx="17">
                  <c:v>5.9999999999999982</c:v>
                </c:pt>
                <c:pt idx="18">
                  <c:v>5.7222222222222205</c:v>
                </c:pt>
                <c:pt idx="19">
                  <c:v>5.5555555555555554</c:v>
                </c:pt>
                <c:pt idx="20">
                  <c:v>5.2777777777777777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A1-4E2A-8250-C9A3D0B9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511216"/>
        <c:axId val="1266490096"/>
      </c:scatterChart>
      <c:valAx>
        <c:axId val="126651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Degrees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266490096"/>
        <c:crosses val="max"/>
        <c:crossBetween val="midCat"/>
      </c:valAx>
      <c:valAx>
        <c:axId val="126649009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126651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02755905511812"/>
          <c:y val="0.11102799650043745"/>
          <c:w val="0.19130577427821521"/>
          <c:h val="0.722804753572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Martin Lake Historic Dissolved Oxygen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'DO-Temp Martin'!$Y$1:$Z$1</c:f>
              <c:strCache>
                <c:ptCount val="1"/>
                <c:pt idx="0">
                  <c:v>7/11/2000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Martin'!$Z$3:$Z$20</c:f>
              <c:numCache>
                <c:formatCode>General</c:formatCode>
                <c:ptCount val="18"/>
                <c:pt idx="0">
                  <c:v>8.07</c:v>
                </c:pt>
                <c:pt idx="1">
                  <c:v>8.23</c:v>
                </c:pt>
                <c:pt idx="2">
                  <c:v>8.34</c:v>
                </c:pt>
                <c:pt idx="3">
                  <c:v>9.01</c:v>
                </c:pt>
                <c:pt idx="4">
                  <c:v>10.35</c:v>
                </c:pt>
                <c:pt idx="5">
                  <c:v>13.51</c:v>
                </c:pt>
                <c:pt idx="6">
                  <c:v>16.600000000000001</c:v>
                </c:pt>
                <c:pt idx="7">
                  <c:v>19.53</c:v>
                </c:pt>
                <c:pt idx="8">
                  <c:v>13.35</c:v>
                </c:pt>
                <c:pt idx="9">
                  <c:v>9.33</c:v>
                </c:pt>
                <c:pt idx="10">
                  <c:v>2.78</c:v>
                </c:pt>
                <c:pt idx="11">
                  <c:v>0.56000000000000005</c:v>
                </c:pt>
                <c:pt idx="12">
                  <c:v>0.54</c:v>
                </c:pt>
                <c:pt idx="13">
                  <c:v>0.55000000000000004</c:v>
                </c:pt>
                <c:pt idx="14">
                  <c:v>0.54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3F-42AA-9E18-43C9B03DD882}"/>
            </c:ext>
          </c:extLst>
        </c:ser>
        <c:ser>
          <c:idx val="8"/>
          <c:order val="1"/>
          <c:tx>
            <c:strRef>
              <c:f>'DO-Temp Martin'!$AA$1:$AB$1</c:f>
              <c:strCache>
                <c:ptCount val="1"/>
                <c:pt idx="0">
                  <c:v>7/7/2003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Martin'!$AB$3:$AB$20</c:f>
              <c:numCache>
                <c:formatCode>General</c:formatCode>
                <c:ptCount val="18"/>
                <c:pt idx="0">
                  <c:v>7.5</c:v>
                </c:pt>
                <c:pt idx="1">
                  <c:v>7.5</c:v>
                </c:pt>
                <c:pt idx="2">
                  <c:v>7.7</c:v>
                </c:pt>
                <c:pt idx="3">
                  <c:v>7.7</c:v>
                </c:pt>
                <c:pt idx="4">
                  <c:v>10.7</c:v>
                </c:pt>
                <c:pt idx="5">
                  <c:v>12.6</c:v>
                </c:pt>
                <c:pt idx="6">
                  <c:v>13.2</c:v>
                </c:pt>
                <c:pt idx="7">
                  <c:v>14</c:v>
                </c:pt>
                <c:pt idx="8">
                  <c:v>12.8</c:v>
                </c:pt>
                <c:pt idx="9">
                  <c:v>11</c:v>
                </c:pt>
                <c:pt idx="10">
                  <c:v>10.6</c:v>
                </c:pt>
                <c:pt idx="11">
                  <c:v>8</c:v>
                </c:pt>
                <c:pt idx="12">
                  <c:v>3.3</c:v>
                </c:pt>
                <c:pt idx="13">
                  <c:v>0.6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3F-42AA-9E18-43C9B03DD882}"/>
            </c:ext>
          </c:extLst>
        </c:ser>
        <c:ser>
          <c:idx val="9"/>
          <c:order val="2"/>
          <c:tx>
            <c:strRef>
              <c:f>'DO-Temp Martin'!$AC$1:$AD$1</c:f>
              <c:strCache>
                <c:ptCount val="1"/>
                <c:pt idx="0">
                  <c:v>7/23/2008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Martin'!$AD$3:$AD$18</c:f>
              <c:numCache>
                <c:formatCode>General</c:formatCode>
                <c:ptCount val="16"/>
                <c:pt idx="0">
                  <c:v>8.25</c:v>
                </c:pt>
                <c:pt idx="1">
                  <c:v>8.33</c:v>
                </c:pt>
                <c:pt idx="2">
                  <c:v>8.25</c:v>
                </c:pt>
                <c:pt idx="3">
                  <c:v>8.75</c:v>
                </c:pt>
                <c:pt idx="4">
                  <c:v>9.83</c:v>
                </c:pt>
                <c:pt idx="5">
                  <c:v>9.65</c:v>
                </c:pt>
                <c:pt idx="6">
                  <c:v>9.09</c:v>
                </c:pt>
                <c:pt idx="7">
                  <c:v>7.46</c:v>
                </c:pt>
                <c:pt idx="8">
                  <c:v>5.26</c:v>
                </c:pt>
                <c:pt idx="10">
                  <c:v>0.8</c:v>
                </c:pt>
                <c:pt idx="11">
                  <c:v>0.69</c:v>
                </c:pt>
                <c:pt idx="12">
                  <c:v>0.65</c:v>
                </c:pt>
                <c:pt idx="13">
                  <c:v>0.62</c:v>
                </c:pt>
                <c:pt idx="14">
                  <c:v>0.56000000000000005</c:v>
                </c:pt>
                <c:pt idx="15">
                  <c:v>0.55000000000000004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3F-42AA-9E18-43C9B03DD882}"/>
            </c:ext>
          </c:extLst>
        </c:ser>
        <c:ser>
          <c:idx val="10"/>
          <c:order val="3"/>
          <c:tx>
            <c:strRef>
              <c:f>'DO-Temp Martin'!$AE$1:$AF$1</c:f>
              <c:strCache>
                <c:ptCount val="1"/>
                <c:pt idx="0">
                  <c:v>7/11/2011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Martin'!$AF$3:$AF$19</c:f>
              <c:numCache>
                <c:formatCode>General</c:formatCode>
                <c:ptCount val="17"/>
                <c:pt idx="0">
                  <c:v>7</c:v>
                </c:pt>
                <c:pt idx="1">
                  <c:v>7.3</c:v>
                </c:pt>
                <c:pt idx="2">
                  <c:v>7.6</c:v>
                </c:pt>
                <c:pt idx="3">
                  <c:v>8.6999999999999993</c:v>
                </c:pt>
                <c:pt idx="4">
                  <c:v>8.8000000000000007</c:v>
                </c:pt>
                <c:pt idx="5">
                  <c:v>8.1</c:v>
                </c:pt>
                <c:pt idx="6">
                  <c:v>8.1</c:v>
                </c:pt>
                <c:pt idx="7">
                  <c:v>7.8</c:v>
                </c:pt>
                <c:pt idx="8">
                  <c:v>5.2</c:v>
                </c:pt>
                <c:pt idx="9">
                  <c:v>3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83F-42AA-9E18-43C9B03DD882}"/>
            </c:ext>
          </c:extLst>
        </c:ser>
        <c:ser>
          <c:idx val="11"/>
          <c:order val="4"/>
          <c:tx>
            <c:strRef>
              <c:f>'DO-Temp Martin'!$AG$1:$AH$1</c:f>
              <c:strCache>
                <c:ptCount val="1"/>
                <c:pt idx="0">
                  <c:v>6/29/2015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Martin'!$AH$3:$AH$20</c:f>
              <c:numCache>
                <c:formatCode>General</c:formatCode>
                <c:ptCount val="18"/>
                <c:pt idx="0">
                  <c:v>13.03</c:v>
                </c:pt>
                <c:pt idx="1">
                  <c:v>12.64</c:v>
                </c:pt>
                <c:pt idx="3">
                  <c:v>11.32</c:v>
                </c:pt>
                <c:pt idx="4">
                  <c:v>8.85</c:v>
                </c:pt>
                <c:pt idx="5">
                  <c:v>11.45</c:v>
                </c:pt>
                <c:pt idx="6">
                  <c:v>12.61</c:v>
                </c:pt>
                <c:pt idx="7">
                  <c:v>13.21</c:v>
                </c:pt>
                <c:pt idx="8">
                  <c:v>13.03</c:v>
                </c:pt>
                <c:pt idx="9">
                  <c:v>7.62</c:v>
                </c:pt>
                <c:pt idx="10">
                  <c:v>5.18</c:v>
                </c:pt>
                <c:pt idx="11">
                  <c:v>4.08</c:v>
                </c:pt>
                <c:pt idx="12">
                  <c:v>1.57</c:v>
                </c:pt>
                <c:pt idx="13">
                  <c:v>0.67</c:v>
                </c:pt>
                <c:pt idx="14">
                  <c:v>0.61</c:v>
                </c:pt>
                <c:pt idx="15">
                  <c:v>0.57999999999999996</c:v>
                </c:pt>
                <c:pt idx="16">
                  <c:v>0.56999999999999995</c:v>
                </c:pt>
                <c:pt idx="17">
                  <c:v>0.54</c:v>
                </c:pt>
              </c:numCache>
            </c:numRef>
          </c:xVal>
          <c:yVal>
            <c:numRef>
              <c:f>'DO-Temp Martin'!$X$3:$X$20</c:f>
              <c:numCache>
                <c:formatCode>General</c:formatCode>
                <c:ptCount val="18"/>
                <c:pt idx="0">
                  <c:v>0</c:v>
                </c:pt>
                <c:pt idx="1">
                  <c:v>3.280839895013123</c:v>
                </c:pt>
                <c:pt idx="2">
                  <c:v>4.9212598425196852</c:v>
                </c:pt>
                <c:pt idx="3">
                  <c:v>6.561679790026246</c:v>
                </c:pt>
                <c:pt idx="4">
                  <c:v>9.8425196850393704</c:v>
                </c:pt>
                <c:pt idx="5">
                  <c:v>13.123359580052492</c:v>
                </c:pt>
                <c:pt idx="6">
                  <c:v>16.404199475065617</c:v>
                </c:pt>
                <c:pt idx="7">
                  <c:v>19.685039370078741</c:v>
                </c:pt>
                <c:pt idx="8">
                  <c:v>22.965879265091861</c:v>
                </c:pt>
                <c:pt idx="9">
                  <c:v>26.246719160104984</c:v>
                </c:pt>
                <c:pt idx="10">
                  <c:v>29.527559055118108</c:v>
                </c:pt>
                <c:pt idx="11">
                  <c:v>32.808398950131235</c:v>
                </c:pt>
                <c:pt idx="12">
                  <c:v>36.089238845144358</c:v>
                </c:pt>
                <c:pt idx="13">
                  <c:v>39.370078740157481</c:v>
                </c:pt>
                <c:pt idx="14">
                  <c:v>42.650918635170605</c:v>
                </c:pt>
                <c:pt idx="15">
                  <c:v>45.931758530183721</c:v>
                </c:pt>
                <c:pt idx="16">
                  <c:v>49.212598425196845</c:v>
                </c:pt>
                <c:pt idx="17">
                  <c:v>52.493438320209968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83F-42AA-9E18-43C9B03DD882}"/>
            </c:ext>
          </c:extLst>
        </c:ser>
        <c:ser>
          <c:idx val="0"/>
          <c:order val="5"/>
          <c:tx>
            <c:strRef>
              <c:f>'DO-Temp Martin'!$B$1:$D$1</c:f>
              <c:strCache>
                <c:ptCount val="1"/>
                <c:pt idx="0">
                  <c:v>8/30/2017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'DO-Temp Martin'!$D$3:$D$30</c:f>
              <c:numCache>
                <c:formatCode>0.00</c:formatCode>
                <c:ptCount val="28"/>
                <c:pt idx="0">
                  <c:v>9.77</c:v>
                </c:pt>
                <c:pt idx="1">
                  <c:v>9.8800000000000008</c:v>
                </c:pt>
                <c:pt idx="2">
                  <c:v>9.74</c:v>
                </c:pt>
                <c:pt idx="3">
                  <c:v>9.86</c:v>
                </c:pt>
                <c:pt idx="4">
                  <c:v>9.8000000000000007</c:v>
                </c:pt>
                <c:pt idx="5">
                  <c:v>9.3699999999999992</c:v>
                </c:pt>
                <c:pt idx="10">
                  <c:v>8.1999999999999993</c:v>
                </c:pt>
                <c:pt idx="11">
                  <c:v>1.32</c:v>
                </c:pt>
                <c:pt idx="12">
                  <c:v>0.62</c:v>
                </c:pt>
                <c:pt idx="13">
                  <c:v>0.48</c:v>
                </c:pt>
                <c:pt idx="14">
                  <c:v>1.81</c:v>
                </c:pt>
                <c:pt idx="15">
                  <c:v>1.77</c:v>
                </c:pt>
                <c:pt idx="16">
                  <c:v>1.56</c:v>
                </c:pt>
                <c:pt idx="17">
                  <c:v>0.49</c:v>
                </c:pt>
                <c:pt idx="18">
                  <c:v>0.44</c:v>
                </c:pt>
                <c:pt idx="19">
                  <c:v>0.41</c:v>
                </c:pt>
                <c:pt idx="20">
                  <c:v>0.4</c:v>
                </c:pt>
                <c:pt idx="21">
                  <c:v>0.39</c:v>
                </c:pt>
                <c:pt idx="22">
                  <c:v>0.39</c:v>
                </c:pt>
                <c:pt idx="23">
                  <c:v>0.38</c:v>
                </c:pt>
                <c:pt idx="24">
                  <c:v>0.38</c:v>
                </c:pt>
                <c:pt idx="25">
                  <c:v>0.37</c:v>
                </c:pt>
                <c:pt idx="26">
                  <c:v>0.37</c:v>
                </c:pt>
                <c:pt idx="27">
                  <c:v>0.37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3F-42AA-9E18-43C9B03DD882}"/>
            </c:ext>
          </c:extLst>
        </c:ser>
        <c:ser>
          <c:idx val="1"/>
          <c:order val="6"/>
          <c:tx>
            <c:strRef>
              <c:f>'DO-Temp Martin'!$E$1:$G$1</c:f>
              <c:strCache>
                <c:ptCount val="1"/>
                <c:pt idx="0">
                  <c:v>8/30/2018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'DO-Temp Martin'!$G$3:$G$30</c:f>
              <c:numCache>
                <c:formatCode>General</c:formatCode>
                <c:ptCount val="28"/>
                <c:pt idx="0">
                  <c:v>7.69</c:v>
                </c:pt>
                <c:pt idx="1">
                  <c:v>7.73</c:v>
                </c:pt>
                <c:pt idx="2">
                  <c:v>7.69</c:v>
                </c:pt>
                <c:pt idx="3">
                  <c:v>7.71</c:v>
                </c:pt>
                <c:pt idx="4">
                  <c:v>7.81</c:v>
                </c:pt>
                <c:pt idx="5">
                  <c:v>8.15</c:v>
                </c:pt>
                <c:pt idx="6">
                  <c:v>8.6999999999999993</c:v>
                </c:pt>
                <c:pt idx="7">
                  <c:v>9.32</c:v>
                </c:pt>
                <c:pt idx="8">
                  <c:v>9.32</c:v>
                </c:pt>
                <c:pt idx="9">
                  <c:v>8.6199999999999992</c:v>
                </c:pt>
                <c:pt idx="10">
                  <c:v>7.15</c:v>
                </c:pt>
                <c:pt idx="11">
                  <c:v>6.2</c:v>
                </c:pt>
                <c:pt idx="12">
                  <c:v>5.82</c:v>
                </c:pt>
                <c:pt idx="13">
                  <c:v>4.5999999999999996</c:v>
                </c:pt>
                <c:pt idx="14">
                  <c:v>3.92</c:v>
                </c:pt>
                <c:pt idx="15">
                  <c:v>2.84</c:v>
                </c:pt>
                <c:pt idx="16">
                  <c:v>2.1</c:v>
                </c:pt>
                <c:pt idx="17">
                  <c:v>1.17</c:v>
                </c:pt>
                <c:pt idx="18">
                  <c:v>0.42</c:v>
                </c:pt>
                <c:pt idx="19">
                  <c:v>0.36</c:v>
                </c:pt>
                <c:pt idx="20">
                  <c:v>0.28000000000000003</c:v>
                </c:pt>
                <c:pt idx="21">
                  <c:v>0.25</c:v>
                </c:pt>
                <c:pt idx="22">
                  <c:v>0.23</c:v>
                </c:pt>
                <c:pt idx="23">
                  <c:v>0.22</c:v>
                </c:pt>
                <c:pt idx="24">
                  <c:v>0.2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3F-42AA-9E18-43C9B03DD882}"/>
            </c:ext>
          </c:extLst>
        </c:ser>
        <c:ser>
          <c:idx val="2"/>
          <c:order val="7"/>
          <c:tx>
            <c:strRef>
              <c:f>'DO-Temp Martin'!$H$1:$J$1</c:f>
              <c:strCache>
                <c:ptCount val="1"/>
                <c:pt idx="0">
                  <c:v>8/28/2019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'DO-Temp Martin'!$J$3:$J$25</c:f>
              <c:numCache>
                <c:formatCode>General</c:formatCode>
                <c:ptCount val="23"/>
                <c:pt idx="0">
                  <c:v>11.79</c:v>
                </c:pt>
                <c:pt idx="1">
                  <c:v>11.85</c:v>
                </c:pt>
                <c:pt idx="2">
                  <c:v>11.79</c:v>
                </c:pt>
                <c:pt idx="3">
                  <c:v>9.4</c:v>
                </c:pt>
                <c:pt idx="4">
                  <c:v>5.54</c:v>
                </c:pt>
                <c:pt idx="5">
                  <c:v>3.73</c:v>
                </c:pt>
                <c:pt idx="6">
                  <c:v>0.79</c:v>
                </c:pt>
                <c:pt idx="7">
                  <c:v>0.25</c:v>
                </c:pt>
                <c:pt idx="8">
                  <c:v>0.14000000000000001</c:v>
                </c:pt>
                <c:pt idx="9">
                  <c:v>0.09</c:v>
                </c:pt>
                <c:pt idx="10">
                  <c:v>0.04</c:v>
                </c:pt>
                <c:pt idx="11">
                  <c:v>1.56</c:v>
                </c:pt>
                <c:pt idx="12">
                  <c:v>2.56</c:v>
                </c:pt>
                <c:pt idx="13">
                  <c:v>3.04</c:v>
                </c:pt>
                <c:pt idx="14">
                  <c:v>3.04</c:v>
                </c:pt>
                <c:pt idx="15">
                  <c:v>2.7</c:v>
                </c:pt>
                <c:pt idx="16">
                  <c:v>3.05</c:v>
                </c:pt>
                <c:pt idx="17">
                  <c:v>2.85</c:v>
                </c:pt>
                <c:pt idx="18">
                  <c:v>2.1</c:v>
                </c:pt>
                <c:pt idx="19">
                  <c:v>1.07</c:v>
                </c:pt>
                <c:pt idx="20">
                  <c:v>0.74</c:v>
                </c:pt>
                <c:pt idx="21">
                  <c:v>0.14000000000000001</c:v>
                </c:pt>
                <c:pt idx="22">
                  <c:v>0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3F-42AA-9E18-43C9B03DD882}"/>
            </c:ext>
          </c:extLst>
        </c:ser>
        <c:ser>
          <c:idx val="3"/>
          <c:order val="8"/>
          <c:tx>
            <c:strRef>
              <c:f>'DO-Temp Martin'!$K$1:$M$1</c:f>
              <c:strCache>
                <c:ptCount val="1"/>
                <c:pt idx="0">
                  <c:v>8/26/2020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'DO-Temp Martin'!$M$3:$M$30</c:f>
              <c:numCache>
                <c:formatCode>General</c:formatCode>
                <c:ptCount val="28"/>
                <c:pt idx="0">
                  <c:v>10.4</c:v>
                </c:pt>
                <c:pt idx="1">
                  <c:v>10.61</c:v>
                </c:pt>
                <c:pt idx="2">
                  <c:v>10.64</c:v>
                </c:pt>
                <c:pt idx="3">
                  <c:v>11.34</c:v>
                </c:pt>
                <c:pt idx="4">
                  <c:v>9.76</c:v>
                </c:pt>
                <c:pt idx="5">
                  <c:v>8.77</c:v>
                </c:pt>
                <c:pt idx="6">
                  <c:v>4.67</c:v>
                </c:pt>
                <c:pt idx="7">
                  <c:v>2.4300000000000002</c:v>
                </c:pt>
                <c:pt idx="8">
                  <c:v>0.96</c:v>
                </c:pt>
                <c:pt idx="9">
                  <c:v>1.49</c:v>
                </c:pt>
                <c:pt idx="10">
                  <c:v>2.4900000000000002</c:v>
                </c:pt>
                <c:pt idx="11">
                  <c:v>2.79</c:v>
                </c:pt>
                <c:pt idx="12">
                  <c:v>2.75</c:v>
                </c:pt>
                <c:pt idx="13">
                  <c:v>2.4300000000000002</c:v>
                </c:pt>
                <c:pt idx="14">
                  <c:v>0.94</c:v>
                </c:pt>
                <c:pt idx="15">
                  <c:v>0.23</c:v>
                </c:pt>
                <c:pt idx="16">
                  <c:v>0.05</c:v>
                </c:pt>
                <c:pt idx="17">
                  <c:v>0.04</c:v>
                </c:pt>
                <c:pt idx="18">
                  <c:v>0.01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3F-42AA-9E18-43C9B03DD882}"/>
            </c:ext>
          </c:extLst>
        </c:ser>
        <c:ser>
          <c:idx val="4"/>
          <c:order val="9"/>
          <c:tx>
            <c:strRef>
              <c:f>'DO-Temp Martin'!$N$1:$P$1</c:f>
              <c:strCache>
                <c:ptCount val="1"/>
                <c:pt idx="0">
                  <c:v>8/30/2021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'DO-Temp Martin'!$P$3:$P$30</c:f>
              <c:numCache>
                <c:formatCode>General</c:formatCode>
                <c:ptCount val="28"/>
                <c:pt idx="0">
                  <c:v>9.5</c:v>
                </c:pt>
                <c:pt idx="1">
                  <c:v>9.64</c:v>
                </c:pt>
                <c:pt idx="2">
                  <c:v>9.6300000000000008</c:v>
                </c:pt>
                <c:pt idx="3">
                  <c:v>10.36</c:v>
                </c:pt>
                <c:pt idx="4">
                  <c:v>13.18</c:v>
                </c:pt>
                <c:pt idx="5">
                  <c:v>12.83</c:v>
                </c:pt>
                <c:pt idx="6">
                  <c:v>11.72</c:v>
                </c:pt>
                <c:pt idx="7">
                  <c:v>5.85</c:v>
                </c:pt>
                <c:pt idx="8">
                  <c:v>0.55000000000000004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3F-42AA-9E18-43C9B03DD882}"/>
            </c:ext>
          </c:extLst>
        </c:ser>
        <c:ser>
          <c:idx val="5"/>
          <c:order val="10"/>
          <c:tx>
            <c:strRef>
              <c:f>'DO-Temp Martin'!$Q$1:$S$1</c:f>
              <c:strCache>
                <c:ptCount val="1"/>
                <c:pt idx="0">
                  <c:v>8/30/2022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'DO-Temp Martin'!$S$3:$S$28</c:f>
              <c:numCache>
                <c:formatCode>General</c:formatCode>
                <c:ptCount val="26"/>
                <c:pt idx="0">
                  <c:v>11.04</c:v>
                </c:pt>
                <c:pt idx="1">
                  <c:v>11.06</c:v>
                </c:pt>
                <c:pt idx="2">
                  <c:v>10.97</c:v>
                </c:pt>
                <c:pt idx="3">
                  <c:v>10.96</c:v>
                </c:pt>
                <c:pt idx="4">
                  <c:v>11.66</c:v>
                </c:pt>
                <c:pt idx="5">
                  <c:v>7.13</c:v>
                </c:pt>
                <c:pt idx="6">
                  <c:v>1.45</c:v>
                </c:pt>
                <c:pt idx="7">
                  <c:v>0.38</c:v>
                </c:pt>
                <c:pt idx="8">
                  <c:v>0.32</c:v>
                </c:pt>
                <c:pt idx="9">
                  <c:v>0.28000000000000003</c:v>
                </c:pt>
                <c:pt idx="10">
                  <c:v>0.21</c:v>
                </c:pt>
                <c:pt idx="11">
                  <c:v>0.21</c:v>
                </c:pt>
                <c:pt idx="12">
                  <c:v>0.41</c:v>
                </c:pt>
                <c:pt idx="13">
                  <c:v>1</c:v>
                </c:pt>
                <c:pt idx="14">
                  <c:v>1.01</c:v>
                </c:pt>
                <c:pt idx="15">
                  <c:v>0.85</c:v>
                </c:pt>
                <c:pt idx="16">
                  <c:v>0.26</c:v>
                </c:pt>
                <c:pt idx="17">
                  <c:v>0.18</c:v>
                </c:pt>
                <c:pt idx="18">
                  <c:v>0.12</c:v>
                </c:pt>
                <c:pt idx="19">
                  <c:v>0.1</c:v>
                </c:pt>
                <c:pt idx="20">
                  <c:v>0.08</c:v>
                </c:pt>
                <c:pt idx="21">
                  <c:v>0.06</c:v>
                </c:pt>
                <c:pt idx="22">
                  <c:v>0.05</c:v>
                </c:pt>
                <c:pt idx="23">
                  <c:v>0.04</c:v>
                </c:pt>
                <c:pt idx="24">
                  <c:v>0.02</c:v>
                </c:pt>
                <c:pt idx="25">
                  <c:v>0.03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3F-42AA-9E18-43C9B03DD882}"/>
            </c:ext>
          </c:extLst>
        </c:ser>
        <c:ser>
          <c:idx val="6"/>
          <c:order val="11"/>
          <c:tx>
            <c:strRef>
              <c:f>'DO-Temp Martin'!$T$1:$V$1</c:f>
              <c:strCache>
                <c:ptCount val="1"/>
                <c:pt idx="0">
                  <c:v>8/30/2023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'DO-Temp Martin'!$V$3:$V$23</c:f>
              <c:numCache>
                <c:formatCode>General</c:formatCode>
                <c:ptCount val="21"/>
                <c:pt idx="0">
                  <c:v>10.65</c:v>
                </c:pt>
                <c:pt idx="1">
                  <c:v>10.73</c:v>
                </c:pt>
                <c:pt idx="2">
                  <c:v>10.71</c:v>
                </c:pt>
                <c:pt idx="3">
                  <c:v>10.67</c:v>
                </c:pt>
                <c:pt idx="4">
                  <c:v>10.63</c:v>
                </c:pt>
                <c:pt idx="5">
                  <c:v>8.61</c:v>
                </c:pt>
                <c:pt idx="6">
                  <c:v>7.16</c:v>
                </c:pt>
                <c:pt idx="7">
                  <c:v>6.28</c:v>
                </c:pt>
                <c:pt idx="8">
                  <c:v>8.26</c:v>
                </c:pt>
                <c:pt idx="9">
                  <c:v>12.55</c:v>
                </c:pt>
                <c:pt idx="10">
                  <c:v>11.62</c:v>
                </c:pt>
                <c:pt idx="11">
                  <c:v>6.42</c:v>
                </c:pt>
                <c:pt idx="12">
                  <c:v>6.28</c:v>
                </c:pt>
                <c:pt idx="13">
                  <c:v>4.7699999999999996</c:v>
                </c:pt>
                <c:pt idx="14">
                  <c:v>2.7</c:v>
                </c:pt>
                <c:pt idx="15">
                  <c:v>2.5299999999999998</c:v>
                </c:pt>
                <c:pt idx="16">
                  <c:v>0.6</c:v>
                </c:pt>
                <c:pt idx="17">
                  <c:v>0.32</c:v>
                </c:pt>
                <c:pt idx="18">
                  <c:v>0.17</c:v>
                </c:pt>
                <c:pt idx="19">
                  <c:v>0.1</c:v>
                </c:pt>
                <c:pt idx="20">
                  <c:v>7.0000000000000007E-2</c:v>
                </c:pt>
              </c:numCache>
            </c:numRef>
          </c:xVal>
          <c:yVal>
            <c:numRef>
              <c:f>'DO-Temp Martin'!$A$3:$A$30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3F-42AA-9E18-43C9B03D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577600"/>
        <c:axId val="673574720"/>
      </c:scatterChart>
      <c:valAx>
        <c:axId val="67357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73574720"/>
        <c:crosses val="max"/>
        <c:crossBetween val="midCat"/>
      </c:valAx>
      <c:valAx>
        <c:axId val="6735747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orbel" panose="020B05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7357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Martin</a:t>
            </a:r>
            <a:r>
              <a:rPr lang="en-US" baseline="0"/>
              <a:t> Lake Transparency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54155730533684"/>
          <c:y val="0.15540116284360458"/>
          <c:w val="0.79836132983377073"/>
          <c:h val="0.7066572113268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'ALL Martin'!$C$2:$C$52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1990</c:v>
                </c:pt>
                <c:pt idx="37">
                  <c:v>1993</c:v>
                </c:pt>
                <c:pt idx="38">
                  <c:v>2000</c:v>
                </c:pt>
                <c:pt idx="39">
                  <c:v>2003</c:v>
                </c:pt>
                <c:pt idx="40">
                  <c:v>2008</c:v>
                </c:pt>
                <c:pt idx="41">
                  <c:v>2011</c:v>
                </c:pt>
                <c:pt idx="42">
                  <c:v>2015</c:v>
                </c:pt>
                <c:pt idx="43">
                  <c:v>2014</c:v>
                </c:pt>
                <c:pt idx="44">
                  <c:v>2013</c:v>
                </c:pt>
                <c:pt idx="45">
                  <c:v>2012</c:v>
                </c:pt>
                <c:pt idx="46">
                  <c:v>2012</c:v>
                </c:pt>
                <c:pt idx="47">
                  <c:v>2008</c:v>
                </c:pt>
                <c:pt idx="48">
                  <c:v>2008</c:v>
                </c:pt>
                <c:pt idx="49">
                  <c:v>1975</c:v>
                </c:pt>
                <c:pt idx="50">
                  <c:v>1988</c:v>
                </c:pt>
              </c:numCache>
            </c:numRef>
          </c:xVal>
          <c:yVal>
            <c:numRef>
              <c:f>'ALL Martin'!$E$2:$E$52</c:f>
              <c:numCache>
                <c:formatCode>General</c:formatCode>
                <c:ptCount val="51"/>
                <c:pt idx="0">
                  <c:v>9</c:v>
                </c:pt>
                <c:pt idx="1">
                  <c:v>9.5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10.4</c:v>
                </c:pt>
                <c:pt idx="8">
                  <c:v>12.1</c:v>
                </c:pt>
                <c:pt idx="9">
                  <c:v>10.3</c:v>
                </c:pt>
                <c:pt idx="10">
                  <c:v>8.6999999999999993</c:v>
                </c:pt>
                <c:pt idx="11">
                  <c:v>9.4</c:v>
                </c:pt>
                <c:pt idx="12">
                  <c:v>10.199999999999999</c:v>
                </c:pt>
                <c:pt idx="13">
                  <c:v>9.6999999999999993</c:v>
                </c:pt>
                <c:pt idx="14">
                  <c:v>8.9</c:v>
                </c:pt>
                <c:pt idx="15">
                  <c:v>11.1</c:v>
                </c:pt>
                <c:pt idx="16">
                  <c:v>11</c:v>
                </c:pt>
                <c:pt idx="17">
                  <c:v>13</c:v>
                </c:pt>
                <c:pt idx="18">
                  <c:v>9.1999999999999993</c:v>
                </c:pt>
                <c:pt idx="19">
                  <c:v>11</c:v>
                </c:pt>
                <c:pt idx="20">
                  <c:v>7.6</c:v>
                </c:pt>
                <c:pt idx="21">
                  <c:v>10.199999999999999</c:v>
                </c:pt>
                <c:pt idx="22">
                  <c:v>9.9</c:v>
                </c:pt>
                <c:pt idx="23">
                  <c:v>7.9</c:v>
                </c:pt>
                <c:pt idx="24">
                  <c:v>9.1</c:v>
                </c:pt>
                <c:pt idx="25">
                  <c:v>7.8</c:v>
                </c:pt>
                <c:pt idx="26">
                  <c:v>9.1</c:v>
                </c:pt>
                <c:pt idx="27">
                  <c:v>8.3000000000000007</c:v>
                </c:pt>
                <c:pt idx="28">
                  <c:v>7.6</c:v>
                </c:pt>
                <c:pt idx="29">
                  <c:v>10.1</c:v>
                </c:pt>
                <c:pt idx="30">
                  <c:v>7.7</c:v>
                </c:pt>
                <c:pt idx="31">
                  <c:v>5.0999999999999996</c:v>
                </c:pt>
                <c:pt idx="32">
                  <c:v>8.1</c:v>
                </c:pt>
                <c:pt idx="33">
                  <c:v>7.5</c:v>
                </c:pt>
                <c:pt idx="34">
                  <c:v>6.2</c:v>
                </c:pt>
                <c:pt idx="35">
                  <c:v>10.199999999999999</c:v>
                </c:pt>
                <c:pt idx="36">
                  <c:v>11.8</c:v>
                </c:pt>
                <c:pt idx="37">
                  <c:v>12.5</c:v>
                </c:pt>
                <c:pt idx="38">
                  <c:v>12.1</c:v>
                </c:pt>
                <c:pt idx="39">
                  <c:v>12.1</c:v>
                </c:pt>
                <c:pt idx="40">
                  <c:v>11.1</c:v>
                </c:pt>
                <c:pt idx="41">
                  <c:v>12.1</c:v>
                </c:pt>
                <c:pt idx="42">
                  <c:v>4.5999999999999996</c:v>
                </c:pt>
                <c:pt idx="43">
                  <c:v>9</c:v>
                </c:pt>
                <c:pt idx="44">
                  <c:v>16</c:v>
                </c:pt>
                <c:pt idx="45">
                  <c:v>7.5</c:v>
                </c:pt>
                <c:pt idx="46">
                  <c:v>17</c:v>
                </c:pt>
                <c:pt idx="47">
                  <c:v>7.5</c:v>
                </c:pt>
                <c:pt idx="48">
                  <c:v>11.5</c:v>
                </c:pt>
                <c:pt idx="49">
                  <c:v>10.5</c:v>
                </c:pt>
                <c:pt idx="5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4-4789-AE99-7F950CC4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65391"/>
        <c:axId val="716978831"/>
      </c:scatterChart>
      <c:valAx>
        <c:axId val="716965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8831"/>
        <c:crosses val="max"/>
        <c:crossBetween val="midCat"/>
      </c:valAx>
      <c:valAx>
        <c:axId val="71697883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38294364246135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6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9</xdr:row>
      <xdr:rowOff>138112</xdr:rowOff>
    </xdr:from>
    <xdr:to>
      <xdr:col>22</xdr:col>
      <xdr:colOff>219075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111AC4-4FB9-5185-45C2-30BCB349D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5</xdr:row>
      <xdr:rowOff>90487</xdr:rowOff>
    </xdr:from>
    <xdr:to>
      <xdr:col>12</xdr:col>
      <xdr:colOff>561975</xdr:colOff>
      <xdr:row>19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81D4A-529D-E537-43F6-F98F0957C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30</xdr:col>
      <xdr:colOff>323850</xdr:colOff>
      <xdr:row>23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6CBDB5-1131-443D-88BD-6B072A2D6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5</xdr:row>
      <xdr:rowOff>119062</xdr:rowOff>
    </xdr:from>
    <xdr:to>
      <xdr:col>12</xdr:col>
      <xdr:colOff>142875</xdr:colOff>
      <xdr:row>20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09A38A-1D77-13A5-719C-534CFC0E5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28</xdr:col>
      <xdr:colOff>152400</xdr:colOff>
      <xdr:row>26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07F153-7813-4511-84E1-A92982BC7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145794</xdr:rowOff>
    </xdr:from>
    <xdr:to>
      <xdr:col>8</xdr:col>
      <xdr:colOff>595312</xdr:colOff>
      <xdr:row>33</xdr:row>
      <xdr:rowOff>86938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B28907-7BC6-B6BE-91E8-C5900EB2E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226219</xdr:colOff>
      <xdr:row>1</xdr:row>
      <xdr:rowOff>47625</xdr:rowOff>
    </xdr:from>
    <xdr:to>
      <xdr:col>20</xdr:col>
      <xdr:colOff>202407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CFD82C-EE29-9CB3-2C06-B2E4BC1514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202406</xdr:colOff>
      <xdr:row>25</xdr:row>
      <xdr:rowOff>63102</xdr:rowOff>
    </xdr:from>
    <xdr:to>
      <xdr:col>19</xdr:col>
      <xdr:colOff>511968</xdr:colOff>
      <xdr:row>46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0F8ED6-A7B0-CCA5-C69E-3826B4E00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66675</xdr:rowOff>
    </xdr:from>
    <xdr:to>
      <xdr:col>13</xdr:col>
      <xdr:colOff>504825</xdr:colOff>
      <xdr:row>19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B76C9B-D995-2A59-48A9-A42F4C18E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180974</xdr:colOff>
      <xdr:row>19</xdr:row>
      <xdr:rowOff>133350</xdr:rowOff>
    </xdr:from>
    <xdr:to>
      <xdr:col>14</xdr:col>
      <xdr:colOff>76199</xdr:colOff>
      <xdr:row>36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80CF02-8474-A247-DA58-A42B7A5D7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37</xdr:row>
      <xdr:rowOff>90487</xdr:rowOff>
    </xdr:from>
    <xdr:to>
      <xdr:col>11</xdr:col>
      <xdr:colOff>571500</xdr:colOff>
      <xdr:row>51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8E3347-1C06-ED3D-3673-3783F3387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4</xdr:row>
      <xdr:rowOff>28575</xdr:rowOff>
    </xdr:from>
    <xdr:to>
      <xdr:col>13</xdr:col>
      <xdr:colOff>76199</xdr:colOff>
      <xdr:row>19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64E9DD-523B-487F-BC02-543E00452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361949</xdr:colOff>
      <xdr:row>20</xdr:row>
      <xdr:rowOff>66675</xdr:rowOff>
    </xdr:from>
    <xdr:to>
      <xdr:col>13</xdr:col>
      <xdr:colOff>238124</xdr:colOff>
      <xdr:row>35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B83199-7535-EE0C-4CD4-2A2273C7E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37</xdr:row>
      <xdr:rowOff>76200</xdr:rowOff>
    </xdr:from>
    <xdr:to>
      <xdr:col>12</xdr:col>
      <xdr:colOff>333375</xdr:colOff>
      <xdr:row>53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0B3D8E-C76A-A527-6DB0-61364F75F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Peel" refreshedDate="45623.384672453707" createdVersion="8" refreshedVersion="8" minRefreshableVersion="3" recordCount="377" xr:uid="{2A8C0439-744B-4CD7-9441-D45923E76F04}">
  <cacheSource type="worksheet">
    <worksheetSource ref="P1:Q1048576" sheet="monthly averages secchi"/>
  </cacheSource>
  <cacheFields count="2">
    <cacheField name="Oliver" numFmtId="0">
      <sharedItems containsString="0" containsBlank="1" containsNumber="1" minValue="3" maxValue="23.25" count="133">
        <n v="7.5"/>
        <n v="11.2"/>
        <n v="5.9"/>
        <n v="9.8000000000000007"/>
        <n v="10"/>
        <n v="8.5"/>
        <n v="9"/>
        <n v="8"/>
        <n v="5.6"/>
        <n v="6.5"/>
        <n v="6"/>
        <n v="6.75"/>
        <n v="5.75"/>
        <n v="6.25"/>
        <n v="11.25"/>
        <n v="12"/>
        <n v="13.25"/>
        <n v="17.5"/>
        <n v="23.25"/>
        <n v="23"/>
        <n v="12.5"/>
        <n v="9.75"/>
        <n v="7.75"/>
        <n v="9.25"/>
        <m/>
        <n v="7"/>
        <n v="13.5"/>
        <n v="16"/>
        <n v="22.25"/>
        <n v="14.75"/>
        <n v="10.25"/>
        <n v="11.5"/>
        <n v="5.25"/>
        <n v="5"/>
        <n v="4.75"/>
        <n v="14"/>
        <n v="12.25"/>
        <n v="13.75"/>
        <n v="11.75"/>
        <n v="7.25"/>
        <n v="5.5"/>
        <n v="8.75"/>
        <n v="21.25"/>
        <n v="15.5"/>
        <n v="8.25"/>
        <n v="10.5"/>
        <n v="15.25"/>
        <n v="19"/>
        <n v="9.34"/>
        <n v="9.5"/>
        <n v="14.5"/>
        <n v="16.100000000000001"/>
        <n v="8.6999999999999993"/>
        <n v="7.8"/>
        <n v="6.8"/>
        <n v="7.1"/>
        <n v="8.8000000000000007"/>
        <n v="7.6"/>
        <n v="12.1"/>
        <n v="4.2"/>
        <n v="6.3"/>
        <n v="7.9"/>
        <n v="8.1"/>
        <n v="8.4"/>
        <n v="7.4"/>
        <n v="8.6"/>
        <n v="11.6"/>
        <n v="6.9"/>
        <n v="16.2"/>
        <n v="14.8"/>
        <n v="12.6"/>
        <n v="16.8"/>
        <n v="11.8"/>
        <n v="10.199999999999999"/>
        <n v="8.3000000000000007"/>
        <n v="8.1999999999999993"/>
        <n v="11.3"/>
        <n v="14.7"/>
        <n v="9.6"/>
        <n v="9.1999999999999993"/>
        <n v="9.1"/>
        <n v="10.4"/>
        <n v="6.4"/>
        <n v="6.6"/>
        <n v="17.399999999999999"/>
        <n v="15.4"/>
        <n v="7.7"/>
        <n v="19.8"/>
        <n v="18"/>
        <n v="9.3000000000000007"/>
        <n v="6.1"/>
        <n v="6.2"/>
        <n v="9.4"/>
        <n v="5.3"/>
        <n v="5.2"/>
        <n v="14.65"/>
        <n v="14.3"/>
        <n v="12.3"/>
        <n v="13"/>
        <n v="4.5"/>
        <n v="8.9"/>
        <n v="4.4000000000000004"/>
        <n v="4.5999999999999996"/>
        <n v="5.7"/>
        <n v="5.4"/>
        <n v="17.3"/>
        <n v="7.3"/>
        <n v="4"/>
        <n v="21.5"/>
        <n v="20.2"/>
        <n v="3.65"/>
        <n v="4.7"/>
        <n v="3.8"/>
        <n v="5.8"/>
        <n v="9.9"/>
        <n v="4.0599999999999996"/>
        <n v="10.1"/>
        <n v="5.0999999999999996"/>
        <n v="4.9000000000000004"/>
        <n v="12.9"/>
        <n v="4.8"/>
        <n v="18.600000000000001"/>
        <n v="12.7"/>
        <n v="15.2"/>
        <n v="3"/>
        <n v="3.1"/>
        <n v="3.35"/>
        <n v="6.15"/>
        <n v="10.8"/>
        <n v="4.05"/>
        <n v="3.85"/>
        <n v="3.7"/>
        <n v="3.5"/>
      </sharedItems>
    </cacheField>
    <cacheField name="Month" numFmtId="1">
      <sharedItems containsString="0" containsBlank="1" containsNumber="1" containsInteger="1" minValue="4" maxValue="10" count="8">
        <n v="8"/>
        <n v="5"/>
        <n v="10"/>
        <n v="6"/>
        <n v="7"/>
        <n v="9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Peel" refreshedDate="45623.455676273152" createdVersion="8" refreshedVersion="8" minRefreshableVersion="3" recordCount="379" xr:uid="{E21F0AF7-CCD1-40F4-8A78-5647A0EAA8D3}">
  <cacheSource type="worksheet">
    <worksheetSource ref="R1:S1048576" sheet="monthly averages secchi"/>
  </cacheSource>
  <cacheFields count="2">
    <cacheField name="Martin" numFmtId="0">
      <sharedItems containsString="0" containsBlank="1" containsNumber="1" minValue="2" maxValue="17.3" count="137">
        <n v="4.1500000000000004"/>
        <n v="7.2"/>
        <n v="4.8499999999999996"/>
        <n v="6.15"/>
        <n v="9.4499999999999993"/>
        <n v="13.4"/>
        <n v="16.100000000000001"/>
        <n v="14.8"/>
        <n v="15.3"/>
        <n v="4"/>
        <n v="5.35"/>
        <n v="6.6"/>
        <n v="4.5"/>
        <n v="4.8"/>
        <n v="7.1"/>
        <n v="10.9"/>
        <n v="8.35"/>
        <n v="10.1"/>
        <n v="8.8000000000000007"/>
        <n v="6.2"/>
        <n v="7"/>
        <n v="4.4000000000000004"/>
        <n v="5.8"/>
        <n v="8.6"/>
        <n v="9.8000000000000007"/>
        <n v="10.4"/>
        <n v="8"/>
        <m/>
        <n v="10.7"/>
        <n v="4.3"/>
        <n v="5"/>
        <n v="6.7"/>
        <n v="6.3"/>
        <n v="2.8"/>
        <n v="3.7"/>
        <n v="5.2"/>
        <n v="5.4"/>
        <n v="9.4"/>
        <n v="6.8"/>
        <n v="16.7"/>
        <n v="8.1999999999999993"/>
        <n v="9"/>
        <n v="8.5"/>
        <n v="10.3"/>
        <n v="9.1"/>
        <n v="10.8"/>
        <n v="7.8"/>
        <n v="10"/>
        <n v="11"/>
        <n v="6.5"/>
        <n v="4.5999999999999996"/>
        <n v="4.7"/>
        <n v="5.0999999999999996"/>
        <n v="9.1999999999999993"/>
        <n v="11.6"/>
        <n v="8.6999999999999993"/>
        <n v="7.4"/>
        <n v="5.7"/>
        <n v="14.9"/>
        <n v="6.1"/>
        <n v="9.5"/>
        <n v="8.9"/>
        <n v="10.6"/>
        <n v="11.4"/>
        <n v="11.9"/>
        <n v="8.1"/>
        <n v="9.3000000000000007"/>
        <n v="9.6"/>
        <n v="12.2"/>
        <n v="6.4"/>
        <n v="9.6999999999999993"/>
        <n v="11.2"/>
        <n v="13.2"/>
        <n v="4.9000000000000004"/>
        <n v="7.15"/>
        <n v="11.3"/>
        <n v="15.8"/>
        <n v="15.1"/>
        <n v="12.1"/>
        <n v="11.7"/>
        <n v="8.4"/>
        <n v="2.9"/>
        <n v="11.1"/>
        <n v="14.6"/>
        <n v="13.6"/>
        <n v="16.2"/>
        <n v="9.9"/>
        <n v="13"/>
        <n v="16.899999999999999"/>
        <n v="12.6"/>
        <n v="6.9"/>
        <n v="13.3"/>
        <n v="16.8"/>
        <n v="15.9"/>
        <n v="17.3"/>
        <n v="12.7"/>
        <n v="14.1"/>
        <n v="13.7"/>
        <n v="10.199999999999999"/>
        <n v="5.9"/>
        <n v="7.3"/>
        <n v="15.6"/>
        <n v="17.100000000000001"/>
        <n v="5.6"/>
        <n v="4.2"/>
        <n v="15.2"/>
        <n v="13.9"/>
        <n v="12.5"/>
        <n v="12.25"/>
        <n v="7.5"/>
        <n v="9.25"/>
        <n v="10.5"/>
        <n v="7.25"/>
        <n v="13.75"/>
        <n v="5.5"/>
        <n v="16"/>
        <n v="14.75"/>
        <n v="12"/>
        <n v="8.25"/>
        <n v="11.75"/>
        <n v="13.5"/>
        <n v="9.75"/>
        <n v="3"/>
        <n v="2"/>
        <n v="11.5"/>
        <n v="4.75"/>
        <n v="13.25"/>
        <n v="14.25"/>
        <n v="10.75"/>
        <n v="10.25"/>
        <n v="14.5"/>
        <n v="15"/>
        <n v="15.25"/>
        <n v="15.75"/>
        <n v="11.25"/>
        <n v="6"/>
        <n v="17"/>
      </sharedItems>
    </cacheField>
    <cacheField name="Month" numFmtId="1">
      <sharedItems containsString="0" containsBlank="1" containsNumber="1" containsInteger="1" minValue="4" maxValue="10" count="8">
        <n v="9"/>
        <n v="8"/>
        <n v="7"/>
        <n v="6"/>
        <n v="5"/>
        <n v="10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Peel" refreshedDate="45623.459842939817" createdVersion="8" refreshedVersion="8" minRefreshableVersion="3" recordCount="352" xr:uid="{A9028922-5EF6-45A3-9F1F-3D6E243CECC0}">
  <cacheSource type="worksheet">
    <worksheetSource ref="T1:U1048576" sheet="monthly averages secchi"/>
  </cacheSource>
  <cacheFields count="2">
    <cacheField name="Olin" numFmtId="0">
      <sharedItems containsString="0" containsBlank="1" containsNumber="1" minValue="2" maxValue="23.2" count="133">
        <n v="4.95"/>
        <n v="7.05"/>
        <n v="3.7"/>
        <n v="5.0999999999999996"/>
        <n v="4.7"/>
        <n v="4.6500000000000004"/>
        <n v="5.65"/>
        <n v="6"/>
        <n v="8.1"/>
        <n v="6.5"/>
        <n v="6.65"/>
        <n v="5.8"/>
        <n v="3.2"/>
        <n v="3.3"/>
        <n v="6.8"/>
        <n v="5.7"/>
        <n v="9.6"/>
        <n v="8.5"/>
        <n v="10.5"/>
        <n v="5.2"/>
        <n v="8.8000000000000007"/>
        <n v="10.1"/>
        <n v="8.3000000000000007"/>
        <n v="7.8"/>
        <n v="9.1"/>
        <n v="7.2"/>
        <n v="5.5"/>
        <n v="13.1"/>
        <n v="18.8"/>
        <n v="15.4"/>
        <n v="7"/>
        <n v="7.3"/>
        <n v="11.3"/>
        <n v="9.5"/>
        <n v="4"/>
        <n v="9.1999999999999993"/>
        <n v="10"/>
        <n v="13.8"/>
        <n v="4.4000000000000004"/>
        <n v="6.6"/>
        <n v="6.3"/>
        <n v="9.8000000000000007"/>
        <n v="9"/>
        <n v="9.3000000000000007"/>
        <n v="7.4"/>
        <n v="7.6"/>
        <n v="4.5"/>
        <n v="5"/>
        <m/>
        <n v="4.9000000000000004"/>
        <n v="4.8"/>
        <n v="4.5999999999999996"/>
        <n v="3.9"/>
        <n v="6.9"/>
        <n v="8"/>
        <n v="8.9"/>
        <n v="6.4"/>
        <n v="2.1"/>
        <n v="4.2"/>
        <n v="6.2"/>
        <n v="13.4"/>
        <n v="7.1"/>
        <n v="5.3"/>
        <n v="5.6"/>
        <n v="6.7"/>
        <n v="13"/>
        <n v="14.8"/>
        <n v="15.8"/>
        <n v="15.6"/>
        <n v="7.7"/>
        <n v="8.1999999999999993"/>
        <n v="7.9"/>
        <n v="4.3"/>
        <n v="13.9"/>
        <n v="13.5"/>
        <n v="8.6999999999999993"/>
        <n v="7.25"/>
        <n v="10.199999999999999"/>
        <n v="6.45"/>
        <n v="12.25"/>
        <n v="11.2"/>
        <n v="14.1"/>
        <n v="16.05"/>
        <n v="15"/>
        <n v="5.9"/>
        <n v="10.3"/>
        <n v="7.5"/>
        <n v="19.2"/>
        <n v="20.399999999999999"/>
        <n v="8.6"/>
        <n v="23.2"/>
        <n v="18.100000000000001"/>
        <n v="8.4"/>
        <n v="12.4"/>
        <n v="2"/>
        <n v="9.9"/>
        <n v="10.8"/>
        <n v="13.2"/>
        <n v="19.100000000000001"/>
        <n v="14.6"/>
        <n v="17.2"/>
        <n v="18"/>
        <n v="16.2"/>
        <n v="16.100000000000001"/>
        <n v="18.2"/>
        <n v="9.4"/>
        <n v="15.5"/>
        <n v="11.5"/>
        <n v="9.75"/>
        <n v="7.75"/>
        <n v="8.25"/>
        <n v="13.25"/>
        <n v="16.5"/>
        <n v="10.25"/>
        <n v="6.25"/>
        <n v="11"/>
        <n v="9.25"/>
        <n v="14"/>
        <n v="12.5"/>
        <n v="13.75"/>
        <n v="12.75"/>
        <n v="12"/>
        <n v="16.25"/>
        <n v="14.75"/>
        <n v="6.75"/>
        <n v="14.25"/>
        <n v="8.75"/>
        <n v="22.5"/>
        <n v="21.5"/>
        <n v="18.75"/>
        <n v="18.5"/>
        <n v="14.5"/>
        <n v="11.75"/>
      </sharedItems>
    </cacheField>
    <cacheField name="Month" numFmtId="1">
      <sharedItems containsString="0" containsBlank="1" containsNumber="1" containsInteger="1" minValue="4" maxValue="10" count="8">
        <n v="9"/>
        <n v="8"/>
        <n v="7"/>
        <n v="6"/>
        <n v="5"/>
        <n v="10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7">
  <r>
    <x v="0"/>
    <x v="0"/>
  </r>
  <r>
    <x v="1"/>
    <x v="1"/>
  </r>
  <r>
    <x v="2"/>
    <x v="0"/>
  </r>
  <r>
    <x v="3"/>
    <x v="2"/>
  </r>
  <r>
    <x v="4"/>
    <x v="3"/>
  </r>
  <r>
    <x v="3"/>
    <x v="0"/>
  </r>
  <r>
    <x v="5"/>
    <x v="4"/>
  </r>
  <r>
    <x v="6"/>
    <x v="3"/>
  </r>
  <r>
    <x v="7"/>
    <x v="4"/>
  </r>
  <r>
    <x v="8"/>
    <x v="4"/>
  </r>
  <r>
    <x v="9"/>
    <x v="4"/>
  </r>
  <r>
    <x v="10"/>
    <x v="4"/>
  </r>
  <r>
    <x v="11"/>
    <x v="0"/>
  </r>
  <r>
    <x v="12"/>
    <x v="0"/>
  </r>
  <r>
    <x v="13"/>
    <x v="0"/>
  </r>
  <r>
    <x v="10"/>
    <x v="5"/>
  </r>
  <r>
    <x v="6"/>
    <x v="5"/>
  </r>
  <r>
    <x v="14"/>
    <x v="5"/>
  </r>
  <r>
    <x v="15"/>
    <x v="2"/>
  </r>
  <r>
    <x v="16"/>
    <x v="2"/>
  </r>
  <r>
    <x v="17"/>
    <x v="2"/>
  </r>
  <r>
    <x v="18"/>
    <x v="6"/>
  </r>
  <r>
    <x v="19"/>
    <x v="1"/>
  </r>
  <r>
    <x v="20"/>
    <x v="1"/>
  </r>
  <r>
    <x v="4"/>
    <x v="3"/>
  </r>
  <r>
    <x v="21"/>
    <x v="3"/>
  </r>
  <r>
    <x v="7"/>
    <x v="4"/>
  </r>
  <r>
    <x v="22"/>
    <x v="4"/>
  </r>
  <r>
    <x v="23"/>
    <x v="4"/>
  </r>
  <r>
    <x v="24"/>
    <x v="4"/>
  </r>
  <r>
    <x v="6"/>
    <x v="0"/>
  </r>
  <r>
    <x v="25"/>
    <x v="0"/>
  </r>
  <r>
    <x v="22"/>
    <x v="5"/>
  </r>
  <r>
    <x v="22"/>
    <x v="5"/>
  </r>
  <r>
    <x v="26"/>
    <x v="5"/>
  </r>
  <r>
    <x v="27"/>
    <x v="2"/>
  </r>
  <r>
    <x v="16"/>
    <x v="2"/>
  </r>
  <r>
    <x v="28"/>
    <x v="1"/>
  </r>
  <r>
    <x v="29"/>
    <x v="1"/>
  </r>
  <r>
    <x v="24"/>
    <x v="1"/>
  </r>
  <r>
    <x v="30"/>
    <x v="3"/>
  </r>
  <r>
    <x v="4"/>
    <x v="3"/>
  </r>
  <r>
    <x v="9"/>
    <x v="3"/>
  </r>
  <r>
    <x v="31"/>
    <x v="4"/>
  </r>
  <r>
    <x v="30"/>
    <x v="4"/>
  </r>
  <r>
    <x v="0"/>
    <x v="4"/>
  </r>
  <r>
    <x v="32"/>
    <x v="4"/>
  </r>
  <r>
    <x v="25"/>
    <x v="0"/>
  </r>
  <r>
    <x v="11"/>
    <x v="0"/>
  </r>
  <r>
    <x v="33"/>
    <x v="0"/>
  </r>
  <r>
    <x v="34"/>
    <x v="5"/>
  </r>
  <r>
    <x v="22"/>
    <x v="5"/>
  </r>
  <r>
    <x v="35"/>
    <x v="5"/>
  </r>
  <r>
    <x v="36"/>
    <x v="2"/>
  </r>
  <r>
    <x v="37"/>
    <x v="2"/>
  </r>
  <r>
    <x v="28"/>
    <x v="1"/>
  </r>
  <r>
    <x v="17"/>
    <x v="3"/>
  </r>
  <r>
    <x v="4"/>
    <x v="3"/>
  </r>
  <r>
    <x v="38"/>
    <x v="3"/>
  </r>
  <r>
    <x v="20"/>
    <x v="4"/>
  </r>
  <r>
    <x v="39"/>
    <x v="4"/>
  </r>
  <r>
    <x v="40"/>
    <x v="4"/>
  </r>
  <r>
    <x v="13"/>
    <x v="4"/>
  </r>
  <r>
    <x v="39"/>
    <x v="0"/>
  </r>
  <r>
    <x v="5"/>
    <x v="0"/>
  </r>
  <r>
    <x v="41"/>
    <x v="0"/>
  </r>
  <r>
    <x v="6"/>
    <x v="5"/>
  </r>
  <r>
    <x v="30"/>
    <x v="5"/>
  </r>
  <r>
    <x v="4"/>
    <x v="5"/>
  </r>
  <r>
    <x v="42"/>
    <x v="1"/>
  </r>
  <r>
    <x v="43"/>
    <x v="3"/>
  </r>
  <r>
    <x v="15"/>
    <x v="3"/>
  </r>
  <r>
    <x v="44"/>
    <x v="3"/>
  </r>
  <r>
    <x v="25"/>
    <x v="3"/>
  </r>
  <r>
    <x v="7"/>
    <x v="4"/>
  </r>
  <r>
    <x v="44"/>
    <x v="4"/>
  </r>
  <r>
    <x v="9"/>
    <x v="4"/>
  </r>
  <r>
    <x v="22"/>
    <x v="4"/>
  </r>
  <r>
    <x v="9"/>
    <x v="0"/>
  </r>
  <r>
    <x v="23"/>
    <x v="0"/>
  </r>
  <r>
    <x v="4"/>
    <x v="0"/>
  </r>
  <r>
    <x v="0"/>
    <x v="5"/>
  </r>
  <r>
    <x v="45"/>
    <x v="2"/>
  </r>
  <r>
    <x v="46"/>
    <x v="2"/>
  </r>
  <r>
    <x v="47"/>
    <x v="1"/>
  </r>
  <r>
    <x v="21"/>
    <x v="1"/>
  </r>
  <r>
    <x v="48"/>
    <x v="1"/>
  </r>
  <r>
    <x v="49"/>
    <x v="3"/>
  </r>
  <r>
    <x v="7"/>
    <x v="3"/>
  </r>
  <r>
    <x v="9"/>
    <x v="4"/>
  </r>
  <r>
    <x v="9"/>
    <x v="4"/>
  </r>
  <r>
    <x v="13"/>
    <x v="4"/>
  </r>
  <r>
    <x v="11"/>
    <x v="4"/>
  </r>
  <r>
    <x v="40"/>
    <x v="0"/>
  </r>
  <r>
    <x v="7"/>
    <x v="0"/>
  </r>
  <r>
    <x v="49"/>
    <x v="5"/>
  </r>
  <r>
    <x v="21"/>
    <x v="5"/>
  </r>
  <r>
    <x v="50"/>
    <x v="2"/>
  </r>
  <r>
    <x v="51"/>
    <x v="1"/>
  </r>
  <r>
    <x v="50"/>
    <x v="1"/>
  </r>
  <r>
    <x v="52"/>
    <x v="3"/>
  </r>
  <r>
    <x v="53"/>
    <x v="3"/>
  </r>
  <r>
    <x v="5"/>
    <x v="4"/>
  </r>
  <r>
    <x v="54"/>
    <x v="4"/>
  </r>
  <r>
    <x v="55"/>
    <x v="4"/>
  </r>
  <r>
    <x v="56"/>
    <x v="0"/>
  </r>
  <r>
    <x v="52"/>
    <x v="0"/>
  </r>
  <r>
    <x v="57"/>
    <x v="0"/>
  </r>
  <r>
    <x v="1"/>
    <x v="5"/>
  </r>
  <r>
    <x v="58"/>
    <x v="1"/>
  </r>
  <r>
    <x v="53"/>
    <x v="3"/>
  </r>
  <r>
    <x v="59"/>
    <x v="3"/>
  </r>
  <r>
    <x v="60"/>
    <x v="3"/>
  </r>
  <r>
    <x v="61"/>
    <x v="4"/>
  </r>
  <r>
    <x v="53"/>
    <x v="4"/>
  </r>
  <r>
    <x v="62"/>
    <x v="4"/>
  </r>
  <r>
    <x v="56"/>
    <x v="4"/>
  </r>
  <r>
    <x v="7"/>
    <x v="0"/>
  </r>
  <r>
    <x v="63"/>
    <x v="0"/>
  </r>
  <r>
    <x v="54"/>
    <x v="0"/>
  </r>
  <r>
    <x v="64"/>
    <x v="0"/>
  </r>
  <r>
    <x v="25"/>
    <x v="5"/>
  </r>
  <r>
    <x v="65"/>
    <x v="5"/>
  </r>
  <r>
    <x v="66"/>
    <x v="2"/>
  </r>
  <r>
    <x v="67"/>
    <x v="4"/>
  </r>
  <r>
    <x v="68"/>
    <x v="1"/>
  </r>
  <r>
    <x v="69"/>
    <x v="1"/>
  </r>
  <r>
    <x v="70"/>
    <x v="1"/>
  </r>
  <r>
    <x v="71"/>
    <x v="3"/>
  </r>
  <r>
    <x v="72"/>
    <x v="3"/>
  </r>
  <r>
    <x v="62"/>
    <x v="3"/>
  </r>
  <r>
    <x v="73"/>
    <x v="4"/>
  </r>
  <r>
    <x v="74"/>
    <x v="4"/>
  </r>
  <r>
    <x v="62"/>
    <x v="4"/>
  </r>
  <r>
    <x v="53"/>
    <x v="0"/>
  </r>
  <r>
    <x v="55"/>
    <x v="0"/>
  </r>
  <r>
    <x v="57"/>
    <x v="0"/>
  </r>
  <r>
    <x v="61"/>
    <x v="5"/>
  </r>
  <r>
    <x v="75"/>
    <x v="5"/>
  </r>
  <r>
    <x v="76"/>
    <x v="5"/>
  </r>
  <r>
    <x v="77"/>
    <x v="6"/>
  </r>
  <r>
    <x v="78"/>
    <x v="3"/>
  </r>
  <r>
    <x v="6"/>
    <x v="3"/>
  </r>
  <r>
    <x v="0"/>
    <x v="3"/>
  </r>
  <r>
    <x v="64"/>
    <x v="4"/>
  </r>
  <r>
    <x v="75"/>
    <x v="4"/>
  </r>
  <r>
    <x v="57"/>
    <x v="4"/>
  </r>
  <r>
    <x v="65"/>
    <x v="4"/>
  </r>
  <r>
    <x v="79"/>
    <x v="0"/>
  </r>
  <r>
    <x v="80"/>
    <x v="0"/>
  </r>
  <r>
    <x v="63"/>
    <x v="0"/>
  </r>
  <r>
    <x v="1"/>
    <x v="5"/>
  </r>
  <r>
    <x v="35"/>
    <x v="1"/>
  </r>
  <r>
    <x v="56"/>
    <x v="1"/>
  </r>
  <r>
    <x v="81"/>
    <x v="3"/>
  </r>
  <r>
    <x v="3"/>
    <x v="3"/>
  </r>
  <r>
    <x v="54"/>
    <x v="4"/>
  </r>
  <r>
    <x v="82"/>
    <x v="4"/>
  </r>
  <r>
    <x v="63"/>
    <x v="0"/>
  </r>
  <r>
    <x v="43"/>
    <x v="2"/>
  </r>
  <r>
    <x v="83"/>
    <x v="4"/>
  </r>
  <r>
    <x v="84"/>
    <x v="6"/>
  </r>
  <r>
    <x v="85"/>
    <x v="1"/>
  </r>
  <r>
    <x v="65"/>
    <x v="1"/>
  </r>
  <r>
    <x v="67"/>
    <x v="3"/>
  </r>
  <r>
    <x v="65"/>
    <x v="3"/>
  </r>
  <r>
    <x v="5"/>
    <x v="4"/>
  </r>
  <r>
    <x v="7"/>
    <x v="4"/>
  </r>
  <r>
    <x v="86"/>
    <x v="0"/>
  </r>
  <r>
    <x v="83"/>
    <x v="0"/>
  </r>
  <r>
    <x v="83"/>
    <x v="5"/>
  </r>
  <r>
    <x v="87"/>
    <x v="6"/>
  </r>
  <r>
    <x v="88"/>
    <x v="1"/>
  </r>
  <r>
    <x v="7"/>
    <x v="3"/>
  </r>
  <r>
    <x v="89"/>
    <x v="3"/>
  </r>
  <r>
    <x v="7"/>
    <x v="4"/>
  </r>
  <r>
    <x v="49"/>
    <x v="4"/>
  </r>
  <r>
    <x v="53"/>
    <x v="0"/>
  </r>
  <r>
    <x v="79"/>
    <x v="0"/>
  </r>
  <r>
    <x v="64"/>
    <x v="5"/>
  </r>
  <r>
    <x v="25"/>
    <x v="5"/>
  </r>
  <r>
    <x v="24"/>
    <x v="1"/>
  </r>
  <r>
    <x v="24"/>
    <x v="3"/>
  </r>
  <r>
    <x v="7"/>
    <x v="4"/>
  </r>
  <r>
    <x v="67"/>
    <x v="4"/>
  </r>
  <r>
    <x v="24"/>
    <x v="4"/>
  </r>
  <r>
    <x v="90"/>
    <x v="4"/>
  </r>
  <r>
    <x v="91"/>
    <x v="0"/>
  </r>
  <r>
    <x v="9"/>
    <x v="0"/>
  </r>
  <r>
    <x v="5"/>
    <x v="4"/>
  </r>
  <r>
    <x v="75"/>
    <x v="4"/>
  </r>
  <r>
    <x v="45"/>
    <x v="4"/>
  </r>
  <r>
    <x v="92"/>
    <x v="1"/>
  </r>
  <r>
    <x v="7"/>
    <x v="1"/>
  </r>
  <r>
    <x v="75"/>
    <x v="3"/>
  </r>
  <r>
    <x v="25"/>
    <x v="3"/>
  </r>
  <r>
    <x v="90"/>
    <x v="4"/>
  </r>
  <r>
    <x v="24"/>
    <x v="4"/>
  </r>
  <r>
    <x v="83"/>
    <x v="4"/>
  </r>
  <r>
    <x v="91"/>
    <x v="0"/>
  </r>
  <r>
    <x v="9"/>
    <x v="0"/>
  </r>
  <r>
    <x v="25"/>
    <x v="5"/>
  </r>
  <r>
    <x v="50"/>
    <x v="1"/>
  </r>
  <r>
    <x v="93"/>
    <x v="4"/>
  </r>
  <r>
    <x v="94"/>
    <x v="4"/>
  </r>
  <r>
    <x v="9"/>
    <x v="0"/>
  </r>
  <r>
    <x v="95"/>
    <x v="1"/>
  </r>
  <r>
    <x v="95"/>
    <x v="1"/>
  </r>
  <r>
    <x v="96"/>
    <x v="3"/>
  </r>
  <r>
    <x v="89"/>
    <x v="3"/>
  </r>
  <r>
    <x v="97"/>
    <x v="3"/>
  </r>
  <r>
    <x v="98"/>
    <x v="3"/>
  </r>
  <r>
    <x v="56"/>
    <x v="4"/>
  </r>
  <r>
    <x v="0"/>
    <x v="4"/>
  </r>
  <r>
    <x v="99"/>
    <x v="4"/>
  </r>
  <r>
    <x v="59"/>
    <x v="4"/>
  </r>
  <r>
    <x v="33"/>
    <x v="0"/>
  </r>
  <r>
    <x v="2"/>
    <x v="0"/>
  </r>
  <r>
    <x v="94"/>
    <x v="5"/>
  </r>
  <r>
    <x v="80"/>
    <x v="1"/>
  </r>
  <r>
    <x v="100"/>
    <x v="3"/>
  </r>
  <r>
    <x v="91"/>
    <x v="3"/>
  </r>
  <r>
    <x v="101"/>
    <x v="3"/>
  </r>
  <r>
    <x v="102"/>
    <x v="4"/>
  </r>
  <r>
    <x v="103"/>
    <x v="4"/>
  </r>
  <r>
    <x v="104"/>
    <x v="4"/>
  </r>
  <r>
    <x v="40"/>
    <x v="0"/>
  </r>
  <r>
    <x v="40"/>
    <x v="0"/>
  </r>
  <r>
    <x v="52"/>
    <x v="5"/>
  </r>
  <r>
    <x v="24"/>
    <x v="2"/>
  </r>
  <r>
    <x v="105"/>
    <x v="1"/>
  </r>
  <r>
    <x v="97"/>
    <x v="3"/>
  </r>
  <r>
    <x v="7"/>
    <x v="3"/>
  </r>
  <r>
    <x v="63"/>
    <x v="4"/>
  </r>
  <r>
    <x v="102"/>
    <x v="4"/>
  </r>
  <r>
    <x v="102"/>
    <x v="4"/>
  </r>
  <r>
    <x v="59"/>
    <x v="4"/>
  </r>
  <r>
    <x v="104"/>
    <x v="0"/>
  </r>
  <r>
    <x v="8"/>
    <x v="0"/>
  </r>
  <r>
    <x v="40"/>
    <x v="0"/>
  </r>
  <r>
    <x v="9"/>
    <x v="0"/>
  </r>
  <r>
    <x v="106"/>
    <x v="5"/>
  </r>
  <r>
    <x v="54"/>
    <x v="1"/>
  </r>
  <r>
    <x v="91"/>
    <x v="3"/>
  </r>
  <r>
    <x v="2"/>
    <x v="3"/>
  </r>
  <r>
    <x v="94"/>
    <x v="4"/>
  </r>
  <r>
    <x v="104"/>
    <x v="4"/>
  </r>
  <r>
    <x v="107"/>
    <x v="4"/>
  </r>
  <r>
    <x v="106"/>
    <x v="4"/>
  </r>
  <r>
    <x v="103"/>
    <x v="0"/>
  </r>
  <r>
    <x v="31"/>
    <x v="6"/>
  </r>
  <r>
    <x v="8"/>
    <x v="3"/>
  </r>
  <r>
    <x v="31"/>
    <x v="4"/>
  </r>
  <r>
    <x v="24"/>
    <x v="4"/>
  </r>
  <r>
    <x v="24"/>
    <x v="5"/>
  </r>
  <r>
    <x v="4"/>
    <x v="0"/>
  </r>
  <r>
    <x v="108"/>
    <x v="1"/>
  </r>
  <r>
    <x v="108"/>
    <x v="1"/>
  </r>
  <r>
    <x v="109"/>
    <x v="3"/>
  </r>
  <r>
    <x v="109"/>
    <x v="3"/>
  </r>
  <r>
    <x v="92"/>
    <x v="3"/>
  </r>
  <r>
    <x v="55"/>
    <x v="3"/>
  </r>
  <r>
    <x v="8"/>
    <x v="3"/>
  </r>
  <r>
    <x v="93"/>
    <x v="4"/>
  </r>
  <r>
    <x v="99"/>
    <x v="4"/>
  </r>
  <r>
    <x v="4"/>
    <x v="4"/>
  </r>
  <r>
    <x v="83"/>
    <x v="4"/>
  </r>
  <r>
    <x v="104"/>
    <x v="0"/>
  </r>
  <r>
    <x v="107"/>
    <x v="0"/>
  </r>
  <r>
    <x v="110"/>
    <x v="0"/>
  </r>
  <r>
    <x v="99"/>
    <x v="0"/>
  </r>
  <r>
    <x v="10"/>
    <x v="4"/>
  </r>
  <r>
    <x v="25"/>
    <x v="3"/>
  </r>
  <r>
    <x v="90"/>
    <x v="3"/>
  </r>
  <r>
    <x v="39"/>
    <x v="3"/>
  </r>
  <r>
    <x v="90"/>
    <x v="4"/>
  </r>
  <r>
    <x v="86"/>
    <x v="4"/>
  </r>
  <r>
    <x v="59"/>
    <x v="0"/>
  </r>
  <r>
    <x v="111"/>
    <x v="0"/>
  </r>
  <r>
    <x v="33"/>
    <x v="0"/>
  </r>
  <r>
    <x v="112"/>
    <x v="0"/>
  </r>
  <r>
    <x v="9"/>
    <x v="0"/>
  </r>
  <r>
    <x v="113"/>
    <x v="5"/>
  </r>
  <r>
    <x v="86"/>
    <x v="5"/>
  </r>
  <r>
    <x v="75"/>
    <x v="5"/>
  </r>
  <r>
    <x v="8"/>
    <x v="3"/>
  </r>
  <r>
    <x v="5"/>
    <x v="4"/>
  </r>
  <r>
    <x v="76"/>
    <x v="1"/>
  </r>
  <r>
    <x v="114"/>
    <x v="3"/>
  </r>
  <r>
    <x v="64"/>
    <x v="3"/>
  </r>
  <r>
    <x v="60"/>
    <x v="4"/>
  </r>
  <r>
    <x v="115"/>
    <x v="4"/>
  </r>
  <r>
    <x v="102"/>
    <x v="4"/>
  </r>
  <r>
    <x v="94"/>
    <x v="4"/>
  </r>
  <r>
    <x v="113"/>
    <x v="0"/>
  </r>
  <r>
    <x v="54"/>
    <x v="0"/>
  </r>
  <r>
    <x v="54"/>
    <x v="0"/>
  </r>
  <r>
    <x v="9"/>
    <x v="5"/>
  </r>
  <r>
    <x v="9"/>
    <x v="4"/>
  </r>
  <r>
    <x v="116"/>
    <x v="3"/>
  </r>
  <r>
    <x v="6"/>
    <x v="3"/>
  </r>
  <r>
    <x v="54"/>
    <x v="3"/>
  </r>
  <r>
    <x v="52"/>
    <x v="3"/>
  </r>
  <r>
    <x v="75"/>
    <x v="4"/>
  </r>
  <r>
    <x v="101"/>
    <x v="4"/>
  </r>
  <r>
    <x v="117"/>
    <x v="4"/>
  </r>
  <r>
    <x v="2"/>
    <x v="4"/>
  </r>
  <r>
    <x v="104"/>
    <x v="0"/>
  </r>
  <r>
    <x v="118"/>
    <x v="0"/>
  </r>
  <r>
    <x v="114"/>
    <x v="5"/>
  </r>
  <r>
    <x v="60"/>
    <x v="5"/>
  </r>
  <r>
    <x v="63"/>
    <x v="2"/>
  </r>
  <r>
    <x v="0"/>
    <x v="4"/>
  </r>
  <r>
    <x v="9"/>
    <x v="0"/>
  </r>
  <r>
    <x v="40"/>
    <x v="0"/>
  </r>
  <r>
    <x v="5"/>
    <x v="5"/>
  </r>
  <r>
    <x v="7"/>
    <x v="5"/>
  </r>
  <r>
    <x v="31"/>
    <x v="2"/>
  </r>
  <r>
    <x v="119"/>
    <x v="1"/>
  </r>
  <r>
    <x v="60"/>
    <x v="3"/>
  </r>
  <r>
    <x v="112"/>
    <x v="4"/>
  </r>
  <r>
    <x v="53"/>
    <x v="4"/>
  </r>
  <r>
    <x v="120"/>
    <x v="0"/>
  </r>
  <r>
    <x v="40"/>
    <x v="0"/>
  </r>
  <r>
    <x v="0"/>
    <x v="0"/>
  </r>
  <r>
    <x v="25"/>
    <x v="0"/>
  </r>
  <r>
    <x v="84"/>
    <x v="1"/>
  </r>
  <r>
    <x v="119"/>
    <x v="3"/>
  </r>
  <r>
    <x v="92"/>
    <x v="3"/>
  </r>
  <r>
    <x v="90"/>
    <x v="4"/>
  </r>
  <r>
    <x v="113"/>
    <x v="4"/>
  </r>
  <r>
    <x v="112"/>
    <x v="0"/>
  </r>
  <r>
    <x v="25"/>
    <x v="0"/>
  </r>
  <r>
    <x v="31"/>
    <x v="3"/>
  </r>
  <r>
    <x v="7"/>
    <x v="3"/>
  </r>
  <r>
    <x v="7"/>
    <x v="0"/>
  </r>
  <r>
    <x v="6"/>
    <x v="5"/>
  </r>
  <r>
    <x v="69"/>
    <x v="1"/>
  </r>
  <r>
    <x v="121"/>
    <x v="3"/>
  </r>
  <r>
    <x v="121"/>
    <x v="3"/>
  </r>
  <r>
    <x v="114"/>
    <x v="3"/>
  </r>
  <r>
    <x v="122"/>
    <x v="3"/>
  </r>
  <r>
    <x v="99"/>
    <x v="4"/>
  </r>
  <r>
    <x v="62"/>
    <x v="4"/>
  </r>
  <r>
    <x v="116"/>
    <x v="4"/>
  </r>
  <r>
    <x v="7"/>
    <x v="0"/>
  </r>
  <r>
    <x v="54"/>
    <x v="0"/>
  </r>
  <r>
    <x v="33"/>
    <x v="0"/>
  </r>
  <r>
    <x v="47"/>
    <x v="1"/>
  </r>
  <r>
    <x v="123"/>
    <x v="3"/>
  </r>
  <r>
    <x v="72"/>
    <x v="3"/>
  </r>
  <r>
    <x v="10"/>
    <x v="3"/>
  </r>
  <r>
    <x v="101"/>
    <x v="4"/>
  </r>
  <r>
    <x v="2"/>
    <x v="4"/>
  </r>
  <r>
    <x v="60"/>
    <x v="0"/>
  </r>
  <r>
    <x v="2"/>
    <x v="0"/>
  </r>
  <r>
    <x v="124"/>
    <x v="0"/>
  </r>
  <r>
    <x v="60"/>
    <x v="1"/>
  </r>
  <r>
    <x v="102"/>
    <x v="3"/>
  </r>
  <r>
    <x v="111"/>
    <x v="3"/>
  </r>
  <r>
    <x v="125"/>
    <x v="4"/>
  </r>
  <r>
    <x v="126"/>
    <x v="4"/>
  </r>
  <r>
    <x v="125"/>
    <x v="0"/>
  </r>
  <r>
    <x v="32"/>
    <x v="0"/>
  </r>
  <r>
    <x v="127"/>
    <x v="5"/>
  </r>
  <r>
    <x v="10"/>
    <x v="0"/>
  </r>
  <r>
    <x v="128"/>
    <x v="3"/>
  </r>
  <r>
    <x v="4"/>
    <x v="3"/>
  </r>
  <r>
    <x v="53"/>
    <x v="3"/>
  </r>
  <r>
    <x v="127"/>
    <x v="3"/>
  </r>
  <r>
    <x v="129"/>
    <x v="4"/>
  </r>
  <r>
    <x v="130"/>
    <x v="4"/>
  </r>
  <r>
    <x v="131"/>
    <x v="0"/>
  </r>
  <r>
    <x v="107"/>
    <x v="0"/>
  </r>
  <r>
    <x v="2"/>
    <x v="5"/>
  </r>
  <r>
    <x v="132"/>
    <x v="0"/>
  </r>
  <r>
    <x v="24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x v="0"/>
    <x v="0"/>
  </r>
  <r>
    <x v="1"/>
    <x v="1"/>
  </r>
  <r>
    <x v="2"/>
    <x v="1"/>
  </r>
  <r>
    <x v="3"/>
    <x v="2"/>
  </r>
  <r>
    <x v="4"/>
    <x v="2"/>
  </r>
  <r>
    <x v="5"/>
    <x v="3"/>
  </r>
  <r>
    <x v="6"/>
    <x v="3"/>
  </r>
  <r>
    <x v="7"/>
    <x v="3"/>
  </r>
  <r>
    <x v="8"/>
    <x v="3"/>
  </r>
  <r>
    <x v="9"/>
    <x v="0"/>
  </r>
  <r>
    <x v="10"/>
    <x v="1"/>
  </r>
  <r>
    <x v="11"/>
    <x v="1"/>
  </r>
  <r>
    <x v="12"/>
    <x v="2"/>
  </r>
  <r>
    <x v="13"/>
    <x v="2"/>
  </r>
  <r>
    <x v="14"/>
    <x v="3"/>
  </r>
  <r>
    <x v="11"/>
    <x v="3"/>
  </r>
  <r>
    <x v="15"/>
    <x v="4"/>
  </r>
  <r>
    <x v="16"/>
    <x v="1"/>
  </r>
  <r>
    <x v="17"/>
    <x v="1"/>
  </r>
  <r>
    <x v="18"/>
    <x v="2"/>
  </r>
  <r>
    <x v="19"/>
    <x v="2"/>
  </r>
  <r>
    <x v="20"/>
    <x v="3"/>
  </r>
  <r>
    <x v="21"/>
    <x v="4"/>
  </r>
  <r>
    <x v="22"/>
    <x v="1"/>
  </r>
  <r>
    <x v="23"/>
    <x v="1"/>
  </r>
  <r>
    <x v="22"/>
    <x v="2"/>
  </r>
  <r>
    <x v="22"/>
    <x v="2"/>
  </r>
  <r>
    <x v="24"/>
    <x v="2"/>
  </r>
  <r>
    <x v="25"/>
    <x v="3"/>
  </r>
  <r>
    <x v="26"/>
    <x v="3"/>
  </r>
  <r>
    <x v="27"/>
    <x v="3"/>
  </r>
  <r>
    <x v="28"/>
    <x v="4"/>
  </r>
  <r>
    <x v="29"/>
    <x v="0"/>
  </r>
  <r>
    <x v="30"/>
    <x v="1"/>
  </r>
  <r>
    <x v="31"/>
    <x v="1"/>
  </r>
  <r>
    <x v="32"/>
    <x v="2"/>
  </r>
  <r>
    <x v="33"/>
    <x v="2"/>
  </r>
  <r>
    <x v="34"/>
    <x v="3"/>
  </r>
  <r>
    <x v="30"/>
    <x v="3"/>
  </r>
  <r>
    <x v="35"/>
    <x v="3"/>
  </r>
  <r>
    <x v="1"/>
    <x v="4"/>
  </r>
  <r>
    <x v="36"/>
    <x v="1"/>
  </r>
  <r>
    <x v="17"/>
    <x v="2"/>
  </r>
  <r>
    <x v="37"/>
    <x v="2"/>
  </r>
  <r>
    <x v="38"/>
    <x v="3"/>
  </r>
  <r>
    <x v="20"/>
    <x v="4"/>
  </r>
  <r>
    <x v="39"/>
    <x v="5"/>
  </r>
  <r>
    <x v="24"/>
    <x v="0"/>
  </r>
  <r>
    <x v="40"/>
    <x v="0"/>
  </r>
  <r>
    <x v="41"/>
    <x v="1"/>
  </r>
  <r>
    <x v="42"/>
    <x v="1"/>
  </r>
  <r>
    <x v="43"/>
    <x v="2"/>
  </r>
  <r>
    <x v="44"/>
    <x v="2"/>
  </r>
  <r>
    <x v="45"/>
    <x v="2"/>
  </r>
  <r>
    <x v="46"/>
    <x v="2"/>
  </r>
  <r>
    <x v="47"/>
    <x v="3"/>
  </r>
  <r>
    <x v="48"/>
    <x v="3"/>
  </r>
  <r>
    <x v="24"/>
    <x v="3"/>
  </r>
  <r>
    <x v="24"/>
    <x v="3"/>
  </r>
  <r>
    <x v="45"/>
    <x v="0"/>
  </r>
  <r>
    <x v="49"/>
    <x v="1"/>
  </r>
  <r>
    <x v="41"/>
    <x v="1"/>
  </r>
  <r>
    <x v="42"/>
    <x v="1"/>
  </r>
  <r>
    <x v="50"/>
    <x v="2"/>
  </r>
  <r>
    <x v="51"/>
    <x v="2"/>
  </r>
  <r>
    <x v="51"/>
    <x v="2"/>
  </r>
  <r>
    <x v="52"/>
    <x v="2"/>
  </r>
  <r>
    <x v="53"/>
    <x v="3"/>
  </r>
  <r>
    <x v="41"/>
    <x v="3"/>
  </r>
  <r>
    <x v="54"/>
    <x v="4"/>
  </r>
  <r>
    <x v="24"/>
    <x v="0"/>
  </r>
  <r>
    <x v="45"/>
    <x v="0"/>
  </r>
  <r>
    <x v="41"/>
    <x v="0"/>
  </r>
  <r>
    <x v="55"/>
    <x v="1"/>
  </r>
  <r>
    <x v="56"/>
    <x v="1"/>
  </r>
  <r>
    <x v="20"/>
    <x v="1"/>
  </r>
  <r>
    <x v="46"/>
    <x v="1"/>
  </r>
  <r>
    <x v="46"/>
    <x v="1"/>
  </r>
  <r>
    <x v="11"/>
    <x v="1"/>
  </r>
  <r>
    <x v="49"/>
    <x v="2"/>
  </r>
  <r>
    <x v="57"/>
    <x v="2"/>
  </r>
  <r>
    <x v="58"/>
    <x v="3"/>
  </r>
  <r>
    <x v="36"/>
    <x v="1"/>
  </r>
  <r>
    <x v="59"/>
    <x v="1"/>
  </r>
  <r>
    <x v="60"/>
    <x v="1"/>
  </r>
  <r>
    <x v="61"/>
    <x v="1"/>
  </r>
  <r>
    <x v="62"/>
    <x v="2"/>
  </r>
  <r>
    <x v="63"/>
    <x v="2"/>
  </r>
  <r>
    <x v="42"/>
    <x v="3"/>
  </r>
  <r>
    <x v="18"/>
    <x v="3"/>
  </r>
  <r>
    <x v="42"/>
    <x v="3"/>
  </r>
  <r>
    <x v="43"/>
    <x v="3"/>
  </r>
  <r>
    <x v="64"/>
    <x v="4"/>
  </r>
  <r>
    <x v="27"/>
    <x v="0"/>
  </r>
  <r>
    <x v="27"/>
    <x v="2"/>
  </r>
  <r>
    <x v="31"/>
    <x v="1"/>
  </r>
  <r>
    <x v="65"/>
    <x v="2"/>
  </r>
  <r>
    <x v="66"/>
    <x v="2"/>
  </r>
  <r>
    <x v="30"/>
    <x v="2"/>
  </r>
  <r>
    <x v="51"/>
    <x v="2"/>
  </r>
  <r>
    <x v="67"/>
    <x v="3"/>
  </r>
  <r>
    <x v="55"/>
    <x v="3"/>
  </r>
  <r>
    <x v="17"/>
    <x v="4"/>
  </r>
  <r>
    <x v="45"/>
    <x v="0"/>
  </r>
  <r>
    <x v="68"/>
    <x v="1"/>
  </r>
  <r>
    <x v="60"/>
    <x v="1"/>
  </r>
  <r>
    <x v="37"/>
    <x v="2"/>
  </r>
  <r>
    <x v="51"/>
    <x v="2"/>
  </r>
  <r>
    <x v="69"/>
    <x v="2"/>
  </r>
  <r>
    <x v="70"/>
    <x v="2"/>
  </r>
  <r>
    <x v="71"/>
    <x v="2"/>
  </r>
  <r>
    <x v="72"/>
    <x v="2"/>
  </r>
  <r>
    <x v="73"/>
    <x v="3"/>
  </r>
  <r>
    <x v="14"/>
    <x v="3"/>
  </r>
  <r>
    <x v="17"/>
    <x v="4"/>
  </r>
  <r>
    <x v="74"/>
    <x v="0"/>
  </r>
  <r>
    <x v="69"/>
    <x v="1"/>
  </r>
  <r>
    <x v="61"/>
    <x v="1"/>
  </r>
  <r>
    <x v="75"/>
    <x v="2"/>
  </r>
  <r>
    <x v="18"/>
    <x v="2"/>
  </r>
  <r>
    <x v="71"/>
    <x v="2"/>
  </r>
  <r>
    <x v="56"/>
    <x v="3"/>
  </r>
  <r>
    <x v="12"/>
    <x v="3"/>
  </r>
  <r>
    <x v="50"/>
    <x v="3"/>
  </r>
  <r>
    <x v="23"/>
    <x v="4"/>
  </r>
  <r>
    <x v="1"/>
    <x v="0"/>
  </r>
  <r>
    <x v="14"/>
    <x v="1"/>
  </r>
  <r>
    <x v="76"/>
    <x v="1"/>
  </r>
  <r>
    <x v="77"/>
    <x v="2"/>
  </r>
  <r>
    <x v="68"/>
    <x v="2"/>
  </r>
  <r>
    <x v="78"/>
    <x v="2"/>
  </r>
  <r>
    <x v="79"/>
    <x v="2"/>
  </r>
  <r>
    <x v="80"/>
    <x v="3"/>
  </r>
  <r>
    <x v="81"/>
    <x v="3"/>
  </r>
  <r>
    <x v="1"/>
    <x v="3"/>
  </r>
  <r>
    <x v="18"/>
    <x v="3"/>
  </r>
  <r>
    <x v="42"/>
    <x v="0"/>
  </r>
  <r>
    <x v="45"/>
    <x v="1"/>
  </r>
  <r>
    <x v="53"/>
    <x v="1"/>
  </r>
  <r>
    <x v="36"/>
    <x v="2"/>
  </r>
  <r>
    <x v="27"/>
    <x v="2"/>
  </r>
  <r>
    <x v="60"/>
    <x v="2"/>
  </r>
  <r>
    <x v="60"/>
    <x v="3"/>
  </r>
  <r>
    <x v="82"/>
    <x v="3"/>
  </r>
  <r>
    <x v="83"/>
    <x v="4"/>
  </r>
  <r>
    <x v="84"/>
    <x v="4"/>
  </r>
  <r>
    <x v="45"/>
    <x v="1"/>
  </r>
  <r>
    <x v="53"/>
    <x v="1"/>
  </r>
  <r>
    <x v="36"/>
    <x v="2"/>
  </r>
  <r>
    <x v="27"/>
    <x v="2"/>
  </r>
  <r>
    <x v="34"/>
    <x v="2"/>
  </r>
  <r>
    <x v="55"/>
    <x v="2"/>
  </r>
  <r>
    <x v="27"/>
    <x v="3"/>
  </r>
  <r>
    <x v="27"/>
    <x v="4"/>
  </r>
  <r>
    <x v="42"/>
    <x v="0"/>
  </r>
  <r>
    <x v="18"/>
    <x v="0"/>
  </r>
  <r>
    <x v="24"/>
    <x v="1"/>
  </r>
  <r>
    <x v="85"/>
    <x v="1"/>
  </r>
  <r>
    <x v="45"/>
    <x v="2"/>
  </r>
  <r>
    <x v="40"/>
    <x v="2"/>
  </r>
  <r>
    <x v="86"/>
    <x v="3"/>
  </r>
  <r>
    <x v="87"/>
    <x v="3"/>
  </r>
  <r>
    <x v="88"/>
    <x v="4"/>
  </r>
  <r>
    <x v="26"/>
    <x v="6"/>
  </r>
  <r>
    <x v="66"/>
    <x v="0"/>
  </r>
  <r>
    <x v="80"/>
    <x v="1"/>
  </r>
  <r>
    <x v="89"/>
    <x v="1"/>
  </r>
  <r>
    <x v="68"/>
    <x v="2"/>
  </r>
  <r>
    <x v="66"/>
    <x v="2"/>
  </r>
  <r>
    <x v="90"/>
    <x v="3"/>
  </r>
  <r>
    <x v="22"/>
    <x v="3"/>
  </r>
  <r>
    <x v="59"/>
    <x v="4"/>
  </r>
  <r>
    <x v="91"/>
    <x v="4"/>
  </r>
  <r>
    <x v="92"/>
    <x v="6"/>
  </r>
  <r>
    <x v="17"/>
    <x v="5"/>
  </r>
  <r>
    <x v="41"/>
    <x v="1"/>
  </r>
  <r>
    <x v="68"/>
    <x v="2"/>
  </r>
  <r>
    <x v="93"/>
    <x v="2"/>
  </r>
  <r>
    <x v="84"/>
    <x v="3"/>
  </r>
  <r>
    <x v="94"/>
    <x v="3"/>
  </r>
  <r>
    <x v="72"/>
    <x v="4"/>
  </r>
  <r>
    <x v="95"/>
    <x v="4"/>
  </r>
  <r>
    <x v="53"/>
    <x v="0"/>
  </r>
  <r>
    <x v="19"/>
    <x v="1"/>
  </r>
  <r>
    <x v="69"/>
    <x v="1"/>
  </r>
  <r>
    <x v="48"/>
    <x v="1"/>
  </r>
  <r>
    <x v="71"/>
    <x v="2"/>
  </r>
  <r>
    <x v="47"/>
    <x v="2"/>
  </r>
  <r>
    <x v="96"/>
    <x v="2"/>
  </r>
  <r>
    <x v="43"/>
    <x v="2"/>
  </r>
  <r>
    <x v="68"/>
    <x v="3"/>
  </r>
  <r>
    <x v="64"/>
    <x v="3"/>
  </r>
  <r>
    <x v="47"/>
    <x v="3"/>
  </r>
  <r>
    <x v="89"/>
    <x v="6"/>
  </r>
  <r>
    <x v="97"/>
    <x v="0"/>
  </r>
  <r>
    <x v="98"/>
    <x v="0"/>
  </r>
  <r>
    <x v="99"/>
    <x v="0"/>
  </r>
  <r>
    <x v="11"/>
    <x v="1"/>
  </r>
  <r>
    <x v="19"/>
    <x v="1"/>
  </r>
  <r>
    <x v="100"/>
    <x v="1"/>
  </r>
  <r>
    <x v="41"/>
    <x v="2"/>
  </r>
  <r>
    <x v="44"/>
    <x v="2"/>
  </r>
  <r>
    <x v="87"/>
    <x v="2"/>
  </r>
  <r>
    <x v="64"/>
    <x v="3"/>
  </r>
  <r>
    <x v="96"/>
    <x v="3"/>
  </r>
  <r>
    <x v="101"/>
    <x v="3"/>
  </r>
  <r>
    <x v="7"/>
    <x v="4"/>
  </r>
  <r>
    <x v="102"/>
    <x v="4"/>
  </r>
  <r>
    <x v="77"/>
    <x v="4"/>
  </r>
  <r>
    <x v="49"/>
    <x v="5"/>
  </r>
  <r>
    <x v="80"/>
    <x v="0"/>
  </r>
  <r>
    <x v="1"/>
    <x v="0"/>
  </r>
  <r>
    <x v="103"/>
    <x v="1"/>
  </r>
  <r>
    <x v="104"/>
    <x v="1"/>
  </r>
  <r>
    <x v="51"/>
    <x v="1"/>
  </r>
  <r>
    <x v="80"/>
    <x v="1"/>
  </r>
  <r>
    <x v="18"/>
    <x v="2"/>
  </r>
  <r>
    <x v="71"/>
    <x v="2"/>
  </r>
  <r>
    <x v="84"/>
    <x v="2"/>
  </r>
  <r>
    <x v="105"/>
    <x v="2"/>
  </r>
  <r>
    <x v="66"/>
    <x v="3"/>
  </r>
  <r>
    <x v="106"/>
    <x v="3"/>
  </r>
  <r>
    <x v="68"/>
    <x v="3"/>
  </r>
  <r>
    <x v="21"/>
    <x v="4"/>
  </r>
  <r>
    <x v="40"/>
    <x v="0"/>
  </r>
  <r>
    <x v="36"/>
    <x v="1"/>
  </r>
  <r>
    <x v="62"/>
    <x v="1"/>
  </r>
  <r>
    <x v="37"/>
    <x v="1"/>
  </r>
  <r>
    <x v="80"/>
    <x v="2"/>
  </r>
  <r>
    <x v="24"/>
    <x v="2"/>
  </r>
  <r>
    <x v="7"/>
    <x v="2"/>
  </r>
  <r>
    <x v="100"/>
    <x v="3"/>
  </r>
  <r>
    <x v="47"/>
    <x v="3"/>
  </r>
  <r>
    <x v="45"/>
    <x v="4"/>
  </r>
  <r>
    <x v="107"/>
    <x v="4"/>
  </r>
  <r>
    <x v="108"/>
    <x v="5"/>
  </r>
  <r>
    <x v="109"/>
    <x v="0"/>
  </r>
  <r>
    <x v="9"/>
    <x v="0"/>
  </r>
  <r>
    <x v="9"/>
    <x v="1"/>
  </r>
  <r>
    <x v="110"/>
    <x v="1"/>
  </r>
  <r>
    <x v="111"/>
    <x v="2"/>
  </r>
  <r>
    <x v="112"/>
    <x v="2"/>
  </r>
  <r>
    <x v="108"/>
    <x v="2"/>
  </r>
  <r>
    <x v="113"/>
    <x v="2"/>
  </r>
  <r>
    <x v="114"/>
    <x v="3"/>
  </r>
  <r>
    <x v="111"/>
    <x v="3"/>
  </r>
  <r>
    <x v="115"/>
    <x v="4"/>
  </r>
  <r>
    <x v="116"/>
    <x v="4"/>
  </r>
  <r>
    <x v="116"/>
    <x v="4"/>
  </r>
  <r>
    <x v="117"/>
    <x v="5"/>
  </r>
  <r>
    <x v="118"/>
    <x v="5"/>
  </r>
  <r>
    <x v="41"/>
    <x v="0"/>
  </r>
  <r>
    <x v="118"/>
    <x v="1"/>
  </r>
  <r>
    <x v="119"/>
    <x v="1"/>
  </r>
  <r>
    <x v="119"/>
    <x v="1"/>
  </r>
  <r>
    <x v="120"/>
    <x v="2"/>
  </r>
  <r>
    <x v="110"/>
    <x v="2"/>
  </r>
  <r>
    <x v="60"/>
    <x v="2"/>
  </r>
  <r>
    <x v="121"/>
    <x v="2"/>
  </r>
  <r>
    <x v="122"/>
    <x v="3"/>
  </r>
  <r>
    <x v="123"/>
    <x v="3"/>
  </r>
  <r>
    <x v="42"/>
    <x v="3"/>
  </r>
  <r>
    <x v="117"/>
    <x v="3"/>
  </r>
  <r>
    <x v="107"/>
    <x v="4"/>
  </r>
  <r>
    <x v="124"/>
    <x v="0"/>
  </r>
  <r>
    <x v="48"/>
    <x v="0"/>
  </r>
  <r>
    <x v="125"/>
    <x v="0"/>
  </r>
  <r>
    <x v="20"/>
    <x v="1"/>
  </r>
  <r>
    <x v="30"/>
    <x v="1"/>
  </r>
  <r>
    <x v="126"/>
    <x v="1"/>
  </r>
  <r>
    <x v="111"/>
    <x v="2"/>
  </r>
  <r>
    <x v="47"/>
    <x v="2"/>
  </r>
  <r>
    <x v="120"/>
    <x v="2"/>
  </r>
  <r>
    <x v="20"/>
    <x v="2"/>
  </r>
  <r>
    <x v="27"/>
    <x v="3"/>
  </r>
  <r>
    <x v="9"/>
    <x v="3"/>
  </r>
  <r>
    <x v="112"/>
    <x v="3"/>
  </r>
  <r>
    <x v="111"/>
    <x v="5"/>
  </r>
  <r>
    <x v="117"/>
    <x v="5"/>
  </r>
  <r>
    <x v="127"/>
    <x v="0"/>
  </r>
  <r>
    <x v="60"/>
    <x v="0"/>
  </r>
  <r>
    <x v="26"/>
    <x v="0"/>
  </r>
  <r>
    <x v="112"/>
    <x v="1"/>
  </r>
  <r>
    <x v="118"/>
    <x v="1"/>
  </r>
  <r>
    <x v="109"/>
    <x v="1"/>
  </r>
  <r>
    <x v="128"/>
    <x v="2"/>
  </r>
  <r>
    <x v="27"/>
    <x v="2"/>
  </r>
  <r>
    <x v="107"/>
    <x v="2"/>
  </r>
  <r>
    <x v="127"/>
    <x v="2"/>
  </r>
  <r>
    <x v="111"/>
    <x v="2"/>
  </r>
  <r>
    <x v="129"/>
    <x v="3"/>
  </r>
  <r>
    <x v="130"/>
    <x v="3"/>
  </r>
  <r>
    <x v="131"/>
    <x v="3"/>
  </r>
  <r>
    <x v="27"/>
    <x v="4"/>
  </r>
  <r>
    <x v="12"/>
    <x v="4"/>
  </r>
  <r>
    <x v="125"/>
    <x v="4"/>
  </r>
  <r>
    <x v="109"/>
    <x v="5"/>
  </r>
  <r>
    <x v="112"/>
    <x v="5"/>
  </r>
  <r>
    <x v="113"/>
    <x v="0"/>
  </r>
  <r>
    <x v="118"/>
    <x v="0"/>
  </r>
  <r>
    <x v="26"/>
    <x v="0"/>
  </r>
  <r>
    <x v="129"/>
    <x v="1"/>
  </r>
  <r>
    <x v="129"/>
    <x v="1"/>
  </r>
  <r>
    <x v="27"/>
    <x v="2"/>
  </r>
  <r>
    <x v="116"/>
    <x v="2"/>
  </r>
  <r>
    <x v="130"/>
    <x v="2"/>
  </r>
  <r>
    <x v="132"/>
    <x v="2"/>
  </r>
  <r>
    <x v="130"/>
    <x v="3"/>
  </r>
  <r>
    <x v="87"/>
    <x v="3"/>
  </r>
  <r>
    <x v="115"/>
    <x v="4"/>
  </r>
  <r>
    <x v="133"/>
    <x v="6"/>
  </r>
  <r>
    <x v="47"/>
    <x v="5"/>
  </r>
  <r>
    <x v="114"/>
    <x v="5"/>
  </r>
  <r>
    <x v="121"/>
    <x v="5"/>
  </r>
  <r>
    <x v="60"/>
    <x v="0"/>
  </r>
  <r>
    <x v="60"/>
    <x v="0"/>
  </r>
  <r>
    <x v="134"/>
    <x v="0"/>
  </r>
  <r>
    <x v="126"/>
    <x v="1"/>
  </r>
  <r>
    <x v="111"/>
    <x v="1"/>
  </r>
  <r>
    <x v="108"/>
    <x v="1"/>
  </r>
  <r>
    <x v="117"/>
    <x v="2"/>
  </r>
  <r>
    <x v="107"/>
    <x v="2"/>
  </r>
  <r>
    <x v="134"/>
    <x v="2"/>
  </r>
  <r>
    <x v="118"/>
    <x v="3"/>
  </r>
  <r>
    <x v="41"/>
    <x v="1"/>
  </r>
  <r>
    <x v="60"/>
    <x v="1"/>
  </r>
  <r>
    <x v="9"/>
    <x v="1"/>
  </r>
  <r>
    <x v="9"/>
    <x v="1"/>
  </r>
  <r>
    <x v="135"/>
    <x v="1"/>
  </r>
  <r>
    <x v="135"/>
    <x v="1"/>
  </r>
  <r>
    <x v="114"/>
    <x v="1"/>
  </r>
  <r>
    <x v="78"/>
    <x v="2"/>
  </r>
  <r>
    <x v="78"/>
    <x v="2"/>
  </r>
  <r>
    <x v="82"/>
    <x v="2"/>
  </r>
  <r>
    <x v="78"/>
    <x v="2"/>
  </r>
  <r>
    <x v="50"/>
    <x v="3"/>
  </r>
  <r>
    <x v="41"/>
    <x v="2"/>
  </r>
  <r>
    <x v="115"/>
    <x v="1"/>
  </r>
  <r>
    <x v="109"/>
    <x v="2"/>
  </r>
  <r>
    <x v="136"/>
    <x v="6"/>
  </r>
  <r>
    <x v="109"/>
    <x v="1"/>
  </r>
  <r>
    <x v="124"/>
    <x v="4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  <r>
    <x v="27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</r>
  <r>
    <x v="1"/>
    <x v="1"/>
  </r>
  <r>
    <x v="2"/>
    <x v="1"/>
  </r>
  <r>
    <x v="3"/>
    <x v="2"/>
  </r>
  <r>
    <x v="4"/>
    <x v="2"/>
  </r>
  <r>
    <x v="5"/>
    <x v="3"/>
  </r>
  <r>
    <x v="6"/>
    <x v="3"/>
  </r>
  <r>
    <x v="7"/>
    <x v="3"/>
  </r>
  <r>
    <x v="8"/>
    <x v="3"/>
  </r>
  <r>
    <x v="9"/>
    <x v="0"/>
  </r>
  <r>
    <x v="10"/>
    <x v="1"/>
  </r>
  <r>
    <x v="11"/>
    <x v="1"/>
  </r>
  <r>
    <x v="12"/>
    <x v="2"/>
  </r>
  <r>
    <x v="13"/>
    <x v="2"/>
  </r>
  <r>
    <x v="14"/>
    <x v="3"/>
  </r>
  <r>
    <x v="15"/>
    <x v="3"/>
  </r>
  <r>
    <x v="16"/>
    <x v="4"/>
  </r>
  <r>
    <x v="6"/>
    <x v="1"/>
  </r>
  <r>
    <x v="3"/>
    <x v="1"/>
  </r>
  <r>
    <x v="15"/>
    <x v="2"/>
  </r>
  <r>
    <x v="17"/>
    <x v="2"/>
  </r>
  <r>
    <x v="18"/>
    <x v="3"/>
  </r>
  <r>
    <x v="19"/>
    <x v="3"/>
  </r>
  <r>
    <x v="20"/>
    <x v="3"/>
  </r>
  <r>
    <x v="21"/>
    <x v="4"/>
  </r>
  <r>
    <x v="22"/>
    <x v="1"/>
  </r>
  <r>
    <x v="23"/>
    <x v="1"/>
  </r>
  <r>
    <x v="24"/>
    <x v="2"/>
  </r>
  <r>
    <x v="25"/>
    <x v="2"/>
  </r>
  <r>
    <x v="26"/>
    <x v="2"/>
  </r>
  <r>
    <x v="27"/>
    <x v="3"/>
  </r>
  <r>
    <x v="28"/>
    <x v="3"/>
  </r>
  <r>
    <x v="29"/>
    <x v="3"/>
  </r>
  <r>
    <x v="29"/>
    <x v="4"/>
  </r>
  <r>
    <x v="30"/>
    <x v="0"/>
  </r>
  <r>
    <x v="31"/>
    <x v="1"/>
  </r>
  <r>
    <x v="32"/>
    <x v="1"/>
  </r>
  <r>
    <x v="33"/>
    <x v="2"/>
  </r>
  <r>
    <x v="34"/>
    <x v="2"/>
  </r>
  <r>
    <x v="35"/>
    <x v="3"/>
  </r>
  <r>
    <x v="36"/>
    <x v="3"/>
  </r>
  <r>
    <x v="37"/>
    <x v="4"/>
  </r>
  <r>
    <x v="38"/>
    <x v="1"/>
  </r>
  <r>
    <x v="39"/>
    <x v="2"/>
  </r>
  <r>
    <x v="40"/>
    <x v="2"/>
  </r>
  <r>
    <x v="41"/>
    <x v="3"/>
  </r>
  <r>
    <x v="42"/>
    <x v="4"/>
  </r>
  <r>
    <x v="43"/>
    <x v="5"/>
  </r>
  <r>
    <x v="44"/>
    <x v="0"/>
  </r>
  <r>
    <x v="45"/>
    <x v="0"/>
  </r>
  <r>
    <x v="14"/>
    <x v="1"/>
  </r>
  <r>
    <x v="46"/>
    <x v="1"/>
  </r>
  <r>
    <x v="47"/>
    <x v="2"/>
  </r>
  <r>
    <x v="14"/>
    <x v="2"/>
  </r>
  <r>
    <x v="38"/>
    <x v="2"/>
  </r>
  <r>
    <x v="48"/>
    <x v="2"/>
  </r>
  <r>
    <x v="9"/>
    <x v="3"/>
  </r>
  <r>
    <x v="11"/>
    <x v="3"/>
  </r>
  <r>
    <x v="49"/>
    <x v="3"/>
  </r>
  <r>
    <x v="41"/>
    <x v="3"/>
  </r>
  <r>
    <x v="14"/>
    <x v="0"/>
  </r>
  <r>
    <x v="14"/>
    <x v="1"/>
  </r>
  <r>
    <x v="31"/>
    <x v="1"/>
  </r>
  <r>
    <x v="46"/>
    <x v="1"/>
  </r>
  <r>
    <x v="15"/>
    <x v="2"/>
  </r>
  <r>
    <x v="50"/>
    <x v="2"/>
  </r>
  <r>
    <x v="51"/>
    <x v="2"/>
  </r>
  <r>
    <x v="52"/>
    <x v="2"/>
  </r>
  <r>
    <x v="53"/>
    <x v="3"/>
  </r>
  <r>
    <x v="54"/>
    <x v="3"/>
  </r>
  <r>
    <x v="55"/>
    <x v="4"/>
  </r>
  <r>
    <x v="9"/>
    <x v="0"/>
  </r>
  <r>
    <x v="9"/>
    <x v="0"/>
  </r>
  <r>
    <x v="7"/>
    <x v="0"/>
  </r>
  <r>
    <x v="56"/>
    <x v="1"/>
  </r>
  <r>
    <x v="47"/>
    <x v="1"/>
  </r>
  <r>
    <x v="57"/>
    <x v="1"/>
  </r>
  <r>
    <x v="58"/>
    <x v="1"/>
  </r>
  <r>
    <x v="59"/>
    <x v="1"/>
  </r>
  <r>
    <x v="9"/>
    <x v="2"/>
  </r>
  <r>
    <x v="59"/>
    <x v="2"/>
  </r>
  <r>
    <x v="60"/>
    <x v="3"/>
  </r>
  <r>
    <x v="40"/>
    <x v="1"/>
  </r>
  <r>
    <x v="61"/>
    <x v="1"/>
  </r>
  <r>
    <x v="34"/>
    <x v="1"/>
  </r>
  <r>
    <x v="51"/>
    <x v="1"/>
  </r>
  <r>
    <x v="62"/>
    <x v="2"/>
  </r>
  <r>
    <x v="63"/>
    <x v="2"/>
  </r>
  <r>
    <x v="21"/>
    <x v="2"/>
  </r>
  <r>
    <x v="64"/>
    <x v="3"/>
  </r>
  <r>
    <x v="65"/>
    <x v="3"/>
  </r>
  <r>
    <x v="66"/>
    <x v="3"/>
  </r>
  <r>
    <x v="67"/>
    <x v="3"/>
  </r>
  <r>
    <x v="68"/>
    <x v="4"/>
  </r>
  <r>
    <x v="48"/>
    <x v="0"/>
  </r>
  <r>
    <x v="48"/>
    <x v="2"/>
  </r>
  <r>
    <x v="61"/>
    <x v="1"/>
  </r>
  <r>
    <x v="69"/>
    <x v="2"/>
  </r>
  <r>
    <x v="15"/>
    <x v="2"/>
  </r>
  <r>
    <x v="44"/>
    <x v="2"/>
  </r>
  <r>
    <x v="40"/>
    <x v="2"/>
  </r>
  <r>
    <x v="11"/>
    <x v="3"/>
  </r>
  <r>
    <x v="53"/>
    <x v="3"/>
  </r>
  <r>
    <x v="70"/>
    <x v="4"/>
  </r>
  <r>
    <x v="22"/>
    <x v="0"/>
  </r>
  <r>
    <x v="8"/>
    <x v="1"/>
  </r>
  <r>
    <x v="53"/>
    <x v="1"/>
  </r>
  <r>
    <x v="71"/>
    <x v="1"/>
  </r>
  <r>
    <x v="9"/>
    <x v="2"/>
  </r>
  <r>
    <x v="19"/>
    <x v="2"/>
  </r>
  <r>
    <x v="20"/>
    <x v="2"/>
  </r>
  <r>
    <x v="72"/>
    <x v="2"/>
  </r>
  <r>
    <x v="73"/>
    <x v="2"/>
  </r>
  <r>
    <x v="17"/>
    <x v="3"/>
  </r>
  <r>
    <x v="31"/>
    <x v="3"/>
  </r>
  <r>
    <x v="74"/>
    <x v="4"/>
  </r>
  <r>
    <x v="75"/>
    <x v="0"/>
  </r>
  <r>
    <x v="8"/>
    <x v="1"/>
  </r>
  <r>
    <x v="56"/>
    <x v="1"/>
  </r>
  <r>
    <x v="9"/>
    <x v="2"/>
  </r>
  <r>
    <x v="15"/>
    <x v="2"/>
  </r>
  <r>
    <x v="72"/>
    <x v="2"/>
  </r>
  <r>
    <x v="6"/>
    <x v="3"/>
  </r>
  <r>
    <x v="76"/>
    <x v="3"/>
  </r>
  <r>
    <x v="20"/>
    <x v="3"/>
  </r>
  <r>
    <x v="77"/>
    <x v="4"/>
  </r>
  <r>
    <x v="26"/>
    <x v="0"/>
  </r>
  <r>
    <x v="31"/>
    <x v="1"/>
  </r>
  <r>
    <x v="78"/>
    <x v="1"/>
  </r>
  <r>
    <x v="63"/>
    <x v="2"/>
  </r>
  <r>
    <x v="14"/>
    <x v="2"/>
  </r>
  <r>
    <x v="37"/>
    <x v="2"/>
  </r>
  <r>
    <x v="68"/>
    <x v="2"/>
  </r>
  <r>
    <x v="79"/>
    <x v="3"/>
  </r>
  <r>
    <x v="80"/>
    <x v="3"/>
  </r>
  <r>
    <x v="81"/>
    <x v="3"/>
  </r>
  <r>
    <x v="82"/>
    <x v="3"/>
  </r>
  <r>
    <x v="83"/>
    <x v="4"/>
  </r>
  <r>
    <x v="83"/>
    <x v="4"/>
  </r>
  <r>
    <x v="25"/>
    <x v="0"/>
  </r>
  <r>
    <x v="70"/>
    <x v="1"/>
  </r>
  <r>
    <x v="14"/>
    <x v="1"/>
  </r>
  <r>
    <x v="61"/>
    <x v="2"/>
  </r>
  <r>
    <x v="48"/>
    <x v="2"/>
  </r>
  <r>
    <x v="84"/>
    <x v="2"/>
  </r>
  <r>
    <x v="7"/>
    <x v="3"/>
  </r>
  <r>
    <x v="16"/>
    <x v="3"/>
  </r>
  <r>
    <x v="77"/>
    <x v="4"/>
  </r>
  <r>
    <x v="85"/>
    <x v="4"/>
  </r>
  <r>
    <x v="70"/>
    <x v="1"/>
  </r>
  <r>
    <x v="14"/>
    <x v="1"/>
  </r>
  <r>
    <x v="61"/>
    <x v="2"/>
  </r>
  <r>
    <x v="48"/>
    <x v="2"/>
  </r>
  <r>
    <x v="63"/>
    <x v="2"/>
  </r>
  <r>
    <x v="35"/>
    <x v="2"/>
  </r>
  <r>
    <x v="48"/>
    <x v="3"/>
  </r>
  <r>
    <x v="48"/>
    <x v="4"/>
  </r>
  <r>
    <x v="16"/>
    <x v="0"/>
  </r>
  <r>
    <x v="17"/>
    <x v="0"/>
  </r>
  <r>
    <x v="61"/>
    <x v="1"/>
  </r>
  <r>
    <x v="54"/>
    <x v="1"/>
  </r>
  <r>
    <x v="55"/>
    <x v="2"/>
  </r>
  <r>
    <x v="23"/>
    <x v="2"/>
  </r>
  <r>
    <x v="70"/>
    <x v="3"/>
  </r>
  <r>
    <x v="86"/>
    <x v="3"/>
  </r>
  <r>
    <x v="87"/>
    <x v="4"/>
  </r>
  <r>
    <x v="88"/>
    <x v="6"/>
  </r>
  <r>
    <x v="25"/>
    <x v="0"/>
  </r>
  <r>
    <x v="9"/>
    <x v="1"/>
  </r>
  <r>
    <x v="71"/>
    <x v="1"/>
  </r>
  <r>
    <x v="44"/>
    <x v="2"/>
  </r>
  <r>
    <x v="70"/>
    <x v="2"/>
  </r>
  <r>
    <x v="55"/>
    <x v="3"/>
  </r>
  <r>
    <x v="89"/>
    <x v="3"/>
  </r>
  <r>
    <x v="41"/>
    <x v="4"/>
  </r>
  <r>
    <x v="65"/>
    <x v="4"/>
  </r>
  <r>
    <x v="90"/>
    <x v="6"/>
  </r>
  <r>
    <x v="91"/>
    <x v="5"/>
  </r>
  <r>
    <x v="55"/>
    <x v="1"/>
  </r>
  <r>
    <x v="39"/>
    <x v="2"/>
  </r>
  <r>
    <x v="9"/>
    <x v="2"/>
  </r>
  <r>
    <x v="92"/>
    <x v="3"/>
  </r>
  <r>
    <x v="70"/>
    <x v="3"/>
  </r>
  <r>
    <x v="93"/>
    <x v="4"/>
  </r>
  <r>
    <x v="94"/>
    <x v="4"/>
  </r>
  <r>
    <x v="95"/>
    <x v="0"/>
  </r>
  <r>
    <x v="14"/>
    <x v="1"/>
  </r>
  <r>
    <x v="43"/>
    <x v="1"/>
  </r>
  <r>
    <x v="22"/>
    <x v="1"/>
  </r>
  <r>
    <x v="85"/>
    <x v="2"/>
  </r>
  <r>
    <x v="23"/>
    <x v="2"/>
  </r>
  <r>
    <x v="42"/>
    <x v="2"/>
  </r>
  <r>
    <x v="42"/>
    <x v="2"/>
  </r>
  <r>
    <x v="45"/>
    <x v="3"/>
  </r>
  <r>
    <x v="21"/>
    <x v="3"/>
  </r>
  <r>
    <x v="65"/>
    <x v="3"/>
  </r>
  <r>
    <x v="66"/>
    <x v="6"/>
  </r>
  <r>
    <x v="96"/>
    <x v="0"/>
  </r>
  <r>
    <x v="89"/>
    <x v="0"/>
  </r>
  <r>
    <x v="89"/>
    <x v="0"/>
  </r>
  <r>
    <x v="20"/>
    <x v="1"/>
  </r>
  <r>
    <x v="17"/>
    <x v="1"/>
  </r>
  <r>
    <x v="86"/>
    <x v="1"/>
  </r>
  <r>
    <x v="75"/>
    <x v="2"/>
  </r>
  <r>
    <x v="54"/>
    <x v="2"/>
  </r>
  <r>
    <x v="23"/>
    <x v="2"/>
  </r>
  <r>
    <x v="65"/>
    <x v="3"/>
  </r>
  <r>
    <x v="97"/>
    <x v="3"/>
  </r>
  <r>
    <x v="98"/>
    <x v="3"/>
  </r>
  <r>
    <x v="99"/>
    <x v="4"/>
  </r>
  <r>
    <x v="100"/>
    <x v="4"/>
  </r>
  <r>
    <x v="101"/>
    <x v="4"/>
  </r>
  <r>
    <x v="102"/>
    <x v="5"/>
  </r>
  <r>
    <x v="103"/>
    <x v="0"/>
  </r>
  <r>
    <x v="97"/>
    <x v="0"/>
  </r>
  <r>
    <x v="104"/>
    <x v="1"/>
  </r>
  <r>
    <x v="65"/>
    <x v="1"/>
  </r>
  <r>
    <x v="93"/>
    <x v="1"/>
  </r>
  <r>
    <x v="54"/>
    <x v="1"/>
  </r>
  <r>
    <x v="45"/>
    <x v="2"/>
  </r>
  <r>
    <x v="23"/>
    <x v="2"/>
  </r>
  <r>
    <x v="49"/>
    <x v="2"/>
  </r>
  <r>
    <x v="63"/>
    <x v="2"/>
  </r>
  <r>
    <x v="44"/>
    <x v="3"/>
  </r>
  <r>
    <x v="25"/>
    <x v="3"/>
  </r>
  <r>
    <x v="43"/>
    <x v="3"/>
  </r>
  <r>
    <x v="89"/>
    <x v="4"/>
  </r>
  <r>
    <x v="55"/>
    <x v="0"/>
  </r>
  <r>
    <x v="64"/>
    <x v="1"/>
  </r>
  <r>
    <x v="105"/>
    <x v="1"/>
  </r>
  <r>
    <x v="70"/>
    <x v="1"/>
  </r>
  <r>
    <x v="14"/>
    <x v="2"/>
  </r>
  <r>
    <x v="71"/>
    <x v="2"/>
  </r>
  <r>
    <x v="45"/>
    <x v="2"/>
  </r>
  <r>
    <x v="17"/>
    <x v="3"/>
  </r>
  <r>
    <x v="54"/>
    <x v="3"/>
  </r>
  <r>
    <x v="85"/>
    <x v="4"/>
  </r>
  <r>
    <x v="106"/>
    <x v="4"/>
  </r>
  <r>
    <x v="107"/>
    <x v="5"/>
  </r>
  <r>
    <x v="18"/>
    <x v="0"/>
  </r>
  <r>
    <x v="108"/>
    <x v="0"/>
  </r>
  <r>
    <x v="109"/>
    <x v="1"/>
  </r>
  <r>
    <x v="42"/>
    <x v="1"/>
  </r>
  <r>
    <x v="30"/>
    <x v="2"/>
  </r>
  <r>
    <x v="30"/>
    <x v="2"/>
  </r>
  <r>
    <x v="9"/>
    <x v="2"/>
  </r>
  <r>
    <x v="86"/>
    <x v="2"/>
  </r>
  <r>
    <x v="86"/>
    <x v="3"/>
  </r>
  <r>
    <x v="110"/>
    <x v="3"/>
  </r>
  <r>
    <x v="54"/>
    <x v="4"/>
  </r>
  <r>
    <x v="17"/>
    <x v="4"/>
  </r>
  <r>
    <x v="111"/>
    <x v="4"/>
  </r>
  <r>
    <x v="112"/>
    <x v="5"/>
  </r>
  <r>
    <x v="113"/>
    <x v="5"/>
  </r>
  <r>
    <x v="114"/>
    <x v="0"/>
  </r>
  <r>
    <x v="36"/>
    <x v="1"/>
  </r>
  <r>
    <x v="113"/>
    <x v="1"/>
  </r>
  <r>
    <x v="76"/>
    <x v="1"/>
  </r>
  <r>
    <x v="86"/>
    <x v="2"/>
  </r>
  <r>
    <x v="33"/>
    <x v="2"/>
  </r>
  <r>
    <x v="115"/>
    <x v="2"/>
  </r>
  <r>
    <x v="116"/>
    <x v="2"/>
  </r>
  <r>
    <x v="42"/>
    <x v="3"/>
  </r>
  <r>
    <x v="7"/>
    <x v="3"/>
  </r>
  <r>
    <x v="42"/>
    <x v="3"/>
  </r>
  <r>
    <x v="65"/>
    <x v="3"/>
  </r>
  <r>
    <x v="117"/>
    <x v="4"/>
  </r>
  <r>
    <x v="115"/>
    <x v="0"/>
  </r>
  <r>
    <x v="65"/>
    <x v="0"/>
  </r>
  <r>
    <x v="54"/>
    <x v="0"/>
  </r>
  <r>
    <x v="107"/>
    <x v="1"/>
  </r>
  <r>
    <x v="36"/>
    <x v="1"/>
  </r>
  <r>
    <x v="118"/>
    <x v="1"/>
  </r>
  <r>
    <x v="107"/>
    <x v="2"/>
  </r>
  <r>
    <x v="119"/>
    <x v="2"/>
  </r>
  <r>
    <x v="120"/>
    <x v="2"/>
  </r>
  <r>
    <x v="117"/>
    <x v="2"/>
  </r>
  <r>
    <x v="110"/>
    <x v="3"/>
  </r>
  <r>
    <x v="30"/>
    <x v="3"/>
  </r>
  <r>
    <x v="121"/>
    <x v="3"/>
  </r>
  <r>
    <x v="122"/>
    <x v="5"/>
  </r>
  <r>
    <x v="107"/>
    <x v="5"/>
  </r>
  <r>
    <x v="18"/>
    <x v="0"/>
  </r>
  <r>
    <x v="36"/>
    <x v="0"/>
  </r>
  <r>
    <x v="9"/>
    <x v="0"/>
  </r>
  <r>
    <x v="110"/>
    <x v="1"/>
  </r>
  <r>
    <x v="86"/>
    <x v="1"/>
  </r>
  <r>
    <x v="76"/>
    <x v="1"/>
  </r>
  <r>
    <x v="7"/>
    <x v="2"/>
  </r>
  <r>
    <x v="76"/>
    <x v="2"/>
  </r>
  <r>
    <x v="9"/>
    <x v="2"/>
  </r>
  <r>
    <x v="42"/>
    <x v="2"/>
  </r>
  <r>
    <x v="9"/>
    <x v="3"/>
  </r>
  <r>
    <x v="123"/>
    <x v="3"/>
  </r>
  <r>
    <x v="121"/>
    <x v="3"/>
  </r>
  <r>
    <x v="48"/>
    <x v="4"/>
  </r>
  <r>
    <x v="124"/>
    <x v="4"/>
  </r>
  <r>
    <x v="86"/>
    <x v="4"/>
  </r>
  <r>
    <x v="123"/>
    <x v="5"/>
  </r>
  <r>
    <x v="83"/>
    <x v="5"/>
  </r>
  <r>
    <x v="125"/>
    <x v="0"/>
  </r>
  <r>
    <x v="54"/>
    <x v="0"/>
  </r>
  <r>
    <x v="17"/>
    <x v="0"/>
  </r>
  <r>
    <x v="54"/>
    <x v="1"/>
  </r>
  <r>
    <x v="110"/>
    <x v="1"/>
  </r>
  <r>
    <x v="48"/>
    <x v="2"/>
  </r>
  <r>
    <x v="36"/>
    <x v="2"/>
  </r>
  <r>
    <x v="126"/>
    <x v="2"/>
  </r>
  <r>
    <x v="33"/>
    <x v="2"/>
  </r>
  <r>
    <x v="113"/>
    <x v="3"/>
  </r>
  <r>
    <x v="113"/>
    <x v="3"/>
  </r>
  <r>
    <x v="126"/>
    <x v="4"/>
  </r>
  <r>
    <x v="127"/>
    <x v="4"/>
  </r>
  <r>
    <x v="128"/>
    <x v="6"/>
  </r>
  <r>
    <x v="129"/>
    <x v="5"/>
  </r>
  <r>
    <x v="130"/>
    <x v="5"/>
  </r>
  <r>
    <x v="131"/>
    <x v="5"/>
  </r>
  <r>
    <x v="101"/>
    <x v="0"/>
  </r>
  <r>
    <x v="132"/>
    <x v="0"/>
  </r>
  <r>
    <x v="7"/>
    <x v="0"/>
  </r>
  <r>
    <x v="114"/>
    <x v="1"/>
  </r>
  <r>
    <x v="26"/>
    <x v="1"/>
  </r>
  <r>
    <x v="9"/>
    <x v="1"/>
  </r>
  <r>
    <x v="76"/>
    <x v="2"/>
  </r>
  <r>
    <x v="110"/>
    <x v="2"/>
  </r>
  <r>
    <x v="122"/>
    <x v="2"/>
  </r>
  <r>
    <x v="123"/>
    <x v="3"/>
  </r>
  <r>
    <x v="46"/>
    <x v="1"/>
  </r>
  <r>
    <x v="34"/>
    <x v="1"/>
  </r>
  <r>
    <x v="30"/>
    <x v="1"/>
  </r>
  <r>
    <x v="34"/>
    <x v="1"/>
  </r>
  <r>
    <x v="70"/>
    <x v="2"/>
  </r>
  <r>
    <x v="52"/>
    <x v="2"/>
  </r>
  <r>
    <x v="63"/>
    <x v="2"/>
  </r>
  <r>
    <x v="53"/>
    <x v="2"/>
  </r>
  <r>
    <x v="84"/>
    <x v="2"/>
  </r>
  <r>
    <x v="77"/>
    <x v="1"/>
  </r>
  <r>
    <x v="64"/>
    <x v="3"/>
  </r>
  <r>
    <x v="7"/>
    <x v="2"/>
  </r>
  <r>
    <x v="17"/>
    <x v="1"/>
  </r>
  <r>
    <x v="42"/>
    <x v="2"/>
  </r>
  <r>
    <x v="112"/>
    <x v="6"/>
  </r>
  <r>
    <x v="47"/>
    <x v="1"/>
  </r>
  <r>
    <x v="36"/>
    <x v="4"/>
  </r>
  <r>
    <x v="48"/>
    <x v="7"/>
  </r>
  <r>
    <x v="48"/>
    <x v="7"/>
  </r>
  <r>
    <x v="48"/>
    <x v="7"/>
  </r>
  <r>
    <x v="48"/>
    <x v="7"/>
  </r>
  <r>
    <x v="48"/>
    <x v="7"/>
  </r>
  <r>
    <x v="48"/>
    <x v="7"/>
  </r>
  <r>
    <x v="48"/>
    <x v="7"/>
  </r>
  <r>
    <x v="4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761538-6D5B-4174-9B9D-5D6A1550E9FD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I1:AJ254" firstHeaderRow="1" firstDataRow="1" firstDataCol="1"/>
  <pivotFields count="2">
    <pivotField axis="axisRow" dataField="1" showAll="0">
      <items count="134">
        <item x="94"/>
        <item x="57"/>
        <item x="12"/>
        <item x="13"/>
        <item x="2"/>
        <item x="52"/>
        <item x="34"/>
        <item x="58"/>
        <item x="72"/>
        <item x="38"/>
        <item x="46"/>
        <item x="51"/>
        <item x="5"/>
        <item x="4"/>
        <item x="50"/>
        <item x="49"/>
        <item x="0"/>
        <item x="47"/>
        <item x="3"/>
        <item x="19"/>
        <item x="62"/>
        <item x="26"/>
        <item x="63"/>
        <item x="6"/>
        <item x="15"/>
        <item x="11"/>
        <item x="84"/>
        <item x="7"/>
        <item x="59"/>
        <item x="114"/>
        <item x="40"/>
        <item x="56"/>
        <item x="78"/>
        <item x="9"/>
        <item x="39"/>
        <item x="10"/>
        <item x="64"/>
        <item x="124"/>
        <item x="14"/>
        <item x="53"/>
        <item x="30"/>
        <item x="1"/>
        <item x="61"/>
        <item x="25"/>
        <item x="76"/>
        <item x="31"/>
        <item x="44"/>
        <item x="86"/>
        <item x="45"/>
        <item x="69"/>
        <item x="109"/>
        <item x="23"/>
        <item x="71"/>
        <item x="54"/>
        <item x="8"/>
        <item x="70"/>
        <item x="110"/>
        <item x="22"/>
        <item x="92"/>
        <item x="17"/>
        <item x="89"/>
        <item x="75"/>
        <item x="126"/>
        <item x="20"/>
        <item x="55"/>
        <item x="42"/>
        <item x="24"/>
        <item x="35"/>
        <item x="116"/>
        <item x="43"/>
        <item x="105"/>
        <item x="33"/>
        <item x="16"/>
        <item x="108"/>
        <item x="41"/>
        <item x="95"/>
        <item x="36"/>
        <item x="21"/>
        <item x="77"/>
        <item x="113"/>
        <item x="85"/>
        <item x="18"/>
        <item x="96"/>
        <item x="115"/>
        <item x="80"/>
        <item x="32"/>
        <item x="107"/>
        <item x="132"/>
        <item x="121"/>
        <item x="79"/>
        <item x="93"/>
        <item x="118"/>
        <item x="120"/>
        <item x="65"/>
        <item x="27"/>
        <item x="97"/>
        <item x="111"/>
        <item x="60"/>
        <item x="74"/>
        <item x="119"/>
        <item x="37"/>
        <item x="73"/>
        <item x="117"/>
        <item x="81"/>
        <item x="125"/>
        <item x="131"/>
        <item x="99"/>
        <item x="123"/>
        <item x="66"/>
        <item x="83"/>
        <item x="29"/>
        <item x="106"/>
        <item x="68"/>
        <item x="67"/>
        <item x="82"/>
        <item x="103"/>
        <item x="102"/>
        <item x="122"/>
        <item x="112"/>
        <item x="100"/>
        <item x="101"/>
        <item x="91"/>
        <item x="104"/>
        <item x="130"/>
        <item x="129"/>
        <item x="28"/>
        <item x="98"/>
        <item x="87"/>
        <item x="88"/>
        <item x="128"/>
        <item x="127"/>
        <item x="90"/>
        <item x="48"/>
        <item t="default"/>
      </items>
    </pivotField>
    <pivotField axis="axisRow" showAll="0">
      <items count="9">
        <item x="6"/>
        <item x="4"/>
        <item x="3"/>
        <item x="2"/>
        <item x="1"/>
        <item x="0"/>
        <item x="5"/>
        <item x="7"/>
        <item t="default"/>
      </items>
    </pivotField>
  </pivotFields>
  <rowFields count="2">
    <field x="1"/>
    <field x="0"/>
  </rowFields>
  <rowItems count="253">
    <i>
      <x/>
    </i>
    <i r="1">
      <x v="108"/>
    </i>
    <i r="1">
      <x v="118"/>
    </i>
    <i r="1">
      <x v="128"/>
    </i>
    <i r="1">
      <x v="129"/>
    </i>
    <i r="1">
      <x v="131"/>
    </i>
    <i>
      <x v="1"/>
    </i>
    <i r="1">
      <x/>
    </i>
    <i r="1">
      <x v="37"/>
    </i>
    <i r="1">
      <x v="47"/>
    </i>
    <i r="1">
      <x v="53"/>
    </i>
    <i r="1">
      <x v="55"/>
    </i>
    <i r="1">
      <x v="59"/>
    </i>
    <i r="1">
      <x v="60"/>
    </i>
    <i r="1">
      <x v="62"/>
    </i>
    <i r="1">
      <x v="64"/>
    </i>
    <i r="1">
      <x v="65"/>
    </i>
    <i r="1">
      <x v="72"/>
    </i>
    <i r="1">
      <x v="74"/>
    </i>
    <i r="1">
      <x v="76"/>
    </i>
    <i r="1">
      <x v="77"/>
    </i>
    <i r="1">
      <x v="78"/>
    </i>
    <i r="1">
      <x v="80"/>
    </i>
    <i r="1">
      <x v="90"/>
    </i>
    <i r="1">
      <x v="93"/>
    </i>
    <i r="1">
      <x v="96"/>
    </i>
    <i r="1">
      <x v="98"/>
    </i>
    <i r="1">
      <x v="100"/>
    </i>
    <i r="1">
      <x v="102"/>
    </i>
    <i r="1">
      <x v="106"/>
    </i>
    <i r="1">
      <x v="109"/>
    </i>
    <i r="1">
      <x v="110"/>
    </i>
    <i r="1">
      <x v="111"/>
    </i>
    <i r="1">
      <x v="112"/>
    </i>
    <i r="1">
      <x v="119"/>
    </i>
    <i r="1">
      <x v="120"/>
    </i>
    <i r="1">
      <x v="127"/>
    </i>
    <i r="1">
      <x v="130"/>
    </i>
    <i r="1">
      <x v="132"/>
    </i>
    <i>
      <x v="2"/>
    </i>
    <i r="1">
      <x v="12"/>
    </i>
    <i r="1">
      <x v="15"/>
    </i>
    <i r="1">
      <x v="19"/>
    </i>
    <i r="1">
      <x v="23"/>
    </i>
    <i r="1">
      <x v="24"/>
    </i>
    <i r="1">
      <x v="25"/>
    </i>
    <i r="1">
      <x v="27"/>
    </i>
    <i r="1">
      <x v="33"/>
    </i>
    <i r="1">
      <x v="36"/>
    </i>
    <i r="1">
      <x v="38"/>
    </i>
    <i r="1">
      <x v="39"/>
    </i>
    <i r="1">
      <x v="40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r="1">
      <x v="63"/>
    </i>
    <i r="1">
      <x v="64"/>
    </i>
    <i r="1">
      <x v="65"/>
    </i>
    <i r="1">
      <x v="67"/>
    </i>
    <i r="1">
      <x v="69"/>
    </i>
    <i r="1">
      <x v="72"/>
    </i>
    <i r="1">
      <x v="74"/>
    </i>
    <i r="1">
      <x v="76"/>
    </i>
    <i r="1">
      <x v="77"/>
    </i>
    <i r="1">
      <x v="79"/>
    </i>
    <i r="1">
      <x v="81"/>
    </i>
    <i r="1">
      <x v="84"/>
    </i>
    <i r="1">
      <x v="88"/>
    </i>
    <i r="1">
      <x v="89"/>
    </i>
    <i r="1">
      <x v="93"/>
    </i>
    <i r="1">
      <x v="94"/>
    </i>
    <i r="1">
      <x v="95"/>
    </i>
    <i r="1">
      <x v="97"/>
    </i>
    <i r="1">
      <x v="103"/>
    </i>
    <i r="1">
      <x v="107"/>
    </i>
    <i r="1">
      <x v="108"/>
    </i>
    <i r="1">
      <x v="110"/>
    </i>
    <i r="1">
      <x v="113"/>
    </i>
    <i r="1">
      <x v="114"/>
    </i>
    <i r="1">
      <x v="125"/>
    </i>
    <i r="1">
      <x v="126"/>
    </i>
    <i r="1">
      <x v="132"/>
    </i>
    <i>
      <x v="3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30"/>
    </i>
    <i r="1">
      <x v="33"/>
    </i>
    <i r="1">
      <x v="34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1"/>
    </i>
    <i r="1">
      <x v="52"/>
    </i>
    <i r="1">
      <x v="53"/>
    </i>
    <i r="1">
      <x v="55"/>
    </i>
    <i r="1">
      <x v="56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1"/>
    </i>
    <i r="1">
      <x v="76"/>
    </i>
    <i r="1">
      <x v="77"/>
    </i>
    <i r="1">
      <x v="80"/>
    </i>
    <i r="1">
      <x v="83"/>
    </i>
    <i r="1">
      <x v="86"/>
    </i>
    <i r="1">
      <x v="92"/>
    </i>
    <i r="1">
      <x v="99"/>
    </i>
    <i r="1">
      <x v="100"/>
    </i>
    <i r="1">
      <x v="101"/>
    </i>
    <i r="1">
      <x v="102"/>
    </i>
    <i r="1">
      <x v="112"/>
    </i>
    <i r="1">
      <x v="117"/>
    </i>
    <i r="1">
      <x v="132"/>
    </i>
    <i>
      <x v="4"/>
    </i>
    <i r="1">
      <x v="1"/>
    </i>
    <i r="1">
      <x v="4"/>
    </i>
    <i r="1">
      <x v="6"/>
    </i>
    <i r="1">
      <x v="7"/>
    </i>
    <i r="1">
      <x v="9"/>
    </i>
    <i r="1">
      <x v="10"/>
    </i>
    <i r="1">
      <x v="11"/>
    </i>
    <i r="1">
      <x v="17"/>
    </i>
    <i r="1">
      <x v="18"/>
    </i>
    <i r="1">
      <x v="21"/>
    </i>
    <i r="1">
      <x v="23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7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3"/>
    </i>
    <i r="1">
      <x v="64"/>
    </i>
    <i r="1">
      <x v="65"/>
    </i>
    <i r="1">
      <x v="69"/>
    </i>
    <i r="1">
      <x v="70"/>
    </i>
    <i r="1">
      <x v="76"/>
    </i>
    <i r="1">
      <x v="78"/>
    </i>
    <i r="1">
      <x v="79"/>
    </i>
    <i r="1">
      <x v="85"/>
    </i>
    <i r="1">
      <x v="86"/>
    </i>
    <i r="1">
      <x v="90"/>
    </i>
    <i r="1">
      <x v="91"/>
    </i>
    <i r="1">
      <x v="93"/>
    </i>
    <i r="1">
      <x v="122"/>
    </i>
    <i>
      <x v="5"/>
    </i>
    <i r="1">
      <x v="16"/>
    </i>
    <i r="1">
      <x v="21"/>
    </i>
    <i r="1">
      <x v="27"/>
    </i>
    <i r="1">
      <x v="29"/>
    </i>
    <i r="1">
      <x v="33"/>
    </i>
    <i r="1">
      <x v="38"/>
    </i>
    <i r="1">
      <x v="40"/>
    </i>
    <i r="1">
      <x v="43"/>
    </i>
    <i r="1">
      <x v="46"/>
    </i>
    <i r="1">
      <x v="48"/>
    </i>
    <i r="1">
      <x v="53"/>
    </i>
    <i r="1">
      <x v="57"/>
    </i>
    <i r="1">
      <x v="59"/>
    </i>
    <i r="1">
      <x v="60"/>
    </i>
    <i r="1">
      <x v="61"/>
    </i>
    <i r="1">
      <x v="64"/>
    </i>
    <i r="1">
      <x v="72"/>
    </i>
    <i r="1">
      <x v="73"/>
    </i>
    <i r="1">
      <x v="75"/>
    </i>
    <i r="1">
      <x v="76"/>
    </i>
    <i r="1">
      <x v="81"/>
    </i>
    <i r="1">
      <x v="82"/>
    </i>
    <i r="1">
      <x v="83"/>
    </i>
    <i r="1">
      <x v="87"/>
    </i>
    <i r="1">
      <x v="93"/>
    </i>
    <i r="1">
      <x v="95"/>
    </i>
    <i r="1">
      <x v="104"/>
    </i>
    <i r="1">
      <x v="115"/>
    </i>
    <i r="1">
      <x v="120"/>
    </i>
    <i r="1">
      <x v="132"/>
    </i>
    <i>
      <x v="6"/>
    </i>
    <i r="1">
      <x v="69"/>
    </i>
    <i r="1">
      <x v="79"/>
    </i>
    <i r="1">
      <x v="86"/>
    </i>
    <i r="1">
      <x v="105"/>
    </i>
    <i r="1">
      <x v="107"/>
    </i>
    <i r="1">
      <x v="109"/>
    </i>
    <i r="1">
      <x v="116"/>
    </i>
    <i r="1">
      <x v="117"/>
    </i>
    <i r="1">
      <x v="118"/>
    </i>
    <i r="1">
      <x v="121"/>
    </i>
    <i r="1">
      <x v="123"/>
    </i>
    <i r="1">
      <x v="124"/>
    </i>
    <i>
      <x v="7"/>
    </i>
    <i r="1">
      <x v="132"/>
    </i>
    <i t="grand">
      <x/>
    </i>
  </rowItems>
  <colItems count="1">
    <i/>
  </colItems>
  <dataFields count="1">
    <dataField name="Sum of Olin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E9B6D1-61E9-42FF-8037-28C2E6E65F33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D1:AE261" firstHeaderRow="1" firstDataRow="1" firstDataCol="1"/>
  <pivotFields count="2">
    <pivotField axis="axisRow" dataField="1" showAll="0">
      <items count="138">
        <item x="123"/>
        <item x="33"/>
        <item x="81"/>
        <item x="122"/>
        <item x="34"/>
        <item x="9"/>
        <item x="0"/>
        <item x="104"/>
        <item x="29"/>
        <item x="21"/>
        <item x="12"/>
        <item x="50"/>
        <item x="51"/>
        <item x="125"/>
        <item x="13"/>
        <item x="2"/>
        <item x="73"/>
        <item x="30"/>
        <item x="52"/>
        <item x="35"/>
        <item x="10"/>
        <item x="36"/>
        <item x="114"/>
        <item x="103"/>
        <item x="57"/>
        <item x="22"/>
        <item x="99"/>
        <item x="135"/>
        <item x="59"/>
        <item x="3"/>
        <item x="19"/>
        <item x="32"/>
        <item x="69"/>
        <item x="49"/>
        <item x="11"/>
        <item x="31"/>
        <item x="38"/>
        <item x="90"/>
        <item x="20"/>
        <item x="14"/>
        <item x="74"/>
        <item x="1"/>
        <item x="112"/>
        <item x="100"/>
        <item x="56"/>
        <item x="109"/>
        <item x="46"/>
        <item x="26"/>
        <item x="65"/>
        <item x="40"/>
        <item x="118"/>
        <item x="16"/>
        <item x="80"/>
        <item x="42"/>
        <item x="23"/>
        <item x="55"/>
        <item x="18"/>
        <item x="61"/>
        <item x="41"/>
        <item x="44"/>
        <item x="53"/>
        <item x="110"/>
        <item x="66"/>
        <item x="37"/>
        <item x="4"/>
        <item x="60"/>
        <item x="67"/>
        <item x="70"/>
        <item x="121"/>
        <item x="24"/>
        <item x="86"/>
        <item x="47"/>
        <item x="17"/>
        <item x="98"/>
        <item x="129"/>
        <item x="43"/>
        <item x="25"/>
        <item x="111"/>
        <item x="62"/>
        <item x="28"/>
        <item x="128"/>
        <item x="45"/>
        <item x="15"/>
        <item x="48"/>
        <item x="82"/>
        <item x="71"/>
        <item x="134"/>
        <item x="75"/>
        <item x="63"/>
        <item x="124"/>
        <item x="54"/>
        <item x="79"/>
        <item x="119"/>
        <item x="64"/>
        <item x="117"/>
        <item x="78"/>
        <item x="68"/>
        <item x="108"/>
        <item x="107"/>
        <item x="89"/>
        <item x="95"/>
        <item x="87"/>
        <item x="72"/>
        <item x="126"/>
        <item x="91"/>
        <item x="5"/>
        <item x="120"/>
        <item x="84"/>
        <item x="97"/>
        <item x="113"/>
        <item x="106"/>
        <item x="96"/>
        <item x="127"/>
        <item x="130"/>
        <item x="83"/>
        <item x="116"/>
        <item x="7"/>
        <item x="58"/>
        <item x="131"/>
        <item x="77"/>
        <item x="105"/>
        <item x="132"/>
        <item x="8"/>
        <item x="101"/>
        <item x="133"/>
        <item x="76"/>
        <item x="93"/>
        <item x="115"/>
        <item x="6"/>
        <item x="85"/>
        <item x="39"/>
        <item x="92"/>
        <item x="88"/>
        <item x="136"/>
        <item x="102"/>
        <item x="94"/>
        <item x="27"/>
        <item t="default"/>
      </items>
    </pivotField>
    <pivotField axis="axisRow" showAll="0">
      <items count="9">
        <item x="6"/>
        <item x="4"/>
        <item x="3"/>
        <item x="2"/>
        <item x="1"/>
        <item x="0"/>
        <item x="5"/>
        <item x="7"/>
        <item t="default"/>
      </items>
    </pivotField>
  </pivotFields>
  <rowFields count="2">
    <field x="1"/>
    <field x="0"/>
  </rowFields>
  <rowItems count="260">
    <i>
      <x/>
    </i>
    <i r="1">
      <x v="47"/>
    </i>
    <i r="1">
      <x v="99"/>
    </i>
    <i r="1">
      <x v="124"/>
    </i>
    <i r="1">
      <x v="131"/>
    </i>
    <i r="1">
      <x v="133"/>
    </i>
    <i>
      <x v="1"/>
    </i>
    <i r="1">
      <x v="9"/>
    </i>
    <i r="1">
      <x v="10"/>
    </i>
    <i r="1">
      <x v="13"/>
    </i>
    <i r="1">
      <x v="28"/>
    </i>
    <i r="1">
      <x v="38"/>
    </i>
    <i r="1">
      <x v="41"/>
    </i>
    <i r="1">
      <x v="54"/>
    </i>
    <i r="1">
      <x v="72"/>
    </i>
    <i r="1">
      <x v="79"/>
    </i>
    <i r="1">
      <x v="81"/>
    </i>
    <i r="1">
      <x v="82"/>
    </i>
    <i r="1">
      <x v="89"/>
    </i>
    <i r="1">
      <x v="90"/>
    </i>
    <i r="1">
      <x v="93"/>
    </i>
    <i r="1">
      <x v="98"/>
    </i>
    <i r="1">
      <x v="100"/>
    </i>
    <i r="1">
      <x v="102"/>
    </i>
    <i r="1">
      <x v="104"/>
    </i>
    <i r="1">
      <x v="107"/>
    </i>
    <i r="1">
      <x v="114"/>
    </i>
    <i r="1">
      <x v="115"/>
    </i>
    <i r="1">
      <x v="116"/>
    </i>
    <i r="1">
      <x v="119"/>
    </i>
    <i r="1">
      <x v="127"/>
    </i>
    <i r="1">
      <x v="132"/>
    </i>
    <i r="1">
      <x v="134"/>
    </i>
    <i r="1">
      <x v="136"/>
    </i>
    <i>
      <x v="2"/>
    </i>
    <i r="1">
      <x/>
    </i>
    <i r="1">
      <x v="2"/>
    </i>
    <i r="1">
      <x v="3"/>
    </i>
    <i r="1">
      <x v="4"/>
    </i>
    <i r="1">
      <x v="5"/>
    </i>
    <i r="1">
      <x v="10"/>
    </i>
    <i r="1">
      <x v="11"/>
    </i>
    <i r="1">
      <x v="16"/>
    </i>
    <i r="1">
      <x v="17"/>
    </i>
    <i r="1">
      <x v="19"/>
    </i>
    <i r="1">
      <x v="22"/>
    </i>
    <i r="1">
      <x v="25"/>
    </i>
    <i r="1">
      <x v="34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7"/>
    </i>
    <i r="1">
      <x v="50"/>
    </i>
    <i r="1">
      <x v="52"/>
    </i>
    <i r="1">
      <x v="53"/>
    </i>
    <i r="1">
      <x v="55"/>
    </i>
    <i r="1">
      <x v="56"/>
    </i>
    <i r="1">
      <x v="58"/>
    </i>
    <i r="1">
      <x v="60"/>
    </i>
    <i r="1">
      <x v="62"/>
    </i>
    <i r="1">
      <x v="65"/>
    </i>
    <i r="1">
      <x v="66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4"/>
    </i>
    <i r="1">
      <x v="93"/>
    </i>
    <i r="1">
      <x v="94"/>
    </i>
    <i r="1">
      <x v="96"/>
    </i>
    <i r="1">
      <x v="101"/>
    </i>
    <i r="1">
      <x v="105"/>
    </i>
    <i r="1">
      <x v="107"/>
    </i>
    <i r="1">
      <x v="110"/>
    </i>
    <i r="1">
      <x v="111"/>
    </i>
    <i r="1">
      <x v="113"/>
    </i>
    <i r="1">
      <x v="116"/>
    </i>
    <i r="1">
      <x v="117"/>
    </i>
    <i r="1">
      <x v="118"/>
    </i>
    <i r="1">
      <x v="122"/>
    </i>
    <i r="1">
      <x v="123"/>
    </i>
    <i r="1">
      <x v="128"/>
    </i>
    <i r="1">
      <x v="135"/>
    </i>
    <i r="1">
      <x v="136"/>
    </i>
    <i>
      <x v="3"/>
    </i>
    <i r="1">
      <x v="1"/>
    </i>
    <i r="1">
      <x v="4"/>
    </i>
    <i r="1">
      <x v="10"/>
    </i>
    <i r="1">
      <x v="11"/>
    </i>
    <i r="1">
      <x v="12"/>
    </i>
    <i r="1">
      <x v="14"/>
    </i>
    <i r="1">
      <x v="17"/>
    </i>
    <i r="1">
      <x v="18"/>
    </i>
    <i r="1">
      <x v="21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8"/>
    </i>
    <i r="1">
      <x v="42"/>
    </i>
    <i r="1">
      <x v="45"/>
    </i>
    <i r="1">
      <x v="46"/>
    </i>
    <i r="1">
      <x v="48"/>
    </i>
    <i r="1">
      <x v="49"/>
    </i>
    <i r="1">
      <x v="52"/>
    </i>
    <i r="1">
      <x v="55"/>
    </i>
    <i r="1">
      <x v="56"/>
    </i>
    <i r="1">
      <x v="58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1"/>
    </i>
    <i r="1">
      <x v="72"/>
    </i>
    <i r="1">
      <x v="75"/>
    </i>
    <i r="1">
      <x v="77"/>
    </i>
    <i r="1">
      <x v="78"/>
    </i>
    <i r="1">
      <x v="80"/>
    </i>
    <i r="1">
      <x v="81"/>
    </i>
    <i r="1">
      <x v="84"/>
    </i>
    <i r="1">
      <x v="85"/>
    </i>
    <i r="1">
      <x v="86"/>
    </i>
    <i r="1">
      <x v="87"/>
    </i>
    <i r="1">
      <x v="88"/>
    </i>
    <i r="1">
      <x v="91"/>
    </i>
    <i r="1">
      <x v="94"/>
    </i>
    <i r="1">
      <x v="95"/>
    </i>
    <i r="1">
      <x v="96"/>
    </i>
    <i r="1">
      <x v="97"/>
    </i>
    <i r="1">
      <x v="98"/>
    </i>
    <i r="1">
      <x v="101"/>
    </i>
    <i r="1">
      <x v="102"/>
    </i>
    <i r="1">
      <x v="106"/>
    </i>
    <i r="1">
      <x v="107"/>
    </i>
    <i r="1">
      <x v="109"/>
    </i>
    <i r="1">
      <x v="111"/>
    </i>
    <i r="1">
      <x v="112"/>
    </i>
    <i r="1">
      <x v="113"/>
    </i>
    <i r="1">
      <x v="115"/>
    </i>
    <i r="1">
      <x v="116"/>
    </i>
    <i r="1">
      <x v="119"/>
    </i>
    <i r="1">
      <x v="120"/>
    </i>
    <i r="1">
      <x v="121"/>
    </i>
    <i r="1">
      <x v="126"/>
    </i>
    <i r="1">
      <x v="136"/>
    </i>
    <i>
      <x v="4"/>
    </i>
    <i r="1">
      <x v="5"/>
    </i>
    <i r="1">
      <x v="7"/>
    </i>
    <i r="1">
      <x v="12"/>
    </i>
    <i r="1">
      <x v="15"/>
    </i>
    <i r="1">
      <x v="17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30"/>
    </i>
    <i r="1">
      <x v="32"/>
    </i>
    <i r="1">
      <x v="33"/>
    </i>
    <i r="1">
      <x v="34"/>
    </i>
    <i r="1">
      <x v="35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60"/>
    </i>
    <i r="1">
      <x v="61"/>
    </i>
    <i r="1">
      <x v="63"/>
    </i>
    <i r="1">
      <x v="65"/>
    </i>
    <i r="1">
      <x v="69"/>
    </i>
    <i r="1">
      <x v="72"/>
    </i>
    <i r="1">
      <x v="74"/>
    </i>
    <i r="1">
      <x v="77"/>
    </i>
    <i r="1">
      <x v="78"/>
    </i>
    <i r="1">
      <x v="81"/>
    </i>
    <i r="1">
      <x v="83"/>
    </i>
    <i r="1">
      <x v="92"/>
    </i>
    <i r="1">
      <x v="96"/>
    </i>
    <i r="1">
      <x v="97"/>
    </i>
    <i r="1">
      <x v="99"/>
    </i>
    <i r="1">
      <x v="103"/>
    </i>
    <i r="1">
      <x v="125"/>
    </i>
    <i r="1">
      <x v="127"/>
    </i>
    <i r="1">
      <x v="129"/>
    </i>
    <i>
      <x v="5"/>
    </i>
    <i r="1">
      <x v="5"/>
    </i>
    <i r="1">
      <x v="6"/>
    </i>
    <i r="1">
      <x v="8"/>
    </i>
    <i r="1">
      <x v="13"/>
    </i>
    <i r="1">
      <x v="26"/>
    </i>
    <i r="1">
      <x v="40"/>
    </i>
    <i r="1">
      <x v="41"/>
    </i>
    <i r="1">
      <x v="45"/>
    </i>
    <i r="1">
      <x v="47"/>
    </i>
    <i r="1">
      <x v="49"/>
    </i>
    <i r="1">
      <x v="50"/>
    </i>
    <i r="1">
      <x v="52"/>
    </i>
    <i r="1">
      <x v="53"/>
    </i>
    <i r="1">
      <x v="56"/>
    </i>
    <i r="1">
      <x v="58"/>
    </i>
    <i r="1">
      <x v="60"/>
    </i>
    <i r="1">
      <x v="62"/>
    </i>
    <i r="1">
      <x v="65"/>
    </i>
    <i r="1">
      <x v="69"/>
    </i>
    <i r="1">
      <x v="73"/>
    </i>
    <i r="1">
      <x v="81"/>
    </i>
    <i r="1">
      <x v="83"/>
    </i>
    <i r="1">
      <x v="86"/>
    </i>
    <i r="1">
      <x v="89"/>
    </i>
    <i r="1">
      <x v="108"/>
    </i>
    <i r="1">
      <x v="109"/>
    </i>
    <i r="1">
      <x v="112"/>
    </i>
    <i r="1">
      <x v="136"/>
    </i>
    <i>
      <x v="6"/>
    </i>
    <i r="1">
      <x v="22"/>
    </i>
    <i r="1">
      <x v="33"/>
    </i>
    <i r="1">
      <x v="42"/>
    </i>
    <i r="1">
      <x v="45"/>
    </i>
    <i r="1">
      <x v="50"/>
    </i>
    <i r="1">
      <x v="68"/>
    </i>
    <i r="1">
      <x v="71"/>
    </i>
    <i r="1">
      <x v="72"/>
    </i>
    <i r="1">
      <x v="77"/>
    </i>
    <i r="1">
      <x v="94"/>
    </i>
    <i r="1">
      <x v="97"/>
    </i>
    <i r="1">
      <x v="130"/>
    </i>
    <i>
      <x v="7"/>
    </i>
    <i r="1">
      <x v="136"/>
    </i>
    <i t="grand">
      <x/>
    </i>
  </rowItems>
  <colItems count="1">
    <i/>
  </colItems>
  <dataFields count="1">
    <dataField name="Sum of Martin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EEE36-0EAE-4C10-B9A6-4FC93B2BD3B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W1:X261" firstHeaderRow="1" firstDataRow="1" firstDataCol="1"/>
  <pivotFields count="2">
    <pivotField axis="axisRow" dataField="1" showAll="0">
      <items count="134">
        <item x="124"/>
        <item x="125"/>
        <item x="126"/>
        <item x="132"/>
        <item x="110"/>
        <item x="131"/>
        <item x="112"/>
        <item x="130"/>
        <item x="107"/>
        <item x="129"/>
        <item x="115"/>
        <item x="59"/>
        <item x="101"/>
        <item x="99"/>
        <item x="102"/>
        <item x="111"/>
        <item x="34"/>
        <item x="120"/>
        <item x="118"/>
        <item x="33"/>
        <item x="117"/>
        <item x="94"/>
        <item x="32"/>
        <item x="93"/>
        <item x="104"/>
        <item x="40"/>
        <item x="8"/>
        <item x="103"/>
        <item x="12"/>
        <item x="113"/>
        <item x="2"/>
        <item x="10"/>
        <item x="90"/>
        <item x="127"/>
        <item x="91"/>
        <item x="13"/>
        <item x="60"/>
        <item x="82"/>
        <item x="9"/>
        <item x="83"/>
        <item x="11"/>
        <item x="54"/>
        <item x="67"/>
        <item x="25"/>
        <item x="55"/>
        <item x="39"/>
        <item x="106"/>
        <item x="64"/>
        <item x="0"/>
        <item x="57"/>
        <item x="86"/>
        <item x="22"/>
        <item x="53"/>
        <item x="61"/>
        <item x="7"/>
        <item x="62"/>
        <item x="75"/>
        <item x="44"/>
        <item x="74"/>
        <item x="63"/>
        <item x="5"/>
        <item x="65"/>
        <item x="52"/>
        <item x="41"/>
        <item x="56"/>
        <item x="100"/>
        <item x="6"/>
        <item x="80"/>
        <item x="79"/>
        <item x="23"/>
        <item x="89"/>
        <item x="48"/>
        <item x="92"/>
        <item x="49"/>
        <item x="78"/>
        <item x="21"/>
        <item x="3"/>
        <item x="114"/>
        <item x="4"/>
        <item x="116"/>
        <item x="73"/>
        <item x="30"/>
        <item x="81"/>
        <item x="45"/>
        <item x="128"/>
        <item x="1"/>
        <item x="14"/>
        <item x="76"/>
        <item x="31"/>
        <item x="66"/>
        <item x="38"/>
        <item x="72"/>
        <item x="15"/>
        <item x="58"/>
        <item x="36"/>
        <item x="97"/>
        <item x="20"/>
        <item x="70"/>
        <item x="122"/>
        <item x="119"/>
        <item x="98"/>
        <item x="16"/>
        <item x="26"/>
        <item x="37"/>
        <item x="35"/>
        <item x="96"/>
        <item x="50"/>
        <item x="95"/>
        <item x="77"/>
        <item x="29"/>
        <item x="69"/>
        <item x="123"/>
        <item x="46"/>
        <item x="85"/>
        <item x="43"/>
        <item x="27"/>
        <item x="51"/>
        <item x="68"/>
        <item x="71"/>
        <item x="105"/>
        <item x="84"/>
        <item x="17"/>
        <item x="88"/>
        <item x="121"/>
        <item x="47"/>
        <item x="87"/>
        <item x="109"/>
        <item x="42"/>
        <item x="108"/>
        <item x="28"/>
        <item x="19"/>
        <item x="18"/>
        <item x="24"/>
        <item t="default"/>
      </items>
    </pivotField>
    <pivotField axis="axisRow" showAll="0">
      <items count="9">
        <item x="6"/>
        <item x="1"/>
        <item x="3"/>
        <item x="4"/>
        <item x="0"/>
        <item x="5"/>
        <item x="2"/>
        <item x="7"/>
        <item t="default"/>
      </items>
    </pivotField>
  </pivotFields>
  <rowFields count="2">
    <field x="1"/>
    <field x="0"/>
  </rowFields>
  <rowItems count="260">
    <i>
      <x/>
    </i>
    <i r="1">
      <x v="88"/>
    </i>
    <i r="1">
      <x v="108"/>
    </i>
    <i r="1">
      <x v="120"/>
    </i>
    <i r="1">
      <x v="125"/>
    </i>
    <i r="1">
      <x v="131"/>
    </i>
    <i>
      <x v="1"/>
    </i>
    <i r="1">
      <x v="36"/>
    </i>
    <i r="1">
      <x v="41"/>
    </i>
    <i r="1">
      <x v="54"/>
    </i>
    <i r="1">
      <x v="61"/>
    </i>
    <i r="1">
      <x v="64"/>
    </i>
    <i r="1">
      <x v="67"/>
    </i>
    <i r="1">
      <x v="71"/>
    </i>
    <i r="1">
      <x v="72"/>
    </i>
    <i r="1">
      <x v="75"/>
    </i>
    <i r="1">
      <x v="85"/>
    </i>
    <i r="1">
      <x v="87"/>
    </i>
    <i r="1">
      <x v="93"/>
    </i>
    <i r="1">
      <x v="96"/>
    </i>
    <i r="1">
      <x v="97"/>
    </i>
    <i r="1">
      <x v="99"/>
    </i>
    <i r="1">
      <x v="104"/>
    </i>
    <i r="1">
      <x v="106"/>
    </i>
    <i r="1">
      <x v="107"/>
    </i>
    <i r="1">
      <x v="109"/>
    </i>
    <i r="1">
      <x v="110"/>
    </i>
    <i r="1">
      <x v="113"/>
    </i>
    <i r="1">
      <x v="116"/>
    </i>
    <i r="1">
      <x v="117"/>
    </i>
    <i r="1">
      <x v="119"/>
    </i>
    <i r="1">
      <x v="120"/>
    </i>
    <i r="1">
      <x v="122"/>
    </i>
    <i r="1">
      <x v="124"/>
    </i>
    <i r="1">
      <x v="127"/>
    </i>
    <i r="1">
      <x v="128"/>
    </i>
    <i r="1">
      <x v="129"/>
    </i>
    <i r="1">
      <x v="130"/>
    </i>
    <i r="1">
      <x v="132"/>
    </i>
    <i>
      <x v="2"/>
    </i>
    <i r="1">
      <x v="11"/>
    </i>
    <i r="1">
      <x v="12"/>
    </i>
    <i r="1">
      <x v="14"/>
    </i>
    <i r="1">
      <x v="15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52"/>
    </i>
    <i r="1">
      <x v="54"/>
    </i>
    <i r="1">
      <x v="55"/>
    </i>
    <i r="1">
      <x v="56"/>
    </i>
    <i r="1">
      <x v="57"/>
    </i>
    <i r="1">
      <x v="61"/>
    </i>
    <i r="1">
      <x v="62"/>
    </i>
    <i r="1">
      <x v="65"/>
    </i>
    <i r="1">
      <x v="66"/>
    </i>
    <i r="1">
      <x v="70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82"/>
    </i>
    <i r="1">
      <x v="84"/>
    </i>
    <i r="1">
      <x v="88"/>
    </i>
    <i r="1">
      <x v="90"/>
    </i>
    <i r="1">
      <x v="91"/>
    </i>
    <i r="1">
      <x v="92"/>
    </i>
    <i r="1">
      <x v="95"/>
    </i>
    <i r="1">
      <x v="98"/>
    </i>
    <i r="1">
      <x v="99"/>
    </i>
    <i r="1">
      <x v="100"/>
    </i>
    <i r="1">
      <x v="105"/>
    </i>
    <i r="1">
      <x v="111"/>
    </i>
    <i r="1">
      <x v="114"/>
    </i>
    <i r="1">
      <x v="118"/>
    </i>
    <i r="1">
      <x v="121"/>
    </i>
    <i r="1">
      <x v="123"/>
    </i>
    <i r="1">
      <x v="126"/>
    </i>
    <i r="1">
      <x v="132"/>
    </i>
    <i>
      <x v="3"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9"/>
    </i>
    <i r="1">
      <x v="73"/>
    </i>
    <i r="1">
      <x v="78"/>
    </i>
    <i r="1">
      <x v="79"/>
    </i>
    <i r="1">
      <x v="80"/>
    </i>
    <i r="1">
      <x v="81"/>
    </i>
    <i r="1">
      <x v="83"/>
    </i>
    <i r="1">
      <x v="88"/>
    </i>
    <i r="1">
      <x v="96"/>
    </i>
    <i r="1">
      <x v="132"/>
    </i>
    <i>
      <x v="4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1"/>
    </i>
    <i r="1">
      <x v="13"/>
    </i>
    <i r="1">
      <x v="15"/>
    </i>
    <i r="1">
      <x v="17"/>
    </i>
    <i r="1">
      <x v="18"/>
    </i>
    <i r="1">
      <x v="19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2"/>
    </i>
    <i r="1">
      <x v="54"/>
    </i>
    <i r="1">
      <x v="59"/>
    </i>
    <i r="1">
      <x v="60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6"/>
    </i>
    <i r="1">
      <x v="78"/>
    </i>
    <i>
      <x v="5"/>
    </i>
    <i r="1">
      <x v="16"/>
    </i>
    <i r="1">
      <x v="21"/>
    </i>
    <i r="1">
      <x v="29"/>
    </i>
    <i r="1">
      <x v="30"/>
    </i>
    <i r="1">
      <x v="31"/>
    </i>
    <i r="1">
      <x v="33"/>
    </i>
    <i r="1">
      <x v="36"/>
    </i>
    <i r="1">
      <x v="38"/>
    </i>
    <i r="1">
      <x v="39"/>
    </i>
    <i r="1">
      <x v="43"/>
    </i>
    <i r="1">
      <x v="46"/>
    </i>
    <i r="1">
      <x v="47"/>
    </i>
    <i r="1">
      <x v="48"/>
    </i>
    <i r="1">
      <x v="50"/>
    </i>
    <i r="1">
      <x v="51"/>
    </i>
    <i r="1">
      <x v="53"/>
    </i>
    <i r="1">
      <x v="54"/>
    </i>
    <i r="1">
      <x v="56"/>
    </i>
    <i r="1">
      <x v="60"/>
    </i>
    <i r="1">
      <x v="61"/>
    </i>
    <i r="1">
      <x v="62"/>
    </i>
    <i r="1">
      <x v="66"/>
    </i>
    <i r="1">
      <x v="73"/>
    </i>
    <i r="1">
      <x v="75"/>
    </i>
    <i r="1">
      <x v="77"/>
    </i>
    <i r="1">
      <x v="78"/>
    </i>
    <i r="1">
      <x v="81"/>
    </i>
    <i r="1">
      <x v="85"/>
    </i>
    <i r="1">
      <x v="86"/>
    </i>
    <i r="1">
      <x v="87"/>
    </i>
    <i r="1">
      <x v="102"/>
    </i>
    <i r="1">
      <x v="104"/>
    </i>
    <i r="1">
      <x v="132"/>
    </i>
    <i>
      <x v="6"/>
    </i>
    <i r="1">
      <x v="59"/>
    </i>
    <i r="1">
      <x v="76"/>
    </i>
    <i r="1">
      <x v="83"/>
    </i>
    <i r="1">
      <x v="88"/>
    </i>
    <i r="1">
      <x v="89"/>
    </i>
    <i r="1">
      <x v="92"/>
    </i>
    <i r="1">
      <x v="94"/>
    </i>
    <i r="1">
      <x v="101"/>
    </i>
    <i r="1">
      <x v="103"/>
    </i>
    <i r="1">
      <x v="106"/>
    </i>
    <i r="1">
      <x v="112"/>
    </i>
    <i r="1">
      <x v="114"/>
    </i>
    <i r="1">
      <x v="115"/>
    </i>
    <i r="1">
      <x v="121"/>
    </i>
    <i r="1">
      <x v="132"/>
    </i>
    <i>
      <x v="7"/>
    </i>
    <i r="1">
      <x v="132"/>
    </i>
    <i t="grand">
      <x/>
    </i>
  </rowItems>
  <colItems count="1">
    <i/>
  </colItems>
  <dataFields count="1">
    <dataField name="Sum of Olive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BD7E-F57D-4457-BC2A-41B3586DCC12}">
  <dimension ref="A1:AE97"/>
  <sheetViews>
    <sheetView workbookViewId="0">
      <pane ySplit="1" topLeftCell="A73" activePane="bottomLeft" state="frozen"/>
      <selection pane="bottomLeft" activeCell="B57" sqref="B57:E88"/>
    </sheetView>
  </sheetViews>
  <sheetFormatPr defaultRowHeight="15" x14ac:dyDescent="0.25"/>
  <cols>
    <col min="1" max="1" width="13.42578125" customWidth="1"/>
    <col min="2" max="2" width="12.85546875" customWidth="1"/>
  </cols>
  <sheetData>
    <row r="1" spans="1:31" x14ac:dyDescent="0.25">
      <c r="A1" s="2" t="s">
        <v>0</v>
      </c>
      <c r="B1" s="3" t="s">
        <v>1</v>
      </c>
      <c r="C1" s="4" t="s">
        <v>2</v>
      </c>
      <c r="D1" s="4" t="s">
        <v>44</v>
      </c>
      <c r="E1" s="5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6"/>
    </row>
    <row r="2" spans="1:31" x14ac:dyDescent="0.25">
      <c r="A2" t="s">
        <v>29</v>
      </c>
      <c r="B2" s="9"/>
      <c r="C2">
        <v>1993</v>
      </c>
      <c r="E2">
        <v>9</v>
      </c>
    </row>
    <row r="3" spans="1:31" x14ac:dyDescent="0.25">
      <c r="A3" t="s">
        <v>29</v>
      </c>
      <c r="B3" s="9"/>
      <c r="C3">
        <v>1994</v>
      </c>
      <c r="E3">
        <v>11.9</v>
      </c>
    </row>
    <row r="4" spans="1:31" x14ac:dyDescent="0.25">
      <c r="A4" t="s">
        <v>29</v>
      </c>
      <c r="B4" s="9"/>
      <c r="C4">
        <v>1995</v>
      </c>
      <c r="E4">
        <v>8.8000000000000007</v>
      </c>
    </row>
    <row r="5" spans="1:31" x14ac:dyDescent="0.25">
      <c r="A5" t="s">
        <v>29</v>
      </c>
      <c r="B5" s="9"/>
      <c r="C5">
        <v>1996</v>
      </c>
      <c r="E5">
        <v>10.5</v>
      </c>
    </row>
    <row r="6" spans="1:31" x14ac:dyDescent="0.25">
      <c r="A6" t="s">
        <v>29</v>
      </c>
      <c r="B6" s="9"/>
      <c r="C6">
        <v>1997</v>
      </c>
      <c r="E6">
        <v>10.199999999999999</v>
      </c>
    </row>
    <row r="7" spans="1:31" x14ac:dyDescent="0.25">
      <c r="A7" t="s">
        <v>29</v>
      </c>
      <c r="B7" s="9"/>
      <c r="C7">
        <v>1998</v>
      </c>
      <c r="E7">
        <v>9.1999999999999993</v>
      </c>
    </row>
    <row r="8" spans="1:31" x14ac:dyDescent="0.25">
      <c r="A8" t="s">
        <v>29</v>
      </c>
      <c r="B8" s="9"/>
      <c r="C8">
        <v>1999</v>
      </c>
      <c r="E8">
        <v>9.6</v>
      </c>
    </row>
    <row r="9" spans="1:31" x14ac:dyDescent="0.25">
      <c r="A9" t="s">
        <v>29</v>
      </c>
      <c r="B9" s="9"/>
      <c r="C9">
        <v>2000</v>
      </c>
      <c r="E9">
        <v>8.1</v>
      </c>
    </row>
    <row r="10" spans="1:31" x14ac:dyDescent="0.25">
      <c r="A10" t="s">
        <v>29</v>
      </c>
      <c r="B10" s="9"/>
      <c r="C10">
        <v>2001</v>
      </c>
      <c r="E10">
        <v>10.5</v>
      </c>
    </row>
    <row r="11" spans="1:31" x14ac:dyDescent="0.25">
      <c r="A11" t="s">
        <v>29</v>
      </c>
      <c r="B11" s="9"/>
      <c r="C11">
        <v>2002</v>
      </c>
      <c r="E11">
        <v>9.1999999999999993</v>
      </c>
    </row>
    <row r="12" spans="1:31" x14ac:dyDescent="0.25">
      <c r="A12" t="s">
        <v>29</v>
      </c>
      <c r="B12" s="9"/>
      <c r="C12">
        <v>2003</v>
      </c>
      <c r="E12">
        <v>10</v>
      </c>
    </row>
    <row r="13" spans="1:31" x14ac:dyDescent="0.25">
      <c r="A13" t="s">
        <v>29</v>
      </c>
      <c r="B13" s="9"/>
      <c r="C13">
        <v>2004</v>
      </c>
      <c r="E13">
        <v>9.4</v>
      </c>
    </row>
    <row r="14" spans="1:31" x14ac:dyDescent="0.25">
      <c r="A14" t="s">
        <v>29</v>
      </c>
      <c r="B14" s="9"/>
      <c r="C14">
        <v>2005</v>
      </c>
      <c r="E14">
        <v>10.4</v>
      </c>
    </row>
    <row r="15" spans="1:31" x14ac:dyDescent="0.25">
      <c r="A15" t="s">
        <v>29</v>
      </c>
      <c r="B15" s="9"/>
      <c r="C15">
        <v>2006</v>
      </c>
      <c r="E15">
        <v>6.7</v>
      </c>
    </row>
    <row r="16" spans="1:31" x14ac:dyDescent="0.25">
      <c r="A16" t="s">
        <v>29</v>
      </c>
      <c r="B16" s="9"/>
      <c r="C16">
        <v>2007</v>
      </c>
      <c r="E16">
        <v>7.2</v>
      </c>
    </row>
    <row r="17" spans="1:5" x14ac:dyDescent="0.25">
      <c r="A17" t="s">
        <v>29</v>
      </c>
      <c r="B17" s="9"/>
      <c r="C17">
        <v>2009</v>
      </c>
      <c r="E17" s="8">
        <v>9.1999999999999993</v>
      </c>
    </row>
    <row r="18" spans="1:5" x14ac:dyDescent="0.25">
      <c r="A18" t="s">
        <v>29</v>
      </c>
      <c r="B18" s="9"/>
      <c r="C18">
        <v>2010</v>
      </c>
      <c r="E18" s="8">
        <v>6.4</v>
      </c>
    </row>
    <row r="19" spans="1:5" x14ac:dyDescent="0.25">
      <c r="A19" t="s">
        <v>29</v>
      </c>
      <c r="B19" s="9"/>
      <c r="C19">
        <v>2011</v>
      </c>
      <c r="E19" s="8">
        <v>7.5</v>
      </c>
    </row>
    <row r="20" spans="1:5" x14ac:dyDescent="0.25">
      <c r="A20" t="s">
        <v>29</v>
      </c>
      <c r="B20" s="9"/>
      <c r="C20">
        <v>2012</v>
      </c>
      <c r="E20" s="8">
        <v>5.8</v>
      </c>
    </row>
    <row r="21" spans="1:5" x14ac:dyDescent="0.25">
      <c r="A21" t="s">
        <v>29</v>
      </c>
      <c r="B21" s="9"/>
      <c r="C21">
        <v>2014</v>
      </c>
      <c r="E21" s="8">
        <v>10</v>
      </c>
    </row>
    <row r="22" spans="1:5" x14ac:dyDescent="0.25">
      <c r="A22" t="s">
        <v>29</v>
      </c>
      <c r="B22" s="9"/>
      <c r="C22">
        <v>2015</v>
      </c>
      <c r="E22" s="8">
        <v>6.2</v>
      </c>
    </row>
    <row r="23" spans="1:5" x14ac:dyDescent="0.25">
      <c r="A23" t="s">
        <v>29</v>
      </c>
      <c r="B23" s="9"/>
      <c r="C23">
        <v>2016</v>
      </c>
      <c r="E23" s="8">
        <v>6.8</v>
      </c>
    </row>
    <row r="24" spans="1:5" x14ac:dyDescent="0.25">
      <c r="A24" t="s">
        <v>29</v>
      </c>
      <c r="B24" s="9"/>
      <c r="C24">
        <v>2017</v>
      </c>
      <c r="E24" s="8">
        <v>7.2</v>
      </c>
    </row>
    <row r="25" spans="1:5" x14ac:dyDescent="0.25">
      <c r="A25" t="s">
        <v>29</v>
      </c>
      <c r="B25" s="9"/>
      <c r="C25">
        <v>2018</v>
      </c>
      <c r="E25" s="8">
        <v>7.1</v>
      </c>
    </row>
    <row r="26" spans="1:5" x14ac:dyDescent="0.25">
      <c r="A26" t="s">
        <v>29</v>
      </c>
      <c r="B26" s="9"/>
      <c r="C26">
        <v>2019</v>
      </c>
      <c r="E26" s="8">
        <v>8.9</v>
      </c>
    </row>
    <row r="27" spans="1:5" x14ac:dyDescent="0.25">
      <c r="A27" t="s">
        <v>29</v>
      </c>
      <c r="B27" s="9"/>
      <c r="C27">
        <v>2020</v>
      </c>
      <c r="E27" s="8">
        <v>10.8</v>
      </c>
    </row>
    <row r="28" spans="1:5" x14ac:dyDescent="0.25">
      <c r="A28" t="s">
        <v>29</v>
      </c>
      <c r="B28" s="9"/>
      <c r="C28">
        <v>2021</v>
      </c>
      <c r="E28" s="8">
        <v>9.3000000000000007</v>
      </c>
    </row>
    <row r="29" spans="1:5" x14ac:dyDescent="0.25">
      <c r="A29" t="s">
        <v>29</v>
      </c>
      <c r="B29" s="9"/>
      <c r="C29">
        <v>2022</v>
      </c>
      <c r="E29" s="8">
        <v>4.5999999999999996</v>
      </c>
    </row>
    <row r="30" spans="1:5" x14ac:dyDescent="0.25">
      <c r="A30" t="s">
        <v>29</v>
      </c>
      <c r="B30" s="9"/>
      <c r="C30">
        <v>2023</v>
      </c>
      <c r="E30" s="8">
        <v>6.3</v>
      </c>
    </row>
    <row r="31" spans="1:5" x14ac:dyDescent="0.25">
      <c r="A31" t="s">
        <v>29</v>
      </c>
      <c r="B31" s="9"/>
      <c r="E31" s="8"/>
    </row>
    <row r="32" spans="1:5" x14ac:dyDescent="0.25">
      <c r="A32" t="s">
        <v>29</v>
      </c>
      <c r="B32" s="9"/>
      <c r="E32" s="8"/>
    </row>
    <row r="33" spans="1:30" x14ac:dyDescent="0.25">
      <c r="A33" t="s">
        <v>29</v>
      </c>
      <c r="B33" s="9"/>
      <c r="E33" s="8"/>
    </row>
    <row r="34" spans="1:30" x14ac:dyDescent="0.25">
      <c r="A34" t="s">
        <v>29</v>
      </c>
      <c r="B34" s="9"/>
      <c r="E34" s="8"/>
    </row>
    <row r="35" spans="1:30" x14ac:dyDescent="0.25">
      <c r="A35" t="s">
        <v>29</v>
      </c>
      <c r="B35" s="9"/>
      <c r="E35" s="8"/>
    </row>
    <row r="36" spans="1:30" x14ac:dyDescent="0.25">
      <c r="A36" t="s">
        <v>29</v>
      </c>
      <c r="B36" s="9"/>
      <c r="E36" s="8"/>
    </row>
    <row r="37" spans="1:30" x14ac:dyDescent="0.25">
      <c r="A37" t="s">
        <v>29</v>
      </c>
      <c r="B37" s="9"/>
      <c r="E37" s="8"/>
    </row>
    <row r="38" spans="1:30" x14ac:dyDescent="0.25">
      <c r="A38" t="s">
        <v>29</v>
      </c>
      <c r="B38" s="9"/>
      <c r="E38" s="8"/>
    </row>
    <row r="39" spans="1:30" x14ac:dyDescent="0.25">
      <c r="A39" t="s">
        <v>29</v>
      </c>
      <c r="B39" s="9"/>
      <c r="E39" s="8"/>
    </row>
    <row r="40" spans="1:30" x14ac:dyDescent="0.25">
      <c r="A40" t="s">
        <v>29</v>
      </c>
      <c r="B40" s="9"/>
      <c r="E40" s="8"/>
    </row>
    <row r="41" spans="1:30" x14ac:dyDescent="0.25">
      <c r="A41" t="s">
        <v>29</v>
      </c>
      <c r="B41" s="9"/>
      <c r="E41" s="8"/>
    </row>
    <row r="42" spans="1:30" x14ac:dyDescent="0.25">
      <c r="A42" t="s">
        <v>29</v>
      </c>
      <c r="B42" s="9"/>
      <c r="E42" s="8"/>
    </row>
    <row r="43" spans="1:30" x14ac:dyDescent="0.25">
      <c r="A43" t="s">
        <v>29</v>
      </c>
      <c r="B43" s="9"/>
      <c r="E43" s="8"/>
    </row>
    <row r="44" spans="1:30" x14ac:dyDescent="0.25">
      <c r="A44" t="s">
        <v>29</v>
      </c>
      <c r="B44" s="9"/>
      <c r="E44" s="8"/>
    </row>
    <row r="45" spans="1:30" x14ac:dyDescent="0.25">
      <c r="A45" t="s">
        <v>29</v>
      </c>
      <c r="B45" s="9"/>
      <c r="E45" s="8"/>
    </row>
    <row r="46" spans="1:30" x14ac:dyDescent="0.25">
      <c r="A46" t="s">
        <v>29</v>
      </c>
      <c r="B46" s="9"/>
      <c r="E46" s="8"/>
    </row>
    <row r="47" spans="1:30" x14ac:dyDescent="0.25">
      <c r="A47" t="s">
        <v>35</v>
      </c>
      <c r="B47" s="12">
        <v>34169</v>
      </c>
      <c r="C47">
        <v>1993</v>
      </c>
      <c r="D47">
        <v>1.7</v>
      </c>
      <c r="E47" s="8">
        <v>5.6</v>
      </c>
      <c r="F47">
        <v>100</v>
      </c>
      <c r="G47">
        <v>8.1999999999999993</v>
      </c>
      <c r="H47">
        <v>0.68700000000000006</v>
      </c>
      <c r="I47">
        <v>0.78800000000000003</v>
      </c>
      <c r="K47">
        <v>1.7999999999999999E-2</v>
      </c>
      <c r="L47">
        <v>0.13500000000000001</v>
      </c>
      <c r="N47">
        <v>0.56599999999999995</v>
      </c>
      <c r="O47" s="8">
        <v>0.35599999999999998</v>
      </c>
      <c r="Q47">
        <v>0.01</v>
      </c>
      <c r="R47">
        <v>1.7000000000000001E-2</v>
      </c>
      <c r="T47">
        <v>0.01</v>
      </c>
      <c r="U47">
        <v>0.01</v>
      </c>
      <c r="V47">
        <v>0.01</v>
      </c>
      <c r="W47">
        <v>4.08</v>
      </c>
      <c r="X47" s="8"/>
      <c r="Y47">
        <v>6102</v>
      </c>
      <c r="AD47" s="8"/>
    </row>
    <row r="48" spans="1:30" x14ac:dyDescent="0.25">
      <c r="A48" t="s">
        <v>35</v>
      </c>
      <c r="B48" s="7">
        <v>36718</v>
      </c>
      <c r="C48">
        <v>2000</v>
      </c>
      <c r="D48">
        <v>2.1</v>
      </c>
      <c r="E48" s="8">
        <v>6.9</v>
      </c>
      <c r="F48" s="10">
        <v>77</v>
      </c>
      <c r="G48" s="10">
        <v>8.4</v>
      </c>
      <c r="H48">
        <v>0.33200000000000002</v>
      </c>
      <c r="I48">
        <v>0.14000000000000001</v>
      </c>
      <c r="K48">
        <v>6.9000000000000006E-2</v>
      </c>
      <c r="L48">
        <v>0.48</v>
      </c>
      <c r="N48">
        <v>0.55300000000000005</v>
      </c>
      <c r="O48">
        <v>0.71899999999999997</v>
      </c>
      <c r="Q48">
        <v>0.01</v>
      </c>
      <c r="R48">
        <v>1.4999999999999999E-2</v>
      </c>
      <c r="T48">
        <v>1.6E-2</v>
      </c>
      <c r="U48">
        <v>3.1E-2</v>
      </c>
      <c r="V48">
        <v>0.02</v>
      </c>
      <c r="W48">
        <v>1.1399999999999999</v>
      </c>
      <c r="X48" s="8"/>
      <c r="Y48">
        <v>1442</v>
      </c>
      <c r="AD48" s="8"/>
    </row>
    <row r="49" spans="1:30" x14ac:dyDescent="0.25">
      <c r="A49" t="s">
        <v>35</v>
      </c>
      <c r="B49" s="15">
        <v>37809</v>
      </c>
      <c r="C49" s="13">
        <v>2003</v>
      </c>
      <c r="D49" s="16">
        <v>2</v>
      </c>
      <c r="E49" s="8">
        <v>6.6</v>
      </c>
      <c r="F49" s="16">
        <v>80.3</v>
      </c>
      <c r="G49" s="16">
        <v>8.4</v>
      </c>
      <c r="H49" s="16">
        <v>0.66</v>
      </c>
      <c r="I49" s="16">
        <v>0.253</v>
      </c>
      <c r="K49" s="16">
        <v>1.7999999999999999E-2</v>
      </c>
      <c r="L49" s="16">
        <v>0.46300000000000002</v>
      </c>
      <c r="N49" s="16">
        <v>0.441</v>
      </c>
      <c r="O49" s="16">
        <v>0.89100000000000001</v>
      </c>
      <c r="Q49" s="16">
        <v>0.01</v>
      </c>
      <c r="R49" s="16">
        <v>0.01</v>
      </c>
      <c r="T49" s="16">
        <v>0.01</v>
      </c>
      <c r="U49" s="16">
        <v>0.01</v>
      </c>
      <c r="V49">
        <v>0.01</v>
      </c>
      <c r="W49" s="16">
        <v>1.43</v>
      </c>
      <c r="X49" s="8"/>
      <c r="Y49" s="16">
        <v>2320</v>
      </c>
      <c r="AD49" s="8"/>
    </row>
    <row r="50" spans="1:30" x14ac:dyDescent="0.25">
      <c r="A50" t="s">
        <v>35</v>
      </c>
      <c r="B50" s="15">
        <v>38923</v>
      </c>
      <c r="C50" s="14">
        <v>2006</v>
      </c>
      <c r="D50" s="16">
        <v>2.6</v>
      </c>
      <c r="E50" s="8">
        <v>8.5</v>
      </c>
      <c r="F50" s="16">
        <v>77.8</v>
      </c>
      <c r="G50" s="16">
        <v>8.4</v>
      </c>
      <c r="H50" s="16">
        <v>0.91169999999999995</v>
      </c>
      <c r="I50" s="16">
        <v>0.66369999999999996</v>
      </c>
      <c r="K50" s="16">
        <v>1.7999999999999999E-2</v>
      </c>
      <c r="L50" s="16">
        <v>0.22</v>
      </c>
      <c r="N50" s="16">
        <v>0.59799999999999998</v>
      </c>
      <c r="O50" s="16">
        <v>0.98799999999999999</v>
      </c>
      <c r="Q50" s="16">
        <v>0.01</v>
      </c>
      <c r="R50" s="16">
        <v>0.01</v>
      </c>
      <c r="T50" s="16">
        <v>2.4E-2</v>
      </c>
      <c r="U50" s="16">
        <v>2.1000000000000001E-2</v>
      </c>
      <c r="V50">
        <v>0.02</v>
      </c>
      <c r="W50" s="18"/>
      <c r="X50" s="8"/>
      <c r="Y50" s="16">
        <v>5634</v>
      </c>
      <c r="AD50" s="8"/>
    </row>
    <row r="51" spans="1:30" x14ac:dyDescent="0.25">
      <c r="A51" t="s">
        <v>35</v>
      </c>
      <c r="B51" s="15">
        <v>38923</v>
      </c>
      <c r="C51" s="14">
        <v>2006</v>
      </c>
      <c r="D51" s="16">
        <v>2.5</v>
      </c>
      <c r="E51" s="8">
        <v>8.1999999999999993</v>
      </c>
      <c r="F51" s="16">
        <v>94</v>
      </c>
      <c r="G51" s="16">
        <v>8.4</v>
      </c>
      <c r="H51" s="16">
        <v>0.95199999999999996</v>
      </c>
      <c r="I51" s="16">
        <v>0.73399999999999999</v>
      </c>
      <c r="K51" s="16">
        <v>4.9000000000000002E-2</v>
      </c>
      <c r="L51" s="16">
        <v>0.13800000000000001</v>
      </c>
      <c r="N51" s="16">
        <v>0.58099999999999996</v>
      </c>
      <c r="O51" s="16">
        <v>0.56599999999999995</v>
      </c>
      <c r="Q51" s="16">
        <v>0.01</v>
      </c>
      <c r="R51" s="16">
        <v>0.01</v>
      </c>
      <c r="T51" s="16">
        <v>2.1000000000000001E-2</v>
      </c>
      <c r="U51" s="16">
        <v>1.4E-2</v>
      </c>
      <c r="V51">
        <v>0.02</v>
      </c>
      <c r="W51" s="16">
        <v>4.8600000000000003</v>
      </c>
      <c r="X51" s="8"/>
      <c r="Y51" s="16">
        <v>5852</v>
      </c>
      <c r="AD51" s="8"/>
    </row>
    <row r="52" spans="1:30" x14ac:dyDescent="0.25">
      <c r="A52" t="s">
        <v>35</v>
      </c>
      <c r="B52" s="15">
        <v>38923</v>
      </c>
      <c r="C52" s="14">
        <v>2006</v>
      </c>
      <c r="D52" s="16">
        <v>3.2</v>
      </c>
      <c r="E52" s="8">
        <v>10.5</v>
      </c>
      <c r="F52" s="16">
        <v>80.8</v>
      </c>
      <c r="G52" s="16">
        <v>8.4</v>
      </c>
      <c r="H52" s="16">
        <v>0.91700000000000004</v>
      </c>
      <c r="I52" s="16">
        <v>0.39200000000000002</v>
      </c>
      <c r="K52" s="16">
        <v>1.7999999999999999E-2</v>
      </c>
      <c r="L52" s="16">
        <v>0.433</v>
      </c>
      <c r="N52" s="16">
        <v>0.56899999999999995</v>
      </c>
      <c r="O52" s="16">
        <v>0.96699999999999997</v>
      </c>
      <c r="Q52" s="16">
        <v>0.01</v>
      </c>
      <c r="R52" s="16">
        <v>0.01</v>
      </c>
      <c r="T52" s="16">
        <v>3.5000000000000003E-2</v>
      </c>
      <c r="U52" s="16">
        <v>2.1000000000000001E-2</v>
      </c>
      <c r="V52">
        <v>0.03</v>
      </c>
      <c r="W52" s="16">
        <v>3.04</v>
      </c>
      <c r="X52" s="8"/>
      <c r="Y52" s="16">
        <v>6519</v>
      </c>
      <c r="AD52" s="8"/>
    </row>
    <row r="53" spans="1:30" x14ac:dyDescent="0.25">
      <c r="A53" t="s">
        <v>35</v>
      </c>
      <c r="B53" s="15">
        <v>39652</v>
      </c>
      <c r="C53" s="14">
        <v>2008</v>
      </c>
      <c r="D53" s="16">
        <v>1.6</v>
      </c>
      <c r="E53" s="8">
        <v>5.3</v>
      </c>
      <c r="F53" s="16">
        <v>74.599999999999994</v>
      </c>
      <c r="G53" s="16">
        <v>8.4</v>
      </c>
      <c r="H53" s="16">
        <v>0.45900000000000002</v>
      </c>
      <c r="I53" s="16">
        <v>0.21</v>
      </c>
      <c r="K53" s="16">
        <v>1.7999999999999999E-2</v>
      </c>
      <c r="L53" s="16">
        <v>0.73799999999999999</v>
      </c>
      <c r="N53" s="16">
        <v>0.39</v>
      </c>
      <c r="O53" s="16">
        <v>1.056</v>
      </c>
      <c r="Q53" s="16">
        <v>0.01</v>
      </c>
      <c r="R53" s="16">
        <v>0.20599999999999999</v>
      </c>
      <c r="T53" s="16">
        <v>2.5000000000000001E-2</v>
      </c>
      <c r="U53" s="16">
        <v>0.20499999999999999</v>
      </c>
      <c r="V53">
        <v>0.11</v>
      </c>
      <c r="W53" s="16">
        <v>2.6</v>
      </c>
      <c r="X53" s="8"/>
      <c r="Y53" s="16">
        <v>1530</v>
      </c>
      <c r="AD53" s="8"/>
    </row>
    <row r="54" spans="1:30" x14ac:dyDescent="0.25">
      <c r="A54" t="s">
        <v>35</v>
      </c>
      <c r="B54" s="15">
        <v>41085</v>
      </c>
      <c r="C54" s="14">
        <v>2012</v>
      </c>
      <c r="D54" s="16">
        <v>1.7</v>
      </c>
      <c r="E54" s="8">
        <v>5.6</v>
      </c>
      <c r="F54" s="16">
        <v>90</v>
      </c>
      <c r="G54" s="16">
        <v>8</v>
      </c>
      <c r="H54" s="16">
        <v>0.56299999999999994</v>
      </c>
      <c r="I54" s="16">
        <v>1.2999999999999999E-2</v>
      </c>
      <c r="K54" s="16">
        <v>1.7999999999999999E-2</v>
      </c>
      <c r="L54" s="16">
        <v>1.7999999999999999E-2</v>
      </c>
      <c r="N54" s="16">
        <v>0.80600000000000005</v>
      </c>
      <c r="O54" s="16">
        <v>0.76700000000000002</v>
      </c>
      <c r="Q54" s="16">
        <v>0.01</v>
      </c>
      <c r="R54" s="16">
        <v>0.01</v>
      </c>
      <c r="T54" s="16">
        <v>2.1999999999999999E-2</v>
      </c>
      <c r="U54" s="16">
        <v>1.9E-2</v>
      </c>
      <c r="V54">
        <v>0.02</v>
      </c>
      <c r="W54" s="16">
        <v>3.34</v>
      </c>
      <c r="X54" s="8"/>
      <c r="Y54" s="16">
        <v>5709652</v>
      </c>
      <c r="AD54" s="8"/>
    </row>
    <row r="55" spans="1:30" x14ac:dyDescent="0.25">
      <c r="A55" t="s">
        <v>35</v>
      </c>
      <c r="B55" s="15">
        <v>42184</v>
      </c>
      <c r="C55" s="14">
        <v>2015</v>
      </c>
      <c r="D55" s="16">
        <v>1.7</v>
      </c>
      <c r="E55" s="8">
        <v>5.6</v>
      </c>
      <c r="F55" s="16">
        <v>88.46</v>
      </c>
      <c r="G55" s="16">
        <v>8.5</v>
      </c>
      <c r="H55" s="16">
        <v>0.65500000000000003</v>
      </c>
      <c r="I55" s="16">
        <v>0.63500000000000001</v>
      </c>
      <c r="K55" s="16">
        <v>1.7999999999999999E-2</v>
      </c>
      <c r="L55" s="16">
        <v>0.14699999999999999</v>
      </c>
      <c r="N55" s="17">
        <v>0.61199999999999999</v>
      </c>
      <c r="O55" s="17">
        <v>0.68300000000000005</v>
      </c>
      <c r="Q55" s="16">
        <v>0.01</v>
      </c>
      <c r="R55" s="16">
        <v>0.01</v>
      </c>
      <c r="T55" s="16">
        <v>3.2000000000000001E-2</v>
      </c>
      <c r="U55" s="16">
        <v>2.8000000000000001E-2</v>
      </c>
      <c r="V55">
        <v>0.03</v>
      </c>
      <c r="W55" s="16">
        <v>5.94</v>
      </c>
      <c r="X55" s="8"/>
      <c r="Y55" s="16">
        <v>3152221</v>
      </c>
      <c r="AD55" s="8"/>
    </row>
    <row r="56" spans="1:30" x14ac:dyDescent="0.25">
      <c r="A56" t="s">
        <v>35</v>
      </c>
      <c r="B56" s="15">
        <v>43640</v>
      </c>
      <c r="C56" s="14">
        <v>2019</v>
      </c>
      <c r="D56" s="16">
        <v>3.5</v>
      </c>
      <c r="E56" s="8">
        <v>11.5</v>
      </c>
      <c r="F56" s="16">
        <v>92.6</v>
      </c>
      <c r="G56" s="16">
        <v>8.43</v>
      </c>
      <c r="H56" s="16">
        <v>1.1060000000000001</v>
      </c>
      <c r="I56" s="16">
        <v>0.64400000000000002</v>
      </c>
      <c r="K56" s="16">
        <v>1.4E-2</v>
      </c>
      <c r="L56" s="16">
        <v>0.312</v>
      </c>
      <c r="N56" s="8"/>
      <c r="O56" s="8"/>
      <c r="Q56" s="16">
        <v>3.0000000000000001E-3</v>
      </c>
      <c r="R56" s="16">
        <v>1.4999999999999999E-2</v>
      </c>
      <c r="T56" s="16">
        <v>1.4E-2</v>
      </c>
      <c r="U56" s="16">
        <v>2.5000000000000001E-2</v>
      </c>
      <c r="V56">
        <v>0.02</v>
      </c>
      <c r="W56" s="16">
        <v>4.0819999999999999</v>
      </c>
      <c r="X56" s="8"/>
      <c r="Y56" s="16">
        <v>318128.71590605099</v>
      </c>
      <c r="AD56" s="8"/>
    </row>
    <row r="57" spans="1:30" x14ac:dyDescent="0.25">
      <c r="A57" t="s">
        <v>32</v>
      </c>
      <c r="B57" s="20">
        <v>26525</v>
      </c>
      <c r="C57" s="21"/>
      <c r="D57" s="17"/>
      <c r="E57">
        <v>7.5</v>
      </c>
      <c r="F57" s="17"/>
      <c r="G57" s="17"/>
      <c r="H57" s="17"/>
      <c r="I57" s="17"/>
      <c r="K57" s="17"/>
      <c r="L57" s="17"/>
      <c r="N57" s="8"/>
      <c r="O57" s="8"/>
      <c r="Q57" s="17"/>
      <c r="R57" s="17"/>
      <c r="T57" s="17"/>
      <c r="U57" s="17"/>
      <c r="W57" s="17"/>
      <c r="X57" s="8"/>
      <c r="Y57" s="17"/>
      <c r="AD57" s="8"/>
    </row>
    <row r="58" spans="1:30" x14ac:dyDescent="0.25">
      <c r="A58" t="s">
        <v>32</v>
      </c>
      <c r="B58" s="20">
        <v>27565</v>
      </c>
      <c r="C58" s="21"/>
      <c r="D58" s="17"/>
      <c r="E58">
        <v>10</v>
      </c>
      <c r="F58" s="17"/>
      <c r="G58" s="17"/>
      <c r="H58" s="17"/>
      <c r="I58" s="17"/>
      <c r="K58" s="17"/>
      <c r="L58" s="17"/>
      <c r="N58" s="8"/>
      <c r="O58" s="8"/>
      <c r="Q58" s="17"/>
      <c r="R58" s="17"/>
      <c r="T58" s="17"/>
      <c r="U58" s="17"/>
      <c r="W58" s="17"/>
      <c r="X58" s="8"/>
      <c r="Y58" s="17"/>
      <c r="AD58" s="8"/>
    </row>
    <row r="59" spans="1:30" x14ac:dyDescent="0.25">
      <c r="A59" t="s">
        <v>32</v>
      </c>
      <c r="B59" s="20">
        <v>30515</v>
      </c>
      <c r="C59" s="21"/>
      <c r="D59" s="17"/>
      <c r="E59">
        <v>8.5</v>
      </c>
      <c r="F59" s="17"/>
      <c r="G59" s="17"/>
      <c r="H59" s="17"/>
      <c r="I59" s="17"/>
      <c r="K59" s="17"/>
      <c r="L59" s="17"/>
      <c r="N59" s="8"/>
      <c r="O59" s="8"/>
      <c r="Q59" s="17"/>
      <c r="R59" s="17"/>
      <c r="T59" s="17"/>
      <c r="U59" s="17"/>
      <c r="W59" s="17"/>
      <c r="X59" s="8"/>
      <c r="Y59" s="17"/>
      <c r="AD59" s="8"/>
    </row>
    <row r="60" spans="1:30" x14ac:dyDescent="0.25">
      <c r="A60" t="s">
        <v>32</v>
      </c>
      <c r="B60" s="20">
        <v>39597</v>
      </c>
      <c r="C60" s="21"/>
      <c r="D60" s="17"/>
      <c r="E60">
        <v>14.5</v>
      </c>
      <c r="F60" s="17"/>
      <c r="G60" s="17"/>
      <c r="H60" s="17"/>
      <c r="I60" s="17"/>
      <c r="K60" s="17"/>
      <c r="L60" s="17"/>
      <c r="N60" s="8"/>
      <c r="O60" s="8"/>
      <c r="Q60" s="17"/>
      <c r="R60" s="17"/>
      <c r="T60" s="17"/>
      <c r="U60" s="17"/>
      <c r="W60" s="17"/>
      <c r="X60" s="8"/>
      <c r="Y60" s="17"/>
      <c r="AD60" s="8"/>
    </row>
    <row r="61" spans="1:30" x14ac:dyDescent="0.25">
      <c r="A61" t="s">
        <v>32</v>
      </c>
      <c r="B61" s="20">
        <v>39666</v>
      </c>
      <c r="C61" s="21"/>
      <c r="D61" s="17"/>
      <c r="E61">
        <v>6.5</v>
      </c>
      <c r="F61" s="17"/>
      <c r="G61" s="17"/>
      <c r="H61" s="17"/>
      <c r="I61" s="17"/>
      <c r="K61" s="17"/>
      <c r="L61" s="17"/>
      <c r="N61" s="8"/>
      <c r="O61" s="8"/>
      <c r="Q61" s="17"/>
      <c r="R61" s="17"/>
      <c r="T61" s="17"/>
      <c r="U61" s="17"/>
      <c r="W61" s="17"/>
      <c r="X61" s="8"/>
      <c r="Y61" s="17"/>
      <c r="AD61" s="8"/>
    </row>
    <row r="62" spans="1:30" x14ac:dyDescent="0.25">
      <c r="A62" t="s">
        <v>32</v>
      </c>
      <c r="B62" s="20">
        <v>41009</v>
      </c>
      <c r="C62" s="21"/>
      <c r="D62" s="17"/>
      <c r="E62">
        <v>11.5</v>
      </c>
      <c r="F62" s="17"/>
      <c r="G62" s="17"/>
      <c r="H62" s="17"/>
      <c r="I62" s="17"/>
      <c r="K62" s="17"/>
      <c r="L62" s="17"/>
      <c r="N62" s="8"/>
      <c r="O62" s="8"/>
      <c r="Q62" s="17"/>
      <c r="R62" s="17"/>
      <c r="T62" s="17"/>
      <c r="U62" s="17"/>
      <c r="W62" s="17"/>
      <c r="X62" s="8"/>
      <c r="Y62" s="17"/>
      <c r="AD62" s="8"/>
    </row>
    <row r="63" spans="1:30" x14ac:dyDescent="0.25">
      <c r="A63" t="s">
        <v>32</v>
      </c>
      <c r="B63" s="20">
        <v>41121</v>
      </c>
      <c r="C63" s="21"/>
      <c r="D63" s="17"/>
      <c r="E63">
        <v>11.5</v>
      </c>
      <c r="F63" s="17"/>
      <c r="G63" s="17"/>
      <c r="H63" s="17"/>
      <c r="I63" s="17"/>
      <c r="K63" s="17"/>
      <c r="L63" s="17"/>
      <c r="N63" s="8"/>
      <c r="O63" s="8"/>
      <c r="Q63" s="17"/>
      <c r="R63" s="17"/>
      <c r="T63" s="17"/>
      <c r="U63" s="17"/>
      <c r="W63" s="17"/>
      <c r="X63" s="8"/>
      <c r="Y63" s="17"/>
      <c r="AD63" s="8"/>
    </row>
    <row r="64" spans="1:30" x14ac:dyDescent="0.25">
      <c r="A64" t="s">
        <v>32</v>
      </c>
      <c r="B64" s="7">
        <v>42941</v>
      </c>
      <c r="E64" s="8">
        <v>7.5</v>
      </c>
    </row>
    <row r="65" spans="1:7" x14ac:dyDescent="0.25">
      <c r="A65" t="s">
        <v>32</v>
      </c>
      <c r="B65" s="7">
        <v>42977</v>
      </c>
      <c r="E65" s="8">
        <v>5.5</v>
      </c>
    </row>
    <row r="66" spans="1:7" x14ac:dyDescent="0.25">
      <c r="A66" t="s">
        <v>32</v>
      </c>
      <c r="B66" s="7">
        <v>42989</v>
      </c>
      <c r="E66" s="8">
        <v>8.5</v>
      </c>
    </row>
    <row r="67" spans="1:7" x14ac:dyDescent="0.25">
      <c r="A67" t="s">
        <v>32</v>
      </c>
      <c r="B67" s="7">
        <v>42996</v>
      </c>
      <c r="E67" s="8">
        <v>8</v>
      </c>
    </row>
    <row r="68" spans="1:7" x14ac:dyDescent="0.25">
      <c r="A68" t="s">
        <v>32</v>
      </c>
      <c r="B68" s="7">
        <v>43024</v>
      </c>
      <c r="E68" s="8">
        <v>11.5</v>
      </c>
    </row>
    <row r="69" spans="1:7" x14ac:dyDescent="0.25">
      <c r="A69" t="s">
        <v>32</v>
      </c>
      <c r="B69" s="7">
        <v>43329</v>
      </c>
      <c r="E69" s="8">
        <v>5.5</v>
      </c>
    </row>
    <row r="70" spans="1:7" x14ac:dyDescent="0.25">
      <c r="A70" t="s">
        <v>32</v>
      </c>
      <c r="B70" s="7">
        <v>43335</v>
      </c>
      <c r="E70" s="8">
        <v>7.5</v>
      </c>
    </row>
    <row r="71" spans="1:7" x14ac:dyDescent="0.25">
      <c r="A71" s="10" t="s">
        <v>32</v>
      </c>
      <c r="B71" s="7">
        <v>43342</v>
      </c>
      <c r="E71" s="8">
        <v>7</v>
      </c>
    </row>
    <row r="72" spans="1:7" x14ac:dyDescent="0.25">
      <c r="A72" s="10" t="s">
        <v>32</v>
      </c>
      <c r="B72" s="7">
        <v>43641</v>
      </c>
      <c r="E72" s="8">
        <v>8</v>
      </c>
      <c r="G72">
        <v>9.3000000000000007</v>
      </c>
    </row>
    <row r="73" spans="1:7" x14ac:dyDescent="0.25">
      <c r="A73" s="10" t="s">
        <v>32</v>
      </c>
      <c r="B73" s="7">
        <v>43705</v>
      </c>
      <c r="E73" s="8">
        <v>8</v>
      </c>
    </row>
    <row r="74" spans="1:7" x14ac:dyDescent="0.25">
      <c r="A74" s="10" t="s">
        <v>32</v>
      </c>
      <c r="B74" s="7">
        <v>43719</v>
      </c>
      <c r="E74" s="8">
        <v>9</v>
      </c>
    </row>
    <row r="75" spans="1:7" x14ac:dyDescent="0.25">
      <c r="A75" s="10" t="s">
        <v>32</v>
      </c>
      <c r="B75" s="7">
        <v>44069</v>
      </c>
      <c r="E75" s="8">
        <v>5</v>
      </c>
    </row>
    <row r="76" spans="1:7" x14ac:dyDescent="0.25">
      <c r="A76" s="10" t="s">
        <v>32</v>
      </c>
      <c r="B76" s="7">
        <v>44438</v>
      </c>
      <c r="E76" s="8">
        <v>3</v>
      </c>
    </row>
    <row r="77" spans="1:7" x14ac:dyDescent="0.25">
      <c r="A77" s="10" t="s">
        <v>32</v>
      </c>
      <c r="B77" s="7">
        <v>44803</v>
      </c>
      <c r="E77" s="8">
        <v>6</v>
      </c>
    </row>
    <row r="78" spans="1:7" x14ac:dyDescent="0.25">
      <c r="A78" s="10" t="s">
        <v>32</v>
      </c>
      <c r="B78" s="7">
        <v>45168</v>
      </c>
      <c r="E78" s="8">
        <v>3.5</v>
      </c>
    </row>
    <row r="79" spans="1:7" x14ac:dyDescent="0.25">
      <c r="A79" s="10" t="s">
        <v>46</v>
      </c>
      <c r="B79" s="7">
        <v>41492</v>
      </c>
      <c r="E79" s="8">
        <v>10</v>
      </c>
    </row>
    <row r="80" spans="1:7" x14ac:dyDescent="0.25">
      <c r="A80" s="10" t="s">
        <v>46</v>
      </c>
      <c r="B80" s="7">
        <v>42571</v>
      </c>
      <c r="E80" s="8">
        <v>6.5</v>
      </c>
    </row>
    <row r="81" spans="1:23" x14ac:dyDescent="0.25">
      <c r="A81" s="10" t="s">
        <v>46</v>
      </c>
      <c r="B81" s="7">
        <v>42963</v>
      </c>
      <c r="E81" s="8">
        <v>6.5</v>
      </c>
    </row>
    <row r="82" spans="1:23" x14ac:dyDescent="0.25">
      <c r="A82" s="10" t="s">
        <v>47</v>
      </c>
      <c r="B82" s="7">
        <v>41842</v>
      </c>
      <c r="E82" s="8">
        <v>6</v>
      </c>
    </row>
    <row r="83" spans="1:23" x14ac:dyDescent="0.25">
      <c r="A83" s="10" t="s">
        <v>47</v>
      </c>
      <c r="B83" s="7">
        <v>42205</v>
      </c>
      <c r="E83" s="8">
        <v>8.5</v>
      </c>
    </row>
    <row r="84" spans="1:23" x14ac:dyDescent="0.25">
      <c r="A84" s="10" t="s">
        <v>48</v>
      </c>
      <c r="B84" s="7">
        <v>39652</v>
      </c>
      <c r="D84">
        <v>1.6</v>
      </c>
      <c r="E84" s="8">
        <v>5.2</v>
      </c>
      <c r="F84">
        <v>74.599999999999994</v>
      </c>
      <c r="G84">
        <v>8.4</v>
      </c>
      <c r="H84">
        <v>0.45900000000000002</v>
      </c>
      <c r="I84">
        <v>0.21</v>
      </c>
      <c r="N84">
        <v>0.372</v>
      </c>
      <c r="O84">
        <v>0.318</v>
      </c>
      <c r="Q84">
        <v>0.01</v>
      </c>
      <c r="R84">
        <v>0.20599999999999999</v>
      </c>
      <c r="T84">
        <v>2.5000000000000001E-2</v>
      </c>
      <c r="U84">
        <v>0.20499999999999999</v>
      </c>
      <c r="V84">
        <v>0.12</v>
      </c>
      <c r="W84">
        <v>2.6</v>
      </c>
    </row>
    <row r="85" spans="1:23" x14ac:dyDescent="0.25">
      <c r="A85" s="10" t="s">
        <v>49</v>
      </c>
      <c r="B85" s="7">
        <v>26788</v>
      </c>
      <c r="E85" s="8">
        <v>11.2</v>
      </c>
    </row>
    <row r="86" spans="1:23" x14ac:dyDescent="0.25">
      <c r="A86" s="10" t="s">
        <v>49</v>
      </c>
      <c r="B86" s="7">
        <v>26882</v>
      </c>
      <c r="E86" s="8">
        <v>5.9</v>
      </c>
    </row>
    <row r="87" spans="1:23" x14ac:dyDescent="0.25">
      <c r="A87" s="10" t="s">
        <v>49</v>
      </c>
      <c r="B87" s="7">
        <v>26948</v>
      </c>
      <c r="E87" s="8">
        <v>9.8000000000000007</v>
      </c>
    </row>
    <row r="88" spans="1:23" x14ac:dyDescent="0.25">
      <c r="A88" s="10" t="s">
        <v>50</v>
      </c>
      <c r="B88" s="7">
        <v>28354</v>
      </c>
      <c r="E88" s="8">
        <v>9.8000000000000007</v>
      </c>
    </row>
    <row r="89" spans="1:23" x14ac:dyDescent="0.25">
      <c r="A89" s="10" t="s">
        <v>32</v>
      </c>
      <c r="B89" s="7"/>
      <c r="C89">
        <v>1975</v>
      </c>
      <c r="E89" s="8">
        <v>10</v>
      </c>
    </row>
    <row r="90" spans="1:23" x14ac:dyDescent="0.25">
      <c r="A90" s="10" t="s">
        <v>32</v>
      </c>
      <c r="B90" s="7"/>
      <c r="C90">
        <v>1988</v>
      </c>
      <c r="E90" s="8">
        <v>10</v>
      </c>
    </row>
    <row r="91" spans="1:23" x14ac:dyDescent="0.25">
      <c r="A91" s="10"/>
      <c r="B91" s="7"/>
      <c r="E91" s="8"/>
    </row>
    <row r="92" spans="1:23" x14ac:dyDescent="0.25">
      <c r="E92">
        <f>AVERAGE(E2:E90)</f>
        <v>8.1369863013698644</v>
      </c>
    </row>
    <row r="93" spans="1:23" x14ac:dyDescent="0.25">
      <c r="A93" t="s">
        <v>39</v>
      </c>
    </row>
    <row r="94" spans="1:23" x14ac:dyDescent="0.25">
      <c r="A94" t="s">
        <v>40</v>
      </c>
    </row>
    <row r="96" spans="1:23" x14ac:dyDescent="0.25">
      <c r="A96" t="s">
        <v>42</v>
      </c>
      <c r="H96">
        <f>MEDIAN(H47:H64)</f>
        <v>0.67349999999999999</v>
      </c>
      <c r="I96">
        <f>MEDIAN(I47:I64)</f>
        <v>0.51350000000000007</v>
      </c>
      <c r="K96">
        <f t="shared" ref="K96:W96" si="0">MEDIAN(K47:K64)</f>
        <v>1.7999999999999999E-2</v>
      </c>
      <c r="L96">
        <f t="shared" si="0"/>
        <v>0.26600000000000001</v>
      </c>
      <c r="N96">
        <f>MEDIAN(N47:N64)</f>
        <v>0.56899999999999995</v>
      </c>
      <c r="O96">
        <f t="shared" si="0"/>
        <v>0.76700000000000002</v>
      </c>
      <c r="Q96">
        <f t="shared" si="0"/>
        <v>0.01</v>
      </c>
      <c r="R96">
        <f t="shared" si="0"/>
        <v>0.01</v>
      </c>
      <c r="T96">
        <f>MEDIAN(T47:T64)</f>
        <v>2.1499999999999998E-2</v>
      </c>
      <c r="U96">
        <f>MEDIAN(U47:U64)</f>
        <v>2.1000000000000001E-2</v>
      </c>
      <c r="W96">
        <f t="shared" si="0"/>
        <v>3.34</v>
      </c>
    </row>
    <row r="97" spans="1:23" x14ac:dyDescent="0.25">
      <c r="A97" t="s">
        <v>43</v>
      </c>
      <c r="E97">
        <f>AVERAGE(E2:E90)</f>
        <v>8.1369863013698644</v>
      </c>
      <c r="H97">
        <f>AVERAGE(H47:H64)</f>
        <v>0.72426999999999997</v>
      </c>
      <c r="I97">
        <f>AVERAGE(I47:I64)</f>
        <v>0.44726999999999995</v>
      </c>
      <c r="K97">
        <f t="shared" ref="K97:W97" si="1">AVERAGE(K47:K64)</f>
        <v>2.5799999999999997E-2</v>
      </c>
      <c r="L97">
        <f t="shared" si="1"/>
        <v>0.30839999999999995</v>
      </c>
      <c r="N97">
        <f>AVERAGE(N47:N64)</f>
        <v>0.56844444444444442</v>
      </c>
      <c r="O97">
        <f t="shared" si="1"/>
        <v>0.77699999999999991</v>
      </c>
      <c r="Q97">
        <f t="shared" si="1"/>
        <v>9.2999999999999992E-3</v>
      </c>
      <c r="R97">
        <f t="shared" si="1"/>
        <v>3.1300000000000008E-2</v>
      </c>
      <c r="T97">
        <f>AVERAGE(T47:T64)</f>
        <v>2.0900000000000002E-2</v>
      </c>
      <c r="U97">
        <f>AVERAGE(U47:U64)</f>
        <v>3.8400000000000004E-2</v>
      </c>
      <c r="W97">
        <f t="shared" si="1"/>
        <v>3.3902222222222225</v>
      </c>
    </row>
  </sheetData>
  <printOptions gridLines="1"/>
  <pageMargins left="0.7" right="0.7" top="0.75" bottom="0.75" header="0.3" footer="0.3"/>
  <pageSetup orientation="portrait" blackAndWhite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1093-101D-4EF5-8749-CCFC4AFFC9BB}">
  <dimension ref="A1:AD55"/>
  <sheetViews>
    <sheetView workbookViewId="0">
      <pane ySplit="1" topLeftCell="A20" activePane="bottomLeft" state="frozen"/>
      <selection activeCell="P1" sqref="P1"/>
      <selection pane="bottomLeft" activeCell="B5" sqref="B5:E52"/>
    </sheetView>
  </sheetViews>
  <sheetFormatPr defaultRowHeight="15" x14ac:dyDescent="0.25"/>
  <cols>
    <col min="1" max="1" width="11.140625" customWidth="1"/>
    <col min="2" max="2" width="12.5703125" customWidth="1"/>
    <col min="5" max="5" width="9.7109375" bestFit="1" customWidth="1"/>
  </cols>
  <sheetData>
    <row r="1" spans="1:30" x14ac:dyDescent="0.25">
      <c r="A1" s="25" t="s">
        <v>0</v>
      </c>
      <c r="B1" s="26" t="s">
        <v>1</v>
      </c>
      <c r="C1" s="27" t="s">
        <v>2</v>
      </c>
      <c r="D1" s="27" t="s">
        <v>44</v>
      </c>
      <c r="E1" s="28" t="s">
        <v>3</v>
      </c>
      <c r="F1" s="29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</row>
    <row r="2" spans="1:30" x14ac:dyDescent="0.25">
      <c r="A2" t="s">
        <v>32</v>
      </c>
      <c r="B2" s="7">
        <v>42977</v>
      </c>
      <c r="C2">
        <v>2017</v>
      </c>
      <c r="E2" s="10">
        <v>8.5</v>
      </c>
    </row>
    <row r="3" spans="1:30" x14ac:dyDescent="0.25">
      <c r="A3" s="10" t="s">
        <v>32</v>
      </c>
      <c r="B3" s="7">
        <v>43342</v>
      </c>
      <c r="C3">
        <v>2018</v>
      </c>
      <c r="E3" s="10">
        <v>6</v>
      </c>
    </row>
    <row r="4" spans="1:30" x14ac:dyDescent="0.25">
      <c r="A4" s="10" t="s">
        <v>32</v>
      </c>
      <c r="B4" s="7">
        <v>43705</v>
      </c>
      <c r="C4">
        <v>2019</v>
      </c>
      <c r="E4" s="10">
        <v>7.5</v>
      </c>
    </row>
    <row r="5" spans="1:30" x14ac:dyDescent="0.25">
      <c r="A5" s="10" t="s">
        <v>32</v>
      </c>
      <c r="B5" s="7">
        <v>44069</v>
      </c>
      <c r="C5">
        <v>2020</v>
      </c>
      <c r="E5" s="10">
        <v>4.5</v>
      </c>
    </row>
    <row r="6" spans="1:30" x14ac:dyDescent="0.25">
      <c r="A6" s="10" t="s">
        <v>32</v>
      </c>
      <c r="B6" s="7">
        <v>44438</v>
      </c>
      <c r="C6">
        <v>2021</v>
      </c>
      <c r="E6" s="10">
        <v>4</v>
      </c>
    </row>
    <row r="7" spans="1:30" x14ac:dyDescent="0.25">
      <c r="A7" s="10" t="s">
        <v>32</v>
      </c>
      <c r="B7" s="7">
        <v>44803</v>
      </c>
      <c r="C7">
        <v>2022</v>
      </c>
      <c r="E7" s="10">
        <v>7</v>
      </c>
    </row>
    <row r="8" spans="1:30" x14ac:dyDescent="0.25">
      <c r="A8" s="10" t="s">
        <v>32</v>
      </c>
      <c r="B8" s="7">
        <v>45168</v>
      </c>
      <c r="C8">
        <v>2023</v>
      </c>
      <c r="E8" s="10">
        <v>4</v>
      </c>
    </row>
    <row r="9" spans="1:30" x14ac:dyDescent="0.25">
      <c r="A9" s="10" t="s">
        <v>54</v>
      </c>
      <c r="B9" s="10"/>
      <c r="C9" s="10">
        <v>1993</v>
      </c>
      <c r="E9" s="10">
        <v>11.7</v>
      </c>
    </row>
    <row r="10" spans="1:30" x14ac:dyDescent="0.25">
      <c r="A10" s="10" t="s">
        <v>54</v>
      </c>
      <c r="B10" s="10"/>
      <c r="C10" s="10">
        <v>1994</v>
      </c>
      <c r="E10" s="10">
        <v>11.9</v>
      </c>
    </row>
    <row r="11" spans="1:30" x14ac:dyDescent="0.25">
      <c r="A11" s="10" t="s">
        <v>54</v>
      </c>
      <c r="B11" s="10"/>
      <c r="C11" s="10">
        <v>1995</v>
      </c>
      <c r="E11" s="10">
        <v>9.1</v>
      </c>
    </row>
    <row r="12" spans="1:30" x14ac:dyDescent="0.25">
      <c r="A12" s="10" t="s">
        <v>54</v>
      </c>
      <c r="B12" s="10"/>
      <c r="C12" s="10">
        <v>1996</v>
      </c>
      <c r="E12" s="10">
        <v>11.2</v>
      </c>
    </row>
    <row r="13" spans="1:30" x14ac:dyDescent="0.25">
      <c r="A13" s="10" t="s">
        <v>54</v>
      </c>
      <c r="B13" s="10"/>
      <c r="C13" s="10">
        <v>1997</v>
      </c>
      <c r="E13" s="10">
        <v>9.9</v>
      </c>
    </row>
    <row r="14" spans="1:30" x14ac:dyDescent="0.25">
      <c r="A14" s="10" t="s">
        <v>54</v>
      </c>
      <c r="B14" s="10"/>
      <c r="C14" s="10">
        <v>1998</v>
      </c>
      <c r="E14" s="10">
        <v>8.6999999999999993</v>
      </c>
    </row>
    <row r="15" spans="1:30" x14ac:dyDescent="0.25">
      <c r="A15" s="10" t="s">
        <v>54</v>
      </c>
      <c r="B15" s="10"/>
      <c r="C15" s="10">
        <v>1999</v>
      </c>
      <c r="E15" s="10">
        <v>8.9</v>
      </c>
    </row>
    <row r="16" spans="1:30" x14ac:dyDescent="0.25">
      <c r="A16" s="10" t="s">
        <v>54</v>
      </c>
      <c r="B16" s="10"/>
      <c r="C16" s="10">
        <v>2000</v>
      </c>
      <c r="E16" s="10">
        <v>10.4</v>
      </c>
    </row>
    <row r="17" spans="1:5" x14ac:dyDescent="0.25">
      <c r="A17" s="10" t="s">
        <v>54</v>
      </c>
      <c r="B17" s="10"/>
      <c r="C17" s="10">
        <v>2001</v>
      </c>
      <c r="E17" s="10">
        <v>11.5</v>
      </c>
    </row>
    <row r="18" spans="1:5" x14ac:dyDescent="0.25">
      <c r="A18" s="10" t="s">
        <v>54</v>
      </c>
      <c r="B18" s="10"/>
      <c r="C18" s="10">
        <v>2002</v>
      </c>
      <c r="E18" s="10">
        <v>9.6999999999999993</v>
      </c>
    </row>
    <row r="19" spans="1:5" x14ac:dyDescent="0.25">
      <c r="A19" s="10" t="s">
        <v>54</v>
      </c>
      <c r="B19" s="10"/>
      <c r="C19" s="10">
        <v>2003</v>
      </c>
      <c r="E19" s="10">
        <v>8.9</v>
      </c>
    </row>
    <row r="20" spans="1:5" x14ac:dyDescent="0.25">
      <c r="A20" s="10" t="s">
        <v>54</v>
      </c>
      <c r="B20" s="10"/>
      <c r="C20" s="10">
        <v>2004</v>
      </c>
      <c r="E20" s="10">
        <v>10.1</v>
      </c>
    </row>
    <row r="21" spans="1:5" x14ac:dyDescent="0.25">
      <c r="A21" s="10" t="s">
        <v>54</v>
      </c>
      <c r="B21" s="10"/>
      <c r="C21" s="10">
        <v>2005</v>
      </c>
      <c r="E21" s="10">
        <v>10.5</v>
      </c>
    </row>
    <row r="22" spans="1:5" x14ac:dyDescent="0.25">
      <c r="A22" s="10" t="s">
        <v>54</v>
      </c>
      <c r="B22" s="10"/>
      <c r="C22" s="10">
        <v>2006</v>
      </c>
      <c r="E22" s="10">
        <v>7.4</v>
      </c>
    </row>
    <row r="23" spans="1:5" x14ac:dyDescent="0.25">
      <c r="A23" s="10" t="s">
        <v>54</v>
      </c>
      <c r="B23" s="10"/>
      <c r="C23" s="10">
        <v>2007</v>
      </c>
      <c r="E23" s="10">
        <v>7.9</v>
      </c>
    </row>
    <row r="24" spans="1:5" x14ac:dyDescent="0.25">
      <c r="A24" s="10" t="s">
        <v>54</v>
      </c>
      <c r="B24" s="10"/>
      <c r="C24" s="10">
        <v>2009</v>
      </c>
      <c r="E24" s="10">
        <v>11.1</v>
      </c>
    </row>
    <row r="25" spans="1:5" x14ac:dyDescent="0.25">
      <c r="A25" s="10" t="s">
        <v>54</v>
      </c>
      <c r="B25" s="10"/>
      <c r="C25" s="10">
        <v>2010</v>
      </c>
      <c r="E25" s="10">
        <v>7.2</v>
      </c>
    </row>
    <row r="26" spans="1:5" x14ac:dyDescent="0.25">
      <c r="A26" s="10" t="s">
        <v>54</v>
      </c>
      <c r="B26" s="10"/>
      <c r="C26" s="10">
        <v>2011</v>
      </c>
      <c r="E26" s="10">
        <v>8.3000000000000007</v>
      </c>
    </row>
    <row r="27" spans="1:5" x14ac:dyDescent="0.25">
      <c r="A27" s="10" t="s">
        <v>54</v>
      </c>
      <c r="B27" s="10"/>
      <c r="C27" s="10">
        <v>2012</v>
      </c>
      <c r="E27" s="10">
        <v>6.7</v>
      </c>
    </row>
    <row r="28" spans="1:5" x14ac:dyDescent="0.25">
      <c r="A28" s="10" t="s">
        <v>54</v>
      </c>
      <c r="B28" s="10"/>
      <c r="C28" s="10">
        <v>2014</v>
      </c>
      <c r="E28" s="10">
        <v>9.1</v>
      </c>
    </row>
    <row r="29" spans="1:5" x14ac:dyDescent="0.25">
      <c r="A29" s="10" t="s">
        <v>54</v>
      </c>
      <c r="B29" s="10"/>
      <c r="C29" s="10">
        <v>2015</v>
      </c>
      <c r="E29" s="10">
        <v>5.4</v>
      </c>
    </row>
    <row r="30" spans="1:5" x14ac:dyDescent="0.25">
      <c r="A30" s="10" t="s">
        <v>54</v>
      </c>
      <c r="B30" s="10"/>
      <c r="C30" s="10">
        <v>2016</v>
      </c>
      <c r="E30" s="10">
        <v>5.9</v>
      </c>
    </row>
    <row r="31" spans="1:5" x14ac:dyDescent="0.25">
      <c r="A31" s="10" t="s">
        <v>54</v>
      </c>
      <c r="B31" s="10"/>
      <c r="C31" s="10">
        <v>2017</v>
      </c>
      <c r="E31" s="10">
        <v>6.6</v>
      </c>
    </row>
    <row r="32" spans="1:5" x14ac:dyDescent="0.25">
      <c r="A32" s="10" t="s">
        <v>54</v>
      </c>
      <c r="B32" s="10"/>
      <c r="C32" s="10">
        <v>2018</v>
      </c>
      <c r="E32" s="10">
        <v>7.2</v>
      </c>
    </row>
    <row r="33" spans="1:25" x14ac:dyDescent="0.25">
      <c r="A33" s="10" t="s">
        <v>54</v>
      </c>
      <c r="B33" s="10"/>
      <c r="C33" s="10">
        <v>2019</v>
      </c>
      <c r="E33" s="10">
        <v>9</v>
      </c>
    </row>
    <row r="34" spans="1:25" x14ac:dyDescent="0.25">
      <c r="A34" s="10" t="s">
        <v>54</v>
      </c>
      <c r="B34" s="10"/>
      <c r="C34" s="10">
        <v>2020</v>
      </c>
      <c r="E34" s="10">
        <v>11.2</v>
      </c>
    </row>
    <row r="35" spans="1:25" x14ac:dyDescent="0.25">
      <c r="A35" s="10" t="s">
        <v>54</v>
      </c>
      <c r="B35" s="10"/>
      <c r="C35" s="10">
        <v>2021</v>
      </c>
      <c r="E35" s="10">
        <v>7.4</v>
      </c>
    </row>
    <row r="36" spans="1:25" x14ac:dyDescent="0.25">
      <c r="A36" s="10" t="s">
        <v>54</v>
      </c>
      <c r="B36" s="10"/>
      <c r="C36" s="10">
        <v>2022</v>
      </c>
      <c r="E36" s="10">
        <v>5.9</v>
      </c>
    </row>
    <row r="37" spans="1:25" x14ac:dyDescent="0.25">
      <c r="A37" s="10" t="s">
        <v>54</v>
      </c>
      <c r="B37" s="10"/>
      <c r="C37" s="10">
        <v>2023</v>
      </c>
      <c r="E37" s="10">
        <v>5.5</v>
      </c>
    </row>
    <row r="38" spans="1:25" x14ac:dyDescent="0.25">
      <c r="A38" s="10" t="s">
        <v>35</v>
      </c>
      <c r="B38" s="33">
        <v>34169</v>
      </c>
      <c r="C38" s="10">
        <v>1993</v>
      </c>
      <c r="D38" s="13">
        <v>2.5</v>
      </c>
      <c r="E38">
        <v>8.1999999999999993</v>
      </c>
      <c r="F38" s="35">
        <v>82</v>
      </c>
      <c r="G38" s="35">
        <v>8.3000000000000007</v>
      </c>
      <c r="H38" s="16">
        <v>1.343</v>
      </c>
      <c r="I38" s="16">
        <v>0.98899999999999999</v>
      </c>
      <c r="K38" s="35">
        <v>1.7999999999999999E-2</v>
      </c>
      <c r="L38" s="38">
        <v>0.214</v>
      </c>
      <c r="N38" s="35">
        <v>0.40300000000000002</v>
      </c>
      <c r="O38" s="38">
        <v>0.314</v>
      </c>
      <c r="Q38" s="35">
        <v>0.01</v>
      </c>
      <c r="R38" s="38">
        <v>4.8000000000000001E-2</v>
      </c>
      <c r="T38" s="35">
        <v>0.01</v>
      </c>
      <c r="U38" s="38">
        <v>4.4999999999999998E-2</v>
      </c>
      <c r="V38">
        <v>0.03</v>
      </c>
      <c r="W38" s="35">
        <v>3.03</v>
      </c>
      <c r="X38" s="40"/>
      <c r="Y38" s="35">
        <v>20260</v>
      </c>
    </row>
    <row r="39" spans="1:25" x14ac:dyDescent="0.25">
      <c r="A39" s="10" t="s">
        <v>35</v>
      </c>
      <c r="B39" s="34">
        <v>36718</v>
      </c>
      <c r="C39" s="10">
        <v>2000</v>
      </c>
      <c r="D39" s="14">
        <v>1.2</v>
      </c>
      <c r="E39">
        <v>3.9</v>
      </c>
      <c r="F39" s="36">
        <v>75</v>
      </c>
      <c r="G39" s="36">
        <v>8.4</v>
      </c>
      <c r="H39" s="16">
        <v>1.694</v>
      </c>
      <c r="I39" s="16">
        <v>0.2</v>
      </c>
      <c r="K39" s="36">
        <v>0.06</v>
      </c>
      <c r="L39" s="39">
        <v>0.53600000000000003</v>
      </c>
      <c r="N39" s="37">
        <v>0.55300000000000005</v>
      </c>
      <c r="O39" s="37">
        <v>0.84699999999999998</v>
      </c>
      <c r="Q39" s="36">
        <v>0.01</v>
      </c>
      <c r="R39" s="39">
        <v>0.01</v>
      </c>
      <c r="T39" s="36">
        <v>3.9E-2</v>
      </c>
      <c r="U39" s="39">
        <v>5.3999999999999999E-2</v>
      </c>
      <c r="V39">
        <v>0.05</v>
      </c>
      <c r="W39" s="36">
        <v>1.22</v>
      </c>
      <c r="X39" s="40"/>
      <c r="Y39" s="36">
        <v>2641</v>
      </c>
    </row>
    <row r="40" spans="1:25" x14ac:dyDescent="0.25">
      <c r="A40" s="10" t="s">
        <v>35</v>
      </c>
      <c r="B40" s="34">
        <v>37809</v>
      </c>
      <c r="C40" s="10">
        <v>2003</v>
      </c>
      <c r="D40" s="14">
        <v>1.7</v>
      </c>
      <c r="E40">
        <v>5.6</v>
      </c>
      <c r="F40" s="36">
        <v>100</v>
      </c>
      <c r="G40" s="36">
        <v>8.3000000000000007</v>
      </c>
      <c r="H40" s="16">
        <v>1.4610000000000001</v>
      </c>
      <c r="I40" s="16">
        <v>0.98899999999999999</v>
      </c>
      <c r="K40" s="36">
        <v>1.7999999999999999E-2</v>
      </c>
      <c r="L40" s="39">
        <v>1.7999999999999999E-2</v>
      </c>
      <c r="N40" s="35">
        <v>0.61499999999999999</v>
      </c>
      <c r="O40" s="38">
        <v>0.54900000000000004</v>
      </c>
      <c r="Q40" s="36">
        <v>0.01</v>
      </c>
      <c r="R40" s="39">
        <v>0.01</v>
      </c>
      <c r="T40" s="36">
        <v>0.01</v>
      </c>
      <c r="U40" s="39">
        <v>0.01</v>
      </c>
      <c r="V40">
        <v>0.01</v>
      </c>
      <c r="W40" s="36">
        <v>3.4</v>
      </c>
      <c r="X40" s="40"/>
      <c r="Y40" s="36">
        <v>12333</v>
      </c>
    </row>
    <row r="41" spans="1:25" x14ac:dyDescent="0.25">
      <c r="A41" s="10" t="s">
        <v>35</v>
      </c>
      <c r="B41" s="34">
        <v>39652</v>
      </c>
      <c r="C41" s="10">
        <v>2008</v>
      </c>
      <c r="D41" s="14">
        <v>2.1</v>
      </c>
      <c r="E41">
        <v>6.9</v>
      </c>
      <c r="F41" s="36">
        <v>65.5</v>
      </c>
      <c r="G41" s="36">
        <v>8.4</v>
      </c>
      <c r="H41" s="16">
        <v>0.33200000000000002</v>
      </c>
      <c r="I41" s="16">
        <v>0.16600000000000001</v>
      </c>
      <c r="K41" s="36">
        <v>0.05</v>
      </c>
      <c r="L41" s="39">
        <v>0.69</v>
      </c>
      <c r="N41" s="36">
        <v>0.43</v>
      </c>
      <c r="O41" s="39">
        <v>1.3</v>
      </c>
      <c r="Q41" s="36">
        <v>0.01</v>
      </c>
      <c r="R41" s="39">
        <v>0.34200000000000003</v>
      </c>
      <c r="T41" s="36">
        <v>1.6E-2</v>
      </c>
      <c r="U41" s="39">
        <v>0.33300000000000002</v>
      </c>
      <c r="V41">
        <v>0.17</v>
      </c>
      <c r="W41" s="36">
        <v>2</v>
      </c>
      <c r="X41" s="40"/>
      <c r="Y41" s="36">
        <v>10953</v>
      </c>
    </row>
    <row r="42" spans="1:25" x14ac:dyDescent="0.25">
      <c r="A42" s="10" t="s">
        <v>35</v>
      </c>
      <c r="B42" s="34">
        <v>40379</v>
      </c>
      <c r="C42" s="10">
        <v>2010</v>
      </c>
      <c r="D42" s="14">
        <v>1.8</v>
      </c>
      <c r="E42">
        <v>5.9</v>
      </c>
      <c r="F42" s="36">
        <v>44</v>
      </c>
      <c r="G42" s="36">
        <v>8.3000000000000007</v>
      </c>
      <c r="H42" s="16">
        <v>1.79</v>
      </c>
      <c r="I42" s="16">
        <v>0.67900000000000005</v>
      </c>
      <c r="K42" s="36">
        <v>2.1000000000000001E-2</v>
      </c>
      <c r="L42" s="39">
        <v>0.251</v>
      </c>
      <c r="N42" s="37">
        <v>0.746</v>
      </c>
      <c r="O42" s="37">
        <v>0.65700000000000003</v>
      </c>
      <c r="Q42" s="36">
        <v>0.01</v>
      </c>
      <c r="R42" s="39">
        <v>0.01</v>
      </c>
      <c r="T42" s="36">
        <v>0.01</v>
      </c>
      <c r="U42" s="39">
        <v>1.9E-2</v>
      </c>
      <c r="V42">
        <v>0.01</v>
      </c>
      <c r="W42" s="36">
        <v>1.1499999999999999</v>
      </c>
      <c r="X42" s="35">
        <v>58054</v>
      </c>
      <c r="Y42" s="36">
        <v>2570096</v>
      </c>
    </row>
    <row r="43" spans="1:25" x14ac:dyDescent="0.25">
      <c r="A43" s="10" t="s">
        <v>35</v>
      </c>
      <c r="B43" s="34">
        <v>43682</v>
      </c>
      <c r="C43" s="10">
        <v>2019</v>
      </c>
      <c r="D43" s="14">
        <v>3.1</v>
      </c>
      <c r="E43">
        <v>10.199999999999999</v>
      </c>
      <c r="F43" s="36">
        <v>81</v>
      </c>
      <c r="G43" s="36">
        <v>8.11</v>
      </c>
      <c r="H43" s="16">
        <v>1.65</v>
      </c>
      <c r="I43" s="16">
        <v>1.018</v>
      </c>
      <c r="K43" s="36">
        <v>8.2000000000000003E-2</v>
      </c>
      <c r="L43" s="39">
        <v>0.20100000000000001</v>
      </c>
      <c r="N43" s="41"/>
      <c r="O43" s="42"/>
      <c r="Q43" s="36">
        <v>6.0000000000000001E-3</v>
      </c>
      <c r="R43" s="39">
        <v>1.4E-2</v>
      </c>
      <c r="T43" s="36">
        <v>1.7999999999999999E-2</v>
      </c>
      <c r="U43" s="39">
        <v>3.1E-2</v>
      </c>
      <c r="V43">
        <v>0.02</v>
      </c>
      <c r="W43" s="36">
        <v>1.589</v>
      </c>
      <c r="X43" s="40"/>
      <c r="Y43" s="36">
        <v>286893.2</v>
      </c>
    </row>
    <row r="44" spans="1:25" x14ac:dyDescent="0.25">
      <c r="A44" s="10" t="s">
        <v>35</v>
      </c>
      <c r="B44" s="34">
        <v>44369</v>
      </c>
      <c r="C44" s="10">
        <v>2021</v>
      </c>
      <c r="D44" s="14">
        <v>2.0499999999999998</v>
      </c>
      <c r="E44">
        <v>6.7</v>
      </c>
      <c r="F44" s="36">
        <v>91.3</v>
      </c>
      <c r="G44" s="36">
        <v>6.75</v>
      </c>
      <c r="H44" s="16">
        <v>0.75</v>
      </c>
      <c r="I44" s="16">
        <v>0.46600000000000003</v>
      </c>
      <c r="K44" s="36">
        <v>3.5999999999999997E-2</v>
      </c>
      <c r="L44" s="39">
        <v>0.252</v>
      </c>
      <c r="N44" s="43"/>
      <c r="O44" s="44"/>
      <c r="Q44" s="36">
        <v>7.0000000000000001E-3</v>
      </c>
      <c r="R44" s="39">
        <v>7.0000000000000001E-3</v>
      </c>
      <c r="T44" s="36">
        <v>8.0000000000000002E-3</v>
      </c>
      <c r="U44" s="39">
        <v>1.6E-2</v>
      </c>
      <c r="V44">
        <v>0.01</v>
      </c>
      <c r="W44" s="36">
        <v>2.3029999999999999</v>
      </c>
      <c r="X44" s="35">
        <v>918</v>
      </c>
      <c r="Y44" s="36">
        <v>299000.5</v>
      </c>
    </row>
    <row r="45" spans="1:25" x14ac:dyDescent="0.25">
      <c r="A45" s="10" t="s">
        <v>47</v>
      </c>
      <c r="B45" s="7">
        <v>41843</v>
      </c>
      <c r="C45" s="10">
        <v>2014</v>
      </c>
      <c r="E45">
        <v>6</v>
      </c>
    </row>
    <row r="46" spans="1:25" x14ac:dyDescent="0.25">
      <c r="A46" s="10" t="s">
        <v>58</v>
      </c>
      <c r="B46" s="7">
        <v>41492</v>
      </c>
      <c r="C46" s="10">
        <v>2013</v>
      </c>
      <c r="E46">
        <v>8.5</v>
      </c>
    </row>
    <row r="47" spans="1:25" x14ac:dyDescent="0.25">
      <c r="A47" s="10" t="s">
        <v>59</v>
      </c>
      <c r="B47" s="7">
        <v>41121</v>
      </c>
      <c r="C47" s="10">
        <v>2012</v>
      </c>
      <c r="E47">
        <v>9</v>
      </c>
    </row>
    <row r="48" spans="1:25" x14ac:dyDescent="0.25">
      <c r="A48" s="10" t="s">
        <v>59</v>
      </c>
      <c r="B48" s="7">
        <v>41009</v>
      </c>
      <c r="C48" s="10">
        <v>2012</v>
      </c>
      <c r="E48">
        <v>16.5</v>
      </c>
    </row>
    <row r="49" spans="1:5" x14ac:dyDescent="0.25">
      <c r="A49" s="10" t="s">
        <v>60</v>
      </c>
      <c r="B49" s="7">
        <v>39666</v>
      </c>
      <c r="C49" s="10">
        <v>2008</v>
      </c>
      <c r="E49">
        <v>5</v>
      </c>
    </row>
    <row r="50" spans="1:5" x14ac:dyDescent="0.25">
      <c r="A50" s="10" t="s">
        <v>60</v>
      </c>
      <c r="B50" s="7">
        <v>39597</v>
      </c>
      <c r="C50" s="10">
        <v>2008</v>
      </c>
      <c r="E50">
        <v>10</v>
      </c>
    </row>
    <row r="51" spans="1:5" x14ac:dyDescent="0.25">
      <c r="A51" s="10" t="s">
        <v>32</v>
      </c>
      <c r="C51" s="10">
        <v>1975</v>
      </c>
      <c r="E51">
        <v>9</v>
      </c>
    </row>
    <row r="52" spans="1:5" x14ac:dyDescent="0.25">
      <c r="A52" s="10" t="s">
        <v>32</v>
      </c>
      <c r="C52" s="10">
        <v>1988</v>
      </c>
      <c r="E52">
        <v>10</v>
      </c>
    </row>
    <row r="55" spans="1:5" x14ac:dyDescent="0.25">
      <c r="A55" s="10" t="s">
        <v>74</v>
      </c>
      <c r="E55">
        <f>AVERAGE(E2:E52)</f>
        <v>8.1803921568627427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BE48-4662-422D-90EE-AD4D544AB007}">
  <dimension ref="A1:AD54"/>
  <sheetViews>
    <sheetView workbookViewId="0">
      <pane ySplit="1" topLeftCell="A2" activePane="bottomLeft" state="frozen"/>
      <selection activeCell="P1" sqref="P1"/>
      <selection pane="bottomLeft" activeCell="B2" sqref="B2:E52"/>
    </sheetView>
  </sheetViews>
  <sheetFormatPr defaultRowHeight="15" x14ac:dyDescent="0.25"/>
  <cols>
    <col min="1" max="1" width="13" customWidth="1"/>
    <col min="2" max="2" width="12" customWidth="1"/>
  </cols>
  <sheetData>
    <row r="1" spans="1:30" x14ac:dyDescent="0.25">
      <c r="A1" s="25" t="s">
        <v>0</v>
      </c>
      <c r="B1" s="26" t="s">
        <v>1</v>
      </c>
      <c r="C1" s="27" t="s">
        <v>2</v>
      </c>
      <c r="D1" s="27" t="s">
        <v>44</v>
      </c>
      <c r="E1" s="28" t="s">
        <v>3</v>
      </c>
      <c r="F1" s="29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</row>
    <row r="2" spans="1:30" x14ac:dyDescent="0.25">
      <c r="A2" t="s">
        <v>32</v>
      </c>
      <c r="B2" s="7">
        <v>42977</v>
      </c>
      <c r="C2">
        <v>2017</v>
      </c>
      <c r="E2">
        <v>9</v>
      </c>
    </row>
    <row r="3" spans="1:30" x14ac:dyDescent="0.25">
      <c r="A3" s="10" t="s">
        <v>32</v>
      </c>
      <c r="B3" s="7">
        <v>43342</v>
      </c>
      <c r="C3">
        <v>2018</v>
      </c>
      <c r="E3">
        <v>9.5</v>
      </c>
    </row>
    <row r="4" spans="1:30" x14ac:dyDescent="0.25">
      <c r="A4" s="10" t="s">
        <v>32</v>
      </c>
      <c r="B4" s="7">
        <v>43705</v>
      </c>
      <c r="C4">
        <v>2019</v>
      </c>
      <c r="E4">
        <v>4</v>
      </c>
    </row>
    <row r="5" spans="1:30" x14ac:dyDescent="0.25">
      <c r="A5" s="10" t="s">
        <v>32</v>
      </c>
      <c r="B5" s="7">
        <v>44069</v>
      </c>
      <c r="C5">
        <v>2020</v>
      </c>
      <c r="E5">
        <v>4</v>
      </c>
    </row>
    <row r="6" spans="1:30" x14ac:dyDescent="0.25">
      <c r="A6" s="10" t="s">
        <v>32</v>
      </c>
      <c r="B6" s="7">
        <v>44438</v>
      </c>
      <c r="C6">
        <v>2021</v>
      </c>
      <c r="E6">
        <v>6</v>
      </c>
    </row>
    <row r="7" spans="1:30" x14ac:dyDescent="0.25">
      <c r="A7" s="10" t="s">
        <v>32</v>
      </c>
      <c r="B7" s="7">
        <v>44803</v>
      </c>
      <c r="C7">
        <v>2022</v>
      </c>
      <c r="E7">
        <v>6</v>
      </c>
    </row>
    <row r="8" spans="1:30" x14ac:dyDescent="0.25">
      <c r="A8" s="10" t="s">
        <v>32</v>
      </c>
      <c r="B8" s="7">
        <v>45168</v>
      </c>
      <c r="C8">
        <v>2023</v>
      </c>
      <c r="E8">
        <v>5.5</v>
      </c>
    </row>
    <row r="9" spans="1:30" x14ac:dyDescent="0.25">
      <c r="A9" s="10" t="s">
        <v>54</v>
      </c>
      <c r="C9">
        <v>1993</v>
      </c>
      <c r="E9">
        <v>10.4</v>
      </c>
    </row>
    <row r="10" spans="1:30" x14ac:dyDescent="0.25">
      <c r="A10" s="10" t="s">
        <v>54</v>
      </c>
      <c r="C10">
        <v>1994</v>
      </c>
      <c r="E10">
        <v>12.1</v>
      </c>
    </row>
    <row r="11" spans="1:30" x14ac:dyDescent="0.25">
      <c r="A11" s="10" t="s">
        <v>54</v>
      </c>
      <c r="C11">
        <v>1995</v>
      </c>
      <c r="E11">
        <v>10.3</v>
      </c>
    </row>
    <row r="12" spans="1:30" x14ac:dyDescent="0.25">
      <c r="A12" s="10" t="s">
        <v>54</v>
      </c>
      <c r="C12">
        <v>1996</v>
      </c>
      <c r="E12">
        <v>8.6999999999999993</v>
      </c>
    </row>
    <row r="13" spans="1:30" x14ac:dyDescent="0.25">
      <c r="A13" s="10" t="s">
        <v>54</v>
      </c>
      <c r="C13">
        <v>1997</v>
      </c>
      <c r="E13">
        <v>9.4</v>
      </c>
    </row>
    <row r="14" spans="1:30" x14ac:dyDescent="0.25">
      <c r="A14" s="10" t="s">
        <v>54</v>
      </c>
      <c r="C14">
        <v>1998</v>
      </c>
      <c r="E14">
        <v>10.199999999999999</v>
      </c>
    </row>
    <row r="15" spans="1:30" x14ac:dyDescent="0.25">
      <c r="A15" s="10" t="s">
        <v>54</v>
      </c>
      <c r="C15">
        <v>1999</v>
      </c>
      <c r="E15">
        <v>9.6999999999999993</v>
      </c>
    </row>
    <row r="16" spans="1:30" x14ac:dyDescent="0.25">
      <c r="A16" s="10" t="s">
        <v>54</v>
      </c>
      <c r="C16">
        <v>2000</v>
      </c>
      <c r="E16">
        <v>8.9</v>
      </c>
    </row>
    <row r="17" spans="1:5" x14ac:dyDescent="0.25">
      <c r="A17" s="10" t="s">
        <v>54</v>
      </c>
      <c r="C17">
        <v>2001</v>
      </c>
      <c r="E17">
        <v>11.1</v>
      </c>
    </row>
    <row r="18" spans="1:5" x14ac:dyDescent="0.25">
      <c r="A18" s="10" t="s">
        <v>54</v>
      </c>
      <c r="C18">
        <v>2002</v>
      </c>
      <c r="E18">
        <v>11</v>
      </c>
    </row>
    <row r="19" spans="1:5" x14ac:dyDescent="0.25">
      <c r="A19" s="10" t="s">
        <v>54</v>
      </c>
      <c r="C19">
        <v>2003</v>
      </c>
      <c r="E19">
        <v>13</v>
      </c>
    </row>
    <row r="20" spans="1:5" x14ac:dyDescent="0.25">
      <c r="A20" s="10" t="s">
        <v>54</v>
      </c>
      <c r="C20">
        <v>2004</v>
      </c>
      <c r="E20">
        <v>9.1999999999999993</v>
      </c>
    </row>
    <row r="21" spans="1:5" x14ac:dyDescent="0.25">
      <c r="A21" s="10" t="s">
        <v>54</v>
      </c>
      <c r="C21">
        <v>2005</v>
      </c>
      <c r="E21">
        <v>11</v>
      </c>
    </row>
    <row r="22" spans="1:5" x14ac:dyDescent="0.25">
      <c r="A22" s="10" t="s">
        <v>54</v>
      </c>
      <c r="C22">
        <v>2006</v>
      </c>
      <c r="E22">
        <v>7.6</v>
      </c>
    </row>
    <row r="23" spans="1:5" x14ac:dyDescent="0.25">
      <c r="A23" s="10" t="s">
        <v>54</v>
      </c>
      <c r="C23">
        <v>2007</v>
      </c>
      <c r="E23">
        <v>10.199999999999999</v>
      </c>
    </row>
    <row r="24" spans="1:5" x14ac:dyDescent="0.25">
      <c r="A24" s="10" t="s">
        <v>54</v>
      </c>
      <c r="C24">
        <v>2009</v>
      </c>
      <c r="E24">
        <v>9.9</v>
      </c>
    </row>
    <row r="25" spans="1:5" x14ac:dyDescent="0.25">
      <c r="A25" s="10" t="s">
        <v>54</v>
      </c>
      <c r="C25">
        <v>2010</v>
      </c>
      <c r="E25">
        <v>7.9</v>
      </c>
    </row>
    <row r="26" spans="1:5" x14ac:dyDescent="0.25">
      <c r="A26" s="10" t="s">
        <v>54</v>
      </c>
      <c r="C26">
        <v>2011</v>
      </c>
      <c r="E26">
        <v>9.1</v>
      </c>
    </row>
    <row r="27" spans="1:5" x14ac:dyDescent="0.25">
      <c r="A27" s="10" t="s">
        <v>54</v>
      </c>
      <c r="C27">
        <v>2012</v>
      </c>
      <c r="E27">
        <v>7.8</v>
      </c>
    </row>
    <row r="28" spans="1:5" x14ac:dyDescent="0.25">
      <c r="A28" s="10" t="s">
        <v>54</v>
      </c>
      <c r="C28">
        <v>2014</v>
      </c>
      <c r="E28">
        <v>9.1</v>
      </c>
    </row>
    <row r="29" spans="1:5" x14ac:dyDescent="0.25">
      <c r="A29" s="10" t="s">
        <v>54</v>
      </c>
      <c r="C29">
        <v>2015</v>
      </c>
      <c r="E29">
        <v>8.3000000000000007</v>
      </c>
    </row>
    <row r="30" spans="1:5" x14ac:dyDescent="0.25">
      <c r="A30" s="10" t="s">
        <v>54</v>
      </c>
      <c r="C30">
        <v>2016</v>
      </c>
      <c r="E30">
        <v>7.6</v>
      </c>
    </row>
    <row r="31" spans="1:5" x14ac:dyDescent="0.25">
      <c r="A31" s="10" t="s">
        <v>54</v>
      </c>
      <c r="C31">
        <v>2017</v>
      </c>
      <c r="E31">
        <v>10.1</v>
      </c>
    </row>
    <row r="32" spans="1:5" x14ac:dyDescent="0.25">
      <c r="A32" s="10" t="s">
        <v>54</v>
      </c>
      <c r="C32">
        <v>2018</v>
      </c>
      <c r="E32">
        <v>7.7</v>
      </c>
    </row>
    <row r="33" spans="1:25" x14ac:dyDescent="0.25">
      <c r="A33" s="10" t="s">
        <v>54</v>
      </c>
      <c r="C33">
        <v>2019</v>
      </c>
      <c r="E33">
        <v>5.0999999999999996</v>
      </c>
    </row>
    <row r="34" spans="1:25" x14ac:dyDescent="0.25">
      <c r="A34" s="10" t="s">
        <v>54</v>
      </c>
      <c r="C34">
        <v>2020</v>
      </c>
      <c r="E34">
        <v>8.1</v>
      </c>
    </row>
    <row r="35" spans="1:25" x14ac:dyDescent="0.25">
      <c r="A35" s="10" t="s">
        <v>54</v>
      </c>
      <c r="C35">
        <v>2021</v>
      </c>
      <c r="E35">
        <v>7.5</v>
      </c>
    </row>
    <row r="36" spans="1:25" x14ac:dyDescent="0.25">
      <c r="A36" s="10" t="s">
        <v>54</v>
      </c>
      <c r="C36">
        <v>2022</v>
      </c>
      <c r="E36">
        <v>6.2</v>
      </c>
    </row>
    <row r="37" spans="1:25" x14ac:dyDescent="0.25">
      <c r="A37" s="10" t="s">
        <v>54</v>
      </c>
      <c r="C37">
        <v>2023</v>
      </c>
      <c r="E37">
        <v>10.199999999999999</v>
      </c>
    </row>
    <row r="38" spans="1:25" x14ac:dyDescent="0.25">
      <c r="A38" s="10" t="s">
        <v>35</v>
      </c>
      <c r="C38" s="13">
        <v>1990</v>
      </c>
      <c r="D38" s="13">
        <v>3.6</v>
      </c>
      <c r="E38">
        <v>11.8</v>
      </c>
      <c r="F38" s="35">
        <v>81</v>
      </c>
      <c r="H38" s="35">
        <v>3.0019999999999998</v>
      </c>
      <c r="I38" s="38">
        <v>1.458</v>
      </c>
      <c r="K38" s="35">
        <v>7.6999999999999999E-2</v>
      </c>
      <c r="L38" s="38">
        <v>0.95899999999999996</v>
      </c>
      <c r="N38" s="35">
        <v>1.093</v>
      </c>
      <c r="O38" s="38">
        <v>1.4</v>
      </c>
      <c r="Q38" s="35">
        <v>0.01</v>
      </c>
      <c r="R38" s="38">
        <v>0.01</v>
      </c>
      <c r="T38" s="35">
        <v>1.9E-2</v>
      </c>
      <c r="U38" s="38">
        <v>1.6E-2</v>
      </c>
      <c r="V38">
        <f>AVERAGE(T38:U38)</f>
        <v>1.7500000000000002E-2</v>
      </c>
      <c r="Y38" s="16">
        <v>287312</v>
      </c>
    </row>
    <row r="39" spans="1:25" x14ac:dyDescent="0.25">
      <c r="A39" s="10" t="s">
        <v>35</v>
      </c>
      <c r="C39" s="14">
        <v>1993</v>
      </c>
      <c r="D39" s="14">
        <v>3.8</v>
      </c>
      <c r="E39">
        <v>12.5</v>
      </c>
      <c r="F39" s="36">
        <v>65.5</v>
      </c>
      <c r="H39" s="36">
        <v>1.45</v>
      </c>
      <c r="I39" s="39">
        <v>0.94699999999999995</v>
      </c>
      <c r="K39" s="36">
        <v>1.7999999999999999E-2</v>
      </c>
      <c r="L39" s="39">
        <v>0.49299999999999999</v>
      </c>
      <c r="N39" s="36">
        <v>0.252</v>
      </c>
      <c r="O39" s="39">
        <v>0.23</v>
      </c>
      <c r="Q39" s="36">
        <v>0.01</v>
      </c>
      <c r="R39" s="39">
        <v>0.01</v>
      </c>
      <c r="T39" s="36">
        <v>0.23200000000000001</v>
      </c>
      <c r="U39" s="39">
        <v>0.11799999999999999</v>
      </c>
      <c r="V39">
        <f t="shared" ref="V39:V44" si="0">AVERAGE(T39:U39)</f>
        <v>0.17499999999999999</v>
      </c>
      <c r="Y39" s="16">
        <v>21384</v>
      </c>
    </row>
    <row r="40" spans="1:25" x14ac:dyDescent="0.25">
      <c r="A40" s="10" t="s">
        <v>35</v>
      </c>
      <c r="B40" s="33">
        <v>36718</v>
      </c>
      <c r="C40">
        <v>2000</v>
      </c>
      <c r="D40" s="13">
        <v>3.7</v>
      </c>
      <c r="E40">
        <v>12.1</v>
      </c>
      <c r="F40" s="36">
        <v>56</v>
      </c>
      <c r="G40" s="37">
        <v>8.25</v>
      </c>
      <c r="H40" s="36">
        <v>3.5</v>
      </c>
      <c r="I40" s="39">
        <v>0.251</v>
      </c>
      <c r="K40" s="36">
        <v>6.5000000000000002E-2</v>
      </c>
      <c r="L40" s="39">
        <v>1.2</v>
      </c>
      <c r="N40" s="36">
        <v>0.43</v>
      </c>
      <c r="O40" s="39">
        <v>1.4319999999999999</v>
      </c>
      <c r="Q40" s="36">
        <v>0.01</v>
      </c>
      <c r="R40" s="39">
        <v>1.4999999999999999E-2</v>
      </c>
      <c r="T40" s="36">
        <v>4.8000000000000001E-2</v>
      </c>
      <c r="U40" s="39">
        <v>3.5000000000000003E-2</v>
      </c>
      <c r="V40">
        <f t="shared" si="0"/>
        <v>4.1500000000000002E-2</v>
      </c>
      <c r="W40" s="37">
        <v>1.02</v>
      </c>
      <c r="Y40" s="16">
        <v>10666</v>
      </c>
    </row>
    <row r="41" spans="1:25" x14ac:dyDescent="0.25">
      <c r="A41" s="10" t="s">
        <v>35</v>
      </c>
      <c r="B41" s="34">
        <v>37809</v>
      </c>
      <c r="C41">
        <v>2003</v>
      </c>
      <c r="D41" s="14">
        <v>3.7</v>
      </c>
      <c r="E41">
        <v>12.1</v>
      </c>
      <c r="F41" s="36">
        <v>65.599999999999994</v>
      </c>
      <c r="G41" s="35">
        <v>8.3000000000000007</v>
      </c>
      <c r="H41" s="36">
        <v>2.3170000000000002</v>
      </c>
      <c r="I41" s="39">
        <v>0.63</v>
      </c>
      <c r="K41" s="36">
        <v>3.6999999999999998E-2</v>
      </c>
      <c r="L41" s="39">
        <v>0.747</v>
      </c>
      <c r="N41" s="36">
        <v>0.437</v>
      </c>
      <c r="O41" s="39">
        <v>1.036</v>
      </c>
      <c r="Q41" s="36">
        <v>0.01</v>
      </c>
      <c r="R41" s="39">
        <v>0.01</v>
      </c>
      <c r="T41" s="36">
        <v>0.01</v>
      </c>
      <c r="U41" s="39">
        <v>1.7000000000000001E-2</v>
      </c>
      <c r="V41">
        <f t="shared" si="0"/>
        <v>1.3500000000000002E-2</v>
      </c>
      <c r="W41" s="35">
        <v>0.1</v>
      </c>
      <c r="Y41" s="16">
        <v>32389</v>
      </c>
    </row>
    <row r="42" spans="1:25" x14ac:dyDescent="0.25">
      <c r="A42" s="10" t="s">
        <v>35</v>
      </c>
      <c r="B42" s="34">
        <v>39652</v>
      </c>
      <c r="C42">
        <v>2008</v>
      </c>
      <c r="D42" s="14">
        <v>3.4</v>
      </c>
      <c r="E42">
        <v>11.1</v>
      </c>
      <c r="F42" s="36">
        <v>42.5</v>
      </c>
      <c r="G42" s="36">
        <v>8.3000000000000007</v>
      </c>
      <c r="H42" s="36">
        <v>0.92800000000000005</v>
      </c>
      <c r="I42" s="39">
        <v>0.64100000000000001</v>
      </c>
      <c r="K42" s="36">
        <v>2.3E-2</v>
      </c>
      <c r="L42" s="39">
        <v>0.98399999999999999</v>
      </c>
      <c r="N42" s="36">
        <v>0.44400000000000001</v>
      </c>
      <c r="O42" s="39">
        <v>1.2809999999999999</v>
      </c>
      <c r="Q42" s="36">
        <v>0.01</v>
      </c>
      <c r="R42" s="39">
        <v>0.01</v>
      </c>
      <c r="T42" s="36">
        <v>2.1000000000000001E-2</v>
      </c>
      <c r="U42" s="39">
        <v>4.5999999999999999E-2</v>
      </c>
      <c r="V42">
        <f t="shared" si="0"/>
        <v>3.3500000000000002E-2</v>
      </c>
      <c r="W42" s="36">
        <v>0.89</v>
      </c>
      <c r="Y42" s="16">
        <v>28295</v>
      </c>
    </row>
    <row r="43" spans="1:25" x14ac:dyDescent="0.25">
      <c r="A43" s="10" t="s">
        <v>35</v>
      </c>
      <c r="B43" s="34">
        <v>40735</v>
      </c>
      <c r="C43">
        <v>2011</v>
      </c>
      <c r="D43" s="14">
        <v>3.7</v>
      </c>
      <c r="E43">
        <v>12.1</v>
      </c>
      <c r="F43" s="36">
        <v>18.2</v>
      </c>
      <c r="G43" s="37">
        <v>8.4</v>
      </c>
      <c r="H43" s="36">
        <v>1.436501</v>
      </c>
      <c r="I43" s="39">
        <v>1.374099</v>
      </c>
      <c r="K43" s="36">
        <v>2.5097999999999999E-2</v>
      </c>
      <c r="L43" s="39">
        <v>0.130381</v>
      </c>
      <c r="N43" s="36">
        <v>0.53295499999999996</v>
      </c>
      <c r="O43" s="39">
        <v>0.58741699999999997</v>
      </c>
      <c r="Q43" s="36">
        <v>0.01</v>
      </c>
      <c r="R43" s="39">
        <v>0.01</v>
      </c>
      <c r="T43" s="36">
        <v>1.7000000000000001E-2</v>
      </c>
      <c r="U43" s="39">
        <v>2.4E-2</v>
      </c>
      <c r="V43">
        <f t="shared" si="0"/>
        <v>2.0500000000000001E-2</v>
      </c>
      <c r="W43" s="37">
        <v>2</v>
      </c>
      <c r="X43" s="37">
        <v>2514</v>
      </c>
      <c r="Y43" s="16">
        <v>329625</v>
      </c>
    </row>
    <row r="44" spans="1:25" x14ac:dyDescent="0.25">
      <c r="A44" s="10" t="s">
        <v>35</v>
      </c>
      <c r="B44" s="34">
        <v>42184</v>
      </c>
      <c r="C44">
        <v>2015</v>
      </c>
      <c r="D44" s="14">
        <v>1.4</v>
      </c>
      <c r="E44">
        <v>4.5999999999999996</v>
      </c>
      <c r="F44" s="36">
        <v>68.75</v>
      </c>
      <c r="G44" s="35">
        <v>8.1999999999999993</v>
      </c>
      <c r="H44" s="36">
        <v>3.1829999999999998</v>
      </c>
      <c r="I44" s="39">
        <v>0.21099999999999999</v>
      </c>
      <c r="K44" s="36">
        <v>2.4E-2</v>
      </c>
      <c r="L44" s="39">
        <v>1.8340000000000001</v>
      </c>
      <c r="N44" s="36">
        <v>1.085</v>
      </c>
      <c r="O44" s="39">
        <v>2.2280000000000002</v>
      </c>
      <c r="Q44" s="36">
        <v>0.01</v>
      </c>
      <c r="R44" s="39">
        <v>2.3E-2</v>
      </c>
      <c r="T44" s="36">
        <v>6.8000000000000005E-2</v>
      </c>
      <c r="U44" s="39">
        <v>5.0999999999999997E-2</v>
      </c>
      <c r="V44">
        <f t="shared" si="0"/>
        <v>5.9499999999999997E-2</v>
      </c>
      <c r="W44" s="35">
        <v>20.329999999999998</v>
      </c>
      <c r="X44" s="37">
        <v>117913</v>
      </c>
      <c r="Y44" s="16">
        <v>2906670</v>
      </c>
    </row>
    <row r="45" spans="1:25" x14ac:dyDescent="0.25">
      <c r="A45" s="10" t="s">
        <v>47</v>
      </c>
      <c r="B45" s="45">
        <v>41843</v>
      </c>
      <c r="C45" s="10">
        <v>2014</v>
      </c>
      <c r="D45" s="46"/>
      <c r="E45">
        <v>9</v>
      </c>
    </row>
    <row r="46" spans="1:25" x14ac:dyDescent="0.25">
      <c r="A46" s="10" t="s">
        <v>58</v>
      </c>
      <c r="B46" s="45">
        <v>41492</v>
      </c>
      <c r="C46" s="10">
        <v>2013</v>
      </c>
      <c r="D46" s="46"/>
      <c r="E46">
        <v>16</v>
      </c>
    </row>
    <row r="47" spans="1:25" x14ac:dyDescent="0.25">
      <c r="A47" s="10" t="s">
        <v>59</v>
      </c>
      <c r="B47" s="45">
        <v>41121</v>
      </c>
      <c r="C47" s="10">
        <v>2012</v>
      </c>
      <c r="E47">
        <v>7.5</v>
      </c>
    </row>
    <row r="48" spans="1:25" x14ac:dyDescent="0.25">
      <c r="A48" s="10" t="s">
        <v>59</v>
      </c>
      <c r="B48" s="45">
        <v>41009</v>
      </c>
      <c r="C48" s="10">
        <v>2012</v>
      </c>
      <c r="E48">
        <v>17</v>
      </c>
    </row>
    <row r="49" spans="1:5" x14ac:dyDescent="0.25">
      <c r="A49" s="10" t="s">
        <v>60</v>
      </c>
      <c r="B49" s="45">
        <v>39666</v>
      </c>
      <c r="C49" s="10">
        <v>2008</v>
      </c>
      <c r="E49">
        <v>7.5</v>
      </c>
    </row>
    <row r="50" spans="1:5" x14ac:dyDescent="0.25">
      <c r="A50" s="10" t="s">
        <v>60</v>
      </c>
      <c r="B50" s="45">
        <v>39597</v>
      </c>
      <c r="C50" s="10">
        <v>2008</v>
      </c>
      <c r="E50">
        <v>11.5</v>
      </c>
    </row>
    <row r="51" spans="1:5" x14ac:dyDescent="0.25">
      <c r="A51" s="10" t="s">
        <v>32</v>
      </c>
      <c r="C51" s="10">
        <v>1975</v>
      </c>
      <c r="E51">
        <v>10.5</v>
      </c>
    </row>
    <row r="52" spans="1:5" x14ac:dyDescent="0.25">
      <c r="A52" s="10" t="s">
        <v>32</v>
      </c>
      <c r="C52" s="10">
        <v>1988</v>
      </c>
      <c r="E52">
        <v>15</v>
      </c>
    </row>
    <row r="54" spans="1:5" x14ac:dyDescent="0.25">
      <c r="A54" s="10" t="s">
        <v>74</v>
      </c>
      <c r="E54">
        <f>AVERAGE(E2:E52)</f>
        <v>9.44509803921569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4200-889F-4927-ACB8-15A5AB5B7572}">
  <dimension ref="A1:K402"/>
  <sheetViews>
    <sheetView topLeftCell="A362" workbookViewId="0">
      <selection activeCell="B369" sqref="B369:B402"/>
    </sheetView>
  </sheetViews>
  <sheetFormatPr defaultRowHeight="15" x14ac:dyDescent="0.25"/>
  <cols>
    <col min="1" max="1" width="5" style="89" bestFit="1" customWidth="1"/>
    <col min="2" max="2" width="9.85546875" style="89" bestFit="1" customWidth="1"/>
    <col min="3" max="3" width="10.7109375" style="113" bestFit="1" customWidth="1"/>
    <col min="4" max="4" width="9.85546875" style="89" bestFit="1" customWidth="1"/>
    <col min="5" max="5" width="9.7109375" style="89" bestFit="1" customWidth="1"/>
    <col min="6" max="8" width="9.140625" style="89"/>
    <col min="9" max="9" width="10.7109375" style="89" bestFit="1" customWidth="1"/>
    <col min="10" max="23" width="9.140625" style="89"/>
    <col min="24" max="24" width="9.7109375" style="89" bestFit="1" customWidth="1"/>
    <col min="25" max="16384" width="9.140625" style="89"/>
  </cols>
  <sheetData>
    <row r="1" spans="1:11" x14ac:dyDescent="0.25">
      <c r="A1" s="89" t="s">
        <v>33</v>
      </c>
      <c r="B1" s="90" t="s">
        <v>34</v>
      </c>
      <c r="C1" s="113" t="s">
        <v>31</v>
      </c>
      <c r="D1" s="89" t="s">
        <v>38</v>
      </c>
      <c r="J1" s="91"/>
      <c r="K1" s="92"/>
    </row>
    <row r="2" spans="1:11" x14ac:dyDescent="0.25">
      <c r="A2" s="93">
        <v>1972</v>
      </c>
      <c r="B2" s="94">
        <v>45518</v>
      </c>
      <c r="C2" s="114">
        <v>26525</v>
      </c>
      <c r="D2" s="93">
        <v>7.5</v>
      </c>
    </row>
    <row r="3" spans="1:11" x14ac:dyDescent="0.25">
      <c r="A3" s="93">
        <v>1973</v>
      </c>
      <c r="B3" s="96">
        <v>45416</v>
      </c>
      <c r="C3" s="113">
        <v>26788</v>
      </c>
      <c r="D3" s="93">
        <v>11.2</v>
      </c>
    </row>
    <row r="4" spans="1:11" x14ac:dyDescent="0.25">
      <c r="A4" s="93">
        <v>1973</v>
      </c>
      <c r="B4" s="96">
        <v>45510</v>
      </c>
      <c r="C4" s="113">
        <v>26882</v>
      </c>
      <c r="D4" s="93">
        <v>5.9</v>
      </c>
    </row>
    <row r="5" spans="1:11" x14ac:dyDescent="0.25">
      <c r="A5" s="93">
        <v>1973</v>
      </c>
      <c r="B5" s="96">
        <v>45576</v>
      </c>
      <c r="C5" s="113">
        <v>26948</v>
      </c>
      <c r="D5" s="93">
        <v>9.8000000000000007</v>
      </c>
      <c r="J5" s="91"/>
      <c r="K5" s="92"/>
    </row>
    <row r="6" spans="1:11" x14ac:dyDescent="0.25">
      <c r="A6" s="93">
        <v>1975</v>
      </c>
      <c r="B6" s="94">
        <v>45463</v>
      </c>
      <c r="C6" s="114">
        <v>27565</v>
      </c>
      <c r="D6" s="93">
        <v>10</v>
      </c>
    </row>
    <row r="7" spans="1:11" x14ac:dyDescent="0.25">
      <c r="A7" s="93">
        <v>1977</v>
      </c>
      <c r="B7" s="96">
        <v>45521</v>
      </c>
      <c r="C7" s="113">
        <v>28354</v>
      </c>
      <c r="D7" s="93">
        <v>9.8000000000000007</v>
      </c>
      <c r="J7" s="91"/>
      <c r="K7" s="92"/>
    </row>
    <row r="8" spans="1:11" x14ac:dyDescent="0.25">
      <c r="A8" s="93">
        <v>1983</v>
      </c>
      <c r="B8" s="94">
        <v>45491</v>
      </c>
      <c r="C8" s="114">
        <v>30515</v>
      </c>
      <c r="D8" s="93">
        <v>8.5</v>
      </c>
    </row>
    <row r="9" spans="1:11" x14ac:dyDescent="0.25">
      <c r="A9" s="89">
        <v>1993</v>
      </c>
      <c r="B9" s="98">
        <v>45465</v>
      </c>
      <c r="C9" s="113">
        <v>34142</v>
      </c>
      <c r="D9" s="99">
        <v>9</v>
      </c>
    </row>
    <row r="10" spans="1:11" x14ac:dyDescent="0.25">
      <c r="A10" s="89">
        <v>1993</v>
      </c>
      <c r="B10" s="98">
        <v>45477</v>
      </c>
      <c r="C10" s="113">
        <v>34154</v>
      </c>
      <c r="D10" s="99">
        <v>8</v>
      </c>
    </row>
    <row r="11" spans="1:11" x14ac:dyDescent="0.25">
      <c r="A11" s="93">
        <v>1993</v>
      </c>
      <c r="B11" s="100">
        <v>45492</v>
      </c>
      <c r="C11" s="113">
        <v>34169</v>
      </c>
      <c r="D11" s="93">
        <v>5.6</v>
      </c>
      <c r="E11" s="101"/>
    </row>
    <row r="12" spans="1:11" x14ac:dyDescent="0.25">
      <c r="A12" s="89">
        <v>1993</v>
      </c>
      <c r="B12" s="98">
        <v>45493</v>
      </c>
      <c r="C12" s="113">
        <v>34170</v>
      </c>
      <c r="D12" s="99">
        <v>6.5</v>
      </c>
      <c r="E12" s="97"/>
    </row>
    <row r="13" spans="1:11" x14ac:dyDescent="0.25">
      <c r="A13" s="89">
        <v>1993</v>
      </c>
      <c r="B13" s="98">
        <v>45503</v>
      </c>
      <c r="C13" s="113">
        <v>34180</v>
      </c>
      <c r="D13" s="99">
        <v>6</v>
      </c>
      <c r="E13" s="95"/>
      <c r="F13" s="91"/>
      <c r="G13" s="92"/>
    </row>
    <row r="14" spans="1:11" x14ac:dyDescent="0.25">
      <c r="A14" s="89">
        <v>1993</v>
      </c>
      <c r="B14" s="98">
        <v>45529</v>
      </c>
      <c r="C14" s="113">
        <v>34206</v>
      </c>
      <c r="D14" s="99">
        <v>5.75</v>
      </c>
      <c r="E14" s="95"/>
      <c r="F14" s="91"/>
      <c r="G14" s="92"/>
    </row>
    <row r="15" spans="1:11" x14ac:dyDescent="0.25">
      <c r="A15" s="89">
        <v>1993</v>
      </c>
      <c r="B15" s="98">
        <v>34206</v>
      </c>
      <c r="C15" s="113">
        <v>34206</v>
      </c>
      <c r="D15" s="99">
        <v>6.25</v>
      </c>
      <c r="E15" s="95"/>
      <c r="F15" s="91"/>
      <c r="G15" s="92"/>
    </row>
    <row r="16" spans="1:11" x14ac:dyDescent="0.25">
      <c r="A16" s="89">
        <v>1993</v>
      </c>
      <c r="C16" s="115">
        <v>34213</v>
      </c>
      <c r="D16" s="99">
        <v>6</v>
      </c>
      <c r="E16" s="95"/>
      <c r="F16" s="91"/>
      <c r="G16" s="92"/>
    </row>
    <row r="17" spans="1:7" x14ac:dyDescent="0.25">
      <c r="A17" s="89">
        <v>1993</v>
      </c>
      <c r="B17" s="98">
        <v>45515</v>
      </c>
      <c r="C17" s="113">
        <v>34223</v>
      </c>
      <c r="D17" s="99">
        <v>6.75</v>
      </c>
      <c r="E17" s="95"/>
      <c r="F17" s="91"/>
      <c r="G17" s="92"/>
    </row>
    <row r="18" spans="1:7" x14ac:dyDescent="0.25">
      <c r="A18" s="89">
        <v>1993</v>
      </c>
      <c r="C18" s="115">
        <v>34230</v>
      </c>
      <c r="D18" s="99">
        <v>9</v>
      </c>
      <c r="E18" s="95"/>
      <c r="F18" s="91"/>
      <c r="G18" s="92"/>
    </row>
    <row r="19" spans="1:7" x14ac:dyDescent="0.25">
      <c r="A19" s="89">
        <v>1993</v>
      </c>
      <c r="C19" s="115">
        <v>34242</v>
      </c>
      <c r="D19" s="99">
        <v>11.25</v>
      </c>
      <c r="E19" s="95"/>
      <c r="F19" s="91"/>
      <c r="G19" s="92"/>
    </row>
    <row r="20" spans="1:7" x14ac:dyDescent="0.25">
      <c r="A20" s="89">
        <v>1993</v>
      </c>
      <c r="C20" s="115">
        <v>34252</v>
      </c>
      <c r="D20" s="99">
        <v>12</v>
      </c>
      <c r="E20" s="95"/>
      <c r="F20" s="91"/>
      <c r="G20" s="92"/>
    </row>
    <row r="21" spans="1:7" x14ac:dyDescent="0.25">
      <c r="A21" s="89">
        <v>1993</v>
      </c>
      <c r="C21" s="115">
        <v>34260</v>
      </c>
      <c r="D21" s="99">
        <v>13.25</v>
      </c>
    </row>
    <row r="22" spans="1:7" x14ac:dyDescent="0.25">
      <c r="A22" s="89">
        <v>1993</v>
      </c>
      <c r="C22" s="115">
        <v>34268</v>
      </c>
      <c r="D22" s="99">
        <v>17.5</v>
      </c>
    </row>
    <row r="23" spans="1:7" x14ac:dyDescent="0.25">
      <c r="A23" s="89">
        <v>1994</v>
      </c>
      <c r="C23" s="115">
        <v>34447</v>
      </c>
      <c r="D23" s="99">
        <v>23.25</v>
      </c>
    </row>
    <row r="24" spans="1:7" x14ac:dyDescent="0.25">
      <c r="A24" s="89">
        <v>1994</v>
      </c>
      <c r="C24" s="115">
        <v>34459</v>
      </c>
      <c r="D24" s="99">
        <v>23</v>
      </c>
    </row>
    <row r="25" spans="1:7" x14ac:dyDescent="0.25">
      <c r="A25" s="89">
        <v>1994</v>
      </c>
      <c r="C25" s="115">
        <v>34482</v>
      </c>
      <c r="D25" s="99">
        <v>12.5</v>
      </c>
    </row>
    <row r="26" spans="1:7" x14ac:dyDescent="0.25">
      <c r="A26" s="89">
        <v>1994</v>
      </c>
      <c r="C26" s="115">
        <v>34494</v>
      </c>
      <c r="D26" s="99">
        <v>10</v>
      </c>
    </row>
    <row r="27" spans="1:7" x14ac:dyDescent="0.25">
      <c r="A27" s="89">
        <v>1994</v>
      </c>
      <c r="C27" s="115">
        <v>34501</v>
      </c>
      <c r="D27" s="99">
        <v>9.75</v>
      </c>
    </row>
    <row r="28" spans="1:7" x14ac:dyDescent="0.25">
      <c r="A28" s="89">
        <v>1994</v>
      </c>
      <c r="C28" s="115">
        <v>34519</v>
      </c>
      <c r="D28" s="99">
        <v>8</v>
      </c>
    </row>
    <row r="29" spans="1:7" x14ac:dyDescent="0.25">
      <c r="A29" s="89">
        <v>1994</v>
      </c>
      <c r="C29" s="115">
        <v>34527</v>
      </c>
      <c r="D29" s="99">
        <v>7.75</v>
      </c>
    </row>
    <row r="30" spans="1:7" x14ac:dyDescent="0.25">
      <c r="A30" s="89">
        <v>1994</v>
      </c>
      <c r="C30" s="115">
        <v>34539</v>
      </c>
      <c r="D30" s="99">
        <v>9.25</v>
      </c>
    </row>
    <row r="31" spans="1:7" x14ac:dyDescent="0.25">
      <c r="A31" s="89">
        <v>1994</v>
      </c>
      <c r="C31" s="115">
        <v>34540</v>
      </c>
      <c r="D31" s="102"/>
    </row>
    <row r="32" spans="1:7" x14ac:dyDescent="0.25">
      <c r="A32" s="89">
        <v>1994</v>
      </c>
      <c r="C32" s="115">
        <v>34551</v>
      </c>
      <c r="D32" s="99">
        <v>9</v>
      </c>
    </row>
    <row r="33" spans="1:4" x14ac:dyDescent="0.25">
      <c r="A33" s="89">
        <v>1994</v>
      </c>
      <c r="C33" s="115">
        <v>34568</v>
      </c>
      <c r="D33" s="99">
        <v>7</v>
      </c>
    </row>
    <row r="34" spans="1:4" x14ac:dyDescent="0.25">
      <c r="A34" s="89">
        <v>1994</v>
      </c>
      <c r="C34" s="115">
        <v>34578</v>
      </c>
      <c r="D34" s="99">
        <v>7.75</v>
      </c>
    </row>
    <row r="35" spans="1:4" x14ac:dyDescent="0.25">
      <c r="A35" s="89">
        <v>1994</v>
      </c>
      <c r="C35" s="115">
        <v>34589</v>
      </c>
      <c r="D35" s="99">
        <v>7.75</v>
      </c>
    </row>
    <row r="36" spans="1:4" x14ac:dyDescent="0.25">
      <c r="A36" s="89">
        <v>1994</v>
      </c>
      <c r="C36" s="115">
        <v>34606</v>
      </c>
      <c r="D36" s="99">
        <v>13.5</v>
      </c>
    </row>
    <row r="37" spans="1:4" x14ac:dyDescent="0.25">
      <c r="A37" s="89">
        <v>1994</v>
      </c>
      <c r="C37" s="115">
        <v>34617</v>
      </c>
      <c r="D37" s="99">
        <v>16</v>
      </c>
    </row>
    <row r="38" spans="1:4" x14ac:dyDescent="0.25">
      <c r="A38" s="89">
        <v>1994</v>
      </c>
      <c r="C38" s="115">
        <v>34623</v>
      </c>
      <c r="D38" s="99">
        <v>13.25</v>
      </c>
    </row>
    <row r="39" spans="1:4" x14ac:dyDescent="0.25">
      <c r="A39" s="89">
        <v>1995</v>
      </c>
      <c r="C39" s="115">
        <v>34831</v>
      </c>
      <c r="D39" s="99">
        <v>22.25</v>
      </c>
    </row>
    <row r="40" spans="1:4" x14ac:dyDescent="0.25">
      <c r="A40" s="89">
        <v>1995</v>
      </c>
      <c r="C40" s="115">
        <v>34845</v>
      </c>
      <c r="D40" s="99">
        <v>14.75</v>
      </c>
    </row>
    <row r="41" spans="1:4" x14ac:dyDescent="0.25">
      <c r="A41" s="89">
        <v>1995</v>
      </c>
      <c r="C41" s="115">
        <v>34848</v>
      </c>
      <c r="D41" s="102"/>
    </row>
    <row r="42" spans="1:4" x14ac:dyDescent="0.25">
      <c r="A42" s="89">
        <v>1995</v>
      </c>
      <c r="C42" s="115">
        <v>34856</v>
      </c>
      <c r="D42" s="99">
        <v>10.25</v>
      </c>
    </row>
    <row r="43" spans="1:4" x14ac:dyDescent="0.25">
      <c r="A43" s="89">
        <v>1995</v>
      </c>
      <c r="C43" s="115">
        <v>34864</v>
      </c>
      <c r="D43" s="99">
        <v>10</v>
      </c>
    </row>
    <row r="44" spans="1:4" x14ac:dyDescent="0.25">
      <c r="A44" s="89">
        <v>1995</v>
      </c>
      <c r="C44" s="115">
        <v>34872</v>
      </c>
      <c r="D44" s="99">
        <v>6.5</v>
      </c>
    </row>
    <row r="45" spans="1:4" x14ac:dyDescent="0.25">
      <c r="A45" s="89">
        <v>1995</v>
      </c>
      <c r="C45" s="115">
        <v>34886</v>
      </c>
      <c r="D45" s="99">
        <v>11.5</v>
      </c>
    </row>
    <row r="46" spans="1:4" x14ac:dyDescent="0.25">
      <c r="A46" s="89">
        <v>1995</v>
      </c>
      <c r="C46" s="115">
        <v>34892</v>
      </c>
      <c r="D46" s="99">
        <v>10.25</v>
      </c>
    </row>
    <row r="47" spans="1:4" x14ac:dyDescent="0.25">
      <c r="A47" s="89">
        <v>1995</v>
      </c>
      <c r="C47" s="115">
        <v>34898</v>
      </c>
      <c r="D47" s="99">
        <v>7.5</v>
      </c>
    </row>
    <row r="48" spans="1:4" x14ac:dyDescent="0.25">
      <c r="A48" s="89">
        <v>1995</v>
      </c>
      <c r="C48" s="115">
        <v>34907</v>
      </c>
      <c r="D48" s="99">
        <v>5.25</v>
      </c>
    </row>
    <row r="49" spans="1:4" x14ac:dyDescent="0.25">
      <c r="A49" s="89">
        <v>1995</v>
      </c>
      <c r="C49" s="115">
        <v>34917</v>
      </c>
      <c r="D49" s="99">
        <v>7</v>
      </c>
    </row>
    <row r="50" spans="1:4" x14ac:dyDescent="0.25">
      <c r="A50" s="89">
        <v>1995</v>
      </c>
      <c r="C50" s="115">
        <v>34927</v>
      </c>
      <c r="D50" s="99">
        <v>6.75</v>
      </c>
    </row>
    <row r="51" spans="1:4" x14ac:dyDescent="0.25">
      <c r="A51" s="89">
        <v>1995</v>
      </c>
      <c r="C51" s="115">
        <v>34934</v>
      </c>
      <c r="D51" s="99">
        <v>5</v>
      </c>
    </row>
    <row r="52" spans="1:4" x14ac:dyDescent="0.25">
      <c r="A52" s="89">
        <v>1995</v>
      </c>
      <c r="C52" s="115">
        <v>34948</v>
      </c>
      <c r="D52" s="99">
        <v>4.75</v>
      </c>
    </row>
    <row r="53" spans="1:4" x14ac:dyDescent="0.25">
      <c r="A53" s="89">
        <v>1995</v>
      </c>
      <c r="C53" s="115">
        <v>34953</v>
      </c>
      <c r="D53" s="99">
        <v>7.75</v>
      </c>
    </row>
    <row r="54" spans="1:4" x14ac:dyDescent="0.25">
      <c r="A54" s="89">
        <v>1995</v>
      </c>
      <c r="C54" s="115">
        <v>34966</v>
      </c>
      <c r="D54" s="99">
        <v>14</v>
      </c>
    </row>
    <row r="55" spans="1:4" x14ac:dyDescent="0.25">
      <c r="A55" s="89">
        <v>1995</v>
      </c>
      <c r="C55" s="115">
        <v>34976</v>
      </c>
      <c r="D55" s="99">
        <v>12.25</v>
      </c>
    </row>
    <row r="56" spans="1:4" x14ac:dyDescent="0.25">
      <c r="A56" s="89">
        <v>1995</v>
      </c>
      <c r="C56" s="115">
        <v>34982</v>
      </c>
      <c r="D56" s="99">
        <v>13.75</v>
      </c>
    </row>
    <row r="57" spans="1:4" x14ac:dyDescent="0.25">
      <c r="A57" s="89">
        <v>1996</v>
      </c>
      <c r="C57" s="115">
        <v>35216</v>
      </c>
      <c r="D57" s="99">
        <v>22.25</v>
      </c>
    </row>
    <row r="58" spans="1:4" x14ac:dyDescent="0.25">
      <c r="A58" s="89">
        <v>1996</v>
      </c>
      <c r="C58" s="115">
        <v>35230</v>
      </c>
      <c r="D58" s="99">
        <v>17.5</v>
      </c>
    </row>
    <row r="59" spans="1:4" x14ac:dyDescent="0.25">
      <c r="A59" s="89">
        <v>1996</v>
      </c>
      <c r="C59" s="115">
        <v>35238</v>
      </c>
      <c r="D59" s="99">
        <v>10</v>
      </c>
    </row>
    <row r="60" spans="1:4" x14ac:dyDescent="0.25">
      <c r="A60" s="89">
        <v>1996</v>
      </c>
      <c r="C60" s="115">
        <v>35242</v>
      </c>
      <c r="D60" s="99">
        <v>11.75</v>
      </c>
    </row>
    <row r="61" spans="1:4" x14ac:dyDescent="0.25">
      <c r="A61" s="89">
        <v>1996</v>
      </c>
      <c r="C61" s="115">
        <v>35250</v>
      </c>
      <c r="D61" s="99">
        <v>12.5</v>
      </c>
    </row>
    <row r="62" spans="1:4" x14ac:dyDescent="0.25">
      <c r="A62" s="89">
        <v>1996</v>
      </c>
      <c r="C62" s="115">
        <v>35257</v>
      </c>
      <c r="D62" s="99">
        <v>7.25</v>
      </c>
    </row>
    <row r="63" spans="1:4" x14ac:dyDescent="0.25">
      <c r="A63" s="89">
        <v>1996</v>
      </c>
      <c r="C63" s="115">
        <v>35265</v>
      </c>
      <c r="D63" s="99">
        <v>5.5</v>
      </c>
    </row>
    <row r="64" spans="1:4" x14ac:dyDescent="0.25">
      <c r="A64" s="89">
        <v>1996</v>
      </c>
      <c r="C64" s="115">
        <v>35272</v>
      </c>
      <c r="D64" s="99">
        <v>6.25</v>
      </c>
    </row>
    <row r="65" spans="1:4" x14ac:dyDescent="0.25">
      <c r="A65" s="89">
        <v>1996</v>
      </c>
      <c r="C65" s="115">
        <v>35290</v>
      </c>
      <c r="D65" s="99">
        <v>7.25</v>
      </c>
    </row>
    <row r="66" spans="1:4" x14ac:dyDescent="0.25">
      <c r="A66" s="89">
        <v>1996</v>
      </c>
      <c r="C66" s="115">
        <v>35298</v>
      </c>
      <c r="D66" s="99">
        <v>8.5</v>
      </c>
    </row>
    <row r="67" spans="1:4" x14ac:dyDescent="0.25">
      <c r="A67" s="89">
        <v>1996</v>
      </c>
      <c r="C67" s="115">
        <v>35303</v>
      </c>
      <c r="D67" s="99">
        <v>8.75</v>
      </c>
    </row>
    <row r="68" spans="1:4" x14ac:dyDescent="0.25">
      <c r="A68" s="89">
        <v>1996</v>
      </c>
      <c r="C68" s="115">
        <v>35318</v>
      </c>
      <c r="D68" s="99">
        <v>9</v>
      </c>
    </row>
    <row r="69" spans="1:4" x14ac:dyDescent="0.25">
      <c r="A69" s="89">
        <v>1996</v>
      </c>
      <c r="C69" s="115">
        <v>35326</v>
      </c>
      <c r="D69" s="99">
        <v>10.25</v>
      </c>
    </row>
    <row r="70" spans="1:4" x14ac:dyDescent="0.25">
      <c r="A70" s="89">
        <v>1996</v>
      </c>
      <c r="C70" s="115">
        <v>35338</v>
      </c>
      <c r="D70" s="99">
        <v>10</v>
      </c>
    </row>
    <row r="71" spans="1:4" x14ac:dyDescent="0.25">
      <c r="A71" s="89">
        <v>1997</v>
      </c>
      <c r="C71" s="115">
        <v>35572</v>
      </c>
      <c r="D71" s="99">
        <v>21.25</v>
      </c>
    </row>
    <row r="72" spans="1:4" x14ac:dyDescent="0.25">
      <c r="A72" s="89">
        <v>1997</v>
      </c>
      <c r="C72" s="115">
        <v>35586</v>
      </c>
      <c r="D72" s="99">
        <v>15.5</v>
      </c>
    </row>
    <row r="73" spans="1:4" x14ac:dyDescent="0.25">
      <c r="A73" s="89">
        <v>1997</v>
      </c>
      <c r="C73" s="115">
        <v>35590</v>
      </c>
      <c r="D73" s="99">
        <v>12</v>
      </c>
    </row>
    <row r="74" spans="1:4" x14ac:dyDescent="0.25">
      <c r="A74" s="89">
        <v>1997</v>
      </c>
      <c r="C74" s="115">
        <v>35602</v>
      </c>
      <c r="D74" s="99">
        <v>8.25</v>
      </c>
    </row>
    <row r="75" spans="1:4" x14ac:dyDescent="0.25">
      <c r="A75" s="89">
        <v>1997</v>
      </c>
      <c r="C75" s="115">
        <v>35607</v>
      </c>
      <c r="D75" s="99">
        <v>7</v>
      </c>
    </row>
    <row r="76" spans="1:4" x14ac:dyDescent="0.25">
      <c r="A76" s="89">
        <v>1997</v>
      </c>
      <c r="C76" s="115">
        <v>35616</v>
      </c>
      <c r="D76" s="99">
        <v>8</v>
      </c>
    </row>
    <row r="77" spans="1:4" x14ac:dyDescent="0.25">
      <c r="A77" s="89">
        <v>1997</v>
      </c>
      <c r="C77" s="115">
        <v>35622</v>
      </c>
      <c r="D77" s="99">
        <v>8.25</v>
      </c>
    </row>
    <row r="78" spans="1:4" x14ac:dyDescent="0.25">
      <c r="A78" s="89">
        <v>1997</v>
      </c>
      <c r="C78" s="115">
        <v>35626</v>
      </c>
      <c r="D78" s="99">
        <v>6.5</v>
      </c>
    </row>
    <row r="79" spans="1:4" x14ac:dyDescent="0.25">
      <c r="A79" s="89">
        <v>1997</v>
      </c>
      <c r="C79" s="115">
        <v>35636</v>
      </c>
      <c r="D79" s="99">
        <v>7.75</v>
      </c>
    </row>
    <row r="80" spans="1:4" x14ac:dyDescent="0.25">
      <c r="A80" s="89">
        <v>1997</v>
      </c>
      <c r="C80" s="115">
        <v>35648</v>
      </c>
      <c r="D80" s="99">
        <v>6.5</v>
      </c>
    </row>
    <row r="81" spans="1:4" x14ac:dyDescent="0.25">
      <c r="A81" s="89">
        <v>1997</v>
      </c>
      <c r="C81" s="115">
        <v>35656</v>
      </c>
      <c r="D81" s="99">
        <v>9.25</v>
      </c>
    </row>
    <row r="82" spans="1:4" x14ac:dyDescent="0.25">
      <c r="A82" s="89">
        <v>1997</v>
      </c>
      <c r="C82" s="115">
        <v>35665</v>
      </c>
      <c r="D82" s="99">
        <v>10</v>
      </c>
    </row>
    <row r="83" spans="1:4" x14ac:dyDescent="0.25">
      <c r="A83" s="89">
        <v>1997</v>
      </c>
      <c r="C83" s="115">
        <v>35678</v>
      </c>
      <c r="D83" s="99">
        <v>7.5</v>
      </c>
    </row>
    <row r="84" spans="1:4" x14ac:dyDescent="0.25">
      <c r="A84" s="89">
        <v>1997</v>
      </c>
      <c r="C84" s="115">
        <v>35704</v>
      </c>
      <c r="D84" s="99">
        <v>10.5</v>
      </c>
    </row>
    <row r="85" spans="1:4" x14ac:dyDescent="0.25">
      <c r="A85" s="89">
        <v>1997</v>
      </c>
      <c r="C85" s="115">
        <v>35721</v>
      </c>
      <c r="D85" s="99">
        <v>15.25</v>
      </c>
    </row>
    <row r="86" spans="1:4" x14ac:dyDescent="0.25">
      <c r="A86" s="89">
        <v>1998</v>
      </c>
      <c r="C86" s="115">
        <v>35933</v>
      </c>
      <c r="D86" s="99">
        <v>19</v>
      </c>
    </row>
    <row r="87" spans="1:4" x14ac:dyDescent="0.25">
      <c r="A87" s="89">
        <v>1998</v>
      </c>
      <c r="C87" s="115">
        <v>35936</v>
      </c>
      <c r="D87" s="99">
        <v>9.75</v>
      </c>
    </row>
    <row r="88" spans="1:4" x14ac:dyDescent="0.25">
      <c r="A88" s="89">
        <v>1998</v>
      </c>
      <c r="C88" s="115">
        <v>35945</v>
      </c>
      <c r="D88" s="99">
        <v>9.34</v>
      </c>
    </row>
    <row r="89" spans="1:4" x14ac:dyDescent="0.25">
      <c r="A89" s="89">
        <v>1998</v>
      </c>
      <c r="C89" s="115">
        <v>35957</v>
      </c>
      <c r="D89" s="99">
        <v>9.5</v>
      </c>
    </row>
    <row r="90" spans="1:4" x14ac:dyDescent="0.25">
      <c r="A90" s="89">
        <v>1998</v>
      </c>
      <c r="C90" s="115">
        <v>35965</v>
      </c>
      <c r="D90" s="99">
        <v>8</v>
      </c>
    </row>
    <row r="91" spans="1:4" x14ac:dyDescent="0.25">
      <c r="A91" s="89">
        <v>1998</v>
      </c>
      <c r="C91" s="115">
        <v>35977</v>
      </c>
      <c r="D91" s="99">
        <v>6.5</v>
      </c>
    </row>
    <row r="92" spans="1:4" x14ac:dyDescent="0.25">
      <c r="A92" s="89">
        <v>1998</v>
      </c>
      <c r="C92" s="115">
        <v>35982</v>
      </c>
      <c r="D92" s="99">
        <v>6.5</v>
      </c>
    </row>
    <row r="93" spans="1:4" x14ac:dyDescent="0.25">
      <c r="A93" s="89">
        <v>1998</v>
      </c>
      <c r="C93" s="115">
        <v>35991</v>
      </c>
      <c r="D93" s="99">
        <v>6.25</v>
      </c>
    </row>
    <row r="94" spans="1:4" x14ac:dyDescent="0.25">
      <c r="A94" s="89">
        <v>1998</v>
      </c>
      <c r="C94" s="115">
        <v>36003</v>
      </c>
      <c r="D94" s="99">
        <v>6.75</v>
      </c>
    </row>
    <row r="95" spans="1:4" x14ac:dyDescent="0.25">
      <c r="A95" s="89">
        <v>1998</v>
      </c>
      <c r="C95" s="115">
        <v>36024</v>
      </c>
      <c r="D95" s="99">
        <v>5.5</v>
      </c>
    </row>
    <row r="96" spans="1:4" x14ac:dyDescent="0.25">
      <c r="A96" s="89">
        <v>1998</v>
      </c>
      <c r="C96" s="115">
        <v>36033</v>
      </c>
      <c r="D96" s="99">
        <v>8</v>
      </c>
    </row>
    <row r="97" spans="1:4" x14ac:dyDescent="0.25">
      <c r="A97" s="89">
        <v>1998</v>
      </c>
      <c r="C97" s="115">
        <v>36040</v>
      </c>
      <c r="D97" s="99">
        <v>9.5</v>
      </c>
    </row>
    <row r="98" spans="1:4" x14ac:dyDescent="0.25">
      <c r="A98" s="89">
        <v>1998</v>
      </c>
      <c r="C98" s="115">
        <v>36064</v>
      </c>
      <c r="D98" s="99">
        <v>9.75</v>
      </c>
    </row>
    <row r="99" spans="1:4" x14ac:dyDescent="0.25">
      <c r="A99" s="89">
        <v>1998</v>
      </c>
      <c r="C99" s="115">
        <v>36091</v>
      </c>
      <c r="D99" s="99">
        <v>14.5</v>
      </c>
    </row>
    <row r="100" spans="1:4" x14ac:dyDescent="0.25">
      <c r="A100" s="89">
        <v>1999</v>
      </c>
      <c r="C100" s="115">
        <v>36299</v>
      </c>
      <c r="D100" s="99">
        <v>16.100000000000001</v>
      </c>
    </row>
    <row r="101" spans="1:4" x14ac:dyDescent="0.25">
      <c r="A101" s="89">
        <v>1999</v>
      </c>
      <c r="C101" s="115">
        <v>36307</v>
      </c>
      <c r="D101" s="99">
        <v>14.5</v>
      </c>
    </row>
    <row r="102" spans="1:4" x14ac:dyDescent="0.25">
      <c r="A102" s="89">
        <v>1999</v>
      </c>
      <c r="C102" s="115">
        <v>36326</v>
      </c>
      <c r="D102" s="99">
        <v>8.6999999999999993</v>
      </c>
    </row>
    <row r="103" spans="1:4" x14ac:dyDescent="0.25">
      <c r="A103" s="89">
        <v>1999</v>
      </c>
      <c r="C103" s="115">
        <v>36332</v>
      </c>
      <c r="D103" s="99">
        <v>7.8</v>
      </c>
    </row>
    <row r="104" spans="1:4" x14ac:dyDescent="0.25">
      <c r="A104" s="89">
        <v>1999</v>
      </c>
      <c r="C104" s="115">
        <v>36348</v>
      </c>
      <c r="D104" s="99">
        <v>8.5</v>
      </c>
    </row>
    <row r="105" spans="1:4" x14ac:dyDescent="0.25">
      <c r="A105" s="89">
        <v>1999</v>
      </c>
      <c r="C105" s="115">
        <v>36356</v>
      </c>
      <c r="D105" s="99">
        <v>6.8</v>
      </c>
    </row>
    <row r="106" spans="1:4" x14ac:dyDescent="0.25">
      <c r="A106" s="89">
        <v>1999</v>
      </c>
      <c r="C106" s="115">
        <v>36370</v>
      </c>
      <c r="D106" s="99">
        <v>7.1</v>
      </c>
    </row>
    <row r="107" spans="1:4" x14ac:dyDescent="0.25">
      <c r="A107" s="89">
        <v>1999</v>
      </c>
      <c r="C107" s="115">
        <v>36378</v>
      </c>
      <c r="D107" s="99">
        <v>8.8000000000000007</v>
      </c>
    </row>
    <row r="108" spans="1:4" x14ac:dyDescent="0.25">
      <c r="A108" s="89">
        <v>1999</v>
      </c>
      <c r="C108" s="115">
        <v>36388</v>
      </c>
      <c r="D108" s="99">
        <v>8.6999999999999993</v>
      </c>
    </row>
    <row r="109" spans="1:4" x14ac:dyDescent="0.25">
      <c r="A109" s="89">
        <v>1999</v>
      </c>
      <c r="C109" s="115">
        <v>36401</v>
      </c>
      <c r="D109" s="99">
        <v>7.6</v>
      </c>
    </row>
    <row r="110" spans="1:4" x14ac:dyDescent="0.25">
      <c r="A110" s="89">
        <v>1999</v>
      </c>
      <c r="C110" s="115">
        <v>36421</v>
      </c>
      <c r="D110" s="99">
        <v>11.2</v>
      </c>
    </row>
    <row r="111" spans="1:4" x14ac:dyDescent="0.25">
      <c r="A111" s="89">
        <v>2000</v>
      </c>
      <c r="C111" s="115">
        <v>36670</v>
      </c>
      <c r="D111" s="99">
        <v>12.1</v>
      </c>
    </row>
    <row r="112" spans="1:4" x14ac:dyDescent="0.25">
      <c r="A112" s="89">
        <v>2000</v>
      </c>
      <c r="C112" s="115">
        <v>36685</v>
      </c>
      <c r="D112" s="99">
        <v>7.8</v>
      </c>
    </row>
    <row r="113" spans="1:4" x14ac:dyDescent="0.25">
      <c r="A113" s="89">
        <v>2000</v>
      </c>
      <c r="C113" s="115">
        <v>36700</v>
      </c>
      <c r="D113" s="99">
        <v>4.2</v>
      </c>
    </row>
    <row r="114" spans="1:4" x14ac:dyDescent="0.25">
      <c r="A114" s="89">
        <v>2000</v>
      </c>
      <c r="C114" s="115">
        <v>36704</v>
      </c>
      <c r="D114" s="99">
        <v>6.3</v>
      </c>
    </row>
    <row r="115" spans="1:4" x14ac:dyDescent="0.25">
      <c r="A115" s="89">
        <v>2000</v>
      </c>
      <c r="C115" s="115">
        <v>36714</v>
      </c>
      <c r="D115" s="99">
        <v>7.9</v>
      </c>
    </row>
    <row r="116" spans="1:4" x14ac:dyDescent="0.25">
      <c r="A116" s="89">
        <v>2000</v>
      </c>
      <c r="C116" s="115">
        <v>36720</v>
      </c>
      <c r="D116" s="99">
        <v>7.8</v>
      </c>
    </row>
    <row r="117" spans="1:4" x14ac:dyDescent="0.25">
      <c r="A117" s="89">
        <v>2000</v>
      </c>
      <c r="C117" s="115">
        <v>36727</v>
      </c>
      <c r="D117" s="99">
        <v>8.1</v>
      </c>
    </row>
    <row r="118" spans="1:4" x14ac:dyDescent="0.25">
      <c r="A118" s="89">
        <v>2000</v>
      </c>
      <c r="C118" s="115">
        <v>36735</v>
      </c>
      <c r="D118" s="99">
        <v>8.8000000000000007</v>
      </c>
    </row>
    <row r="119" spans="1:4" x14ac:dyDescent="0.25">
      <c r="A119" s="89">
        <v>2000</v>
      </c>
      <c r="C119" s="115">
        <v>36750</v>
      </c>
      <c r="D119" s="99">
        <v>8</v>
      </c>
    </row>
    <row r="120" spans="1:4" x14ac:dyDescent="0.25">
      <c r="A120" s="89">
        <v>2000</v>
      </c>
      <c r="C120" s="115">
        <v>36759</v>
      </c>
      <c r="D120" s="99">
        <v>8.4</v>
      </c>
    </row>
    <row r="121" spans="1:4" x14ac:dyDescent="0.25">
      <c r="A121" s="89">
        <v>2000</v>
      </c>
      <c r="C121" s="115">
        <v>36763</v>
      </c>
      <c r="D121" s="99">
        <v>6.8</v>
      </c>
    </row>
    <row r="122" spans="1:4" x14ac:dyDescent="0.25">
      <c r="A122" s="89">
        <v>2000</v>
      </c>
      <c r="C122" s="115">
        <v>36769</v>
      </c>
      <c r="D122" s="99">
        <v>7.4</v>
      </c>
    </row>
    <row r="123" spans="1:4" x14ac:dyDescent="0.25">
      <c r="A123" s="89">
        <v>2000</v>
      </c>
      <c r="C123" s="115">
        <v>36776</v>
      </c>
      <c r="D123" s="99">
        <v>7</v>
      </c>
    </row>
    <row r="124" spans="1:4" x14ac:dyDescent="0.25">
      <c r="A124" s="89">
        <v>2000</v>
      </c>
      <c r="C124" s="115">
        <v>36782</v>
      </c>
      <c r="D124" s="99">
        <v>8.6</v>
      </c>
    </row>
    <row r="125" spans="1:4" x14ac:dyDescent="0.25">
      <c r="A125" s="89">
        <v>2000</v>
      </c>
      <c r="C125" s="115">
        <v>36802</v>
      </c>
      <c r="D125" s="99">
        <v>11.6</v>
      </c>
    </row>
    <row r="126" spans="1:4" x14ac:dyDescent="0.25">
      <c r="A126" s="89">
        <v>2001</v>
      </c>
      <c r="C126" s="115">
        <v>37022</v>
      </c>
      <c r="D126" s="99">
        <v>16.2</v>
      </c>
    </row>
    <row r="127" spans="1:4" x14ac:dyDescent="0.25">
      <c r="A127" s="89">
        <v>2001</v>
      </c>
      <c r="C127" s="115">
        <v>37026</v>
      </c>
      <c r="D127" s="99">
        <v>14.8</v>
      </c>
    </row>
    <row r="128" spans="1:4" x14ac:dyDescent="0.25">
      <c r="A128" s="89">
        <v>2001</v>
      </c>
      <c r="C128" s="115">
        <v>37034</v>
      </c>
      <c r="D128" s="99">
        <v>12.6</v>
      </c>
    </row>
    <row r="129" spans="1:4" x14ac:dyDescent="0.25">
      <c r="A129" s="89">
        <v>2001</v>
      </c>
      <c r="C129" s="115">
        <v>37050</v>
      </c>
      <c r="D129" s="99">
        <v>16.8</v>
      </c>
    </row>
    <row r="130" spans="1:4" x14ac:dyDescent="0.25">
      <c r="A130" s="89">
        <v>2001</v>
      </c>
      <c r="C130" s="115">
        <v>37056</v>
      </c>
      <c r="D130" s="99">
        <v>11.8</v>
      </c>
    </row>
    <row r="131" spans="1:4" x14ac:dyDescent="0.25">
      <c r="A131" s="89">
        <v>2001</v>
      </c>
      <c r="C131" s="115">
        <v>37064</v>
      </c>
      <c r="D131" s="99">
        <v>8.1</v>
      </c>
    </row>
    <row r="132" spans="1:4" x14ac:dyDescent="0.25">
      <c r="A132" s="89">
        <v>2001</v>
      </c>
      <c r="C132" s="115">
        <v>37078</v>
      </c>
      <c r="D132" s="99">
        <v>10.199999999999999</v>
      </c>
    </row>
    <row r="133" spans="1:4" x14ac:dyDescent="0.25">
      <c r="A133" s="89">
        <v>2001</v>
      </c>
      <c r="C133" s="115">
        <v>37091</v>
      </c>
      <c r="D133" s="99">
        <v>8.3000000000000007</v>
      </c>
    </row>
    <row r="134" spans="1:4" x14ac:dyDescent="0.25">
      <c r="A134" s="89">
        <v>2001</v>
      </c>
      <c r="C134" s="115">
        <v>37095</v>
      </c>
      <c r="D134" s="99">
        <v>8.1</v>
      </c>
    </row>
    <row r="135" spans="1:4" x14ac:dyDescent="0.25">
      <c r="A135" s="89">
        <v>2001</v>
      </c>
      <c r="C135" s="115">
        <v>37104</v>
      </c>
      <c r="D135" s="99">
        <v>7.8</v>
      </c>
    </row>
    <row r="136" spans="1:4" x14ac:dyDescent="0.25">
      <c r="A136" s="89">
        <v>2001</v>
      </c>
      <c r="C136" s="115">
        <v>37115</v>
      </c>
      <c r="D136" s="99">
        <v>7.1</v>
      </c>
    </row>
    <row r="137" spans="1:4" x14ac:dyDescent="0.25">
      <c r="A137" s="89">
        <v>2001</v>
      </c>
      <c r="C137" s="115">
        <v>37118</v>
      </c>
      <c r="D137" s="99">
        <v>7.6</v>
      </c>
    </row>
    <row r="138" spans="1:4" x14ac:dyDescent="0.25">
      <c r="A138" s="89">
        <v>2001</v>
      </c>
      <c r="C138" s="115">
        <v>37139</v>
      </c>
      <c r="D138" s="99">
        <v>7.9</v>
      </c>
    </row>
    <row r="139" spans="1:4" x14ac:dyDescent="0.25">
      <c r="A139" s="89">
        <v>2001</v>
      </c>
      <c r="C139" s="115">
        <v>37144</v>
      </c>
      <c r="D139" s="99">
        <v>8.1999999999999993</v>
      </c>
    </row>
    <row r="140" spans="1:4" x14ac:dyDescent="0.25">
      <c r="A140" s="89">
        <v>2001</v>
      </c>
      <c r="C140" s="115">
        <v>37156</v>
      </c>
      <c r="D140" s="99">
        <v>11.3</v>
      </c>
    </row>
    <row r="141" spans="1:4" x14ac:dyDescent="0.25">
      <c r="A141" s="89">
        <v>2002</v>
      </c>
      <c r="C141" s="115">
        <v>37370</v>
      </c>
      <c r="D141" s="99">
        <v>14.7</v>
      </c>
    </row>
    <row r="142" spans="1:4" x14ac:dyDescent="0.25">
      <c r="A142" s="89">
        <v>2002</v>
      </c>
      <c r="C142" s="115">
        <v>37414</v>
      </c>
      <c r="D142" s="99">
        <v>9.6</v>
      </c>
    </row>
    <row r="143" spans="1:4" x14ac:dyDescent="0.25">
      <c r="A143" s="89">
        <v>2002</v>
      </c>
      <c r="C143" s="115">
        <v>37425</v>
      </c>
      <c r="D143" s="99">
        <v>9</v>
      </c>
    </row>
    <row r="144" spans="1:4" x14ac:dyDescent="0.25">
      <c r="A144" s="89">
        <v>2002</v>
      </c>
      <c r="C144" s="115">
        <v>37431</v>
      </c>
      <c r="D144" s="99">
        <v>7.5</v>
      </c>
    </row>
    <row r="145" spans="1:4" x14ac:dyDescent="0.25">
      <c r="A145" s="89">
        <v>2002</v>
      </c>
      <c r="C145" s="115">
        <v>37440</v>
      </c>
      <c r="D145" s="99">
        <v>7.4</v>
      </c>
    </row>
    <row r="146" spans="1:4" x14ac:dyDescent="0.25">
      <c r="A146" s="89">
        <v>2002</v>
      </c>
      <c r="C146" s="115">
        <v>37448</v>
      </c>
      <c r="D146" s="99">
        <v>8.1999999999999993</v>
      </c>
    </row>
    <row r="147" spans="1:4" x14ac:dyDescent="0.25">
      <c r="A147" s="89">
        <v>2002</v>
      </c>
      <c r="C147" s="115">
        <v>37459</v>
      </c>
      <c r="D147" s="99">
        <v>7.6</v>
      </c>
    </row>
    <row r="148" spans="1:4" x14ac:dyDescent="0.25">
      <c r="A148" s="89">
        <v>2002</v>
      </c>
      <c r="C148" s="115">
        <v>37468</v>
      </c>
      <c r="D148" s="99">
        <v>8.6</v>
      </c>
    </row>
    <row r="149" spans="1:4" x14ac:dyDescent="0.25">
      <c r="A149" s="89">
        <v>2002</v>
      </c>
      <c r="C149" s="115">
        <v>37476</v>
      </c>
      <c r="D149" s="99">
        <v>9.1999999999999993</v>
      </c>
    </row>
    <row r="150" spans="1:4" x14ac:dyDescent="0.25">
      <c r="A150" s="89">
        <v>2002</v>
      </c>
      <c r="C150" s="115">
        <v>37486</v>
      </c>
      <c r="D150" s="99">
        <v>9.1</v>
      </c>
    </row>
    <row r="151" spans="1:4" x14ac:dyDescent="0.25">
      <c r="A151" s="89">
        <v>2002</v>
      </c>
      <c r="C151" s="115">
        <v>37496</v>
      </c>
      <c r="D151" s="99">
        <v>8.4</v>
      </c>
    </row>
    <row r="152" spans="1:4" x14ac:dyDescent="0.25">
      <c r="A152" s="89">
        <v>2002</v>
      </c>
      <c r="C152" s="115">
        <v>37529</v>
      </c>
      <c r="D152" s="99">
        <v>11.2</v>
      </c>
    </row>
    <row r="153" spans="1:4" x14ac:dyDescent="0.25">
      <c r="A153" s="89">
        <v>2003</v>
      </c>
      <c r="C153" s="115">
        <v>37762</v>
      </c>
      <c r="D153" s="99">
        <v>14</v>
      </c>
    </row>
    <row r="154" spans="1:4" x14ac:dyDescent="0.25">
      <c r="A154" s="89">
        <v>2003</v>
      </c>
      <c r="C154" s="115">
        <v>37770</v>
      </c>
      <c r="D154" s="99">
        <v>8.8000000000000007</v>
      </c>
    </row>
    <row r="155" spans="1:4" x14ac:dyDescent="0.25">
      <c r="A155" s="89">
        <v>2003</v>
      </c>
      <c r="C155" s="115">
        <v>37788</v>
      </c>
      <c r="D155" s="99">
        <v>10.4</v>
      </c>
    </row>
    <row r="156" spans="1:4" x14ac:dyDescent="0.25">
      <c r="A156" s="89">
        <v>2003</v>
      </c>
      <c r="C156" s="115">
        <v>37797</v>
      </c>
      <c r="D156" s="99">
        <v>9.8000000000000007</v>
      </c>
    </row>
    <row r="157" spans="1:4" x14ac:dyDescent="0.25">
      <c r="A157" s="89">
        <v>2003</v>
      </c>
      <c r="C157" s="115">
        <v>37814</v>
      </c>
      <c r="D157" s="99">
        <v>6.8</v>
      </c>
    </row>
    <row r="158" spans="1:4" x14ac:dyDescent="0.25">
      <c r="A158" s="89">
        <v>2003</v>
      </c>
      <c r="C158" s="115">
        <v>37827</v>
      </c>
      <c r="D158" s="99">
        <v>6.4</v>
      </c>
    </row>
    <row r="159" spans="1:4" x14ac:dyDescent="0.25">
      <c r="A159" s="89">
        <v>2003</v>
      </c>
      <c r="C159" s="115">
        <v>37860</v>
      </c>
      <c r="D159" s="99">
        <v>8.4</v>
      </c>
    </row>
    <row r="160" spans="1:4" x14ac:dyDescent="0.25">
      <c r="A160" s="89">
        <v>2003</v>
      </c>
      <c r="C160" s="115">
        <v>37902</v>
      </c>
      <c r="D160" s="99">
        <v>15.5</v>
      </c>
    </row>
    <row r="161" spans="1:4" x14ac:dyDescent="0.25">
      <c r="A161" s="89">
        <v>2004</v>
      </c>
      <c r="C161" s="115">
        <v>38100</v>
      </c>
      <c r="D161" s="99">
        <v>17.399999999999999</v>
      </c>
    </row>
    <row r="162" spans="1:4" x14ac:dyDescent="0.25">
      <c r="A162" s="89">
        <v>2004</v>
      </c>
      <c r="C162" s="115">
        <v>38123</v>
      </c>
      <c r="D162" s="99">
        <v>15.4</v>
      </c>
    </row>
    <row r="163" spans="1:4" x14ac:dyDescent="0.25">
      <c r="A163" s="89">
        <v>2004</v>
      </c>
      <c r="C163" s="115">
        <v>38135</v>
      </c>
      <c r="D163" s="99">
        <v>8.6</v>
      </c>
    </row>
    <row r="164" spans="1:4" x14ac:dyDescent="0.25">
      <c r="A164" s="89">
        <v>2004</v>
      </c>
      <c r="C164" s="115">
        <v>38156</v>
      </c>
      <c r="D164" s="99">
        <v>6.9</v>
      </c>
    </row>
    <row r="165" spans="1:4" x14ac:dyDescent="0.25">
      <c r="A165" s="89">
        <v>2004</v>
      </c>
      <c r="C165" s="115">
        <v>38165</v>
      </c>
      <c r="D165" s="99">
        <v>8.6</v>
      </c>
    </row>
    <row r="166" spans="1:4" x14ac:dyDescent="0.25">
      <c r="A166" s="89">
        <v>2004</v>
      </c>
      <c r="C166" s="115">
        <v>38177</v>
      </c>
      <c r="D166" s="99">
        <v>8.5</v>
      </c>
    </row>
    <row r="167" spans="1:4" x14ac:dyDescent="0.25">
      <c r="A167" s="89">
        <v>2004</v>
      </c>
      <c r="C167" s="115">
        <v>38192</v>
      </c>
      <c r="D167" s="99">
        <v>8</v>
      </c>
    </row>
    <row r="168" spans="1:4" x14ac:dyDescent="0.25">
      <c r="A168" s="89">
        <v>2004</v>
      </c>
      <c r="C168" s="115">
        <v>38204</v>
      </c>
      <c r="D168" s="99">
        <v>7.7</v>
      </c>
    </row>
    <row r="169" spans="1:4" x14ac:dyDescent="0.25">
      <c r="A169" s="89">
        <v>2004</v>
      </c>
      <c r="C169" s="115">
        <v>38224</v>
      </c>
      <c r="D169" s="99">
        <v>6.6</v>
      </c>
    </row>
    <row r="170" spans="1:4" x14ac:dyDescent="0.25">
      <c r="A170" s="89">
        <v>2004</v>
      </c>
      <c r="C170" s="115">
        <v>38241</v>
      </c>
      <c r="D170" s="99">
        <v>6.6</v>
      </c>
    </row>
    <row r="171" spans="1:4" x14ac:dyDescent="0.25">
      <c r="A171" s="89">
        <v>2005</v>
      </c>
      <c r="C171" s="115">
        <v>38461</v>
      </c>
      <c r="D171" s="99">
        <v>19.8</v>
      </c>
    </row>
    <row r="172" spans="1:4" x14ac:dyDescent="0.25">
      <c r="A172" s="89">
        <v>2005</v>
      </c>
      <c r="C172" s="115">
        <v>38493</v>
      </c>
      <c r="D172" s="99">
        <v>18</v>
      </c>
    </row>
    <row r="173" spans="1:4" x14ac:dyDescent="0.25">
      <c r="A173" s="89">
        <v>2005</v>
      </c>
      <c r="C173" s="115">
        <v>38519</v>
      </c>
      <c r="D173" s="99">
        <v>8</v>
      </c>
    </row>
    <row r="174" spans="1:4" x14ac:dyDescent="0.25">
      <c r="A174" s="89">
        <v>2005</v>
      </c>
      <c r="C174" s="115">
        <v>38524</v>
      </c>
      <c r="D174" s="99">
        <v>9.3000000000000007</v>
      </c>
    </row>
    <row r="175" spans="1:4" x14ac:dyDescent="0.25">
      <c r="A175" s="89">
        <v>2005</v>
      </c>
      <c r="C175" s="115">
        <v>38540</v>
      </c>
      <c r="D175" s="99">
        <v>8</v>
      </c>
    </row>
    <row r="176" spans="1:4" x14ac:dyDescent="0.25">
      <c r="A176" s="89">
        <v>2005</v>
      </c>
      <c r="C176" s="115">
        <v>38555</v>
      </c>
      <c r="D176" s="99">
        <v>9.5</v>
      </c>
    </row>
    <row r="177" spans="1:4" x14ac:dyDescent="0.25">
      <c r="A177" s="89">
        <v>2005</v>
      </c>
      <c r="C177" s="115">
        <v>38572</v>
      </c>
      <c r="D177" s="99">
        <v>7.8</v>
      </c>
    </row>
    <row r="178" spans="1:4" x14ac:dyDescent="0.25">
      <c r="A178" s="89">
        <v>2005</v>
      </c>
      <c r="C178" s="115">
        <v>38588</v>
      </c>
      <c r="D178" s="99">
        <v>9.1999999999999993</v>
      </c>
    </row>
    <row r="179" spans="1:4" x14ac:dyDescent="0.25">
      <c r="A179" s="89">
        <v>2005</v>
      </c>
      <c r="C179" s="115">
        <v>38596</v>
      </c>
      <c r="D179" s="99">
        <v>7.4</v>
      </c>
    </row>
    <row r="180" spans="1:4" x14ac:dyDescent="0.25">
      <c r="A180" s="89">
        <v>2005</v>
      </c>
      <c r="C180" s="115">
        <v>38605</v>
      </c>
      <c r="D180" s="99">
        <v>7</v>
      </c>
    </row>
    <row r="181" spans="1:4" x14ac:dyDescent="0.25">
      <c r="A181" s="89">
        <v>2006</v>
      </c>
      <c r="C181" s="115">
        <v>38862</v>
      </c>
      <c r="D181" s="102"/>
    </row>
    <row r="182" spans="1:4" x14ac:dyDescent="0.25">
      <c r="A182" s="89">
        <v>2006</v>
      </c>
      <c r="C182" s="115">
        <v>38888</v>
      </c>
      <c r="D182" s="102"/>
    </row>
    <row r="183" spans="1:4" x14ac:dyDescent="0.25">
      <c r="A183" s="89">
        <v>2006</v>
      </c>
      <c r="C183" s="115">
        <v>38904</v>
      </c>
      <c r="D183" s="99">
        <v>8</v>
      </c>
    </row>
    <row r="184" spans="1:4" x14ac:dyDescent="0.25">
      <c r="A184" s="89">
        <v>2006</v>
      </c>
      <c r="C184" s="115">
        <v>38913</v>
      </c>
      <c r="D184" s="99">
        <v>6.9</v>
      </c>
    </row>
    <row r="185" spans="1:4" x14ac:dyDescent="0.25">
      <c r="A185" s="89">
        <v>2006</v>
      </c>
      <c r="C185" s="115">
        <v>38923</v>
      </c>
      <c r="D185" s="102"/>
    </row>
    <row r="186" spans="1:4" x14ac:dyDescent="0.25">
      <c r="A186" s="89">
        <v>2006</v>
      </c>
      <c r="C186" s="115">
        <v>38927</v>
      </c>
      <c r="D186" s="99">
        <v>6.1</v>
      </c>
    </row>
    <row r="187" spans="1:4" x14ac:dyDescent="0.25">
      <c r="A187" s="89">
        <v>2006</v>
      </c>
      <c r="C187" s="115">
        <v>38944</v>
      </c>
      <c r="D187" s="99">
        <v>6.2</v>
      </c>
    </row>
    <row r="188" spans="1:4" x14ac:dyDescent="0.25">
      <c r="A188" s="89">
        <v>2006</v>
      </c>
      <c r="C188" s="115">
        <v>38953</v>
      </c>
      <c r="D188" s="99">
        <v>6.5</v>
      </c>
    </row>
    <row r="189" spans="1:4" x14ac:dyDescent="0.25">
      <c r="A189" s="89">
        <v>2007</v>
      </c>
      <c r="C189" s="115">
        <v>39223</v>
      </c>
      <c r="D189" s="99">
        <v>9.4</v>
      </c>
    </row>
    <row r="190" spans="1:4" x14ac:dyDescent="0.25">
      <c r="A190" s="89">
        <v>2007</v>
      </c>
      <c r="C190" s="115">
        <v>39231</v>
      </c>
      <c r="D190" s="99">
        <v>8</v>
      </c>
    </row>
    <row r="191" spans="1:4" x14ac:dyDescent="0.25">
      <c r="A191" s="89">
        <v>2007</v>
      </c>
      <c r="C191" s="115">
        <v>39242</v>
      </c>
      <c r="D191" s="99">
        <v>8.1999999999999993</v>
      </c>
    </row>
    <row r="192" spans="1:4" x14ac:dyDescent="0.25">
      <c r="A192" s="89">
        <v>2007</v>
      </c>
      <c r="C192" s="115">
        <v>39254</v>
      </c>
      <c r="D192" s="99">
        <v>7</v>
      </c>
    </row>
    <row r="193" spans="1:4" x14ac:dyDescent="0.25">
      <c r="A193" s="89">
        <v>2007</v>
      </c>
      <c r="C193" s="115">
        <v>39266</v>
      </c>
      <c r="D193" s="99">
        <v>6.1</v>
      </c>
    </row>
    <row r="194" spans="1:4" x14ac:dyDescent="0.25">
      <c r="A194" s="89">
        <v>2007</v>
      </c>
      <c r="C194" s="115">
        <v>39287</v>
      </c>
      <c r="D194" s="102"/>
    </row>
    <row r="195" spans="1:4" x14ac:dyDescent="0.25">
      <c r="A195" s="89">
        <v>2007</v>
      </c>
      <c r="C195" s="115">
        <v>39292</v>
      </c>
      <c r="D195" s="99">
        <v>6.6</v>
      </c>
    </row>
    <row r="196" spans="1:4" x14ac:dyDescent="0.25">
      <c r="A196" s="89">
        <v>2007</v>
      </c>
      <c r="C196" s="115">
        <v>39309</v>
      </c>
      <c r="D196" s="99">
        <v>6.2</v>
      </c>
    </row>
    <row r="197" spans="1:4" x14ac:dyDescent="0.25">
      <c r="A197" s="89">
        <v>2007</v>
      </c>
      <c r="C197" s="115">
        <v>39318</v>
      </c>
      <c r="D197" s="99">
        <v>6.5</v>
      </c>
    </row>
    <row r="198" spans="1:4" x14ac:dyDescent="0.25">
      <c r="A198" s="89">
        <v>2007</v>
      </c>
      <c r="C198" s="115">
        <v>39352</v>
      </c>
      <c r="D198" s="99">
        <v>7</v>
      </c>
    </row>
    <row r="199" spans="1:4" x14ac:dyDescent="0.25">
      <c r="C199" s="114">
        <v>39597</v>
      </c>
      <c r="D199" s="89">
        <v>14.5</v>
      </c>
    </row>
    <row r="200" spans="1:4" x14ac:dyDescent="0.25">
      <c r="C200" s="113">
        <v>39652</v>
      </c>
      <c r="D200" s="89">
        <v>5.2</v>
      </c>
    </row>
    <row r="201" spans="1:4" x14ac:dyDescent="0.25">
      <c r="C201" s="114">
        <v>39666</v>
      </c>
      <c r="D201" s="89">
        <v>6.5</v>
      </c>
    </row>
    <row r="202" spans="1:4" x14ac:dyDescent="0.25">
      <c r="A202" s="89">
        <v>2009</v>
      </c>
      <c r="C202" s="115">
        <v>39964</v>
      </c>
      <c r="D202" s="99">
        <v>14.65</v>
      </c>
    </row>
    <row r="203" spans="1:4" x14ac:dyDescent="0.25">
      <c r="A203" s="89">
        <v>2009</v>
      </c>
      <c r="C203" s="115">
        <v>39964</v>
      </c>
      <c r="D203" s="99">
        <v>14.65</v>
      </c>
    </row>
    <row r="204" spans="1:4" x14ac:dyDescent="0.25">
      <c r="A204" s="89">
        <v>2009</v>
      </c>
      <c r="C204" s="115">
        <v>39970</v>
      </c>
      <c r="D204" s="99">
        <v>14.3</v>
      </c>
    </row>
    <row r="205" spans="1:4" x14ac:dyDescent="0.25">
      <c r="A205" s="89">
        <v>2009</v>
      </c>
      <c r="C205" s="115">
        <v>39976</v>
      </c>
      <c r="D205" s="99">
        <v>9.3000000000000007</v>
      </c>
    </row>
    <row r="206" spans="1:4" x14ac:dyDescent="0.25">
      <c r="A206" s="89">
        <v>2009</v>
      </c>
      <c r="C206" s="115">
        <v>39984</v>
      </c>
      <c r="D206" s="99">
        <v>12.3</v>
      </c>
    </row>
    <row r="207" spans="1:4" x14ac:dyDescent="0.25">
      <c r="A207" s="89">
        <v>2009</v>
      </c>
      <c r="C207" s="115">
        <v>39994</v>
      </c>
      <c r="D207" s="99">
        <v>13</v>
      </c>
    </row>
    <row r="208" spans="1:4" x14ac:dyDescent="0.25">
      <c r="A208" s="89">
        <v>2009</v>
      </c>
      <c r="C208" s="115">
        <v>40000</v>
      </c>
      <c r="D208" s="99">
        <v>8.8000000000000007</v>
      </c>
    </row>
    <row r="209" spans="1:4" x14ac:dyDescent="0.25">
      <c r="A209" s="89">
        <v>2009</v>
      </c>
      <c r="C209" s="115">
        <v>40010</v>
      </c>
      <c r="D209" s="99">
        <v>7.5</v>
      </c>
    </row>
    <row r="210" spans="1:4" x14ac:dyDescent="0.25">
      <c r="A210" s="89">
        <v>2009</v>
      </c>
      <c r="C210" s="115">
        <v>40020</v>
      </c>
      <c r="D210" s="99">
        <v>4.5</v>
      </c>
    </row>
    <row r="211" spans="1:4" x14ac:dyDescent="0.25">
      <c r="A211" s="89">
        <v>2009</v>
      </c>
      <c r="C211" s="115">
        <v>40024</v>
      </c>
      <c r="D211" s="99">
        <v>4.2</v>
      </c>
    </row>
    <row r="212" spans="1:4" x14ac:dyDescent="0.25">
      <c r="A212" s="89">
        <v>2009</v>
      </c>
      <c r="C212" s="115">
        <v>40026</v>
      </c>
      <c r="D212" s="99">
        <v>5</v>
      </c>
    </row>
    <row r="213" spans="1:4" x14ac:dyDescent="0.25">
      <c r="A213" s="89">
        <v>2009</v>
      </c>
      <c r="C213" s="115">
        <v>40048</v>
      </c>
      <c r="D213" s="99">
        <v>5.9</v>
      </c>
    </row>
    <row r="214" spans="1:4" x14ac:dyDescent="0.25">
      <c r="A214" s="89">
        <v>2009</v>
      </c>
      <c r="C214" s="115">
        <v>40069</v>
      </c>
      <c r="D214" s="99">
        <v>5.2</v>
      </c>
    </row>
    <row r="215" spans="1:4" x14ac:dyDescent="0.25">
      <c r="A215" s="89">
        <v>2010</v>
      </c>
      <c r="C215" s="115">
        <v>40328</v>
      </c>
      <c r="D215" s="99">
        <v>9.1</v>
      </c>
    </row>
    <row r="216" spans="1:4" x14ac:dyDescent="0.25">
      <c r="A216" s="89">
        <v>2010</v>
      </c>
      <c r="C216" s="115">
        <v>40339</v>
      </c>
      <c r="D216" s="99">
        <v>8.9</v>
      </c>
    </row>
    <row r="217" spans="1:4" x14ac:dyDescent="0.25">
      <c r="A217" s="89">
        <v>2010</v>
      </c>
      <c r="C217" s="115">
        <v>40349</v>
      </c>
      <c r="D217" s="99">
        <v>6.2</v>
      </c>
    </row>
    <row r="218" spans="1:4" x14ac:dyDescent="0.25">
      <c r="A218" s="89">
        <v>2010</v>
      </c>
      <c r="C218" s="115">
        <v>40355</v>
      </c>
      <c r="D218" s="99">
        <v>4.4000000000000004</v>
      </c>
    </row>
    <row r="219" spans="1:4" x14ac:dyDescent="0.25">
      <c r="A219" s="89">
        <v>2010</v>
      </c>
      <c r="C219" s="115">
        <v>40368</v>
      </c>
      <c r="D219" s="99">
        <v>4.5999999999999996</v>
      </c>
    </row>
    <row r="220" spans="1:4" x14ac:dyDescent="0.25">
      <c r="A220" s="89">
        <v>2010</v>
      </c>
      <c r="C220" s="115">
        <v>40375</v>
      </c>
      <c r="D220" s="99">
        <v>5.7</v>
      </c>
    </row>
    <row r="221" spans="1:4" x14ac:dyDescent="0.25">
      <c r="A221" s="89">
        <v>2010</v>
      </c>
      <c r="C221" s="115">
        <v>40390</v>
      </c>
      <c r="D221" s="99">
        <v>5.4</v>
      </c>
    </row>
    <row r="222" spans="1:4" x14ac:dyDescent="0.25">
      <c r="A222" s="89">
        <v>2010</v>
      </c>
      <c r="C222" s="115">
        <v>40398</v>
      </c>
      <c r="D222" s="99">
        <v>5.5</v>
      </c>
    </row>
    <row r="223" spans="1:4" x14ac:dyDescent="0.25">
      <c r="A223" s="89">
        <v>2010</v>
      </c>
      <c r="C223" s="115">
        <v>40411</v>
      </c>
      <c r="D223" s="99">
        <v>5.5</v>
      </c>
    </row>
    <row r="224" spans="1:4" x14ac:dyDescent="0.25">
      <c r="A224" s="89">
        <v>2010</v>
      </c>
      <c r="C224" s="115">
        <v>40435</v>
      </c>
      <c r="D224" s="99">
        <v>8.6999999999999993</v>
      </c>
    </row>
    <row r="225" spans="1:4" x14ac:dyDescent="0.25">
      <c r="A225" s="89">
        <v>2010</v>
      </c>
      <c r="C225" s="115">
        <v>40474</v>
      </c>
      <c r="D225" s="102"/>
    </row>
    <row r="226" spans="1:4" x14ac:dyDescent="0.25">
      <c r="A226" s="89">
        <v>2011</v>
      </c>
      <c r="C226" s="115">
        <v>40684</v>
      </c>
      <c r="D226" s="99">
        <v>17.3</v>
      </c>
    </row>
    <row r="227" spans="1:4" x14ac:dyDescent="0.25">
      <c r="A227" s="89">
        <v>2011</v>
      </c>
      <c r="C227" s="115">
        <v>40707</v>
      </c>
      <c r="D227" s="99">
        <v>12.3</v>
      </c>
    </row>
    <row r="228" spans="1:4" x14ac:dyDescent="0.25">
      <c r="A228" s="89">
        <v>2011</v>
      </c>
      <c r="C228" s="115">
        <v>40718</v>
      </c>
      <c r="D228" s="99">
        <v>8</v>
      </c>
    </row>
    <row r="229" spans="1:4" x14ac:dyDescent="0.25">
      <c r="A229" s="89">
        <v>2011</v>
      </c>
      <c r="C229" s="115">
        <v>40732</v>
      </c>
      <c r="D229" s="99">
        <v>8.4</v>
      </c>
    </row>
    <row r="230" spans="1:4" x14ac:dyDescent="0.25">
      <c r="A230" s="89">
        <v>2011</v>
      </c>
      <c r="C230" s="115">
        <v>40733</v>
      </c>
      <c r="D230" s="99">
        <v>4.5999999999999996</v>
      </c>
    </row>
    <row r="231" spans="1:4" x14ac:dyDescent="0.25">
      <c r="A231" s="89">
        <v>2011</v>
      </c>
      <c r="C231" s="115">
        <v>40739</v>
      </c>
      <c r="D231" s="99">
        <v>4.5999999999999996</v>
      </c>
    </row>
    <row r="232" spans="1:4" x14ac:dyDescent="0.25">
      <c r="A232" s="89">
        <v>2011</v>
      </c>
      <c r="C232" s="115">
        <v>40755</v>
      </c>
      <c r="D232" s="99">
        <v>4.2</v>
      </c>
    </row>
    <row r="233" spans="1:4" x14ac:dyDescent="0.25">
      <c r="A233" s="89">
        <v>2011</v>
      </c>
      <c r="C233" s="115">
        <v>40758</v>
      </c>
      <c r="D233" s="99">
        <v>5.4</v>
      </c>
    </row>
    <row r="234" spans="1:4" x14ac:dyDescent="0.25">
      <c r="A234" s="89">
        <v>2011</v>
      </c>
      <c r="C234" s="115">
        <v>40767</v>
      </c>
      <c r="D234" s="99">
        <v>5.6</v>
      </c>
    </row>
    <row r="235" spans="1:4" x14ac:dyDescent="0.25">
      <c r="A235" s="89">
        <v>2011</v>
      </c>
      <c r="C235" s="115">
        <v>40776</v>
      </c>
      <c r="D235" s="99">
        <v>5.5</v>
      </c>
    </row>
    <row r="236" spans="1:4" x14ac:dyDescent="0.25">
      <c r="A236" s="89">
        <v>2011</v>
      </c>
      <c r="C236" s="115">
        <v>40776</v>
      </c>
      <c r="D236" s="99">
        <v>6.5</v>
      </c>
    </row>
    <row r="237" spans="1:4" x14ac:dyDescent="0.25">
      <c r="A237" s="89">
        <v>2011</v>
      </c>
      <c r="C237" s="115">
        <v>40796</v>
      </c>
      <c r="D237" s="99">
        <v>7.3</v>
      </c>
    </row>
    <row r="238" spans="1:4" x14ac:dyDescent="0.25">
      <c r="C238" s="114">
        <v>41009</v>
      </c>
      <c r="D238" s="89">
        <v>11.5</v>
      </c>
    </row>
    <row r="239" spans="1:4" x14ac:dyDescent="0.25">
      <c r="A239" s="89">
        <v>2012</v>
      </c>
      <c r="C239" s="115">
        <v>41057</v>
      </c>
      <c r="D239" s="99">
        <v>6.8</v>
      </c>
    </row>
    <row r="240" spans="1:4" x14ac:dyDescent="0.25">
      <c r="A240" s="89">
        <v>2012</v>
      </c>
      <c r="C240" s="115">
        <v>41068</v>
      </c>
      <c r="D240" s="99">
        <v>6.2</v>
      </c>
    </row>
    <row r="241" spans="1:4" x14ac:dyDescent="0.25">
      <c r="A241" s="89">
        <v>2012</v>
      </c>
      <c r="C241" s="115">
        <v>41076</v>
      </c>
      <c r="D241" s="99">
        <v>5.9</v>
      </c>
    </row>
    <row r="242" spans="1:4" x14ac:dyDescent="0.25">
      <c r="A242" s="89">
        <v>2012</v>
      </c>
      <c r="C242" s="115">
        <v>41093</v>
      </c>
      <c r="D242" s="99">
        <v>5.2</v>
      </c>
    </row>
    <row r="243" spans="1:4" x14ac:dyDescent="0.25">
      <c r="A243" s="89">
        <v>2012</v>
      </c>
      <c r="C243" s="115">
        <v>41098</v>
      </c>
      <c r="D243" s="99">
        <v>5.4</v>
      </c>
    </row>
    <row r="244" spans="1:4" x14ac:dyDescent="0.25">
      <c r="A244" s="89">
        <v>2012</v>
      </c>
      <c r="C244" s="115">
        <v>41113</v>
      </c>
      <c r="D244" s="99">
        <v>4</v>
      </c>
    </row>
    <row r="245" spans="1:4" x14ac:dyDescent="0.25">
      <c r="A245" s="89">
        <v>2012</v>
      </c>
      <c r="C245" s="115">
        <v>41118</v>
      </c>
      <c r="D245" s="99">
        <v>7.3</v>
      </c>
    </row>
    <row r="246" spans="1:4" x14ac:dyDescent="0.25">
      <c r="C246" s="114">
        <v>41121</v>
      </c>
      <c r="D246" s="89">
        <v>11.5</v>
      </c>
    </row>
    <row r="247" spans="1:4" x14ac:dyDescent="0.25">
      <c r="A247" s="89">
        <v>2012</v>
      </c>
      <c r="C247" s="115">
        <v>41152</v>
      </c>
      <c r="D247" s="99">
        <v>5.7</v>
      </c>
    </row>
    <row r="248" spans="1:4" x14ac:dyDescent="0.25">
      <c r="A248" s="89">
        <v>2013</v>
      </c>
      <c r="C248" s="115">
        <v>41476</v>
      </c>
      <c r="D248" s="102"/>
    </row>
    <row r="249" spans="1:4" x14ac:dyDescent="0.25">
      <c r="C249" s="113">
        <v>41492</v>
      </c>
      <c r="D249" s="89">
        <v>10</v>
      </c>
    </row>
    <row r="250" spans="1:4" x14ac:dyDescent="0.25">
      <c r="A250" s="89">
        <v>2013</v>
      </c>
      <c r="C250" s="115">
        <v>41519</v>
      </c>
      <c r="D250" s="102"/>
    </row>
    <row r="251" spans="1:4" x14ac:dyDescent="0.25">
      <c r="A251" s="89">
        <v>2014</v>
      </c>
      <c r="C251" s="115">
        <v>41784</v>
      </c>
      <c r="D251" s="99">
        <v>21.5</v>
      </c>
    </row>
    <row r="252" spans="1:4" x14ac:dyDescent="0.25">
      <c r="A252" s="89">
        <v>2014</v>
      </c>
      <c r="C252" s="115">
        <v>41784</v>
      </c>
      <c r="D252" s="99">
        <v>21.5</v>
      </c>
    </row>
    <row r="253" spans="1:4" x14ac:dyDescent="0.25">
      <c r="A253" s="89">
        <v>2014</v>
      </c>
      <c r="C253" s="115">
        <v>41791</v>
      </c>
      <c r="D253" s="99">
        <v>20.2</v>
      </c>
    </row>
    <row r="254" spans="1:4" x14ac:dyDescent="0.25">
      <c r="A254" s="89">
        <v>2014</v>
      </c>
      <c r="C254" s="115">
        <v>41791</v>
      </c>
      <c r="D254" s="99">
        <v>20.2</v>
      </c>
    </row>
    <row r="255" spans="1:4" x14ac:dyDescent="0.25">
      <c r="A255" s="89">
        <v>2014</v>
      </c>
      <c r="C255" s="115">
        <v>41797</v>
      </c>
      <c r="D255" s="99">
        <v>9.4</v>
      </c>
    </row>
    <row r="256" spans="1:4" x14ac:dyDescent="0.25">
      <c r="A256" s="89">
        <v>2014</v>
      </c>
      <c r="C256" s="115">
        <v>41804</v>
      </c>
      <c r="D256" s="99">
        <v>7.1</v>
      </c>
    </row>
    <row r="257" spans="1:4" x14ac:dyDescent="0.25">
      <c r="A257" s="89">
        <v>2014</v>
      </c>
      <c r="C257" s="115">
        <v>41813</v>
      </c>
      <c r="D257" s="99">
        <v>5.6</v>
      </c>
    </row>
    <row r="258" spans="1:4" x14ac:dyDescent="0.25">
      <c r="A258" s="89">
        <v>2014</v>
      </c>
      <c r="C258" s="115">
        <v>41826</v>
      </c>
      <c r="D258" s="99">
        <v>5.3</v>
      </c>
    </row>
    <row r="259" spans="1:4" x14ac:dyDescent="0.25">
      <c r="A259" s="89">
        <v>2014</v>
      </c>
      <c r="C259" s="115">
        <v>41840</v>
      </c>
      <c r="D259" s="99">
        <v>4.5</v>
      </c>
    </row>
    <row r="260" spans="1:4" x14ac:dyDescent="0.25">
      <c r="A260" s="89">
        <v>2014</v>
      </c>
      <c r="C260" s="115">
        <v>41840</v>
      </c>
      <c r="D260" s="99">
        <v>10</v>
      </c>
    </row>
    <row r="261" spans="1:4" x14ac:dyDescent="0.25">
      <c r="C261" s="113">
        <v>41842</v>
      </c>
      <c r="D261" s="89">
        <v>6</v>
      </c>
    </row>
    <row r="262" spans="1:4" x14ac:dyDescent="0.25">
      <c r="A262" s="89">
        <v>2014</v>
      </c>
      <c r="C262" s="115">
        <v>41847</v>
      </c>
      <c r="D262" s="99">
        <v>6.6</v>
      </c>
    </row>
    <row r="263" spans="1:4" x14ac:dyDescent="0.25">
      <c r="A263" s="89">
        <v>2014</v>
      </c>
      <c r="C263" s="115">
        <v>41852</v>
      </c>
      <c r="D263" s="99">
        <v>5.4</v>
      </c>
    </row>
    <row r="264" spans="1:4" x14ac:dyDescent="0.25">
      <c r="A264" s="89">
        <v>2014</v>
      </c>
      <c r="C264" s="115">
        <v>41860</v>
      </c>
      <c r="D264" s="99">
        <v>4</v>
      </c>
    </row>
    <row r="265" spans="1:4" x14ac:dyDescent="0.25">
      <c r="A265" s="89">
        <v>2014</v>
      </c>
      <c r="C265" s="115">
        <v>41868</v>
      </c>
      <c r="D265" s="99">
        <v>3.65</v>
      </c>
    </row>
    <row r="266" spans="1:4" x14ac:dyDescent="0.25">
      <c r="A266" s="89">
        <v>2014</v>
      </c>
      <c r="C266" s="115">
        <v>41882</v>
      </c>
      <c r="D266" s="99">
        <v>4.5</v>
      </c>
    </row>
    <row r="267" spans="1:4" x14ac:dyDescent="0.25">
      <c r="A267" s="89">
        <v>2015</v>
      </c>
      <c r="C267" s="115">
        <v>42160</v>
      </c>
      <c r="D267" s="99">
        <v>7</v>
      </c>
    </row>
    <row r="268" spans="1:4" x14ac:dyDescent="0.25">
      <c r="A268" s="89">
        <v>2015</v>
      </c>
      <c r="C268" s="115">
        <v>42176</v>
      </c>
      <c r="D268" s="99">
        <v>6.1</v>
      </c>
    </row>
    <row r="269" spans="1:4" x14ac:dyDescent="0.25">
      <c r="A269" s="89">
        <v>2015</v>
      </c>
      <c r="C269" s="115">
        <v>42176</v>
      </c>
      <c r="D269" s="99">
        <v>7.25</v>
      </c>
    </row>
    <row r="270" spans="1:4" x14ac:dyDescent="0.25">
      <c r="A270" s="89">
        <v>2015</v>
      </c>
      <c r="C270" s="115">
        <v>42204</v>
      </c>
      <c r="D270" s="99">
        <v>6.1</v>
      </c>
    </row>
    <row r="271" spans="1:4" x14ac:dyDescent="0.25">
      <c r="C271" s="113">
        <v>42205</v>
      </c>
      <c r="D271" s="89">
        <v>8.5</v>
      </c>
    </row>
    <row r="272" spans="1:4" x14ac:dyDescent="0.25">
      <c r="A272" s="89">
        <v>2015</v>
      </c>
      <c r="C272" s="115">
        <v>42209</v>
      </c>
      <c r="D272" s="99">
        <v>7.7</v>
      </c>
    </row>
    <row r="273" spans="1:4" x14ac:dyDescent="0.25">
      <c r="A273" s="89">
        <v>2015</v>
      </c>
      <c r="C273" s="115">
        <v>42217</v>
      </c>
      <c r="D273" s="99">
        <v>4.2</v>
      </c>
    </row>
    <row r="274" spans="1:4" x14ac:dyDescent="0.25">
      <c r="A274" s="89">
        <v>2015</v>
      </c>
      <c r="C274" s="115">
        <v>42224</v>
      </c>
      <c r="D274" s="99">
        <v>4.7</v>
      </c>
    </row>
    <row r="275" spans="1:4" x14ac:dyDescent="0.25">
      <c r="A275" s="89">
        <v>2015</v>
      </c>
      <c r="C275" s="115">
        <v>42232</v>
      </c>
      <c r="D275" s="99">
        <v>5</v>
      </c>
    </row>
    <row r="276" spans="1:4" x14ac:dyDescent="0.25">
      <c r="A276" s="89">
        <v>2015</v>
      </c>
      <c r="C276" s="115">
        <v>42239</v>
      </c>
      <c r="D276" s="99">
        <v>3.8</v>
      </c>
    </row>
    <row r="277" spans="1:4" x14ac:dyDescent="0.25">
      <c r="A277" s="89">
        <v>2015</v>
      </c>
      <c r="C277" s="115">
        <v>42247</v>
      </c>
      <c r="D277" s="99">
        <v>6.5</v>
      </c>
    </row>
    <row r="278" spans="1:4" x14ac:dyDescent="0.25">
      <c r="A278" s="89">
        <v>2015</v>
      </c>
      <c r="C278" s="115">
        <v>42254</v>
      </c>
      <c r="D278" s="99">
        <v>5.8</v>
      </c>
    </row>
    <row r="279" spans="1:4" x14ac:dyDescent="0.25">
      <c r="A279" s="89">
        <v>2015</v>
      </c>
      <c r="C279" s="115">
        <v>42260</v>
      </c>
      <c r="D279" s="99">
        <v>7.7</v>
      </c>
    </row>
    <row r="280" spans="1:4" x14ac:dyDescent="0.25">
      <c r="A280" s="89">
        <v>2015</v>
      </c>
      <c r="C280" s="115">
        <v>42267</v>
      </c>
      <c r="D280" s="99">
        <v>8.1999999999999993</v>
      </c>
    </row>
    <row r="281" spans="1:4" x14ac:dyDescent="0.25">
      <c r="A281" s="89">
        <v>2016</v>
      </c>
      <c r="C281" s="115">
        <v>42519</v>
      </c>
      <c r="D281" s="99">
        <v>11.3</v>
      </c>
    </row>
    <row r="282" spans="1:4" x14ac:dyDescent="0.25">
      <c r="A282" s="89">
        <v>2016</v>
      </c>
      <c r="C282" s="115">
        <v>42526</v>
      </c>
      <c r="D282" s="99">
        <v>9.9</v>
      </c>
    </row>
    <row r="283" spans="1:4" x14ac:dyDescent="0.25">
      <c r="A283" s="89">
        <v>2016</v>
      </c>
      <c r="C283" s="115">
        <v>42533</v>
      </c>
      <c r="D283" s="99">
        <v>7.4</v>
      </c>
    </row>
    <row r="284" spans="1:4" x14ac:dyDescent="0.25">
      <c r="A284" s="89">
        <v>2016</v>
      </c>
      <c r="C284" s="115">
        <v>42553</v>
      </c>
      <c r="D284" s="99">
        <v>6.3</v>
      </c>
    </row>
    <row r="285" spans="1:4" x14ac:dyDescent="0.25">
      <c r="A285" s="89">
        <v>2016</v>
      </c>
      <c r="C285" s="115">
        <v>42561</v>
      </c>
      <c r="D285" s="99">
        <v>4.0599999999999996</v>
      </c>
    </row>
    <row r="286" spans="1:4" x14ac:dyDescent="0.25">
      <c r="A286" s="89">
        <v>2016</v>
      </c>
      <c r="C286" s="115">
        <v>42567</v>
      </c>
      <c r="D286" s="99">
        <v>4.5999999999999996</v>
      </c>
    </row>
    <row r="287" spans="1:4" x14ac:dyDescent="0.25">
      <c r="C287" s="113">
        <v>42571</v>
      </c>
      <c r="D287" s="89">
        <v>6.5</v>
      </c>
    </row>
    <row r="288" spans="1:4" x14ac:dyDescent="0.25">
      <c r="A288" s="89">
        <v>2016</v>
      </c>
      <c r="C288" s="115">
        <v>42575</v>
      </c>
      <c r="D288" s="99">
        <v>5.2</v>
      </c>
    </row>
    <row r="289" spans="1:4" x14ac:dyDescent="0.25">
      <c r="A289" s="89">
        <v>2016</v>
      </c>
      <c r="C289" s="115">
        <v>42589</v>
      </c>
      <c r="D289" s="99">
        <v>5.8</v>
      </c>
    </row>
    <row r="290" spans="1:4" x14ac:dyDescent="0.25">
      <c r="A290" s="89">
        <v>2016</v>
      </c>
      <c r="C290" s="115">
        <v>42603</v>
      </c>
      <c r="D290" s="99">
        <v>6.8</v>
      </c>
    </row>
    <row r="291" spans="1:4" x14ac:dyDescent="0.25">
      <c r="A291" s="89">
        <v>2016</v>
      </c>
      <c r="C291" s="115">
        <v>42610</v>
      </c>
      <c r="D291" s="99">
        <v>6.8</v>
      </c>
    </row>
    <row r="292" spans="1:4" x14ac:dyDescent="0.25">
      <c r="A292" s="89">
        <v>2016</v>
      </c>
      <c r="C292" s="115">
        <v>42624</v>
      </c>
      <c r="D292" s="99">
        <v>6.5</v>
      </c>
    </row>
    <row r="293" spans="1:4" x14ac:dyDescent="0.25">
      <c r="A293" s="89">
        <v>2017</v>
      </c>
      <c r="C293" s="115">
        <v>42894</v>
      </c>
      <c r="D293" s="99">
        <v>10.1</v>
      </c>
    </row>
    <row r="294" spans="1:4" x14ac:dyDescent="0.25">
      <c r="A294" s="89">
        <v>2017</v>
      </c>
      <c r="C294" s="115">
        <v>42901</v>
      </c>
      <c r="D294" s="99">
        <v>9</v>
      </c>
    </row>
    <row r="295" spans="1:4" x14ac:dyDescent="0.25">
      <c r="A295" s="89">
        <v>2017</v>
      </c>
      <c r="C295" s="115">
        <v>42907</v>
      </c>
      <c r="D295" s="99">
        <v>6.8</v>
      </c>
    </row>
    <row r="296" spans="1:4" x14ac:dyDescent="0.25">
      <c r="A296" s="89">
        <v>2017</v>
      </c>
      <c r="C296" s="115">
        <v>42914</v>
      </c>
      <c r="D296" s="99">
        <v>8.6999999999999993</v>
      </c>
    </row>
    <row r="297" spans="1:4" x14ac:dyDescent="0.25">
      <c r="A297" s="89">
        <v>2017</v>
      </c>
      <c r="C297" s="115">
        <v>42921</v>
      </c>
      <c r="D297" s="99">
        <v>8.1999999999999993</v>
      </c>
    </row>
    <row r="298" spans="1:4" x14ac:dyDescent="0.25">
      <c r="A298" s="89">
        <v>2017</v>
      </c>
      <c r="C298" s="115">
        <v>42931</v>
      </c>
      <c r="D298" s="99">
        <v>4.4000000000000004</v>
      </c>
    </row>
    <row r="299" spans="1:4" x14ac:dyDescent="0.25">
      <c r="A299" s="89">
        <v>2017</v>
      </c>
      <c r="C299" s="115">
        <v>42937</v>
      </c>
      <c r="D299" s="99">
        <v>5.0999999999999996</v>
      </c>
    </row>
    <row r="300" spans="1:4" x14ac:dyDescent="0.25">
      <c r="C300" s="113">
        <v>42941</v>
      </c>
      <c r="D300" s="89">
        <v>7.5</v>
      </c>
    </row>
    <row r="301" spans="1:4" x14ac:dyDescent="0.25">
      <c r="A301" s="89">
        <v>2017</v>
      </c>
      <c r="C301" s="115">
        <v>42943</v>
      </c>
      <c r="D301" s="99">
        <v>5.9</v>
      </c>
    </row>
    <row r="302" spans="1:4" x14ac:dyDescent="0.25">
      <c r="A302" s="89">
        <v>2017</v>
      </c>
      <c r="C302" s="115">
        <v>42948</v>
      </c>
      <c r="D302" s="99">
        <v>5.4</v>
      </c>
    </row>
    <row r="303" spans="1:4" x14ac:dyDescent="0.25">
      <c r="C303" s="113">
        <v>42963</v>
      </c>
      <c r="D303" s="89">
        <v>6.5</v>
      </c>
    </row>
    <row r="304" spans="1:4" x14ac:dyDescent="0.25">
      <c r="A304" s="89">
        <v>2017</v>
      </c>
      <c r="C304" s="115">
        <v>42973</v>
      </c>
      <c r="D304" s="99">
        <v>4.9000000000000004</v>
      </c>
    </row>
    <row r="305" spans="1:4" x14ac:dyDescent="0.25">
      <c r="C305" s="113">
        <v>42977</v>
      </c>
      <c r="D305" s="89">
        <v>5.5</v>
      </c>
    </row>
    <row r="306" spans="1:4" x14ac:dyDescent="0.25">
      <c r="C306" s="113">
        <v>42989</v>
      </c>
      <c r="D306" s="89">
        <v>8.5</v>
      </c>
    </row>
    <row r="307" spans="1:4" x14ac:dyDescent="0.25">
      <c r="A307" s="89">
        <v>2017</v>
      </c>
      <c r="C307" s="115">
        <v>42990</v>
      </c>
      <c r="D307" s="99">
        <v>9.9</v>
      </c>
    </row>
    <row r="308" spans="1:4" x14ac:dyDescent="0.25">
      <c r="C308" s="113">
        <v>42996</v>
      </c>
      <c r="D308" s="89">
        <v>8</v>
      </c>
    </row>
    <row r="309" spans="1:4" x14ac:dyDescent="0.25">
      <c r="A309" s="89">
        <v>2017</v>
      </c>
      <c r="C309" s="115">
        <v>42999</v>
      </c>
      <c r="D309" s="99">
        <v>6.3</v>
      </c>
    </row>
    <row r="310" spans="1:4" x14ac:dyDescent="0.25">
      <c r="A310" s="89">
        <v>2017</v>
      </c>
      <c r="C310" s="115">
        <v>43010</v>
      </c>
      <c r="D310" s="99">
        <v>8.4</v>
      </c>
    </row>
    <row r="311" spans="1:4" x14ac:dyDescent="0.25">
      <c r="C311" s="113">
        <v>43024</v>
      </c>
      <c r="D311" s="89">
        <v>11.5</v>
      </c>
    </row>
    <row r="312" spans="1:4" x14ac:dyDescent="0.25">
      <c r="A312" s="89">
        <v>2018</v>
      </c>
      <c r="C312" s="115">
        <v>43244</v>
      </c>
      <c r="D312" s="99">
        <v>12.9</v>
      </c>
    </row>
    <row r="313" spans="1:4" x14ac:dyDescent="0.25">
      <c r="A313" s="89">
        <v>2018</v>
      </c>
      <c r="C313" s="115">
        <v>43265</v>
      </c>
      <c r="D313" s="99">
        <v>6.3</v>
      </c>
    </row>
    <row r="314" spans="1:4" x14ac:dyDescent="0.25">
      <c r="A314" s="89">
        <v>2018</v>
      </c>
      <c r="C314" s="115">
        <v>43283</v>
      </c>
      <c r="D314" s="99">
        <v>3.8</v>
      </c>
    </row>
    <row r="315" spans="1:4" x14ac:dyDescent="0.25">
      <c r="A315" s="89">
        <v>2018</v>
      </c>
      <c r="C315" s="115">
        <v>43300</v>
      </c>
      <c r="D315" s="99">
        <v>7.8</v>
      </c>
    </row>
    <row r="316" spans="1:4" x14ac:dyDescent="0.25">
      <c r="A316" s="89">
        <v>2018</v>
      </c>
      <c r="C316" s="115">
        <v>43326</v>
      </c>
      <c r="D316" s="99">
        <v>4.8</v>
      </c>
    </row>
    <row r="317" spans="1:4" x14ac:dyDescent="0.25">
      <c r="C317" s="113">
        <v>43329</v>
      </c>
      <c r="D317" s="89">
        <v>5.5</v>
      </c>
    </row>
    <row r="318" spans="1:4" x14ac:dyDescent="0.25">
      <c r="C318" s="113">
        <v>43335</v>
      </c>
      <c r="D318" s="89">
        <v>7.5</v>
      </c>
    </row>
    <row r="319" spans="1:4" x14ac:dyDescent="0.25">
      <c r="C319" s="113">
        <v>43342</v>
      </c>
      <c r="D319" s="89">
        <v>7</v>
      </c>
    </row>
    <row r="320" spans="1:4" x14ac:dyDescent="0.25">
      <c r="A320" s="89">
        <v>2019</v>
      </c>
      <c r="C320" s="115">
        <v>43616</v>
      </c>
      <c r="D320" s="99">
        <v>17.399999999999999</v>
      </c>
    </row>
    <row r="321" spans="1:4" x14ac:dyDescent="0.25">
      <c r="A321" s="89">
        <v>2019</v>
      </c>
      <c r="C321" s="115">
        <v>43624</v>
      </c>
      <c r="D321" s="99">
        <v>12.9</v>
      </c>
    </row>
    <row r="322" spans="1:4" x14ac:dyDescent="0.25">
      <c r="A322" s="89">
        <v>2019</v>
      </c>
      <c r="C322" s="115">
        <v>43634</v>
      </c>
      <c r="D322" s="99">
        <v>9.4</v>
      </c>
    </row>
    <row r="323" spans="1:4" x14ac:dyDescent="0.25">
      <c r="C323" s="113">
        <v>43641</v>
      </c>
      <c r="D323" s="89">
        <v>8</v>
      </c>
    </row>
    <row r="324" spans="1:4" x14ac:dyDescent="0.25">
      <c r="A324" s="89">
        <v>2019</v>
      </c>
      <c r="C324" s="115">
        <v>43658</v>
      </c>
      <c r="D324" s="99">
        <v>6.1</v>
      </c>
    </row>
    <row r="325" spans="1:4" x14ac:dyDescent="0.25">
      <c r="A325" s="89">
        <v>2019</v>
      </c>
      <c r="C325" s="115">
        <v>43669</v>
      </c>
      <c r="D325" s="99">
        <v>5.8</v>
      </c>
    </row>
    <row r="326" spans="1:4" x14ac:dyDescent="0.25">
      <c r="A326" s="89">
        <v>2019</v>
      </c>
      <c r="C326" s="115">
        <v>43679</v>
      </c>
      <c r="D326" s="99">
        <v>3.8</v>
      </c>
    </row>
    <row r="327" spans="1:4" x14ac:dyDescent="0.25">
      <c r="A327" s="89">
        <v>2019</v>
      </c>
      <c r="C327" s="115">
        <v>43697</v>
      </c>
      <c r="D327" s="99">
        <v>7</v>
      </c>
    </row>
    <row r="328" spans="1:4" x14ac:dyDescent="0.25">
      <c r="C328" s="113">
        <v>43705</v>
      </c>
      <c r="D328" s="89">
        <v>8</v>
      </c>
    </row>
    <row r="329" spans="1:4" x14ac:dyDescent="0.25">
      <c r="C329" s="113">
        <v>43719</v>
      </c>
      <c r="D329" s="89">
        <v>9</v>
      </c>
    </row>
    <row r="330" spans="1:4" x14ac:dyDescent="0.25">
      <c r="A330" s="89">
        <v>2020</v>
      </c>
      <c r="C330" s="115">
        <v>43981</v>
      </c>
      <c r="D330" s="99">
        <v>14.8</v>
      </c>
    </row>
    <row r="331" spans="1:4" x14ac:dyDescent="0.25">
      <c r="A331" s="89">
        <v>2020</v>
      </c>
      <c r="C331" s="115">
        <v>43987</v>
      </c>
      <c r="D331" s="99">
        <v>18.600000000000001</v>
      </c>
    </row>
    <row r="332" spans="1:4" x14ac:dyDescent="0.25">
      <c r="A332" s="89">
        <v>2020</v>
      </c>
      <c r="C332" s="115">
        <v>43987</v>
      </c>
      <c r="D332" s="99">
        <v>18.600000000000001</v>
      </c>
    </row>
    <row r="333" spans="1:4" x14ac:dyDescent="0.25">
      <c r="A333" s="89">
        <v>2020</v>
      </c>
      <c r="C333" s="115">
        <v>43999</v>
      </c>
      <c r="D333" s="99">
        <v>9.9</v>
      </c>
    </row>
    <row r="334" spans="1:4" x14ac:dyDescent="0.25">
      <c r="A334" s="89">
        <v>2020</v>
      </c>
      <c r="C334" s="115">
        <v>44006</v>
      </c>
      <c r="D334" s="99">
        <v>12.7</v>
      </c>
    </row>
    <row r="335" spans="1:4" x14ac:dyDescent="0.25">
      <c r="A335" s="89">
        <v>2020</v>
      </c>
      <c r="C335" s="115">
        <v>44026</v>
      </c>
      <c r="D335" s="99">
        <v>4.5</v>
      </c>
    </row>
    <row r="336" spans="1:4" x14ac:dyDescent="0.25">
      <c r="A336" s="89">
        <v>2020</v>
      </c>
      <c r="C336" s="115">
        <v>44037</v>
      </c>
      <c r="D336" s="99">
        <v>8.1</v>
      </c>
    </row>
    <row r="337" spans="1:4" x14ac:dyDescent="0.25">
      <c r="A337" s="89">
        <v>2020</v>
      </c>
      <c r="C337" s="115">
        <v>44043</v>
      </c>
      <c r="D337" s="99">
        <v>10.1</v>
      </c>
    </row>
    <row r="338" spans="1:4" x14ac:dyDescent="0.25">
      <c r="A338" s="89">
        <v>2020</v>
      </c>
      <c r="C338" s="115">
        <v>44051</v>
      </c>
      <c r="D338" s="99">
        <v>8</v>
      </c>
    </row>
    <row r="339" spans="1:4" x14ac:dyDescent="0.25">
      <c r="A339" s="89">
        <v>2020</v>
      </c>
      <c r="C339" s="115">
        <v>44060</v>
      </c>
      <c r="D339" s="99">
        <v>6.8</v>
      </c>
    </row>
    <row r="340" spans="1:4" x14ac:dyDescent="0.25">
      <c r="C340" s="113">
        <v>44069</v>
      </c>
      <c r="D340" s="89">
        <v>5</v>
      </c>
    </row>
    <row r="341" spans="1:4" x14ac:dyDescent="0.25">
      <c r="A341" s="89">
        <v>2021</v>
      </c>
      <c r="C341" s="115">
        <v>44346</v>
      </c>
      <c r="D341" s="99">
        <v>19</v>
      </c>
    </row>
    <row r="342" spans="1:4" x14ac:dyDescent="0.25">
      <c r="A342" s="89">
        <v>2021</v>
      </c>
      <c r="C342" s="115">
        <v>44351</v>
      </c>
      <c r="D342" s="99">
        <v>15.2</v>
      </c>
    </row>
    <row r="343" spans="1:4" x14ac:dyDescent="0.25">
      <c r="A343" s="89">
        <v>2021</v>
      </c>
      <c r="C343" s="115">
        <v>44358</v>
      </c>
      <c r="D343" s="99">
        <v>11.8</v>
      </c>
    </row>
    <row r="344" spans="1:4" x14ac:dyDescent="0.25">
      <c r="A344" s="89">
        <v>2021</v>
      </c>
      <c r="C344" s="115">
        <v>44377</v>
      </c>
      <c r="D344" s="99">
        <v>6</v>
      </c>
    </row>
    <row r="345" spans="1:4" x14ac:dyDescent="0.25">
      <c r="A345" s="89">
        <v>2021</v>
      </c>
      <c r="C345" s="115">
        <v>44386</v>
      </c>
      <c r="D345" s="99">
        <v>4.4000000000000004</v>
      </c>
    </row>
    <row r="346" spans="1:4" x14ac:dyDescent="0.25">
      <c r="A346" s="89">
        <v>2021</v>
      </c>
      <c r="C346" s="115">
        <v>44401</v>
      </c>
      <c r="D346" s="99">
        <v>5.9</v>
      </c>
    </row>
    <row r="347" spans="1:4" x14ac:dyDescent="0.25">
      <c r="A347" s="89">
        <v>2021</v>
      </c>
      <c r="C347" s="115">
        <v>44411</v>
      </c>
      <c r="D347" s="99">
        <v>6.3</v>
      </c>
    </row>
    <row r="348" spans="1:4" x14ac:dyDescent="0.25">
      <c r="A348" s="89">
        <v>2021</v>
      </c>
      <c r="C348" s="115">
        <v>44424</v>
      </c>
      <c r="D348" s="99">
        <v>5.9</v>
      </c>
    </row>
    <row r="349" spans="1:4" x14ac:dyDescent="0.25">
      <c r="C349" s="113">
        <v>44438</v>
      </c>
      <c r="D349" s="89">
        <v>3</v>
      </c>
    </row>
    <row r="350" spans="1:4" x14ac:dyDescent="0.25">
      <c r="A350" s="89">
        <v>2022</v>
      </c>
      <c r="C350" s="115">
        <v>44709</v>
      </c>
      <c r="D350" s="99">
        <v>6.3</v>
      </c>
    </row>
    <row r="351" spans="1:4" x14ac:dyDescent="0.25">
      <c r="A351" s="89">
        <v>2022</v>
      </c>
      <c r="C351" s="115">
        <v>44728</v>
      </c>
      <c r="D351" s="99">
        <v>4.5999999999999996</v>
      </c>
    </row>
    <row r="352" spans="1:4" x14ac:dyDescent="0.25">
      <c r="A352" s="89">
        <v>2022</v>
      </c>
      <c r="C352" s="115">
        <v>44740</v>
      </c>
      <c r="D352" s="99">
        <v>4.7</v>
      </c>
    </row>
    <row r="353" spans="1:4" x14ac:dyDescent="0.25">
      <c r="A353" s="89">
        <v>2022</v>
      </c>
      <c r="C353" s="115">
        <v>44764</v>
      </c>
      <c r="D353" s="99">
        <v>3.1</v>
      </c>
    </row>
    <row r="354" spans="1:4" x14ac:dyDescent="0.25">
      <c r="A354" s="89">
        <v>2022</v>
      </c>
      <c r="C354" s="115">
        <v>44773</v>
      </c>
      <c r="D354" s="99">
        <v>3.35</v>
      </c>
    </row>
    <row r="355" spans="1:4" x14ac:dyDescent="0.25">
      <c r="A355" s="89">
        <v>2022</v>
      </c>
      <c r="C355" s="115">
        <v>44784</v>
      </c>
      <c r="D355" s="99">
        <v>3.1</v>
      </c>
    </row>
    <row r="356" spans="1:4" x14ac:dyDescent="0.25">
      <c r="A356" s="89">
        <v>2022</v>
      </c>
      <c r="C356" s="115">
        <v>44798</v>
      </c>
      <c r="D356" s="99">
        <v>5.25</v>
      </c>
    </row>
    <row r="357" spans="1:4" x14ac:dyDescent="0.25">
      <c r="C357" s="113">
        <v>44803</v>
      </c>
      <c r="D357" s="89">
        <v>6</v>
      </c>
    </row>
    <row r="358" spans="1:4" x14ac:dyDescent="0.25">
      <c r="A358" s="89">
        <v>2022</v>
      </c>
      <c r="C358" s="115">
        <v>44812</v>
      </c>
      <c r="D358" s="99">
        <v>6.15</v>
      </c>
    </row>
    <row r="359" spans="1:4" x14ac:dyDescent="0.25">
      <c r="A359" s="89">
        <v>2023</v>
      </c>
      <c r="C359" s="115">
        <v>45083</v>
      </c>
      <c r="D359" s="99">
        <v>10.8</v>
      </c>
    </row>
    <row r="360" spans="1:4" x14ac:dyDescent="0.25">
      <c r="A360" s="89">
        <v>2023</v>
      </c>
      <c r="C360" s="115">
        <v>45095</v>
      </c>
      <c r="D360" s="99">
        <v>10</v>
      </c>
    </row>
    <row r="361" spans="1:4" x14ac:dyDescent="0.25">
      <c r="A361" s="89">
        <v>2023</v>
      </c>
      <c r="C361" s="115">
        <v>45101</v>
      </c>
      <c r="D361" s="99">
        <v>7.8</v>
      </c>
    </row>
    <row r="362" spans="1:4" x14ac:dyDescent="0.25">
      <c r="A362" s="89">
        <v>2023</v>
      </c>
      <c r="C362" s="115">
        <v>45106</v>
      </c>
      <c r="D362" s="99">
        <v>6.15</v>
      </c>
    </row>
    <row r="363" spans="1:4" x14ac:dyDescent="0.25">
      <c r="A363" s="89">
        <v>2023</v>
      </c>
      <c r="C363" s="115">
        <v>45128</v>
      </c>
      <c r="D363" s="99">
        <v>4.05</v>
      </c>
    </row>
    <row r="364" spans="1:4" x14ac:dyDescent="0.25">
      <c r="A364" s="89">
        <v>2023</v>
      </c>
      <c r="C364" s="115">
        <v>45135</v>
      </c>
      <c r="D364" s="99">
        <v>3.85</v>
      </c>
    </row>
    <row r="365" spans="1:4" x14ac:dyDescent="0.25">
      <c r="A365" s="89">
        <v>2023</v>
      </c>
      <c r="C365" s="115">
        <v>45142</v>
      </c>
      <c r="D365" s="99">
        <v>3.7</v>
      </c>
    </row>
    <row r="366" spans="1:4" x14ac:dyDescent="0.25">
      <c r="A366" s="89">
        <v>2023</v>
      </c>
      <c r="C366" s="115">
        <v>45151</v>
      </c>
      <c r="D366" s="99">
        <v>4</v>
      </c>
    </row>
    <row r="367" spans="1:4" x14ac:dyDescent="0.25">
      <c r="C367" s="113">
        <v>45168</v>
      </c>
      <c r="D367" s="89">
        <v>3.5</v>
      </c>
    </row>
    <row r="368" spans="1:4" x14ac:dyDescent="0.25">
      <c r="A368" s="89">
        <v>2023</v>
      </c>
      <c r="C368" s="115">
        <v>45191</v>
      </c>
      <c r="D368" s="99">
        <v>5.9</v>
      </c>
    </row>
    <row r="369" spans="1:5" x14ac:dyDescent="0.25">
      <c r="A369" s="91">
        <v>2012</v>
      </c>
      <c r="B369" s="117">
        <v>45392</v>
      </c>
      <c r="D369" s="93">
        <v>11.5</v>
      </c>
    </row>
    <row r="370" spans="1:5" x14ac:dyDescent="0.25">
      <c r="A370" s="91">
        <v>2008</v>
      </c>
      <c r="B370" s="117">
        <v>45441</v>
      </c>
      <c r="D370" s="93">
        <v>14.5</v>
      </c>
    </row>
    <row r="371" spans="1:5" x14ac:dyDescent="0.25">
      <c r="A371" s="91">
        <v>2019</v>
      </c>
      <c r="B371" s="117">
        <v>45467</v>
      </c>
      <c r="D371" s="93">
        <v>11.5</v>
      </c>
    </row>
    <row r="372" spans="1:5" x14ac:dyDescent="0.25">
      <c r="A372" s="91">
        <v>2012</v>
      </c>
      <c r="B372" s="117">
        <v>45468</v>
      </c>
      <c r="D372" s="93">
        <v>5.6</v>
      </c>
    </row>
    <row r="373" spans="1:5" x14ac:dyDescent="0.25">
      <c r="A373" s="103">
        <v>2019</v>
      </c>
      <c r="B373" s="116">
        <v>45468</v>
      </c>
      <c r="D373" s="93">
        <v>8</v>
      </c>
    </row>
    <row r="374" spans="1:5" x14ac:dyDescent="0.25">
      <c r="A374" s="91">
        <v>2015</v>
      </c>
      <c r="B374" s="117">
        <v>45472</v>
      </c>
      <c r="D374" s="93">
        <v>5.6</v>
      </c>
    </row>
    <row r="375" spans="1:5" x14ac:dyDescent="0.25">
      <c r="A375" s="91">
        <v>2003</v>
      </c>
      <c r="B375" s="117">
        <v>45480</v>
      </c>
      <c r="D375" s="93">
        <v>6.6</v>
      </c>
    </row>
    <row r="376" spans="1:5" x14ac:dyDescent="0.25">
      <c r="A376" s="93">
        <v>2000</v>
      </c>
      <c r="B376" s="116">
        <v>45484</v>
      </c>
      <c r="D376" s="93">
        <v>6.9</v>
      </c>
    </row>
    <row r="377" spans="1:5" x14ac:dyDescent="0.25">
      <c r="A377" s="91">
        <v>2015</v>
      </c>
      <c r="B377" s="116">
        <v>45493</v>
      </c>
      <c r="D377" s="93">
        <v>8.5</v>
      </c>
    </row>
    <row r="378" spans="1:5" x14ac:dyDescent="0.25">
      <c r="A378" s="91">
        <v>2016</v>
      </c>
      <c r="B378" s="116">
        <v>45493</v>
      </c>
      <c r="D378" s="93">
        <v>6.5</v>
      </c>
      <c r="E378" s="92"/>
    </row>
    <row r="379" spans="1:5" x14ac:dyDescent="0.25">
      <c r="A379" s="91">
        <v>2014</v>
      </c>
      <c r="B379" s="116">
        <v>45495</v>
      </c>
      <c r="D379" s="93">
        <v>6</v>
      </c>
    </row>
    <row r="380" spans="1:5" x14ac:dyDescent="0.25">
      <c r="A380" s="91">
        <v>2008</v>
      </c>
      <c r="B380" s="117">
        <v>45496</v>
      </c>
      <c r="D380" s="93">
        <v>5.3</v>
      </c>
      <c r="E380" s="92"/>
    </row>
    <row r="381" spans="1:5" x14ac:dyDescent="0.25">
      <c r="A381" s="91">
        <v>2008</v>
      </c>
      <c r="B381" s="116">
        <v>45496</v>
      </c>
      <c r="D381" s="93">
        <v>5.2</v>
      </c>
      <c r="E381" s="92"/>
    </row>
    <row r="382" spans="1:5" x14ac:dyDescent="0.25">
      <c r="A382" s="91">
        <v>2006</v>
      </c>
      <c r="B382" s="117">
        <v>45498</v>
      </c>
      <c r="D382" s="93">
        <v>8.5</v>
      </c>
      <c r="E382" s="92"/>
    </row>
    <row r="383" spans="1:5" x14ac:dyDescent="0.25">
      <c r="A383" s="91">
        <v>2006</v>
      </c>
      <c r="B383" s="117">
        <v>45498</v>
      </c>
      <c r="D383" s="93">
        <v>8.1999999999999993</v>
      </c>
    </row>
    <row r="384" spans="1:5" x14ac:dyDescent="0.25">
      <c r="A384" s="91">
        <v>2006</v>
      </c>
      <c r="B384" s="117">
        <v>45498</v>
      </c>
      <c r="D384" s="93">
        <v>10.5</v>
      </c>
    </row>
    <row r="385" spans="1:4" x14ac:dyDescent="0.25">
      <c r="A385" s="91">
        <v>2017</v>
      </c>
      <c r="B385" s="116">
        <v>45498</v>
      </c>
      <c r="D385" s="93">
        <v>7.5</v>
      </c>
    </row>
    <row r="386" spans="1:4" x14ac:dyDescent="0.25">
      <c r="A386" s="91">
        <v>2012</v>
      </c>
      <c r="B386" s="117">
        <v>45504</v>
      </c>
      <c r="D386" s="93">
        <v>11.5</v>
      </c>
    </row>
    <row r="387" spans="1:4" x14ac:dyDescent="0.25">
      <c r="A387" s="91">
        <v>2008</v>
      </c>
      <c r="B387" s="117">
        <v>45510</v>
      </c>
      <c r="D387" s="93">
        <v>6.5</v>
      </c>
    </row>
    <row r="388" spans="1:4" x14ac:dyDescent="0.25">
      <c r="A388" s="91">
        <v>2013</v>
      </c>
      <c r="B388" s="116">
        <v>45510</v>
      </c>
      <c r="D388" s="93">
        <v>10</v>
      </c>
    </row>
    <row r="389" spans="1:4" x14ac:dyDescent="0.25">
      <c r="A389" s="91">
        <v>2017</v>
      </c>
      <c r="B389" s="116">
        <v>45520</v>
      </c>
      <c r="D389" s="93">
        <v>6.5</v>
      </c>
    </row>
    <row r="390" spans="1:4" x14ac:dyDescent="0.25">
      <c r="A390" s="91">
        <v>2018</v>
      </c>
      <c r="B390" s="116">
        <v>45521</v>
      </c>
      <c r="D390" s="93">
        <v>5.5</v>
      </c>
    </row>
    <row r="391" spans="1:4" x14ac:dyDescent="0.25">
      <c r="A391" s="91">
        <v>2018</v>
      </c>
      <c r="B391" s="116">
        <v>45527</v>
      </c>
      <c r="D391" s="93">
        <v>7.5</v>
      </c>
    </row>
    <row r="392" spans="1:4" x14ac:dyDescent="0.25">
      <c r="A392" s="103">
        <v>2020</v>
      </c>
      <c r="B392" s="116">
        <v>45530</v>
      </c>
      <c r="D392" s="93">
        <v>5</v>
      </c>
    </row>
    <row r="393" spans="1:4" x14ac:dyDescent="0.25">
      <c r="A393" s="103">
        <v>2019</v>
      </c>
      <c r="B393" s="116">
        <v>45532</v>
      </c>
      <c r="D393" s="93">
        <v>8</v>
      </c>
    </row>
    <row r="394" spans="1:4" x14ac:dyDescent="0.25">
      <c r="A394" s="91">
        <v>2017</v>
      </c>
      <c r="B394" s="116">
        <v>45534</v>
      </c>
      <c r="D394" s="93">
        <v>5.5</v>
      </c>
    </row>
    <row r="395" spans="1:4" x14ac:dyDescent="0.25">
      <c r="A395" s="91">
        <v>2018</v>
      </c>
      <c r="B395" s="116">
        <v>45534</v>
      </c>
      <c r="D395" s="93">
        <v>7</v>
      </c>
    </row>
    <row r="396" spans="1:4" x14ac:dyDescent="0.25">
      <c r="A396" s="103">
        <v>2021</v>
      </c>
      <c r="B396" s="116">
        <v>45534</v>
      </c>
      <c r="D396" s="93">
        <v>3</v>
      </c>
    </row>
    <row r="397" spans="1:4" x14ac:dyDescent="0.25">
      <c r="A397" s="103">
        <v>2022</v>
      </c>
      <c r="B397" s="116">
        <v>45534</v>
      </c>
      <c r="D397" s="93">
        <v>6</v>
      </c>
    </row>
    <row r="398" spans="1:4" x14ac:dyDescent="0.25">
      <c r="A398" s="103">
        <v>2023</v>
      </c>
      <c r="B398" s="116">
        <v>45534</v>
      </c>
      <c r="D398" s="93">
        <v>3.5</v>
      </c>
    </row>
    <row r="399" spans="1:4" x14ac:dyDescent="0.25">
      <c r="A399" s="91">
        <v>2017</v>
      </c>
      <c r="B399" s="116">
        <v>45546</v>
      </c>
      <c r="D399" s="93">
        <v>8.5</v>
      </c>
    </row>
    <row r="400" spans="1:4" x14ac:dyDescent="0.25">
      <c r="A400" s="103">
        <v>2019</v>
      </c>
      <c r="B400" s="116">
        <v>45546</v>
      </c>
      <c r="D400" s="93">
        <v>9</v>
      </c>
    </row>
    <row r="401" spans="1:4" x14ac:dyDescent="0.25">
      <c r="A401" s="91">
        <v>2017</v>
      </c>
      <c r="B401" s="116">
        <v>45553</v>
      </c>
      <c r="D401" s="93">
        <v>8</v>
      </c>
    </row>
    <row r="402" spans="1:4" x14ac:dyDescent="0.25">
      <c r="A402" s="91">
        <v>2017</v>
      </c>
      <c r="B402" s="116">
        <v>45581</v>
      </c>
      <c r="D402" s="93">
        <v>11.5</v>
      </c>
    </row>
  </sheetData>
  <sortState xmlns:xlrd2="http://schemas.microsoft.com/office/spreadsheetml/2017/richdata2" ref="A2:E403">
    <sortCondition ref="C2:C40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FCF3-667A-4A75-8F9C-2C33E4F4CF81}">
  <dimension ref="A1:U349"/>
  <sheetViews>
    <sheetView workbookViewId="0">
      <selection activeCell="N25" sqref="N25"/>
    </sheetView>
  </sheetViews>
  <sheetFormatPr defaultRowHeight="15" x14ac:dyDescent="0.25"/>
  <cols>
    <col min="1" max="1" width="9.140625" style="81"/>
    <col min="2" max="2" width="12.140625" style="109" bestFit="1" customWidth="1"/>
    <col min="3" max="19" width="9.140625" style="81"/>
    <col min="20" max="20" width="9.7109375" style="81" bestFit="1" customWidth="1"/>
    <col min="21" max="16384" width="9.140625" style="81"/>
  </cols>
  <sheetData>
    <row r="1" spans="1:21" x14ac:dyDescent="0.25">
      <c r="A1" s="81" t="s">
        <v>33</v>
      </c>
      <c r="B1" s="109" t="s">
        <v>34</v>
      </c>
      <c r="D1" s="81" t="s">
        <v>38</v>
      </c>
      <c r="T1" s="82"/>
      <c r="U1" s="82"/>
    </row>
    <row r="2" spans="1:21" x14ac:dyDescent="0.25">
      <c r="A2" s="83">
        <v>1993</v>
      </c>
      <c r="B2" s="110">
        <v>45492</v>
      </c>
      <c r="C2" s="84">
        <v>45492</v>
      </c>
      <c r="D2" s="83">
        <v>8.1999999999999993</v>
      </c>
    </row>
    <row r="3" spans="1:21" x14ac:dyDescent="0.25">
      <c r="A3" s="83">
        <v>2000</v>
      </c>
      <c r="B3" s="110">
        <v>45484</v>
      </c>
      <c r="C3" s="84">
        <v>45484</v>
      </c>
      <c r="D3" s="83">
        <v>3.9</v>
      </c>
    </row>
    <row r="4" spans="1:21" x14ac:dyDescent="0.25">
      <c r="A4" s="83">
        <v>2003</v>
      </c>
      <c r="B4" s="110">
        <v>45480</v>
      </c>
      <c r="C4" s="84">
        <v>45480</v>
      </c>
      <c r="D4" s="83">
        <v>5.6</v>
      </c>
    </row>
    <row r="5" spans="1:21" x14ac:dyDescent="0.25">
      <c r="A5" s="83">
        <v>2008</v>
      </c>
      <c r="B5" s="111">
        <v>45441</v>
      </c>
      <c r="C5" s="85">
        <v>45441</v>
      </c>
      <c r="D5" s="83">
        <v>10</v>
      </c>
    </row>
    <row r="6" spans="1:21" x14ac:dyDescent="0.25">
      <c r="A6" s="83">
        <v>2008</v>
      </c>
      <c r="B6" s="110">
        <v>45496</v>
      </c>
      <c r="C6" s="84">
        <v>45496</v>
      </c>
      <c r="D6" s="83">
        <v>6.9</v>
      </c>
    </row>
    <row r="7" spans="1:21" x14ac:dyDescent="0.25">
      <c r="A7" s="83">
        <v>2008</v>
      </c>
      <c r="B7" s="111">
        <v>45441</v>
      </c>
      <c r="C7" s="85">
        <v>45441</v>
      </c>
      <c r="D7" s="83">
        <v>10</v>
      </c>
    </row>
    <row r="8" spans="1:21" x14ac:dyDescent="0.25">
      <c r="A8" s="83">
        <v>2008</v>
      </c>
      <c r="B8" s="111">
        <v>45510</v>
      </c>
      <c r="C8" s="85">
        <v>45510</v>
      </c>
      <c r="D8" s="83">
        <v>5</v>
      </c>
    </row>
    <row r="9" spans="1:21" x14ac:dyDescent="0.25">
      <c r="A9" s="83">
        <v>2010</v>
      </c>
      <c r="B9" s="110">
        <v>45493</v>
      </c>
      <c r="C9" s="84">
        <v>45493</v>
      </c>
      <c r="D9" s="83">
        <v>5.9</v>
      </c>
    </row>
    <row r="10" spans="1:21" x14ac:dyDescent="0.25">
      <c r="A10" s="83">
        <v>2012</v>
      </c>
      <c r="B10" s="111">
        <v>41009</v>
      </c>
      <c r="C10" s="85">
        <v>45392</v>
      </c>
      <c r="D10" s="83">
        <v>16.5</v>
      </c>
    </row>
    <row r="11" spans="1:21" x14ac:dyDescent="0.25">
      <c r="A11" s="83">
        <v>2012</v>
      </c>
      <c r="B11" s="111">
        <v>45504</v>
      </c>
      <c r="C11" s="85">
        <v>45504</v>
      </c>
      <c r="D11" s="83">
        <v>9</v>
      </c>
    </row>
    <row r="12" spans="1:21" x14ac:dyDescent="0.25">
      <c r="A12" s="83">
        <v>2013</v>
      </c>
      <c r="B12" s="111">
        <v>45510</v>
      </c>
      <c r="C12" s="85">
        <v>45510</v>
      </c>
      <c r="D12" s="83">
        <v>8.5</v>
      </c>
    </row>
    <row r="13" spans="1:21" x14ac:dyDescent="0.25">
      <c r="A13" s="83">
        <v>2014</v>
      </c>
      <c r="B13" s="111">
        <v>45496</v>
      </c>
      <c r="C13" s="85">
        <v>45496</v>
      </c>
      <c r="D13" s="83">
        <v>6</v>
      </c>
    </row>
    <row r="14" spans="1:21" x14ac:dyDescent="0.25">
      <c r="A14" s="83">
        <v>2017</v>
      </c>
      <c r="B14" s="111">
        <v>42977</v>
      </c>
      <c r="C14" s="85">
        <v>45534</v>
      </c>
      <c r="D14" s="83">
        <v>8.5</v>
      </c>
    </row>
    <row r="15" spans="1:21" x14ac:dyDescent="0.25">
      <c r="A15" s="83">
        <v>2018</v>
      </c>
      <c r="B15" s="111">
        <v>43342</v>
      </c>
      <c r="C15" s="85">
        <v>45534</v>
      </c>
      <c r="D15" s="83">
        <v>6</v>
      </c>
    </row>
    <row r="16" spans="1:21" x14ac:dyDescent="0.25">
      <c r="A16" s="83">
        <v>2019</v>
      </c>
      <c r="B16" s="110">
        <v>43682</v>
      </c>
      <c r="C16" s="84">
        <v>45509</v>
      </c>
      <c r="D16" s="83">
        <v>10.199999999999999</v>
      </c>
    </row>
    <row r="17" spans="1:4" x14ac:dyDescent="0.25">
      <c r="A17" s="83">
        <v>2019</v>
      </c>
      <c r="B17" s="111">
        <v>43705</v>
      </c>
      <c r="C17" s="85">
        <v>45532</v>
      </c>
      <c r="D17" s="83">
        <v>7.5</v>
      </c>
    </row>
    <row r="18" spans="1:4" x14ac:dyDescent="0.25">
      <c r="A18" s="83">
        <v>2020</v>
      </c>
      <c r="B18" s="111">
        <v>44069</v>
      </c>
      <c r="C18" s="85">
        <v>45530</v>
      </c>
      <c r="D18" s="83">
        <v>4.5</v>
      </c>
    </row>
    <row r="19" spans="1:4" x14ac:dyDescent="0.25">
      <c r="A19" s="83">
        <v>2021</v>
      </c>
      <c r="B19" s="110">
        <v>45465</v>
      </c>
      <c r="C19" s="84">
        <v>45465</v>
      </c>
      <c r="D19" s="83">
        <v>6.7</v>
      </c>
    </row>
    <row r="20" spans="1:4" x14ac:dyDescent="0.25">
      <c r="A20" s="83">
        <v>2021</v>
      </c>
      <c r="B20" s="111">
        <v>44438</v>
      </c>
      <c r="C20" s="85">
        <v>45534</v>
      </c>
      <c r="D20" s="83">
        <v>4</v>
      </c>
    </row>
    <row r="21" spans="1:4" x14ac:dyDescent="0.25">
      <c r="A21" s="83">
        <v>2022</v>
      </c>
      <c r="B21" s="111">
        <v>44803</v>
      </c>
      <c r="C21" s="85">
        <v>45534</v>
      </c>
      <c r="D21" s="83">
        <v>7</v>
      </c>
    </row>
    <row r="22" spans="1:4" x14ac:dyDescent="0.25">
      <c r="A22" s="83">
        <v>2023</v>
      </c>
      <c r="B22" s="111">
        <v>45168</v>
      </c>
      <c r="C22" s="85">
        <v>45534</v>
      </c>
      <c r="D22" s="83">
        <v>4</v>
      </c>
    </row>
    <row r="23" spans="1:4" x14ac:dyDescent="0.25">
      <c r="B23" s="112">
        <v>45191</v>
      </c>
      <c r="D23" s="87">
        <v>4.95</v>
      </c>
    </row>
    <row r="24" spans="1:4" x14ac:dyDescent="0.25">
      <c r="B24" s="112">
        <v>45151</v>
      </c>
      <c r="D24" s="87">
        <v>7.05</v>
      </c>
    </row>
    <row r="25" spans="1:4" x14ac:dyDescent="0.25">
      <c r="B25" s="112">
        <v>45142</v>
      </c>
      <c r="D25" s="87">
        <v>3.7</v>
      </c>
    </row>
    <row r="26" spans="1:4" x14ac:dyDescent="0.25">
      <c r="B26" s="112">
        <v>45135</v>
      </c>
      <c r="D26" s="87">
        <v>5.0999999999999996</v>
      </c>
    </row>
    <row r="27" spans="1:4" x14ac:dyDescent="0.25">
      <c r="B27" s="112">
        <v>45128</v>
      </c>
      <c r="D27" s="87">
        <v>4.7</v>
      </c>
    </row>
    <row r="28" spans="1:4" x14ac:dyDescent="0.25">
      <c r="B28" s="112">
        <v>45106</v>
      </c>
      <c r="D28" s="87">
        <v>4.6500000000000004</v>
      </c>
    </row>
    <row r="29" spans="1:4" x14ac:dyDescent="0.25">
      <c r="B29" s="112">
        <v>45101</v>
      </c>
      <c r="D29" s="87">
        <v>5.65</v>
      </c>
    </row>
    <row r="30" spans="1:4" x14ac:dyDescent="0.25">
      <c r="B30" s="112">
        <v>45095</v>
      </c>
      <c r="D30" s="87">
        <v>6</v>
      </c>
    </row>
    <row r="31" spans="1:4" x14ac:dyDescent="0.25">
      <c r="B31" s="112">
        <v>45083</v>
      </c>
      <c r="D31" s="87">
        <v>8.1</v>
      </c>
    </row>
    <row r="32" spans="1:4" x14ac:dyDescent="0.25">
      <c r="B32" s="112">
        <v>44812</v>
      </c>
      <c r="D32" s="87">
        <v>6.5</v>
      </c>
    </row>
    <row r="33" spans="2:4" x14ac:dyDescent="0.25">
      <c r="B33" s="112">
        <v>44798</v>
      </c>
      <c r="D33" s="87">
        <v>6.65</v>
      </c>
    </row>
    <row r="34" spans="2:4" x14ac:dyDescent="0.25">
      <c r="B34" s="112">
        <v>44784</v>
      </c>
      <c r="D34" s="87">
        <v>5.8</v>
      </c>
    </row>
    <row r="35" spans="2:4" x14ac:dyDescent="0.25">
      <c r="B35" s="112">
        <v>44773</v>
      </c>
      <c r="D35" s="87">
        <v>3.2</v>
      </c>
    </row>
    <row r="36" spans="2:4" x14ac:dyDescent="0.25">
      <c r="B36" s="112">
        <v>44764</v>
      </c>
      <c r="D36" s="87">
        <v>3.3</v>
      </c>
    </row>
    <row r="37" spans="2:4" x14ac:dyDescent="0.25">
      <c r="B37" s="112">
        <v>44740</v>
      </c>
      <c r="D37" s="87">
        <v>6.8</v>
      </c>
    </row>
    <row r="38" spans="2:4" x14ac:dyDescent="0.25">
      <c r="B38" s="112">
        <v>44728</v>
      </c>
      <c r="D38" s="87">
        <v>5.7</v>
      </c>
    </row>
    <row r="39" spans="2:4" x14ac:dyDescent="0.25">
      <c r="B39" s="112">
        <v>44709</v>
      </c>
      <c r="D39" s="87">
        <v>9.6</v>
      </c>
    </row>
    <row r="40" spans="2:4" x14ac:dyDescent="0.25">
      <c r="B40" s="112">
        <v>44424</v>
      </c>
      <c r="D40" s="87">
        <v>5.65</v>
      </c>
    </row>
    <row r="41" spans="2:4" x14ac:dyDescent="0.25">
      <c r="B41" s="112">
        <v>44411</v>
      </c>
      <c r="D41" s="87">
        <v>5.0999999999999996</v>
      </c>
    </row>
    <row r="42" spans="2:4" x14ac:dyDescent="0.25">
      <c r="B42" s="112">
        <v>44401</v>
      </c>
      <c r="D42" s="87">
        <v>5.7</v>
      </c>
    </row>
    <row r="43" spans="2:4" x14ac:dyDescent="0.25">
      <c r="B43" s="112">
        <v>44386</v>
      </c>
      <c r="D43" s="87">
        <v>8.5</v>
      </c>
    </row>
    <row r="44" spans="2:4" x14ac:dyDescent="0.25">
      <c r="B44" s="112">
        <v>44377</v>
      </c>
      <c r="D44" s="87">
        <v>10.5</v>
      </c>
    </row>
    <row r="45" spans="2:4" x14ac:dyDescent="0.25">
      <c r="B45" s="112">
        <v>44358</v>
      </c>
      <c r="D45" s="87">
        <v>5.2</v>
      </c>
    </row>
    <row r="46" spans="2:4" x14ac:dyDescent="0.25">
      <c r="B46" s="112">
        <v>44351</v>
      </c>
      <c r="D46" s="87">
        <v>8.8000000000000007</v>
      </c>
    </row>
    <row r="47" spans="2:4" x14ac:dyDescent="0.25">
      <c r="B47" s="112">
        <v>44346</v>
      </c>
      <c r="D47" s="87">
        <v>10.1</v>
      </c>
    </row>
    <row r="48" spans="2:4" x14ac:dyDescent="0.25">
      <c r="B48" s="112">
        <v>44060</v>
      </c>
      <c r="D48" s="87">
        <v>8.3000000000000007</v>
      </c>
    </row>
    <row r="49" spans="2:4" x14ac:dyDescent="0.25">
      <c r="B49" s="112">
        <v>44051</v>
      </c>
      <c r="D49" s="87">
        <v>7.8</v>
      </c>
    </row>
    <row r="50" spans="2:4" x14ac:dyDescent="0.25">
      <c r="B50" s="112">
        <v>44043</v>
      </c>
      <c r="D50" s="87">
        <v>9.1</v>
      </c>
    </row>
    <row r="51" spans="2:4" x14ac:dyDescent="0.25">
      <c r="B51" s="112">
        <v>44037</v>
      </c>
      <c r="D51" s="87">
        <v>7.2</v>
      </c>
    </row>
    <row r="52" spans="2:4" x14ac:dyDescent="0.25">
      <c r="B52" s="112">
        <v>44026</v>
      </c>
      <c r="D52" s="87">
        <v>5.5</v>
      </c>
    </row>
    <row r="53" spans="2:4" x14ac:dyDescent="0.25">
      <c r="B53" s="112">
        <v>44006</v>
      </c>
      <c r="D53" s="87">
        <v>13.1</v>
      </c>
    </row>
    <row r="54" spans="2:4" x14ac:dyDescent="0.25">
      <c r="B54" s="112">
        <v>43999</v>
      </c>
      <c r="D54" s="87">
        <v>18.8</v>
      </c>
    </row>
    <row r="55" spans="2:4" x14ac:dyDescent="0.25">
      <c r="B55" s="112">
        <v>43987</v>
      </c>
      <c r="D55" s="87">
        <v>15.4</v>
      </c>
    </row>
    <row r="56" spans="2:4" x14ac:dyDescent="0.25">
      <c r="B56" s="112">
        <v>43981</v>
      </c>
      <c r="D56" s="87">
        <v>15.4</v>
      </c>
    </row>
    <row r="57" spans="2:4" x14ac:dyDescent="0.25">
      <c r="B57" s="112">
        <v>43710</v>
      </c>
      <c r="D57" s="87">
        <v>7</v>
      </c>
    </row>
    <row r="58" spans="2:4" x14ac:dyDescent="0.25">
      <c r="B58" s="112">
        <v>43697</v>
      </c>
      <c r="D58" s="87">
        <v>7.3</v>
      </c>
    </row>
    <row r="59" spans="2:4" x14ac:dyDescent="0.25">
      <c r="B59" s="112">
        <v>43679</v>
      </c>
      <c r="D59" s="87">
        <v>11.3</v>
      </c>
    </row>
    <row r="60" spans="2:4" x14ac:dyDescent="0.25">
      <c r="B60" s="112">
        <v>43669</v>
      </c>
      <c r="D60" s="87">
        <v>9.5</v>
      </c>
    </row>
    <row r="61" spans="2:4" x14ac:dyDescent="0.25">
      <c r="B61" s="112">
        <v>43658</v>
      </c>
      <c r="D61" s="87">
        <v>4</v>
      </c>
    </row>
    <row r="62" spans="2:4" x14ac:dyDescent="0.25">
      <c r="B62" s="112">
        <v>43641</v>
      </c>
      <c r="D62" s="87">
        <v>9.1999999999999993</v>
      </c>
    </row>
    <row r="63" spans="2:4" x14ac:dyDescent="0.25">
      <c r="B63" s="112">
        <v>43634</v>
      </c>
      <c r="D63" s="87">
        <v>10</v>
      </c>
    </row>
    <row r="64" spans="2:4" x14ac:dyDescent="0.25">
      <c r="B64" s="112">
        <v>43616</v>
      </c>
      <c r="D64" s="87">
        <v>13.8</v>
      </c>
    </row>
    <row r="65" spans="2:4" x14ac:dyDescent="0.25">
      <c r="B65" s="112">
        <v>43326</v>
      </c>
      <c r="D65" s="87">
        <v>4.4000000000000004</v>
      </c>
    </row>
    <row r="66" spans="2:4" x14ac:dyDescent="0.25">
      <c r="B66" s="112">
        <v>43300</v>
      </c>
      <c r="D66" s="87">
        <v>6.6</v>
      </c>
    </row>
    <row r="67" spans="2:4" x14ac:dyDescent="0.25">
      <c r="B67" s="112">
        <v>43283</v>
      </c>
      <c r="D67" s="87">
        <v>6.3</v>
      </c>
    </row>
    <row r="68" spans="2:4" x14ac:dyDescent="0.25">
      <c r="B68" s="112">
        <v>43265</v>
      </c>
      <c r="D68" s="87">
        <v>9.8000000000000007</v>
      </c>
    </row>
    <row r="69" spans="2:4" x14ac:dyDescent="0.25">
      <c r="B69" s="112">
        <v>43244</v>
      </c>
      <c r="D69" s="87">
        <v>9</v>
      </c>
    </row>
    <row r="70" spans="2:4" x14ac:dyDescent="0.25">
      <c r="B70" s="112">
        <v>43010</v>
      </c>
      <c r="D70" s="87">
        <v>9.3000000000000007</v>
      </c>
    </row>
    <row r="71" spans="2:4" x14ac:dyDescent="0.25">
      <c r="B71" s="112">
        <v>42999</v>
      </c>
      <c r="D71" s="87">
        <v>7.4</v>
      </c>
    </row>
    <row r="72" spans="2:4" x14ac:dyDescent="0.25">
      <c r="B72" s="112">
        <v>42990</v>
      </c>
      <c r="D72" s="87">
        <v>7.6</v>
      </c>
    </row>
    <row r="73" spans="2:4" x14ac:dyDescent="0.25">
      <c r="B73" s="112">
        <v>42973</v>
      </c>
      <c r="D73" s="87">
        <v>6.8</v>
      </c>
    </row>
    <row r="74" spans="2:4" x14ac:dyDescent="0.25">
      <c r="B74" s="112">
        <v>42948</v>
      </c>
      <c r="D74" s="87">
        <v>4.5</v>
      </c>
    </row>
    <row r="75" spans="2:4" x14ac:dyDescent="0.25">
      <c r="B75" s="112">
        <v>42943</v>
      </c>
      <c r="D75" s="87">
        <v>5</v>
      </c>
    </row>
    <row r="76" spans="2:4" x14ac:dyDescent="0.25">
      <c r="B76" s="112">
        <v>42937</v>
      </c>
      <c r="D76" s="87">
        <v>6.8</v>
      </c>
    </row>
    <row r="77" spans="2:4" x14ac:dyDescent="0.25">
      <c r="B77" s="112">
        <v>42931</v>
      </c>
      <c r="D77" s="87">
        <v>4.4000000000000004</v>
      </c>
    </row>
    <row r="78" spans="2:4" x14ac:dyDescent="0.25">
      <c r="B78" s="112">
        <v>42921</v>
      </c>
      <c r="D78" s="88"/>
    </row>
    <row r="79" spans="2:4" x14ac:dyDescent="0.25">
      <c r="B79" s="112">
        <v>42914</v>
      </c>
      <c r="D79" s="87">
        <v>6.5</v>
      </c>
    </row>
    <row r="80" spans="2:4" x14ac:dyDescent="0.25">
      <c r="B80" s="112">
        <v>42907</v>
      </c>
      <c r="D80" s="87">
        <v>5.8</v>
      </c>
    </row>
    <row r="81" spans="2:4" x14ac:dyDescent="0.25">
      <c r="B81" s="112">
        <v>42901</v>
      </c>
      <c r="D81" s="87">
        <v>4.9000000000000004</v>
      </c>
    </row>
    <row r="82" spans="2:4" x14ac:dyDescent="0.25">
      <c r="B82" s="112">
        <v>42894</v>
      </c>
      <c r="D82" s="87">
        <v>9.8000000000000007</v>
      </c>
    </row>
    <row r="83" spans="2:4" x14ac:dyDescent="0.25">
      <c r="B83" s="112">
        <v>42624</v>
      </c>
      <c r="D83" s="87">
        <v>6.8</v>
      </c>
    </row>
    <row r="84" spans="2:4" x14ac:dyDescent="0.25">
      <c r="B84" s="112">
        <v>42610</v>
      </c>
      <c r="D84" s="87">
        <v>6.8</v>
      </c>
    </row>
    <row r="85" spans="2:4" x14ac:dyDescent="0.25">
      <c r="B85" s="112">
        <v>42603</v>
      </c>
      <c r="D85" s="87">
        <v>7.3</v>
      </c>
    </row>
    <row r="86" spans="2:4" x14ac:dyDescent="0.25">
      <c r="B86" s="112">
        <v>42589</v>
      </c>
      <c r="D86" s="87">
        <v>4.5</v>
      </c>
    </row>
    <row r="87" spans="2:4" x14ac:dyDescent="0.25">
      <c r="B87" s="112">
        <v>42575</v>
      </c>
      <c r="D87" s="87">
        <v>5.7</v>
      </c>
    </row>
    <row r="88" spans="2:4" x14ac:dyDescent="0.25">
      <c r="B88" s="112">
        <v>42567</v>
      </c>
      <c r="D88" s="87">
        <v>4.8</v>
      </c>
    </row>
    <row r="89" spans="2:4" x14ac:dyDescent="0.25">
      <c r="B89" s="112">
        <v>42561</v>
      </c>
      <c r="D89" s="87">
        <v>4.5999999999999996</v>
      </c>
    </row>
    <row r="90" spans="2:4" x14ac:dyDescent="0.25">
      <c r="B90" s="112">
        <v>42553</v>
      </c>
      <c r="D90" s="87">
        <v>3.9</v>
      </c>
    </row>
    <row r="91" spans="2:4" x14ac:dyDescent="0.25">
      <c r="B91" s="112">
        <v>42533</v>
      </c>
      <c r="D91" s="87">
        <v>6.9</v>
      </c>
    </row>
    <row r="92" spans="2:4" x14ac:dyDescent="0.25">
      <c r="B92" s="112">
        <v>42526</v>
      </c>
      <c r="D92" s="87">
        <v>8</v>
      </c>
    </row>
    <row r="93" spans="2:4" x14ac:dyDescent="0.25">
      <c r="B93" s="112">
        <v>42519</v>
      </c>
      <c r="D93" s="87">
        <v>8.9</v>
      </c>
    </row>
    <row r="94" spans="2:4" x14ac:dyDescent="0.25">
      <c r="B94" s="112">
        <v>42267</v>
      </c>
      <c r="D94" s="87">
        <v>6.5</v>
      </c>
    </row>
    <row r="95" spans="2:4" x14ac:dyDescent="0.25">
      <c r="B95" s="112">
        <v>42260</v>
      </c>
      <c r="D95" s="87">
        <v>6.5</v>
      </c>
    </row>
    <row r="96" spans="2:4" x14ac:dyDescent="0.25">
      <c r="B96" s="112">
        <v>42254</v>
      </c>
      <c r="D96" s="87">
        <v>6</v>
      </c>
    </row>
    <row r="97" spans="2:4" x14ac:dyDescent="0.25">
      <c r="B97" s="112">
        <v>42247</v>
      </c>
      <c r="D97" s="87">
        <v>6.4</v>
      </c>
    </row>
    <row r="98" spans="2:4" x14ac:dyDescent="0.25">
      <c r="B98" s="112">
        <v>42239</v>
      </c>
      <c r="D98" s="87">
        <v>5</v>
      </c>
    </row>
    <row r="99" spans="2:4" x14ac:dyDescent="0.25">
      <c r="B99" s="112">
        <v>42232</v>
      </c>
      <c r="D99" s="87">
        <v>2.1</v>
      </c>
    </row>
    <row r="100" spans="2:4" x14ac:dyDescent="0.25">
      <c r="B100" s="112">
        <v>42224</v>
      </c>
      <c r="D100" s="87">
        <v>4.2</v>
      </c>
    </row>
    <row r="101" spans="2:4" x14ac:dyDescent="0.25">
      <c r="B101" s="112">
        <v>42217</v>
      </c>
      <c r="D101" s="87">
        <v>6.2</v>
      </c>
    </row>
    <row r="102" spans="2:4" x14ac:dyDescent="0.25">
      <c r="B102" s="112">
        <v>42209</v>
      </c>
      <c r="D102" s="87">
        <v>6.5</v>
      </c>
    </row>
    <row r="103" spans="2:4" x14ac:dyDescent="0.25">
      <c r="B103" s="112">
        <v>42204</v>
      </c>
      <c r="D103" s="87">
        <v>6.2</v>
      </c>
    </row>
    <row r="104" spans="2:4" x14ac:dyDescent="0.25">
      <c r="B104" s="112">
        <v>42160</v>
      </c>
      <c r="D104" s="87">
        <v>13.4</v>
      </c>
    </row>
    <row r="105" spans="2:4" x14ac:dyDescent="0.25">
      <c r="B105" s="112">
        <v>41882</v>
      </c>
      <c r="D105" s="87">
        <v>6.3</v>
      </c>
    </row>
    <row r="106" spans="2:4" x14ac:dyDescent="0.25">
      <c r="B106" s="112">
        <v>41868</v>
      </c>
      <c r="D106" s="87">
        <v>7.1</v>
      </c>
    </row>
    <row r="107" spans="2:4" x14ac:dyDescent="0.25">
      <c r="B107" s="112">
        <v>41860</v>
      </c>
      <c r="D107" s="87">
        <v>4</v>
      </c>
    </row>
    <row r="108" spans="2:4" x14ac:dyDescent="0.25">
      <c r="B108" s="112">
        <v>41853</v>
      </c>
      <c r="D108" s="87">
        <v>4.5999999999999996</v>
      </c>
    </row>
    <row r="109" spans="2:4" x14ac:dyDescent="0.25">
      <c r="B109" s="112">
        <v>41847</v>
      </c>
      <c r="D109" s="87">
        <v>5.3</v>
      </c>
    </row>
    <row r="110" spans="2:4" x14ac:dyDescent="0.25">
      <c r="B110" s="112">
        <v>41840</v>
      </c>
      <c r="D110" s="87">
        <v>5.6</v>
      </c>
    </row>
    <row r="111" spans="2:4" x14ac:dyDescent="0.25">
      <c r="B111" s="112">
        <v>41826</v>
      </c>
      <c r="D111" s="87">
        <v>10.1</v>
      </c>
    </row>
    <row r="112" spans="2:4" x14ac:dyDescent="0.25">
      <c r="B112" s="112">
        <v>41812</v>
      </c>
      <c r="D112" s="87">
        <v>6.7</v>
      </c>
    </row>
    <row r="113" spans="2:4" x14ac:dyDescent="0.25">
      <c r="B113" s="112">
        <v>41804</v>
      </c>
      <c r="D113" s="87">
        <v>13</v>
      </c>
    </row>
    <row r="114" spans="2:4" x14ac:dyDescent="0.25">
      <c r="B114" s="112">
        <v>41797</v>
      </c>
      <c r="D114" s="87">
        <v>14.8</v>
      </c>
    </row>
    <row r="115" spans="2:4" x14ac:dyDescent="0.25">
      <c r="B115" s="112">
        <v>41791</v>
      </c>
      <c r="D115" s="87">
        <v>15.8</v>
      </c>
    </row>
    <row r="116" spans="2:4" x14ac:dyDescent="0.25">
      <c r="B116" s="112">
        <v>41784</v>
      </c>
      <c r="D116" s="87">
        <v>15.6</v>
      </c>
    </row>
    <row r="117" spans="2:4" x14ac:dyDescent="0.25">
      <c r="B117" s="112">
        <v>41519</v>
      </c>
      <c r="D117" s="88"/>
    </row>
    <row r="118" spans="2:4" x14ac:dyDescent="0.25">
      <c r="B118" s="112">
        <v>41476</v>
      </c>
      <c r="D118" s="88"/>
    </row>
    <row r="119" spans="2:4" x14ac:dyDescent="0.25">
      <c r="B119" s="112">
        <v>41152</v>
      </c>
      <c r="D119" s="87">
        <v>7.1</v>
      </c>
    </row>
    <row r="120" spans="2:4" x14ac:dyDescent="0.25">
      <c r="B120" s="112">
        <v>41118</v>
      </c>
      <c r="D120" s="87">
        <v>7.7</v>
      </c>
    </row>
    <row r="121" spans="2:4" x14ac:dyDescent="0.25">
      <c r="B121" s="112">
        <v>41113</v>
      </c>
      <c r="D121" s="87">
        <v>5.7</v>
      </c>
    </row>
    <row r="122" spans="2:4" x14ac:dyDescent="0.25">
      <c r="B122" s="112">
        <v>41098</v>
      </c>
      <c r="D122" s="87">
        <v>7.4</v>
      </c>
    </row>
    <row r="123" spans="2:4" x14ac:dyDescent="0.25">
      <c r="B123" s="112">
        <v>41093</v>
      </c>
      <c r="D123" s="87">
        <v>6.3</v>
      </c>
    </row>
    <row r="124" spans="2:4" x14ac:dyDescent="0.25">
      <c r="B124" s="112">
        <v>41076</v>
      </c>
      <c r="D124" s="87">
        <v>5.8</v>
      </c>
    </row>
    <row r="125" spans="2:4" x14ac:dyDescent="0.25">
      <c r="B125" s="112">
        <v>41068</v>
      </c>
      <c r="D125" s="87">
        <v>6.9</v>
      </c>
    </row>
    <row r="126" spans="2:4" x14ac:dyDescent="0.25">
      <c r="B126" s="112">
        <v>41057</v>
      </c>
      <c r="D126" s="87">
        <v>8.1999999999999993</v>
      </c>
    </row>
    <row r="127" spans="2:4" x14ac:dyDescent="0.25">
      <c r="B127" s="112">
        <v>40796</v>
      </c>
      <c r="D127" s="87">
        <v>8.3000000000000007</v>
      </c>
    </row>
    <row r="128" spans="2:4" x14ac:dyDescent="0.25">
      <c r="B128" s="112">
        <v>40776</v>
      </c>
      <c r="D128" s="87">
        <v>8.1</v>
      </c>
    </row>
    <row r="129" spans="2:4" x14ac:dyDescent="0.25">
      <c r="B129" s="112">
        <v>40776</v>
      </c>
      <c r="D129" s="87">
        <v>6.9</v>
      </c>
    </row>
    <row r="130" spans="2:4" x14ac:dyDescent="0.25">
      <c r="B130" s="112">
        <v>40767</v>
      </c>
      <c r="D130" s="87">
        <v>7.9</v>
      </c>
    </row>
    <row r="131" spans="2:4" x14ac:dyDescent="0.25">
      <c r="B131" s="112">
        <v>40755</v>
      </c>
      <c r="D131" s="87">
        <v>6.5</v>
      </c>
    </row>
    <row r="132" spans="2:4" x14ac:dyDescent="0.25">
      <c r="B132" s="112">
        <v>40755</v>
      </c>
      <c r="D132" s="87">
        <v>5.2</v>
      </c>
    </row>
    <row r="133" spans="2:4" x14ac:dyDescent="0.25">
      <c r="B133" s="112">
        <v>40739</v>
      </c>
      <c r="D133" s="87">
        <v>8.8000000000000007</v>
      </c>
    </row>
    <row r="134" spans="2:4" x14ac:dyDescent="0.25">
      <c r="B134" s="112">
        <v>40733</v>
      </c>
      <c r="D134" s="87">
        <v>4.3</v>
      </c>
    </row>
    <row r="135" spans="2:4" x14ac:dyDescent="0.25">
      <c r="B135" s="112">
        <v>40732</v>
      </c>
      <c r="D135" s="87">
        <v>13.9</v>
      </c>
    </row>
    <row r="136" spans="2:4" x14ac:dyDescent="0.25">
      <c r="B136" s="112">
        <v>40718</v>
      </c>
      <c r="D136" s="87">
        <v>8.5</v>
      </c>
    </row>
    <row r="137" spans="2:4" x14ac:dyDescent="0.25">
      <c r="B137" s="112">
        <v>40707</v>
      </c>
      <c r="D137" s="87">
        <v>7.3</v>
      </c>
    </row>
    <row r="138" spans="2:4" x14ac:dyDescent="0.25">
      <c r="B138" s="112">
        <v>40684</v>
      </c>
      <c r="D138" s="87">
        <v>13.5</v>
      </c>
    </row>
    <row r="139" spans="2:4" x14ac:dyDescent="0.25">
      <c r="B139" s="112">
        <v>40435</v>
      </c>
      <c r="D139" s="87">
        <v>8.6999999999999993</v>
      </c>
    </row>
    <row r="140" spans="2:4" x14ac:dyDescent="0.25">
      <c r="B140" s="112">
        <v>40411</v>
      </c>
      <c r="D140" s="87">
        <v>8.1</v>
      </c>
    </row>
    <row r="141" spans="2:4" x14ac:dyDescent="0.25">
      <c r="B141" s="112">
        <v>40398</v>
      </c>
      <c r="D141" s="87">
        <v>6.4</v>
      </c>
    </row>
    <row r="142" spans="2:4" x14ac:dyDescent="0.25">
      <c r="B142" s="112">
        <v>40390</v>
      </c>
      <c r="D142" s="87">
        <v>6.5</v>
      </c>
    </row>
    <row r="143" spans="2:4" x14ac:dyDescent="0.25">
      <c r="B143" s="112">
        <v>40375</v>
      </c>
      <c r="D143" s="87">
        <v>5.7</v>
      </c>
    </row>
    <row r="144" spans="2:4" x14ac:dyDescent="0.25">
      <c r="B144" s="112">
        <v>40368</v>
      </c>
      <c r="D144" s="87">
        <v>4.3</v>
      </c>
    </row>
    <row r="145" spans="2:4" x14ac:dyDescent="0.25">
      <c r="B145" s="112">
        <v>40355</v>
      </c>
      <c r="D145" s="87">
        <v>5.65</v>
      </c>
    </row>
    <row r="146" spans="2:4" x14ac:dyDescent="0.25">
      <c r="B146" s="112">
        <v>40349</v>
      </c>
      <c r="D146" s="87">
        <v>7.25</v>
      </c>
    </row>
    <row r="147" spans="2:4" x14ac:dyDescent="0.25">
      <c r="B147" s="112">
        <v>40339</v>
      </c>
      <c r="D147" s="87">
        <v>8.8000000000000007</v>
      </c>
    </row>
    <row r="148" spans="2:4" x14ac:dyDescent="0.25">
      <c r="B148" s="112">
        <v>40328</v>
      </c>
      <c r="D148" s="87">
        <v>10.199999999999999</v>
      </c>
    </row>
    <row r="149" spans="2:4" x14ac:dyDescent="0.25">
      <c r="B149" s="112">
        <v>40069</v>
      </c>
      <c r="D149" s="87">
        <v>5.5</v>
      </c>
    </row>
    <row r="150" spans="2:4" x14ac:dyDescent="0.25">
      <c r="B150" s="112">
        <v>40048</v>
      </c>
      <c r="D150" s="87">
        <v>7.3</v>
      </c>
    </row>
    <row r="151" spans="2:4" x14ac:dyDescent="0.25">
      <c r="B151" s="112">
        <v>40026</v>
      </c>
      <c r="D151" s="87">
        <v>6.45</v>
      </c>
    </row>
    <row r="152" spans="2:4" x14ac:dyDescent="0.25">
      <c r="B152" s="112">
        <v>40024</v>
      </c>
      <c r="D152" s="87">
        <v>5.6</v>
      </c>
    </row>
    <row r="153" spans="2:4" x14ac:dyDescent="0.25">
      <c r="B153" s="112">
        <v>40020</v>
      </c>
      <c r="D153" s="87">
        <v>6.8</v>
      </c>
    </row>
    <row r="154" spans="2:4" x14ac:dyDescent="0.25">
      <c r="B154" s="112">
        <v>40010</v>
      </c>
      <c r="D154" s="87">
        <v>13.8</v>
      </c>
    </row>
    <row r="155" spans="2:4" x14ac:dyDescent="0.25">
      <c r="B155" s="112">
        <v>40000</v>
      </c>
      <c r="D155" s="87">
        <v>15.6</v>
      </c>
    </row>
    <row r="156" spans="2:4" x14ac:dyDescent="0.25">
      <c r="B156" s="112">
        <v>39994</v>
      </c>
      <c r="D156" s="87">
        <v>12.25</v>
      </c>
    </row>
    <row r="157" spans="2:4" x14ac:dyDescent="0.25">
      <c r="B157" s="112">
        <v>39984</v>
      </c>
      <c r="D157" s="87">
        <v>11.2</v>
      </c>
    </row>
    <row r="158" spans="2:4" x14ac:dyDescent="0.25">
      <c r="B158" s="112">
        <v>39976</v>
      </c>
      <c r="D158" s="87">
        <v>14.1</v>
      </c>
    </row>
    <row r="159" spans="2:4" x14ac:dyDescent="0.25">
      <c r="B159" s="112">
        <v>39970</v>
      </c>
      <c r="D159" s="87">
        <v>16.05</v>
      </c>
    </row>
    <row r="160" spans="2:4" x14ac:dyDescent="0.25">
      <c r="B160" s="112">
        <v>39964</v>
      </c>
      <c r="D160" s="87">
        <v>15</v>
      </c>
    </row>
    <row r="161" spans="2:4" x14ac:dyDescent="0.25">
      <c r="B161" s="112">
        <v>39964</v>
      </c>
      <c r="D161" s="87">
        <v>15</v>
      </c>
    </row>
    <row r="162" spans="2:4" x14ac:dyDescent="0.25">
      <c r="B162" s="112">
        <v>39352</v>
      </c>
      <c r="D162" s="87">
        <v>7.2</v>
      </c>
    </row>
    <row r="163" spans="2:4" x14ac:dyDescent="0.25">
      <c r="B163" s="112">
        <v>39318</v>
      </c>
      <c r="D163" s="87">
        <v>8.1999999999999993</v>
      </c>
    </row>
    <row r="164" spans="2:4" x14ac:dyDescent="0.25">
      <c r="B164" s="112">
        <v>39309</v>
      </c>
      <c r="D164" s="87">
        <v>6.8</v>
      </c>
    </row>
    <row r="165" spans="2:4" x14ac:dyDescent="0.25">
      <c r="B165" s="112">
        <v>39292</v>
      </c>
      <c r="D165" s="87">
        <v>7.1</v>
      </c>
    </row>
    <row r="166" spans="2:4" x14ac:dyDescent="0.25">
      <c r="B166" s="112">
        <v>39287</v>
      </c>
      <c r="D166" s="88"/>
    </row>
    <row r="167" spans="2:4" x14ac:dyDescent="0.25">
      <c r="B167" s="112">
        <v>39266</v>
      </c>
      <c r="D167" s="87">
        <v>5.9</v>
      </c>
    </row>
    <row r="168" spans="2:4" x14ac:dyDescent="0.25">
      <c r="B168" s="112">
        <v>39254</v>
      </c>
      <c r="D168" s="87">
        <v>6</v>
      </c>
    </row>
    <row r="169" spans="2:4" x14ac:dyDescent="0.25">
      <c r="B169" s="112">
        <v>39242</v>
      </c>
      <c r="D169" s="87">
        <v>9.6</v>
      </c>
    </row>
    <row r="170" spans="2:4" x14ac:dyDescent="0.25">
      <c r="B170" s="112">
        <v>39231</v>
      </c>
      <c r="D170" s="87">
        <v>10.199999999999999</v>
      </c>
    </row>
    <row r="171" spans="2:4" x14ac:dyDescent="0.25">
      <c r="B171" s="112">
        <v>39223</v>
      </c>
      <c r="D171" s="87">
        <v>10.3</v>
      </c>
    </row>
    <row r="172" spans="2:4" x14ac:dyDescent="0.25">
      <c r="B172" s="112">
        <v>38953</v>
      </c>
      <c r="D172" s="87">
        <v>8.1999999999999993</v>
      </c>
    </row>
    <row r="173" spans="2:4" x14ac:dyDescent="0.25">
      <c r="B173" s="112">
        <v>38944</v>
      </c>
      <c r="D173" s="87">
        <v>6.8</v>
      </c>
    </row>
    <row r="174" spans="2:4" x14ac:dyDescent="0.25">
      <c r="B174" s="112">
        <v>38927</v>
      </c>
      <c r="D174" s="87">
        <v>7.1</v>
      </c>
    </row>
    <row r="175" spans="2:4" x14ac:dyDescent="0.25">
      <c r="B175" s="112">
        <v>38923</v>
      </c>
      <c r="D175" s="88"/>
    </row>
    <row r="176" spans="2:4" x14ac:dyDescent="0.25">
      <c r="B176" s="112">
        <v>38913</v>
      </c>
      <c r="D176" s="87">
        <v>5.6</v>
      </c>
    </row>
    <row r="177" spans="2:4" x14ac:dyDescent="0.25">
      <c r="B177" s="112">
        <v>38904</v>
      </c>
      <c r="D177" s="87">
        <v>9.1999999999999993</v>
      </c>
    </row>
    <row r="178" spans="2:4" x14ac:dyDescent="0.25">
      <c r="B178" s="112">
        <v>38888</v>
      </c>
      <c r="D178" s="88"/>
    </row>
    <row r="179" spans="2:4" x14ac:dyDescent="0.25">
      <c r="B179" s="112">
        <v>38862</v>
      </c>
      <c r="D179" s="88"/>
    </row>
    <row r="180" spans="2:4" x14ac:dyDescent="0.25">
      <c r="B180" s="112">
        <v>38605</v>
      </c>
      <c r="D180" s="87">
        <v>9.6</v>
      </c>
    </row>
    <row r="181" spans="2:4" x14ac:dyDescent="0.25">
      <c r="B181" s="112">
        <v>38596</v>
      </c>
      <c r="D181" s="87">
        <v>8.5</v>
      </c>
    </row>
    <row r="182" spans="2:4" x14ac:dyDescent="0.25">
      <c r="B182" s="112">
        <v>38588</v>
      </c>
      <c r="D182" s="87">
        <v>7.1</v>
      </c>
    </row>
    <row r="183" spans="2:4" x14ac:dyDescent="0.25">
      <c r="B183" s="112">
        <v>38572</v>
      </c>
      <c r="D183" s="87">
        <v>8</v>
      </c>
    </row>
    <row r="184" spans="2:4" x14ac:dyDescent="0.25">
      <c r="B184" s="112">
        <v>38555</v>
      </c>
      <c r="D184" s="87">
        <v>8.9</v>
      </c>
    </row>
    <row r="185" spans="2:4" x14ac:dyDescent="0.25">
      <c r="B185" s="112">
        <v>38540</v>
      </c>
      <c r="D185" s="87">
        <v>7.8</v>
      </c>
    </row>
    <row r="186" spans="2:4" x14ac:dyDescent="0.25">
      <c r="B186" s="112">
        <v>38524</v>
      </c>
      <c r="D186" s="87">
        <v>8.1999999999999993</v>
      </c>
    </row>
    <row r="187" spans="2:4" x14ac:dyDescent="0.25">
      <c r="B187" s="112">
        <v>38519</v>
      </c>
      <c r="D187" s="87">
        <v>7.5</v>
      </c>
    </row>
    <row r="188" spans="2:4" x14ac:dyDescent="0.25">
      <c r="B188" s="112">
        <v>38493</v>
      </c>
      <c r="D188" s="87">
        <v>19.2</v>
      </c>
    </row>
    <row r="189" spans="2:4" x14ac:dyDescent="0.25">
      <c r="B189" s="112">
        <v>38461</v>
      </c>
      <c r="D189" s="87">
        <v>20.399999999999999</v>
      </c>
    </row>
    <row r="190" spans="2:4" x14ac:dyDescent="0.25">
      <c r="B190" s="112">
        <v>38241</v>
      </c>
      <c r="D190" s="87">
        <v>7.2</v>
      </c>
    </row>
    <row r="191" spans="2:4" x14ac:dyDescent="0.25">
      <c r="B191" s="112">
        <v>38224</v>
      </c>
      <c r="D191" s="87">
        <v>6.5</v>
      </c>
    </row>
    <row r="192" spans="2:4" x14ac:dyDescent="0.25">
      <c r="B192" s="112">
        <v>38204</v>
      </c>
      <c r="D192" s="87">
        <v>7.9</v>
      </c>
    </row>
    <row r="193" spans="2:4" x14ac:dyDescent="0.25">
      <c r="B193" s="112">
        <v>38192</v>
      </c>
      <c r="D193" s="87">
        <v>7.4</v>
      </c>
    </row>
    <row r="194" spans="2:4" x14ac:dyDescent="0.25">
      <c r="B194" s="112">
        <v>38177</v>
      </c>
      <c r="D194" s="87">
        <v>8.1999999999999993</v>
      </c>
    </row>
    <row r="195" spans="2:4" x14ac:dyDescent="0.25">
      <c r="B195" s="112">
        <v>38165</v>
      </c>
      <c r="D195" s="87">
        <v>8.9</v>
      </c>
    </row>
    <row r="196" spans="2:4" x14ac:dyDescent="0.25">
      <c r="B196" s="112">
        <v>38156</v>
      </c>
      <c r="D196" s="87">
        <v>8.6</v>
      </c>
    </row>
    <row r="197" spans="2:4" x14ac:dyDescent="0.25">
      <c r="B197" s="112">
        <v>38135</v>
      </c>
      <c r="D197" s="87">
        <v>9.8000000000000007</v>
      </c>
    </row>
    <row r="198" spans="2:4" x14ac:dyDescent="0.25">
      <c r="B198" s="112">
        <v>38123</v>
      </c>
      <c r="D198" s="87">
        <v>13</v>
      </c>
    </row>
    <row r="199" spans="2:4" x14ac:dyDescent="0.25">
      <c r="B199" s="112">
        <v>38100</v>
      </c>
      <c r="D199" s="87">
        <v>23.2</v>
      </c>
    </row>
    <row r="200" spans="2:4" x14ac:dyDescent="0.25">
      <c r="B200" s="112">
        <v>37902</v>
      </c>
      <c r="D200" s="87">
        <v>18.100000000000001</v>
      </c>
    </row>
    <row r="201" spans="2:4" x14ac:dyDescent="0.25">
      <c r="B201" s="112">
        <v>37860</v>
      </c>
      <c r="D201" s="87">
        <v>8.9</v>
      </c>
    </row>
    <row r="202" spans="2:4" x14ac:dyDescent="0.25">
      <c r="B202" s="112">
        <v>37827</v>
      </c>
      <c r="D202" s="87">
        <v>6.6</v>
      </c>
    </row>
    <row r="203" spans="2:4" x14ac:dyDescent="0.25">
      <c r="B203" s="112">
        <v>37814</v>
      </c>
      <c r="D203" s="87">
        <v>6.5</v>
      </c>
    </row>
    <row r="204" spans="2:4" x14ac:dyDescent="0.25">
      <c r="B204" s="112">
        <v>37797</v>
      </c>
      <c r="D204" s="87">
        <v>8.4</v>
      </c>
    </row>
    <row r="205" spans="2:4" x14ac:dyDescent="0.25">
      <c r="B205" s="112">
        <v>37788</v>
      </c>
      <c r="D205" s="87">
        <v>8.1999999999999993</v>
      </c>
    </row>
    <row r="206" spans="2:4" x14ac:dyDescent="0.25">
      <c r="B206" s="112">
        <v>37770</v>
      </c>
      <c r="D206" s="87">
        <v>12.4</v>
      </c>
    </row>
    <row r="207" spans="2:4" x14ac:dyDescent="0.25">
      <c r="B207" s="112">
        <v>37762</v>
      </c>
      <c r="D207" s="87">
        <v>2</v>
      </c>
    </row>
    <row r="208" spans="2:4" x14ac:dyDescent="0.25">
      <c r="B208" s="112">
        <v>37529</v>
      </c>
      <c r="D208" s="87">
        <v>9.9</v>
      </c>
    </row>
    <row r="209" spans="2:4" x14ac:dyDescent="0.25">
      <c r="B209" s="112">
        <v>37496</v>
      </c>
      <c r="D209" s="87">
        <v>6.8</v>
      </c>
    </row>
    <row r="210" spans="2:4" x14ac:dyDescent="0.25">
      <c r="B210" s="112">
        <v>37486</v>
      </c>
      <c r="D210" s="87">
        <v>9.3000000000000007</v>
      </c>
    </row>
    <row r="211" spans="2:4" x14ac:dyDescent="0.25">
      <c r="B211" s="112">
        <v>37476</v>
      </c>
      <c r="D211" s="87">
        <v>8.3000000000000007</v>
      </c>
    </row>
    <row r="212" spans="2:4" x14ac:dyDescent="0.25">
      <c r="B212" s="112">
        <v>37468</v>
      </c>
      <c r="D212" s="87">
        <v>10.3</v>
      </c>
    </row>
    <row r="213" spans="2:4" x14ac:dyDescent="0.25">
      <c r="B213" s="112">
        <v>37459</v>
      </c>
      <c r="D213" s="87">
        <v>7.8</v>
      </c>
    </row>
    <row r="214" spans="2:4" x14ac:dyDescent="0.25">
      <c r="B214" s="112">
        <v>37448</v>
      </c>
      <c r="D214" s="87">
        <v>9</v>
      </c>
    </row>
    <row r="215" spans="2:4" x14ac:dyDescent="0.25">
      <c r="B215" s="112">
        <v>37440</v>
      </c>
      <c r="D215" s="87">
        <v>9</v>
      </c>
    </row>
    <row r="216" spans="2:4" x14ac:dyDescent="0.25">
      <c r="B216" s="112">
        <v>37431</v>
      </c>
      <c r="D216" s="87">
        <v>7.6</v>
      </c>
    </row>
    <row r="217" spans="2:4" x14ac:dyDescent="0.25">
      <c r="B217" s="112">
        <v>37425</v>
      </c>
      <c r="D217" s="87">
        <v>10.1</v>
      </c>
    </row>
    <row r="218" spans="2:4" x14ac:dyDescent="0.25">
      <c r="B218" s="112">
        <v>37414</v>
      </c>
      <c r="D218" s="87">
        <v>13</v>
      </c>
    </row>
    <row r="219" spans="2:4" x14ac:dyDescent="0.25">
      <c r="B219" s="112">
        <v>37370</v>
      </c>
      <c r="D219" s="87">
        <v>14.8</v>
      </c>
    </row>
    <row r="220" spans="2:4" x14ac:dyDescent="0.25">
      <c r="B220" s="112">
        <v>37156</v>
      </c>
      <c r="D220" s="87">
        <v>10.8</v>
      </c>
    </row>
    <row r="221" spans="2:4" x14ac:dyDescent="0.25">
      <c r="B221" s="112">
        <v>37144</v>
      </c>
      <c r="D221" s="87">
        <v>8.6</v>
      </c>
    </row>
    <row r="222" spans="2:4" x14ac:dyDescent="0.25">
      <c r="B222" s="112">
        <v>37139</v>
      </c>
      <c r="D222" s="87">
        <v>8.6</v>
      </c>
    </row>
    <row r="223" spans="2:4" x14ac:dyDescent="0.25">
      <c r="B223" s="112">
        <v>37118</v>
      </c>
      <c r="D223" s="87">
        <v>8.8000000000000007</v>
      </c>
    </row>
    <row r="224" spans="2:4" x14ac:dyDescent="0.25">
      <c r="B224" s="112">
        <v>37115</v>
      </c>
      <c r="D224" s="87">
        <v>8.5</v>
      </c>
    </row>
    <row r="225" spans="2:4" x14ac:dyDescent="0.25">
      <c r="B225" s="112">
        <v>37104</v>
      </c>
      <c r="D225" s="87">
        <v>7.5</v>
      </c>
    </row>
    <row r="226" spans="2:4" x14ac:dyDescent="0.25">
      <c r="B226" s="112">
        <v>37095</v>
      </c>
      <c r="D226" s="87">
        <v>8.6999999999999993</v>
      </c>
    </row>
    <row r="227" spans="2:4" x14ac:dyDescent="0.25">
      <c r="B227" s="112">
        <v>37091</v>
      </c>
      <c r="D227" s="87">
        <v>8</v>
      </c>
    </row>
    <row r="228" spans="2:4" x14ac:dyDescent="0.25">
      <c r="B228" s="112">
        <v>37078</v>
      </c>
      <c r="D228" s="87">
        <v>7.8</v>
      </c>
    </row>
    <row r="229" spans="2:4" x14ac:dyDescent="0.25">
      <c r="B229" s="112">
        <v>37064</v>
      </c>
      <c r="D229" s="87">
        <v>13</v>
      </c>
    </row>
    <row r="230" spans="2:4" x14ac:dyDescent="0.25">
      <c r="B230" s="112">
        <v>37056</v>
      </c>
      <c r="D230" s="87">
        <v>13.2</v>
      </c>
    </row>
    <row r="231" spans="2:4" x14ac:dyDescent="0.25">
      <c r="B231" s="112">
        <v>37050</v>
      </c>
      <c r="D231" s="87">
        <v>19.100000000000001</v>
      </c>
    </row>
    <row r="232" spans="2:4" x14ac:dyDescent="0.25">
      <c r="B232" s="112">
        <v>37034</v>
      </c>
      <c r="D232" s="87">
        <v>14.6</v>
      </c>
    </row>
    <row r="233" spans="2:4" x14ac:dyDescent="0.25">
      <c r="B233" s="112">
        <v>37026</v>
      </c>
      <c r="D233" s="87">
        <v>17.2</v>
      </c>
    </row>
    <row r="234" spans="2:4" x14ac:dyDescent="0.25">
      <c r="B234" s="112">
        <v>37022</v>
      </c>
      <c r="D234" s="87">
        <v>18</v>
      </c>
    </row>
    <row r="235" spans="2:4" x14ac:dyDescent="0.25">
      <c r="B235" s="112">
        <v>36802</v>
      </c>
      <c r="D235" s="87">
        <v>16.2</v>
      </c>
    </row>
    <row r="236" spans="2:4" x14ac:dyDescent="0.25">
      <c r="B236" s="112">
        <v>36782</v>
      </c>
      <c r="D236" s="87">
        <v>16.100000000000001</v>
      </c>
    </row>
    <row r="237" spans="2:4" x14ac:dyDescent="0.25">
      <c r="B237" s="112">
        <v>36776</v>
      </c>
      <c r="D237" s="87">
        <v>13.2</v>
      </c>
    </row>
    <row r="238" spans="2:4" x14ac:dyDescent="0.25">
      <c r="B238" s="112">
        <v>36769</v>
      </c>
      <c r="D238" s="87">
        <v>18.2</v>
      </c>
    </row>
    <row r="239" spans="2:4" x14ac:dyDescent="0.25">
      <c r="B239" s="112">
        <v>36763</v>
      </c>
      <c r="D239" s="87">
        <v>13</v>
      </c>
    </row>
    <row r="240" spans="2:4" x14ac:dyDescent="0.25">
      <c r="B240" s="112">
        <v>36759</v>
      </c>
      <c r="D240" s="87">
        <v>12.4</v>
      </c>
    </row>
    <row r="241" spans="2:4" x14ac:dyDescent="0.25">
      <c r="B241" s="112">
        <v>36750</v>
      </c>
      <c r="D241" s="87">
        <v>8</v>
      </c>
    </row>
    <row r="242" spans="2:4" x14ac:dyDescent="0.25">
      <c r="B242" s="112">
        <v>36735</v>
      </c>
      <c r="D242" s="87">
        <v>7.6</v>
      </c>
    </row>
    <row r="243" spans="2:4" x14ac:dyDescent="0.25">
      <c r="B243" s="112">
        <v>36727</v>
      </c>
      <c r="D243" s="87">
        <v>7.8</v>
      </c>
    </row>
    <row r="244" spans="2:4" x14ac:dyDescent="0.25">
      <c r="B244" s="112">
        <v>36720</v>
      </c>
      <c r="D244" s="87">
        <v>4.9000000000000004</v>
      </c>
    </row>
    <row r="245" spans="2:4" x14ac:dyDescent="0.25">
      <c r="B245" s="112">
        <v>36714</v>
      </c>
      <c r="D245" s="87">
        <v>5.6</v>
      </c>
    </row>
    <row r="246" spans="2:4" x14ac:dyDescent="0.25">
      <c r="B246" s="112">
        <v>36704</v>
      </c>
      <c r="D246" s="87">
        <v>7.4</v>
      </c>
    </row>
    <row r="247" spans="2:4" x14ac:dyDescent="0.25">
      <c r="B247" s="112">
        <v>36700</v>
      </c>
      <c r="D247" s="87">
        <v>7.2</v>
      </c>
    </row>
    <row r="248" spans="2:4" x14ac:dyDescent="0.25">
      <c r="B248" s="112">
        <v>36685</v>
      </c>
      <c r="D248" s="87">
        <v>9.3000000000000007</v>
      </c>
    </row>
    <row r="249" spans="2:4" x14ac:dyDescent="0.25">
      <c r="B249" s="112">
        <v>36670</v>
      </c>
      <c r="D249" s="87">
        <v>8.6</v>
      </c>
    </row>
    <row r="250" spans="2:4" x14ac:dyDescent="0.25">
      <c r="B250" s="112">
        <v>36421</v>
      </c>
      <c r="D250" s="87">
        <v>8.9</v>
      </c>
    </row>
    <row r="251" spans="2:4" x14ac:dyDescent="0.25">
      <c r="B251" s="112">
        <v>36401</v>
      </c>
      <c r="D251" s="87">
        <v>6.7</v>
      </c>
    </row>
    <row r="252" spans="2:4" x14ac:dyDescent="0.25">
      <c r="B252" s="112">
        <v>36388</v>
      </c>
      <c r="D252" s="87">
        <v>9.4</v>
      </c>
    </row>
    <row r="253" spans="2:4" x14ac:dyDescent="0.25">
      <c r="B253" s="112">
        <v>36378</v>
      </c>
      <c r="D253" s="87">
        <v>8.1999999999999993</v>
      </c>
    </row>
    <row r="254" spans="2:4" x14ac:dyDescent="0.25">
      <c r="B254" s="112">
        <v>36370</v>
      </c>
      <c r="D254" s="87">
        <v>6.8</v>
      </c>
    </row>
    <row r="255" spans="2:4" x14ac:dyDescent="0.25">
      <c r="B255" s="112">
        <v>36356</v>
      </c>
      <c r="D255" s="87">
        <v>7.9</v>
      </c>
    </row>
    <row r="256" spans="2:4" x14ac:dyDescent="0.25">
      <c r="B256" s="112">
        <v>36348</v>
      </c>
      <c r="D256" s="87">
        <v>7.6</v>
      </c>
    </row>
    <row r="257" spans="2:4" x14ac:dyDescent="0.25">
      <c r="B257" s="112">
        <v>36332</v>
      </c>
      <c r="D257" s="87">
        <v>8.5</v>
      </c>
    </row>
    <row r="258" spans="2:4" x14ac:dyDescent="0.25">
      <c r="B258" s="112">
        <v>36326</v>
      </c>
      <c r="D258" s="87">
        <v>8</v>
      </c>
    </row>
    <row r="259" spans="2:4" x14ac:dyDescent="0.25">
      <c r="B259" s="112">
        <v>36307</v>
      </c>
      <c r="D259" s="87">
        <v>10.3</v>
      </c>
    </row>
    <row r="260" spans="2:4" x14ac:dyDescent="0.25">
      <c r="B260" s="112">
        <v>36299</v>
      </c>
      <c r="D260" s="87">
        <v>15.5</v>
      </c>
    </row>
    <row r="261" spans="2:4" x14ac:dyDescent="0.25">
      <c r="B261" s="112">
        <v>36091</v>
      </c>
      <c r="D261" s="87">
        <v>11.5</v>
      </c>
    </row>
    <row r="262" spans="2:4" x14ac:dyDescent="0.25">
      <c r="B262" s="112">
        <v>36064</v>
      </c>
      <c r="D262" s="87">
        <v>10.5</v>
      </c>
    </row>
    <row r="263" spans="2:4" x14ac:dyDescent="0.25">
      <c r="B263" s="112">
        <v>36040</v>
      </c>
      <c r="D263" s="87">
        <v>9.75</v>
      </c>
    </row>
    <row r="264" spans="2:4" x14ac:dyDescent="0.25">
      <c r="B264" s="112">
        <v>36033</v>
      </c>
      <c r="D264" s="87">
        <v>7.75</v>
      </c>
    </row>
    <row r="265" spans="2:4" x14ac:dyDescent="0.25">
      <c r="B265" s="112">
        <v>36024</v>
      </c>
      <c r="D265" s="87">
        <v>9</v>
      </c>
    </row>
    <row r="266" spans="2:4" x14ac:dyDescent="0.25">
      <c r="B266" s="112">
        <v>36003</v>
      </c>
      <c r="D266" s="87">
        <v>7</v>
      </c>
    </row>
    <row r="267" spans="2:4" x14ac:dyDescent="0.25">
      <c r="B267" s="112">
        <v>35991</v>
      </c>
      <c r="D267" s="87">
        <v>7</v>
      </c>
    </row>
    <row r="268" spans="2:4" x14ac:dyDescent="0.25">
      <c r="B268" s="112">
        <v>35982</v>
      </c>
      <c r="D268" s="87">
        <v>6.5</v>
      </c>
    </row>
    <row r="269" spans="2:4" x14ac:dyDescent="0.25">
      <c r="B269" s="112">
        <v>35977</v>
      </c>
      <c r="D269" s="87">
        <v>7.5</v>
      </c>
    </row>
    <row r="270" spans="2:4" x14ac:dyDescent="0.25">
      <c r="B270" s="112">
        <v>35965</v>
      </c>
      <c r="D270" s="87">
        <v>7.5</v>
      </c>
    </row>
    <row r="271" spans="2:4" x14ac:dyDescent="0.25">
      <c r="B271" s="112">
        <v>35957</v>
      </c>
      <c r="D271" s="87">
        <v>8.25</v>
      </c>
    </row>
    <row r="272" spans="2:4" x14ac:dyDescent="0.25">
      <c r="B272" s="112">
        <v>35945</v>
      </c>
      <c r="D272" s="87">
        <v>8</v>
      </c>
    </row>
    <row r="273" spans="2:4" x14ac:dyDescent="0.25">
      <c r="B273" s="112">
        <v>35936</v>
      </c>
      <c r="D273" s="87">
        <v>8.5</v>
      </c>
    </row>
    <row r="274" spans="2:4" x14ac:dyDescent="0.25">
      <c r="B274" s="112">
        <v>35933</v>
      </c>
      <c r="D274" s="87">
        <v>13.25</v>
      </c>
    </row>
    <row r="275" spans="2:4" x14ac:dyDescent="0.25">
      <c r="B275" s="112">
        <v>35721</v>
      </c>
      <c r="D275" s="87">
        <v>16.5</v>
      </c>
    </row>
    <row r="276" spans="2:4" x14ac:dyDescent="0.25">
      <c r="B276" s="112">
        <v>35704</v>
      </c>
      <c r="D276" s="87">
        <v>10.25</v>
      </c>
    </row>
    <row r="277" spans="2:4" x14ac:dyDescent="0.25">
      <c r="B277" s="112">
        <v>35678</v>
      </c>
      <c r="D277" s="87">
        <v>6.25</v>
      </c>
    </row>
    <row r="278" spans="2:4" x14ac:dyDescent="0.25">
      <c r="B278" s="112">
        <v>35665</v>
      </c>
      <c r="D278" s="87">
        <v>10</v>
      </c>
    </row>
    <row r="279" spans="2:4" x14ac:dyDescent="0.25">
      <c r="B279" s="112">
        <v>35656</v>
      </c>
      <c r="D279" s="87">
        <v>10.25</v>
      </c>
    </row>
    <row r="280" spans="2:4" x14ac:dyDescent="0.25">
      <c r="B280" s="112">
        <v>35648</v>
      </c>
      <c r="D280" s="87">
        <v>7.25</v>
      </c>
    </row>
    <row r="281" spans="2:4" x14ac:dyDescent="0.25">
      <c r="B281" s="112">
        <v>35636</v>
      </c>
      <c r="D281" s="87">
        <v>7.5</v>
      </c>
    </row>
    <row r="282" spans="2:4" x14ac:dyDescent="0.25">
      <c r="B282" s="112">
        <v>35626</v>
      </c>
      <c r="D282" s="87">
        <v>9.5</v>
      </c>
    </row>
    <row r="283" spans="2:4" x14ac:dyDescent="0.25">
      <c r="B283" s="112">
        <v>35622</v>
      </c>
      <c r="D283" s="87">
        <v>11</v>
      </c>
    </row>
    <row r="284" spans="2:4" x14ac:dyDescent="0.25">
      <c r="B284" s="112">
        <v>35616</v>
      </c>
      <c r="D284" s="87">
        <v>9.25</v>
      </c>
    </row>
    <row r="285" spans="2:4" x14ac:dyDescent="0.25">
      <c r="B285" s="112">
        <v>35607</v>
      </c>
      <c r="D285" s="87">
        <v>9</v>
      </c>
    </row>
    <row r="286" spans="2:4" x14ac:dyDescent="0.25">
      <c r="B286" s="112">
        <v>35602</v>
      </c>
      <c r="D286" s="87">
        <v>6</v>
      </c>
    </row>
    <row r="287" spans="2:4" x14ac:dyDescent="0.25">
      <c r="B287" s="112">
        <v>35590</v>
      </c>
      <c r="D287" s="87">
        <v>9</v>
      </c>
    </row>
    <row r="288" spans="2:4" x14ac:dyDescent="0.25">
      <c r="B288" s="112">
        <v>35586</v>
      </c>
      <c r="D288" s="87">
        <v>13</v>
      </c>
    </row>
    <row r="289" spans="2:4" x14ac:dyDescent="0.25">
      <c r="B289" s="112">
        <v>35572</v>
      </c>
      <c r="D289" s="87">
        <v>14</v>
      </c>
    </row>
    <row r="290" spans="2:4" x14ac:dyDescent="0.25">
      <c r="B290" s="112">
        <v>35338</v>
      </c>
      <c r="D290" s="87">
        <v>11</v>
      </c>
    </row>
    <row r="291" spans="2:4" x14ac:dyDescent="0.25">
      <c r="B291" s="112">
        <v>35326</v>
      </c>
      <c r="D291" s="87">
        <v>13</v>
      </c>
    </row>
    <row r="292" spans="2:4" x14ac:dyDescent="0.25">
      <c r="B292" s="112">
        <v>35318</v>
      </c>
      <c r="D292" s="87">
        <v>8</v>
      </c>
    </row>
    <row r="293" spans="2:4" x14ac:dyDescent="0.25">
      <c r="B293" s="112">
        <v>35303</v>
      </c>
      <c r="D293" s="87">
        <v>11.5</v>
      </c>
    </row>
    <row r="294" spans="2:4" x14ac:dyDescent="0.25">
      <c r="B294" s="112">
        <v>35298</v>
      </c>
      <c r="D294" s="87">
        <v>10</v>
      </c>
    </row>
    <row r="295" spans="2:4" x14ac:dyDescent="0.25">
      <c r="B295" s="112">
        <v>35290</v>
      </c>
      <c r="D295" s="87">
        <v>12.5</v>
      </c>
    </row>
    <row r="296" spans="2:4" x14ac:dyDescent="0.25">
      <c r="B296" s="112">
        <v>35272</v>
      </c>
      <c r="D296" s="87">
        <v>11.5</v>
      </c>
    </row>
    <row r="297" spans="2:4" x14ac:dyDescent="0.25">
      <c r="B297" s="112">
        <v>35265</v>
      </c>
      <c r="D297" s="87">
        <v>13.75</v>
      </c>
    </row>
    <row r="298" spans="2:4" x14ac:dyDescent="0.25">
      <c r="B298" s="112">
        <v>35257</v>
      </c>
      <c r="D298" s="87">
        <v>12.75</v>
      </c>
    </row>
    <row r="299" spans="2:4" x14ac:dyDescent="0.25">
      <c r="B299" s="112">
        <v>35250</v>
      </c>
      <c r="D299" s="87">
        <v>14</v>
      </c>
    </row>
    <row r="300" spans="2:4" x14ac:dyDescent="0.25">
      <c r="B300" s="112">
        <v>35242</v>
      </c>
      <c r="D300" s="87">
        <v>8.25</v>
      </c>
    </row>
    <row r="301" spans="2:4" x14ac:dyDescent="0.25">
      <c r="B301" s="112">
        <v>35238</v>
      </c>
      <c r="D301" s="87">
        <v>7</v>
      </c>
    </row>
    <row r="302" spans="2:4" x14ac:dyDescent="0.25">
      <c r="B302" s="112">
        <v>35230</v>
      </c>
      <c r="D302" s="87">
        <v>12</v>
      </c>
    </row>
    <row r="303" spans="2:4" x14ac:dyDescent="0.25">
      <c r="B303" s="112">
        <v>34982</v>
      </c>
      <c r="D303" s="87">
        <v>16.25</v>
      </c>
    </row>
    <row r="304" spans="2:4" x14ac:dyDescent="0.25">
      <c r="B304" s="112">
        <v>34976</v>
      </c>
      <c r="D304" s="87">
        <v>11.5</v>
      </c>
    </row>
    <row r="305" spans="2:4" x14ac:dyDescent="0.25">
      <c r="B305" s="112">
        <v>34967</v>
      </c>
      <c r="D305" s="87">
        <v>10.5</v>
      </c>
    </row>
    <row r="306" spans="2:4" x14ac:dyDescent="0.25">
      <c r="B306" s="112">
        <v>34953</v>
      </c>
      <c r="D306" s="87">
        <v>10</v>
      </c>
    </row>
    <row r="307" spans="2:4" x14ac:dyDescent="0.25">
      <c r="B307" s="112">
        <v>34948</v>
      </c>
      <c r="D307" s="87">
        <v>6.5</v>
      </c>
    </row>
    <row r="308" spans="2:4" x14ac:dyDescent="0.25">
      <c r="B308" s="112">
        <v>34934</v>
      </c>
      <c r="D308" s="87">
        <v>8.25</v>
      </c>
    </row>
    <row r="309" spans="2:4" x14ac:dyDescent="0.25">
      <c r="B309" s="112">
        <v>34927</v>
      </c>
      <c r="D309" s="87">
        <v>7.5</v>
      </c>
    </row>
    <row r="310" spans="2:4" x14ac:dyDescent="0.25">
      <c r="B310" s="112">
        <v>34917</v>
      </c>
      <c r="D310" s="87">
        <v>7.25</v>
      </c>
    </row>
    <row r="311" spans="2:4" x14ac:dyDescent="0.25">
      <c r="B311" s="112">
        <v>34907</v>
      </c>
      <c r="D311" s="87">
        <v>6</v>
      </c>
    </row>
    <row r="312" spans="2:4" x14ac:dyDescent="0.25">
      <c r="B312" s="112">
        <v>34898</v>
      </c>
      <c r="D312" s="87">
        <v>7.25</v>
      </c>
    </row>
    <row r="313" spans="2:4" x14ac:dyDescent="0.25">
      <c r="B313" s="112">
        <v>34892</v>
      </c>
      <c r="D313" s="87">
        <v>6.5</v>
      </c>
    </row>
    <row r="314" spans="2:4" x14ac:dyDescent="0.25">
      <c r="B314" s="112">
        <v>34886</v>
      </c>
      <c r="D314" s="87">
        <v>9</v>
      </c>
    </row>
    <row r="315" spans="2:4" x14ac:dyDescent="0.25">
      <c r="B315" s="112">
        <v>34872</v>
      </c>
      <c r="D315" s="87">
        <v>6.5</v>
      </c>
    </row>
    <row r="316" spans="2:4" x14ac:dyDescent="0.25">
      <c r="B316" s="112">
        <v>34864</v>
      </c>
      <c r="D316" s="87">
        <v>14.75</v>
      </c>
    </row>
    <row r="317" spans="2:4" x14ac:dyDescent="0.25">
      <c r="B317" s="112">
        <v>34856</v>
      </c>
      <c r="D317" s="87">
        <v>12</v>
      </c>
    </row>
    <row r="318" spans="2:4" x14ac:dyDescent="0.25">
      <c r="B318" s="112">
        <v>34848</v>
      </c>
      <c r="D318" s="88"/>
    </row>
    <row r="319" spans="2:4" x14ac:dyDescent="0.25">
      <c r="B319" s="112">
        <v>34845</v>
      </c>
      <c r="D319" s="87">
        <v>6.75</v>
      </c>
    </row>
    <row r="320" spans="2:4" x14ac:dyDescent="0.25">
      <c r="B320" s="112">
        <v>34831</v>
      </c>
      <c r="D320" s="87">
        <v>7.5</v>
      </c>
    </row>
    <row r="321" spans="2:4" x14ac:dyDescent="0.25">
      <c r="B321" s="112">
        <v>34623</v>
      </c>
      <c r="D321" s="87">
        <v>14.75</v>
      </c>
    </row>
    <row r="322" spans="2:4" x14ac:dyDescent="0.25">
      <c r="B322" s="112">
        <v>34617</v>
      </c>
      <c r="D322" s="87">
        <v>15</v>
      </c>
    </row>
    <row r="323" spans="2:4" x14ac:dyDescent="0.25">
      <c r="B323" s="112">
        <v>34606</v>
      </c>
      <c r="D323" s="87">
        <v>14.25</v>
      </c>
    </row>
    <row r="324" spans="2:4" x14ac:dyDescent="0.25">
      <c r="B324" s="112">
        <v>34589</v>
      </c>
      <c r="D324" s="87">
        <v>8</v>
      </c>
    </row>
    <row r="325" spans="2:4" x14ac:dyDescent="0.25">
      <c r="B325" s="112">
        <v>34578</v>
      </c>
      <c r="D325" s="87">
        <v>8.5</v>
      </c>
    </row>
    <row r="326" spans="2:4" x14ac:dyDescent="0.25">
      <c r="B326" s="112">
        <v>34568</v>
      </c>
      <c r="D326" s="87">
        <v>8</v>
      </c>
    </row>
    <row r="327" spans="2:4" x14ac:dyDescent="0.25">
      <c r="B327" s="112">
        <v>34551</v>
      </c>
      <c r="D327" s="87">
        <v>8.25</v>
      </c>
    </row>
    <row r="328" spans="2:4" x14ac:dyDescent="0.25">
      <c r="B328" s="112">
        <v>34540</v>
      </c>
      <c r="D328" s="88"/>
    </row>
    <row r="329" spans="2:4" x14ac:dyDescent="0.25">
      <c r="B329" s="112">
        <v>34539</v>
      </c>
      <c r="D329" s="87">
        <v>10</v>
      </c>
    </row>
    <row r="330" spans="2:4" x14ac:dyDescent="0.25">
      <c r="B330" s="112">
        <v>34527</v>
      </c>
      <c r="D330" s="87">
        <v>8.75</v>
      </c>
    </row>
    <row r="331" spans="2:4" x14ac:dyDescent="0.25">
      <c r="B331" s="112">
        <v>34519</v>
      </c>
      <c r="D331" s="87">
        <v>9.5</v>
      </c>
    </row>
    <row r="332" spans="2:4" x14ac:dyDescent="0.25">
      <c r="B332" s="112">
        <v>34501</v>
      </c>
      <c r="D332" s="87">
        <v>10.25</v>
      </c>
    </row>
    <row r="333" spans="2:4" x14ac:dyDescent="0.25">
      <c r="B333" s="112">
        <v>34494</v>
      </c>
      <c r="D333" s="87">
        <v>10.25</v>
      </c>
    </row>
    <row r="334" spans="2:4" x14ac:dyDescent="0.25">
      <c r="B334" s="112">
        <v>34482</v>
      </c>
      <c r="D334" s="87">
        <v>8.75</v>
      </c>
    </row>
    <row r="335" spans="2:4" x14ac:dyDescent="0.25">
      <c r="B335" s="112">
        <v>34459</v>
      </c>
      <c r="D335" s="87">
        <v>22.5</v>
      </c>
    </row>
    <row r="336" spans="2:4" x14ac:dyDescent="0.25">
      <c r="B336" s="112">
        <v>34447</v>
      </c>
      <c r="D336" s="87">
        <v>21.5</v>
      </c>
    </row>
    <row r="337" spans="2:4" x14ac:dyDescent="0.25">
      <c r="B337" s="112">
        <v>34268</v>
      </c>
      <c r="D337" s="87">
        <v>18.75</v>
      </c>
    </row>
    <row r="338" spans="2:4" x14ac:dyDescent="0.25">
      <c r="B338" s="112">
        <v>34260</v>
      </c>
      <c r="D338" s="87">
        <v>18.5</v>
      </c>
    </row>
    <row r="339" spans="2:4" x14ac:dyDescent="0.25">
      <c r="B339" s="112">
        <v>34252</v>
      </c>
      <c r="D339" s="87">
        <v>14.5</v>
      </c>
    </row>
    <row r="340" spans="2:4" x14ac:dyDescent="0.25">
      <c r="B340" s="112">
        <v>34242</v>
      </c>
      <c r="D340" s="87">
        <v>18</v>
      </c>
    </row>
    <row r="341" spans="2:4" x14ac:dyDescent="0.25">
      <c r="B341" s="112">
        <v>34230</v>
      </c>
      <c r="D341" s="87">
        <v>11.75</v>
      </c>
    </row>
    <row r="342" spans="2:4" x14ac:dyDescent="0.25">
      <c r="B342" s="112">
        <v>34213</v>
      </c>
      <c r="D342" s="87">
        <v>6</v>
      </c>
    </row>
    <row r="343" spans="2:4" x14ac:dyDescent="0.25">
      <c r="B343" s="112">
        <v>34206</v>
      </c>
      <c r="D343" s="87">
        <v>6.25</v>
      </c>
    </row>
    <row r="344" spans="2:4" x14ac:dyDescent="0.25">
      <c r="B344" s="112">
        <v>34196</v>
      </c>
      <c r="D344" s="87">
        <v>5.5</v>
      </c>
    </row>
    <row r="345" spans="2:4" x14ac:dyDescent="0.25">
      <c r="B345" s="112">
        <v>34192</v>
      </c>
      <c r="D345" s="87">
        <v>6.5</v>
      </c>
    </row>
    <row r="346" spans="2:4" x14ac:dyDescent="0.25">
      <c r="B346" s="112">
        <v>34180</v>
      </c>
      <c r="D346" s="87">
        <v>7.25</v>
      </c>
    </row>
    <row r="347" spans="2:4" x14ac:dyDescent="0.25">
      <c r="B347" s="112">
        <v>34158</v>
      </c>
      <c r="D347" s="87">
        <v>8.25</v>
      </c>
    </row>
    <row r="348" spans="2:4" x14ac:dyDescent="0.25">
      <c r="B348" s="112">
        <v>34155</v>
      </c>
      <c r="D348" s="87">
        <v>16.25</v>
      </c>
    </row>
    <row r="349" spans="2:4" x14ac:dyDescent="0.25">
      <c r="B349" s="112">
        <v>34142</v>
      </c>
      <c r="D349" s="87">
        <v>14.75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598C-3A7B-4466-9C8E-7F5F24EB43FD}">
  <dimension ref="A1:S343"/>
  <sheetViews>
    <sheetView workbookViewId="0"/>
  </sheetViews>
  <sheetFormatPr defaultRowHeight="15" x14ac:dyDescent="0.25"/>
  <cols>
    <col min="2" max="3" width="12.28515625" customWidth="1"/>
    <col min="19" max="19" width="12.28515625" customWidth="1"/>
  </cols>
  <sheetData>
    <row r="1" spans="1:19" x14ac:dyDescent="0.25">
      <c r="B1" t="s">
        <v>31</v>
      </c>
      <c r="D1" t="s">
        <v>38</v>
      </c>
    </row>
    <row r="2" spans="1:19" x14ac:dyDescent="0.25">
      <c r="A2">
        <v>2000</v>
      </c>
      <c r="B2" s="33">
        <v>36718</v>
      </c>
      <c r="C2" s="23">
        <v>45484</v>
      </c>
      <c r="D2" s="10">
        <v>12.1</v>
      </c>
      <c r="R2" s="87"/>
      <c r="S2" s="105"/>
    </row>
    <row r="3" spans="1:19" x14ac:dyDescent="0.25">
      <c r="A3">
        <v>2003</v>
      </c>
      <c r="B3" s="34">
        <v>37809</v>
      </c>
      <c r="C3" s="23">
        <v>45480</v>
      </c>
      <c r="D3" s="10">
        <v>12.1</v>
      </c>
      <c r="R3" s="10"/>
      <c r="S3" s="55"/>
    </row>
    <row r="4" spans="1:19" x14ac:dyDescent="0.25">
      <c r="A4">
        <v>2008</v>
      </c>
      <c r="B4" s="34">
        <v>39652</v>
      </c>
      <c r="C4" s="23">
        <v>45496</v>
      </c>
      <c r="D4" s="10">
        <v>11.1</v>
      </c>
      <c r="R4" s="87"/>
      <c r="S4" s="108"/>
    </row>
    <row r="5" spans="1:19" x14ac:dyDescent="0.25">
      <c r="B5" s="45">
        <v>39666</v>
      </c>
      <c r="C5" s="22">
        <v>45510</v>
      </c>
      <c r="D5" s="10">
        <v>7.5</v>
      </c>
      <c r="R5" s="87"/>
      <c r="S5" s="86"/>
    </row>
    <row r="6" spans="1:19" x14ac:dyDescent="0.25">
      <c r="B6" s="45">
        <v>39597</v>
      </c>
      <c r="C6" s="22">
        <v>45441</v>
      </c>
      <c r="D6" s="10">
        <v>11.5</v>
      </c>
      <c r="R6" s="87"/>
      <c r="S6" s="86"/>
    </row>
    <row r="7" spans="1:19" x14ac:dyDescent="0.25">
      <c r="A7">
        <v>2011</v>
      </c>
      <c r="B7" s="34">
        <v>40735</v>
      </c>
      <c r="C7" s="23">
        <v>45484</v>
      </c>
      <c r="D7" s="10">
        <v>12.1</v>
      </c>
      <c r="R7" s="87"/>
      <c r="S7" s="108"/>
    </row>
    <row r="8" spans="1:19" x14ac:dyDescent="0.25">
      <c r="A8">
        <v>2012</v>
      </c>
      <c r="B8" s="45">
        <v>41121</v>
      </c>
      <c r="C8" s="22">
        <v>45504</v>
      </c>
      <c r="D8" s="10">
        <v>7.5</v>
      </c>
      <c r="R8" s="87"/>
      <c r="S8" s="86"/>
    </row>
    <row r="9" spans="1:19" x14ac:dyDescent="0.25">
      <c r="B9" s="45">
        <v>41009</v>
      </c>
      <c r="C9" s="22">
        <v>45392</v>
      </c>
      <c r="D9" s="10">
        <v>17</v>
      </c>
      <c r="R9" s="87"/>
      <c r="S9" s="86"/>
    </row>
    <row r="10" spans="1:19" x14ac:dyDescent="0.25">
      <c r="A10">
        <v>2013</v>
      </c>
      <c r="B10" s="45">
        <v>41492</v>
      </c>
      <c r="C10" s="22">
        <v>45510</v>
      </c>
      <c r="D10" s="10">
        <v>16</v>
      </c>
      <c r="R10" s="87"/>
      <c r="S10" s="86"/>
    </row>
    <row r="11" spans="1:19" x14ac:dyDescent="0.25">
      <c r="A11">
        <v>2014</v>
      </c>
      <c r="B11" s="45">
        <v>41843</v>
      </c>
      <c r="C11" s="22">
        <v>45496</v>
      </c>
      <c r="D11" s="10">
        <v>9</v>
      </c>
      <c r="R11" s="87"/>
      <c r="S11" s="86"/>
    </row>
    <row r="12" spans="1:19" x14ac:dyDescent="0.25">
      <c r="A12">
        <v>2015</v>
      </c>
      <c r="B12" s="34">
        <v>42184</v>
      </c>
      <c r="C12" s="23">
        <v>45472</v>
      </c>
      <c r="D12" s="10">
        <v>4.5999999999999996</v>
      </c>
      <c r="R12" s="87"/>
      <c r="S12" s="108"/>
    </row>
    <row r="13" spans="1:19" x14ac:dyDescent="0.25">
      <c r="A13">
        <v>2017</v>
      </c>
      <c r="B13" s="45">
        <v>42977</v>
      </c>
      <c r="C13" s="22">
        <v>45534</v>
      </c>
      <c r="D13" s="10">
        <v>9</v>
      </c>
      <c r="R13" s="10"/>
      <c r="S13" s="45"/>
    </row>
    <row r="14" spans="1:19" x14ac:dyDescent="0.25">
      <c r="A14">
        <v>2018</v>
      </c>
      <c r="B14" s="45">
        <v>43342</v>
      </c>
      <c r="C14" s="22">
        <v>45534</v>
      </c>
      <c r="D14" s="10">
        <v>9.5</v>
      </c>
      <c r="R14" s="87"/>
      <c r="S14" s="86"/>
    </row>
    <row r="15" spans="1:19" x14ac:dyDescent="0.25">
      <c r="A15">
        <v>2019</v>
      </c>
      <c r="B15" s="45">
        <v>43705</v>
      </c>
      <c r="C15" s="22">
        <v>45532</v>
      </c>
      <c r="D15" s="10">
        <v>4</v>
      </c>
      <c r="R15" s="87"/>
      <c r="S15" s="86"/>
    </row>
    <row r="16" spans="1:19" x14ac:dyDescent="0.25">
      <c r="A16">
        <v>2020</v>
      </c>
      <c r="B16" s="45">
        <v>44069</v>
      </c>
      <c r="C16" s="22">
        <v>45530</v>
      </c>
      <c r="D16" s="10">
        <v>4</v>
      </c>
      <c r="R16" s="87"/>
      <c r="S16" s="86"/>
    </row>
    <row r="17" spans="1:19" x14ac:dyDescent="0.25">
      <c r="A17">
        <v>2021</v>
      </c>
      <c r="B17" s="45">
        <v>44438</v>
      </c>
      <c r="C17" s="22">
        <v>45534</v>
      </c>
      <c r="D17" s="10">
        <v>6</v>
      </c>
      <c r="R17" s="87"/>
      <c r="S17" s="86"/>
    </row>
    <row r="18" spans="1:19" x14ac:dyDescent="0.25">
      <c r="A18">
        <v>2022</v>
      </c>
      <c r="B18" s="45">
        <v>44803</v>
      </c>
      <c r="C18" s="22">
        <v>45534</v>
      </c>
      <c r="D18" s="10">
        <v>6</v>
      </c>
      <c r="R18" s="87"/>
      <c r="S18" s="86"/>
    </row>
    <row r="19" spans="1:19" x14ac:dyDescent="0.25">
      <c r="A19">
        <v>2023</v>
      </c>
      <c r="B19" s="45">
        <v>45168</v>
      </c>
      <c r="C19" s="22">
        <v>45534</v>
      </c>
      <c r="D19" s="10">
        <v>5.5</v>
      </c>
      <c r="R19" s="87"/>
      <c r="S19" s="86"/>
    </row>
    <row r="20" spans="1:19" x14ac:dyDescent="0.25">
      <c r="B20" s="78">
        <v>45191</v>
      </c>
      <c r="D20" s="80">
        <v>4.1500000000000004</v>
      </c>
      <c r="R20" s="80"/>
      <c r="S20" s="78"/>
    </row>
    <row r="21" spans="1:19" x14ac:dyDescent="0.25">
      <c r="B21" s="78">
        <v>45151</v>
      </c>
      <c r="D21" s="80">
        <v>7.2</v>
      </c>
      <c r="R21" s="104"/>
      <c r="S21" s="106"/>
    </row>
    <row r="22" spans="1:19" x14ac:dyDescent="0.25">
      <c r="B22" s="78">
        <v>45142</v>
      </c>
      <c r="D22" s="80">
        <v>4.8499999999999996</v>
      </c>
      <c r="R22" s="80"/>
      <c r="S22" s="78"/>
    </row>
    <row r="23" spans="1:19" x14ac:dyDescent="0.25">
      <c r="B23" s="78">
        <v>45135</v>
      </c>
      <c r="D23" s="80">
        <v>6.15</v>
      </c>
      <c r="R23" s="80"/>
      <c r="S23" s="78"/>
    </row>
    <row r="24" spans="1:19" x14ac:dyDescent="0.25">
      <c r="B24" s="78">
        <v>45128</v>
      </c>
      <c r="D24" s="80">
        <v>9.4499999999999993</v>
      </c>
      <c r="R24" s="80"/>
      <c r="S24" s="78"/>
    </row>
    <row r="25" spans="1:19" x14ac:dyDescent="0.25">
      <c r="B25" s="78">
        <v>45106</v>
      </c>
      <c r="D25" s="80">
        <v>13.4</v>
      </c>
      <c r="R25" s="80"/>
      <c r="S25" s="78"/>
    </row>
    <row r="26" spans="1:19" x14ac:dyDescent="0.25">
      <c r="B26" s="78">
        <v>45101</v>
      </c>
      <c r="D26" s="80">
        <v>16.100000000000001</v>
      </c>
      <c r="R26" s="80"/>
      <c r="S26" s="78"/>
    </row>
    <row r="27" spans="1:19" x14ac:dyDescent="0.25">
      <c r="B27" s="78">
        <v>45095</v>
      </c>
      <c r="D27" s="80">
        <v>14.8</v>
      </c>
      <c r="R27" s="80"/>
      <c r="S27" s="78"/>
    </row>
    <row r="28" spans="1:19" x14ac:dyDescent="0.25">
      <c r="B28" s="78">
        <v>45083</v>
      </c>
      <c r="D28" s="80">
        <v>15.3</v>
      </c>
      <c r="R28" s="104"/>
      <c r="S28" s="106"/>
    </row>
    <row r="29" spans="1:19" x14ac:dyDescent="0.25">
      <c r="B29" s="78">
        <v>44812</v>
      </c>
      <c r="D29" s="80">
        <v>4</v>
      </c>
      <c r="R29" s="80"/>
      <c r="S29" s="78"/>
    </row>
    <row r="30" spans="1:19" x14ac:dyDescent="0.25">
      <c r="B30" s="78">
        <v>44798</v>
      </c>
      <c r="D30" s="80">
        <v>5.35</v>
      </c>
      <c r="R30" s="80"/>
      <c r="S30" s="78"/>
    </row>
    <row r="31" spans="1:19" x14ac:dyDescent="0.25">
      <c r="B31" s="78">
        <v>44784</v>
      </c>
      <c r="D31" s="80">
        <v>6.6</v>
      </c>
      <c r="R31" s="80"/>
      <c r="S31" s="78"/>
    </row>
    <row r="32" spans="1:19" x14ac:dyDescent="0.25">
      <c r="B32" s="78">
        <v>44773</v>
      </c>
      <c r="D32" s="80">
        <v>4.5</v>
      </c>
      <c r="R32" s="80"/>
      <c r="S32" s="78"/>
    </row>
    <row r="33" spans="2:19" x14ac:dyDescent="0.25">
      <c r="B33" s="78">
        <v>44764</v>
      </c>
      <c r="D33" s="80">
        <v>4.8</v>
      </c>
      <c r="R33" s="80"/>
      <c r="S33" s="78"/>
    </row>
    <row r="34" spans="2:19" x14ac:dyDescent="0.25">
      <c r="B34" s="78">
        <v>44740</v>
      </c>
      <c r="D34" s="80">
        <v>7.1</v>
      </c>
      <c r="R34" s="80"/>
      <c r="S34" s="78"/>
    </row>
    <row r="35" spans="2:19" x14ac:dyDescent="0.25">
      <c r="B35" s="78">
        <v>44728</v>
      </c>
      <c r="D35" s="80">
        <v>6.6</v>
      </c>
      <c r="R35" s="80"/>
      <c r="S35" s="78"/>
    </row>
    <row r="36" spans="2:19" x14ac:dyDescent="0.25">
      <c r="B36" s="78">
        <v>44709</v>
      </c>
      <c r="D36" s="80">
        <v>10.9</v>
      </c>
      <c r="R36" s="79"/>
      <c r="S36" s="78"/>
    </row>
    <row r="37" spans="2:19" x14ac:dyDescent="0.25">
      <c r="B37" s="78">
        <v>44424</v>
      </c>
      <c r="D37" s="80">
        <v>8.35</v>
      </c>
      <c r="R37" s="80"/>
      <c r="S37" s="78"/>
    </row>
    <row r="38" spans="2:19" x14ac:dyDescent="0.25">
      <c r="B38" s="78">
        <v>44411</v>
      </c>
      <c r="D38" s="80">
        <v>10.1</v>
      </c>
      <c r="R38" s="80"/>
      <c r="S38" s="78"/>
    </row>
    <row r="39" spans="2:19" x14ac:dyDescent="0.25">
      <c r="B39" s="78">
        <v>44401</v>
      </c>
      <c r="D39" s="80">
        <v>8.8000000000000007</v>
      </c>
      <c r="R39" s="104"/>
      <c r="S39" s="106"/>
    </row>
    <row r="40" spans="2:19" x14ac:dyDescent="0.25">
      <c r="B40" s="78">
        <v>44386</v>
      </c>
      <c r="D40" s="80">
        <v>6.2</v>
      </c>
      <c r="R40" s="80"/>
      <c r="S40" s="78"/>
    </row>
    <row r="41" spans="2:19" x14ac:dyDescent="0.25">
      <c r="B41" s="78">
        <v>44377</v>
      </c>
      <c r="D41" s="80">
        <v>7</v>
      </c>
      <c r="R41" s="80"/>
      <c r="S41" s="78"/>
    </row>
    <row r="42" spans="2:19" x14ac:dyDescent="0.25">
      <c r="B42" s="78">
        <v>44346</v>
      </c>
      <c r="D42" s="80">
        <v>4.4000000000000004</v>
      </c>
      <c r="R42" s="80"/>
      <c r="S42" s="78"/>
    </row>
    <row r="43" spans="2:19" x14ac:dyDescent="0.25">
      <c r="B43" s="78">
        <v>44060</v>
      </c>
      <c r="D43" s="80">
        <v>5.8</v>
      </c>
      <c r="R43" s="80"/>
      <c r="S43" s="78"/>
    </row>
    <row r="44" spans="2:19" x14ac:dyDescent="0.25">
      <c r="B44" s="78">
        <v>44051</v>
      </c>
      <c r="D44" s="80">
        <v>8.6</v>
      </c>
      <c r="R44" s="80"/>
      <c r="S44" s="78"/>
    </row>
    <row r="45" spans="2:19" x14ac:dyDescent="0.25">
      <c r="B45" s="78">
        <v>44043</v>
      </c>
      <c r="D45" s="80">
        <v>5.8</v>
      </c>
      <c r="R45" s="80"/>
      <c r="S45" s="78"/>
    </row>
    <row r="46" spans="2:19" x14ac:dyDescent="0.25">
      <c r="B46" s="78">
        <v>44037</v>
      </c>
      <c r="D46" s="80">
        <v>5.8</v>
      </c>
      <c r="R46" s="80"/>
      <c r="S46" s="78"/>
    </row>
    <row r="47" spans="2:19" x14ac:dyDescent="0.25">
      <c r="B47" s="78">
        <v>44026</v>
      </c>
      <c r="D47" s="80">
        <v>9.8000000000000007</v>
      </c>
      <c r="R47" s="80"/>
      <c r="S47" s="78"/>
    </row>
    <row r="48" spans="2:19" x14ac:dyDescent="0.25">
      <c r="B48" s="78">
        <v>44006</v>
      </c>
      <c r="D48" s="80">
        <v>10.4</v>
      </c>
      <c r="R48" s="104"/>
      <c r="S48" s="106"/>
    </row>
    <row r="49" spans="2:19" x14ac:dyDescent="0.25">
      <c r="B49" s="78">
        <v>43999</v>
      </c>
      <c r="D49" s="80">
        <v>8</v>
      </c>
      <c r="R49" s="80"/>
      <c r="S49" s="78"/>
    </row>
    <row r="50" spans="2:19" x14ac:dyDescent="0.25">
      <c r="B50" s="78">
        <v>43987</v>
      </c>
      <c r="D50" s="58"/>
      <c r="R50" s="87"/>
      <c r="S50" s="78"/>
    </row>
    <row r="51" spans="2:19" x14ac:dyDescent="0.25">
      <c r="B51" s="78">
        <v>43981</v>
      </c>
      <c r="D51" s="80">
        <v>10.7</v>
      </c>
      <c r="R51" s="80"/>
      <c r="S51" s="78"/>
    </row>
    <row r="52" spans="2:19" x14ac:dyDescent="0.25">
      <c r="B52" s="78">
        <v>43710</v>
      </c>
      <c r="D52" s="80">
        <v>4.3</v>
      </c>
      <c r="R52" s="80"/>
      <c r="S52" s="78"/>
    </row>
    <row r="53" spans="2:19" x14ac:dyDescent="0.25">
      <c r="B53" s="78">
        <v>43697</v>
      </c>
      <c r="D53" s="80">
        <v>5</v>
      </c>
      <c r="R53" s="80"/>
      <c r="S53" s="78"/>
    </row>
    <row r="54" spans="2:19" x14ac:dyDescent="0.25">
      <c r="B54" s="78">
        <v>43679</v>
      </c>
      <c r="D54" s="80">
        <v>6.7</v>
      </c>
      <c r="R54" s="80"/>
      <c r="S54" s="78"/>
    </row>
    <row r="55" spans="2:19" x14ac:dyDescent="0.25">
      <c r="B55" s="78">
        <v>43669</v>
      </c>
      <c r="D55" s="80">
        <v>6.3</v>
      </c>
      <c r="R55" s="80"/>
      <c r="S55" s="78"/>
    </row>
    <row r="56" spans="2:19" x14ac:dyDescent="0.25">
      <c r="B56" s="78">
        <v>43658</v>
      </c>
      <c r="D56" s="80">
        <v>2.8</v>
      </c>
      <c r="R56" s="80"/>
      <c r="S56" s="78"/>
    </row>
    <row r="57" spans="2:19" x14ac:dyDescent="0.25">
      <c r="B57" s="78">
        <v>43641</v>
      </c>
      <c r="D57" s="80">
        <v>3.7</v>
      </c>
      <c r="R57" s="104"/>
      <c r="S57" s="106"/>
    </row>
    <row r="58" spans="2:19" x14ac:dyDescent="0.25">
      <c r="B58" s="78">
        <v>43634</v>
      </c>
      <c r="D58" s="80">
        <v>5</v>
      </c>
      <c r="R58" s="80"/>
      <c r="S58" s="78"/>
    </row>
    <row r="59" spans="2:19" x14ac:dyDescent="0.25">
      <c r="B59" s="78">
        <v>43624</v>
      </c>
      <c r="D59" s="80">
        <v>5.2</v>
      </c>
      <c r="R59" s="80"/>
      <c r="S59" s="78"/>
    </row>
    <row r="60" spans="2:19" x14ac:dyDescent="0.25">
      <c r="B60" s="78">
        <v>43616</v>
      </c>
      <c r="D60" s="80">
        <v>7.2</v>
      </c>
      <c r="R60" s="80"/>
      <c r="S60" s="78"/>
    </row>
    <row r="61" spans="2:19" x14ac:dyDescent="0.25">
      <c r="B61" s="78">
        <v>43326</v>
      </c>
      <c r="D61" s="80">
        <v>5.4</v>
      </c>
      <c r="R61" s="80"/>
      <c r="S61" s="78"/>
    </row>
    <row r="62" spans="2:19" x14ac:dyDescent="0.25">
      <c r="B62" s="78">
        <v>43300</v>
      </c>
      <c r="D62" s="80">
        <v>10.1</v>
      </c>
      <c r="R62" s="80"/>
      <c r="S62" s="78"/>
    </row>
    <row r="63" spans="2:19" x14ac:dyDescent="0.25">
      <c r="B63" s="78">
        <v>43283</v>
      </c>
      <c r="D63" s="80">
        <v>9.4</v>
      </c>
      <c r="R63" s="80"/>
      <c r="S63" s="78"/>
    </row>
    <row r="64" spans="2:19" x14ac:dyDescent="0.25">
      <c r="B64" s="78">
        <v>43265</v>
      </c>
      <c r="D64" s="80">
        <v>6.8</v>
      </c>
      <c r="R64" s="80"/>
      <c r="S64" s="78"/>
    </row>
    <row r="65" spans="2:19" x14ac:dyDescent="0.25">
      <c r="B65" s="78">
        <v>43244</v>
      </c>
      <c r="D65" s="80">
        <v>7</v>
      </c>
      <c r="R65" s="80"/>
      <c r="S65" s="78"/>
    </row>
    <row r="66" spans="2:19" x14ac:dyDescent="0.25">
      <c r="B66" s="78">
        <v>43010</v>
      </c>
      <c r="D66" s="80">
        <v>16.7</v>
      </c>
      <c r="R66" s="80"/>
      <c r="S66" s="78"/>
    </row>
    <row r="67" spans="2:19" x14ac:dyDescent="0.25">
      <c r="B67" s="78">
        <v>42999</v>
      </c>
      <c r="D67" s="80">
        <v>9.8000000000000007</v>
      </c>
      <c r="R67" s="80"/>
      <c r="S67" s="78"/>
    </row>
    <row r="68" spans="2:19" x14ac:dyDescent="0.25">
      <c r="B68" s="78">
        <v>42990</v>
      </c>
      <c r="D68" s="80">
        <v>8.1999999999999993</v>
      </c>
      <c r="R68" s="80"/>
      <c r="S68" s="78"/>
    </row>
    <row r="69" spans="2:19" x14ac:dyDescent="0.25">
      <c r="B69" s="78">
        <v>42973</v>
      </c>
      <c r="D69" s="80">
        <v>9</v>
      </c>
      <c r="R69" s="80"/>
      <c r="S69" s="78"/>
    </row>
    <row r="70" spans="2:19" x14ac:dyDescent="0.25">
      <c r="B70" s="78">
        <v>42948</v>
      </c>
      <c r="D70" s="80">
        <v>8.5</v>
      </c>
      <c r="R70" s="80"/>
      <c r="S70" s="78"/>
    </row>
    <row r="71" spans="2:19" x14ac:dyDescent="0.25">
      <c r="B71" s="78">
        <v>42943</v>
      </c>
      <c r="D71" s="80">
        <v>10.3</v>
      </c>
      <c r="R71" s="80"/>
      <c r="S71" s="78"/>
    </row>
    <row r="72" spans="2:19" x14ac:dyDescent="0.25">
      <c r="B72" s="78">
        <v>42937</v>
      </c>
      <c r="D72" s="80">
        <v>9.1</v>
      </c>
      <c r="R72" s="80"/>
      <c r="S72" s="78"/>
    </row>
    <row r="73" spans="2:19" x14ac:dyDescent="0.25">
      <c r="B73" s="78">
        <v>42931</v>
      </c>
      <c r="D73" s="80">
        <v>10.8</v>
      </c>
      <c r="R73" s="80"/>
      <c r="S73" s="78"/>
    </row>
    <row r="74" spans="2:19" x14ac:dyDescent="0.25">
      <c r="B74" s="78">
        <v>42921</v>
      </c>
      <c r="D74" s="80">
        <v>7.8</v>
      </c>
      <c r="R74" s="80"/>
      <c r="S74" s="78"/>
    </row>
    <row r="75" spans="2:19" x14ac:dyDescent="0.25">
      <c r="B75" s="78">
        <v>42914</v>
      </c>
      <c r="D75" s="80">
        <v>10</v>
      </c>
      <c r="R75" s="80"/>
      <c r="S75" s="78"/>
    </row>
    <row r="76" spans="2:19" x14ac:dyDescent="0.25">
      <c r="B76" s="78">
        <v>42907</v>
      </c>
      <c r="D76" s="80">
        <v>11</v>
      </c>
      <c r="R76" s="80"/>
      <c r="S76" s="78"/>
    </row>
    <row r="77" spans="2:19" x14ac:dyDescent="0.25">
      <c r="B77" s="78">
        <v>42901</v>
      </c>
      <c r="D77" s="80">
        <v>9.8000000000000007</v>
      </c>
      <c r="R77" s="80"/>
      <c r="S77" s="78"/>
    </row>
    <row r="78" spans="2:19" x14ac:dyDescent="0.25">
      <c r="B78" s="78">
        <v>42894</v>
      </c>
      <c r="D78" s="80">
        <v>9.8000000000000007</v>
      </c>
      <c r="R78" s="80"/>
      <c r="S78" s="78"/>
    </row>
    <row r="79" spans="2:19" x14ac:dyDescent="0.25">
      <c r="B79" s="78">
        <v>42624</v>
      </c>
      <c r="D79" s="80">
        <v>10.8</v>
      </c>
      <c r="R79" s="80"/>
      <c r="S79" s="78"/>
    </row>
    <row r="80" spans="2:19" x14ac:dyDescent="0.25">
      <c r="B80" s="78">
        <v>42610</v>
      </c>
      <c r="D80" s="80">
        <v>6.5</v>
      </c>
      <c r="R80" s="80"/>
      <c r="S80" s="78"/>
    </row>
    <row r="81" spans="2:19" x14ac:dyDescent="0.25">
      <c r="B81" s="78">
        <v>42603</v>
      </c>
      <c r="D81" s="80">
        <v>9</v>
      </c>
      <c r="R81" s="80"/>
      <c r="S81" s="78"/>
    </row>
    <row r="82" spans="2:19" x14ac:dyDescent="0.25">
      <c r="B82" s="78">
        <v>42589</v>
      </c>
      <c r="D82" s="80">
        <v>8.5</v>
      </c>
      <c r="R82" s="80"/>
      <c r="S82" s="78"/>
    </row>
    <row r="83" spans="2:19" x14ac:dyDescent="0.25">
      <c r="B83" s="78">
        <v>42575</v>
      </c>
      <c r="D83" s="80">
        <v>4.5999999999999996</v>
      </c>
      <c r="R83" s="80"/>
      <c r="S83" s="78"/>
    </row>
    <row r="84" spans="2:19" x14ac:dyDescent="0.25">
      <c r="B84" s="78">
        <v>42567</v>
      </c>
      <c r="D84" s="80">
        <v>4.7</v>
      </c>
      <c r="R84" s="80"/>
      <c r="S84" s="78"/>
    </row>
    <row r="85" spans="2:19" x14ac:dyDescent="0.25">
      <c r="B85" s="78">
        <v>42561</v>
      </c>
      <c r="D85" s="80">
        <v>4.7</v>
      </c>
      <c r="R85" s="80"/>
      <c r="S85" s="78"/>
    </row>
    <row r="86" spans="2:19" x14ac:dyDescent="0.25">
      <c r="B86" s="78">
        <v>42553</v>
      </c>
      <c r="D86" s="80">
        <v>5.0999999999999996</v>
      </c>
      <c r="R86" s="80"/>
      <c r="S86" s="78"/>
    </row>
    <row r="87" spans="2:19" x14ac:dyDescent="0.25">
      <c r="B87" s="78">
        <v>42533</v>
      </c>
      <c r="D87" s="80">
        <v>9.1999999999999993</v>
      </c>
      <c r="R87" s="80"/>
      <c r="S87" s="78"/>
    </row>
    <row r="88" spans="2:19" x14ac:dyDescent="0.25">
      <c r="B88" s="78">
        <v>42526</v>
      </c>
      <c r="D88" s="80">
        <v>9</v>
      </c>
      <c r="R88" s="80"/>
      <c r="S88" s="78"/>
    </row>
    <row r="89" spans="2:19" x14ac:dyDescent="0.25">
      <c r="B89" s="78">
        <v>42519</v>
      </c>
      <c r="D89" s="80">
        <v>11.6</v>
      </c>
      <c r="R89" s="80"/>
      <c r="S89" s="78"/>
    </row>
    <row r="90" spans="2:19" x14ac:dyDescent="0.25">
      <c r="B90" s="78">
        <v>42267</v>
      </c>
      <c r="D90" s="80">
        <v>9.8000000000000007</v>
      </c>
      <c r="R90" s="104"/>
      <c r="S90" s="107"/>
    </row>
    <row r="91" spans="2:19" x14ac:dyDescent="0.25">
      <c r="B91" s="78">
        <v>42260</v>
      </c>
      <c r="D91" s="80">
        <v>10.8</v>
      </c>
      <c r="R91" s="80"/>
      <c r="S91" s="78"/>
    </row>
    <row r="92" spans="2:19" x14ac:dyDescent="0.25">
      <c r="B92" s="78">
        <v>42254</v>
      </c>
      <c r="D92" s="80">
        <v>9</v>
      </c>
      <c r="R92" s="80"/>
      <c r="S92" s="78"/>
    </row>
    <row r="93" spans="2:19" x14ac:dyDescent="0.25">
      <c r="B93" s="78">
        <v>42247</v>
      </c>
      <c r="D93" s="80">
        <v>8.6999999999999993</v>
      </c>
      <c r="R93" s="80"/>
      <c r="S93" s="78"/>
    </row>
    <row r="94" spans="2:19" x14ac:dyDescent="0.25">
      <c r="B94" s="78">
        <v>42239</v>
      </c>
      <c r="D94" s="80">
        <v>7.4</v>
      </c>
      <c r="R94" s="80"/>
      <c r="S94" s="78"/>
    </row>
    <row r="95" spans="2:19" x14ac:dyDescent="0.25">
      <c r="B95" s="78">
        <v>42232</v>
      </c>
      <c r="D95" s="80">
        <v>7</v>
      </c>
      <c r="R95" s="80"/>
      <c r="S95" s="78"/>
    </row>
    <row r="96" spans="2:19" x14ac:dyDescent="0.25">
      <c r="B96" s="78">
        <v>42224</v>
      </c>
      <c r="D96" s="80">
        <v>7.8</v>
      </c>
      <c r="R96" s="80"/>
      <c r="S96" s="78"/>
    </row>
    <row r="97" spans="2:19" x14ac:dyDescent="0.25">
      <c r="B97" s="78">
        <v>42224</v>
      </c>
      <c r="D97" s="80">
        <v>7.8</v>
      </c>
      <c r="R97" s="104"/>
      <c r="S97" s="106"/>
    </row>
    <row r="98" spans="2:19" x14ac:dyDescent="0.25">
      <c r="B98" s="78">
        <v>42217</v>
      </c>
      <c r="D98" s="80">
        <v>6.6</v>
      </c>
      <c r="R98" s="80"/>
      <c r="S98" s="78"/>
    </row>
    <row r="99" spans="2:19" x14ac:dyDescent="0.25">
      <c r="B99" s="78">
        <v>42209</v>
      </c>
      <c r="D99" s="80">
        <v>6.5</v>
      </c>
      <c r="R99" s="80"/>
      <c r="S99" s="78"/>
    </row>
    <row r="100" spans="2:19" x14ac:dyDescent="0.25">
      <c r="B100" s="78">
        <v>42204</v>
      </c>
      <c r="D100" s="80">
        <v>5.7</v>
      </c>
      <c r="R100" s="80"/>
      <c r="S100" s="78"/>
    </row>
    <row r="101" spans="2:19" x14ac:dyDescent="0.25">
      <c r="B101" s="78">
        <v>42160</v>
      </c>
      <c r="D101" s="80">
        <v>14.9</v>
      </c>
      <c r="R101" s="80"/>
      <c r="S101" s="78"/>
    </row>
    <row r="102" spans="2:19" x14ac:dyDescent="0.25">
      <c r="B102" s="78">
        <v>41882</v>
      </c>
      <c r="D102" s="80">
        <v>5.4</v>
      </c>
      <c r="R102" s="80"/>
      <c r="S102" s="78"/>
    </row>
    <row r="103" spans="2:19" x14ac:dyDescent="0.25">
      <c r="B103" s="78">
        <v>41868</v>
      </c>
      <c r="D103" s="80">
        <v>6.1</v>
      </c>
      <c r="R103" s="80"/>
      <c r="S103" s="78"/>
    </row>
    <row r="104" spans="2:19" x14ac:dyDescent="0.25">
      <c r="B104" s="78">
        <v>41860</v>
      </c>
      <c r="D104" s="80">
        <v>9.5</v>
      </c>
      <c r="R104" s="79"/>
      <c r="S104" s="78"/>
    </row>
    <row r="105" spans="2:19" x14ac:dyDescent="0.25">
      <c r="B105" s="78">
        <v>41853</v>
      </c>
      <c r="D105" s="80">
        <v>8.9</v>
      </c>
      <c r="R105" s="104"/>
      <c r="S105" s="106"/>
    </row>
    <row r="106" spans="2:19" x14ac:dyDescent="0.25">
      <c r="B106" s="78">
        <v>41847</v>
      </c>
      <c r="D106" s="80">
        <v>10.6</v>
      </c>
      <c r="R106" s="79"/>
      <c r="S106" s="78"/>
    </row>
    <row r="107" spans="2:19" x14ac:dyDescent="0.25">
      <c r="B107" s="78">
        <v>41826</v>
      </c>
      <c r="D107" s="80">
        <v>11.4</v>
      </c>
      <c r="R107" s="80"/>
      <c r="S107" s="78"/>
    </row>
    <row r="108" spans="2:19" x14ac:dyDescent="0.25">
      <c r="B108" s="78">
        <v>41812</v>
      </c>
      <c r="D108" s="80">
        <v>8.5</v>
      </c>
      <c r="R108" s="104"/>
      <c r="S108" s="106"/>
    </row>
    <row r="109" spans="2:19" x14ac:dyDescent="0.25">
      <c r="B109" s="78">
        <v>41804</v>
      </c>
      <c r="D109" s="80">
        <v>8.8000000000000007</v>
      </c>
      <c r="R109" s="80"/>
      <c r="S109" s="78"/>
    </row>
    <row r="110" spans="2:19" x14ac:dyDescent="0.25">
      <c r="B110" s="78">
        <v>41797</v>
      </c>
      <c r="D110" s="80">
        <v>8.5</v>
      </c>
      <c r="R110" s="80"/>
      <c r="S110" s="78"/>
    </row>
    <row r="111" spans="2:19" x14ac:dyDescent="0.25">
      <c r="B111" s="78">
        <v>41791</v>
      </c>
      <c r="D111" s="80">
        <v>10.3</v>
      </c>
      <c r="R111" s="80"/>
      <c r="S111" s="78"/>
    </row>
    <row r="112" spans="2:19" x14ac:dyDescent="0.25">
      <c r="B112" s="78">
        <v>41784</v>
      </c>
      <c r="D112" s="80">
        <v>11.9</v>
      </c>
      <c r="R112" s="80"/>
      <c r="S112" s="78"/>
    </row>
    <row r="113" spans="2:19" x14ac:dyDescent="0.25">
      <c r="B113" s="78">
        <v>41519</v>
      </c>
      <c r="D113" s="58"/>
      <c r="R113" s="87"/>
      <c r="S113" s="78"/>
    </row>
    <row r="114" spans="2:19" x14ac:dyDescent="0.25">
      <c r="B114" s="78">
        <v>41476</v>
      </c>
      <c r="D114" s="58"/>
      <c r="R114" s="87"/>
      <c r="S114" s="78"/>
    </row>
    <row r="115" spans="2:19" x14ac:dyDescent="0.25">
      <c r="B115" s="78">
        <v>41152</v>
      </c>
      <c r="D115" s="80">
        <v>6.7</v>
      </c>
      <c r="R115" s="80"/>
      <c r="S115" s="78"/>
    </row>
    <row r="116" spans="2:19" x14ac:dyDescent="0.25">
      <c r="B116" s="78">
        <v>41118</v>
      </c>
      <c r="D116" s="80">
        <v>8.1</v>
      </c>
      <c r="R116" s="104"/>
      <c r="S116" s="106"/>
    </row>
    <row r="117" spans="2:19" x14ac:dyDescent="0.25">
      <c r="B117" s="78">
        <v>41113</v>
      </c>
      <c r="D117" s="80">
        <v>9.3000000000000007</v>
      </c>
      <c r="R117" s="80"/>
      <c r="S117" s="78"/>
    </row>
    <row r="118" spans="2:19" x14ac:dyDescent="0.25">
      <c r="B118" s="78">
        <v>41098</v>
      </c>
      <c r="D118" s="80">
        <v>5</v>
      </c>
      <c r="R118" s="80"/>
      <c r="S118" s="78"/>
    </row>
    <row r="119" spans="2:19" x14ac:dyDescent="0.25">
      <c r="B119" s="78">
        <v>41093</v>
      </c>
      <c r="D119" s="80">
        <v>4.7</v>
      </c>
      <c r="R119" s="80"/>
      <c r="S119" s="78"/>
    </row>
    <row r="120" spans="2:19" x14ac:dyDescent="0.25">
      <c r="B120" s="78">
        <v>41076</v>
      </c>
      <c r="D120" s="80">
        <v>9.6</v>
      </c>
      <c r="R120" s="80"/>
      <c r="S120" s="78"/>
    </row>
    <row r="121" spans="2:19" x14ac:dyDescent="0.25">
      <c r="B121" s="78">
        <v>41068</v>
      </c>
      <c r="D121" s="80">
        <v>8.6999999999999993</v>
      </c>
      <c r="R121" s="80"/>
      <c r="S121" s="78"/>
    </row>
    <row r="122" spans="2:19" x14ac:dyDescent="0.25">
      <c r="B122" s="78">
        <v>41057</v>
      </c>
      <c r="D122" s="80">
        <v>10.1</v>
      </c>
      <c r="R122" s="80"/>
      <c r="S122" s="78"/>
    </row>
    <row r="123" spans="2:19" x14ac:dyDescent="0.25">
      <c r="B123" s="78">
        <v>40796</v>
      </c>
      <c r="D123" s="80">
        <v>10.8</v>
      </c>
      <c r="R123" s="80"/>
      <c r="S123" s="78"/>
    </row>
    <row r="124" spans="2:19" x14ac:dyDescent="0.25">
      <c r="B124" s="78">
        <v>40776</v>
      </c>
      <c r="D124" s="80">
        <v>12.2</v>
      </c>
      <c r="R124" s="104"/>
      <c r="S124" s="107"/>
    </row>
    <row r="125" spans="2:19" x14ac:dyDescent="0.25">
      <c r="B125" s="78">
        <v>40767</v>
      </c>
      <c r="D125" s="80">
        <v>9.5</v>
      </c>
      <c r="R125" s="80"/>
      <c r="S125" s="78"/>
    </row>
    <row r="126" spans="2:19" x14ac:dyDescent="0.25">
      <c r="B126" s="78">
        <v>40755</v>
      </c>
      <c r="D126" s="80">
        <v>9.4</v>
      </c>
      <c r="R126" s="80"/>
      <c r="S126" s="78"/>
    </row>
    <row r="127" spans="2:19" x14ac:dyDescent="0.25">
      <c r="B127" s="78">
        <v>40755</v>
      </c>
      <c r="D127" s="80">
        <v>4.7</v>
      </c>
      <c r="R127" s="80"/>
      <c r="S127" s="78"/>
    </row>
    <row r="128" spans="2:19" x14ac:dyDescent="0.25">
      <c r="B128" s="78">
        <v>40745</v>
      </c>
      <c r="D128" s="80">
        <v>6.4</v>
      </c>
      <c r="R128" s="80"/>
      <c r="S128" s="78"/>
    </row>
    <row r="129" spans="2:19" x14ac:dyDescent="0.25">
      <c r="B129" s="78">
        <v>40739</v>
      </c>
      <c r="D129" s="80">
        <v>9.6999999999999993</v>
      </c>
      <c r="R129" s="80"/>
      <c r="S129" s="78"/>
    </row>
    <row r="130" spans="2:19" x14ac:dyDescent="0.25">
      <c r="B130" s="78">
        <v>40733</v>
      </c>
      <c r="D130" s="80">
        <v>11.2</v>
      </c>
      <c r="R130" s="80"/>
      <c r="S130" s="78"/>
    </row>
    <row r="131" spans="2:19" x14ac:dyDescent="0.25">
      <c r="B131" s="78">
        <v>40732</v>
      </c>
      <c r="D131" s="80">
        <v>13.2</v>
      </c>
      <c r="R131" s="80"/>
      <c r="S131" s="78"/>
    </row>
    <row r="132" spans="2:19" x14ac:dyDescent="0.25">
      <c r="B132" s="78">
        <v>40718</v>
      </c>
      <c r="D132" s="80">
        <v>4.9000000000000004</v>
      </c>
      <c r="R132" s="80"/>
      <c r="S132" s="78"/>
    </row>
    <row r="133" spans="2:19" x14ac:dyDescent="0.25">
      <c r="B133" s="78">
        <v>40707</v>
      </c>
      <c r="D133" s="80">
        <v>7.1</v>
      </c>
      <c r="R133" s="80"/>
      <c r="S133" s="78"/>
    </row>
    <row r="134" spans="2:19" x14ac:dyDescent="0.25">
      <c r="B134" s="78">
        <v>40684</v>
      </c>
      <c r="D134" s="80">
        <v>10.1</v>
      </c>
      <c r="R134" s="80"/>
      <c r="S134" s="78"/>
    </row>
    <row r="135" spans="2:19" x14ac:dyDescent="0.25">
      <c r="B135" s="78">
        <v>40435</v>
      </c>
      <c r="D135" s="80">
        <v>7.15</v>
      </c>
      <c r="R135" s="80"/>
      <c r="S135" s="78"/>
    </row>
    <row r="136" spans="2:19" x14ac:dyDescent="0.25">
      <c r="B136" s="78">
        <v>40411</v>
      </c>
      <c r="D136" s="80">
        <v>6.4</v>
      </c>
      <c r="R136" s="80"/>
      <c r="S136" s="78"/>
    </row>
    <row r="137" spans="2:19" x14ac:dyDescent="0.25">
      <c r="B137" s="78">
        <v>40398</v>
      </c>
      <c r="D137" s="80">
        <v>8.9</v>
      </c>
      <c r="R137" s="80"/>
      <c r="S137" s="78"/>
    </row>
    <row r="138" spans="2:19" x14ac:dyDescent="0.25">
      <c r="B138" s="78">
        <v>40390</v>
      </c>
      <c r="D138" s="80">
        <v>11.3</v>
      </c>
      <c r="R138" s="80"/>
      <c r="S138" s="78"/>
    </row>
    <row r="139" spans="2:19" x14ac:dyDescent="0.25">
      <c r="B139" s="78">
        <v>40375</v>
      </c>
      <c r="D139" s="80">
        <v>8.8000000000000007</v>
      </c>
      <c r="R139" s="80"/>
      <c r="S139" s="78"/>
    </row>
    <row r="140" spans="2:19" x14ac:dyDescent="0.25">
      <c r="B140" s="78">
        <v>40368</v>
      </c>
      <c r="D140" s="80">
        <v>11.2</v>
      </c>
      <c r="R140" s="80"/>
      <c r="S140" s="78"/>
    </row>
    <row r="141" spans="2:19" x14ac:dyDescent="0.25">
      <c r="B141" s="78">
        <v>40355</v>
      </c>
      <c r="D141" s="80">
        <v>7.4</v>
      </c>
      <c r="R141" s="80"/>
      <c r="S141" s="78"/>
    </row>
    <row r="142" spans="2:19" x14ac:dyDescent="0.25">
      <c r="B142" s="78">
        <v>40349</v>
      </c>
      <c r="D142" s="80">
        <v>4.5</v>
      </c>
      <c r="R142" s="80"/>
      <c r="S142" s="78"/>
    </row>
    <row r="143" spans="2:19" x14ac:dyDescent="0.25">
      <c r="B143" s="78">
        <v>40339</v>
      </c>
      <c r="D143" s="80">
        <v>4.5999999999999996</v>
      </c>
      <c r="R143" s="80"/>
      <c r="S143" s="78"/>
    </row>
    <row r="144" spans="2:19" x14ac:dyDescent="0.25">
      <c r="B144" s="78">
        <v>40328</v>
      </c>
      <c r="D144" s="80">
        <v>8.6</v>
      </c>
      <c r="R144" s="80"/>
      <c r="S144" s="78"/>
    </row>
    <row r="145" spans="2:19" x14ac:dyDescent="0.25">
      <c r="B145" s="78">
        <v>40069</v>
      </c>
      <c r="D145" s="80">
        <v>7.2</v>
      </c>
      <c r="R145" s="80"/>
      <c r="S145" s="78"/>
    </row>
    <row r="146" spans="2:19" x14ac:dyDescent="0.25">
      <c r="B146" s="78">
        <v>40048</v>
      </c>
      <c r="D146" s="80">
        <v>7.1</v>
      </c>
      <c r="R146" s="80"/>
      <c r="S146" s="78"/>
    </row>
    <row r="147" spans="2:19" x14ac:dyDescent="0.25">
      <c r="B147" s="78">
        <v>40026</v>
      </c>
      <c r="D147" s="80">
        <v>15.8</v>
      </c>
      <c r="R147" s="80"/>
      <c r="S147" s="78"/>
    </row>
    <row r="148" spans="2:19" x14ac:dyDescent="0.25">
      <c r="B148" s="78">
        <v>40024</v>
      </c>
      <c r="D148" s="80">
        <v>15.1</v>
      </c>
      <c r="R148" s="80"/>
      <c r="S148" s="78"/>
    </row>
    <row r="149" spans="2:19" x14ac:dyDescent="0.25">
      <c r="B149" s="78">
        <v>40020</v>
      </c>
      <c r="D149" s="80">
        <v>12.2</v>
      </c>
      <c r="R149" s="80"/>
      <c r="S149" s="78"/>
    </row>
    <row r="150" spans="2:19" x14ac:dyDescent="0.25">
      <c r="B150" s="78">
        <v>40010</v>
      </c>
      <c r="D150" s="80">
        <v>12.1</v>
      </c>
      <c r="R150" s="80"/>
      <c r="S150" s="78"/>
    </row>
    <row r="151" spans="2:19" x14ac:dyDescent="0.25">
      <c r="B151" s="78">
        <v>40000</v>
      </c>
      <c r="D151" s="80">
        <v>11.7</v>
      </c>
      <c r="R151" s="104"/>
      <c r="S151" s="106"/>
    </row>
    <row r="152" spans="2:19" x14ac:dyDescent="0.25">
      <c r="B152" s="78">
        <v>39994</v>
      </c>
      <c r="D152" s="80">
        <v>8.4</v>
      </c>
      <c r="R152" s="104"/>
      <c r="S152" s="107"/>
    </row>
    <row r="153" spans="2:19" x14ac:dyDescent="0.25">
      <c r="B153" s="78">
        <v>39984</v>
      </c>
      <c r="D153" s="80">
        <v>2.9</v>
      </c>
      <c r="R153" s="104"/>
      <c r="S153" s="106"/>
    </row>
    <row r="154" spans="2:19" x14ac:dyDescent="0.25">
      <c r="B154" s="78">
        <v>39976</v>
      </c>
      <c r="D154" s="80">
        <v>7.2</v>
      </c>
      <c r="R154" s="80"/>
      <c r="S154" s="78"/>
    </row>
    <row r="155" spans="2:19" x14ac:dyDescent="0.25">
      <c r="B155" s="78">
        <v>39970</v>
      </c>
      <c r="D155" s="80">
        <v>8.8000000000000007</v>
      </c>
      <c r="R155" s="80"/>
      <c r="S155" s="78"/>
    </row>
    <row r="156" spans="2:19" x14ac:dyDescent="0.25">
      <c r="B156" s="78">
        <v>39352</v>
      </c>
      <c r="D156" s="80">
        <v>8.5</v>
      </c>
      <c r="R156" s="80"/>
      <c r="S156" s="78"/>
    </row>
    <row r="157" spans="2:19" x14ac:dyDescent="0.25">
      <c r="B157" s="78">
        <v>39318</v>
      </c>
      <c r="D157" s="80">
        <v>10.8</v>
      </c>
      <c r="R157" s="80"/>
      <c r="S157" s="78"/>
    </row>
    <row r="158" spans="2:19" x14ac:dyDescent="0.25">
      <c r="B158" s="78">
        <v>39309</v>
      </c>
      <c r="D158" s="80">
        <v>9.1999999999999993</v>
      </c>
      <c r="R158" s="79"/>
      <c r="S158" s="78"/>
    </row>
    <row r="159" spans="2:19" x14ac:dyDescent="0.25">
      <c r="B159" s="78">
        <v>39292</v>
      </c>
      <c r="D159" s="80">
        <v>5.4</v>
      </c>
      <c r="R159" s="80"/>
      <c r="S159" s="78"/>
    </row>
    <row r="160" spans="2:19" x14ac:dyDescent="0.25">
      <c r="B160" s="78">
        <v>39287</v>
      </c>
      <c r="D160" s="58"/>
      <c r="R160" s="87"/>
      <c r="S160" s="78"/>
    </row>
    <row r="161" spans="2:19" x14ac:dyDescent="0.25">
      <c r="B161" s="78">
        <v>39266</v>
      </c>
      <c r="D161" s="80">
        <v>9.5</v>
      </c>
      <c r="R161" s="80"/>
      <c r="S161" s="78"/>
    </row>
    <row r="162" spans="2:19" x14ac:dyDescent="0.25">
      <c r="B162" s="78">
        <v>39254</v>
      </c>
      <c r="D162" s="80">
        <v>9.5</v>
      </c>
      <c r="R162" s="80"/>
      <c r="S162" s="78"/>
    </row>
    <row r="163" spans="2:19" x14ac:dyDescent="0.25">
      <c r="B163" s="78">
        <v>39242</v>
      </c>
      <c r="D163" s="80">
        <v>11.1</v>
      </c>
      <c r="R163" s="80"/>
      <c r="S163" s="78"/>
    </row>
    <row r="164" spans="2:19" x14ac:dyDescent="0.25">
      <c r="B164" s="78">
        <v>39231</v>
      </c>
      <c r="D164" s="80">
        <v>14.6</v>
      </c>
      <c r="R164" s="80"/>
      <c r="S164" s="78"/>
    </row>
    <row r="165" spans="2:19" x14ac:dyDescent="0.25">
      <c r="B165" s="78">
        <v>39223</v>
      </c>
      <c r="D165" s="80">
        <v>13.6</v>
      </c>
      <c r="R165" s="80"/>
      <c r="S165" s="78"/>
    </row>
    <row r="166" spans="2:19" x14ac:dyDescent="0.25">
      <c r="B166" s="78">
        <v>38953</v>
      </c>
      <c r="D166" s="80">
        <v>10.8</v>
      </c>
      <c r="R166" s="80"/>
      <c r="S166" s="78"/>
    </row>
    <row r="167" spans="2:19" x14ac:dyDescent="0.25">
      <c r="B167" s="78">
        <v>38944</v>
      </c>
      <c r="D167" s="80">
        <v>9.1999999999999993</v>
      </c>
      <c r="R167" s="79"/>
      <c r="S167" s="78"/>
    </row>
    <row r="168" spans="2:19" x14ac:dyDescent="0.25">
      <c r="B168" s="78">
        <v>38927</v>
      </c>
      <c r="D168" s="80">
        <v>5.4</v>
      </c>
      <c r="R168" s="80"/>
      <c r="S168" s="78"/>
    </row>
    <row r="169" spans="2:19" x14ac:dyDescent="0.25">
      <c r="B169" s="78">
        <v>38923</v>
      </c>
      <c r="D169" s="58"/>
      <c r="R169" s="87"/>
      <c r="S169" s="78"/>
    </row>
    <row r="170" spans="2:19" x14ac:dyDescent="0.25">
      <c r="B170" s="78">
        <v>38913</v>
      </c>
      <c r="D170" s="80">
        <v>3.7</v>
      </c>
      <c r="R170" s="79"/>
      <c r="S170" s="78"/>
    </row>
    <row r="171" spans="2:19" x14ac:dyDescent="0.25">
      <c r="B171" s="78">
        <v>38904</v>
      </c>
      <c r="D171" s="80">
        <v>8.6999999999999993</v>
      </c>
      <c r="R171" s="79"/>
      <c r="S171" s="78"/>
    </row>
    <row r="172" spans="2:19" x14ac:dyDescent="0.25">
      <c r="B172" s="78">
        <v>38888</v>
      </c>
      <c r="D172" s="58"/>
      <c r="R172" s="87"/>
      <c r="S172" s="78"/>
    </row>
    <row r="173" spans="2:19" x14ac:dyDescent="0.25">
      <c r="B173" s="78">
        <v>38862</v>
      </c>
      <c r="D173" s="58"/>
      <c r="R173" s="87"/>
      <c r="S173" s="78"/>
    </row>
    <row r="174" spans="2:19" x14ac:dyDescent="0.25">
      <c r="B174" s="78">
        <v>38605</v>
      </c>
      <c r="D174" s="80">
        <v>8.5</v>
      </c>
      <c r="R174" s="80"/>
      <c r="S174" s="78"/>
    </row>
    <row r="175" spans="2:19" x14ac:dyDescent="0.25">
      <c r="B175" s="78">
        <v>38596</v>
      </c>
      <c r="D175" s="80">
        <v>8.8000000000000007</v>
      </c>
      <c r="R175" s="80"/>
      <c r="S175" s="78"/>
    </row>
    <row r="176" spans="2:19" x14ac:dyDescent="0.25">
      <c r="B176" s="78">
        <v>38588</v>
      </c>
      <c r="D176" s="80">
        <v>9.8000000000000007</v>
      </c>
      <c r="R176" s="80"/>
      <c r="S176" s="78"/>
    </row>
    <row r="177" spans="2:19" x14ac:dyDescent="0.25">
      <c r="B177" s="78">
        <v>38572</v>
      </c>
      <c r="D177" s="80">
        <v>16.2</v>
      </c>
      <c r="R177" s="80"/>
      <c r="S177" s="78"/>
    </row>
    <row r="178" spans="2:19" x14ac:dyDescent="0.25">
      <c r="B178" s="78">
        <v>38555</v>
      </c>
      <c r="D178" s="80">
        <v>10.8</v>
      </c>
      <c r="R178" s="80"/>
      <c r="S178" s="78"/>
    </row>
    <row r="179" spans="2:19" x14ac:dyDescent="0.25">
      <c r="B179" s="78">
        <v>38540</v>
      </c>
      <c r="D179" s="80">
        <v>8.1999999999999993</v>
      </c>
      <c r="R179" s="80"/>
      <c r="S179" s="78"/>
    </row>
    <row r="180" spans="2:19" x14ac:dyDescent="0.25">
      <c r="B180" s="78">
        <v>38524</v>
      </c>
      <c r="D180" s="80">
        <v>9.9</v>
      </c>
      <c r="R180" s="80"/>
      <c r="S180" s="78"/>
    </row>
    <row r="181" spans="2:19" x14ac:dyDescent="0.25">
      <c r="B181" s="78">
        <v>38519</v>
      </c>
      <c r="D181" s="80">
        <v>13</v>
      </c>
      <c r="R181" s="80"/>
      <c r="S181" s="78"/>
    </row>
    <row r="182" spans="2:19" x14ac:dyDescent="0.25">
      <c r="B182" s="78">
        <v>38493</v>
      </c>
      <c r="D182" s="80">
        <v>16.899999999999999</v>
      </c>
      <c r="R182" s="80"/>
      <c r="S182" s="78"/>
    </row>
    <row r="183" spans="2:19" x14ac:dyDescent="0.25">
      <c r="B183" s="78">
        <v>38461</v>
      </c>
      <c r="D183" s="80">
        <v>8</v>
      </c>
      <c r="R183" s="80"/>
      <c r="S183" s="78"/>
    </row>
    <row r="184" spans="2:19" x14ac:dyDescent="0.25">
      <c r="B184" s="78">
        <v>38241</v>
      </c>
      <c r="D184" s="80">
        <v>9.3000000000000007</v>
      </c>
      <c r="R184" s="80"/>
      <c r="S184" s="78"/>
    </row>
    <row r="185" spans="2:19" x14ac:dyDescent="0.25">
      <c r="B185" s="78">
        <v>38224</v>
      </c>
      <c r="D185" s="80">
        <v>8.4</v>
      </c>
      <c r="R185" s="80"/>
      <c r="S185" s="78"/>
    </row>
    <row r="186" spans="2:19" x14ac:dyDescent="0.25">
      <c r="B186" s="78">
        <v>38204</v>
      </c>
      <c r="D186" s="80">
        <v>12.6</v>
      </c>
      <c r="R186" s="80"/>
      <c r="S186" s="78"/>
    </row>
    <row r="187" spans="2:19" x14ac:dyDescent="0.25">
      <c r="B187" s="78">
        <v>38192</v>
      </c>
      <c r="D187" s="80">
        <v>12.2</v>
      </c>
      <c r="R187" s="80"/>
      <c r="S187" s="78"/>
    </row>
    <row r="188" spans="2:19" x14ac:dyDescent="0.25">
      <c r="B188" s="78">
        <v>38177</v>
      </c>
      <c r="D188" s="80">
        <v>9.3000000000000007</v>
      </c>
      <c r="R188" s="80"/>
      <c r="S188" s="78"/>
    </row>
    <row r="189" spans="2:19" x14ac:dyDescent="0.25">
      <c r="B189" s="78">
        <v>38165</v>
      </c>
      <c r="D189" s="80">
        <v>6.9</v>
      </c>
      <c r="R189" s="80"/>
      <c r="S189" s="78"/>
    </row>
    <row r="190" spans="2:19" x14ac:dyDescent="0.25">
      <c r="B190" s="78">
        <v>38156</v>
      </c>
      <c r="D190" s="80">
        <v>5.8</v>
      </c>
      <c r="R190" s="80"/>
      <c r="S190" s="78"/>
    </row>
    <row r="191" spans="2:19" x14ac:dyDescent="0.25">
      <c r="B191" s="78">
        <v>38135</v>
      </c>
      <c r="D191" s="80">
        <v>6.1</v>
      </c>
      <c r="R191" s="80"/>
      <c r="S191" s="78"/>
    </row>
    <row r="192" spans="2:19" x14ac:dyDescent="0.25">
      <c r="B192" s="78">
        <v>38123</v>
      </c>
      <c r="D192" s="80">
        <v>13.3</v>
      </c>
      <c r="R192" s="80"/>
      <c r="S192" s="78"/>
    </row>
    <row r="193" spans="2:19" x14ac:dyDescent="0.25">
      <c r="B193" s="78">
        <v>38100</v>
      </c>
      <c r="D193" s="80">
        <v>16.8</v>
      </c>
      <c r="R193" s="80"/>
      <c r="S193" s="78"/>
    </row>
    <row r="194" spans="2:19" x14ac:dyDescent="0.25">
      <c r="B194" s="78">
        <v>37902</v>
      </c>
      <c r="D194" s="80">
        <v>10.1</v>
      </c>
      <c r="R194" s="80"/>
      <c r="S194" s="78"/>
    </row>
    <row r="195" spans="2:19" x14ac:dyDescent="0.25">
      <c r="B195" s="78">
        <v>37860</v>
      </c>
      <c r="D195" s="80">
        <v>9</v>
      </c>
      <c r="R195" s="80"/>
      <c r="S195" s="78"/>
    </row>
    <row r="196" spans="2:19" x14ac:dyDescent="0.25">
      <c r="B196" s="78">
        <v>37827</v>
      </c>
      <c r="D196" s="80">
        <v>12.2</v>
      </c>
      <c r="R196" s="104"/>
      <c r="S196" s="107"/>
    </row>
    <row r="197" spans="2:19" x14ac:dyDescent="0.25">
      <c r="B197" s="78">
        <v>37814</v>
      </c>
      <c r="D197" s="80">
        <v>15.9</v>
      </c>
      <c r="R197" s="80"/>
      <c r="S197" s="78"/>
    </row>
    <row r="198" spans="2:19" x14ac:dyDescent="0.25">
      <c r="B198" s="78">
        <v>37797</v>
      </c>
      <c r="D198" s="80">
        <v>13.6</v>
      </c>
      <c r="R198" s="80"/>
      <c r="S198" s="78"/>
    </row>
    <row r="199" spans="2:19" x14ac:dyDescent="0.25">
      <c r="B199" s="78">
        <v>37788</v>
      </c>
      <c r="D199" s="80">
        <v>17.3</v>
      </c>
      <c r="R199" s="80"/>
      <c r="S199" s="78"/>
    </row>
    <row r="200" spans="2:19" x14ac:dyDescent="0.25">
      <c r="B200" s="78">
        <v>37770</v>
      </c>
      <c r="D200" s="80">
        <v>13.2</v>
      </c>
      <c r="R200" s="80"/>
      <c r="S200" s="78"/>
    </row>
    <row r="201" spans="2:19" x14ac:dyDescent="0.25">
      <c r="B201" s="78">
        <v>37762</v>
      </c>
      <c r="D201" s="80">
        <v>12.7</v>
      </c>
      <c r="R201" s="80"/>
      <c r="S201" s="78"/>
    </row>
    <row r="202" spans="2:19" x14ac:dyDescent="0.25">
      <c r="B202" s="78">
        <v>37529</v>
      </c>
      <c r="D202" s="80">
        <v>9.1999999999999993</v>
      </c>
      <c r="R202" s="80"/>
      <c r="S202" s="78"/>
    </row>
    <row r="203" spans="2:19" x14ac:dyDescent="0.25">
      <c r="B203" s="78">
        <v>37496</v>
      </c>
      <c r="D203" s="80">
        <v>6.2</v>
      </c>
      <c r="R203" s="80"/>
      <c r="S203" s="78"/>
    </row>
    <row r="204" spans="2:19" x14ac:dyDescent="0.25">
      <c r="B204" s="78">
        <v>37486</v>
      </c>
      <c r="D204" s="80">
        <v>6.4</v>
      </c>
      <c r="R204" s="80"/>
      <c r="S204" s="78"/>
    </row>
    <row r="205" spans="2:19" x14ac:dyDescent="0.25">
      <c r="B205" s="78">
        <v>37476</v>
      </c>
      <c r="D205" s="80">
        <v>11</v>
      </c>
      <c r="R205" s="80"/>
      <c r="S205" s="78"/>
    </row>
    <row r="206" spans="2:19" x14ac:dyDescent="0.25">
      <c r="B206" s="78">
        <v>37468</v>
      </c>
      <c r="D206" s="80">
        <v>11.2</v>
      </c>
      <c r="R206" s="80"/>
      <c r="S206" s="78"/>
    </row>
    <row r="207" spans="2:19" x14ac:dyDescent="0.25">
      <c r="B207" s="78">
        <v>37459</v>
      </c>
      <c r="D207" s="80">
        <v>10</v>
      </c>
      <c r="R207" s="80"/>
      <c r="S207" s="78"/>
    </row>
    <row r="208" spans="2:19" x14ac:dyDescent="0.25">
      <c r="B208" s="78">
        <v>37448</v>
      </c>
      <c r="D208" s="80">
        <v>14.1</v>
      </c>
      <c r="R208" s="80"/>
      <c r="S208" s="78"/>
    </row>
    <row r="209" spans="2:19" x14ac:dyDescent="0.25">
      <c r="B209" s="78">
        <v>37440</v>
      </c>
      <c r="D209" s="80">
        <v>10.3</v>
      </c>
      <c r="R209" s="80"/>
      <c r="S209" s="78"/>
    </row>
    <row r="210" spans="2:19" x14ac:dyDescent="0.25">
      <c r="B210" s="78">
        <v>37431</v>
      </c>
      <c r="D210" s="80">
        <v>12.2</v>
      </c>
      <c r="R210" s="80"/>
      <c r="S210" s="78"/>
    </row>
    <row r="211" spans="2:19" x14ac:dyDescent="0.25">
      <c r="B211" s="78">
        <v>37425</v>
      </c>
      <c r="D211" s="80">
        <v>11.9</v>
      </c>
      <c r="R211" s="80"/>
      <c r="S211" s="78"/>
    </row>
    <row r="212" spans="2:19" x14ac:dyDescent="0.25">
      <c r="B212" s="78">
        <v>37414</v>
      </c>
      <c r="D212" s="80">
        <v>10</v>
      </c>
      <c r="R212" s="80"/>
      <c r="S212" s="78"/>
    </row>
    <row r="213" spans="2:19" x14ac:dyDescent="0.25">
      <c r="B213" s="78">
        <v>37370</v>
      </c>
      <c r="D213" s="80">
        <v>12.6</v>
      </c>
      <c r="R213" s="80"/>
      <c r="S213" s="78"/>
    </row>
    <row r="214" spans="2:19" x14ac:dyDescent="0.25">
      <c r="B214" s="78">
        <v>37156</v>
      </c>
      <c r="D214" s="80">
        <v>13.7</v>
      </c>
      <c r="R214" s="80"/>
      <c r="S214" s="78"/>
    </row>
    <row r="215" spans="2:19" x14ac:dyDescent="0.25">
      <c r="B215" s="78">
        <v>37144</v>
      </c>
      <c r="D215" s="80">
        <v>10.199999999999999</v>
      </c>
      <c r="R215" s="80"/>
      <c r="S215" s="78"/>
    </row>
    <row r="216" spans="2:19" x14ac:dyDescent="0.25">
      <c r="B216" s="78">
        <v>37139</v>
      </c>
      <c r="D216" s="80">
        <v>5.9</v>
      </c>
      <c r="R216" s="80"/>
      <c r="S216" s="78"/>
    </row>
    <row r="217" spans="2:19" x14ac:dyDescent="0.25">
      <c r="B217" s="78">
        <v>37118</v>
      </c>
      <c r="D217" s="80">
        <v>6.6</v>
      </c>
      <c r="R217" s="80"/>
      <c r="S217" s="78"/>
    </row>
    <row r="218" spans="2:19" x14ac:dyDescent="0.25">
      <c r="B218" s="78">
        <v>37115</v>
      </c>
      <c r="D218" s="80">
        <v>6.2</v>
      </c>
      <c r="R218" s="80"/>
      <c r="S218" s="78"/>
    </row>
    <row r="219" spans="2:19" x14ac:dyDescent="0.25">
      <c r="B219" s="78">
        <v>37104</v>
      </c>
      <c r="D219" s="80">
        <v>7.3</v>
      </c>
      <c r="R219" s="80"/>
      <c r="S219" s="78"/>
    </row>
    <row r="220" spans="2:19" x14ac:dyDescent="0.25">
      <c r="B220" s="78">
        <v>37095</v>
      </c>
      <c r="D220" s="80">
        <v>9</v>
      </c>
      <c r="R220" s="80"/>
      <c r="S220" s="78"/>
    </row>
    <row r="221" spans="2:19" x14ac:dyDescent="0.25">
      <c r="B221" s="78">
        <v>37091</v>
      </c>
      <c r="D221" s="80">
        <v>9.1</v>
      </c>
      <c r="R221" s="80"/>
      <c r="S221" s="78"/>
    </row>
    <row r="222" spans="2:19" x14ac:dyDescent="0.25">
      <c r="B222" s="78">
        <v>37078</v>
      </c>
      <c r="D222" s="80">
        <v>13</v>
      </c>
      <c r="R222" s="80"/>
      <c r="S222" s="78"/>
    </row>
    <row r="223" spans="2:19" x14ac:dyDescent="0.25">
      <c r="B223" s="78">
        <v>37064</v>
      </c>
      <c r="D223" s="80">
        <v>11.9</v>
      </c>
      <c r="R223" s="80"/>
      <c r="S223" s="78"/>
    </row>
    <row r="224" spans="2:19" x14ac:dyDescent="0.25">
      <c r="B224" s="78">
        <v>37056</v>
      </c>
      <c r="D224" s="80">
        <v>14.1</v>
      </c>
      <c r="R224" s="80"/>
      <c r="S224" s="78"/>
    </row>
    <row r="225" spans="2:19" x14ac:dyDescent="0.25">
      <c r="B225" s="78">
        <v>37050</v>
      </c>
      <c r="D225" s="80">
        <v>15.6</v>
      </c>
      <c r="R225" s="80"/>
      <c r="S225" s="78"/>
    </row>
    <row r="226" spans="2:19" x14ac:dyDescent="0.25">
      <c r="B226" s="78">
        <v>37034</v>
      </c>
      <c r="D226" s="80">
        <v>14.8</v>
      </c>
      <c r="R226" s="80"/>
      <c r="S226" s="78"/>
    </row>
    <row r="227" spans="2:19" x14ac:dyDescent="0.25">
      <c r="B227" s="78">
        <v>37026</v>
      </c>
      <c r="D227" s="80">
        <v>17.100000000000001</v>
      </c>
      <c r="R227" s="80"/>
      <c r="S227" s="78"/>
    </row>
    <row r="228" spans="2:19" x14ac:dyDescent="0.25">
      <c r="B228" s="78">
        <v>37022</v>
      </c>
      <c r="D228" s="80">
        <v>15.1</v>
      </c>
      <c r="R228" s="80"/>
      <c r="S228" s="78"/>
    </row>
    <row r="229" spans="2:19" x14ac:dyDescent="0.25">
      <c r="B229" s="78">
        <v>36802</v>
      </c>
      <c r="D229" s="80">
        <v>6.5</v>
      </c>
      <c r="R229" s="80"/>
      <c r="S229" s="78"/>
    </row>
    <row r="230" spans="2:19" x14ac:dyDescent="0.25">
      <c r="B230" s="78">
        <v>36782</v>
      </c>
      <c r="D230" s="80">
        <v>8.4</v>
      </c>
      <c r="R230" s="80"/>
      <c r="S230" s="78"/>
    </row>
    <row r="231" spans="2:19" x14ac:dyDescent="0.25">
      <c r="B231" s="78">
        <v>36776</v>
      </c>
      <c r="D231" s="80">
        <v>7.2</v>
      </c>
      <c r="R231" s="80"/>
      <c r="S231" s="78"/>
    </row>
    <row r="232" spans="2:19" x14ac:dyDescent="0.25">
      <c r="B232" s="78">
        <v>36769</v>
      </c>
      <c r="D232" s="80">
        <v>5.6</v>
      </c>
      <c r="R232" s="80"/>
      <c r="S232" s="78"/>
    </row>
    <row r="233" spans="2:19" x14ac:dyDescent="0.25">
      <c r="B233" s="78">
        <v>36763</v>
      </c>
      <c r="D233" s="80">
        <v>4.2</v>
      </c>
      <c r="R233" s="80"/>
      <c r="S233" s="78"/>
    </row>
    <row r="234" spans="2:19" x14ac:dyDescent="0.25">
      <c r="B234" s="78">
        <v>36759</v>
      </c>
      <c r="D234" s="80">
        <v>4.7</v>
      </c>
      <c r="R234" s="80"/>
      <c r="S234" s="78"/>
    </row>
    <row r="235" spans="2:19" x14ac:dyDescent="0.25">
      <c r="B235" s="78">
        <v>36750</v>
      </c>
      <c r="D235" s="80">
        <v>8.4</v>
      </c>
      <c r="R235" s="80"/>
      <c r="S235" s="78"/>
    </row>
    <row r="236" spans="2:19" x14ac:dyDescent="0.25">
      <c r="B236" s="78">
        <v>36735</v>
      </c>
      <c r="D236" s="80">
        <v>8.8000000000000007</v>
      </c>
      <c r="R236" s="80"/>
      <c r="S236" s="78"/>
    </row>
    <row r="237" spans="2:19" x14ac:dyDescent="0.25">
      <c r="B237" s="78">
        <v>36727</v>
      </c>
      <c r="D237" s="80">
        <v>11.2</v>
      </c>
      <c r="R237" s="80"/>
      <c r="S237" s="78"/>
    </row>
    <row r="238" spans="2:19" x14ac:dyDescent="0.25">
      <c r="B238" s="78">
        <v>36720</v>
      </c>
      <c r="D238" s="80">
        <v>13.6</v>
      </c>
      <c r="R238" s="104"/>
      <c r="S238" s="107"/>
    </row>
    <row r="239" spans="2:19" x14ac:dyDescent="0.25">
      <c r="B239" s="78">
        <v>36714</v>
      </c>
      <c r="D239" s="80">
        <v>15.2</v>
      </c>
      <c r="R239" s="80"/>
      <c r="S239" s="78"/>
    </row>
    <row r="240" spans="2:19" x14ac:dyDescent="0.25">
      <c r="B240" s="78">
        <v>36704</v>
      </c>
      <c r="D240" s="80">
        <v>9.3000000000000007</v>
      </c>
      <c r="R240" s="80"/>
      <c r="S240" s="78"/>
    </row>
    <row r="241" spans="2:19" x14ac:dyDescent="0.25">
      <c r="B241" s="78">
        <v>36700</v>
      </c>
      <c r="D241" s="80">
        <v>13.9</v>
      </c>
      <c r="R241" s="80"/>
      <c r="S241" s="78"/>
    </row>
    <row r="242" spans="2:19" x14ac:dyDescent="0.25">
      <c r="B242" s="78">
        <v>36685</v>
      </c>
      <c r="D242" s="80">
        <v>12.2</v>
      </c>
      <c r="R242" s="80"/>
      <c r="S242" s="78"/>
    </row>
    <row r="243" spans="2:19" x14ac:dyDescent="0.25">
      <c r="B243" s="78">
        <v>36670</v>
      </c>
      <c r="D243" s="80">
        <v>4.4000000000000004</v>
      </c>
      <c r="R243" s="80"/>
      <c r="S243" s="78"/>
    </row>
    <row r="244" spans="2:19" x14ac:dyDescent="0.25">
      <c r="B244" s="78">
        <v>36421</v>
      </c>
      <c r="D244" s="80">
        <v>8.1999999999999993</v>
      </c>
      <c r="R244" s="80"/>
      <c r="S244" s="78"/>
    </row>
    <row r="245" spans="2:19" x14ac:dyDescent="0.25">
      <c r="B245" s="78">
        <v>36401</v>
      </c>
      <c r="D245" s="80">
        <v>5.4</v>
      </c>
      <c r="R245" s="80"/>
      <c r="S245" s="78"/>
    </row>
    <row r="246" spans="2:19" x14ac:dyDescent="0.25">
      <c r="B246" s="78">
        <v>36388</v>
      </c>
      <c r="D246" s="80">
        <v>10.6</v>
      </c>
      <c r="R246" s="80"/>
      <c r="S246" s="78"/>
    </row>
    <row r="247" spans="2:19" x14ac:dyDescent="0.25">
      <c r="B247" s="78">
        <v>36378</v>
      </c>
      <c r="D247" s="80">
        <v>9.4</v>
      </c>
      <c r="R247" s="80"/>
      <c r="S247" s="78"/>
    </row>
    <row r="248" spans="2:19" x14ac:dyDescent="0.25">
      <c r="B248" s="78">
        <v>36370</v>
      </c>
      <c r="D248" s="80">
        <v>8.4</v>
      </c>
      <c r="R248" s="80"/>
      <c r="S248" s="78"/>
    </row>
    <row r="249" spans="2:19" x14ac:dyDescent="0.25">
      <c r="B249" s="78">
        <v>36356</v>
      </c>
      <c r="D249" s="80">
        <v>9.8000000000000007</v>
      </c>
      <c r="R249" s="80"/>
      <c r="S249" s="78"/>
    </row>
    <row r="250" spans="2:19" x14ac:dyDescent="0.25">
      <c r="B250" s="78">
        <v>36348</v>
      </c>
      <c r="D250" s="80">
        <v>14.8</v>
      </c>
      <c r="R250" s="80"/>
      <c r="S250" s="78"/>
    </row>
    <row r="251" spans="2:19" x14ac:dyDescent="0.25">
      <c r="B251" s="78">
        <v>36332</v>
      </c>
      <c r="D251" s="80">
        <v>7.3</v>
      </c>
      <c r="R251" s="80"/>
      <c r="S251" s="78"/>
    </row>
    <row r="252" spans="2:19" x14ac:dyDescent="0.25">
      <c r="B252" s="78">
        <v>36326</v>
      </c>
      <c r="D252" s="80">
        <v>10</v>
      </c>
      <c r="R252" s="80"/>
      <c r="S252" s="78"/>
    </row>
    <row r="253" spans="2:19" x14ac:dyDescent="0.25">
      <c r="B253" s="78">
        <v>36307</v>
      </c>
      <c r="D253" s="80">
        <v>10.8</v>
      </c>
      <c r="R253" s="80"/>
      <c r="S253" s="78"/>
    </row>
    <row r="254" spans="2:19" x14ac:dyDescent="0.25">
      <c r="B254" s="78">
        <v>36299</v>
      </c>
      <c r="D254" s="80">
        <v>12.5</v>
      </c>
      <c r="R254" s="80"/>
      <c r="S254" s="78"/>
    </row>
    <row r="255" spans="2:19" x14ac:dyDescent="0.25">
      <c r="B255" s="78">
        <v>36091</v>
      </c>
      <c r="D255" s="80">
        <v>12.25</v>
      </c>
      <c r="R255" s="80"/>
      <c r="S255" s="78"/>
    </row>
    <row r="256" spans="2:19" x14ac:dyDescent="0.25">
      <c r="B256" s="78">
        <v>36064</v>
      </c>
      <c r="D256" s="80">
        <v>7.5</v>
      </c>
      <c r="R256" s="80"/>
      <c r="S256" s="78"/>
    </row>
    <row r="257" spans="2:19" x14ac:dyDescent="0.25">
      <c r="B257" s="78">
        <v>36040</v>
      </c>
      <c r="D257" s="80">
        <v>4</v>
      </c>
      <c r="R257" s="80"/>
      <c r="S257" s="78"/>
    </row>
    <row r="258" spans="2:19" x14ac:dyDescent="0.25">
      <c r="B258" s="78">
        <v>36033</v>
      </c>
      <c r="D258" s="80">
        <v>4</v>
      </c>
      <c r="R258" s="80"/>
      <c r="S258" s="78"/>
    </row>
    <row r="259" spans="2:19" x14ac:dyDescent="0.25">
      <c r="B259" s="78">
        <v>36024</v>
      </c>
      <c r="D259" s="80">
        <v>9.25</v>
      </c>
      <c r="R259" s="80"/>
      <c r="S259" s="78"/>
    </row>
    <row r="260" spans="2:19" x14ac:dyDescent="0.25">
      <c r="B260" s="78">
        <v>36003</v>
      </c>
      <c r="D260" s="80">
        <v>10.5</v>
      </c>
      <c r="R260" s="80"/>
      <c r="S260" s="78"/>
    </row>
    <row r="261" spans="2:19" x14ac:dyDescent="0.25">
      <c r="B261" s="78">
        <v>35991</v>
      </c>
      <c r="D261" s="80">
        <v>7.25</v>
      </c>
      <c r="R261" s="80"/>
      <c r="S261" s="78"/>
    </row>
    <row r="262" spans="2:19" x14ac:dyDescent="0.25">
      <c r="B262" s="78">
        <v>35982</v>
      </c>
      <c r="D262" s="80">
        <v>12.25</v>
      </c>
      <c r="R262" s="80"/>
      <c r="S262" s="78"/>
    </row>
    <row r="263" spans="2:19" x14ac:dyDescent="0.25">
      <c r="B263" s="78">
        <v>35977</v>
      </c>
      <c r="D263" s="80">
        <v>13.75</v>
      </c>
      <c r="R263" s="80"/>
      <c r="S263" s="78"/>
    </row>
    <row r="264" spans="2:19" x14ac:dyDescent="0.25">
      <c r="B264" s="78">
        <v>35965</v>
      </c>
      <c r="D264" s="80">
        <v>5.5</v>
      </c>
      <c r="R264" s="80"/>
      <c r="S264" s="78"/>
    </row>
    <row r="265" spans="2:19" x14ac:dyDescent="0.25">
      <c r="B265" s="78">
        <v>35957</v>
      </c>
      <c r="D265" s="80">
        <v>10.5</v>
      </c>
      <c r="R265" s="80"/>
      <c r="S265" s="78"/>
    </row>
    <row r="266" spans="2:19" x14ac:dyDescent="0.25">
      <c r="B266" s="78">
        <v>35945</v>
      </c>
      <c r="D266" s="80">
        <v>16</v>
      </c>
      <c r="R266" s="80"/>
      <c r="S266" s="78"/>
    </row>
    <row r="267" spans="2:19" x14ac:dyDescent="0.25">
      <c r="B267" s="78">
        <v>35936</v>
      </c>
      <c r="D267" s="80">
        <v>14.75</v>
      </c>
      <c r="R267" s="80"/>
      <c r="S267" s="78"/>
    </row>
    <row r="268" spans="2:19" x14ac:dyDescent="0.25">
      <c r="B268" s="78">
        <v>35933</v>
      </c>
      <c r="D268" s="80">
        <v>14.75</v>
      </c>
      <c r="R268" s="80"/>
      <c r="S268" s="78"/>
    </row>
    <row r="269" spans="2:19" x14ac:dyDescent="0.25">
      <c r="B269" s="78">
        <v>35721</v>
      </c>
      <c r="D269" s="80">
        <v>12</v>
      </c>
      <c r="R269" s="80"/>
      <c r="S269" s="78"/>
    </row>
    <row r="270" spans="2:19" x14ac:dyDescent="0.25">
      <c r="B270" s="78">
        <v>35704</v>
      </c>
      <c r="D270" s="80">
        <v>8.25</v>
      </c>
      <c r="R270" s="80"/>
      <c r="S270" s="78"/>
    </row>
    <row r="271" spans="2:19" x14ac:dyDescent="0.25">
      <c r="B271" s="78">
        <v>35678</v>
      </c>
      <c r="D271" s="80">
        <v>9</v>
      </c>
      <c r="R271" s="80"/>
      <c r="S271" s="78"/>
    </row>
    <row r="272" spans="2:19" x14ac:dyDescent="0.25">
      <c r="B272" s="78">
        <v>35665</v>
      </c>
      <c r="D272" s="80">
        <v>8.25</v>
      </c>
      <c r="R272" s="80"/>
      <c r="S272" s="78"/>
    </row>
    <row r="273" spans="2:19" x14ac:dyDescent="0.25">
      <c r="B273" s="78">
        <v>35656</v>
      </c>
      <c r="D273" s="80">
        <v>11.75</v>
      </c>
      <c r="R273" s="80"/>
      <c r="S273" s="78"/>
    </row>
    <row r="274" spans="2:19" x14ac:dyDescent="0.25">
      <c r="B274" s="78">
        <v>35648</v>
      </c>
      <c r="D274" s="80">
        <v>11.75</v>
      </c>
      <c r="R274" s="80"/>
      <c r="S274" s="78"/>
    </row>
    <row r="275" spans="2:19" x14ac:dyDescent="0.25">
      <c r="B275" s="78">
        <v>35636</v>
      </c>
      <c r="D275" s="80">
        <v>13.5</v>
      </c>
      <c r="R275" s="80"/>
      <c r="S275" s="78"/>
    </row>
    <row r="276" spans="2:19" x14ac:dyDescent="0.25">
      <c r="B276" s="78">
        <v>35626</v>
      </c>
      <c r="D276" s="80">
        <v>9.25</v>
      </c>
      <c r="R276" s="80"/>
      <c r="S276" s="78"/>
    </row>
    <row r="277" spans="2:19" x14ac:dyDescent="0.25">
      <c r="B277" s="78">
        <v>35622</v>
      </c>
      <c r="D277" s="80">
        <v>9.5</v>
      </c>
      <c r="R277" s="80"/>
      <c r="S277" s="78"/>
    </row>
    <row r="278" spans="2:19" x14ac:dyDescent="0.25">
      <c r="B278" s="78">
        <v>35616</v>
      </c>
      <c r="D278" s="80">
        <v>9.75</v>
      </c>
      <c r="R278" s="80"/>
      <c r="S278" s="78"/>
    </row>
    <row r="279" spans="2:19" x14ac:dyDescent="0.25">
      <c r="B279" s="78">
        <v>35607</v>
      </c>
      <c r="D279" s="80">
        <v>3</v>
      </c>
      <c r="R279" s="80"/>
      <c r="S279" s="78"/>
    </row>
    <row r="280" spans="2:19" x14ac:dyDescent="0.25">
      <c r="B280" s="78">
        <v>35602</v>
      </c>
      <c r="D280" s="80">
        <v>2</v>
      </c>
      <c r="R280" s="80"/>
      <c r="S280" s="78"/>
    </row>
    <row r="281" spans="2:19" x14ac:dyDescent="0.25">
      <c r="B281" s="78">
        <v>35590</v>
      </c>
      <c r="D281" s="80">
        <v>8.5</v>
      </c>
      <c r="R281" s="80"/>
      <c r="S281" s="78"/>
    </row>
    <row r="282" spans="2:19" x14ac:dyDescent="0.25">
      <c r="B282" s="78">
        <v>35586</v>
      </c>
      <c r="D282" s="80">
        <v>12</v>
      </c>
      <c r="R282" s="80"/>
      <c r="S282" s="78"/>
    </row>
    <row r="283" spans="2:19" x14ac:dyDescent="0.25">
      <c r="B283" s="78">
        <v>35572</v>
      </c>
      <c r="D283" s="80">
        <v>12.5</v>
      </c>
      <c r="R283" s="80"/>
      <c r="S283" s="78"/>
    </row>
    <row r="284" spans="2:19" x14ac:dyDescent="0.25">
      <c r="B284" s="78">
        <v>35338</v>
      </c>
      <c r="D284" s="80">
        <v>11.5</v>
      </c>
      <c r="R284" s="80"/>
      <c r="S284" s="78"/>
    </row>
    <row r="285" spans="2:19" x14ac:dyDescent="0.25">
      <c r="B285" s="78">
        <v>35326</v>
      </c>
      <c r="D285" s="80">
        <v>11</v>
      </c>
      <c r="R285" s="80"/>
      <c r="S285" s="78"/>
    </row>
    <row r="286" spans="2:19" x14ac:dyDescent="0.25">
      <c r="B286" s="78">
        <v>35318</v>
      </c>
      <c r="D286" s="80">
        <v>4.75</v>
      </c>
      <c r="R286" s="80"/>
      <c r="S286" s="78"/>
    </row>
    <row r="287" spans="2:19" x14ac:dyDescent="0.25">
      <c r="B287" s="78">
        <v>35303</v>
      </c>
      <c r="D287" s="80">
        <v>7</v>
      </c>
      <c r="R287" s="80"/>
      <c r="S287" s="78"/>
    </row>
    <row r="288" spans="2:19" x14ac:dyDescent="0.25">
      <c r="B288" s="78">
        <v>35298</v>
      </c>
      <c r="D288" s="80">
        <v>5</v>
      </c>
      <c r="R288" s="80"/>
      <c r="S288" s="78"/>
    </row>
    <row r="289" spans="2:19" x14ac:dyDescent="0.25">
      <c r="B289" s="78">
        <v>35290</v>
      </c>
      <c r="D289" s="80">
        <v>13.25</v>
      </c>
      <c r="R289" s="80"/>
      <c r="S289" s="78"/>
    </row>
    <row r="290" spans="2:19" x14ac:dyDescent="0.25">
      <c r="B290" s="78">
        <v>35272</v>
      </c>
      <c r="D290" s="80">
        <v>10.5</v>
      </c>
      <c r="R290" s="80"/>
      <c r="S290" s="78"/>
    </row>
    <row r="291" spans="2:19" x14ac:dyDescent="0.25">
      <c r="B291" s="78">
        <v>35265</v>
      </c>
      <c r="D291" s="80">
        <v>10</v>
      </c>
      <c r="R291" s="80"/>
      <c r="S291" s="78"/>
    </row>
    <row r="292" spans="2:19" x14ac:dyDescent="0.25">
      <c r="B292" s="78">
        <v>35257</v>
      </c>
      <c r="D292" s="80">
        <v>13.5</v>
      </c>
      <c r="R292" s="80"/>
      <c r="S292" s="78"/>
    </row>
    <row r="293" spans="2:19" x14ac:dyDescent="0.25">
      <c r="B293" s="78">
        <v>35250</v>
      </c>
      <c r="D293" s="80">
        <v>7</v>
      </c>
      <c r="R293" s="80"/>
      <c r="S293" s="78"/>
    </row>
    <row r="294" spans="2:19" x14ac:dyDescent="0.25">
      <c r="B294" s="78">
        <v>35242</v>
      </c>
      <c r="D294" s="58"/>
      <c r="R294" s="58"/>
      <c r="S294" s="78"/>
    </row>
    <row r="295" spans="2:19" x14ac:dyDescent="0.25">
      <c r="B295" s="78">
        <v>35238</v>
      </c>
      <c r="D295" s="80">
        <v>4</v>
      </c>
      <c r="R295" s="80"/>
      <c r="S295" s="78"/>
    </row>
    <row r="296" spans="2:19" x14ac:dyDescent="0.25">
      <c r="B296" s="78">
        <v>35230</v>
      </c>
      <c r="D296" s="80">
        <v>7.25</v>
      </c>
      <c r="R296" s="80"/>
      <c r="S296" s="78"/>
    </row>
    <row r="297" spans="2:19" x14ac:dyDescent="0.25">
      <c r="B297" s="78">
        <v>34982</v>
      </c>
      <c r="D297" s="80">
        <v>10.5</v>
      </c>
      <c r="R297" s="80"/>
      <c r="S297" s="78"/>
    </row>
    <row r="298" spans="2:19" x14ac:dyDescent="0.25">
      <c r="B298" s="78">
        <v>34976</v>
      </c>
      <c r="D298" s="80">
        <v>12</v>
      </c>
      <c r="R298" s="80"/>
      <c r="S298" s="78"/>
    </row>
    <row r="299" spans="2:19" x14ac:dyDescent="0.25">
      <c r="B299" s="78">
        <v>34967</v>
      </c>
      <c r="D299" s="80">
        <v>14.25</v>
      </c>
      <c r="R299" s="80"/>
      <c r="S299" s="78"/>
    </row>
    <row r="300" spans="2:19" x14ac:dyDescent="0.25">
      <c r="B300" s="78">
        <v>34953</v>
      </c>
      <c r="D300" s="80">
        <v>9.5</v>
      </c>
      <c r="R300" s="80"/>
      <c r="S300" s="78"/>
    </row>
    <row r="301" spans="2:19" x14ac:dyDescent="0.25">
      <c r="B301" s="78">
        <v>34948</v>
      </c>
      <c r="D301" s="80">
        <v>8</v>
      </c>
      <c r="R301" s="80"/>
      <c r="S301" s="78"/>
    </row>
    <row r="302" spans="2:19" x14ac:dyDescent="0.25">
      <c r="B302" s="78">
        <v>34934</v>
      </c>
      <c r="D302" s="80">
        <v>7.25</v>
      </c>
      <c r="R302" s="80"/>
      <c r="S302" s="78"/>
    </row>
    <row r="303" spans="2:19" x14ac:dyDescent="0.25">
      <c r="B303" s="78">
        <v>34927</v>
      </c>
      <c r="D303" s="80">
        <v>8.25</v>
      </c>
      <c r="R303" s="80"/>
      <c r="S303" s="78"/>
    </row>
    <row r="304" spans="2:19" x14ac:dyDescent="0.25">
      <c r="B304" s="78">
        <v>34917</v>
      </c>
      <c r="D304" s="80">
        <v>7.5</v>
      </c>
      <c r="R304" s="80"/>
      <c r="S304" s="78"/>
    </row>
    <row r="305" spans="2:19" x14ac:dyDescent="0.25">
      <c r="B305" s="78">
        <v>34907</v>
      </c>
      <c r="D305" s="80">
        <v>10.75</v>
      </c>
      <c r="R305" s="80"/>
      <c r="S305" s="78"/>
    </row>
    <row r="306" spans="2:19" x14ac:dyDescent="0.25">
      <c r="B306" s="78">
        <v>34904</v>
      </c>
      <c r="D306" s="58"/>
      <c r="R306" s="58"/>
      <c r="S306" s="78"/>
    </row>
    <row r="307" spans="2:19" x14ac:dyDescent="0.25">
      <c r="B307" s="78">
        <v>34898</v>
      </c>
      <c r="D307" s="80">
        <v>12.5</v>
      </c>
      <c r="R307" s="80"/>
      <c r="S307" s="78"/>
    </row>
    <row r="308" spans="2:19" x14ac:dyDescent="0.25">
      <c r="B308" s="78">
        <v>34892</v>
      </c>
      <c r="D308" s="80">
        <v>14.25</v>
      </c>
      <c r="R308" s="80"/>
      <c r="S308" s="78"/>
    </row>
    <row r="309" spans="2:19" x14ac:dyDescent="0.25">
      <c r="B309" s="78">
        <v>34886</v>
      </c>
      <c r="D309" s="80">
        <v>10.5</v>
      </c>
      <c r="R309" s="80"/>
      <c r="S309" s="78"/>
    </row>
    <row r="310" spans="2:19" x14ac:dyDescent="0.25">
      <c r="B310" s="78">
        <v>34872</v>
      </c>
      <c r="D310" s="80">
        <v>10.25</v>
      </c>
      <c r="R310" s="80"/>
      <c r="S310" s="78"/>
    </row>
    <row r="311" spans="2:19" x14ac:dyDescent="0.25">
      <c r="B311" s="78">
        <v>34864</v>
      </c>
      <c r="D311" s="80">
        <v>14.5</v>
      </c>
      <c r="R311" s="80"/>
      <c r="S311" s="78"/>
    </row>
    <row r="312" spans="2:19" x14ac:dyDescent="0.25">
      <c r="B312" s="78">
        <v>34856</v>
      </c>
      <c r="D312" s="80">
        <v>15</v>
      </c>
      <c r="R312" s="80"/>
      <c r="S312" s="78"/>
    </row>
    <row r="313" spans="2:19" x14ac:dyDescent="0.25">
      <c r="B313" s="78">
        <v>34848</v>
      </c>
      <c r="D313" s="58"/>
      <c r="R313" s="58"/>
      <c r="S313" s="78"/>
    </row>
    <row r="314" spans="2:19" x14ac:dyDescent="0.25">
      <c r="B314" s="78">
        <v>34845</v>
      </c>
      <c r="D314" s="80">
        <v>4.5</v>
      </c>
      <c r="R314" s="80"/>
      <c r="S314" s="78"/>
    </row>
    <row r="315" spans="2:19" x14ac:dyDescent="0.25">
      <c r="B315" s="78">
        <v>34831</v>
      </c>
      <c r="D315" s="80">
        <v>4.75</v>
      </c>
      <c r="R315" s="80"/>
      <c r="S315" s="78"/>
    </row>
    <row r="316" spans="2:19" x14ac:dyDescent="0.25">
      <c r="B316" s="78">
        <v>34623</v>
      </c>
      <c r="D316" s="80">
        <v>7.5</v>
      </c>
      <c r="R316" s="80"/>
      <c r="S316" s="78"/>
    </row>
    <row r="317" spans="2:19" x14ac:dyDescent="0.25">
      <c r="B317" s="78">
        <v>34617</v>
      </c>
      <c r="D317" s="80">
        <v>7.25</v>
      </c>
      <c r="R317" s="80"/>
      <c r="S317" s="78"/>
    </row>
    <row r="318" spans="2:19" x14ac:dyDescent="0.25">
      <c r="B318" s="78">
        <v>34606</v>
      </c>
      <c r="D318" s="80">
        <v>13.75</v>
      </c>
      <c r="R318" s="80"/>
      <c r="S318" s="78"/>
    </row>
    <row r="319" spans="2:19" x14ac:dyDescent="0.25">
      <c r="B319" s="78">
        <v>34589</v>
      </c>
      <c r="D319" s="80">
        <v>8.25</v>
      </c>
      <c r="R319" s="80"/>
      <c r="S319" s="78"/>
    </row>
    <row r="320" spans="2:19" x14ac:dyDescent="0.25">
      <c r="B320" s="78">
        <v>34578</v>
      </c>
      <c r="D320" s="80">
        <v>8</v>
      </c>
      <c r="R320" s="80"/>
      <c r="S320" s="78"/>
    </row>
    <row r="321" spans="2:19" x14ac:dyDescent="0.25">
      <c r="B321" s="78">
        <v>34568</v>
      </c>
      <c r="D321" s="80">
        <v>10.25</v>
      </c>
      <c r="R321" s="80"/>
      <c r="S321" s="78"/>
    </row>
    <row r="322" spans="2:19" x14ac:dyDescent="0.25">
      <c r="B322" s="78">
        <v>34551</v>
      </c>
      <c r="D322" s="80">
        <v>10.25</v>
      </c>
      <c r="R322" s="80"/>
      <c r="S322" s="78"/>
    </row>
    <row r="323" spans="2:19" x14ac:dyDescent="0.25">
      <c r="B323" s="78">
        <v>34540</v>
      </c>
      <c r="D323" s="58"/>
      <c r="R323" s="58"/>
      <c r="S323" s="78"/>
    </row>
    <row r="324" spans="2:19" x14ac:dyDescent="0.25">
      <c r="B324" s="78">
        <v>34539</v>
      </c>
      <c r="D324" s="80">
        <v>14.75</v>
      </c>
      <c r="R324" s="80"/>
      <c r="S324" s="78"/>
    </row>
    <row r="325" spans="2:19" x14ac:dyDescent="0.25">
      <c r="B325" s="78">
        <v>34527</v>
      </c>
      <c r="D325" s="80">
        <v>14.5</v>
      </c>
      <c r="R325" s="80"/>
      <c r="S325" s="78"/>
    </row>
    <row r="326" spans="2:19" x14ac:dyDescent="0.25">
      <c r="B326" s="78">
        <v>34519</v>
      </c>
      <c r="D326" s="80">
        <v>15.25</v>
      </c>
      <c r="R326" s="80"/>
      <c r="S326" s="78"/>
    </row>
    <row r="327" spans="2:19" x14ac:dyDescent="0.25">
      <c r="B327" s="78">
        <v>34501</v>
      </c>
      <c r="D327" s="80">
        <v>14.5</v>
      </c>
      <c r="R327" s="80"/>
      <c r="S327" s="78"/>
    </row>
    <row r="328" spans="2:19" x14ac:dyDescent="0.25">
      <c r="B328" s="78">
        <v>34494</v>
      </c>
      <c r="D328" s="80">
        <v>13</v>
      </c>
      <c r="R328" s="80"/>
      <c r="S328" s="78"/>
    </row>
    <row r="329" spans="2:19" x14ac:dyDescent="0.25">
      <c r="B329" s="78">
        <v>34482</v>
      </c>
      <c r="D329" s="80">
        <v>16</v>
      </c>
      <c r="R329" s="80"/>
      <c r="S329" s="78"/>
    </row>
    <row r="330" spans="2:19" x14ac:dyDescent="0.25">
      <c r="B330" s="78">
        <v>34447</v>
      </c>
      <c r="D330" s="80">
        <v>15.75</v>
      </c>
      <c r="R330" s="80"/>
      <c r="S330" s="78"/>
    </row>
    <row r="331" spans="2:19" x14ac:dyDescent="0.25">
      <c r="B331" s="78">
        <v>34268</v>
      </c>
      <c r="D331" s="80">
        <v>10</v>
      </c>
      <c r="R331" s="80"/>
      <c r="S331" s="78"/>
    </row>
    <row r="332" spans="2:19" x14ac:dyDescent="0.25">
      <c r="B332" s="78">
        <v>34260</v>
      </c>
      <c r="D332" s="80">
        <v>5.5</v>
      </c>
      <c r="R332" s="80"/>
      <c r="S332" s="78"/>
    </row>
    <row r="333" spans="2:19" x14ac:dyDescent="0.25">
      <c r="B333" s="78">
        <v>34252</v>
      </c>
      <c r="D333" s="80">
        <v>9.75</v>
      </c>
      <c r="R333" s="80"/>
      <c r="S333" s="78"/>
    </row>
    <row r="334" spans="2:19" x14ac:dyDescent="0.25">
      <c r="B334" s="78">
        <v>34242</v>
      </c>
      <c r="D334" s="80">
        <v>9.5</v>
      </c>
      <c r="R334" s="80"/>
      <c r="S334" s="78"/>
    </row>
    <row r="335" spans="2:19" x14ac:dyDescent="0.25">
      <c r="B335" s="78">
        <v>34230</v>
      </c>
      <c r="D335" s="80">
        <v>9.5</v>
      </c>
      <c r="R335" s="80"/>
      <c r="S335" s="78"/>
    </row>
    <row r="336" spans="2:19" x14ac:dyDescent="0.25">
      <c r="B336" s="78">
        <v>34213</v>
      </c>
      <c r="D336" s="80">
        <v>11.25</v>
      </c>
      <c r="R336" s="80"/>
      <c r="S336" s="78"/>
    </row>
    <row r="337" spans="2:19" x14ac:dyDescent="0.25">
      <c r="B337" s="78">
        <v>34206</v>
      </c>
      <c r="D337" s="80">
        <v>13.25</v>
      </c>
      <c r="R337" s="80"/>
      <c r="S337" s="78"/>
    </row>
    <row r="338" spans="2:19" x14ac:dyDescent="0.25">
      <c r="B338" s="78">
        <v>34196</v>
      </c>
      <c r="D338" s="80">
        <v>10.5</v>
      </c>
      <c r="R338" s="80"/>
      <c r="S338" s="78"/>
    </row>
    <row r="339" spans="2:19" x14ac:dyDescent="0.25">
      <c r="B339" s="78">
        <v>34192</v>
      </c>
      <c r="D339" s="80">
        <v>12.25</v>
      </c>
      <c r="R339" s="80"/>
      <c r="S339" s="78"/>
    </row>
    <row r="340" spans="2:19" x14ac:dyDescent="0.25">
      <c r="B340" s="78">
        <v>34180</v>
      </c>
      <c r="D340" s="80">
        <v>12</v>
      </c>
      <c r="R340" s="80"/>
      <c r="S340" s="78"/>
    </row>
    <row r="341" spans="2:19" x14ac:dyDescent="0.25">
      <c r="B341" s="78">
        <v>34170</v>
      </c>
      <c r="D341" s="80">
        <v>12.5</v>
      </c>
      <c r="R341" s="80"/>
      <c r="S341" s="78"/>
    </row>
    <row r="342" spans="2:19" x14ac:dyDescent="0.25">
      <c r="B342" s="78">
        <v>34155</v>
      </c>
      <c r="D342" s="80">
        <v>11.25</v>
      </c>
      <c r="R342" s="80"/>
      <c r="S342" s="78"/>
    </row>
    <row r="343" spans="2:19" x14ac:dyDescent="0.25">
      <c r="B343" s="78">
        <v>34142</v>
      </c>
      <c r="D343" s="80">
        <v>8.25</v>
      </c>
      <c r="R343" s="80"/>
      <c r="S343" s="78"/>
    </row>
  </sheetData>
  <sortState xmlns:xlrd2="http://schemas.microsoft.com/office/spreadsheetml/2017/richdata2" ref="R2:S343">
    <sortCondition descending="1" ref="S4:S34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4E26-72BF-46E9-96C8-237ADD8C067C}">
  <dimension ref="A1:AT377"/>
  <sheetViews>
    <sheetView topLeftCell="X1" workbookViewId="0">
      <selection activeCell="AG239" sqref="AG239"/>
    </sheetView>
  </sheetViews>
  <sheetFormatPr defaultRowHeight="15" x14ac:dyDescent="0.25"/>
  <cols>
    <col min="1" max="1" width="12.7109375" customWidth="1"/>
    <col min="5" max="5" width="11.85546875" customWidth="1"/>
    <col min="9" max="9" width="15.140625" customWidth="1"/>
    <col min="14" max="14" width="5" bestFit="1" customWidth="1"/>
    <col min="16" max="16" width="9.85546875" bestFit="1" customWidth="1"/>
    <col min="17" max="17" width="9.7109375" style="59" bestFit="1" customWidth="1"/>
    <col min="19" max="19" width="9.7109375" style="59" bestFit="1" customWidth="1"/>
    <col min="21" max="21" width="9.7109375" style="59" bestFit="1" customWidth="1"/>
    <col min="22" max="22" width="4.140625" customWidth="1"/>
    <col min="23" max="24" width="13.140625" bestFit="1" customWidth="1"/>
    <col min="27" max="27" width="3.140625" customWidth="1"/>
    <col min="28" max="28" width="3" bestFit="1" customWidth="1"/>
    <col min="30" max="30" width="13.140625" bestFit="1" customWidth="1"/>
    <col min="31" max="31" width="13.7109375" bestFit="1" customWidth="1"/>
    <col min="35" max="35" width="13.140625" bestFit="1" customWidth="1"/>
    <col min="36" max="36" width="11.28515625" bestFit="1" customWidth="1"/>
    <col min="41" max="41" width="9.7109375" style="75" bestFit="1" customWidth="1"/>
    <col min="42" max="42" width="9.7109375" style="75" customWidth="1"/>
    <col min="43" max="45" width="9.140625" style="75"/>
  </cols>
  <sheetData>
    <row r="1" spans="1:46" x14ac:dyDescent="0.25">
      <c r="A1" t="s">
        <v>61</v>
      </c>
      <c r="B1" t="s">
        <v>70</v>
      </c>
      <c r="C1" t="s">
        <v>71</v>
      </c>
      <c r="E1" t="s">
        <v>69</v>
      </c>
      <c r="F1" t="s">
        <v>70</v>
      </c>
      <c r="G1" t="s">
        <v>71</v>
      </c>
      <c r="I1" t="s">
        <v>72</v>
      </c>
      <c r="J1" t="s">
        <v>73</v>
      </c>
      <c r="K1" t="s">
        <v>71</v>
      </c>
      <c r="P1" t="s">
        <v>61</v>
      </c>
      <c r="Q1" s="59" t="s">
        <v>75</v>
      </c>
      <c r="R1" s="67" t="s">
        <v>72</v>
      </c>
      <c r="S1" s="68" t="s">
        <v>75</v>
      </c>
      <c r="T1" s="67" t="s">
        <v>69</v>
      </c>
      <c r="U1" s="68" t="s">
        <v>75</v>
      </c>
      <c r="W1" s="64" t="s">
        <v>76</v>
      </c>
      <c r="X1" t="s">
        <v>79</v>
      </c>
      <c r="AD1" s="64" t="s">
        <v>76</v>
      </c>
      <c r="AE1" t="s">
        <v>80</v>
      </c>
      <c r="AI1" s="64" t="s">
        <v>76</v>
      </c>
      <c r="AJ1" t="s">
        <v>81</v>
      </c>
      <c r="AN1" s="76" t="s">
        <v>82</v>
      </c>
      <c r="AO1" s="77" t="s">
        <v>61</v>
      </c>
      <c r="AP1" s="77" t="s">
        <v>83</v>
      </c>
      <c r="AQ1" s="77" t="s">
        <v>69</v>
      </c>
      <c r="AR1" s="77" t="s">
        <v>83</v>
      </c>
      <c r="AS1" s="77" t="s">
        <v>72</v>
      </c>
      <c r="AT1" s="77" t="s">
        <v>83</v>
      </c>
    </row>
    <row r="2" spans="1:46" x14ac:dyDescent="0.25">
      <c r="A2" s="12"/>
      <c r="B2" s="8"/>
      <c r="E2" s="45" t="s">
        <v>66</v>
      </c>
      <c r="F2" s="10">
        <v>16.5</v>
      </c>
      <c r="I2" s="45" t="s">
        <v>66</v>
      </c>
      <c r="J2" s="10">
        <v>17</v>
      </c>
      <c r="N2" s="10"/>
      <c r="P2" s="10">
        <v>3</v>
      </c>
      <c r="Q2" s="61">
        <v>8</v>
      </c>
      <c r="R2" s="57">
        <v>2</v>
      </c>
      <c r="S2" s="62">
        <v>6</v>
      </c>
      <c r="T2" s="57">
        <v>2</v>
      </c>
      <c r="U2" s="62">
        <v>5</v>
      </c>
      <c r="W2" s="65">
        <v>4</v>
      </c>
      <c r="X2">
        <v>86.649999999999991</v>
      </c>
      <c r="Y2">
        <f>GETPIVOTDATA("Oliver",$W$1,"Month",4)/COUNTA(X3:X7)</f>
        <v>17.329999999999998</v>
      </c>
      <c r="Z2">
        <v>4</v>
      </c>
      <c r="AD2" s="65">
        <v>4</v>
      </c>
      <c r="AE2">
        <v>70.150000000000006</v>
      </c>
      <c r="AF2">
        <f>GETPIVOTDATA("Martin",$AD$1,"Month",4)/COUNTA(AE3:AE7)</f>
        <v>14.030000000000001</v>
      </c>
      <c r="AG2">
        <v>4</v>
      </c>
      <c r="AI2" s="65">
        <v>4</v>
      </c>
      <c r="AJ2">
        <v>96.4</v>
      </c>
      <c r="AK2">
        <f>GETPIVOTDATA("Olin",$AI$1,"Month",4)/COUNTA(AJ3:AJ7)</f>
        <v>19.28</v>
      </c>
      <c r="AL2">
        <v>4</v>
      </c>
      <c r="AN2" s="76">
        <v>4</v>
      </c>
      <c r="AO2" s="77">
        <v>17.329999999999998</v>
      </c>
      <c r="AP2" s="77">
        <f>AO2*0.3048</f>
        <v>5.282184</v>
      </c>
      <c r="AQ2" s="77">
        <v>19.28</v>
      </c>
      <c r="AR2" s="77">
        <f>AQ2*0.3048</f>
        <v>5.8765440000000009</v>
      </c>
      <c r="AS2" s="77">
        <v>14.030000000000001</v>
      </c>
      <c r="AT2" s="77">
        <f>AS2*0.3048</f>
        <v>4.2763440000000008</v>
      </c>
    </row>
    <row r="3" spans="1:46" x14ac:dyDescent="0.25">
      <c r="A3" s="48" t="s">
        <v>66</v>
      </c>
      <c r="B3">
        <v>11.5</v>
      </c>
      <c r="E3" s="45" t="s">
        <v>65</v>
      </c>
      <c r="F3" s="10">
        <v>10</v>
      </c>
      <c r="G3">
        <f>AVERAGE(F2:F3)</f>
        <v>13.25</v>
      </c>
      <c r="I3" s="45" t="s">
        <v>65</v>
      </c>
      <c r="J3" s="10">
        <v>11.5</v>
      </c>
      <c r="K3">
        <f>AVERAGE(J2:J3)</f>
        <v>14.25</v>
      </c>
      <c r="N3" s="10"/>
      <c r="P3" s="57">
        <v>3.1</v>
      </c>
      <c r="Q3" s="62">
        <v>7</v>
      </c>
      <c r="R3" s="57">
        <v>2.8</v>
      </c>
      <c r="S3" s="62">
        <v>7</v>
      </c>
      <c r="T3" s="57">
        <v>2.1</v>
      </c>
      <c r="U3" s="62">
        <v>8</v>
      </c>
      <c r="W3" s="66">
        <v>11.5</v>
      </c>
      <c r="X3">
        <v>11.5</v>
      </c>
      <c r="AD3" s="66">
        <v>8</v>
      </c>
      <c r="AE3">
        <v>8</v>
      </c>
      <c r="AI3" s="66">
        <v>14.8</v>
      </c>
      <c r="AJ3">
        <v>14.8</v>
      </c>
      <c r="AN3" s="76">
        <v>5</v>
      </c>
      <c r="AO3" s="77">
        <v>14.472702702702703</v>
      </c>
      <c r="AP3" s="77">
        <f t="shared" ref="AP3:AR8" si="0">AO3*0.3048</f>
        <v>4.411279783783784</v>
      </c>
      <c r="AQ3" s="77">
        <v>11.901470588235293</v>
      </c>
      <c r="AR3" s="77">
        <f t="shared" si="0"/>
        <v>3.6275682352941176</v>
      </c>
      <c r="AS3" s="77">
        <v>11.366129032258065</v>
      </c>
      <c r="AT3" s="77">
        <f t="shared" ref="AT3" si="1">AS3*0.3048</f>
        <v>3.4643961290322585</v>
      </c>
    </row>
    <row r="4" spans="1:46" x14ac:dyDescent="0.25">
      <c r="A4" s="47" t="s">
        <v>65</v>
      </c>
      <c r="B4">
        <v>14.5</v>
      </c>
      <c r="C4">
        <f>AVERAGE(B3:B4)</f>
        <v>13</v>
      </c>
      <c r="E4" s="49" t="s">
        <v>63</v>
      </c>
      <c r="F4" s="10">
        <v>6.7</v>
      </c>
      <c r="I4" s="49" t="s">
        <v>63</v>
      </c>
      <c r="J4" s="10">
        <v>4.5999999999999996</v>
      </c>
      <c r="N4" s="10"/>
      <c r="P4" s="57">
        <v>3.1</v>
      </c>
      <c r="Q4" s="62">
        <v>8</v>
      </c>
      <c r="R4" s="57">
        <v>2.9</v>
      </c>
      <c r="S4" s="62">
        <v>6</v>
      </c>
      <c r="T4" s="57">
        <v>3.2</v>
      </c>
      <c r="U4" s="62">
        <v>7</v>
      </c>
      <c r="W4" s="66">
        <v>14.7</v>
      </c>
      <c r="X4">
        <v>14.7</v>
      </c>
      <c r="AD4" s="66">
        <v>12.6</v>
      </c>
      <c r="AE4">
        <v>12.6</v>
      </c>
      <c r="AI4" s="66">
        <v>16.5</v>
      </c>
      <c r="AJ4">
        <v>16.5</v>
      </c>
      <c r="AN4" s="76">
        <v>6</v>
      </c>
      <c r="AO4" s="77">
        <v>9.9025974025974044</v>
      </c>
      <c r="AP4" s="77">
        <f t="shared" si="0"/>
        <v>3.0183116883116892</v>
      </c>
      <c r="AQ4" s="77">
        <v>13.413725490196077</v>
      </c>
      <c r="AR4" s="77">
        <f t="shared" si="0"/>
        <v>4.0885035294117644</v>
      </c>
      <c r="AS4" s="77">
        <v>11.432456140350874</v>
      </c>
      <c r="AT4" s="77">
        <f t="shared" ref="AT4" si="2">AS4*0.3048</f>
        <v>3.4846126315789467</v>
      </c>
    </row>
    <row r="5" spans="1:46" x14ac:dyDescent="0.25">
      <c r="A5" s="52" t="s">
        <v>65</v>
      </c>
      <c r="B5" s="8">
        <v>11.2</v>
      </c>
      <c r="E5" s="49" t="s">
        <v>62</v>
      </c>
      <c r="F5" s="10">
        <v>8.1999999999999993</v>
      </c>
      <c r="G5">
        <f>AVERAGE(F5:F11)</f>
        <v>6.5</v>
      </c>
      <c r="I5" s="49" t="s">
        <v>62</v>
      </c>
      <c r="J5" s="10">
        <v>12.1</v>
      </c>
      <c r="K5">
        <f>AVERAGE(J5:J10)</f>
        <v>10.65</v>
      </c>
      <c r="N5" s="10"/>
      <c r="P5" s="57">
        <v>3.35</v>
      </c>
      <c r="Q5" s="62">
        <v>7</v>
      </c>
      <c r="R5" s="57">
        <v>3</v>
      </c>
      <c r="S5" s="62">
        <v>6</v>
      </c>
      <c r="T5" s="57">
        <v>3.3</v>
      </c>
      <c r="U5" s="62">
        <v>7</v>
      </c>
      <c r="W5" s="66">
        <v>17.399999999999999</v>
      </c>
      <c r="X5">
        <v>17.399999999999999</v>
      </c>
      <c r="AD5" s="66">
        <v>15.75</v>
      </c>
      <c r="AE5">
        <v>15.75</v>
      </c>
      <c r="AI5" s="66">
        <v>20.399999999999999</v>
      </c>
      <c r="AJ5">
        <v>20.399999999999999</v>
      </c>
      <c r="AN5" s="76">
        <v>7</v>
      </c>
      <c r="AO5" s="77">
        <v>6.9295098039215706</v>
      </c>
      <c r="AP5" s="77">
        <f t="shared" si="0"/>
        <v>2.1121145882352947</v>
      </c>
      <c r="AQ5" s="77">
        <v>11.871666666666664</v>
      </c>
      <c r="AR5" s="77">
        <f t="shared" si="0"/>
        <v>3.6184839999999996</v>
      </c>
      <c r="AS5" s="77">
        <v>13.791044776119405</v>
      </c>
      <c r="AT5" s="77">
        <f t="shared" ref="AT5" si="3">AS5*0.3048</f>
        <v>4.2035104477611949</v>
      </c>
    </row>
    <row r="6" spans="1:46" x14ac:dyDescent="0.25">
      <c r="A6" s="50" t="s">
        <v>63</v>
      </c>
      <c r="B6" s="8">
        <v>5.6</v>
      </c>
      <c r="C6">
        <f>AVERAGE(B6:B10)</f>
        <v>8.14</v>
      </c>
      <c r="E6" s="49" t="s">
        <v>62</v>
      </c>
      <c r="F6" s="10">
        <v>3.9</v>
      </c>
      <c r="I6" s="49" t="s">
        <v>62</v>
      </c>
      <c r="J6" s="10">
        <v>12.1</v>
      </c>
      <c r="N6" s="10"/>
      <c r="P6" s="10">
        <v>3.5</v>
      </c>
      <c r="Q6" s="61">
        <v>8</v>
      </c>
      <c r="R6" s="57">
        <v>3.7</v>
      </c>
      <c r="S6" s="62">
        <v>6</v>
      </c>
      <c r="T6" s="57">
        <v>3.7</v>
      </c>
      <c r="U6" s="62">
        <v>8</v>
      </c>
      <c r="W6" s="66">
        <v>19.8</v>
      </c>
      <c r="X6">
        <v>19.8</v>
      </c>
      <c r="AD6" s="66">
        <v>16.8</v>
      </c>
      <c r="AE6">
        <v>16.8</v>
      </c>
      <c r="AI6" s="66">
        <v>21.5</v>
      </c>
      <c r="AJ6">
        <v>21.5</v>
      </c>
      <c r="AN6" s="76">
        <v>8</v>
      </c>
      <c r="AO6" s="77">
        <v>7.3396103896103897</v>
      </c>
      <c r="AP6" s="77">
        <f t="shared" si="0"/>
        <v>2.2371132467532471</v>
      </c>
      <c r="AQ6" s="77">
        <v>11.36372549019608</v>
      </c>
      <c r="AR6" s="77">
        <f t="shared" si="0"/>
        <v>3.4636635294117655</v>
      </c>
      <c r="AS6" s="77">
        <v>12.740384615384617</v>
      </c>
      <c r="AT6" s="77">
        <f t="shared" ref="AT6" si="4">AS6*0.3048</f>
        <v>3.8832692307692316</v>
      </c>
    </row>
    <row r="7" spans="1:46" x14ac:dyDescent="0.25">
      <c r="A7" s="33" t="s">
        <v>63</v>
      </c>
      <c r="B7" s="8">
        <v>5.6</v>
      </c>
      <c r="E7" s="49" t="s">
        <v>62</v>
      </c>
      <c r="F7" s="10">
        <v>5.6</v>
      </c>
      <c r="I7" s="49" t="s">
        <v>62</v>
      </c>
      <c r="J7" s="10">
        <v>11.1</v>
      </c>
      <c r="N7" s="10"/>
      <c r="P7" s="57">
        <v>3.65</v>
      </c>
      <c r="Q7" s="62">
        <v>8</v>
      </c>
      <c r="R7" s="57">
        <v>3.7</v>
      </c>
      <c r="S7" s="62">
        <v>7</v>
      </c>
      <c r="T7" s="57">
        <v>3.9</v>
      </c>
      <c r="U7" s="62">
        <v>7</v>
      </c>
      <c r="W7" s="66">
        <v>23.25</v>
      </c>
      <c r="X7">
        <v>23.25</v>
      </c>
      <c r="AD7" s="66">
        <v>17</v>
      </c>
      <c r="AE7">
        <v>17</v>
      </c>
      <c r="AI7" s="66">
        <v>23.2</v>
      </c>
      <c r="AJ7">
        <v>23.2</v>
      </c>
      <c r="AN7" s="76">
        <v>9</v>
      </c>
      <c r="AO7" s="77">
        <v>9.0351351351351354</v>
      </c>
      <c r="AP7" s="77">
        <f t="shared" si="0"/>
        <v>2.7539091891891894</v>
      </c>
      <c r="AQ7" s="77">
        <v>11.805172413793102</v>
      </c>
      <c r="AR7" s="77">
        <f t="shared" si="0"/>
        <v>3.5982165517241378</v>
      </c>
      <c r="AS7" s="77">
        <v>8.780263157894737</v>
      </c>
      <c r="AT7" s="77">
        <f t="shared" ref="AT7" si="5">AS7*0.3048</f>
        <v>2.6762242105263159</v>
      </c>
    </row>
    <row r="8" spans="1:46" x14ac:dyDescent="0.25">
      <c r="A8" s="33" t="s">
        <v>63</v>
      </c>
      <c r="B8" s="8">
        <v>11.5</v>
      </c>
      <c r="E8" s="49" t="s">
        <v>62</v>
      </c>
      <c r="F8" s="10">
        <v>6.9</v>
      </c>
      <c r="I8" s="49" t="s">
        <v>62</v>
      </c>
      <c r="J8" s="10">
        <v>12.1</v>
      </c>
      <c r="N8" s="10"/>
      <c r="P8" s="57">
        <v>3.7</v>
      </c>
      <c r="Q8" s="62">
        <v>8</v>
      </c>
      <c r="R8" s="57">
        <v>4</v>
      </c>
      <c r="S8" s="62">
        <v>9</v>
      </c>
      <c r="T8">
        <v>3.9</v>
      </c>
      <c r="U8" s="60">
        <v>7</v>
      </c>
      <c r="W8" s="65">
        <v>5</v>
      </c>
      <c r="X8">
        <v>535.49</v>
      </c>
      <c r="Y8">
        <f>GETPIVOTDATA("Oliver",$W$1,"Month",5)/(6+COUNTA(X9:X39))</f>
        <v>14.472702702702703</v>
      </c>
      <c r="Z8">
        <v>5</v>
      </c>
      <c r="AD8" s="65">
        <v>5</v>
      </c>
      <c r="AE8">
        <v>352.35</v>
      </c>
      <c r="AF8">
        <f>GETPIVOTDATA("Martin",$AD$1,"Month",5)/(COUNTA(AE9:AE34)+5)</f>
        <v>11.366129032258065</v>
      </c>
      <c r="AG8">
        <v>5</v>
      </c>
      <c r="AI8" s="65">
        <v>5</v>
      </c>
      <c r="AJ8">
        <v>404.65</v>
      </c>
      <c r="AK8">
        <f>GETPIVOTDATA("Olin",$AI$1,"Month",5)/(COUNTA(AJ9:AJ39)+3)</f>
        <v>11.901470588235293</v>
      </c>
      <c r="AL8">
        <v>5</v>
      </c>
      <c r="AN8" s="76">
        <v>10</v>
      </c>
      <c r="AO8" s="77">
        <v>13.003333333333334</v>
      </c>
      <c r="AP8" s="77">
        <f t="shared" si="0"/>
        <v>3.9634160000000005</v>
      </c>
      <c r="AQ8" s="77">
        <v>14.7</v>
      </c>
      <c r="AR8" s="77">
        <f t="shared" si="0"/>
        <v>4.4805599999999997</v>
      </c>
      <c r="AS8" s="77">
        <v>9.8692307692307679</v>
      </c>
      <c r="AT8" s="77">
        <f t="shared" ref="AT8" si="6">AS8*0.3048</f>
        <v>3.0081415384615382</v>
      </c>
    </row>
    <row r="9" spans="1:46" x14ac:dyDescent="0.25">
      <c r="A9" s="51" t="s">
        <v>63</v>
      </c>
      <c r="B9">
        <v>10</v>
      </c>
      <c r="E9" s="33" t="s">
        <v>62</v>
      </c>
      <c r="F9" s="10">
        <v>5.9</v>
      </c>
      <c r="I9" s="49" t="s">
        <v>62</v>
      </c>
      <c r="J9" s="10">
        <v>7.5</v>
      </c>
      <c r="P9" s="57">
        <v>3.8</v>
      </c>
      <c r="Q9" s="62">
        <v>7</v>
      </c>
      <c r="R9" s="57">
        <v>4</v>
      </c>
      <c r="S9" s="62">
        <v>9</v>
      </c>
      <c r="T9" s="57">
        <v>4</v>
      </c>
      <c r="U9" s="62">
        <v>7</v>
      </c>
      <c r="W9" s="66">
        <v>6.3</v>
      </c>
      <c r="X9">
        <v>6.3</v>
      </c>
      <c r="AD9" s="66">
        <v>4.4000000000000004</v>
      </c>
      <c r="AE9">
        <v>8.8000000000000007</v>
      </c>
      <c r="AI9" s="66">
        <v>2</v>
      </c>
      <c r="AJ9">
        <v>2</v>
      </c>
      <c r="AN9" s="76"/>
      <c r="AO9" s="77"/>
      <c r="AP9" s="77"/>
      <c r="AQ9" s="77"/>
      <c r="AR9" s="77"/>
      <c r="AS9" s="77"/>
      <c r="AT9" s="76"/>
    </row>
    <row r="10" spans="1:46" x14ac:dyDescent="0.25">
      <c r="A10" s="33" t="s">
        <v>63</v>
      </c>
      <c r="B10" s="8">
        <v>8</v>
      </c>
      <c r="E10" s="33" t="s">
        <v>62</v>
      </c>
      <c r="F10" s="10">
        <v>6</v>
      </c>
      <c r="I10" s="49" t="s">
        <v>62</v>
      </c>
      <c r="J10" s="10">
        <v>9</v>
      </c>
      <c r="P10" s="57">
        <v>3.8</v>
      </c>
      <c r="Q10" s="62">
        <v>8</v>
      </c>
      <c r="R10" s="57">
        <v>4</v>
      </c>
      <c r="S10" s="62">
        <v>8</v>
      </c>
      <c r="T10" s="57">
        <v>4</v>
      </c>
      <c r="U10" s="62">
        <v>8</v>
      </c>
      <c r="W10" s="66">
        <v>6.8</v>
      </c>
      <c r="X10">
        <v>6.8</v>
      </c>
      <c r="AD10" s="66">
        <v>4.5</v>
      </c>
      <c r="AE10">
        <v>4.5</v>
      </c>
      <c r="AI10" s="66">
        <v>6.75</v>
      </c>
      <c r="AJ10">
        <v>6.75</v>
      </c>
      <c r="AN10" s="76"/>
      <c r="AO10" s="77"/>
      <c r="AP10" s="77"/>
      <c r="AQ10" s="77"/>
      <c r="AR10" s="77"/>
      <c r="AS10" s="77"/>
      <c r="AT10" s="76"/>
    </row>
    <row r="11" spans="1:46" x14ac:dyDescent="0.25">
      <c r="A11" s="54" t="s">
        <v>62</v>
      </c>
      <c r="B11" s="24">
        <v>5.6</v>
      </c>
      <c r="C11">
        <f>AVERAGE(B11:B24)</f>
        <v>7.5214285714285714</v>
      </c>
      <c r="E11" s="33" t="s">
        <v>62</v>
      </c>
      <c r="F11" s="10">
        <v>9</v>
      </c>
      <c r="I11" s="45" t="s">
        <v>64</v>
      </c>
      <c r="J11" s="10">
        <v>7.5</v>
      </c>
      <c r="K11">
        <f>AVERAGE(J11:J19)</f>
        <v>7.5</v>
      </c>
      <c r="N11" s="10"/>
      <c r="P11" s="57">
        <v>3.8</v>
      </c>
      <c r="Q11" s="62">
        <v>8</v>
      </c>
      <c r="R11" s="57">
        <v>4</v>
      </c>
      <c r="S11" s="62">
        <v>6</v>
      </c>
      <c r="T11" s="10">
        <v>4</v>
      </c>
      <c r="U11" s="59">
        <v>8</v>
      </c>
      <c r="W11" s="66">
        <v>8</v>
      </c>
      <c r="X11">
        <v>8</v>
      </c>
      <c r="AD11" s="66">
        <v>4.75</v>
      </c>
      <c r="AE11">
        <v>4.75</v>
      </c>
      <c r="AI11" s="66">
        <v>7.5</v>
      </c>
      <c r="AJ11">
        <v>7.5</v>
      </c>
      <c r="AN11" s="76" t="s">
        <v>84</v>
      </c>
      <c r="AO11" s="77"/>
      <c r="AP11" s="77"/>
      <c r="AQ11" s="77"/>
      <c r="AR11" s="77"/>
      <c r="AS11" s="77"/>
      <c r="AT11" s="76"/>
    </row>
    <row r="12" spans="1:46" x14ac:dyDescent="0.25">
      <c r="A12" s="53" t="s">
        <v>62</v>
      </c>
      <c r="B12" s="8">
        <v>6.9</v>
      </c>
      <c r="E12" s="56" t="s">
        <v>64</v>
      </c>
      <c r="F12" s="10">
        <v>8.5</v>
      </c>
      <c r="G12">
        <f>AVERAGE(F12:F21)</f>
        <v>6.5200000000000005</v>
      </c>
      <c r="I12" s="55" t="s">
        <v>64</v>
      </c>
      <c r="J12" s="10">
        <v>16</v>
      </c>
      <c r="P12" s="57">
        <v>3.85</v>
      </c>
      <c r="Q12" s="62">
        <v>7</v>
      </c>
      <c r="R12">
        <v>4</v>
      </c>
      <c r="S12" s="59">
        <v>8</v>
      </c>
      <c r="T12" s="10">
        <v>4</v>
      </c>
      <c r="U12" s="59">
        <v>8</v>
      </c>
      <c r="W12" s="66">
        <v>8.6</v>
      </c>
      <c r="X12">
        <v>8.6</v>
      </c>
      <c r="AD12" s="66">
        <v>6.1</v>
      </c>
      <c r="AE12">
        <v>6.1</v>
      </c>
      <c r="AI12" s="66">
        <v>8</v>
      </c>
      <c r="AJ12">
        <v>8</v>
      </c>
    </row>
    <row r="13" spans="1:46" x14ac:dyDescent="0.25">
      <c r="A13" s="48" t="s">
        <v>62</v>
      </c>
      <c r="B13" s="8">
        <v>6.6</v>
      </c>
      <c r="E13" s="56" t="s">
        <v>64</v>
      </c>
      <c r="F13" s="10">
        <v>6</v>
      </c>
      <c r="I13" s="45" t="s">
        <v>64</v>
      </c>
      <c r="J13" s="10">
        <v>9</v>
      </c>
      <c r="P13" s="57">
        <v>4</v>
      </c>
      <c r="Q13" s="62">
        <v>7</v>
      </c>
      <c r="R13">
        <v>4</v>
      </c>
      <c r="S13" s="59">
        <v>8</v>
      </c>
      <c r="T13" s="57">
        <v>4.2</v>
      </c>
      <c r="U13" s="62">
        <v>8</v>
      </c>
      <c r="W13" s="66">
        <v>8.8000000000000007</v>
      </c>
      <c r="X13">
        <v>8.8000000000000007</v>
      </c>
      <c r="AD13" s="66">
        <v>7</v>
      </c>
      <c r="AE13">
        <v>7</v>
      </c>
      <c r="AI13" s="66">
        <v>8.1999999999999993</v>
      </c>
      <c r="AJ13">
        <v>8.1999999999999993</v>
      </c>
    </row>
    <row r="14" spans="1:46" x14ac:dyDescent="0.25">
      <c r="A14" s="50" t="s">
        <v>62</v>
      </c>
      <c r="B14" s="8">
        <v>8.5</v>
      </c>
      <c r="E14" s="45" t="s">
        <v>64</v>
      </c>
      <c r="F14" s="10">
        <v>7.5</v>
      </c>
      <c r="I14" s="45" t="s">
        <v>64</v>
      </c>
      <c r="J14" s="10">
        <v>9.5</v>
      </c>
      <c r="P14" s="57">
        <v>4</v>
      </c>
      <c r="Q14" s="62">
        <v>8</v>
      </c>
      <c r="R14" s="57">
        <v>4.1500000000000004</v>
      </c>
      <c r="S14" s="62">
        <v>9</v>
      </c>
      <c r="T14" s="57">
        <v>4.3</v>
      </c>
      <c r="U14" s="62">
        <v>7</v>
      </c>
      <c r="W14" s="66">
        <v>9.1</v>
      </c>
      <c r="X14">
        <v>9.1</v>
      </c>
      <c r="AD14" s="66">
        <v>7.2</v>
      </c>
      <c r="AE14">
        <v>7.2</v>
      </c>
      <c r="AI14" s="66">
        <v>8.5</v>
      </c>
      <c r="AJ14">
        <v>8.5</v>
      </c>
    </row>
    <row r="15" spans="1:46" x14ac:dyDescent="0.25">
      <c r="A15" s="33" t="s">
        <v>62</v>
      </c>
      <c r="B15" s="8">
        <v>8.1999999999999993</v>
      </c>
      <c r="E15" s="55" t="s">
        <v>64</v>
      </c>
      <c r="F15" s="10">
        <v>4.5</v>
      </c>
      <c r="I15" s="45" t="s">
        <v>64</v>
      </c>
      <c r="J15" s="10">
        <v>4</v>
      </c>
      <c r="P15" s="57">
        <v>4</v>
      </c>
      <c r="Q15" s="62">
        <v>8</v>
      </c>
      <c r="R15" s="57">
        <v>4.2</v>
      </c>
      <c r="S15" s="62">
        <v>8</v>
      </c>
      <c r="T15" s="57">
        <v>4.3</v>
      </c>
      <c r="U15" s="62">
        <v>7</v>
      </c>
      <c r="W15" s="66">
        <v>9.34</v>
      </c>
      <c r="X15">
        <v>9.34</v>
      </c>
      <c r="AD15" s="66">
        <v>8.6</v>
      </c>
      <c r="AE15">
        <v>8.6</v>
      </c>
      <c r="AI15" s="66">
        <v>8.6</v>
      </c>
      <c r="AJ15">
        <v>8.6</v>
      </c>
    </row>
    <row r="16" spans="1:46" x14ac:dyDescent="0.25">
      <c r="A16" s="49" t="s">
        <v>62</v>
      </c>
      <c r="B16" s="8">
        <v>10.5</v>
      </c>
      <c r="E16" s="56" t="s">
        <v>64</v>
      </c>
      <c r="F16" s="10">
        <v>4</v>
      </c>
      <c r="I16" s="45" t="s">
        <v>64</v>
      </c>
      <c r="J16" s="10">
        <v>4</v>
      </c>
      <c r="P16" s="57">
        <v>4.05</v>
      </c>
      <c r="Q16" s="62">
        <v>7</v>
      </c>
      <c r="R16" s="57">
        <v>4.3</v>
      </c>
      <c r="S16" s="62">
        <v>9</v>
      </c>
      <c r="T16" s="57">
        <v>4.4000000000000004</v>
      </c>
      <c r="U16" s="62">
        <v>8</v>
      </c>
      <c r="W16" s="66">
        <v>9.4</v>
      </c>
      <c r="X16">
        <v>9.4</v>
      </c>
      <c r="AD16" s="66">
        <v>10.1</v>
      </c>
      <c r="AE16">
        <v>20.2</v>
      </c>
      <c r="AI16" s="66">
        <v>8.75</v>
      </c>
      <c r="AJ16">
        <v>8.75</v>
      </c>
    </row>
    <row r="17" spans="1:40" x14ac:dyDescent="0.25">
      <c r="A17" s="49" t="s">
        <v>62</v>
      </c>
      <c r="B17" s="8">
        <v>5.3</v>
      </c>
      <c r="E17" s="45" t="s">
        <v>64</v>
      </c>
      <c r="F17" s="10">
        <v>7</v>
      </c>
      <c r="I17" s="45" t="s">
        <v>64</v>
      </c>
      <c r="J17" s="10">
        <v>6</v>
      </c>
      <c r="P17" s="57">
        <v>4.0599999999999996</v>
      </c>
      <c r="Q17" s="62">
        <v>7</v>
      </c>
      <c r="R17" s="57">
        <v>4.4000000000000004</v>
      </c>
      <c r="S17" s="62">
        <v>5</v>
      </c>
      <c r="T17" s="57">
        <v>4.4000000000000004</v>
      </c>
      <c r="U17" s="62">
        <v>7</v>
      </c>
      <c r="W17" s="66">
        <v>9.75</v>
      </c>
      <c r="X17">
        <v>9.75</v>
      </c>
      <c r="AD17" s="66">
        <v>10.7</v>
      </c>
      <c r="AE17">
        <v>10.7</v>
      </c>
      <c r="AI17" s="66">
        <v>8.9</v>
      </c>
      <c r="AJ17">
        <v>8.9</v>
      </c>
    </row>
    <row r="18" spans="1:40" x14ac:dyDescent="0.25">
      <c r="A18" s="49" t="s">
        <v>62</v>
      </c>
      <c r="B18">
        <v>8.5</v>
      </c>
      <c r="E18" s="56" t="s">
        <v>64</v>
      </c>
      <c r="F18" s="10">
        <v>4</v>
      </c>
      <c r="I18" s="45" t="s">
        <v>64</v>
      </c>
      <c r="J18" s="10">
        <v>6</v>
      </c>
      <c r="P18" s="57">
        <v>4.2</v>
      </c>
      <c r="Q18" s="62">
        <v>6</v>
      </c>
      <c r="R18" s="57">
        <v>4.4000000000000004</v>
      </c>
      <c r="S18" s="62">
        <v>5</v>
      </c>
      <c r="T18" s="57">
        <v>4.5</v>
      </c>
      <c r="U18" s="62">
        <v>8</v>
      </c>
      <c r="W18" s="66">
        <v>11.2</v>
      </c>
      <c r="X18">
        <v>11.2</v>
      </c>
      <c r="AD18" s="66">
        <v>10.8</v>
      </c>
      <c r="AE18">
        <v>10.8</v>
      </c>
      <c r="AI18" s="66">
        <v>9</v>
      </c>
      <c r="AJ18">
        <v>9</v>
      </c>
    </row>
    <row r="19" spans="1:40" x14ac:dyDescent="0.25">
      <c r="A19" s="33" t="s">
        <v>62</v>
      </c>
      <c r="B19">
        <v>11.5</v>
      </c>
      <c r="E19" s="45" t="s">
        <v>64</v>
      </c>
      <c r="F19" s="10">
        <v>10.199999999999999</v>
      </c>
      <c r="I19" s="45" t="s">
        <v>64</v>
      </c>
      <c r="J19" s="10">
        <v>5.5</v>
      </c>
      <c r="P19" s="57">
        <v>4.2</v>
      </c>
      <c r="Q19" s="62">
        <v>7</v>
      </c>
      <c r="R19" s="57">
        <v>4.5</v>
      </c>
      <c r="S19" s="62">
        <v>7</v>
      </c>
      <c r="T19" s="57">
        <v>4.5</v>
      </c>
      <c r="U19" s="62">
        <v>8</v>
      </c>
      <c r="W19" s="66">
        <v>11.3</v>
      </c>
      <c r="X19">
        <v>11.3</v>
      </c>
      <c r="AD19" s="66">
        <v>10.9</v>
      </c>
      <c r="AE19">
        <v>10.9</v>
      </c>
      <c r="AI19" s="66">
        <v>9.6</v>
      </c>
      <c r="AJ19">
        <v>9.6</v>
      </c>
      <c r="AN19" s="10"/>
    </row>
    <row r="20" spans="1:40" x14ac:dyDescent="0.25">
      <c r="A20" s="33" t="s">
        <v>62</v>
      </c>
      <c r="B20" s="8">
        <v>7.5</v>
      </c>
      <c r="E20" s="45" t="s">
        <v>64</v>
      </c>
      <c r="F20" s="10">
        <v>8.5</v>
      </c>
      <c r="P20" s="57">
        <v>4.2</v>
      </c>
      <c r="Q20" s="62">
        <v>7</v>
      </c>
      <c r="R20" s="57">
        <v>4.5</v>
      </c>
      <c r="S20" s="62">
        <v>6</v>
      </c>
      <c r="T20" s="10">
        <v>4.5</v>
      </c>
      <c r="U20" s="59">
        <v>8</v>
      </c>
      <c r="W20" s="66">
        <v>12.1</v>
      </c>
      <c r="X20">
        <v>12.1</v>
      </c>
      <c r="AD20" s="66">
        <v>11.5</v>
      </c>
      <c r="AE20">
        <v>11.5</v>
      </c>
      <c r="AI20" s="66">
        <v>9.8000000000000007</v>
      </c>
      <c r="AJ20">
        <v>9.8000000000000007</v>
      </c>
    </row>
    <row r="21" spans="1:40" x14ac:dyDescent="0.25">
      <c r="A21" s="49" t="s">
        <v>62</v>
      </c>
      <c r="B21" s="8">
        <v>6.5</v>
      </c>
      <c r="E21" s="45" t="s">
        <v>64</v>
      </c>
      <c r="F21" s="10">
        <v>5</v>
      </c>
      <c r="P21" s="57">
        <v>4.2</v>
      </c>
      <c r="Q21" s="62">
        <v>8</v>
      </c>
      <c r="R21" s="57">
        <v>4.5</v>
      </c>
      <c r="S21" s="62">
        <v>5</v>
      </c>
      <c r="T21" s="57">
        <v>4.5999999999999996</v>
      </c>
      <c r="U21" s="62">
        <v>7</v>
      </c>
      <c r="W21" s="66">
        <v>12.5</v>
      </c>
      <c r="X21">
        <v>12.5</v>
      </c>
      <c r="AD21" s="66">
        <v>11.6</v>
      </c>
      <c r="AE21">
        <v>11.6</v>
      </c>
      <c r="AI21" s="66">
        <v>10</v>
      </c>
      <c r="AJ21">
        <v>10</v>
      </c>
    </row>
    <row r="22" spans="1:40" x14ac:dyDescent="0.25">
      <c r="A22" s="49" t="s">
        <v>62</v>
      </c>
      <c r="B22" s="8">
        <v>6</v>
      </c>
      <c r="P22" s="57">
        <v>4.4000000000000004</v>
      </c>
      <c r="Q22" s="62">
        <v>6</v>
      </c>
      <c r="R22" s="57">
        <v>4.5999999999999996</v>
      </c>
      <c r="S22" s="62">
        <v>7</v>
      </c>
      <c r="T22" s="57">
        <v>4.5999999999999996</v>
      </c>
      <c r="U22" s="62">
        <v>8</v>
      </c>
      <c r="W22" s="66">
        <v>12.6</v>
      </c>
      <c r="X22">
        <v>12.6</v>
      </c>
      <c r="AD22" s="66">
        <v>11.9</v>
      </c>
      <c r="AE22">
        <v>11.9</v>
      </c>
      <c r="AI22" s="66">
        <v>10.1</v>
      </c>
      <c r="AJ22">
        <v>10.1</v>
      </c>
    </row>
    <row r="23" spans="1:40" x14ac:dyDescent="0.25">
      <c r="A23" s="49" t="s">
        <v>62</v>
      </c>
      <c r="B23" s="8">
        <v>8.5</v>
      </c>
      <c r="P23" s="57">
        <v>4.4000000000000004</v>
      </c>
      <c r="Q23" s="62">
        <v>7</v>
      </c>
      <c r="R23" s="57">
        <v>4.5999999999999996</v>
      </c>
      <c r="S23" s="62">
        <v>6</v>
      </c>
      <c r="T23" s="57">
        <v>4.6500000000000004</v>
      </c>
      <c r="U23" s="62">
        <v>6</v>
      </c>
      <c r="W23" s="66">
        <v>12.9</v>
      </c>
      <c r="X23">
        <v>12.9</v>
      </c>
      <c r="AD23" s="66">
        <v>12.5</v>
      </c>
      <c r="AE23">
        <v>25</v>
      </c>
      <c r="AI23" s="66">
        <v>10.199999999999999</v>
      </c>
      <c r="AJ23">
        <v>20.399999999999999</v>
      </c>
    </row>
    <row r="24" spans="1:40" x14ac:dyDescent="0.25">
      <c r="A24" s="49" t="s">
        <v>62</v>
      </c>
      <c r="B24" s="8">
        <v>5.2</v>
      </c>
      <c r="P24" s="57">
        <v>4.4000000000000004</v>
      </c>
      <c r="Q24" s="62">
        <v>7</v>
      </c>
      <c r="R24">
        <v>4.5999999999999996</v>
      </c>
      <c r="S24" s="60">
        <v>6</v>
      </c>
      <c r="T24" s="57">
        <v>4.7</v>
      </c>
      <c r="U24" s="62">
        <v>7</v>
      </c>
      <c r="W24" s="66">
        <v>14</v>
      </c>
      <c r="X24">
        <v>14</v>
      </c>
      <c r="AD24" s="66">
        <v>12.7</v>
      </c>
      <c r="AE24">
        <v>12.7</v>
      </c>
      <c r="AI24" s="66">
        <v>10.3</v>
      </c>
      <c r="AJ24">
        <v>20.6</v>
      </c>
    </row>
    <row r="25" spans="1:40" x14ac:dyDescent="0.25">
      <c r="A25" s="48" t="s">
        <v>64</v>
      </c>
      <c r="B25">
        <v>7.5</v>
      </c>
      <c r="C25">
        <f>AVERAGE(B25:B39)</f>
        <v>6.48</v>
      </c>
      <c r="P25" s="57">
        <v>4.5</v>
      </c>
      <c r="Q25" s="62">
        <v>7</v>
      </c>
      <c r="R25" s="57">
        <v>4.7</v>
      </c>
      <c r="S25" s="62">
        <v>7</v>
      </c>
      <c r="T25" s="57">
        <v>4.8</v>
      </c>
      <c r="U25" s="62">
        <v>7</v>
      </c>
      <c r="W25" s="66">
        <v>14.5</v>
      </c>
      <c r="X25">
        <v>29</v>
      </c>
      <c r="AD25" s="66">
        <v>13.2</v>
      </c>
      <c r="AE25">
        <v>13.2</v>
      </c>
      <c r="AI25" s="66">
        <v>12.4</v>
      </c>
      <c r="AJ25">
        <v>12.4</v>
      </c>
    </row>
    <row r="26" spans="1:40" x14ac:dyDescent="0.25">
      <c r="A26" s="48" t="s">
        <v>64</v>
      </c>
      <c r="B26">
        <v>6.5</v>
      </c>
      <c r="P26" s="57">
        <v>4.5</v>
      </c>
      <c r="Q26" s="62">
        <v>7</v>
      </c>
      <c r="R26" s="57">
        <v>4.7</v>
      </c>
      <c r="S26" s="62">
        <v>7</v>
      </c>
      <c r="T26" s="57">
        <v>4.9000000000000004</v>
      </c>
      <c r="U26" s="62">
        <v>6</v>
      </c>
      <c r="W26" s="66">
        <v>14.65</v>
      </c>
      <c r="X26">
        <v>29.3</v>
      </c>
      <c r="AD26" s="66">
        <v>13.3</v>
      </c>
      <c r="AE26">
        <v>13.3</v>
      </c>
      <c r="AI26" s="66">
        <v>13</v>
      </c>
      <c r="AJ26">
        <v>13</v>
      </c>
    </row>
    <row r="27" spans="1:40" x14ac:dyDescent="0.25">
      <c r="A27" s="49" t="s">
        <v>64</v>
      </c>
      <c r="B27" s="8">
        <v>5.5</v>
      </c>
      <c r="P27" s="57">
        <v>4.5</v>
      </c>
      <c r="Q27" s="62">
        <v>7</v>
      </c>
      <c r="R27" s="57">
        <v>4.7</v>
      </c>
      <c r="S27" s="62">
        <v>7</v>
      </c>
      <c r="T27" s="57">
        <v>4.9000000000000004</v>
      </c>
      <c r="U27" s="62">
        <v>7</v>
      </c>
      <c r="W27" s="66">
        <v>14.75</v>
      </c>
      <c r="X27">
        <v>14.75</v>
      </c>
      <c r="AD27" s="66">
        <v>13.6</v>
      </c>
      <c r="AE27">
        <v>13.6</v>
      </c>
      <c r="AI27" s="66">
        <v>13.25</v>
      </c>
      <c r="AJ27">
        <v>13.25</v>
      </c>
    </row>
    <row r="28" spans="1:40" x14ac:dyDescent="0.25">
      <c r="A28" s="33" t="s">
        <v>64</v>
      </c>
      <c r="B28" s="8">
        <v>5.5</v>
      </c>
      <c r="P28" s="57">
        <v>4.5</v>
      </c>
      <c r="Q28" s="62">
        <v>8</v>
      </c>
      <c r="R28" s="57">
        <v>4.7</v>
      </c>
      <c r="S28" s="62">
        <v>7</v>
      </c>
      <c r="T28" s="57">
        <v>4.95</v>
      </c>
      <c r="U28" s="62">
        <v>9</v>
      </c>
      <c r="W28" s="66">
        <v>14.8</v>
      </c>
      <c r="X28">
        <v>29.6</v>
      </c>
      <c r="AD28" s="66">
        <v>14.6</v>
      </c>
      <c r="AE28">
        <v>14.6</v>
      </c>
      <c r="AI28" s="66">
        <v>13.5</v>
      </c>
      <c r="AJ28">
        <v>13.5</v>
      </c>
    </row>
    <row r="29" spans="1:40" x14ac:dyDescent="0.25">
      <c r="A29" s="49" t="s">
        <v>64</v>
      </c>
      <c r="B29" s="8">
        <v>7.5</v>
      </c>
      <c r="P29" s="57">
        <v>4.5999999999999996</v>
      </c>
      <c r="Q29" s="62">
        <v>6</v>
      </c>
      <c r="R29" s="57">
        <v>4.7</v>
      </c>
      <c r="S29" s="62">
        <v>8</v>
      </c>
      <c r="T29" s="57">
        <v>5</v>
      </c>
      <c r="U29" s="62">
        <v>7</v>
      </c>
      <c r="W29" s="66">
        <v>15.4</v>
      </c>
      <c r="X29">
        <v>15.4</v>
      </c>
      <c r="AD29" s="66">
        <v>14.75</v>
      </c>
      <c r="AE29">
        <v>29.5</v>
      </c>
      <c r="AI29" s="66">
        <v>13.8</v>
      </c>
      <c r="AJ29">
        <v>13.8</v>
      </c>
    </row>
    <row r="30" spans="1:40" x14ac:dyDescent="0.25">
      <c r="A30" s="49" t="s">
        <v>64</v>
      </c>
      <c r="B30" s="8">
        <v>7</v>
      </c>
      <c r="P30" s="57">
        <v>4.5999999999999996</v>
      </c>
      <c r="Q30" s="62">
        <v>7</v>
      </c>
      <c r="R30" s="57">
        <v>4.75</v>
      </c>
      <c r="S30" s="62">
        <v>9</v>
      </c>
      <c r="T30" s="57">
        <v>5</v>
      </c>
      <c r="U30" s="62">
        <v>8</v>
      </c>
      <c r="W30" s="66">
        <v>16.100000000000001</v>
      </c>
      <c r="X30">
        <v>16.100000000000001</v>
      </c>
      <c r="AD30" s="66">
        <v>14.8</v>
      </c>
      <c r="AE30">
        <v>14.8</v>
      </c>
      <c r="AI30" s="66">
        <v>14</v>
      </c>
      <c r="AJ30">
        <v>14</v>
      </c>
    </row>
    <row r="31" spans="1:40" x14ac:dyDescent="0.25">
      <c r="A31" s="49" t="s">
        <v>64</v>
      </c>
      <c r="B31" s="8">
        <v>8</v>
      </c>
      <c r="P31" s="57">
        <v>4.5999999999999996</v>
      </c>
      <c r="Q31" s="62">
        <v>7</v>
      </c>
      <c r="R31" s="57">
        <v>4.75</v>
      </c>
      <c r="S31" s="62">
        <v>5</v>
      </c>
      <c r="T31">
        <v>5</v>
      </c>
      <c r="U31" s="59">
        <v>8</v>
      </c>
      <c r="W31" s="66">
        <v>16.2</v>
      </c>
      <c r="X31">
        <v>16.2</v>
      </c>
      <c r="AD31" s="66">
        <v>15.1</v>
      </c>
      <c r="AE31">
        <v>15.1</v>
      </c>
      <c r="AI31" s="66">
        <v>14.6</v>
      </c>
      <c r="AJ31">
        <v>14.6</v>
      </c>
    </row>
    <row r="32" spans="1:40" x14ac:dyDescent="0.25">
      <c r="A32" s="49" t="s">
        <v>64</v>
      </c>
      <c r="B32" s="8">
        <v>5</v>
      </c>
      <c r="P32" s="57">
        <v>4.5999999999999996</v>
      </c>
      <c r="Q32" s="62">
        <v>7</v>
      </c>
      <c r="R32" s="57">
        <v>4.8</v>
      </c>
      <c r="S32" s="62">
        <v>7</v>
      </c>
      <c r="T32" s="57">
        <v>5.0999999999999996</v>
      </c>
      <c r="U32" s="62">
        <v>7</v>
      </c>
      <c r="W32" s="66">
        <v>17.3</v>
      </c>
      <c r="X32">
        <v>17.3</v>
      </c>
      <c r="AD32" s="66">
        <v>16</v>
      </c>
      <c r="AE32">
        <v>32</v>
      </c>
      <c r="AI32" s="66">
        <v>15</v>
      </c>
      <c r="AJ32">
        <v>30</v>
      </c>
    </row>
    <row r="33" spans="1:38" x14ac:dyDescent="0.25">
      <c r="A33" s="49" t="s">
        <v>64</v>
      </c>
      <c r="B33" s="8">
        <v>3</v>
      </c>
      <c r="P33" s="57">
        <v>4.5999999999999996</v>
      </c>
      <c r="Q33" s="62">
        <v>7</v>
      </c>
      <c r="R33" s="57">
        <v>4.8499999999999996</v>
      </c>
      <c r="S33" s="62">
        <v>8</v>
      </c>
      <c r="T33" s="57">
        <v>5.0999999999999996</v>
      </c>
      <c r="U33" s="62">
        <v>8</v>
      </c>
      <c r="W33" s="66">
        <v>17.399999999999999</v>
      </c>
      <c r="X33">
        <v>17.399999999999999</v>
      </c>
      <c r="AD33" s="66">
        <v>16.899999999999999</v>
      </c>
      <c r="AE33">
        <v>16.899999999999999</v>
      </c>
      <c r="AI33" s="66">
        <v>15.4</v>
      </c>
      <c r="AJ33">
        <v>15.4</v>
      </c>
    </row>
    <row r="34" spans="1:38" x14ac:dyDescent="0.25">
      <c r="A34" s="49" t="s">
        <v>64</v>
      </c>
      <c r="B34" s="8">
        <v>6</v>
      </c>
      <c r="P34" s="57">
        <v>4.7</v>
      </c>
      <c r="Q34" s="62">
        <v>6</v>
      </c>
      <c r="R34" s="57">
        <v>4.9000000000000004</v>
      </c>
      <c r="S34" s="62">
        <v>6</v>
      </c>
      <c r="T34" s="57">
        <v>5.2</v>
      </c>
      <c r="U34" s="62">
        <v>6</v>
      </c>
      <c r="W34" s="66">
        <v>18</v>
      </c>
      <c r="X34">
        <v>18</v>
      </c>
      <c r="AD34" s="66">
        <v>17.100000000000001</v>
      </c>
      <c r="AE34">
        <v>17.100000000000001</v>
      </c>
      <c r="AI34" s="66">
        <v>15.5</v>
      </c>
      <c r="AJ34">
        <v>15.5</v>
      </c>
    </row>
    <row r="35" spans="1:38" x14ac:dyDescent="0.25">
      <c r="A35" s="49" t="s">
        <v>64</v>
      </c>
      <c r="B35" s="8">
        <v>3.5</v>
      </c>
      <c r="P35" s="57">
        <v>4.7</v>
      </c>
      <c r="Q35" s="62">
        <v>8</v>
      </c>
      <c r="R35" s="57">
        <v>5</v>
      </c>
      <c r="S35" s="62">
        <v>8</v>
      </c>
      <c r="T35" s="57">
        <v>5.2</v>
      </c>
      <c r="U35" s="62">
        <v>7</v>
      </c>
      <c r="W35" s="66">
        <v>19</v>
      </c>
      <c r="X35">
        <v>38</v>
      </c>
      <c r="AD35" s="66" t="s">
        <v>77</v>
      </c>
      <c r="AI35" s="66">
        <v>15.6</v>
      </c>
      <c r="AJ35">
        <v>15.6</v>
      </c>
    </row>
    <row r="36" spans="1:38" x14ac:dyDescent="0.25">
      <c r="A36" s="33" t="s">
        <v>64</v>
      </c>
      <c r="B36" s="8">
        <v>10</v>
      </c>
      <c r="P36" s="57">
        <v>4.75</v>
      </c>
      <c r="Q36" s="62">
        <v>9</v>
      </c>
      <c r="R36" s="57">
        <v>5</v>
      </c>
      <c r="S36" s="62">
        <v>6</v>
      </c>
      <c r="T36" s="57">
        <v>5.3</v>
      </c>
      <c r="U36" s="62">
        <v>7</v>
      </c>
      <c r="W36" s="66">
        <v>21.25</v>
      </c>
      <c r="X36">
        <v>21.25</v>
      </c>
      <c r="AD36" s="65">
        <v>6</v>
      </c>
      <c r="AE36">
        <v>651.64999999999986</v>
      </c>
      <c r="AF36" cm="1">
        <f t="array" ref="AF36">GETPIVOTDATA("Martin",$AD$1,"Month",6)/(COUNTA(AE37:AE93+12))</f>
        <v>11.432456140350874</v>
      </c>
      <c r="AG36">
        <v>6</v>
      </c>
      <c r="AI36" s="66">
        <v>17.2</v>
      </c>
      <c r="AJ36">
        <v>17.2</v>
      </c>
    </row>
    <row r="37" spans="1:38" x14ac:dyDescent="0.25">
      <c r="A37" s="49" t="s">
        <v>64</v>
      </c>
      <c r="B37" s="8">
        <v>6.5</v>
      </c>
      <c r="P37" s="57">
        <v>4.8</v>
      </c>
      <c r="Q37" s="62">
        <v>8</v>
      </c>
      <c r="R37" s="57">
        <v>5</v>
      </c>
      <c r="S37" s="62">
        <v>7</v>
      </c>
      <c r="T37" s="57">
        <v>5.5</v>
      </c>
      <c r="U37" s="62">
        <v>7</v>
      </c>
      <c r="W37" s="66">
        <v>21.5</v>
      </c>
      <c r="X37">
        <v>43</v>
      </c>
      <c r="AD37" s="66">
        <v>2</v>
      </c>
      <c r="AE37">
        <v>2</v>
      </c>
      <c r="AI37" s="66">
        <v>18</v>
      </c>
      <c r="AJ37">
        <v>18</v>
      </c>
    </row>
    <row r="38" spans="1:38" x14ac:dyDescent="0.25">
      <c r="A38" s="33" t="s">
        <v>64</v>
      </c>
      <c r="B38" s="8">
        <v>5.9</v>
      </c>
      <c r="P38" s="57">
        <v>4.9000000000000004</v>
      </c>
      <c r="Q38" s="62">
        <v>8</v>
      </c>
      <c r="R38" s="57">
        <v>5</v>
      </c>
      <c r="S38" s="62">
        <v>8</v>
      </c>
      <c r="T38" s="57">
        <v>5.5</v>
      </c>
      <c r="U38" s="62">
        <v>9</v>
      </c>
      <c r="W38" s="66">
        <v>22.25</v>
      </c>
      <c r="X38">
        <v>44.5</v>
      </c>
      <c r="AD38" s="66">
        <v>2.9</v>
      </c>
      <c r="AE38">
        <v>2.9</v>
      </c>
      <c r="AI38" s="66">
        <v>19.2</v>
      </c>
      <c r="AJ38">
        <v>19.2</v>
      </c>
    </row>
    <row r="39" spans="1:38" x14ac:dyDescent="0.25">
      <c r="A39" s="33" t="s">
        <v>64</v>
      </c>
      <c r="B39" s="8">
        <v>9.8000000000000007</v>
      </c>
      <c r="P39" s="57">
        <v>5</v>
      </c>
      <c r="Q39" s="62">
        <v>8</v>
      </c>
      <c r="R39" s="57">
        <v>5.0999999999999996</v>
      </c>
      <c r="S39" s="62">
        <v>7</v>
      </c>
      <c r="T39" s="57">
        <v>5.5</v>
      </c>
      <c r="U39" s="62">
        <v>8</v>
      </c>
      <c r="W39" s="66">
        <v>23</v>
      </c>
      <c r="X39">
        <v>23</v>
      </c>
      <c r="AD39" s="66">
        <v>3</v>
      </c>
      <c r="AE39">
        <v>3</v>
      </c>
      <c r="AI39" s="66">
        <v>22.5</v>
      </c>
      <c r="AJ39">
        <v>22.5</v>
      </c>
    </row>
    <row r="40" spans="1:38" x14ac:dyDescent="0.25">
      <c r="A40" s="53" t="s">
        <v>67</v>
      </c>
      <c r="B40" s="8">
        <v>8.5</v>
      </c>
      <c r="C40">
        <f>AVERAGE(B40:B44)</f>
        <v>9.36</v>
      </c>
      <c r="P40" s="57">
        <v>5</v>
      </c>
      <c r="Q40" s="62">
        <v>8</v>
      </c>
      <c r="R40" s="57">
        <v>5.2</v>
      </c>
      <c r="S40" s="62">
        <v>6</v>
      </c>
      <c r="T40" s="57">
        <v>5.6</v>
      </c>
      <c r="U40" s="62">
        <v>7</v>
      </c>
      <c r="W40" s="66" t="s">
        <v>77</v>
      </c>
      <c r="AD40" s="66">
        <v>3.7</v>
      </c>
      <c r="AE40">
        <v>3.7</v>
      </c>
      <c r="AI40" s="66" t="s">
        <v>77</v>
      </c>
    </row>
    <row r="41" spans="1:38" x14ac:dyDescent="0.25">
      <c r="A41" s="45" t="s">
        <v>67</v>
      </c>
      <c r="B41" s="8">
        <v>8</v>
      </c>
      <c r="P41" s="57">
        <v>5</v>
      </c>
      <c r="Q41" s="62">
        <v>8</v>
      </c>
      <c r="R41" s="57">
        <v>5.35</v>
      </c>
      <c r="S41" s="62">
        <v>8</v>
      </c>
      <c r="T41" s="57">
        <v>5.6</v>
      </c>
      <c r="U41" s="62">
        <v>7</v>
      </c>
      <c r="W41" s="65">
        <v>6</v>
      </c>
      <c r="X41">
        <v>762.50000000000011</v>
      </c>
      <c r="Y41">
        <f>GETPIVOTDATA("Oliver",$W$1,"Month",6)/(22+COUNTA(X42:X96))</f>
        <v>9.9025974025974044</v>
      </c>
      <c r="Z41">
        <v>6</v>
      </c>
      <c r="AD41" s="66">
        <v>4</v>
      </c>
      <c r="AE41">
        <v>4</v>
      </c>
      <c r="AI41" s="65">
        <v>6</v>
      </c>
      <c r="AJ41">
        <v>684.09999999999991</v>
      </c>
      <c r="AK41" cm="1">
        <f t="array" ref="AK41">GETPIVOTDATA("Olin",$AI$1,"Month",6)/(COUNTA(AJ42:AJ92+21))</f>
        <v>13.413725490196077</v>
      </c>
      <c r="AL41">
        <v>6</v>
      </c>
    </row>
    <row r="42" spans="1:38" x14ac:dyDescent="0.25">
      <c r="A42" s="45" t="s">
        <v>67</v>
      </c>
      <c r="B42" s="8">
        <v>9</v>
      </c>
      <c r="P42" s="10">
        <v>5</v>
      </c>
      <c r="Q42" s="61">
        <v>8</v>
      </c>
      <c r="R42" s="57">
        <v>5.4</v>
      </c>
      <c r="S42" s="62">
        <v>8</v>
      </c>
      <c r="T42" s="57">
        <v>5.6</v>
      </c>
      <c r="U42" s="62">
        <v>7</v>
      </c>
      <c r="W42" s="66">
        <v>4.2</v>
      </c>
      <c r="X42">
        <v>4.2</v>
      </c>
      <c r="AD42" s="66">
        <v>4.5</v>
      </c>
      <c r="AE42">
        <v>4.5</v>
      </c>
      <c r="AI42" s="66">
        <v>4.6500000000000004</v>
      </c>
      <c r="AJ42">
        <v>4.6500000000000004</v>
      </c>
    </row>
    <row r="43" spans="1:38" x14ac:dyDescent="0.25">
      <c r="A43" s="7" t="s">
        <v>68</v>
      </c>
      <c r="B43" s="8">
        <v>11.5</v>
      </c>
      <c r="P43" s="57">
        <v>5.0999999999999996</v>
      </c>
      <c r="Q43" s="62">
        <v>7</v>
      </c>
      <c r="R43" s="57">
        <v>5.4</v>
      </c>
      <c r="S43" s="62">
        <v>8</v>
      </c>
      <c r="T43" s="57">
        <v>5.6</v>
      </c>
      <c r="U43" s="62">
        <v>7</v>
      </c>
      <c r="W43" s="66">
        <v>4.4000000000000004</v>
      </c>
      <c r="X43">
        <v>4.4000000000000004</v>
      </c>
      <c r="AD43" s="66">
        <v>4.5999999999999996</v>
      </c>
      <c r="AE43">
        <v>9.1999999999999993</v>
      </c>
      <c r="AI43" s="66">
        <v>4.9000000000000004</v>
      </c>
      <c r="AJ43">
        <v>4.9000000000000004</v>
      </c>
    </row>
    <row r="44" spans="1:38" x14ac:dyDescent="0.25">
      <c r="A44" s="7" t="s">
        <v>68</v>
      </c>
      <c r="B44" s="8">
        <v>9.8000000000000007</v>
      </c>
      <c r="P44" s="10">
        <v>5.2</v>
      </c>
      <c r="Q44" s="61">
        <v>7</v>
      </c>
      <c r="R44" s="57">
        <v>5.4</v>
      </c>
      <c r="S44" s="62">
        <v>7</v>
      </c>
      <c r="T44">
        <v>5.6</v>
      </c>
      <c r="U44" s="60">
        <v>7</v>
      </c>
      <c r="W44" s="66">
        <v>4.5999999999999996</v>
      </c>
      <c r="X44">
        <v>4.5999999999999996</v>
      </c>
      <c r="AD44" s="66">
        <v>4.9000000000000004</v>
      </c>
      <c r="AE44">
        <v>4.9000000000000004</v>
      </c>
      <c r="AI44" s="66">
        <v>5.2</v>
      </c>
      <c r="AJ44">
        <v>5.2</v>
      </c>
    </row>
    <row r="45" spans="1:38" x14ac:dyDescent="0.25">
      <c r="P45" s="57">
        <v>5.2</v>
      </c>
      <c r="Q45" s="62">
        <v>7</v>
      </c>
      <c r="R45" s="57">
        <v>5.4</v>
      </c>
      <c r="S45" s="62">
        <v>7</v>
      </c>
      <c r="T45" s="57">
        <v>5.65</v>
      </c>
      <c r="U45" s="62">
        <v>6</v>
      </c>
      <c r="W45" s="66">
        <v>4.7</v>
      </c>
      <c r="X45">
        <v>4.7</v>
      </c>
      <c r="AD45" s="66">
        <v>5</v>
      </c>
      <c r="AE45">
        <v>5</v>
      </c>
      <c r="AI45" s="66">
        <v>5.65</v>
      </c>
      <c r="AJ45">
        <v>11.3</v>
      </c>
    </row>
    <row r="46" spans="1:38" x14ac:dyDescent="0.25">
      <c r="P46" s="57">
        <v>5.2</v>
      </c>
      <c r="Q46" s="62">
        <v>7</v>
      </c>
      <c r="R46" s="57">
        <v>5.4</v>
      </c>
      <c r="S46" s="62">
        <v>8</v>
      </c>
      <c r="T46" s="57">
        <v>5.65</v>
      </c>
      <c r="U46" s="62">
        <v>8</v>
      </c>
      <c r="W46" s="66">
        <v>5.6</v>
      </c>
      <c r="X46">
        <v>16.799999999999997</v>
      </c>
      <c r="AD46" s="66">
        <v>5.2</v>
      </c>
      <c r="AE46">
        <v>5.2</v>
      </c>
      <c r="AI46" s="66">
        <v>5.7</v>
      </c>
      <c r="AJ46">
        <v>5.7</v>
      </c>
    </row>
    <row r="47" spans="1:38" x14ac:dyDescent="0.25">
      <c r="P47" s="57">
        <v>5.2</v>
      </c>
      <c r="Q47" s="62">
        <v>9</v>
      </c>
      <c r="R47" s="57">
        <v>5.5</v>
      </c>
      <c r="S47" s="62">
        <v>6</v>
      </c>
      <c r="T47" s="57">
        <v>5.65</v>
      </c>
      <c r="U47" s="62">
        <v>6</v>
      </c>
      <c r="W47" s="66">
        <v>5.9</v>
      </c>
      <c r="X47">
        <v>5.9</v>
      </c>
      <c r="AD47" s="66">
        <v>5.5</v>
      </c>
      <c r="AE47">
        <v>5.5</v>
      </c>
      <c r="AI47" s="66">
        <v>5.8</v>
      </c>
      <c r="AJ47">
        <v>11.6</v>
      </c>
    </row>
    <row r="48" spans="1:38" x14ac:dyDescent="0.25">
      <c r="P48" s="57">
        <v>5.25</v>
      </c>
      <c r="Q48" s="62">
        <v>7</v>
      </c>
      <c r="R48" s="57">
        <v>5.5</v>
      </c>
      <c r="S48" s="62">
        <v>10</v>
      </c>
      <c r="T48" s="57">
        <v>5.7</v>
      </c>
      <c r="U48" s="62">
        <v>6</v>
      </c>
      <c r="W48" s="66">
        <v>6</v>
      </c>
      <c r="X48">
        <v>6</v>
      </c>
      <c r="AD48" s="66">
        <v>5.8</v>
      </c>
      <c r="AE48">
        <v>5.8</v>
      </c>
      <c r="AI48" s="66">
        <v>6</v>
      </c>
      <c r="AJ48">
        <v>18</v>
      </c>
    </row>
    <row r="49" spans="16:36" x14ac:dyDescent="0.25">
      <c r="P49" s="57">
        <v>5.25</v>
      </c>
      <c r="Q49" s="62">
        <v>8</v>
      </c>
      <c r="R49">
        <v>5.5</v>
      </c>
      <c r="S49" s="59">
        <v>8</v>
      </c>
      <c r="T49" s="57">
        <v>5.7</v>
      </c>
      <c r="U49" s="62">
        <v>7</v>
      </c>
      <c r="W49" s="66">
        <v>6.1</v>
      </c>
      <c r="X49">
        <v>6.1</v>
      </c>
      <c r="AD49" s="66">
        <v>6.6</v>
      </c>
      <c r="AE49">
        <v>6.6</v>
      </c>
      <c r="AI49" s="66">
        <v>6.5</v>
      </c>
      <c r="AJ49">
        <v>13</v>
      </c>
    </row>
    <row r="50" spans="16:36" x14ac:dyDescent="0.25">
      <c r="P50" s="10">
        <v>5.3</v>
      </c>
      <c r="Q50" s="60">
        <v>7</v>
      </c>
      <c r="R50" s="57">
        <v>5.6</v>
      </c>
      <c r="S50" s="62">
        <v>8</v>
      </c>
      <c r="T50" s="57">
        <v>5.7</v>
      </c>
      <c r="U50" s="62">
        <v>7</v>
      </c>
      <c r="W50" s="66">
        <v>6.15</v>
      </c>
      <c r="X50">
        <v>6.15</v>
      </c>
      <c r="AD50" s="66">
        <v>6.8</v>
      </c>
      <c r="AE50">
        <v>6.8</v>
      </c>
      <c r="AI50" s="66">
        <v>6.7</v>
      </c>
      <c r="AJ50">
        <v>13.4</v>
      </c>
    </row>
    <row r="51" spans="16:36" x14ac:dyDescent="0.25">
      <c r="P51" s="57">
        <v>5.3</v>
      </c>
      <c r="Q51" s="62">
        <v>7</v>
      </c>
      <c r="R51" s="57">
        <v>5.7</v>
      </c>
      <c r="S51" s="62">
        <v>7</v>
      </c>
      <c r="T51" s="57">
        <v>5.7</v>
      </c>
      <c r="U51" s="62">
        <v>7</v>
      </c>
      <c r="W51" s="66">
        <v>6.2</v>
      </c>
      <c r="X51">
        <v>12.4</v>
      </c>
      <c r="AD51" s="66">
        <v>6.9</v>
      </c>
      <c r="AE51">
        <v>6.9</v>
      </c>
      <c r="AI51" s="66">
        <v>6.8</v>
      </c>
      <c r="AJ51">
        <v>6.8</v>
      </c>
    </row>
    <row r="52" spans="16:36" x14ac:dyDescent="0.25">
      <c r="P52" s="57">
        <v>5.4</v>
      </c>
      <c r="Q52" s="62">
        <v>7</v>
      </c>
      <c r="R52" s="57">
        <v>5.8</v>
      </c>
      <c r="S52" s="62">
        <v>8</v>
      </c>
      <c r="T52" s="57">
        <v>5.7</v>
      </c>
      <c r="U52" s="62">
        <v>7</v>
      </c>
      <c r="W52" s="66">
        <v>6.3</v>
      </c>
      <c r="X52">
        <v>12.6</v>
      </c>
      <c r="AD52" s="66">
        <v>7</v>
      </c>
      <c r="AE52">
        <v>7</v>
      </c>
      <c r="AI52" s="66">
        <v>6.9</v>
      </c>
      <c r="AJ52">
        <v>13.8</v>
      </c>
    </row>
    <row r="53" spans="16:36" x14ac:dyDescent="0.25">
      <c r="P53" s="57">
        <v>5.4</v>
      </c>
      <c r="Q53" s="62">
        <v>7</v>
      </c>
      <c r="R53" s="57">
        <v>5.8</v>
      </c>
      <c r="S53" s="62">
        <v>7</v>
      </c>
      <c r="T53" s="57">
        <v>5.8</v>
      </c>
      <c r="U53" s="62">
        <v>8</v>
      </c>
      <c r="W53" s="66">
        <v>6.5</v>
      </c>
      <c r="X53">
        <v>6.5</v>
      </c>
      <c r="AD53" s="66">
        <v>7.1</v>
      </c>
      <c r="AE53">
        <v>14.2</v>
      </c>
      <c r="AI53" s="66">
        <v>7</v>
      </c>
      <c r="AJ53">
        <v>7</v>
      </c>
    </row>
    <row r="54" spans="16:36" x14ac:dyDescent="0.25">
      <c r="P54" s="57">
        <v>5.4</v>
      </c>
      <c r="Q54" s="62">
        <v>8</v>
      </c>
      <c r="R54" s="57">
        <v>5.8</v>
      </c>
      <c r="S54" s="62">
        <v>7</v>
      </c>
      <c r="T54" s="57">
        <v>5.8</v>
      </c>
      <c r="U54" s="62">
        <v>6</v>
      </c>
      <c r="W54" s="66">
        <v>6.8</v>
      </c>
      <c r="X54">
        <v>6.8</v>
      </c>
      <c r="AD54" s="66">
        <v>7.2</v>
      </c>
      <c r="AE54">
        <v>7.2</v>
      </c>
      <c r="AI54" s="66">
        <v>7.2</v>
      </c>
      <c r="AJ54">
        <v>7.2</v>
      </c>
    </row>
    <row r="55" spans="16:36" x14ac:dyDescent="0.25">
      <c r="P55" s="57">
        <v>5.4</v>
      </c>
      <c r="Q55" s="62">
        <v>8</v>
      </c>
      <c r="R55" s="57">
        <v>5.8</v>
      </c>
      <c r="S55" s="62">
        <v>6</v>
      </c>
      <c r="T55" s="57">
        <v>5.8</v>
      </c>
      <c r="U55" s="62">
        <v>6</v>
      </c>
      <c r="W55" s="66">
        <v>6.9</v>
      </c>
      <c r="X55">
        <v>6.9</v>
      </c>
      <c r="AD55" s="66">
        <v>7.25</v>
      </c>
      <c r="AE55">
        <v>7.25</v>
      </c>
      <c r="AI55" s="66">
        <v>7.25</v>
      </c>
      <c r="AJ55">
        <v>7.25</v>
      </c>
    </row>
    <row r="56" spans="16:36" x14ac:dyDescent="0.25">
      <c r="P56" s="57">
        <v>5.4</v>
      </c>
      <c r="Q56" s="62">
        <v>8</v>
      </c>
      <c r="R56" s="57">
        <v>5.9</v>
      </c>
      <c r="S56" s="62">
        <v>9</v>
      </c>
      <c r="T56" s="57">
        <v>5.9</v>
      </c>
      <c r="U56" s="62">
        <v>7</v>
      </c>
      <c r="W56" s="66">
        <v>7</v>
      </c>
      <c r="X56">
        <v>21</v>
      </c>
      <c r="AD56" s="66">
        <v>7.3</v>
      </c>
      <c r="AE56">
        <v>7.3</v>
      </c>
      <c r="AI56" s="66">
        <v>7.3</v>
      </c>
      <c r="AJ56">
        <v>7.3</v>
      </c>
    </row>
    <row r="57" spans="16:36" x14ac:dyDescent="0.25">
      <c r="P57" s="57">
        <v>5.5</v>
      </c>
      <c r="Q57" s="62">
        <v>7</v>
      </c>
      <c r="R57">
        <v>6</v>
      </c>
      <c r="S57" s="59">
        <v>8</v>
      </c>
      <c r="T57">
        <v>5.9</v>
      </c>
      <c r="U57" s="60">
        <v>7</v>
      </c>
      <c r="W57" s="66">
        <v>7.1</v>
      </c>
      <c r="X57">
        <v>7.1</v>
      </c>
      <c r="AD57" s="66">
        <v>7.4</v>
      </c>
      <c r="AE57">
        <v>7.4</v>
      </c>
      <c r="AI57" s="66">
        <v>7.4</v>
      </c>
      <c r="AJ57">
        <v>7.4</v>
      </c>
    </row>
    <row r="58" spans="16:36" x14ac:dyDescent="0.25">
      <c r="P58" s="57">
        <v>5.5</v>
      </c>
      <c r="Q58" s="62">
        <v>8</v>
      </c>
      <c r="R58">
        <v>6</v>
      </c>
      <c r="S58" s="59">
        <v>8</v>
      </c>
      <c r="T58" s="57">
        <v>6</v>
      </c>
      <c r="U58" s="62">
        <v>6</v>
      </c>
      <c r="W58" s="66">
        <v>7.25</v>
      </c>
      <c r="X58">
        <v>7.25</v>
      </c>
      <c r="AD58" s="66">
        <v>8</v>
      </c>
      <c r="AE58">
        <v>8</v>
      </c>
      <c r="AI58" s="66">
        <v>7.5</v>
      </c>
      <c r="AJ58">
        <v>15</v>
      </c>
    </row>
    <row r="59" spans="16:36" x14ac:dyDescent="0.25">
      <c r="P59" s="57">
        <v>5.5</v>
      </c>
      <c r="Q59" s="62">
        <v>8</v>
      </c>
      <c r="R59" s="57">
        <v>6.1</v>
      </c>
      <c r="S59" s="62">
        <v>8</v>
      </c>
      <c r="T59" s="57">
        <v>6</v>
      </c>
      <c r="U59" s="62">
        <v>9</v>
      </c>
      <c r="W59" s="66">
        <v>7.4</v>
      </c>
      <c r="X59">
        <v>7.4</v>
      </c>
      <c r="AD59" s="66">
        <v>8.25</v>
      </c>
      <c r="AE59">
        <v>8.25</v>
      </c>
      <c r="AI59" s="66">
        <v>7.6</v>
      </c>
      <c r="AJ59">
        <v>7.6</v>
      </c>
    </row>
    <row r="60" spans="16:36" x14ac:dyDescent="0.25">
      <c r="P60" s="57">
        <v>5.5</v>
      </c>
      <c r="Q60" s="62">
        <v>8</v>
      </c>
      <c r="R60" s="57">
        <v>6.1</v>
      </c>
      <c r="S60" s="62">
        <v>5</v>
      </c>
      <c r="T60" s="57">
        <v>6</v>
      </c>
      <c r="U60" s="62">
        <v>6</v>
      </c>
      <c r="W60" s="66">
        <v>7.5</v>
      </c>
      <c r="X60">
        <v>7.5</v>
      </c>
      <c r="AD60" s="66">
        <v>8.4</v>
      </c>
      <c r="AE60">
        <v>8.4</v>
      </c>
      <c r="AI60" s="66">
        <v>8</v>
      </c>
      <c r="AJ60">
        <v>16</v>
      </c>
    </row>
    <row r="61" spans="16:36" x14ac:dyDescent="0.25">
      <c r="P61" s="57">
        <v>5.5</v>
      </c>
      <c r="Q61" s="62">
        <v>8</v>
      </c>
      <c r="R61" s="57">
        <v>6.15</v>
      </c>
      <c r="S61" s="62">
        <v>7</v>
      </c>
      <c r="T61" s="57">
        <v>6</v>
      </c>
      <c r="U61" s="62">
        <v>6</v>
      </c>
      <c r="W61" s="66">
        <v>7.8</v>
      </c>
      <c r="X61">
        <v>23.4</v>
      </c>
      <c r="AD61" s="66">
        <v>8.5</v>
      </c>
      <c r="AE61">
        <v>25.5</v>
      </c>
      <c r="AI61" s="66">
        <v>8.1</v>
      </c>
      <c r="AJ61">
        <v>8.1</v>
      </c>
    </row>
    <row r="62" spans="16:36" x14ac:dyDescent="0.25">
      <c r="P62" s="10">
        <v>5.5</v>
      </c>
      <c r="Q62" s="61">
        <v>8</v>
      </c>
      <c r="R62" s="57">
        <v>6.2</v>
      </c>
      <c r="S62" s="62">
        <v>7</v>
      </c>
      <c r="T62" s="57">
        <v>6</v>
      </c>
      <c r="U62" s="62">
        <v>7</v>
      </c>
      <c r="W62" s="66">
        <v>8</v>
      </c>
      <c r="X62">
        <v>32</v>
      </c>
      <c r="AD62" s="66">
        <v>8.6999999999999993</v>
      </c>
      <c r="AE62">
        <v>8.6999999999999993</v>
      </c>
      <c r="AI62" s="66">
        <v>8.1999999999999993</v>
      </c>
      <c r="AJ62">
        <v>16.399999999999999</v>
      </c>
    </row>
    <row r="63" spans="16:36" x14ac:dyDescent="0.25">
      <c r="P63" s="10">
        <v>5.5</v>
      </c>
      <c r="Q63" s="61">
        <v>8</v>
      </c>
      <c r="R63" s="57">
        <v>6.2</v>
      </c>
      <c r="S63" s="62">
        <v>8</v>
      </c>
      <c r="T63" s="57">
        <v>6</v>
      </c>
      <c r="U63" s="62">
        <v>9</v>
      </c>
      <c r="W63" s="66">
        <v>8.1</v>
      </c>
      <c r="X63">
        <v>8.1</v>
      </c>
      <c r="AD63" s="66">
        <v>8.8000000000000007</v>
      </c>
      <c r="AE63">
        <v>17.600000000000001</v>
      </c>
      <c r="AI63" s="66">
        <v>8.25</v>
      </c>
      <c r="AJ63">
        <v>16.5</v>
      </c>
    </row>
    <row r="64" spans="16:36" x14ac:dyDescent="0.25">
      <c r="P64" s="10">
        <v>5.6</v>
      </c>
      <c r="Q64" s="60">
        <v>6</v>
      </c>
      <c r="R64" s="57">
        <v>6.2</v>
      </c>
      <c r="S64" s="62">
        <v>8</v>
      </c>
      <c r="T64">
        <v>6</v>
      </c>
      <c r="U64" s="59">
        <v>7</v>
      </c>
      <c r="W64" s="66">
        <v>8.1999999999999993</v>
      </c>
      <c r="X64">
        <v>8.1999999999999993</v>
      </c>
      <c r="AD64" s="66">
        <v>9</v>
      </c>
      <c r="AE64">
        <v>9</v>
      </c>
      <c r="AI64" s="66">
        <v>8.4</v>
      </c>
      <c r="AJ64">
        <v>8.4</v>
      </c>
    </row>
    <row r="65" spans="16:36" x14ac:dyDescent="0.25">
      <c r="P65" s="57">
        <v>5.6</v>
      </c>
      <c r="Q65" s="62">
        <v>6</v>
      </c>
      <c r="R65" s="57">
        <v>6.3</v>
      </c>
      <c r="S65" s="62">
        <v>7</v>
      </c>
      <c r="T65" s="57">
        <v>6.2</v>
      </c>
      <c r="U65" s="62">
        <v>8</v>
      </c>
      <c r="W65" s="66">
        <v>8.25</v>
      </c>
      <c r="X65">
        <v>8.25</v>
      </c>
      <c r="AD65" s="66">
        <v>9.1999999999999993</v>
      </c>
      <c r="AE65">
        <v>9.1999999999999993</v>
      </c>
      <c r="AI65" s="66">
        <v>8.5</v>
      </c>
      <c r="AJ65">
        <v>17</v>
      </c>
    </row>
    <row r="66" spans="16:36" x14ac:dyDescent="0.25">
      <c r="P66" s="10">
        <v>5.6</v>
      </c>
      <c r="Q66" s="60">
        <v>6</v>
      </c>
      <c r="R66" s="57">
        <v>6.4</v>
      </c>
      <c r="S66" s="62">
        <v>7</v>
      </c>
      <c r="T66" s="57">
        <v>6.2</v>
      </c>
      <c r="U66" s="62">
        <v>7</v>
      </c>
      <c r="W66" s="66">
        <v>8.6</v>
      </c>
      <c r="X66">
        <v>8.6</v>
      </c>
      <c r="AD66" s="66">
        <v>9.3000000000000007</v>
      </c>
      <c r="AE66">
        <v>9.3000000000000007</v>
      </c>
      <c r="AI66" s="66">
        <v>8.6</v>
      </c>
      <c r="AJ66">
        <v>8.6</v>
      </c>
    </row>
    <row r="67" spans="16:36" x14ac:dyDescent="0.25">
      <c r="P67" s="10">
        <v>5.6</v>
      </c>
      <c r="Q67" s="63">
        <v>7</v>
      </c>
      <c r="R67" s="57">
        <v>6.4</v>
      </c>
      <c r="S67" s="62">
        <v>8</v>
      </c>
      <c r="T67" s="57">
        <v>6.25</v>
      </c>
      <c r="U67" s="62">
        <v>9</v>
      </c>
      <c r="W67" s="66">
        <v>8.6999999999999993</v>
      </c>
      <c r="X67">
        <v>17.399999999999999</v>
      </c>
      <c r="AD67" s="66">
        <v>9.5</v>
      </c>
      <c r="AE67">
        <v>9.5</v>
      </c>
      <c r="AI67" s="66">
        <v>8.8000000000000007</v>
      </c>
      <c r="AJ67">
        <v>17.600000000000001</v>
      </c>
    </row>
    <row r="68" spans="16:36" x14ac:dyDescent="0.25">
      <c r="P68" s="57">
        <v>5.6</v>
      </c>
      <c r="Q68" s="62">
        <v>8</v>
      </c>
      <c r="R68" s="57">
        <v>6.4</v>
      </c>
      <c r="S68" s="62">
        <v>8</v>
      </c>
      <c r="T68" s="57">
        <v>6.25</v>
      </c>
      <c r="U68" s="62">
        <v>8</v>
      </c>
      <c r="W68" s="66">
        <v>8.9</v>
      </c>
      <c r="X68">
        <v>8.9</v>
      </c>
      <c r="AD68" s="66">
        <v>9.6</v>
      </c>
      <c r="AE68">
        <v>9.6</v>
      </c>
      <c r="AI68" s="66">
        <v>8.9</v>
      </c>
      <c r="AJ68">
        <v>8.9</v>
      </c>
    </row>
    <row r="69" spans="16:36" x14ac:dyDescent="0.25">
      <c r="P69" s="57">
        <v>5.7</v>
      </c>
      <c r="Q69" s="62">
        <v>7</v>
      </c>
      <c r="R69" s="57">
        <v>6.5</v>
      </c>
      <c r="S69" s="62">
        <v>8</v>
      </c>
      <c r="T69" s="57">
        <v>6.3</v>
      </c>
      <c r="U69" s="62">
        <v>7</v>
      </c>
      <c r="W69" s="66">
        <v>9</v>
      </c>
      <c r="X69">
        <v>27</v>
      </c>
      <c r="AD69" s="66">
        <v>9.8000000000000007</v>
      </c>
      <c r="AE69">
        <v>19.600000000000001</v>
      </c>
      <c r="AI69" s="66">
        <v>9</v>
      </c>
      <c r="AJ69">
        <v>18</v>
      </c>
    </row>
    <row r="70" spans="16:36" x14ac:dyDescent="0.25">
      <c r="P70" s="57">
        <v>5.7</v>
      </c>
      <c r="Q70" s="62">
        <v>8</v>
      </c>
      <c r="R70" s="57">
        <v>6.5</v>
      </c>
      <c r="S70" s="62">
        <v>7</v>
      </c>
      <c r="T70" s="57">
        <v>6.3</v>
      </c>
      <c r="U70" s="62">
        <v>8</v>
      </c>
      <c r="W70" s="66">
        <v>9.3000000000000007</v>
      </c>
      <c r="X70">
        <v>18.600000000000001</v>
      </c>
      <c r="AD70" s="66">
        <v>9.9</v>
      </c>
      <c r="AE70">
        <v>9.9</v>
      </c>
      <c r="AI70" s="66">
        <v>9.1999999999999993</v>
      </c>
      <c r="AJ70">
        <v>9.1999999999999993</v>
      </c>
    </row>
    <row r="71" spans="16:36" x14ac:dyDescent="0.25">
      <c r="P71" s="57">
        <v>5.75</v>
      </c>
      <c r="Q71" s="62">
        <v>8</v>
      </c>
      <c r="R71" s="57">
        <v>6.5</v>
      </c>
      <c r="S71" s="62">
        <v>10</v>
      </c>
      <c r="T71" s="57">
        <v>6.3</v>
      </c>
      <c r="U71" s="62">
        <v>7</v>
      </c>
      <c r="W71" s="66">
        <v>9.4</v>
      </c>
      <c r="X71">
        <v>18.8</v>
      </c>
      <c r="AD71" s="66">
        <v>10</v>
      </c>
      <c r="AE71">
        <v>30</v>
      </c>
      <c r="AI71" s="66">
        <v>9.3000000000000007</v>
      </c>
      <c r="AJ71">
        <v>9.3000000000000007</v>
      </c>
    </row>
    <row r="72" spans="16:36" x14ac:dyDescent="0.25">
      <c r="P72" s="57">
        <v>5.8</v>
      </c>
      <c r="Q72" s="62">
        <v>7</v>
      </c>
      <c r="R72" s="57">
        <v>6.6</v>
      </c>
      <c r="S72" s="62">
        <v>8</v>
      </c>
      <c r="T72" s="57">
        <v>6.4</v>
      </c>
      <c r="U72" s="62">
        <v>8</v>
      </c>
      <c r="W72" s="66">
        <v>9.5</v>
      </c>
      <c r="X72">
        <v>9.5</v>
      </c>
      <c r="AD72" s="66">
        <v>10.25</v>
      </c>
      <c r="AE72">
        <v>10.25</v>
      </c>
      <c r="AI72" s="66">
        <v>9.6</v>
      </c>
      <c r="AJ72">
        <v>9.6</v>
      </c>
    </row>
    <row r="73" spans="16:36" x14ac:dyDescent="0.25">
      <c r="P73" s="57">
        <v>5.8</v>
      </c>
      <c r="Q73" s="62">
        <v>8</v>
      </c>
      <c r="R73" s="57">
        <v>6.6</v>
      </c>
      <c r="S73" s="62">
        <v>6</v>
      </c>
      <c r="T73" s="57">
        <v>6.4</v>
      </c>
      <c r="U73" s="62">
        <v>8</v>
      </c>
      <c r="W73" s="66">
        <v>9.6</v>
      </c>
      <c r="X73">
        <v>9.6</v>
      </c>
      <c r="AD73" s="66">
        <v>10.3</v>
      </c>
      <c r="AE73">
        <v>10.3</v>
      </c>
      <c r="AI73" s="66">
        <v>9.8000000000000007</v>
      </c>
      <c r="AJ73">
        <v>19.600000000000001</v>
      </c>
    </row>
    <row r="74" spans="16:36" x14ac:dyDescent="0.25">
      <c r="P74" s="57">
        <v>5.8</v>
      </c>
      <c r="Q74" s="62">
        <v>9</v>
      </c>
      <c r="R74" s="57">
        <v>6.6</v>
      </c>
      <c r="S74" s="62">
        <v>8</v>
      </c>
      <c r="T74" s="57">
        <v>6.45</v>
      </c>
      <c r="U74" s="62">
        <v>8</v>
      </c>
      <c r="W74" s="66">
        <v>9.75</v>
      </c>
      <c r="X74">
        <v>9.75</v>
      </c>
      <c r="AD74" s="66">
        <v>10.4</v>
      </c>
      <c r="AE74">
        <v>10.4</v>
      </c>
      <c r="AI74" s="66">
        <v>10</v>
      </c>
      <c r="AJ74">
        <v>10</v>
      </c>
    </row>
    <row r="75" spans="16:36" x14ac:dyDescent="0.25">
      <c r="P75" s="57">
        <v>5.9</v>
      </c>
      <c r="Q75" s="62">
        <v>6</v>
      </c>
      <c r="R75" s="57">
        <v>6.6</v>
      </c>
      <c r="S75" s="62">
        <v>8</v>
      </c>
      <c r="T75" s="57">
        <v>6.5</v>
      </c>
      <c r="U75" s="62">
        <v>9</v>
      </c>
      <c r="W75" s="66">
        <v>9.8000000000000007</v>
      </c>
      <c r="X75">
        <v>9.8000000000000007</v>
      </c>
      <c r="AD75" s="66">
        <v>10.5</v>
      </c>
      <c r="AE75">
        <v>10.5</v>
      </c>
      <c r="AI75" s="66">
        <v>10.1</v>
      </c>
      <c r="AJ75">
        <v>10.1</v>
      </c>
    </row>
    <row r="76" spans="16:36" x14ac:dyDescent="0.25">
      <c r="P76" s="57">
        <v>5.9</v>
      </c>
      <c r="Q76" s="62">
        <v>7</v>
      </c>
      <c r="R76" s="57">
        <v>6.7</v>
      </c>
      <c r="S76" s="62">
        <v>8</v>
      </c>
      <c r="T76" s="57">
        <v>6.5</v>
      </c>
      <c r="U76" s="62">
        <v>6</v>
      </c>
      <c r="W76" s="66">
        <v>9.9</v>
      </c>
      <c r="X76">
        <v>19.8</v>
      </c>
      <c r="AD76" s="66">
        <v>11</v>
      </c>
      <c r="AE76">
        <v>11</v>
      </c>
      <c r="AI76" s="66">
        <v>10.25</v>
      </c>
      <c r="AJ76">
        <v>20.5</v>
      </c>
    </row>
    <row r="77" spans="16:36" x14ac:dyDescent="0.25">
      <c r="P77" s="57">
        <v>5.9</v>
      </c>
      <c r="Q77" s="62">
        <v>7</v>
      </c>
      <c r="R77" s="57">
        <v>6.7</v>
      </c>
      <c r="S77" s="62">
        <v>8</v>
      </c>
      <c r="T77" s="57">
        <v>6.5</v>
      </c>
      <c r="U77" s="62">
        <v>9</v>
      </c>
      <c r="W77" s="66">
        <v>10</v>
      </c>
      <c r="X77">
        <v>50</v>
      </c>
      <c r="AD77" s="66">
        <v>11.1</v>
      </c>
      <c r="AE77">
        <v>11.1</v>
      </c>
      <c r="AI77" s="66">
        <v>10.5</v>
      </c>
      <c r="AJ77">
        <v>10.5</v>
      </c>
    </row>
    <row r="78" spans="16:36" x14ac:dyDescent="0.25">
      <c r="P78" s="10">
        <v>5.9</v>
      </c>
      <c r="Q78" s="61">
        <v>8</v>
      </c>
      <c r="R78" s="57">
        <v>6.8</v>
      </c>
      <c r="S78" s="62">
        <v>6</v>
      </c>
      <c r="T78" s="57">
        <v>6.5</v>
      </c>
      <c r="U78" s="62">
        <v>9</v>
      </c>
      <c r="W78" s="66">
        <v>10.1</v>
      </c>
      <c r="X78">
        <v>10.1</v>
      </c>
      <c r="AD78" s="66">
        <v>11.9</v>
      </c>
      <c r="AE78">
        <v>23.8</v>
      </c>
      <c r="AI78" s="66">
        <v>11.2</v>
      </c>
      <c r="AJ78">
        <v>11.2</v>
      </c>
    </row>
    <row r="79" spans="16:36" x14ac:dyDescent="0.25">
      <c r="P79" s="57">
        <v>5.9</v>
      </c>
      <c r="Q79" s="62">
        <v>8</v>
      </c>
      <c r="R79" s="57">
        <v>6.9</v>
      </c>
      <c r="S79" s="62">
        <v>6</v>
      </c>
      <c r="T79" s="57">
        <v>6.5</v>
      </c>
      <c r="U79" s="62">
        <v>7</v>
      </c>
      <c r="W79" s="66">
        <v>10.25</v>
      </c>
      <c r="X79">
        <v>10.25</v>
      </c>
      <c r="AD79" s="66">
        <v>12</v>
      </c>
      <c r="AE79">
        <v>12</v>
      </c>
      <c r="AI79" s="66">
        <v>12</v>
      </c>
      <c r="AJ79">
        <v>24</v>
      </c>
    </row>
    <row r="80" spans="16:36" x14ac:dyDescent="0.25">
      <c r="P80" s="57">
        <v>5.9</v>
      </c>
      <c r="Q80" s="62">
        <v>8</v>
      </c>
      <c r="R80" s="57">
        <v>7</v>
      </c>
      <c r="S80" s="62">
        <v>6</v>
      </c>
      <c r="T80" s="57">
        <v>6.5</v>
      </c>
      <c r="U80" s="62">
        <v>7</v>
      </c>
      <c r="W80" s="66">
        <v>10.4</v>
      </c>
      <c r="X80">
        <v>10.4</v>
      </c>
      <c r="AD80" s="66">
        <v>12.2</v>
      </c>
      <c r="AE80">
        <v>24.4</v>
      </c>
      <c r="AI80" s="66">
        <v>12.25</v>
      </c>
      <c r="AJ80">
        <v>12.25</v>
      </c>
    </row>
    <row r="81" spans="16:38" x14ac:dyDescent="0.25">
      <c r="P81" s="57">
        <v>5.9</v>
      </c>
      <c r="Q81" s="62">
        <v>9</v>
      </c>
      <c r="R81" s="57">
        <v>7</v>
      </c>
      <c r="S81" s="62">
        <v>5</v>
      </c>
      <c r="T81" s="57">
        <v>6.5</v>
      </c>
      <c r="U81" s="62">
        <v>7</v>
      </c>
      <c r="W81" s="66">
        <v>10.8</v>
      </c>
      <c r="X81">
        <v>10.8</v>
      </c>
      <c r="AD81" s="66">
        <v>13</v>
      </c>
      <c r="AE81">
        <v>26</v>
      </c>
      <c r="AI81" s="66">
        <v>13</v>
      </c>
      <c r="AJ81">
        <v>52</v>
      </c>
    </row>
    <row r="82" spans="16:38" x14ac:dyDescent="0.25">
      <c r="P82" s="57">
        <v>6</v>
      </c>
      <c r="Q82" s="62">
        <v>6</v>
      </c>
      <c r="R82" s="57">
        <v>7</v>
      </c>
      <c r="S82" s="62">
        <v>8</v>
      </c>
      <c r="T82" s="57">
        <v>6.5</v>
      </c>
      <c r="U82" s="62">
        <v>8</v>
      </c>
      <c r="W82" s="66">
        <v>11.5</v>
      </c>
      <c r="X82">
        <v>11.5</v>
      </c>
      <c r="AD82" s="66">
        <v>13.4</v>
      </c>
      <c r="AE82">
        <v>13.4</v>
      </c>
      <c r="AI82" s="66">
        <v>13.1</v>
      </c>
      <c r="AJ82">
        <v>13.1</v>
      </c>
    </row>
    <row r="83" spans="16:38" x14ac:dyDescent="0.25">
      <c r="P83" s="57">
        <v>6</v>
      </c>
      <c r="Q83" s="62">
        <v>7</v>
      </c>
      <c r="R83" s="57">
        <v>7</v>
      </c>
      <c r="S83" s="62">
        <v>8</v>
      </c>
      <c r="T83" s="57">
        <v>6.5</v>
      </c>
      <c r="U83" s="62">
        <v>7</v>
      </c>
      <c r="W83" s="66">
        <v>11.75</v>
      </c>
      <c r="X83">
        <v>11.75</v>
      </c>
      <c r="AD83" s="66">
        <v>13.6</v>
      </c>
      <c r="AE83">
        <v>13.6</v>
      </c>
      <c r="AI83" s="66">
        <v>13.2</v>
      </c>
      <c r="AJ83">
        <v>13.2</v>
      </c>
    </row>
    <row r="84" spans="16:38" x14ac:dyDescent="0.25">
      <c r="P84" s="10">
        <v>6</v>
      </c>
      <c r="Q84" s="61">
        <v>7</v>
      </c>
      <c r="R84" s="57">
        <v>7</v>
      </c>
      <c r="S84" s="62">
        <v>7</v>
      </c>
      <c r="T84" s="57">
        <v>6.5</v>
      </c>
      <c r="U84" s="62">
        <v>7</v>
      </c>
      <c r="W84" s="66">
        <v>11.8</v>
      </c>
      <c r="X84">
        <v>23.6</v>
      </c>
      <c r="AD84" s="66">
        <v>13.9</v>
      </c>
      <c r="AE84">
        <v>13.9</v>
      </c>
      <c r="AI84" s="66">
        <v>13.4</v>
      </c>
      <c r="AJ84">
        <v>13.4</v>
      </c>
    </row>
    <row r="85" spans="16:38" x14ac:dyDescent="0.25">
      <c r="P85" s="10">
        <v>6</v>
      </c>
      <c r="Q85" s="61">
        <v>8</v>
      </c>
      <c r="R85" s="57">
        <v>7.1</v>
      </c>
      <c r="S85" s="62">
        <v>6</v>
      </c>
      <c r="T85" s="57">
        <v>6.5</v>
      </c>
      <c r="U85" s="62">
        <v>9</v>
      </c>
      <c r="W85" s="66">
        <v>12</v>
      </c>
      <c r="X85">
        <v>12</v>
      </c>
      <c r="AD85" s="66">
        <v>14.1</v>
      </c>
      <c r="AE85">
        <v>14.1</v>
      </c>
      <c r="AI85" s="66">
        <v>14.1</v>
      </c>
      <c r="AJ85">
        <v>14.1</v>
      </c>
    </row>
    <row r="86" spans="16:38" x14ac:dyDescent="0.25">
      <c r="P86" s="57">
        <v>6</v>
      </c>
      <c r="Q86" s="62">
        <v>9</v>
      </c>
      <c r="R86" s="57">
        <v>7.1</v>
      </c>
      <c r="S86" s="62">
        <v>6</v>
      </c>
      <c r="T86" s="57">
        <v>6.5</v>
      </c>
      <c r="U86" s="62">
        <v>7</v>
      </c>
      <c r="W86" s="66">
        <v>12.3</v>
      </c>
      <c r="X86">
        <v>24.6</v>
      </c>
      <c r="AD86" s="66">
        <v>14.5</v>
      </c>
      <c r="AE86">
        <v>29</v>
      </c>
      <c r="AI86" s="66">
        <v>14.75</v>
      </c>
      <c r="AJ86">
        <v>29.5</v>
      </c>
    </row>
    <row r="87" spans="16:38" x14ac:dyDescent="0.25">
      <c r="P87" s="57">
        <v>6.1</v>
      </c>
      <c r="Q87" s="62">
        <v>6</v>
      </c>
      <c r="R87" s="57">
        <v>7.1</v>
      </c>
      <c r="S87" s="62">
        <v>8</v>
      </c>
      <c r="T87" s="57">
        <v>6.5</v>
      </c>
      <c r="U87" s="62">
        <v>6</v>
      </c>
      <c r="W87" s="66">
        <v>12.7</v>
      </c>
      <c r="X87">
        <v>12.7</v>
      </c>
      <c r="AD87" s="66">
        <v>14.8</v>
      </c>
      <c r="AE87">
        <v>14.8</v>
      </c>
      <c r="AI87" s="66">
        <v>14.8</v>
      </c>
      <c r="AJ87">
        <v>14.8</v>
      </c>
    </row>
    <row r="88" spans="16:38" x14ac:dyDescent="0.25">
      <c r="P88" s="57">
        <v>6.1</v>
      </c>
      <c r="Q88" s="62">
        <v>7</v>
      </c>
      <c r="R88" s="57">
        <v>7.15</v>
      </c>
      <c r="S88" s="62">
        <v>9</v>
      </c>
      <c r="T88" s="57">
        <v>6.5</v>
      </c>
      <c r="U88" s="62">
        <v>8</v>
      </c>
      <c r="W88" s="66">
        <v>12.9</v>
      </c>
      <c r="X88">
        <v>12.9</v>
      </c>
      <c r="AD88" s="66">
        <v>14.9</v>
      </c>
      <c r="AE88">
        <v>14.9</v>
      </c>
      <c r="AI88" s="66">
        <v>15.4</v>
      </c>
      <c r="AJ88">
        <v>15.4</v>
      </c>
    </row>
    <row r="89" spans="16:38" x14ac:dyDescent="0.25">
      <c r="P89" s="57">
        <v>6.1</v>
      </c>
      <c r="Q89" s="62">
        <v>7</v>
      </c>
      <c r="R89" s="57">
        <v>7.2</v>
      </c>
      <c r="S89" s="62">
        <v>8</v>
      </c>
      <c r="T89" s="57">
        <v>6.6</v>
      </c>
      <c r="U89" s="62">
        <v>7</v>
      </c>
      <c r="W89" s="66">
        <v>13</v>
      </c>
      <c r="X89">
        <v>13</v>
      </c>
      <c r="AD89" s="66">
        <v>15</v>
      </c>
      <c r="AE89">
        <v>15</v>
      </c>
      <c r="AI89" s="66">
        <v>15.8</v>
      </c>
      <c r="AJ89">
        <v>15.8</v>
      </c>
    </row>
    <row r="90" spans="16:38" x14ac:dyDescent="0.25">
      <c r="P90" s="57">
        <v>6.1</v>
      </c>
      <c r="Q90" s="62">
        <v>7</v>
      </c>
      <c r="R90" s="57">
        <v>7.2</v>
      </c>
      <c r="S90" s="62">
        <v>5</v>
      </c>
      <c r="T90" s="57">
        <v>6.6</v>
      </c>
      <c r="U90" s="62">
        <v>7</v>
      </c>
      <c r="W90" s="66">
        <v>14.3</v>
      </c>
      <c r="X90">
        <v>14.3</v>
      </c>
      <c r="AD90" s="66">
        <v>15.3</v>
      </c>
      <c r="AE90">
        <v>15.3</v>
      </c>
      <c r="AI90" s="66">
        <v>16.05</v>
      </c>
      <c r="AJ90">
        <v>16.05</v>
      </c>
    </row>
    <row r="91" spans="16:38" x14ac:dyDescent="0.25">
      <c r="P91" s="57">
        <v>6.1</v>
      </c>
      <c r="Q91" s="62">
        <v>7</v>
      </c>
      <c r="R91" s="57">
        <v>7.2</v>
      </c>
      <c r="S91" s="62">
        <v>9</v>
      </c>
      <c r="T91" s="57">
        <v>6.65</v>
      </c>
      <c r="U91" s="62">
        <v>8</v>
      </c>
      <c r="W91" s="66">
        <v>15.2</v>
      </c>
      <c r="X91">
        <v>15.2</v>
      </c>
      <c r="AD91" s="66">
        <v>15.6</v>
      </c>
      <c r="AE91">
        <v>15.6</v>
      </c>
      <c r="AI91" s="66">
        <v>18.8</v>
      </c>
      <c r="AJ91">
        <v>18.8</v>
      </c>
    </row>
    <row r="92" spans="16:38" x14ac:dyDescent="0.25">
      <c r="P92" s="57">
        <v>6.15</v>
      </c>
      <c r="Q92" s="62">
        <v>6</v>
      </c>
      <c r="R92" s="57">
        <v>7.2</v>
      </c>
      <c r="S92" s="62">
        <v>6</v>
      </c>
      <c r="T92" s="57">
        <v>6.7</v>
      </c>
      <c r="U92" s="62">
        <v>6</v>
      </c>
      <c r="W92" s="66">
        <v>15.5</v>
      </c>
      <c r="X92">
        <v>15.5</v>
      </c>
      <c r="AD92" s="66">
        <v>16.100000000000001</v>
      </c>
      <c r="AE92">
        <v>16.100000000000001</v>
      </c>
      <c r="AI92" s="66">
        <v>19.100000000000001</v>
      </c>
      <c r="AJ92">
        <v>19.100000000000001</v>
      </c>
    </row>
    <row r="93" spans="16:38" x14ac:dyDescent="0.25">
      <c r="P93" s="57">
        <v>6.15</v>
      </c>
      <c r="Q93" s="62">
        <v>9</v>
      </c>
      <c r="R93" s="57">
        <v>7.2</v>
      </c>
      <c r="S93" s="62">
        <v>9</v>
      </c>
      <c r="T93" s="57">
        <v>6.7</v>
      </c>
      <c r="U93" s="62">
        <v>8</v>
      </c>
      <c r="W93" s="66">
        <v>16.8</v>
      </c>
      <c r="X93">
        <v>16.8</v>
      </c>
      <c r="AD93" s="66">
        <v>17.3</v>
      </c>
      <c r="AE93">
        <v>17.3</v>
      </c>
      <c r="AI93" s="66" t="s">
        <v>77</v>
      </c>
    </row>
    <row r="94" spans="16:38" x14ac:dyDescent="0.25">
      <c r="P94" s="57">
        <v>6.2</v>
      </c>
      <c r="Q94" s="62">
        <v>6</v>
      </c>
      <c r="R94" s="57">
        <v>7.25</v>
      </c>
      <c r="S94" s="62">
        <v>7</v>
      </c>
      <c r="T94">
        <v>6.7</v>
      </c>
      <c r="U94" s="60">
        <v>6</v>
      </c>
      <c r="W94" s="66">
        <v>17.5</v>
      </c>
      <c r="X94">
        <v>17.5</v>
      </c>
      <c r="AD94" s="66" t="s">
        <v>77</v>
      </c>
      <c r="AI94" s="65">
        <v>7</v>
      </c>
      <c r="AJ94">
        <v>712.29999999999984</v>
      </c>
      <c r="AK94" cm="1">
        <f t="array" ref="AK94">GETPIVOTDATA("Olin",$AI$1,"Month",7)/(COUNTA(AJ95:AJ154+33))</f>
        <v>11.871666666666664</v>
      </c>
      <c r="AL94">
        <v>7</v>
      </c>
    </row>
    <row r="95" spans="16:38" x14ac:dyDescent="0.25">
      <c r="P95" s="57">
        <v>6.2</v>
      </c>
      <c r="Q95" s="62">
        <v>6</v>
      </c>
      <c r="R95" s="57">
        <v>7.25</v>
      </c>
      <c r="S95" s="62">
        <v>6</v>
      </c>
      <c r="T95" s="57">
        <v>6.75</v>
      </c>
      <c r="U95" s="62">
        <v>5</v>
      </c>
      <c r="W95" s="66">
        <v>18.600000000000001</v>
      </c>
      <c r="X95">
        <v>37.200000000000003</v>
      </c>
      <c r="AD95" s="65">
        <v>7</v>
      </c>
      <c r="AE95">
        <v>924.00000000000011</v>
      </c>
      <c r="AF95" cm="1">
        <f t="array" ref="AF95">GETPIVOTDATA("Martin",$AD$1,"Month",7)/((COUNTA(AE96:AE162+28)))</f>
        <v>13.791044776119405</v>
      </c>
      <c r="AG95">
        <v>7</v>
      </c>
      <c r="AI95" s="66">
        <v>3.2</v>
      </c>
      <c r="AJ95">
        <v>3.2</v>
      </c>
    </row>
    <row r="96" spans="16:38" x14ac:dyDescent="0.25">
      <c r="P96" s="57">
        <v>6.2</v>
      </c>
      <c r="Q96" s="62">
        <v>8</v>
      </c>
      <c r="R96" s="57">
        <v>7.25</v>
      </c>
      <c r="S96" s="62">
        <v>8</v>
      </c>
      <c r="T96" s="57">
        <v>6.8</v>
      </c>
      <c r="U96" s="62">
        <v>6</v>
      </c>
      <c r="W96" s="66">
        <v>20.2</v>
      </c>
      <c r="X96">
        <v>40.4</v>
      </c>
      <c r="AD96" s="66">
        <v>2.8</v>
      </c>
      <c r="AE96">
        <v>2.8</v>
      </c>
      <c r="AI96" s="66">
        <v>3.3</v>
      </c>
      <c r="AJ96">
        <v>3.3</v>
      </c>
    </row>
    <row r="97" spans="16:36" x14ac:dyDescent="0.25">
      <c r="P97" s="57">
        <v>6.2</v>
      </c>
      <c r="Q97" s="62">
        <v>8</v>
      </c>
      <c r="R97" s="57">
        <v>7.25</v>
      </c>
      <c r="S97" s="62">
        <v>10</v>
      </c>
      <c r="T97" s="57">
        <v>6.8</v>
      </c>
      <c r="U97" s="62">
        <v>8</v>
      </c>
      <c r="W97" s="66" t="s">
        <v>77</v>
      </c>
      <c r="AD97" s="66">
        <v>3.7</v>
      </c>
      <c r="AE97">
        <v>3.7</v>
      </c>
      <c r="AI97" s="66">
        <v>3.9</v>
      </c>
      <c r="AJ97">
        <v>7.8</v>
      </c>
    </row>
    <row r="98" spans="16:36" x14ac:dyDescent="0.25">
      <c r="P98" s="57">
        <v>6.25</v>
      </c>
      <c r="Q98" s="62">
        <v>7</v>
      </c>
      <c r="R98" s="57">
        <v>7.3</v>
      </c>
      <c r="S98" s="62">
        <v>8</v>
      </c>
      <c r="T98" s="57">
        <v>6.8</v>
      </c>
      <c r="U98" s="62">
        <v>7</v>
      </c>
      <c r="W98" s="65">
        <v>7</v>
      </c>
      <c r="X98">
        <v>706.81000000000017</v>
      </c>
      <c r="Y98">
        <f>GETPIVOTDATA("Oliver",$W$1,"Month",7)/(43+COUNTA(X99:X157))</f>
        <v>6.9295098039215706</v>
      </c>
      <c r="Z98">
        <v>7</v>
      </c>
      <c r="AD98" s="66">
        <v>4.5</v>
      </c>
      <c r="AE98">
        <v>4.5</v>
      </c>
      <c r="AI98" s="66">
        <v>4</v>
      </c>
      <c r="AJ98">
        <v>4</v>
      </c>
    </row>
    <row r="99" spans="16:36" x14ac:dyDescent="0.25">
      <c r="P99" s="57">
        <v>6.25</v>
      </c>
      <c r="Q99" s="62">
        <v>7</v>
      </c>
      <c r="R99" s="57">
        <v>7.3</v>
      </c>
      <c r="S99" s="62">
        <v>6</v>
      </c>
      <c r="T99" s="57">
        <v>6.8</v>
      </c>
      <c r="U99" s="62">
        <v>9</v>
      </c>
      <c r="W99" s="66">
        <v>3.1</v>
      </c>
      <c r="X99">
        <v>3.1</v>
      </c>
      <c r="AD99" s="66">
        <v>4.5999999999999996</v>
      </c>
      <c r="AE99">
        <v>4.5999999999999996</v>
      </c>
      <c r="AI99" s="66">
        <v>4.3</v>
      </c>
      <c r="AJ99">
        <v>8.6</v>
      </c>
    </row>
    <row r="100" spans="16:36" x14ac:dyDescent="0.25">
      <c r="P100" s="57">
        <v>6.25</v>
      </c>
      <c r="Q100" s="62">
        <v>8</v>
      </c>
      <c r="R100" s="57">
        <v>7.4</v>
      </c>
      <c r="S100" s="62">
        <v>8</v>
      </c>
      <c r="T100" s="57">
        <v>6.8</v>
      </c>
      <c r="U100" s="62">
        <v>8</v>
      </c>
      <c r="W100" s="66">
        <v>3.35</v>
      </c>
      <c r="X100">
        <v>3.35</v>
      </c>
      <c r="AD100" s="66">
        <v>4.7</v>
      </c>
      <c r="AE100">
        <v>18.8</v>
      </c>
      <c r="AI100" s="66">
        <v>4.4000000000000004</v>
      </c>
      <c r="AJ100">
        <v>4.4000000000000004</v>
      </c>
    </row>
    <row r="101" spans="16:36" x14ac:dyDescent="0.25">
      <c r="P101" s="57">
        <v>6.3</v>
      </c>
      <c r="Q101" s="62">
        <v>5</v>
      </c>
      <c r="R101" s="57">
        <v>7.4</v>
      </c>
      <c r="S101" s="62">
        <v>6</v>
      </c>
      <c r="T101" s="57">
        <v>6.8</v>
      </c>
      <c r="U101" s="62">
        <v>7</v>
      </c>
      <c r="W101" s="66">
        <v>3.8</v>
      </c>
      <c r="X101">
        <v>3.8</v>
      </c>
      <c r="AD101" s="66">
        <v>4.8</v>
      </c>
      <c r="AE101">
        <v>4.8</v>
      </c>
      <c r="AI101" s="66">
        <v>4.5999999999999996</v>
      </c>
      <c r="AJ101">
        <v>4.5999999999999996</v>
      </c>
    </row>
    <row r="102" spans="16:36" x14ac:dyDescent="0.25">
      <c r="P102" s="57">
        <v>6.3</v>
      </c>
      <c r="Q102" s="62">
        <v>6</v>
      </c>
      <c r="R102" s="57">
        <v>7.5</v>
      </c>
      <c r="S102" s="62">
        <v>9</v>
      </c>
      <c r="T102" s="57">
        <v>6.8</v>
      </c>
      <c r="U102" s="62">
        <v>8</v>
      </c>
      <c r="W102" s="66">
        <v>3.85</v>
      </c>
      <c r="X102">
        <v>3.85</v>
      </c>
      <c r="AD102" s="66">
        <v>5</v>
      </c>
      <c r="AE102">
        <v>5</v>
      </c>
      <c r="AI102" s="66">
        <v>4.7</v>
      </c>
      <c r="AJ102">
        <v>4.7</v>
      </c>
    </row>
    <row r="103" spans="16:36" x14ac:dyDescent="0.25">
      <c r="P103" s="57">
        <v>6.3</v>
      </c>
      <c r="Q103" s="62">
        <v>6</v>
      </c>
      <c r="R103" s="57">
        <v>7.5</v>
      </c>
      <c r="S103" s="62">
        <v>8</v>
      </c>
      <c r="T103" s="57">
        <v>6.8</v>
      </c>
      <c r="U103" s="62">
        <v>8</v>
      </c>
      <c r="W103" s="66">
        <v>4</v>
      </c>
      <c r="X103">
        <v>4</v>
      </c>
      <c r="AD103" s="66">
        <v>5.0999999999999996</v>
      </c>
      <c r="AE103">
        <v>5.0999999999999996</v>
      </c>
      <c r="AI103" s="66">
        <v>4.8</v>
      </c>
      <c r="AJ103">
        <v>4.8</v>
      </c>
    </row>
    <row r="104" spans="16:36" x14ac:dyDescent="0.25">
      <c r="P104" s="57">
        <v>6.3</v>
      </c>
      <c r="Q104" s="62">
        <v>7</v>
      </c>
      <c r="R104" s="57">
        <v>7.5</v>
      </c>
      <c r="S104" s="62">
        <v>10</v>
      </c>
      <c r="T104" s="57">
        <v>6.8</v>
      </c>
      <c r="U104" s="62">
        <v>8</v>
      </c>
      <c r="W104" s="66">
        <v>4.05</v>
      </c>
      <c r="X104">
        <v>4.05</v>
      </c>
      <c r="AD104" s="66">
        <v>5.4</v>
      </c>
      <c r="AE104">
        <v>10.8</v>
      </c>
      <c r="AI104" s="66">
        <v>4.9000000000000004</v>
      </c>
      <c r="AJ104">
        <v>4.9000000000000004</v>
      </c>
    </row>
    <row r="105" spans="16:36" x14ac:dyDescent="0.25">
      <c r="P105" s="57">
        <v>6.3</v>
      </c>
      <c r="Q105" s="62">
        <v>8</v>
      </c>
      <c r="R105">
        <v>7.5</v>
      </c>
      <c r="S105" s="61">
        <v>7</v>
      </c>
      <c r="T105" s="57">
        <v>6.8</v>
      </c>
      <c r="U105" s="62">
        <v>7</v>
      </c>
      <c r="W105" s="66">
        <v>4.0599999999999996</v>
      </c>
      <c r="X105">
        <v>4.0599999999999996</v>
      </c>
      <c r="AD105" s="66">
        <v>5.7</v>
      </c>
      <c r="AE105">
        <v>5.7</v>
      </c>
      <c r="AI105" s="66">
        <v>5</v>
      </c>
      <c r="AJ105">
        <v>5</v>
      </c>
    </row>
    <row r="106" spans="16:36" x14ac:dyDescent="0.25">
      <c r="P106" s="57">
        <v>6.3</v>
      </c>
      <c r="Q106" s="62">
        <v>9</v>
      </c>
      <c r="R106">
        <v>7.5</v>
      </c>
      <c r="S106" s="61">
        <v>8</v>
      </c>
      <c r="T106" s="57">
        <v>6.9</v>
      </c>
      <c r="U106" s="62">
        <v>6</v>
      </c>
      <c r="W106" s="66">
        <v>4.2</v>
      </c>
      <c r="X106">
        <v>8.4</v>
      </c>
      <c r="AD106" s="66">
        <v>5.8</v>
      </c>
      <c r="AE106">
        <v>11.6</v>
      </c>
      <c r="AI106" s="66">
        <v>5.0999999999999996</v>
      </c>
      <c r="AJ106">
        <v>5.0999999999999996</v>
      </c>
    </row>
    <row r="107" spans="16:36" x14ac:dyDescent="0.25">
      <c r="P107" s="57">
        <v>6.4</v>
      </c>
      <c r="Q107" s="62">
        <v>7</v>
      </c>
      <c r="R107" s="57">
        <v>7.8</v>
      </c>
      <c r="S107" s="62">
        <v>7</v>
      </c>
      <c r="T107" s="57">
        <v>6.9</v>
      </c>
      <c r="U107" s="62">
        <v>6</v>
      </c>
      <c r="W107" s="66">
        <v>4.4000000000000004</v>
      </c>
      <c r="X107">
        <v>8.8000000000000007</v>
      </c>
      <c r="AD107" s="66">
        <v>6.15</v>
      </c>
      <c r="AE107">
        <v>6.15</v>
      </c>
      <c r="AI107" s="66">
        <v>5.2</v>
      </c>
      <c r="AJ107">
        <v>5.2</v>
      </c>
    </row>
    <row r="108" spans="16:36" x14ac:dyDescent="0.25">
      <c r="P108" s="57">
        <v>6.5</v>
      </c>
      <c r="Q108" s="62">
        <v>6</v>
      </c>
      <c r="R108" s="57">
        <v>7.8</v>
      </c>
      <c r="S108" s="62">
        <v>8</v>
      </c>
      <c r="T108" s="57">
        <v>6.9</v>
      </c>
      <c r="U108" s="62">
        <v>8</v>
      </c>
      <c r="W108" s="66">
        <v>4.5</v>
      </c>
      <c r="X108">
        <v>13.5</v>
      </c>
      <c r="AD108" s="66">
        <v>6.2</v>
      </c>
      <c r="AE108">
        <v>6.2</v>
      </c>
      <c r="AI108" s="66">
        <v>5.3</v>
      </c>
      <c r="AJ108">
        <v>5.3</v>
      </c>
    </row>
    <row r="109" spans="16:36" x14ac:dyDescent="0.25">
      <c r="P109" s="57">
        <v>6.5</v>
      </c>
      <c r="Q109" s="62">
        <v>7</v>
      </c>
      <c r="R109" s="57">
        <v>7.8</v>
      </c>
      <c r="S109" s="62">
        <v>8</v>
      </c>
      <c r="T109">
        <v>6.9</v>
      </c>
      <c r="U109" s="60">
        <v>7</v>
      </c>
      <c r="W109" s="66">
        <v>4.5999999999999996</v>
      </c>
      <c r="X109">
        <v>18.399999999999999</v>
      </c>
      <c r="AD109" s="66">
        <v>6.3</v>
      </c>
      <c r="AE109">
        <v>6.3</v>
      </c>
      <c r="AI109" s="66">
        <v>5.5</v>
      </c>
      <c r="AJ109">
        <v>5.5</v>
      </c>
    </row>
    <row r="110" spans="16:36" x14ac:dyDescent="0.25">
      <c r="P110" s="57">
        <v>6.5</v>
      </c>
      <c r="Q110" s="62">
        <v>7</v>
      </c>
      <c r="R110" s="57">
        <v>8</v>
      </c>
      <c r="S110" s="62">
        <v>6</v>
      </c>
      <c r="T110" s="57">
        <v>7</v>
      </c>
      <c r="U110" s="62">
        <v>9</v>
      </c>
      <c r="W110" s="66">
        <v>5.0999999999999996</v>
      </c>
      <c r="X110">
        <v>5.0999999999999996</v>
      </c>
      <c r="AD110" s="66">
        <v>6.4</v>
      </c>
      <c r="AE110">
        <v>6.4</v>
      </c>
      <c r="AI110" s="66">
        <v>5.6</v>
      </c>
      <c r="AJ110">
        <v>28</v>
      </c>
    </row>
    <row r="111" spans="16:36" x14ac:dyDescent="0.25">
      <c r="P111" s="57">
        <v>6.5</v>
      </c>
      <c r="Q111" s="62">
        <v>7</v>
      </c>
      <c r="R111" s="57">
        <v>8</v>
      </c>
      <c r="S111" s="62">
        <v>4</v>
      </c>
      <c r="T111" s="57">
        <v>7</v>
      </c>
      <c r="U111" s="62">
        <v>7</v>
      </c>
      <c r="W111" s="66">
        <v>5.2</v>
      </c>
      <c r="X111">
        <v>15.600000000000001</v>
      </c>
      <c r="AD111" s="66">
        <v>6.5</v>
      </c>
      <c r="AE111">
        <v>6.5</v>
      </c>
      <c r="AI111" s="66">
        <v>5.7</v>
      </c>
      <c r="AJ111">
        <v>22.8</v>
      </c>
    </row>
    <row r="112" spans="16:36" x14ac:dyDescent="0.25">
      <c r="P112" s="57">
        <v>6.5</v>
      </c>
      <c r="Q112" s="62">
        <v>7</v>
      </c>
      <c r="R112" s="57">
        <v>8</v>
      </c>
      <c r="S112" s="62">
        <v>9</v>
      </c>
      <c r="T112" s="57">
        <v>7</v>
      </c>
      <c r="U112" s="62">
        <v>7</v>
      </c>
      <c r="W112" s="66">
        <v>5.25</v>
      </c>
      <c r="X112">
        <v>5.25</v>
      </c>
      <c r="AD112" s="66">
        <v>7</v>
      </c>
      <c r="AE112">
        <v>7</v>
      </c>
      <c r="AI112" s="66">
        <v>5.9</v>
      </c>
      <c r="AJ112">
        <v>11.8</v>
      </c>
    </row>
    <row r="113" spans="14:36" x14ac:dyDescent="0.25">
      <c r="P113" s="10">
        <v>6.5</v>
      </c>
      <c r="Q113" s="61">
        <v>7</v>
      </c>
      <c r="R113" s="57">
        <v>8</v>
      </c>
      <c r="S113" s="62">
        <v>9</v>
      </c>
      <c r="T113" s="57">
        <v>7</v>
      </c>
      <c r="U113" s="62">
        <v>6</v>
      </c>
      <c r="W113" s="66">
        <v>5.3</v>
      </c>
      <c r="X113">
        <v>10.6</v>
      </c>
      <c r="AD113" s="66">
        <v>7.25</v>
      </c>
      <c r="AE113">
        <v>7.25</v>
      </c>
      <c r="AI113" s="66">
        <v>6</v>
      </c>
      <c r="AJ113">
        <v>12</v>
      </c>
    </row>
    <row r="114" spans="14:36" x14ac:dyDescent="0.25">
      <c r="P114" s="57">
        <v>6.5</v>
      </c>
      <c r="Q114" s="62">
        <v>8</v>
      </c>
      <c r="R114" s="57">
        <v>8.1</v>
      </c>
      <c r="S114" s="62">
        <v>7</v>
      </c>
      <c r="T114" s="10">
        <v>7</v>
      </c>
      <c r="U114" s="59">
        <v>8</v>
      </c>
      <c r="W114" s="66">
        <v>5.4</v>
      </c>
      <c r="X114">
        <v>10.8</v>
      </c>
      <c r="AD114" s="66">
        <v>7.5</v>
      </c>
      <c r="AE114">
        <v>7.5</v>
      </c>
      <c r="AI114" s="66">
        <v>6.2</v>
      </c>
      <c r="AJ114">
        <v>6.2</v>
      </c>
    </row>
    <row r="115" spans="14:36" x14ac:dyDescent="0.25">
      <c r="P115" s="57">
        <v>6.5</v>
      </c>
      <c r="Q115" s="62">
        <v>8</v>
      </c>
      <c r="R115" s="57">
        <v>8.1999999999999993</v>
      </c>
      <c r="S115" s="62">
        <v>9</v>
      </c>
      <c r="T115" s="57">
        <v>7.05</v>
      </c>
      <c r="U115" s="62">
        <v>8</v>
      </c>
      <c r="W115" s="66">
        <v>5.5</v>
      </c>
      <c r="X115">
        <v>5.5</v>
      </c>
      <c r="AD115" s="66">
        <v>7.8</v>
      </c>
      <c r="AE115">
        <v>7.8</v>
      </c>
      <c r="AI115" s="66">
        <v>6.3</v>
      </c>
      <c r="AJ115">
        <v>12.6</v>
      </c>
    </row>
    <row r="116" spans="14:36" x14ac:dyDescent="0.25">
      <c r="P116" s="57">
        <v>6.5</v>
      </c>
      <c r="Q116" s="62">
        <v>8</v>
      </c>
      <c r="R116" s="57">
        <v>8.1999999999999993</v>
      </c>
      <c r="S116" s="62">
        <v>7</v>
      </c>
      <c r="T116" s="57">
        <v>7.1</v>
      </c>
      <c r="U116" s="62">
        <v>8</v>
      </c>
      <c r="W116" s="66">
        <v>5.6</v>
      </c>
      <c r="X116">
        <v>5.6</v>
      </c>
      <c r="AD116" s="66">
        <v>8.1</v>
      </c>
      <c r="AE116">
        <v>8.1</v>
      </c>
      <c r="AI116" s="66">
        <v>6.5</v>
      </c>
      <c r="AJ116">
        <v>39</v>
      </c>
    </row>
    <row r="117" spans="14:36" x14ac:dyDescent="0.25">
      <c r="P117" s="10">
        <v>6.5</v>
      </c>
      <c r="Q117" s="60">
        <v>8</v>
      </c>
      <c r="R117" s="57">
        <v>8.1999999999999993</v>
      </c>
      <c r="S117" s="62">
        <v>9</v>
      </c>
      <c r="T117" s="57">
        <v>7.1</v>
      </c>
      <c r="U117" s="62">
        <v>8</v>
      </c>
      <c r="W117" s="66">
        <v>5.7</v>
      </c>
      <c r="X117">
        <v>5.7</v>
      </c>
      <c r="AD117" s="66">
        <v>8.1999999999999993</v>
      </c>
      <c r="AE117">
        <v>8.1999999999999993</v>
      </c>
      <c r="AI117" s="66">
        <v>6.6</v>
      </c>
      <c r="AJ117">
        <v>13.2</v>
      </c>
    </row>
    <row r="118" spans="14:36" x14ac:dyDescent="0.25">
      <c r="P118" s="57">
        <v>6.5</v>
      </c>
      <c r="Q118" s="62">
        <v>8</v>
      </c>
      <c r="R118" s="57">
        <v>8.25</v>
      </c>
      <c r="S118" s="62">
        <v>10</v>
      </c>
      <c r="T118" s="57">
        <v>7.1</v>
      </c>
      <c r="U118" s="62">
        <v>7</v>
      </c>
      <c r="W118" s="66">
        <v>5.8</v>
      </c>
      <c r="X118">
        <v>5.8</v>
      </c>
      <c r="AD118" s="66">
        <v>8.4</v>
      </c>
      <c r="AE118">
        <v>8.4</v>
      </c>
      <c r="AI118" s="66">
        <v>6.8</v>
      </c>
      <c r="AJ118">
        <v>20.399999999999999</v>
      </c>
    </row>
    <row r="119" spans="14:36" x14ac:dyDescent="0.25">
      <c r="P119" s="57">
        <v>6.5</v>
      </c>
      <c r="Q119" s="62">
        <v>8</v>
      </c>
      <c r="R119" s="57">
        <v>8.25</v>
      </c>
      <c r="S119" s="62">
        <v>8</v>
      </c>
      <c r="T119" s="57">
        <v>7.1</v>
      </c>
      <c r="U119" s="62">
        <v>7</v>
      </c>
      <c r="W119" s="66">
        <v>5.9</v>
      </c>
      <c r="X119">
        <v>11.8</v>
      </c>
      <c r="AD119" s="66">
        <v>8.6999999999999993</v>
      </c>
      <c r="AE119">
        <v>8.6999999999999993</v>
      </c>
      <c r="AI119" s="66">
        <v>6.9</v>
      </c>
      <c r="AJ119">
        <v>6.9</v>
      </c>
    </row>
    <row r="120" spans="14:36" x14ac:dyDescent="0.25">
      <c r="P120" s="10">
        <v>6.5</v>
      </c>
      <c r="Q120" s="61">
        <v>8</v>
      </c>
      <c r="R120" s="57">
        <v>8.25</v>
      </c>
      <c r="S120" s="62">
        <v>8</v>
      </c>
      <c r="T120" s="57">
        <v>7.1</v>
      </c>
      <c r="U120" s="62">
        <v>8</v>
      </c>
      <c r="W120" s="66">
        <v>6</v>
      </c>
      <c r="X120">
        <v>12</v>
      </c>
      <c r="AD120" s="66">
        <v>8.8000000000000007</v>
      </c>
      <c r="AE120">
        <v>26.400000000000002</v>
      </c>
      <c r="AI120" s="66">
        <v>7</v>
      </c>
      <c r="AJ120">
        <v>14</v>
      </c>
    </row>
    <row r="121" spans="14:36" x14ac:dyDescent="0.25">
      <c r="P121" s="57">
        <v>6.5</v>
      </c>
      <c r="Q121" s="62">
        <v>9</v>
      </c>
      <c r="R121" s="57">
        <v>8.25</v>
      </c>
      <c r="S121" s="62">
        <v>9</v>
      </c>
      <c r="T121" s="57">
        <v>7.2</v>
      </c>
      <c r="U121" s="62">
        <v>7</v>
      </c>
      <c r="W121" s="66">
        <v>6.1</v>
      </c>
      <c r="X121">
        <v>24.4</v>
      </c>
      <c r="AD121" s="66">
        <v>9</v>
      </c>
      <c r="AE121">
        <v>18</v>
      </c>
      <c r="AI121" s="66">
        <v>7.1</v>
      </c>
      <c r="AJ121">
        <v>14.2</v>
      </c>
    </row>
    <row r="122" spans="14:36" x14ac:dyDescent="0.25">
      <c r="P122" s="10">
        <v>6.6</v>
      </c>
      <c r="Q122" s="60">
        <v>7</v>
      </c>
      <c r="R122" s="57">
        <v>8.25</v>
      </c>
      <c r="S122" s="62">
        <v>6</v>
      </c>
      <c r="T122" s="57">
        <v>7.2</v>
      </c>
      <c r="U122" s="62">
        <v>9</v>
      </c>
      <c r="W122" s="66">
        <v>6.25</v>
      </c>
      <c r="X122">
        <v>12.5</v>
      </c>
      <c r="AD122" s="66">
        <v>9.1</v>
      </c>
      <c r="AE122">
        <v>18.2</v>
      </c>
      <c r="AI122" s="66">
        <v>7.2</v>
      </c>
      <c r="AJ122">
        <v>7.2</v>
      </c>
    </row>
    <row r="123" spans="14:36" x14ac:dyDescent="0.25">
      <c r="P123" s="57">
        <v>6.6</v>
      </c>
      <c r="Q123" s="62">
        <v>7</v>
      </c>
      <c r="R123" s="57">
        <v>8.35</v>
      </c>
      <c r="S123" s="62">
        <v>8</v>
      </c>
      <c r="T123" s="57">
        <v>7.2</v>
      </c>
      <c r="U123" s="62">
        <v>9</v>
      </c>
      <c r="W123" s="66">
        <v>6.3</v>
      </c>
      <c r="X123">
        <v>6.3</v>
      </c>
      <c r="AD123" s="66">
        <v>9.25</v>
      </c>
      <c r="AE123">
        <v>9.25</v>
      </c>
      <c r="AI123" s="66">
        <v>7.25</v>
      </c>
      <c r="AJ123">
        <v>14.5</v>
      </c>
    </row>
    <row r="124" spans="14:36" x14ac:dyDescent="0.25">
      <c r="P124" s="57">
        <v>6.6</v>
      </c>
      <c r="Q124" s="62">
        <v>7</v>
      </c>
      <c r="R124" s="57">
        <v>8.4</v>
      </c>
      <c r="S124" s="62">
        <v>6</v>
      </c>
      <c r="T124" s="57">
        <v>7.2</v>
      </c>
      <c r="U124" s="62">
        <v>6</v>
      </c>
      <c r="W124" s="66">
        <v>6.4</v>
      </c>
      <c r="X124">
        <v>6.4</v>
      </c>
      <c r="AD124" s="66">
        <v>9.3000000000000007</v>
      </c>
      <c r="AE124">
        <v>18.600000000000001</v>
      </c>
      <c r="AI124" s="66">
        <v>7.4</v>
      </c>
      <c r="AJ124">
        <v>14.8</v>
      </c>
    </row>
    <row r="125" spans="14:36" x14ac:dyDescent="0.25">
      <c r="P125" s="57">
        <v>6.6</v>
      </c>
      <c r="Q125" s="62">
        <v>8</v>
      </c>
      <c r="R125" s="57">
        <v>8.4</v>
      </c>
      <c r="S125" s="62">
        <v>8</v>
      </c>
      <c r="T125" s="57">
        <v>7.25</v>
      </c>
      <c r="U125" s="62">
        <v>6</v>
      </c>
      <c r="W125" s="66">
        <v>6.5</v>
      </c>
      <c r="X125">
        <v>32.5</v>
      </c>
      <c r="AD125" s="66">
        <v>9.4</v>
      </c>
      <c r="AE125">
        <v>18.8</v>
      </c>
      <c r="AI125" s="66">
        <v>7.5</v>
      </c>
      <c r="AJ125">
        <v>15</v>
      </c>
    </row>
    <row r="126" spans="14:36" x14ac:dyDescent="0.25">
      <c r="N126" s="10"/>
      <c r="P126" s="57">
        <v>6.6</v>
      </c>
      <c r="Q126" s="62">
        <v>9</v>
      </c>
      <c r="R126" s="57">
        <v>8.4</v>
      </c>
      <c r="S126" s="62">
        <v>9</v>
      </c>
      <c r="T126" s="57">
        <v>7.25</v>
      </c>
      <c r="U126" s="62">
        <v>8</v>
      </c>
      <c r="W126" s="66">
        <v>6.6</v>
      </c>
      <c r="X126">
        <v>19.799999999999997</v>
      </c>
      <c r="AD126" s="66">
        <v>9.4499999999999993</v>
      </c>
      <c r="AE126">
        <v>9.4499999999999993</v>
      </c>
      <c r="AI126" s="66">
        <v>7.6</v>
      </c>
      <c r="AJ126">
        <v>15.2</v>
      </c>
    </row>
    <row r="127" spans="14:36" x14ac:dyDescent="0.25">
      <c r="P127" s="57">
        <v>6.75</v>
      </c>
      <c r="Q127" s="62">
        <v>7</v>
      </c>
      <c r="R127" s="57">
        <v>8.4</v>
      </c>
      <c r="S127" s="62">
        <v>8</v>
      </c>
      <c r="T127" s="57">
        <v>7.25</v>
      </c>
      <c r="U127" s="62">
        <v>8</v>
      </c>
      <c r="W127" s="66">
        <v>6.75</v>
      </c>
      <c r="X127">
        <v>6.75</v>
      </c>
      <c r="AD127" s="66">
        <v>9.5</v>
      </c>
      <c r="AE127">
        <v>19</v>
      </c>
      <c r="AI127" s="66">
        <v>7.7</v>
      </c>
      <c r="AJ127">
        <v>7.7</v>
      </c>
    </row>
    <row r="128" spans="14:36" x14ac:dyDescent="0.25">
      <c r="P128" s="57">
        <v>6.75</v>
      </c>
      <c r="Q128" s="62">
        <v>8</v>
      </c>
      <c r="R128" s="57">
        <v>8.4</v>
      </c>
      <c r="S128" s="62">
        <v>7</v>
      </c>
      <c r="T128" s="57">
        <v>7.25</v>
      </c>
      <c r="U128" s="62">
        <v>7</v>
      </c>
      <c r="W128" s="66">
        <v>6.8</v>
      </c>
      <c r="X128">
        <v>13.6</v>
      </c>
      <c r="AD128" s="66">
        <v>9.6999999999999993</v>
      </c>
      <c r="AE128">
        <v>9.6999999999999993</v>
      </c>
      <c r="AI128" s="66">
        <v>7.8</v>
      </c>
      <c r="AJ128">
        <v>31.2</v>
      </c>
    </row>
    <row r="129" spans="16:36" x14ac:dyDescent="0.25">
      <c r="P129" s="57">
        <v>6.75</v>
      </c>
      <c r="Q129" s="62">
        <v>8</v>
      </c>
      <c r="R129" s="57">
        <v>8.5</v>
      </c>
      <c r="S129" s="62">
        <v>8</v>
      </c>
      <c r="T129" s="57">
        <v>7.25</v>
      </c>
      <c r="U129" s="62">
        <v>7</v>
      </c>
      <c r="W129" s="66">
        <v>6.9</v>
      </c>
      <c r="X129">
        <v>13.8</v>
      </c>
      <c r="AD129" s="66">
        <v>9.75</v>
      </c>
      <c r="AE129">
        <v>9.75</v>
      </c>
      <c r="AI129" s="66">
        <v>7.9</v>
      </c>
      <c r="AJ129">
        <v>7.9</v>
      </c>
    </row>
    <row r="130" spans="16:36" x14ac:dyDescent="0.25">
      <c r="P130" s="57">
        <v>6.8</v>
      </c>
      <c r="Q130" s="62">
        <v>5</v>
      </c>
      <c r="R130" s="57">
        <v>8.5</v>
      </c>
      <c r="S130" s="62">
        <v>8</v>
      </c>
      <c r="T130" s="57">
        <v>7.3</v>
      </c>
      <c r="U130" s="62">
        <v>8</v>
      </c>
      <c r="W130" s="66">
        <v>7.1</v>
      </c>
      <c r="X130">
        <v>7.1</v>
      </c>
      <c r="AD130" s="66">
        <v>9.8000000000000007</v>
      </c>
      <c r="AE130">
        <v>19.600000000000001</v>
      </c>
      <c r="AI130" s="66">
        <v>8</v>
      </c>
      <c r="AJ130">
        <v>8</v>
      </c>
    </row>
    <row r="131" spans="16:36" x14ac:dyDescent="0.25">
      <c r="P131" s="57">
        <v>6.8</v>
      </c>
      <c r="Q131" s="62">
        <v>6</v>
      </c>
      <c r="R131" s="57">
        <v>8.5</v>
      </c>
      <c r="S131" s="62">
        <v>6</v>
      </c>
      <c r="T131" s="57">
        <v>7.3</v>
      </c>
      <c r="U131" s="62">
        <v>8</v>
      </c>
      <c r="W131" s="66">
        <v>7.25</v>
      </c>
      <c r="X131">
        <v>7.25</v>
      </c>
      <c r="AD131" s="66">
        <v>10</v>
      </c>
      <c r="AE131">
        <v>20</v>
      </c>
      <c r="AI131" s="66">
        <v>8.1999999999999993</v>
      </c>
      <c r="AJ131">
        <v>16.399999999999999</v>
      </c>
    </row>
    <row r="132" spans="16:36" x14ac:dyDescent="0.25">
      <c r="P132" s="57">
        <v>6.8</v>
      </c>
      <c r="Q132" s="62">
        <v>7</v>
      </c>
      <c r="R132" s="57">
        <v>8.5</v>
      </c>
      <c r="S132" s="62">
        <v>6</v>
      </c>
      <c r="T132" s="57">
        <v>7.3</v>
      </c>
      <c r="U132" s="62">
        <v>6</v>
      </c>
      <c r="W132" s="66">
        <v>7.3</v>
      </c>
      <c r="X132">
        <v>7.3</v>
      </c>
      <c r="AD132" s="66">
        <v>10.1</v>
      </c>
      <c r="AE132">
        <v>10.1</v>
      </c>
      <c r="AI132" s="66">
        <v>8.25</v>
      </c>
      <c r="AJ132">
        <v>8.25</v>
      </c>
    </row>
    <row r="133" spans="16:36" x14ac:dyDescent="0.25">
      <c r="P133" s="57">
        <v>6.8</v>
      </c>
      <c r="Q133" s="62">
        <v>7</v>
      </c>
      <c r="R133" s="57">
        <v>8.5</v>
      </c>
      <c r="S133" s="62">
        <v>9</v>
      </c>
      <c r="T133" s="57">
        <v>7.3</v>
      </c>
      <c r="U133" s="62">
        <v>8</v>
      </c>
      <c r="W133" s="66">
        <v>7.4</v>
      </c>
      <c r="X133">
        <v>7.4</v>
      </c>
      <c r="AD133" s="66">
        <v>10.3</v>
      </c>
      <c r="AE133">
        <v>20.6</v>
      </c>
      <c r="AI133" s="66">
        <v>8.5</v>
      </c>
      <c r="AJ133">
        <v>8.5</v>
      </c>
    </row>
    <row r="134" spans="16:36" x14ac:dyDescent="0.25">
      <c r="P134" s="57">
        <v>6.8</v>
      </c>
      <c r="Q134" s="62">
        <v>8</v>
      </c>
      <c r="R134" s="57">
        <v>8.5</v>
      </c>
      <c r="S134" s="62">
        <v>9</v>
      </c>
      <c r="T134" s="57">
        <v>7.4</v>
      </c>
      <c r="U134" s="62">
        <v>9</v>
      </c>
      <c r="W134" s="66">
        <v>7.5</v>
      </c>
      <c r="X134">
        <v>22.5</v>
      </c>
      <c r="AD134" s="66">
        <v>10.5</v>
      </c>
      <c r="AE134">
        <v>31.5</v>
      </c>
      <c r="AI134" s="66">
        <v>8.6999999999999993</v>
      </c>
      <c r="AJ134">
        <v>8.6999999999999993</v>
      </c>
    </row>
    <row r="135" spans="16:36" x14ac:dyDescent="0.25">
      <c r="P135" s="57">
        <v>6.8</v>
      </c>
      <c r="Q135" s="62">
        <v>8</v>
      </c>
      <c r="R135" s="57">
        <v>8.5</v>
      </c>
      <c r="S135" s="62">
        <v>6</v>
      </c>
      <c r="T135" s="57">
        <v>7.4</v>
      </c>
      <c r="U135" s="62">
        <v>7</v>
      </c>
      <c r="W135" s="66">
        <v>7.6</v>
      </c>
      <c r="X135">
        <v>7.6</v>
      </c>
      <c r="AD135" s="66">
        <v>10.6</v>
      </c>
      <c r="AE135">
        <v>10.6</v>
      </c>
      <c r="AI135" s="66">
        <v>8.75</v>
      </c>
      <c r="AJ135">
        <v>8.75</v>
      </c>
    </row>
    <row r="136" spans="16:36" x14ac:dyDescent="0.25">
      <c r="P136" s="57">
        <v>6.8</v>
      </c>
      <c r="Q136" s="62">
        <v>8</v>
      </c>
      <c r="R136" s="57">
        <v>8.6</v>
      </c>
      <c r="S136" s="62">
        <v>8</v>
      </c>
      <c r="T136" s="57">
        <v>7.4</v>
      </c>
      <c r="U136" s="62">
        <v>7</v>
      </c>
      <c r="W136" s="66">
        <v>7.7</v>
      </c>
      <c r="X136">
        <v>7.7</v>
      </c>
      <c r="AD136" s="66">
        <v>10.75</v>
      </c>
      <c r="AE136">
        <v>10.75</v>
      </c>
      <c r="AI136" s="66">
        <v>8.8000000000000007</v>
      </c>
      <c r="AJ136">
        <v>8.8000000000000007</v>
      </c>
    </row>
    <row r="137" spans="16:36" x14ac:dyDescent="0.25">
      <c r="P137" s="57">
        <v>6.8</v>
      </c>
      <c r="Q137" s="62">
        <v>8</v>
      </c>
      <c r="R137" s="57">
        <v>8.6</v>
      </c>
      <c r="S137" s="62">
        <v>5</v>
      </c>
      <c r="T137" s="57">
        <v>7.4</v>
      </c>
      <c r="U137" s="62">
        <v>6</v>
      </c>
      <c r="W137" s="66">
        <v>7.75</v>
      </c>
      <c r="X137">
        <v>15.5</v>
      </c>
      <c r="AD137" s="66">
        <v>10.8</v>
      </c>
      <c r="AE137">
        <v>21.6</v>
      </c>
      <c r="AI137" s="66">
        <v>8.9</v>
      </c>
      <c r="AJ137">
        <v>8.9</v>
      </c>
    </row>
    <row r="138" spans="16:36" x14ac:dyDescent="0.25">
      <c r="P138" s="57">
        <v>6.9</v>
      </c>
      <c r="Q138" s="62">
        <v>6</v>
      </c>
      <c r="R138" s="57">
        <v>8.6999999999999993</v>
      </c>
      <c r="S138" s="62">
        <v>8</v>
      </c>
      <c r="T138" s="57">
        <v>7.5</v>
      </c>
      <c r="U138" s="62">
        <v>6</v>
      </c>
      <c r="W138" s="66">
        <v>7.8</v>
      </c>
      <c r="X138">
        <v>15.6</v>
      </c>
      <c r="AD138" s="66">
        <v>11.1</v>
      </c>
      <c r="AE138">
        <v>11.1</v>
      </c>
      <c r="AI138" s="66">
        <v>9</v>
      </c>
      <c r="AJ138">
        <v>36</v>
      </c>
    </row>
    <row r="139" spans="16:36" x14ac:dyDescent="0.25">
      <c r="P139" s="10">
        <v>6.9</v>
      </c>
      <c r="Q139" s="61">
        <v>7</v>
      </c>
      <c r="R139" s="57">
        <v>8.6999999999999993</v>
      </c>
      <c r="S139" s="62">
        <v>6</v>
      </c>
      <c r="T139" s="57">
        <v>7.5</v>
      </c>
      <c r="U139" s="62">
        <v>8</v>
      </c>
      <c r="W139" s="66">
        <v>7.9</v>
      </c>
      <c r="X139">
        <v>7.9</v>
      </c>
      <c r="AD139" s="66">
        <v>11.2</v>
      </c>
      <c r="AE139">
        <v>44.8</v>
      </c>
      <c r="AI139" s="66">
        <v>9.1</v>
      </c>
      <c r="AJ139">
        <v>9.1</v>
      </c>
    </row>
    <row r="140" spans="16:36" x14ac:dyDescent="0.25">
      <c r="P140" s="57">
        <v>6.9</v>
      </c>
      <c r="Q140" s="62">
        <v>7</v>
      </c>
      <c r="R140" s="57">
        <v>8.6999999999999993</v>
      </c>
      <c r="S140" s="62">
        <v>7</v>
      </c>
      <c r="T140" s="57">
        <v>7.5</v>
      </c>
      <c r="U140" s="62">
        <v>7</v>
      </c>
      <c r="W140" s="66">
        <v>8</v>
      </c>
      <c r="X140">
        <v>48</v>
      </c>
      <c r="AD140" s="66">
        <v>11.25</v>
      </c>
      <c r="AE140">
        <v>11.25</v>
      </c>
      <c r="AI140" s="66">
        <v>9.1999999999999993</v>
      </c>
      <c r="AJ140">
        <v>9.1999999999999993</v>
      </c>
    </row>
    <row r="141" spans="16:36" x14ac:dyDescent="0.25">
      <c r="P141" s="57">
        <v>7</v>
      </c>
      <c r="Q141" s="62">
        <v>6</v>
      </c>
      <c r="R141" s="57">
        <v>8.8000000000000007</v>
      </c>
      <c r="S141" s="62">
        <v>7</v>
      </c>
      <c r="T141" s="57">
        <v>7.5</v>
      </c>
      <c r="U141" s="62">
        <v>6</v>
      </c>
      <c r="W141" s="66">
        <v>8.1</v>
      </c>
      <c r="X141">
        <v>24.299999999999997</v>
      </c>
      <c r="AD141" s="66">
        <v>11.3</v>
      </c>
      <c r="AE141">
        <v>11.3</v>
      </c>
      <c r="AI141" s="66">
        <v>9.25</v>
      </c>
      <c r="AJ141">
        <v>9.25</v>
      </c>
    </row>
    <row r="142" spans="16:36" x14ac:dyDescent="0.25">
      <c r="P142" s="57">
        <v>7</v>
      </c>
      <c r="Q142" s="62">
        <v>6</v>
      </c>
      <c r="R142" s="57">
        <v>8.8000000000000007</v>
      </c>
      <c r="S142" s="62">
        <v>6</v>
      </c>
      <c r="T142" s="57">
        <v>7.5</v>
      </c>
      <c r="U142" s="62">
        <v>7</v>
      </c>
      <c r="W142" s="66">
        <v>8.1999999999999993</v>
      </c>
      <c r="X142">
        <v>24.599999999999998</v>
      </c>
      <c r="AD142" s="66">
        <v>11.4</v>
      </c>
      <c r="AE142">
        <v>11.4</v>
      </c>
      <c r="AI142" s="66">
        <v>9.5</v>
      </c>
      <c r="AJ142">
        <v>28.5</v>
      </c>
    </row>
    <row r="143" spans="16:36" x14ac:dyDescent="0.25">
      <c r="P143" s="57">
        <v>7</v>
      </c>
      <c r="Q143" s="62">
        <v>6</v>
      </c>
      <c r="R143" s="57">
        <v>8.8000000000000007</v>
      </c>
      <c r="S143" s="62">
        <v>7</v>
      </c>
      <c r="T143" s="57">
        <v>7.5</v>
      </c>
      <c r="U143" s="62">
        <v>8</v>
      </c>
      <c r="W143" s="66">
        <v>8.25</v>
      </c>
      <c r="X143">
        <v>8.25</v>
      </c>
      <c r="AD143" s="66">
        <v>11.7</v>
      </c>
      <c r="AE143">
        <v>11.7</v>
      </c>
      <c r="AI143" s="66">
        <v>10</v>
      </c>
      <c r="AJ143">
        <v>10</v>
      </c>
    </row>
    <row r="144" spans="16:36" x14ac:dyDescent="0.25">
      <c r="P144" s="57">
        <v>7</v>
      </c>
      <c r="Q144" s="62">
        <v>8</v>
      </c>
      <c r="R144" s="57">
        <v>8.8000000000000007</v>
      </c>
      <c r="S144" s="62">
        <v>6</v>
      </c>
      <c r="T144" s="57">
        <v>7.5</v>
      </c>
      <c r="U144" s="62">
        <v>5</v>
      </c>
      <c r="W144" s="66">
        <v>8.3000000000000007</v>
      </c>
      <c r="X144">
        <v>8.3000000000000007</v>
      </c>
      <c r="AD144" s="66">
        <v>12</v>
      </c>
      <c r="AE144">
        <v>12</v>
      </c>
      <c r="AI144" s="66">
        <v>10.1</v>
      </c>
      <c r="AJ144">
        <v>10.1</v>
      </c>
    </row>
    <row r="145" spans="16:38" x14ac:dyDescent="0.25">
      <c r="P145" s="57">
        <v>7</v>
      </c>
      <c r="Q145" s="62">
        <v>8</v>
      </c>
      <c r="R145" s="57">
        <v>8.8000000000000007</v>
      </c>
      <c r="S145" s="62">
        <v>9</v>
      </c>
      <c r="T145" s="57">
        <v>7.6</v>
      </c>
      <c r="U145" s="62">
        <v>9</v>
      </c>
      <c r="W145" s="66">
        <v>8.4</v>
      </c>
      <c r="X145">
        <v>8.4</v>
      </c>
      <c r="AD145" s="66">
        <v>12.1</v>
      </c>
      <c r="AE145">
        <v>48.4</v>
      </c>
      <c r="AI145" s="66">
        <v>10.3</v>
      </c>
      <c r="AJ145">
        <v>10.3</v>
      </c>
    </row>
    <row r="146" spans="16:38" x14ac:dyDescent="0.25">
      <c r="P146" s="10">
        <v>7</v>
      </c>
      <c r="Q146" s="61">
        <v>8</v>
      </c>
      <c r="R146" s="57">
        <v>8.8000000000000007</v>
      </c>
      <c r="S146" s="62">
        <v>7</v>
      </c>
      <c r="T146" s="57">
        <v>7.6</v>
      </c>
      <c r="U146" s="62">
        <v>6</v>
      </c>
      <c r="W146" s="66">
        <v>8.5</v>
      </c>
      <c r="X146">
        <v>42.5</v>
      </c>
      <c r="AD146" s="66">
        <v>12.2</v>
      </c>
      <c r="AE146">
        <v>36.599999999999994</v>
      </c>
      <c r="AI146" s="66">
        <v>11</v>
      </c>
      <c r="AJ146">
        <v>11</v>
      </c>
    </row>
    <row r="147" spans="16:38" x14ac:dyDescent="0.25">
      <c r="P147" s="57">
        <v>7</v>
      </c>
      <c r="Q147" s="62">
        <v>8</v>
      </c>
      <c r="R147" s="57">
        <v>8.9</v>
      </c>
      <c r="S147" s="62">
        <v>8</v>
      </c>
      <c r="T147" s="57">
        <v>7.6</v>
      </c>
      <c r="U147" s="62">
        <v>7</v>
      </c>
      <c r="W147" s="66">
        <v>8.6</v>
      </c>
      <c r="X147">
        <v>8.6</v>
      </c>
      <c r="AD147" s="66">
        <v>12.25</v>
      </c>
      <c r="AE147">
        <v>12.25</v>
      </c>
      <c r="AI147" s="66">
        <v>11.5</v>
      </c>
      <c r="AJ147">
        <v>11.5</v>
      </c>
    </row>
    <row r="148" spans="16:38" x14ac:dyDescent="0.25">
      <c r="P148" s="57">
        <v>7</v>
      </c>
      <c r="Q148" s="62">
        <v>9</v>
      </c>
      <c r="R148" s="57">
        <v>8.9</v>
      </c>
      <c r="S148" s="62">
        <v>8</v>
      </c>
      <c r="T148" s="57">
        <v>7.6</v>
      </c>
      <c r="U148" s="62">
        <v>7</v>
      </c>
      <c r="W148" s="66">
        <v>8.8000000000000007</v>
      </c>
      <c r="X148">
        <v>17.600000000000001</v>
      </c>
      <c r="AD148" s="66">
        <v>12.5</v>
      </c>
      <c r="AE148">
        <v>25</v>
      </c>
      <c r="AI148" s="66">
        <v>12.75</v>
      </c>
      <c r="AJ148">
        <v>12.75</v>
      </c>
    </row>
    <row r="149" spans="16:38" x14ac:dyDescent="0.25">
      <c r="P149" s="57">
        <v>7</v>
      </c>
      <c r="Q149" s="62">
        <v>9</v>
      </c>
      <c r="R149" s="57">
        <v>9</v>
      </c>
      <c r="S149" s="62">
        <v>8</v>
      </c>
      <c r="T149" s="57">
        <v>7.7</v>
      </c>
      <c r="U149" s="62">
        <v>7</v>
      </c>
      <c r="W149" s="66">
        <v>9.25</v>
      </c>
      <c r="X149">
        <v>9.25</v>
      </c>
      <c r="AD149" s="66">
        <v>13</v>
      </c>
      <c r="AE149">
        <v>13</v>
      </c>
      <c r="AI149" s="66">
        <v>13.75</v>
      </c>
      <c r="AJ149">
        <v>13.75</v>
      </c>
    </row>
    <row r="150" spans="16:38" x14ac:dyDescent="0.25">
      <c r="P150" s="57">
        <v>7</v>
      </c>
      <c r="Q150" s="62">
        <v>9</v>
      </c>
      <c r="R150" s="57">
        <v>9</v>
      </c>
      <c r="S150" s="62">
        <v>8</v>
      </c>
      <c r="T150" s="57">
        <v>7.75</v>
      </c>
      <c r="U150" s="62">
        <v>8</v>
      </c>
      <c r="W150" s="66">
        <v>9.5</v>
      </c>
      <c r="X150">
        <v>9.5</v>
      </c>
      <c r="AD150" s="66">
        <v>13.2</v>
      </c>
      <c r="AE150">
        <v>13.2</v>
      </c>
      <c r="AI150" s="66">
        <v>13.8</v>
      </c>
      <c r="AJ150">
        <v>13.8</v>
      </c>
    </row>
    <row r="151" spans="16:38" x14ac:dyDescent="0.25">
      <c r="P151" s="57">
        <v>7.1</v>
      </c>
      <c r="Q151" s="62">
        <v>6</v>
      </c>
      <c r="R151" s="57">
        <v>9</v>
      </c>
      <c r="S151" s="62">
        <v>6</v>
      </c>
      <c r="T151" s="57">
        <v>7.8</v>
      </c>
      <c r="U151" s="62">
        <v>8</v>
      </c>
      <c r="W151" s="66">
        <v>10</v>
      </c>
      <c r="X151">
        <v>10</v>
      </c>
      <c r="AD151" s="66">
        <v>13.5</v>
      </c>
      <c r="AE151">
        <v>27</v>
      </c>
      <c r="AI151" s="66">
        <v>13.9</v>
      </c>
      <c r="AJ151">
        <v>13.9</v>
      </c>
    </row>
    <row r="152" spans="16:38" x14ac:dyDescent="0.25">
      <c r="P152" s="57">
        <v>7.1</v>
      </c>
      <c r="Q152" s="62">
        <v>7</v>
      </c>
      <c r="R152" s="57">
        <v>9</v>
      </c>
      <c r="S152" s="62">
        <v>9</v>
      </c>
      <c r="T152" s="57">
        <v>7.8</v>
      </c>
      <c r="U152" s="62">
        <v>7</v>
      </c>
      <c r="W152" s="66">
        <v>10.1</v>
      </c>
      <c r="X152">
        <v>10.1</v>
      </c>
      <c r="AD152" s="66">
        <v>13.6</v>
      </c>
      <c r="AE152">
        <v>13.6</v>
      </c>
      <c r="AI152" s="66">
        <v>14</v>
      </c>
      <c r="AJ152">
        <v>14</v>
      </c>
    </row>
    <row r="153" spans="16:38" x14ac:dyDescent="0.25">
      <c r="P153" s="57">
        <v>7.1</v>
      </c>
      <c r="Q153" s="62">
        <v>8</v>
      </c>
      <c r="R153" s="57">
        <v>9</v>
      </c>
      <c r="S153" s="62">
        <v>8</v>
      </c>
      <c r="T153" s="57">
        <v>7.8</v>
      </c>
      <c r="U153" s="62">
        <v>7</v>
      </c>
      <c r="W153" s="66">
        <v>10.199999999999999</v>
      </c>
      <c r="X153">
        <v>10.199999999999999</v>
      </c>
      <c r="AD153" s="66">
        <v>13.75</v>
      </c>
      <c r="AE153">
        <v>13.75</v>
      </c>
      <c r="AI153" s="66">
        <v>15.6</v>
      </c>
      <c r="AJ153">
        <v>15.6</v>
      </c>
    </row>
    <row r="154" spans="16:38" x14ac:dyDescent="0.25">
      <c r="P154" s="57">
        <v>7.25</v>
      </c>
      <c r="Q154" s="62">
        <v>6</v>
      </c>
      <c r="R154" s="57">
        <v>9</v>
      </c>
      <c r="S154" s="62">
        <v>7</v>
      </c>
      <c r="T154" s="57">
        <v>7.8</v>
      </c>
      <c r="U154" s="62">
        <v>7</v>
      </c>
      <c r="W154" s="66">
        <v>10.25</v>
      </c>
      <c r="X154">
        <v>10.25</v>
      </c>
      <c r="AD154" s="66">
        <v>14.1</v>
      </c>
      <c r="AE154">
        <v>14.1</v>
      </c>
      <c r="AI154" s="66">
        <v>16.25</v>
      </c>
      <c r="AJ154">
        <v>16.25</v>
      </c>
    </row>
    <row r="155" spans="16:38" x14ac:dyDescent="0.25">
      <c r="P155" s="57">
        <v>7.25</v>
      </c>
      <c r="Q155" s="62">
        <v>7</v>
      </c>
      <c r="R155" s="57">
        <v>9</v>
      </c>
      <c r="S155" s="62">
        <v>9</v>
      </c>
      <c r="T155" s="57">
        <v>7.8</v>
      </c>
      <c r="U155" s="62">
        <v>7</v>
      </c>
      <c r="W155" s="66">
        <v>10.5</v>
      </c>
      <c r="X155">
        <v>10.5</v>
      </c>
      <c r="AD155" s="66">
        <v>14.25</v>
      </c>
      <c r="AE155">
        <v>14.25</v>
      </c>
      <c r="AI155" s="66" t="s">
        <v>77</v>
      </c>
    </row>
    <row r="156" spans="16:38" x14ac:dyDescent="0.25">
      <c r="P156" s="57">
        <v>7.25</v>
      </c>
      <c r="Q156" s="62">
        <v>8</v>
      </c>
      <c r="R156">
        <v>9</v>
      </c>
      <c r="S156" s="59">
        <v>8</v>
      </c>
      <c r="T156" s="57">
        <v>7.9</v>
      </c>
      <c r="U156" s="62">
        <v>8</v>
      </c>
      <c r="W156" s="66">
        <v>11.5</v>
      </c>
      <c r="X156">
        <v>23</v>
      </c>
      <c r="AD156" s="66">
        <v>14.5</v>
      </c>
      <c r="AE156">
        <v>14.5</v>
      </c>
      <c r="AI156" s="65">
        <v>8</v>
      </c>
      <c r="AJ156">
        <v>579.55000000000007</v>
      </c>
      <c r="AK156" cm="1">
        <f t="array" ref="AK156">GETPIVOTDATA("Olin",$AI$1,"Month",8)/(COUNTA(AJ157:AJ207+29))</f>
        <v>11.36372549019608</v>
      </c>
      <c r="AL156">
        <v>8</v>
      </c>
    </row>
    <row r="157" spans="16:38" x14ac:dyDescent="0.25">
      <c r="P157" s="57">
        <v>7.3</v>
      </c>
      <c r="Q157" s="62">
        <v>7</v>
      </c>
      <c r="R157">
        <v>9</v>
      </c>
      <c r="S157" s="61">
        <v>7</v>
      </c>
      <c r="T157" s="57">
        <v>7.9</v>
      </c>
      <c r="U157" s="62">
        <v>8</v>
      </c>
      <c r="W157" s="66">
        <v>12.5</v>
      </c>
      <c r="X157">
        <v>12.5</v>
      </c>
      <c r="AD157" s="66">
        <v>14.75</v>
      </c>
      <c r="AE157">
        <v>14.75</v>
      </c>
      <c r="AI157" s="66">
        <v>2.1</v>
      </c>
      <c r="AJ157">
        <v>2.1</v>
      </c>
    </row>
    <row r="158" spans="16:38" x14ac:dyDescent="0.25">
      <c r="P158" s="57">
        <v>7.3</v>
      </c>
      <c r="Q158" s="62">
        <v>9</v>
      </c>
      <c r="R158" s="57">
        <v>9.1</v>
      </c>
      <c r="S158" s="62">
        <v>7</v>
      </c>
      <c r="T158" s="57">
        <v>7.9</v>
      </c>
      <c r="U158" s="62">
        <v>7</v>
      </c>
      <c r="W158" s="66" t="s">
        <v>77</v>
      </c>
      <c r="AD158" s="66">
        <v>14.8</v>
      </c>
      <c r="AE158">
        <v>14.8</v>
      </c>
      <c r="AI158" s="66">
        <v>3.7</v>
      </c>
      <c r="AJ158">
        <v>3.7</v>
      </c>
    </row>
    <row r="159" spans="16:38" x14ac:dyDescent="0.25">
      <c r="P159" s="57">
        <v>7.4</v>
      </c>
      <c r="Q159" s="62">
        <v>6</v>
      </c>
      <c r="R159" s="57">
        <v>9.1</v>
      </c>
      <c r="S159" s="62">
        <v>7</v>
      </c>
      <c r="T159" s="57">
        <v>8</v>
      </c>
      <c r="U159" s="62">
        <v>6</v>
      </c>
      <c r="W159" s="65">
        <v>8</v>
      </c>
      <c r="X159">
        <v>565.15</v>
      </c>
      <c r="Y159">
        <f>GETPIVOTDATA("Oliver",$W$1,"Month",8)/(28+COUNT(X160:X208))</f>
        <v>7.3396103896103897</v>
      </c>
      <c r="Z159">
        <v>8</v>
      </c>
      <c r="AD159" s="66">
        <v>15.1</v>
      </c>
      <c r="AE159">
        <v>15.1</v>
      </c>
      <c r="AI159" s="66">
        <v>4</v>
      </c>
      <c r="AJ159">
        <v>12</v>
      </c>
    </row>
    <row r="160" spans="16:38" x14ac:dyDescent="0.25">
      <c r="P160" s="57">
        <v>7.4</v>
      </c>
      <c r="Q160" s="62">
        <v>7</v>
      </c>
      <c r="R160" s="57">
        <v>9.1999999999999993</v>
      </c>
      <c r="S160" s="62">
        <v>6</v>
      </c>
      <c r="T160" s="57">
        <v>8</v>
      </c>
      <c r="U160" s="62">
        <v>8</v>
      </c>
      <c r="W160" s="66">
        <v>3</v>
      </c>
      <c r="X160">
        <v>3</v>
      </c>
      <c r="AD160" s="66">
        <v>15.2</v>
      </c>
      <c r="AE160">
        <v>15.2</v>
      </c>
      <c r="AI160" s="66">
        <v>4.2</v>
      </c>
      <c r="AJ160">
        <v>4.2</v>
      </c>
    </row>
    <row r="161" spans="14:36" x14ac:dyDescent="0.25">
      <c r="P161" s="57">
        <v>7.4</v>
      </c>
      <c r="Q161" s="62">
        <v>8</v>
      </c>
      <c r="R161" s="57">
        <v>9.1999999999999993</v>
      </c>
      <c r="S161" s="62">
        <v>8</v>
      </c>
      <c r="T161" s="57">
        <v>8</v>
      </c>
      <c r="U161" s="62">
        <v>7</v>
      </c>
      <c r="W161" s="66">
        <v>3.1</v>
      </c>
      <c r="X161">
        <v>3.1</v>
      </c>
      <c r="AD161" s="66">
        <v>15.25</v>
      </c>
      <c r="AE161">
        <v>15.25</v>
      </c>
      <c r="AI161" s="66">
        <v>4.4000000000000004</v>
      </c>
      <c r="AJ161">
        <v>4.4000000000000004</v>
      </c>
    </row>
    <row r="162" spans="14:36" x14ac:dyDescent="0.25">
      <c r="N162" s="21"/>
      <c r="P162" s="57">
        <v>7.4</v>
      </c>
      <c r="Q162" s="62">
        <v>9</v>
      </c>
      <c r="R162" s="57">
        <v>9.1999999999999993</v>
      </c>
      <c r="S162" s="62">
        <v>8</v>
      </c>
      <c r="T162" s="57">
        <v>8</v>
      </c>
      <c r="U162" s="62">
        <v>8</v>
      </c>
      <c r="W162" s="66">
        <v>3.5</v>
      </c>
      <c r="X162">
        <v>3.5</v>
      </c>
      <c r="AD162" s="66">
        <v>15.9</v>
      </c>
      <c r="AE162">
        <v>15.9</v>
      </c>
      <c r="AI162" s="66">
        <v>4.5</v>
      </c>
      <c r="AJ162">
        <v>13.5</v>
      </c>
    </row>
    <row r="163" spans="14:36" x14ac:dyDescent="0.25">
      <c r="P163" s="57">
        <v>7.5</v>
      </c>
      <c r="Q163" s="62">
        <v>6</v>
      </c>
      <c r="R163" s="57">
        <v>9.1999999999999993</v>
      </c>
      <c r="S163" s="62">
        <v>9</v>
      </c>
      <c r="T163" s="57">
        <v>8</v>
      </c>
      <c r="U163" s="62">
        <v>6</v>
      </c>
      <c r="W163" s="66">
        <v>3.65</v>
      </c>
      <c r="X163">
        <v>3.65</v>
      </c>
      <c r="AD163" s="66" t="s">
        <v>77</v>
      </c>
      <c r="AI163" s="66">
        <v>4.5999999999999996</v>
      </c>
      <c r="AJ163">
        <v>4.5999999999999996</v>
      </c>
    </row>
    <row r="164" spans="14:36" x14ac:dyDescent="0.25">
      <c r="P164" s="57">
        <v>7.5</v>
      </c>
      <c r="Q164" s="62">
        <v>7</v>
      </c>
      <c r="R164" s="57">
        <v>9.25</v>
      </c>
      <c r="S164" s="62">
        <v>8</v>
      </c>
      <c r="T164" s="57">
        <v>8</v>
      </c>
      <c r="U164" s="62">
        <v>5</v>
      </c>
      <c r="W164" s="66">
        <v>3.7</v>
      </c>
      <c r="X164">
        <v>3.7</v>
      </c>
      <c r="AD164" s="65">
        <v>8</v>
      </c>
      <c r="AE164">
        <v>662.50000000000011</v>
      </c>
      <c r="AF164" cm="1">
        <f t="array" ref="AF164">GETPIVOTDATA("Martin",$AD$1,"Month",8)/(COUNTA(AE165:AE216+29))</f>
        <v>12.740384615384617</v>
      </c>
      <c r="AG164">
        <v>8</v>
      </c>
      <c r="AI164" s="66">
        <v>5</v>
      </c>
      <c r="AJ164">
        <v>10</v>
      </c>
    </row>
    <row r="165" spans="14:36" x14ac:dyDescent="0.25">
      <c r="P165" s="57">
        <v>7.5</v>
      </c>
      <c r="Q165" s="62">
        <v>7</v>
      </c>
      <c r="R165" s="57">
        <v>9.25</v>
      </c>
      <c r="S165" s="62">
        <v>7</v>
      </c>
      <c r="T165" s="57">
        <v>8</v>
      </c>
      <c r="U165" s="62">
        <v>9</v>
      </c>
      <c r="W165" s="66">
        <v>3.8</v>
      </c>
      <c r="X165">
        <v>7.6</v>
      </c>
      <c r="AD165" s="66">
        <v>4</v>
      </c>
      <c r="AE165">
        <v>12</v>
      </c>
      <c r="AI165" s="66">
        <v>5.0999999999999996</v>
      </c>
      <c r="AJ165">
        <v>5.0999999999999996</v>
      </c>
    </row>
    <row r="166" spans="14:36" x14ac:dyDescent="0.25">
      <c r="P166" s="10">
        <v>7.5</v>
      </c>
      <c r="Q166" s="61">
        <v>7</v>
      </c>
      <c r="R166" s="57">
        <v>9.3000000000000007</v>
      </c>
      <c r="S166" s="62">
        <v>7</v>
      </c>
      <c r="T166" s="57">
        <v>8</v>
      </c>
      <c r="U166" s="62">
        <v>9</v>
      </c>
      <c r="W166" s="66">
        <v>4</v>
      </c>
      <c r="X166">
        <v>8</v>
      </c>
      <c r="AD166" s="66">
        <v>4.2</v>
      </c>
      <c r="AE166">
        <v>4.2</v>
      </c>
      <c r="AI166" s="66">
        <v>5.5</v>
      </c>
      <c r="AJ166">
        <v>5.5</v>
      </c>
    </row>
    <row r="167" spans="14:36" x14ac:dyDescent="0.25">
      <c r="P167" s="10">
        <v>7.5</v>
      </c>
      <c r="Q167" s="60">
        <v>8</v>
      </c>
      <c r="R167" s="57">
        <v>9.3000000000000007</v>
      </c>
      <c r="S167" s="62">
        <v>9</v>
      </c>
      <c r="T167" s="57">
        <v>8</v>
      </c>
      <c r="U167" s="62">
        <v>8</v>
      </c>
      <c r="W167" s="66">
        <v>4.2</v>
      </c>
      <c r="X167">
        <v>4.2</v>
      </c>
      <c r="AD167" s="66">
        <v>4.7</v>
      </c>
      <c r="AE167">
        <v>4.7</v>
      </c>
      <c r="AI167" s="66">
        <v>5.65</v>
      </c>
      <c r="AJ167">
        <v>5.65</v>
      </c>
    </row>
    <row r="168" spans="14:36" x14ac:dyDescent="0.25">
      <c r="P168" s="10">
        <v>7.5</v>
      </c>
      <c r="Q168" s="61">
        <v>8</v>
      </c>
      <c r="R168" s="57">
        <v>9.3000000000000007</v>
      </c>
      <c r="S168" s="62">
        <v>7</v>
      </c>
      <c r="T168" s="57">
        <v>8.1</v>
      </c>
      <c r="U168" s="62">
        <v>6</v>
      </c>
      <c r="W168" s="66">
        <v>4.5</v>
      </c>
      <c r="X168">
        <v>4.5</v>
      </c>
      <c r="AD168" s="66">
        <v>4.8499999999999996</v>
      </c>
      <c r="AE168">
        <v>4.8499999999999996</v>
      </c>
      <c r="AI168" s="66">
        <v>5.8</v>
      </c>
      <c r="AJ168">
        <v>5.8</v>
      </c>
    </row>
    <row r="169" spans="14:36" x14ac:dyDescent="0.25">
      <c r="P169" s="57">
        <v>7.5</v>
      </c>
      <c r="Q169" s="62">
        <v>9</v>
      </c>
      <c r="R169" s="57">
        <v>9.3000000000000007</v>
      </c>
      <c r="S169" s="62">
        <v>6</v>
      </c>
      <c r="T169" s="57">
        <v>8.1</v>
      </c>
      <c r="U169" s="62">
        <v>8</v>
      </c>
      <c r="W169" s="66">
        <v>4.7</v>
      </c>
      <c r="X169">
        <v>4.7</v>
      </c>
      <c r="AD169" s="66">
        <v>5</v>
      </c>
      <c r="AE169">
        <v>10</v>
      </c>
      <c r="AI169" s="66">
        <v>6.2</v>
      </c>
      <c r="AJ169">
        <v>6.2</v>
      </c>
    </row>
    <row r="170" spans="14:36" x14ac:dyDescent="0.25">
      <c r="P170" s="57">
        <v>7.6</v>
      </c>
      <c r="Q170" s="62">
        <v>7</v>
      </c>
      <c r="R170" s="57">
        <v>9.4</v>
      </c>
      <c r="S170" s="62">
        <v>7</v>
      </c>
      <c r="T170" s="57">
        <v>8.1</v>
      </c>
      <c r="U170" s="62">
        <v>8</v>
      </c>
      <c r="W170" s="66">
        <v>4.8</v>
      </c>
      <c r="X170">
        <v>4.8</v>
      </c>
      <c r="AD170" s="66">
        <v>5.35</v>
      </c>
      <c r="AE170">
        <v>5.35</v>
      </c>
      <c r="AI170" s="66">
        <v>6.25</v>
      </c>
      <c r="AJ170">
        <v>6.25</v>
      </c>
    </row>
    <row r="171" spans="14:36" x14ac:dyDescent="0.25">
      <c r="P171" s="57">
        <v>7.6</v>
      </c>
      <c r="Q171" s="62">
        <v>8</v>
      </c>
      <c r="R171" s="57">
        <v>9.4</v>
      </c>
      <c r="S171" s="62">
        <v>7</v>
      </c>
      <c r="T171" s="57">
        <v>8.1999999999999993</v>
      </c>
      <c r="U171" s="62">
        <v>5</v>
      </c>
      <c r="W171" s="66">
        <v>4.9000000000000004</v>
      </c>
      <c r="X171">
        <v>4.9000000000000004</v>
      </c>
      <c r="AD171" s="66">
        <v>5.4</v>
      </c>
      <c r="AE171">
        <v>16.200000000000003</v>
      </c>
      <c r="AI171" s="66">
        <v>6.3</v>
      </c>
      <c r="AJ171">
        <v>6.3</v>
      </c>
    </row>
    <row r="172" spans="14:36" x14ac:dyDescent="0.25">
      <c r="P172" s="57">
        <v>7.6</v>
      </c>
      <c r="Q172" s="62">
        <v>8</v>
      </c>
      <c r="R172" s="57">
        <v>9.4</v>
      </c>
      <c r="S172" s="62">
        <v>8</v>
      </c>
      <c r="T172" s="57">
        <v>8.1999999999999993</v>
      </c>
      <c r="U172" s="62">
        <v>8</v>
      </c>
      <c r="W172" s="66">
        <v>5</v>
      </c>
      <c r="X172">
        <v>20</v>
      </c>
      <c r="AD172" s="66">
        <v>5.5</v>
      </c>
      <c r="AE172">
        <v>5.5</v>
      </c>
      <c r="AI172" s="66">
        <v>6.4</v>
      </c>
      <c r="AJ172">
        <v>12.8</v>
      </c>
    </row>
    <row r="173" spans="14:36" x14ac:dyDescent="0.25">
      <c r="P173" s="57">
        <v>7.7</v>
      </c>
      <c r="Q173" s="62">
        <v>7</v>
      </c>
      <c r="R173" s="57">
        <v>9.4499999999999993</v>
      </c>
      <c r="S173" s="62">
        <v>7</v>
      </c>
      <c r="T173" s="57">
        <v>8.1999999999999993</v>
      </c>
      <c r="U173" s="62">
        <v>8</v>
      </c>
      <c r="W173" s="66">
        <v>5.25</v>
      </c>
      <c r="X173">
        <v>5.25</v>
      </c>
      <c r="AD173" s="66">
        <v>5.6</v>
      </c>
      <c r="AE173">
        <v>5.6</v>
      </c>
      <c r="AI173" s="66">
        <v>6.45</v>
      </c>
      <c r="AJ173">
        <v>6.45</v>
      </c>
    </row>
    <row r="174" spans="14:36" x14ac:dyDescent="0.25">
      <c r="P174" s="57">
        <v>7.7</v>
      </c>
      <c r="Q174" s="62">
        <v>8</v>
      </c>
      <c r="R174" s="57">
        <v>9.5</v>
      </c>
      <c r="S174" s="62">
        <v>8</v>
      </c>
      <c r="T174" s="57">
        <v>8.1999999999999993</v>
      </c>
      <c r="U174" s="62">
        <v>6</v>
      </c>
      <c r="W174" s="66">
        <v>5.4</v>
      </c>
      <c r="X174">
        <v>16.200000000000003</v>
      </c>
      <c r="AD174" s="66">
        <v>5.8</v>
      </c>
      <c r="AE174">
        <v>5.8</v>
      </c>
      <c r="AI174" s="66">
        <v>6.5</v>
      </c>
      <c r="AJ174">
        <v>13</v>
      </c>
    </row>
    <row r="175" spans="14:36" x14ac:dyDescent="0.25">
      <c r="P175" s="57">
        <v>7.7</v>
      </c>
      <c r="Q175" s="62">
        <v>9</v>
      </c>
      <c r="R175" s="57">
        <v>9.5</v>
      </c>
      <c r="S175" s="62">
        <v>8</v>
      </c>
      <c r="T175" s="57">
        <v>8.1999999999999993</v>
      </c>
      <c r="U175" s="62">
        <v>7</v>
      </c>
      <c r="W175" s="66">
        <v>5.5</v>
      </c>
      <c r="X175">
        <v>33</v>
      </c>
      <c r="AD175" s="66">
        <v>6</v>
      </c>
      <c r="AE175">
        <v>12</v>
      </c>
      <c r="AI175" s="66">
        <v>6.65</v>
      </c>
      <c r="AJ175">
        <v>6.65</v>
      </c>
    </row>
    <row r="176" spans="14:36" x14ac:dyDescent="0.25">
      <c r="P176" s="57">
        <v>7.75</v>
      </c>
      <c r="Q176" s="62">
        <v>7</v>
      </c>
      <c r="R176" s="57">
        <v>9.5</v>
      </c>
      <c r="S176" s="62">
        <v>7</v>
      </c>
      <c r="T176" s="57">
        <v>8.1999999999999993</v>
      </c>
      <c r="U176" s="62">
        <v>6</v>
      </c>
      <c r="W176" s="66">
        <v>5.6</v>
      </c>
      <c r="X176">
        <v>5.6</v>
      </c>
      <c r="AD176" s="66">
        <v>6.1</v>
      </c>
      <c r="AE176">
        <v>6.1</v>
      </c>
      <c r="AI176" s="66">
        <v>6.7</v>
      </c>
      <c r="AJ176">
        <v>6.7</v>
      </c>
    </row>
    <row r="177" spans="14:36" x14ac:dyDescent="0.25">
      <c r="P177" s="57">
        <v>7.75</v>
      </c>
      <c r="Q177" s="62">
        <v>7</v>
      </c>
      <c r="R177" s="57">
        <v>9.5</v>
      </c>
      <c r="S177" s="62">
        <v>6</v>
      </c>
      <c r="T177" s="57">
        <v>8.1999999999999993</v>
      </c>
      <c r="U177" s="62">
        <v>8</v>
      </c>
      <c r="W177" s="66">
        <v>5.7</v>
      </c>
      <c r="X177">
        <v>5.7</v>
      </c>
      <c r="AD177" s="66">
        <v>6.2</v>
      </c>
      <c r="AE177">
        <v>12.4</v>
      </c>
      <c r="AI177" s="66">
        <v>6.8</v>
      </c>
      <c r="AJ177">
        <v>34</v>
      </c>
    </row>
    <row r="178" spans="14:36" x14ac:dyDescent="0.25">
      <c r="P178" s="57">
        <v>7.75</v>
      </c>
      <c r="Q178" s="62">
        <v>9</v>
      </c>
      <c r="R178" s="57">
        <v>9.5</v>
      </c>
      <c r="S178" s="62">
        <v>7</v>
      </c>
      <c r="T178">
        <v>8.1999999999999993</v>
      </c>
      <c r="U178" s="60">
        <v>7</v>
      </c>
      <c r="W178" s="66">
        <v>5.75</v>
      </c>
      <c r="X178">
        <v>5.75</v>
      </c>
      <c r="AD178" s="66">
        <v>6.4</v>
      </c>
      <c r="AE178">
        <v>12.8</v>
      </c>
      <c r="AI178" s="66">
        <v>6.9</v>
      </c>
      <c r="AJ178">
        <v>6.9</v>
      </c>
    </row>
    <row r="179" spans="14:36" x14ac:dyDescent="0.25">
      <c r="P179" s="57">
        <v>7.75</v>
      </c>
      <c r="Q179" s="62">
        <v>9</v>
      </c>
      <c r="R179" s="57">
        <v>9.5</v>
      </c>
      <c r="S179" s="62">
        <v>9</v>
      </c>
      <c r="T179" s="57">
        <v>8.25</v>
      </c>
      <c r="U179" s="62">
        <v>6</v>
      </c>
      <c r="W179" s="66">
        <v>5.8</v>
      </c>
      <c r="X179">
        <v>5.8</v>
      </c>
      <c r="AD179" s="66">
        <v>6.5</v>
      </c>
      <c r="AE179">
        <v>6.5</v>
      </c>
      <c r="AI179" s="66">
        <v>7</v>
      </c>
      <c r="AJ179">
        <v>7</v>
      </c>
    </row>
    <row r="180" spans="14:36" x14ac:dyDescent="0.25">
      <c r="P180" s="57">
        <v>7.75</v>
      </c>
      <c r="Q180" s="62">
        <v>9</v>
      </c>
      <c r="R180" s="57">
        <v>9.5</v>
      </c>
      <c r="S180" s="62">
        <v>9</v>
      </c>
      <c r="T180" s="57">
        <v>8.25</v>
      </c>
      <c r="U180" s="62">
        <v>6</v>
      </c>
      <c r="W180" s="66">
        <v>5.9</v>
      </c>
      <c r="X180">
        <v>17.700000000000003</v>
      </c>
      <c r="AD180" s="66">
        <v>6.6</v>
      </c>
      <c r="AE180">
        <v>19.799999999999997</v>
      </c>
      <c r="AI180" s="66">
        <v>7.05</v>
      </c>
      <c r="AJ180">
        <v>7.05</v>
      </c>
    </row>
    <row r="181" spans="14:36" x14ac:dyDescent="0.25">
      <c r="P181" s="57">
        <v>7.8</v>
      </c>
      <c r="Q181" s="62">
        <v>6</v>
      </c>
      <c r="R181" s="57">
        <v>9.5</v>
      </c>
      <c r="S181" s="62">
        <v>9</v>
      </c>
      <c r="T181" s="57">
        <v>8.25</v>
      </c>
      <c r="U181" s="62">
        <v>8</v>
      </c>
      <c r="W181" s="66">
        <v>6</v>
      </c>
      <c r="X181">
        <v>6</v>
      </c>
      <c r="AD181" s="66">
        <v>6.7</v>
      </c>
      <c r="AE181">
        <v>13.4</v>
      </c>
      <c r="AI181" s="66">
        <v>7.1</v>
      </c>
      <c r="AJ181">
        <v>21.299999999999997</v>
      </c>
    </row>
    <row r="182" spans="14:36" x14ac:dyDescent="0.25">
      <c r="P182" s="57">
        <v>7.8</v>
      </c>
      <c r="Q182" s="62">
        <v>6</v>
      </c>
      <c r="R182">
        <v>9.5</v>
      </c>
      <c r="S182" s="59">
        <v>8</v>
      </c>
      <c r="T182" s="57">
        <v>8.25</v>
      </c>
      <c r="U182" s="62">
        <v>8</v>
      </c>
      <c r="W182" s="66">
        <v>6.2</v>
      </c>
      <c r="X182">
        <v>12.4</v>
      </c>
      <c r="AD182" s="66">
        <v>7</v>
      </c>
      <c r="AE182">
        <v>14</v>
      </c>
      <c r="AI182" s="66">
        <v>7.25</v>
      </c>
      <c r="AJ182">
        <v>14.5</v>
      </c>
    </row>
    <row r="183" spans="14:36" x14ac:dyDescent="0.25">
      <c r="P183" s="57">
        <v>7.8</v>
      </c>
      <c r="Q183" s="62">
        <v>6</v>
      </c>
      <c r="R183" s="57">
        <v>9.6</v>
      </c>
      <c r="S183" s="62">
        <v>6</v>
      </c>
      <c r="T183" s="57">
        <v>8.25</v>
      </c>
      <c r="U183" s="62">
        <v>7</v>
      </c>
      <c r="W183" s="66">
        <v>6.25</v>
      </c>
      <c r="X183">
        <v>6.25</v>
      </c>
      <c r="AD183" s="66">
        <v>7.1</v>
      </c>
      <c r="AE183">
        <v>7.1</v>
      </c>
      <c r="AI183" s="66">
        <v>7.3</v>
      </c>
      <c r="AJ183">
        <v>21.9</v>
      </c>
    </row>
    <row r="184" spans="14:36" x14ac:dyDescent="0.25">
      <c r="P184" s="57">
        <v>7.8</v>
      </c>
      <c r="Q184" s="62">
        <v>7</v>
      </c>
      <c r="R184" s="57">
        <v>9.6999999999999993</v>
      </c>
      <c r="S184" s="62">
        <v>7</v>
      </c>
      <c r="T184" s="57">
        <v>8.3000000000000007</v>
      </c>
      <c r="U184" s="62">
        <v>8</v>
      </c>
      <c r="W184" s="66">
        <v>6.3</v>
      </c>
      <c r="X184">
        <v>6.3</v>
      </c>
      <c r="AD184" s="66">
        <v>7.2</v>
      </c>
      <c r="AE184">
        <v>7.2</v>
      </c>
      <c r="AI184" s="66">
        <v>7.5</v>
      </c>
      <c r="AJ184">
        <v>15</v>
      </c>
    </row>
    <row r="185" spans="14:36" x14ac:dyDescent="0.25">
      <c r="P185" s="57">
        <v>7.8</v>
      </c>
      <c r="Q185" s="62">
        <v>7</v>
      </c>
      <c r="R185" s="57">
        <v>9.75</v>
      </c>
      <c r="S185" s="62">
        <v>7</v>
      </c>
      <c r="T185" s="57">
        <v>8.3000000000000007</v>
      </c>
      <c r="U185" s="62">
        <v>9</v>
      </c>
      <c r="W185" s="66">
        <v>6.5</v>
      </c>
      <c r="X185">
        <v>45.5</v>
      </c>
      <c r="AD185" s="66">
        <v>7.25</v>
      </c>
      <c r="AE185">
        <v>7.25</v>
      </c>
      <c r="AI185" s="66">
        <v>7.75</v>
      </c>
      <c r="AJ185">
        <v>7.75</v>
      </c>
    </row>
    <row r="186" spans="14:36" x14ac:dyDescent="0.25">
      <c r="P186" s="57">
        <v>7.8</v>
      </c>
      <c r="Q186" s="62">
        <v>8</v>
      </c>
      <c r="R186" s="57">
        <v>9.75</v>
      </c>
      <c r="S186" s="62">
        <v>10</v>
      </c>
      <c r="T186" s="57">
        <v>8.3000000000000007</v>
      </c>
      <c r="U186" s="62">
        <v>8</v>
      </c>
      <c r="W186" s="66">
        <v>6.6</v>
      </c>
      <c r="X186">
        <v>6.6</v>
      </c>
      <c r="AD186" s="66">
        <v>7.3</v>
      </c>
      <c r="AE186">
        <v>7.3</v>
      </c>
      <c r="AI186" s="66">
        <v>7.8</v>
      </c>
      <c r="AJ186">
        <v>7.8</v>
      </c>
    </row>
    <row r="187" spans="14:36" x14ac:dyDescent="0.25">
      <c r="P187" s="57">
        <v>7.8</v>
      </c>
      <c r="Q187" s="62">
        <v>8</v>
      </c>
      <c r="R187" s="57">
        <v>9.8000000000000007</v>
      </c>
      <c r="S187" s="62">
        <v>7</v>
      </c>
      <c r="T187" s="57">
        <v>8.4</v>
      </c>
      <c r="U187" s="62">
        <v>6</v>
      </c>
      <c r="W187" s="66">
        <v>6.75</v>
      </c>
      <c r="X187">
        <v>13.5</v>
      </c>
      <c r="AD187" s="66">
        <v>7.4</v>
      </c>
      <c r="AE187">
        <v>7.4</v>
      </c>
      <c r="AI187" s="66">
        <v>7.9</v>
      </c>
      <c r="AJ187">
        <v>15.8</v>
      </c>
    </row>
    <row r="188" spans="14:36" x14ac:dyDescent="0.25">
      <c r="P188" s="57">
        <v>7.9</v>
      </c>
      <c r="Q188" s="62">
        <v>7</v>
      </c>
      <c r="R188" s="57">
        <v>9.8000000000000007</v>
      </c>
      <c r="S188" s="62">
        <v>9</v>
      </c>
      <c r="T188" s="57">
        <v>8.5</v>
      </c>
      <c r="U188" s="62">
        <v>7</v>
      </c>
      <c r="W188" s="66">
        <v>6.8</v>
      </c>
      <c r="X188">
        <v>27.2</v>
      </c>
      <c r="AD188" s="66">
        <v>7.5</v>
      </c>
      <c r="AE188">
        <v>15</v>
      </c>
      <c r="AI188" s="66">
        <v>8</v>
      </c>
      <c r="AJ188">
        <v>24</v>
      </c>
    </row>
    <row r="189" spans="14:36" x14ac:dyDescent="0.25">
      <c r="P189" s="57">
        <v>7.9</v>
      </c>
      <c r="Q189" s="62">
        <v>9</v>
      </c>
      <c r="R189" s="57">
        <v>9.8000000000000007</v>
      </c>
      <c r="S189" s="62">
        <v>6</v>
      </c>
      <c r="T189" s="57">
        <v>8.5</v>
      </c>
      <c r="U189" s="62">
        <v>6</v>
      </c>
      <c r="W189" s="66">
        <v>7</v>
      </c>
      <c r="X189">
        <v>28</v>
      </c>
      <c r="AD189" s="66">
        <v>7.8</v>
      </c>
      <c r="AE189">
        <v>15.6</v>
      </c>
      <c r="AI189" s="66">
        <v>8.1</v>
      </c>
      <c r="AJ189">
        <v>16.2</v>
      </c>
    </row>
    <row r="190" spans="14:36" x14ac:dyDescent="0.25">
      <c r="P190" s="57">
        <v>8</v>
      </c>
      <c r="Q190" s="62">
        <v>5</v>
      </c>
      <c r="R190" s="57">
        <v>9.8000000000000007</v>
      </c>
      <c r="S190" s="62">
        <v>6</v>
      </c>
      <c r="T190" s="57">
        <v>8.5</v>
      </c>
      <c r="U190" s="62">
        <v>9</v>
      </c>
      <c r="W190" s="66">
        <v>7.1</v>
      </c>
      <c r="X190">
        <v>7.1</v>
      </c>
      <c r="AD190" s="66">
        <v>8.25</v>
      </c>
      <c r="AE190">
        <v>16.5</v>
      </c>
      <c r="AI190" s="66">
        <v>8.1999999999999993</v>
      </c>
      <c r="AJ190">
        <v>24.599999999999998</v>
      </c>
    </row>
    <row r="191" spans="14:36" x14ac:dyDescent="0.25">
      <c r="N191" s="21"/>
      <c r="P191" s="57">
        <v>8</v>
      </c>
      <c r="Q191" s="62">
        <v>6</v>
      </c>
      <c r="R191" s="57">
        <v>9.8000000000000007</v>
      </c>
      <c r="S191" s="62">
        <v>9</v>
      </c>
      <c r="T191" s="57">
        <v>8.5</v>
      </c>
      <c r="U191" s="62">
        <v>8</v>
      </c>
      <c r="W191" s="66">
        <v>7.25</v>
      </c>
      <c r="X191">
        <v>7.25</v>
      </c>
      <c r="AD191" s="66">
        <v>8.35</v>
      </c>
      <c r="AE191">
        <v>8.35</v>
      </c>
      <c r="AI191" s="66">
        <v>8.25</v>
      </c>
      <c r="AJ191">
        <v>16.5</v>
      </c>
    </row>
    <row r="192" spans="14:36" x14ac:dyDescent="0.25">
      <c r="N192" s="21"/>
      <c r="P192" s="57">
        <v>8</v>
      </c>
      <c r="Q192" s="62">
        <v>6</v>
      </c>
      <c r="R192" s="57">
        <v>9.8000000000000007</v>
      </c>
      <c r="S192" s="62">
        <v>8</v>
      </c>
      <c r="T192" s="57">
        <v>8.5</v>
      </c>
      <c r="U192" s="62">
        <v>6</v>
      </c>
      <c r="W192" s="66">
        <v>7.4</v>
      </c>
      <c r="X192">
        <v>7.4</v>
      </c>
      <c r="AD192" s="66">
        <v>8.4</v>
      </c>
      <c r="AE192">
        <v>16.8</v>
      </c>
      <c r="AI192" s="66">
        <v>8.3000000000000007</v>
      </c>
      <c r="AJ192">
        <v>16.600000000000001</v>
      </c>
    </row>
    <row r="193" spans="14:38" x14ac:dyDescent="0.25">
      <c r="N193" s="21"/>
      <c r="P193" s="57">
        <v>8</v>
      </c>
      <c r="Q193" s="62">
        <v>6</v>
      </c>
      <c r="R193" s="57">
        <v>9.8000000000000007</v>
      </c>
      <c r="S193" s="62">
        <v>7</v>
      </c>
      <c r="T193" s="57">
        <v>8.5</v>
      </c>
      <c r="U193" s="62">
        <v>5</v>
      </c>
      <c r="W193" s="66">
        <v>7.5</v>
      </c>
      <c r="X193">
        <v>15</v>
      </c>
      <c r="AD193" s="66">
        <v>8.5</v>
      </c>
      <c r="AE193">
        <v>17</v>
      </c>
      <c r="AI193" s="66">
        <v>8.5</v>
      </c>
      <c r="AJ193">
        <v>17</v>
      </c>
    </row>
    <row r="194" spans="14:38" x14ac:dyDescent="0.25">
      <c r="P194" s="10">
        <v>8</v>
      </c>
      <c r="Q194" s="61">
        <v>6</v>
      </c>
      <c r="R194" s="57">
        <v>9.9</v>
      </c>
      <c r="S194" s="62">
        <v>6</v>
      </c>
      <c r="T194" s="57">
        <v>8.5</v>
      </c>
      <c r="U194" s="62">
        <v>9</v>
      </c>
      <c r="W194" s="66">
        <v>7.6</v>
      </c>
      <c r="X194">
        <v>15.2</v>
      </c>
      <c r="AD194" s="66">
        <v>8.6</v>
      </c>
      <c r="AE194">
        <v>8.6</v>
      </c>
      <c r="AI194" s="66">
        <v>8.8000000000000007</v>
      </c>
      <c r="AJ194">
        <v>8.8000000000000007</v>
      </c>
    </row>
    <row r="195" spans="14:38" x14ac:dyDescent="0.25">
      <c r="P195" s="57">
        <v>8</v>
      </c>
      <c r="Q195" s="62">
        <v>7</v>
      </c>
      <c r="R195" s="57">
        <v>10</v>
      </c>
      <c r="S195" s="62">
        <v>6</v>
      </c>
      <c r="T195">
        <v>8.5</v>
      </c>
      <c r="U195" s="59">
        <v>8</v>
      </c>
      <c r="W195" s="66">
        <v>7.7</v>
      </c>
      <c r="X195">
        <v>7.7</v>
      </c>
      <c r="AD195" s="66">
        <v>8.6999999999999993</v>
      </c>
      <c r="AE195">
        <v>8.6999999999999993</v>
      </c>
      <c r="AI195" s="66">
        <v>8.9</v>
      </c>
      <c r="AJ195">
        <v>8.9</v>
      </c>
    </row>
    <row r="196" spans="14:38" x14ac:dyDescent="0.25">
      <c r="P196" s="57">
        <v>8</v>
      </c>
      <c r="Q196" s="62">
        <v>7</v>
      </c>
      <c r="R196" s="57">
        <v>10</v>
      </c>
      <c r="S196" s="62">
        <v>7</v>
      </c>
      <c r="T196" s="57">
        <v>8.6</v>
      </c>
      <c r="U196" s="62">
        <v>6</v>
      </c>
      <c r="W196" s="66">
        <v>7.8</v>
      </c>
      <c r="X196">
        <v>15.6</v>
      </c>
      <c r="AD196" s="66">
        <v>8.9</v>
      </c>
      <c r="AE196">
        <v>17.8</v>
      </c>
      <c r="AI196" s="66">
        <v>9</v>
      </c>
      <c r="AJ196">
        <v>9</v>
      </c>
    </row>
    <row r="197" spans="14:38" x14ac:dyDescent="0.25">
      <c r="P197" s="57">
        <v>8</v>
      </c>
      <c r="Q197" s="62">
        <v>7</v>
      </c>
      <c r="R197" s="57">
        <v>10</v>
      </c>
      <c r="S197" s="62">
        <v>6</v>
      </c>
      <c r="T197" s="57">
        <v>8.6</v>
      </c>
      <c r="U197" s="62">
        <v>9</v>
      </c>
      <c r="W197" s="66">
        <v>8</v>
      </c>
      <c r="X197">
        <v>32</v>
      </c>
      <c r="AD197" s="66">
        <v>9</v>
      </c>
      <c r="AE197">
        <v>36</v>
      </c>
      <c r="AI197" s="66">
        <v>9.3000000000000007</v>
      </c>
      <c r="AJ197">
        <v>9.3000000000000007</v>
      </c>
    </row>
    <row r="198" spans="14:38" x14ac:dyDescent="0.25">
      <c r="P198" s="57">
        <v>8</v>
      </c>
      <c r="Q198" s="62">
        <v>7</v>
      </c>
      <c r="R198" s="57">
        <v>10</v>
      </c>
      <c r="S198" s="62">
        <v>6</v>
      </c>
      <c r="T198" s="57">
        <v>8.6</v>
      </c>
      <c r="U198" s="62">
        <v>9</v>
      </c>
      <c r="W198" s="66">
        <v>8.4</v>
      </c>
      <c r="X198">
        <v>25.200000000000003</v>
      </c>
      <c r="AD198" s="66">
        <v>9.1999999999999993</v>
      </c>
      <c r="AE198">
        <v>18.399999999999999</v>
      </c>
      <c r="AI198" s="66">
        <v>9.4</v>
      </c>
      <c r="AJ198">
        <v>9.4</v>
      </c>
    </row>
    <row r="199" spans="14:38" x14ac:dyDescent="0.25">
      <c r="P199" s="57">
        <v>8</v>
      </c>
      <c r="Q199" s="62">
        <v>7</v>
      </c>
      <c r="R199" s="57">
        <v>10</v>
      </c>
      <c r="S199" s="62">
        <v>7</v>
      </c>
      <c r="T199" s="57">
        <v>8.6</v>
      </c>
      <c r="U199" s="62">
        <v>5</v>
      </c>
      <c r="W199" s="66">
        <v>8.5</v>
      </c>
      <c r="X199">
        <v>8.5</v>
      </c>
      <c r="AD199" s="66">
        <v>9.25</v>
      </c>
      <c r="AE199">
        <v>9.25</v>
      </c>
      <c r="AI199" s="66">
        <v>10</v>
      </c>
      <c r="AJ199">
        <v>20</v>
      </c>
    </row>
    <row r="200" spans="14:38" x14ac:dyDescent="0.25">
      <c r="P200" s="57">
        <v>8</v>
      </c>
      <c r="Q200" s="62">
        <v>7</v>
      </c>
      <c r="R200" s="57">
        <v>10</v>
      </c>
      <c r="S200" s="62">
        <v>10</v>
      </c>
      <c r="T200" s="57">
        <v>8.6999999999999993</v>
      </c>
      <c r="U200" s="62">
        <v>9</v>
      </c>
      <c r="W200" s="66">
        <v>8.6999999999999993</v>
      </c>
      <c r="X200">
        <v>8.6999999999999993</v>
      </c>
      <c r="AD200" s="66">
        <v>9.4</v>
      </c>
      <c r="AE200">
        <v>9.4</v>
      </c>
      <c r="AI200" s="66">
        <v>10.199999999999999</v>
      </c>
      <c r="AJ200">
        <v>10.199999999999999</v>
      </c>
    </row>
    <row r="201" spans="14:38" x14ac:dyDescent="0.25">
      <c r="P201" s="57">
        <v>8</v>
      </c>
      <c r="Q201" s="62">
        <v>8</v>
      </c>
      <c r="R201" s="57">
        <v>10.1</v>
      </c>
      <c r="S201" s="62">
        <v>8</v>
      </c>
      <c r="T201" s="57">
        <v>8.6999999999999993</v>
      </c>
      <c r="U201" s="62">
        <v>7</v>
      </c>
      <c r="W201" s="66">
        <v>8.75</v>
      </c>
      <c r="X201">
        <v>8.75</v>
      </c>
      <c r="AD201" s="66">
        <v>9.5</v>
      </c>
      <c r="AE201">
        <v>28.5</v>
      </c>
      <c r="AI201" s="66">
        <v>10.25</v>
      </c>
      <c r="AJ201">
        <v>10.25</v>
      </c>
    </row>
    <row r="202" spans="14:38" x14ac:dyDescent="0.25">
      <c r="P202" s="57">
        <v>8</v>
      </c>
      <c r="Q202" s="62">
        <v>8</v>
      </c>
      <c r="R202" s="57">
        <v>10.1</v>
      </c>
      <c r="S202" s="62">
        <v>7</v>
      </c>
      <c r="T202" s="57">
        <v>8.75</v>
      </c>
      <c r="U202" s="62">
        <v>7</v>
      </c>
      <c r="W202" s="66">
        <v>8.8000000000000007</v>
      </c>
      <c r="X202">
        <v>8.8000000000000007</v>
      </c>
      <c r="AD202" s="66">
        <v>9.8000000000000007</v>
      </c>
      <c r="AE202">
        <v>9.8000000000000007</v>
      </c>
      <c r="AI202" s="66">
        <v>11.3</v>
      </c>
      <c r="AJ202">
        <v>11.3</v>
      </c>
    </row>
    <row r="203" spans="14:38" x14ac:dyDescent="0.25">
      <c r="P203" s="10">
        <v>8</v>
      </c>
      <c r="Q203" s="61">
        <v>8</v>
      </c>
      <c r="R203" s="57">
        <v>10.1</v>
      </c>
      <c r="S203" s="62">
        <v>5</v>
      </c>
      <c r="T203" s="57">
        <v>8.75</v>
      </c>
      <c r="U203" s="62">
        <v>5</v>
      </c>
      <c r="W203" s="66">
        <v>9</v>
      </c>
      <c r="X203">
        <v>9</v>
      </c>
      <c r="AD203" s="66">
        <v>10.1</v>
      </c>
      <c r="AE203">
        <v>10.1</v>
      </c>
      <c r="AI203" s="66">
        <v>11.5</v>
      </c>
      <c r="AJ203">
        <v>11.5</v>
      </c>
    </row>
    <row r="204" spans="14:38" x14ac:dyDescent="0.25">
      <c r="N204" s="21"/>
      <c r="P204" s="57">
        <v>8</v>
      </c>
      <c r="Q204" s="62">
        <v>8</v>
      </c>
      <c r="R204" s="57">
        <v>10.1</v>
      </c>
      <c r="S204" s="62">
        <v>5</v>
      </c>
      <c r="T204" s="57">
        <v>8.8000000000000007</v>
      </c>
      <c r="U204" s="62">
        <v>6</v>
      </c>
      <c r="W204" s="66">
        <v>9.1</v>
      </c>
      <c r="X204">
        <v>9.1</v>
      </c>
      <c r="AD204" s="66">
        <v>10.25</v>
      </c>
      <c r="AE204">
        <v>20.5</v>
      </c>
      <c r="AI204" s="66">
        <v>12.4</v>
      </c>
      <c r="AJ204">
        <v>12.4</v>
      </c>
    </row>
    <row r="205" spans="14:38" x14ac:dyDescent="0.25">
      <c r="N205" s="21"/>
      <c r="P205" s="10">
        <v>8</v>
      </c>
      <c r="Q205" s="61">
        <v>9</v>
      </c>
      <c r="R205" s="57">
        <v>10.1</v>
      </c>
      <c r="S205" s="62">
        <v>10</v>
      </c>
      <c r="T205" s="57">
        <v>8.8000000000000007</v>
      </c>
      <c r="U205" s="62">
        <v>7</v>
      </c>
      <c r="W205" s="66">
        <v>9.1999999999999993</v>
      </c>
      <c r="X205">
        <v>18.399999999999999</v>
      </c>
      <c r="AD205" s="66">
        <v>10.5</v>
      </c>
      <c r="AE205">
        <v>10.5</v>
      </c>
      <c r="AI205" s="66">
        <v>12.5</v>
      </c>
      <c r="AJ205">
        <v>12.5</v>
      </c>
    </row>
    <row r="206" spans="14:38" x14ac:dyDescent="0.25">
      <c r="N206" s="21"/>
      <c r="P206" s="57">
        <v>8.1</v>
      </c>
      <c r="Q206" s="62">
        <v>6</v>
      </c>
      <c r="R206" s="57">
        <v>10.199999999999999</v>
      </c>
      <c r="S206" s="62">
        <v>9</v>
      </c>
      <c r="T206" s="57">
        <v>8.8000000000000007</v>
      </c>
      <c r="U206" s="62">
        <v>6</v>
      </c>
      <c r="W206" s="66">
        <v>9.25</v>
      </c>
      <c r="X206">
        <v>9.25</v>
      </c>
      <c r="AD206" s="66">
        <v>10.6</v>
      </c>
      <c r="AE206">
        <v>10.6</v>
      </c>
      <c r="AI206" s="66">
        <v>13</v>
      </c>
      <c r="AJ206">
        <v>13</v>
      </c>
    </row>
    <row r="207" spans="14:38" x14ac:dyDescent="0.25">
      <c r="N207" s="21"/>
      <c r="P207" s="57">
        <v>8.1</v>
      </c>
      <c r="Q207" s="62">
        <v>7</v>
      </c>
      <c r="R207" s="57">
        <v>10.25</v>
      </c>
      <c r="S207" s="62">
        <v>6</v>
      </c>
      <c r="T207" s="57">
        <v>8.8000000000000007</v>
      </c>
      <c r="U207" s="62">
        <v>8</v>
      </c>
      <c r="W207" s="66">
        <v>9.8000000000000007</v>
      </c>
      <c r="X207">
        <v>9.8000000000000007</v>
      </c>
      <c r="AD207" s="66">
        <v>10.8</v>
      </c>
      <c r="AE207">
        <v>21.6</v>
      </c>
      <c r="AI207" s="66">
        <v>18.2</v>
      </c>
      <c r="AJ207">
        <v>18.2</v>
      </c>
    </row>
    <row r="208" spans="14:38" x14ac:dyDescent="0.25">
      <c r="P208" s="57">
        <v>8.1</v>
      </c>
      <c r="Q208" s="62">
        <v>7</v>
      </c>
      <c r="R208" s="57">
        <v>10.25</v>
      </c>
      <c r="S208" s="62">
        <v>8</v>
      </c>
      <c r="T208" s="57">
        <v>8.9</v>
      </c>
      <c r="U208" s="62">
        <v>5</v>
      </c>
      <c r="W208" s="66">
        <v>10</v>
      </c>
      <c r="X208">
        <v>20</v>
      </c>
      <c r="AD208" s="66">
        <v>11</v>
      </c>
      <c r="AE208">
        <v>11</v>
      </c>
      <c r="AI208" s="65">
        <v>9</v>
      </c>
      <c r="AJ208">
        <v>342.34999999999997</v>
      </c>
      <c r="AK208" cm="1">
        <f t="array" ref="AK208">GETPIVOTDATA("Olin",$AI$1,"Month",9)/(COUNTA(AJ209:AJ237+7))</f>
        <v>11.805172413793102</v>
      </c>
      <c r="AL208">
        <v>9</v>
      </c>
    </row>
    <row r="209" spans="16:36" x14ac:dyDescent="0.25">
      <c r="P209" s="57">
        <v>8.1</v>
      </c>
      <c r="Q209" s="62">
        <v>7</v>
      </c>
      <c r="R209" s="57">
        <v>10.25</v>
      </c>
      <c r="S209" s="62">
        <v>8</v>
      </c>
      <c r="T209" s="57">
        <v>8.9</v>
      </c>
      <c r="U209" s="62">
        <v>7</v>
      </c>
      <c r="W209" s="65">
        <v>9</v>
      </c>
      <c r="X209">
        <v>334.3</v>
      </c>
      <c r="Y209">
        <f>GETPIVOTDATA("Oliver",$W$1,"Month",9)/(5+COUNTA(X210:X241))</f>
        <v>9.0351351351351354</v>
      </c>
      <c r="Z209">
        <v>9</v>
      </c>
      <c r="AD209" s="66">
        <v>11.75</v>
      </c>
      <c r="AE209">
        <v>23.5</v>
      </c>
      <c r="AI209" s="66">
        <v>4.95</v>
      </c>
      <c r="AJ209">
        <v>4.95</v>
      </c>
    </row>
    <row r="210" spans="16:36" x14ac:dyDescent="0.25">
      <c r="P210" s="57">
        <v>8.1999999999999993</v>
      </c>
      <c r="Q210" s="62">
        <v>6</v>
      </c>
      <c r="R210" s="57">
        <v>10.3</v>
      </c>
      <c r="S210" s="62">
        <v>7</v>
      </c>
      <c r="T210" s="57">
        <v>8.9</v>
      </c>
      <c r="U210" s="62">
        <v>6</v>
      </c>
      <c r="W210" s="66">
        <v>4.75</v>
      </c>
      <c r="X210">
        <v>4.75</v>
      </c>
      <c r="AD210" s="66">
        <v>12.2</v>
      </c>
      <c r="AE210">
        <v>12.2</v>
      </c>
      <c r="AI210" s="66">
        <v>5.5</v>
      </c>
      <c r="AJ210">
        <v>5.5</v>
      </c>
    </row>
    <row r="211" spans="16:36" x14ac:dyDescent="0.25">
      <c r="P211" s="57">
        <v>8.1999999999999993</v>
      </c>
      <c r="Q211" s="62">
        <v>7</v>
      </c>
      <c r="R211" s="57">
        <v>10.3</v>
      </c>
      <c r="S211" s="62">
        <v>6</v>
      </c>
      <c r="T211" s="57">
        <v>8.9</v>
      </c>
      <c r="U211" s="62">
        <v>8</v>
      </c>
      <c r="W211" s="66">
        <v>5.2</v>
      </c>
      <c r="X211">
        <v>5.2</v>
      </c>
      <c r="AD211" s="66">
        <v>12.25</v>
      </c>
      <c r="AE211">
        <v>12.25</v>
      </c>
      <c r="AI211" s="66">
        <v>6</v>
      </c>
      <c r="AJ211">
        <v>12</v>
      </c>
    </row>
    <row r="212" spans="16:36" x14ac:dyDescent="0.25">
      <c r="P212" s="10">
        <v>8.1999999999999993</v>
      </c>
      <c r="Q212" s="60">
        <v>7</v>
      </c>
      <c r="R212" s="57">
        <v>10.3</v>
      </c>
      <c r="S212" s="62">
        <v>7</v>
      </c>
      <c r="T212" s="57">
        <v>8.9</v>
      </c>
      <c r="U212" s="62">
        <v>9</v>
      </c>
      <c r="W212" s="66">
        <v>5.8</v>
      </c>
      <c r="X212">
        <v>5.8</v>
      </c>
      <c r="AD212" s="66">
        <v>12.6</v>
      </c>
      <c r="AE212">
        <v>12.6</v>
      </c>
      <c r="AI212" s="66">
        <v>6.25</v>
      </c>
      <c r="AJ212">
        <v>6.25</v>
      </c>
    </row>
    <row r="213" spans="16:36" x14ac:dyDescent="0.25">
      <c r="P213" s="57">
        <v>8.1999999999999993</v>
      </c>
      <c r="Q213" s="62">
        <v>7</v>
      </c>
      <c r="R213" s="57">
        <v>10.4</v>
      </c>
      <c r="S213" s="62">
        <v>6</v>
      </c>
      <c r="T213" s="57">
        <v>9</v>
      </c>
      <c r="U213" s="62">
        <v>5</v>
      </c>
      <c r="W213" s="66">
        <v>5.9</v>
      </c>
      <c r="X213">
        <v>5.9</v>
      </c>
      <c r="AD213" s="66">
        <v>13.25</v>
      </c>
      <c r="AE213">
        <v>26.5</v>
      </c>
      <c r="AI213" s="66">
        <v>6.5</v>
      </c>
      <c r="AJ213">
        <v>26</v>
      </c>
    </row>
    <row r="214" spans="16:36" x14ac:dyDescent="0.25">
      <c r="P214" s="57">
        <v>8.1999999999999993</v>
      </c>
      <c r="Q214" s="62">
        <v>9</v>
      </c>
      <c r="R214" s="57">
        <v>10.5</v>
      </c>
      <c r="S214" s="62">
        <v>7</v>
      </c>
      <c r="T214" s="57">
        <v>9</v>
      </c>
      <c r="U214" s="62">
        <v>7</v>
      </c>
      <c r="W214" s="66">
        <v>6</v>
      </c>
      <c r="X214">
        <v>6</v>
      </c>
      <c r="AD214" s="66">
        <v>15.8</v>
      </c>
      <c r="AE214">
        <v>15.8</v>
      </c>
      <c r="AI214" s="66">
        <v>6.8</v>
      </c>
      <c r="AJ214">
        <v>6.8</v>
      </c>
    </row>
    <row r="215" spans="16:36" x14ac:dyDescent="0.25">
      <c r="P215" s="57">
        <v>8.1999999999999993</v>
      </c>
      <c r="Q215" s="62">
        <v>9</v>
      </c>
      <c r="R215" s="57">
        <v>10.5</v>
      </c>
      <c r="S215" s="62">
        <v>6</v>
      </c>
      <c r="T215" s="57">
        <v>9</v>
      </c>
      <c r="U215" s="62">
        <v>7</v>
      </c>
      <c r="W215" s="66">
        <v>6.15</v>
      </c>
      <c r="X215">
        <v>6.15</v>
      </c>
      <c r="AD215" s="66">
        <v>16</v>
      </c>
      <c r="AE215">
        <v>16</v>
      </c>
      <c r="AI215" s="66">
        <v>7</v>
      </c>
      <c r="AJ215">
        <v>7</v>
      </c>
    </row>
    <row r="216" spans="16:36" x14ac:dyDescent="0.25">
      <c r="P216" s="57">
        <v>8.25</v>
      </c>
      <c r="Q216" s="62">
        <v>6</v>
      </c>
      <c r="R216" s="57">
        <v>10.5</v>
      </c>
      <c r="S216" s="62">
        <v>7</v>
      </c>
      <c r="T216" s="57">
        <v>9</v>
      </c>
      <c r="U216" s="62">
        <v>8</v>
      </c>
      <c r="W216" s="66">
        <v>6.3</v>
      </c>
      <c r="X216">
        <v>6.3</v>
      </c>
      <c r="AD216" s="66">
        <v>16.2</v>
      </c>
      <c r="AE216">
        <v>16.2</v>
      </c>
      <c r="AI216" s="66">
        <v>7.2</v>
      </c>
      <c r="AJ216">
        <v>14.4</v>
      </c>
    </row>
    <row r="217" spans="16:36" x14ac:dyDescent="0.25">
      <c r="P217" s="57">
        <v>8.25</v>
      </c>
      <c r="Q217" s="62">
        <v>7</v>
      </c>
      <c r="R217" s="57">
        <v>10.5</v>
      </c>
      <c r="S217" s="62">
        <v>10</v>
      </c>
      <c r="T217" s="57">
        <v>9</v>
      </c>
      <c r="U217" s="62">
        <v>6</v>
      </c>
      <c r="W217" s="66">
        <v>6.5</v>
      </c>
      <c r="X217">
        <v>6.5</v>
      </c>
      <c r="AD217" s="65">
        <v>9</v>
      </c>
      <c r="AE217">
        <v>333.65000000000003</v>
      </c>
      <c r="AF217">
        <f>GETPIVOTDATA("Martin",$AD$1,"Month",9)/(COUNTA(AE218:AE244)+11)</f>
        <v>8.780263157894737</v>
      </c>
      <c r="AG217">
        <v>9</v>
      </c>
      <c r="AI217" s="66">
        <v>7.4</v>
      </c>
      <c r="AJ217">
        <v>7.4</v>
      </c>
    </row>
    <row r="218" spans="16:36" x14ac:dyDescent="0.25">
      <c r="P218" s="57">
        <v>8.3000000000000007</v>
      </c>
      <c r="Q218" s="62">
        <v>7</v>
      </c>
      <c r="R218" s="57">
        <v>10.5</v>
      </c>
      <c r="S218" s="62">
        <v>7</v>
      </c>
      <c r="T218" s="57">
        <v>9</v>
      </c>
      <c r="U218" s="62">
        <v>6</v>
      </c>
      <c r="W218" s="66">
        <v>6.6</v>
      </c>
      <c r="X218">
        <v>6.6</v>
      </c>
      <c r="AD218" s="66">
        <v>4</v>
      </c>
      <c r="AE218">
        <v>8</v>
      </c>
      <c r="AI218" s="66">
        <v>7.6</v>
      </c>
      <c r="AJ218">
        <v>7.6</v>
      </c>
    </row>
    <row r="219" spans="16:36" x14ac:dyDescent="0.25">
      <c r="P219" s="57">
        <v>8.4</v>
      </c>
      <c r="Q219" s="62">
        <v>7</v>
      </c>
      <c r="R219" s="57">
        <v>10.5</v>
      </c>
      <c r="S219" s="62">
        <v>8</v>
      </c>
      <c r="T219" s="57">
        <v>9</v>
      </c>
      <c r="U219" s="62">
        <v>7</v>
      </c>
      <c r="W219" s="66">
        <v>7</v>
      </c>
      <c r="X219">
        <v>21</v>
      </c>
      <c r="AD219" s="66">
        <v>4.1500000000000004</v>
      </c>
      <c r="AE219">
        <v>4.1500000000000004</v>
      </c>
      <c r="AI219" s="66">
        <v>8</v>
      </c>
      <c r="AJ219">
        <v>16</v>
      </c>
    </row>
    <row r="220" spans="16:36" x14ac:dyDescent="0.25">
      <c r="P220" s="57">
        <v>8.4</v>
      </c>
      <c r="Q220" s="62">
        <v>8</v>
      </c>
      <c r="R220" s="57">
        <v>10.6</v>
      </c>
      <c r="S220" s="62">
        <v>7</v>
      </c>
      <c r="T220">
        <v>9</v>
      </c>
      <c r="U220" s="59">
        <v>7</v>
      </c>
      <c r="W220" s="66">
        <v>7.3</v>
      </c>
      <c r="X220">
        <v>7.3</v>
      </c>
      <c r="AD220" s="66">
        <v>4.3</v>
      </c>
      <c r="AE220">
        <v>4.3</v>
      </c>
      <c r="AI220" s="66">
        <v>8.3000000000000007</v>
      </c>
      <c r="AJ220">
        <v>8.3000000000000007</v>
      </c>
    </row>
    <row r="221" spans="16:36" x14ac:dyDescent="0.25">
      <c r="P221" s="57">
        <v>8.4</v>
      </c>
      <c r="Q221" s="62">
        <v>8</v>
      </c>
      <c r="R221" s="57">
        <v>10.6</v>
      </c>
      <c r="S221" s="62">
        <v>8</v>
      </c>
      <c r="T221" s="57">
        <v>9.1</v>
      </c>
      <c r="U221" s="62">
        <v>7</v>
      </c>
      <c r="W221" s="66">
        <v>7.4</v>
      </c>
      <c r="X221">
        <v>7.4</v>
      </c>
      <c r="AD221" s="66">
        <v>4.75</v>
      </c>
      <c r="AE221">
        <v>4.75</v>
      </c>
      <c r="AI221" s="66">
        <v>8.5</v>
      </c>
      <c r="AJ221">
        <v>17</v>
      </c>
    </row>
    <row r="222" spans="16:36" x14ac:dyDescent="0.25">
      <c r="P222" s="57">
        <v>8.4</v>
      </c>
      <c r="Q222" s="62">
        <v>8</v>
      </c>
      <c r="R222" s="57">
        <v>10.7</v>
      </c>
      <c r="S222" s="62">
        <v>5</v>
      </c>
      <c r="T222" s="57">
        <v>9.1999999999999993</v>
      </c>
      <c r="U222" s="62">
        <v>6</v>
      </c>
      <c r="W222" s="66">
        <v>7.5</v>
      </c>
      <c r="X222">
        <v>7.5</v>
      </c>
      <c r="AD222" s="66">
        <v>5.9</v>
      </c>
      <c r="AE222">
        <v>5.9</v>
      </c>
      <c r="AI222" s="66">
        <v>8.6</v>
      </c>
      <c r="AJ222">
        <v>17.2</v>
      </c>
    </row>
    <row r="223" spans="16:36" x14ac:dyDescent="0.25">
      <c r="P223" s="57">
        <v>8.4</v>
      </c>
      <c r="Q223" s="62">
        <v>10</v>
      </c>
      <c r="R223" s="57">
        <v>10.75</v>
      </c>
      <c r="S223" s="62">
        <v>7</v>
      </c>
      <c r="T223" s="57">
        <v>9.1999999999999993</v>
      </c>
      <c r="U223" s="62">
        <v>7</v>
      </c>
      <c r="W223" s="66">
        <v>7.7</v>
      </c>
      <c r="X223">
        <v>7.7</v>
      </c>
      <c r="AD223" s="66">
        <v>7.15</v>
      </c>
      <c r="AE223">
        <v>7.15</v>
      </c>
      <c r="AI223" s="66">
        <v>8.6999999999999993</v>
      </c>
      <c r="AJ223">
        <v>8.6999999999999993</v>
      </c>
    </row>
    <row r="224" spans="16:36" x14ac:dyDescent="0.25">
      <c r="P224" s="10">
        <v>8.5</v>
      </c>
      <c r="Q224" s="60">
        <v>7</v>
      </c>
      <c r="R224" s="57">
        <v>10.8</v>
      </c>
      <c r="S224" s="62">
        <v>7</v>
      </c>
      <c r="T224" s="57">
        <v>9.25</v>
      </c>
      <c r="U224" s="62">
        <v>7</v>
      </c>
      <c r="W224" s="66">
        <v>7.75</v>
      </c>
      <c r="X224">
        <v>23.25</v>
      </c>
      <c r="AD224" s="66">
        <v>7.2</v>
      </c>
      <c r="AE224">
        <v>14.4</v>
      </c>
      <c r="AI224" s="66">
        <v>8.9</v>
      </c>
      <c r="AJ224">
        <v>8.9</v>
      </c>
    </row>
    <row r="225" spans="16:38" x14ac:dyDescent="0.25">
      <c r="P225" s="57">
        <v>8.5</v>
      </c>
      <c r="Q225" s="62">
        <v>7</v>
      </c>
      <c r="R225" s="57">
        <v>10.8</v>
      </c>
      <c r="S225" s="62">
        <v>9</v>
      </c>
      <c r="T225" s="57">
        <v>9.3000000000000007</v>
      </c>
      <c r="U225" s="62">
        <v>10</v>
      </c>
      <c r="W225" s="66">
        <v>7.9</v>
      </c>
      <c r="X225">
        <v>7.9</v>
      </c>
      <c r="AD225" s="66">
        <v>7.5</v>
      </c>
      <c r="AE225">
        <v>7.5</v>
      </c>
      <c r="AI225" s="66">
        <v>9.6</v>
      </c>
      <c r="AJ225">
        <v>9.6</v>
      </c>
    </row>
    <row r="226" spans="16:38" x14ac:dyDescent="0.25">
      <c r="P226" s="57">
        <v>8.5</v>
      </c>
      <c r="Q226" s="62">
        <v>7</v>
      </c>
      <c r="R226" s="57">
        <v>10.8</v>
      </c>
      <c r="S226" s="62">
        <v>9</v>
      </c>
      <c r="T226" s="57">
        <v>9.3000000000000007</v>
      </c>
      <c r="U226" s="62">
        <v>8</v>
      </c>
      <c r="W226" s="66">
        <v>8</v>
      </c>
      <c r="X226">
        <v>8</v>
      </c>
      <c r="AD226" s="66">
        <v>8</v>
      </c>
      <c r="AE226">
        <v>16</v>
      </c>
      <c r="AI226" s="66">
        <v>9.75</v>
      </c>
      <c r="AJ226">
        <v>9.75</v>
      </c>
    </row>
    <row r="227" spans="16:38" x14ac:dyDescent="0.25">
      <c r="P227" s="10">
        <v>8.5</v>
      </c>
      <c r="Q227" s="60">
        <v>7</v>
      </c>
      <c r="R227" s="57">
        <v>10.8</v>
      </c>
      <c r="S227" s="62">
        <v>9</v>
      </c>
      <c r="T227" s="57">
        <v>9.3000000000000007</v>
      </c>
      <c r="U227" s="62">
        <v>6</v>
      </c>
      <c r="W227" s="66">
        <v>8.1999999999999993</v>
      </c>
      <c r="X227">
        <v>16.399999999999999</v>
      </c>
      <c r="AD227" s="66">
        <v>8.1999999999999993</v>
      </c>
      <c r="AE227">
        <v>16.399999999999999</v>
      </c>
      <c r="AI227" s="66">
        <v>9.9</v>
      </c>
      <c r="AJ227">
        <v>9.9</v>
      </c>
    </row>
    <row r="228" spans="16:38" x14ac:dyDescent="0.25">
      <c r="P228" s="10">
        <v>8.5</v>
      </c>
      <c r="Q228" s="61">
        <v>7</v>
      </c>
      <c r="R228" s="57">
        <v>10.8</v>
      </c>
      <c r="S228" s="62">
        <v>8</v>
      </c>
      <c r="T228" s="57">
        <v>9.4</v>
      </c>
      <c r="U228" s="62">
        <v>8</v>
      </c>
      <c r="W228" s="66">
        <v>8.5</v>
      </c>
      <c r="X228">
        <v>8.5</v>
      </c>
      <c r="AD228" s="66">
        <v>8.25</v>
      </c>
      <c r="AE228">
        <v>8.25</v>
      </c>
      <c r="AI228" s="66">
        <v>10</v>
      </c>
      <c r="AJ228">
        <v>10</v>
      </c>
    </row>
    <row r="229" spans="16:38" x14ac:dyDescent="0.25">
      <c r="P229" s="57">
        <v>8.5</v>
      </c>
      <c r="Q229" s="62">
        <v>8</v>
      </c>
      <c r="R229" s="57">
        <v>10.8</v>
      </c>
      <c r="S229" s="62">
        <v>8</v>
      </c>
      <c r="T229" s="57">
        <v>9.5</v>
      </c>
      <c r="U229" s="62">
        <v>7</v>
      </c>
      <c r="W229" s="66">
        <v>8.6</v>
      </c>
      <c r="X229">
        <v>8.6</v>
      </c>
      <c r="AD229" s="66">
        <v>8.4</v>
      </c>
      <c r="AE229">
        <v>8.4</v>
      </c>
      <c r="AI229" s="66">
        <v>10.5</v>
      </c>
      <c r="AJ229">
        <v>21</v>
      </c>
    </row>
    <row r="230" spans="16:38" x14ac:dyDescent="0.25">
      <c r="P230" s="10">
        <v>8.5</v>
      </c>
      <c r="Q230" s="61">
        <v>9</v>
      </c>
      <c r="R230" s="57">
        <v>10.8</v>
      </c>
      <c r="S230" s="62">
        <v>7</v>
      </c>
      <c r="T230" s="57">
        <v>9.5</v>
      </c>
      <c r="U230" s="62">
        <v>7</v>
      </c>
      <c r="W230" s="66">
        <v>8.6999999999999993</v>
      </c>
      <c r="X230">
        <v>8.6999999999999993</v>
      </c>
      <c r="AD230" s="66">
        <v>8.5</v>
      </c>
      <c r="AE230">
        <v>17</v>
      </c>
      <c r="AI230" s="66">
        <v>10.8</v>
      </c>
      <c r="AJ230">
        <v>10.8</v>
      </c>
    </row>
    <row r="231" spans="16:38" x14ac:dyDescent="0.25">
      <c r="P231" s="57">
        <v>8.6</v>
      </c>
      <c r="Q231" s="62">
        <v>5</v>
      </c>
      <c r="R231" s="57">
        <v>10.8</v>
      </c>
      <c r="S231" s="62">
        <v>5</v>
      </c>
      <c r="T231" s="57">
        <v>9.5</v>
      </c>
      <c r="U231" s="62">
        <v>7</v>
      </c>
      <c r="W231" s="66">
        <v>9</v>
      </c>
      <c r="X231">
        <v>27</v>
      </c>
      <c r="AD231" s="66">
        <v>8.8000000000000007</v>
      </c>
      <c r="AE231">
        <v>8.8000000000000007</v>
      </c>
      <c r="AI231" s="66">
        <v>11</v>
      </c>
      <c r="AJ231">
        <v>11</v>
      </c>
    </row>
    <row r="232" spans="16:38" x14ac:dyDescent="0.25">
      <c r="P232" s="57">
        <v>8.6</v>
      </c>
      <c r="Q232" s="62">
        <v>6</v>
      </c>
      <c r="R232" s="57">
        <v>10.9</v>
      </c>
      <c r="S232" s="62">
        <v>5</v>
      </c>
      <c r="T232" s="57">
        <v>9.6</v>
      </c>
      <c r="U232" s="62">
        <v>5</v>
      </c>
      <c r="W232" s="66">
        <v>9.5</v>
      </c>
      <c r="X232">
        <v>9.5</v>
      </c>
      <c r="AD232" s="66">
        <v>9</v>
      </c>
      <c r="AE232">
        <v>18</v>
      </c>
      <c r="AI232" s="66">
        <v>11.75</v>
      </c>
      <c r="AJ232">
        <v>11.75</v>
      </c>
    </row>
    <row r="233" spans="16:38" x14ac:dyDescent="0.25">
      <c r="P233" s="57">
        <v>8.6</v>
      </c>
      <c r="Q233" s="62">
        <v>7</v>
      </c>
      <c r="R233" s="57">
        <v>11</v>
      </c>
      <c r="S233" s="62">
        <v>6</v>
      </c>
      <c r="T233" s="57">
        <v>9.6</v>
      </c>
      <c r="U233" s="62">
        <v>6</v>
      </c>
      <c r="W233" s="66">
        <v>9.75</v>
      </c>
      <c r="X233">
        <v>9.75</v>
      </c>
      <c r="AD233" s="66">
        <v>9.1999999999999993</v>
      </c>
      <c r="AE233">
        <v>9.1999999999999993</v>
      </c>
      <c r="AI233" s="66">
        <v>13</v>
      </c>
      <c r="AJ233">
        <v>13</v>
      </c>
    </row>
    <row r="234" spans="16:38" x14ac:dyDescent="0.25">
      <c r="P234" s="57">
        <v>8.6</v>
      </c>
      <c r="Q234" s="62">
        <v>9</v>
      </c>
      <c r="R234" s="57">
        <v>11</v>
      </c>
      <c r="S234" s="62">
        <v>8</v>
      </c>
      <c r="T234" s="57">
        <v>9.6</v>
      </c>
      <c r="U234" s="62">
        <v>9</v>
      </c>
      <c r="W234" s="66">
        <v>9.9</v>
      </c>
      <c r="X234">
        <v>9.9</v>
      </c>
      <c r="AD234" s="66">
        <v>9.3000000000000007</v>
      </c>
      <c r="AE234">
        <v>9.3000000000000007</v>
      </c>
      <c r="AI234" s="66">
        <v>13.2</v>
      </c>
      <c r="AJ234">
        <v>13.2</v>
      </c>
    </row>
    <row r="235" spans="16:38" x14ac:dyDescent="0.25">
      <c r="P235" s="57">
        <v>8.6999999999999993</v>
      </c>
      <c r="Q235" s="62">
        <v>6</v>
      </c>
      <c r="R235" s="57">
        <v>11</v>
      </c>
      <c r="S235" s="62">
        <v>9</v>
      </c>
      <c r="T235" s="57">
        <v>9.75</v>
      </c>
      <c r="U235" s="62">
        <v>9</v>
      </c>
      <c r="W235" s="66">
        <v>10</v>
      </c>
      <c r="X235">
        <v>10</v>
      </c>
      <c r="AD235" s="66">
        <v>9.5</v>
      </c>
      <c r="AE235">
        <v>28.5</v>
      </c>
      <c r="AI235" s="66">
        <v>14.25</v>
      </c>
      <c r="AJ235">
        <v>14.25</v>
      </c>
    </row>
    <row r="236" spans="16:38" x14ac:dyDescent="0.25">
      <c r="P236" s="57">
        <v>8.6999999999999993</v>
      </c>
      <c r="Q236" s="62">
        <v>6</v>
      </c>
      <c r="R236" s="57">
        <v>11.1</v>
      </c>
      <c r="S236" s="62">
        <v>6</v>
      </c>
      <c r="T236" s="57">
        <v>9.8000000000000007</v>
      </c>
      <c r="U236" s="62">
        <v>6</v>
      </c>
      <c r="W236" s="66">
        <v>10.25</v>
      </c>
      <c r="X236">
        <v>10.25</v>
      </c>
      <c r="AD236" s="66">
        <v>9.8000000000000007</v>
      </c>
      <c r="AE236">
        <v>19.600000000000001</v>
      </c>
      <c r="AI236" s="66">
        <v>16.100000000000001</v>
      </c>
      <c r="AJ236">
        <v>16.100000000000001</v>
      </c>
    </row>
    <row r="237" spans="16:38" x14ac:dyDescent="0.25">
      <c r="P237" s="57">
        <v>8.6999999999999993</v>
      </c>
      <c r="Q237" s="62">
        <v>8</v>
      </c>
      <c r="R237">
        <v>11.1</v>
      </c>
      <c r="S237" s="60">
        <v>7</v>
      </c>
      <c r="T237" s="57">
        <v>9.8000000000000007</v>
      </c>
      <c r="U237" s="62">
        <v>6</v>
      </c>
      <c r="W237" s="66">
        <v>11.2</v>
      </c>
      <c r="X237">
        <v>22.4</v>
      </c>
      <c r="AD237" s="66">
        <v>10.199999999999999</v>
      </c>
      <c r="AE237">
        <v>10.199999999999999</v>
      </c>
      <c r="AI237" s="66">
        <v>18</v>
      </c>
      <c r="AJ237">
        <v>18</v>
      </c>
    </row>
    <row r="238" spans="16:38" x14ac:dyDescent="0.25">
      <c r="P238" s="57">
        <v>8.6999999999999993</v>
      </c>
      <c r="Q238" s="62">
        <v>9</v>
      </c>
      <c r="R238" s="57">
        <v>11.2</v>
      </c>
      <c r="S238" s="62">
        <v>7</v>
      </c>
      <c r="T238" s="57">
        <v>9.8000000000000007</v>
      </c>
      <c r="U238" s="62">
        <v>5</v>
      </c>
      <c r="W238" s="66">
        <v>11.25</v>
      </c>
      <c r="X238">
        <v>11.25</v>
      </c>
      <c r="AD238" s="66">
        <v>10.8</v>
      </c>
      <c r="AE238">
        <v>32.400000000000006</v>
      </c>
      <c r="AI238" s="66" t="s">
        <v>77</v>
      </c>
    </row>
    <row r="239" spans="16:38" x14ac:dyDescent="0.25">
      <c r="P239" s="57">
        <v>8.75</v>
      </c>
      <c r="Q239" s="62">
        <v>8</v>
      </c>
      <c r="R239" s="57">
        <v>11.2</v>
      </c>
      <c r="S239" s="62">
        <v>7</v>
      </c>
      <c r="T239" s="57">
        <v>9.9</v>
      </c>
      <c r="U239" s="62">
        <v>9</v>
      </c>
      <c r="W239" s="66">
        <v>11.3</v>
      </c>
      <c r="X239">
        <v>11.3</v>
      </c>
      <c r="AD239" s="66">
        <v>11</v>
      </c>
      <c r="AE239">
        <v>11</v>
      </c>
      <c r="AI239" s="65">
        <v>10</v>
      </c>
      <c r="AJ239">
        <v>191.1</v>
      </c>
      <c r="AK239">
        <f>GETPIVOTDATA("Olin",$AI$1,"Month",10)/((COUNTA(AJ240:AJ251)+1))</f>
        <v>14.7</v>
      </c>
      <c r="AL239">
        <v>10</v>
      </c>
    </row>
    <row r="240" spans="16:38" x14ac:dyDescent="0.25">
      <c r="P240" s="57">
        <v>8.8000000000000007</v>
      </c>
      <c r="Q240" s="62">
        <v>5</v>
      </c>
      <c r="R240" s="57">
        <v>11.2</v>
      </c>
      <c r="S240" s="62">
        <v>7</v>
      </c>
      <c r="T240" s="57">
        <v>10</v>
      </c>
      <c r="U240" s="62">
        <v>6</v>
      </c>
      <c r="W240" s="66">
        <v>13.5</v>
      </c>
      <c r="X240">
        <v>13.5</v>
      </c>
      <c r="AD240" s="66">
        <v>11.25</v>
      </c>
      <c r="AE240">
        <v>11.25</v>
      </c>
      <c r="AI240" s="66">
        <v>9.3000000000000007</v>
      </c>
      <c r="AJ240">
        <v>9.3000000000000007</v>
      </c>
    </row>
    <row r="241" spans="14:36" x14ac:dyDescent="0.25">
      <c r="P241" s="57">
        <v>8.8000000000000007</v>
      </c>
      <c r="Q241" s="62">
        <v>7</v>
      </c>
      <c r="R241" s="57">
        <v>11.2</v>
      </c>
      <c r="S241" s="62">
        <v>7</v>
      </c>
      <c r="T241" s="57">
        <v>10</v>
      </c>
      <c r="U241" s="62">
        <v>8</v>
      </c>
      <c r="W241" s="66">
        <v>14</v>
      </c>
      <c r="X241">
        <v>14</v>
      </c>
      <c r="AD241" s="66">
        <v>11.5</v>
      </c>
      <c r="AE241">
        <v>11.5</v>
      </c>
      <c r="AI241" s="66">
        <v>10.25</v>
      </c>
      <c r="AJ241">
        <v>10.25</v>
      </c>
    </row>
    <row r="242" spans="14:36" x14ac:dyDescent="0.25">
      <c r="P242" s="57">
        <v>8.8000000000000007</v>
      </c>
      <c r="Q242" s="62">
        <v>7</v>
      </c>
      <c r="R242" s="57">
        <v>11.25</v>
      </c>
      <c r="S242" s="62">
        <v>9</v>
      </c>
      <c r="T242" s="57">
        <v>10</v>
      </c>
      <c r="U242" s="62">
        <v>8</v>
      </c>
      <c r="W242" s="66" t="s">
        <v>77</v>
      </c>
      <c r="AD242" s="66">
        <v>13.7</v>
      </c>
      <c r="AE242">
        <v>13.7</v>
      </c>
      <c r="AI242" s="66">
        <v>11.5</v>
      </c>
      <c r="AJ242">
        <v>23</v>
      </c>
    </row>
    <row r="243" spans="14:36" x14ac:dyDescent="0.25">
      <c r="P243" s="57">
        <v>8.8000000000000007</v>
      </c>
      <c r="Q243" s="62">
        <v>8</v>
      </c>
      <c r="R243" s="57">
        <v>11.25</v>
      </c>
      <c r="S243" s="62">
        <v>7</v>
      </c>
      <c r="T243" s="57">
        <v>10</v>
      </c>
      <c r="U243" s="62">
        <v>9</v>
      </c>
      <c r="W243" s="65">
        <v>10</v>
      </c>
      <c r="X243">
        <v>195.05</v>
      </c>
      <c r="Y243">
        <f>GETPIVOTDATA("Oliver",$W$1,"Month",10)/(1+COUNTA(X244:X257))</f>
        <v>13.003333333333334</v>
      </c>
      <c r="Z243">
        <v>10</v>
      </c>
      <c r="AD243" s="66">
        <v>13.75</v>
      </c>
      <c r="AE243">
        <v>13.75</v>
      </c>
      <c r="AI243" s="66">
        <v>14.5</v>
      </c>
      <c r="AJ243">
        <v>14.5</v>
      </c>
    </row>
    <row r="244" spans="14:36" x14ac:dyDescent="0.25">
      <c r="P244" s="57">
        <v>8.9</v>
      </c>
      <c r="Q244" s="62">
        <v>6</v>
      </c>
      <c r="R244" s="57">
        <v>11.3</v>
      </c>
      <c r="S244" s="62">
        <v>7</v>
      </c>
      <c r="T244" s="57">
        <v>10</v>
      </c>
      <c r="U244" s="62">
        <v>7</v>
      </c>
      <c r="W244" s="66">
        <v>8.4</v>
      </c>
      <c r="X244">
        <v>8.4</v>
      </c>
      <c r="AD244" s="66">
        <v>14.25</v>
      </c>
      <c r="AE244">
        <v>14.25</v>
      </c>
      <c r="AI244" s="66">
        <v>14.75</v>
      </c>
      <c r="AJ244">
        <v>14.75</v>
      </c>
    </row>
    <row r="245" spans="14:36" x14ac:dyDescent="0.25">
      <c r="P245" s="57">
        <v>9</v>
      </c>
      <c r="Q245" s="62">
        <v>6</v>
      </c>
      <c r="R245" s="57">
        <v>11.4</v>
      </c>
      <c r="S245" s="62">
        <v>7</v>
      </c>
      <c r="T245">
        <v>10</v>
      </c>
      <c r="U245" s="59">
        <v>5</v>
      </c>
      <c r="W245" s="66">
        <v>9.8000000000000007</v>
      </c>
      <c r="X245">
        <v>9.8000000000000007</v>
      </c>
      <c r="AD245" s="66" t="s">
        <v>77</v>
      </c>
      <c r="AI245" s="66">
        <v>15</v>
      </c>
      <c r="AJ245">
        <v>15</v>
      </c>
    </row>
    <row r="246" spans="14:36" x14ac:dyDescent="0.25">
      <c r="P246" s="57">
        <v>9</v>
      </c>
      <c r="Q246" s="62">
        <v>6</v>
      </c>
      <c r="R246" s="57">
        <v>11.5</v>
      </c>
      <c r="S246" s="62">
        <v>9</v>
      </c>
      <c r="T246" s="57">
        <v>10.1</v>
      </c>
      <c r="U246" s="62">
        <v>5</v>
      </c>
      <c r="W246" s="66">
        <v>10.5</v>
      </c>
      <c r="X246">
        <v>10.5</v>
      </c>
      <c r="AD246" s="65">
        <v>10</v>
      </c>
      <c r="AE246">
        <v>128.29999999999998</v>
      </c>
      <c r="AF246">
        <f>GETPIVOTDATA("Martin",$AD$1,"Month",10)/(COUNTA(AE247:AE258)+1)</f>
        <v>9.8692307692307679</v>
      </c>
      <c r="AG246">
        <v>10</v>
      </c>
      <c r="AI246" s="66">
        <v>16.2</v>
      </c>
      <c r="AJ246">
        <v>16.2</v>
      </c>
    </row>
    <row r="247" spans="14:36" x14ac:dyDescent="0.25">
      <c r="P247" s="57">
        <v>9</v>
      </c>
      <c r="Q247" s="62">
        <v>6</v>
      </c>
      <c r="R247">
        <v>11.5</v>
      </c>
      <c r="S247" s="61">
        <v>5</v>
      </c>
      <c r="T247" s="57">
        <v>10.1</v>
      </c>
      <c r="U247" s="62">
        <v>7</v>
      </c>
      <c r="W247" s="66">
        <v>11.5</v>
      </c>
      <c r="X247">
        <v>11.5</v>
      </c>
      <c r="AD247" s="66">
        <v>5.5</v>
      </c>
      <c r="AE247">
        <v>5.5</v>
      </c>
      <c r="AI247" s="66">
        <v>16.25</v>
      </c>
      <c r="AJ247">
        <v>16.25</v>
      </c>
    </row>
    <row r="248" spans="14:36" x14ac:dyDescent="0.25">
      <c r="P248" s="57">
        <v>9</v>
      </c>
      <c r="Q248" s="62">
        <v>8</v>
      </c>
      <c r="R248" s="57">
        <v>11.6</v>
      </c>
      <c r="S248" s="62">
        <v>5</v>
      </c>
      <c r="T248" s="57">
        <v>10.1</v>
      </c>
      <c r="U248" s="62">
        <v>6</v>
      </c>
      <c r="W248" s="66">
        <v>11.6</v>
      </c>
      <c r="X248">
        <v>11.6</v>
      </c>
      <c r="AD248" s="66">
        <v>6.5</v>
      </c>
      <c r="AE248">
        <v>6.5</v>
      </c>
      <c r="AI248" s="66">
        <v>16.5</v>
      </c>
      <c r="AJ248">
        <v>16.5</v>
      </c>
    </row>
    <row r="249" spans="14:36" x14ac:dyDescent="0.25">
      <c r="P249" s="57">
        <v>9</v>
      </c>
      <c r="Q249" s="62">
        <v>9</v>
      </c>
      <c r="R249" s="57">
        <v>11.7</v>
      </c>
      <c r="S249" s="62">
        <v>7</v>
      </c>
      <c r="T249" s="57">
        <v>10.199999999999999</v>
      </c>
      <c r="U249" s="62">
        <v>5</v>
      </c>
      <c r="W249" s="66">
        <v>12</v>
      </c>
      <c r="X249">
        <v>12</v>
      </c>
      <c r="AD249" s="66">
        <v>7.25</v>
      </c>
      <c r="AE249">
        <v>7.25</v>
      </c>
      <c r="AI249" s="66">
        <v>18.100000000000001</v>
      </c>
      <c r="AJ249">
        <v>18.100000000000001</v>
      </c>
    </row>
    <row r="250" spans="14:36" x14ac:dyDescent="0.25">
      <c r="P250" s="57">
        <v>9</v>
      </c>
      <c r="Q250" s="62">
        <v>9</v>
      </c>
      <c r="R250" s="57">
        <v>11.75</v>
      </c>
      <c r="S250" s="62">
        <v>8</v>
      </c>
      <c r="T250" s="57">
        <v>10.199999999999999</v>
      </c>
      <c r="U250" s="62">
        <v>5</v>
      </c>
      <c r="W250" s="66">
        <v>12.25</v>
      </c>
      <c r="X250">
        <v>12.25</v>
      </c>
      <c r="AD250" s="66">
        <v>7.5</v>
      </c>
      <c r="AE250">
        <v>7.5</v>
      </c>
      <c r="AI250" s="66">
        <v>18.5</v>
      </c>
      <c r="AJ250">
        <v>18.5</v>
      </c>
    </row>
    <row r="251" spans="14:36" x14ac:dyDescent="0.25">
      <c r="P251" s="10">
        <v>9</v>
      </c>
      <c r="Q251" s="61">
        <v>9</v>
      </c>
      <c r="R251" s="57">
        <v>11.75</v>
      </c>
      <c r="S251" s="62">
        <v>8</v>
      </c>
      <c r="T251">
        <v>10.199999999999999</v>
      </c>
      <c r="U251" s="60">
        <v>8</v>
      </c>
      <c r="W251" s="66">
        <v>13.25</v>
      </c>
      <c r="X251">
        <v>26.5</v>
      </c>
      <c r="AD251" s="66">
        <v>8.25</v>
      </c>
      <c r="AE251">
        <v>8.25</v>
      </c>
      <c r="AI251" s="66">
        <v>18.75</v>
      </c>
      <c r="AJ251">
        <v>18.75</v>
      </c>
    </row>
    <row r="252" spans="14:36" x14ac:dyDescent="0.25">
      <c r="N252" s="21"/>
      <c r="P252" s="57">
        <v>9.1</v>
      </c>
      <c r="Q252" s="62">
        <v>5</v>
      </c>
      <c r="R252" s="57">
        <v>11.9</v>
      </c>
      <c r="S252" s="62">
        <v>5</v>
      </c>
      <c r="T252" s="57">
        <v>10.25</v>
      </c>
      <c r="U252" s="62">
        <v>10</v>
      </c>
      <c r="W252" s="66">
        <v>13.75</v>
      </c>
      <c r="X252">
        <v>13.75</v>
      </c>
      <c r="AD252" s="66">
        <v>9.75</v>
      </c>
      <c r="AE252">
        <v>9.75</v>
      </c>
      <c r="AI252" s="65" t="s">
        <v>77</v>
      </c>
    </row>
    <row r="253" spans="14:36" x14ac:dyDescent="0.25">
      <c r="N253" s="21"/>
      <c r="P253" s="57">
        <v>9.1</v>
      </c>
      <c r="Q253" s="62">
        <v>8</v>
      </c>
      <c r="R253" s="57">
        <v>11.9</v>
      </c>
      <c r="S253" s="62">
        <v>6</v>
      </c>
      <c r="T253" s="57">
        <v>10.25</v>
      </c>
      <c r="U253" s="62">
        <v>8</v>
      </c>
      <c r="W253" s="66">
        <v>14.5</v>
      </c>
      <c r="X253">
        <v>14.5</v>
      </c>
      <c r="AD253" s="66">
        <v>10</v>
      </c>
      <c r="AE253">
        <v>10</v>
      </c>
      <c r="AI253" s="66" t="s">
        <v>77</v>
      </c>
    </row>
    <row r="254" spans="14:36" x14ac:dyDescent="0.25">
      <c r="N254" s="21"/>
      <c r="P254" s="57">
        <v>9.1999999999999993</v>
      </c>
      <c r="Q254" s="62">
        <v>8</v>
      </c>
      <c r="R254" s="57">
        <v>11.9</v>
      </c>
      <c r="S254" s="62">
        <v>6</v>
      </c>
      <c r="T254" s="57">
        <v>10.25</v>
      </c>
      <c r="U254" s="62">
        <v>6</v>
      </c>
      <c r="W254" s="66">
        <v>15.25</v>
      </c>
      <c r="X254">
        <v>15.25</v>
      </c>
      <c r="AD254" s="66">
        <v>10.1</v>
      </c>
      <c r="AE254">
        <v>10.1</v>
      </c>
      <c r="AI254" s="65" t="s">
        <v>78</v>
      </c>
      <c r="AJ254">
        <v>3010.4500000000012</v>
      </c>
    </row>
    <row r="255" spans="14:36" x14ac:dyDescent="0.25">
      <c r="P255" s="57">
        <v>9.1999999999999993</v>
      </c>
      <c r="Q255" s="62">
        <v>8</v>
      </c>
      <c r="R255" s="57">
        <v>12</v>
      </c>
      <c r="S255" s="62">
        <v>10</v>
      </c>
      <c r="T255" s="57">
        <v>10.25</v>
      </c>
      <c r="U255" s="62">
        <v>6</v>
      </c>
      <c r="W255" s="66">
        <v>15.5</v>
      </c>
      <c r="X255">
        <v>15.5</v>
      </c>
      <c r="AD255" s="66">
        <v>10.5</v>
      </c>
      <c r="AE255">
        <v>10.5</v>
      </c>
    </row>
    <row r="256" spans="14:36" x14ac:dyDescent="0.25">
      <c r="P256" s="57">
        <v>9.25</v>
      </c>
      <c r="Q256" s="62">
        <v>7</v>
      </c>
      <c r="R256" s="57">
        <v>12</v>
      </c>
      <c r="S256" s="62">
        <v>6</v>
      </c>
      <c r="T256" s="57">
        <v>10.3</v>
      </c>
      <c r="U256" s="62">
        <v>5</v>
      </c>
      <c r="W256" s="66">
        <v>16</v>
      </c>
      <c r="X256">
        <v>16</v>
      </c>
      <c r="AD256" s="66">
        <v>12</v>
      </c>
      <c r="AE256">
        <v>24</v>
      </c>
    </row>
    <row r="257" spans="14:31" x14ac:dyDescent="0.25">
      <c r="N257" s="21"/>
      <c r="P257" s="57">
        <v>9.25</v>
      </c>
      <c r="Q257" s="62">
        <v>8</v>
      </c>
      <c r="R257" s="57">
        <v>12</v>
      </c>
      <c r="S257" s="62">
        <v>10</v>
      </c>
      <c r="T257" s="57">
        <v>10.3</v>
      </c>
      <c r="U257" s="62">
        <v>7</v>
      </c>
      <c r="W257" s="66">
        <v>17.5</v>
      </c>
      <c r="X257">
        <v>17.5</v>
      </c>
      <c r="AD257" s="66">
        <v>12.25</v>
      </c>
      <c r="AE257">
        <v>12.25</v>
      </c>
    </row>
    <row r="258" spans="14:31" x14ac:dyDescent="0.25">
      <c r="P258" s="57">
        <v>9.3000000000000007</v>
      </c>
      <c r="Q258" s="62">
        <v>6</v>
      </c>
      <c r="R258" s="57">
        <v>12</v>
      </c>
      <c r="S258" s="62">
        <v>7</v>
      </c>
      <c r="T258" s="57">
        <v>10.3</v>
      </c>
      <c r="U258" s="62">
        <v>5</v>
      </c>
      <c r="W258" s="66" t="s">
        <v>77</v>
      </c>
      <c r="AD258" s="66">
        <v>16.7</v>
      </c>
      <c r="AE258">
        <v>16.7</v>
      </c>
    </row>
    <row r="259" spans="14:31" x14ac:dyDescent="0.25">
      <c r="P259" s="57">
        <v>9.3000000000000007</v>
      </c>
      <c r="Q259" s="62">
        <v>6</v>
      </c>
      <c r="R259" s="57">
        <v>12.1</v>
      </c>
      <c r="S259" s="62">
        <v>7</v>
      </c>
      <c r="T259" s="57">
        <v>10.5</v>
      </c>
      <c r="U259" s="62">
        <v>6</v>
      </c>
      <c r="W259" s="65" t="s">
        <v>77</v>
      </c>
      <c r="AD259" s="65" t="s">
        <v>77</v>
      </c>
    </row>
    <row r="260" spans="14:31" x14ac:dyDescent="0.25">
      <c r="P260" s="57">
        <v>9.34</v>
      </c>
      <c r="Q260" s="62">
        <v>5</v>
      </c>
      <c r="R260">
        <v>12.1</v>
      </c>
      <c r="S260" s="60">
        <v>7</v>
      </c>
      <c r="T260" s="57">
        <v>10.5</v>
      </c>
      <c r="U260" s="62">
        <v>9</v>
      </c>
      <c r="W260" s="66" t="s">
        <v>77</v>
      </c>
      <c r="AD260" s="66" t="s">
        <v>77</v>
      </c>
    </row>
    <row r="261" spans="14:31" x14ac:dyDescent="0.25">
      <c r="P261" s="57">
        <v>9.4</v>
      </c>
      <c r="Q261" s="62">
        <v>5</v>
      </c>
      <c r="R261">
        <v>12.1</v>
      </c>
      <c r="S261" s="60">
        <v>7</v>
      </c>
      <c r="T261" s="57">
        <v>10.5</v>
      </c>
      <c r="U261" s="62">
        <v>9</v>
      </c>
      <c r="W261" s="65" t="s">
        <v>78</v>
      </c>
      <c r="X261">
        <v>3185.9499999999985</v>
      </c>
      <c r="AD261" s="65" t="s">
        <v>78</v>
      </c>
      <c r="AE261">
        <v>3122.5999999999995</v>
      </c>
    </row>
    <row r="262" spans="14:31" x14ac:dyDescent="0.25">
      <c r="P262" s="57">
        <v>9.4</v>
      </c>
      <c r="Q262" s="62">
        <v>6</v>
      </c>
      <c r="R262">
        <v>12.1</v>
      </c>
      <c r="S262" s="60">
        <v>7</v>
      </c>
      <c r="T262" s="57">
        <v>10.8</v>
      </c>
      <c r="U262" s="62">
        <v>9</v>
      </c>
    </row>
    <row r="263" spans="14:31" x14ac:dyDescent="0.25">
      <c r="P263" s="57">
        <v>9.4</v>
      </c>
      <c r="Q263" s="62">
        <v>6</v>
      </c>
      <c r="R263" s="57">
        <v>12.2</v>
      </c>
      <c r="S263" s="62">
        <v>8</v>
      </c>
      <c r="T263" s="57">
        <v>11</v>
      </c>
      <c r="U263" s="62">
        <v>7</v>
      </c>
    </row>
    <row r="264" spans="14:31" x14ac:dyDescent="0.25">
      <c r="P264" s="57">
        <v>9.5</v>
      </c>
      <c r="Q264" s="62">
        <v>6</v>
      </c>
      <c r="R264" s="57">
        <v>12.2</v>
      </c>
      <c r="S264" s="62">
        <v>7</v>
      </c>
      <c r="T264" s="57">
        <v>11</v>
      </c>
      <c r="U264" s="62">
        <v>9</v>
      </c>
    </row>
    <row r="265" spans="14:31" x14ac:dyDescent="0.25">
      <c r="P265" s="57">
        <v>9.5</v>
      </c>
      <c r="Q265" s="62">
        <v>7</v>
      </c>
      <c r="R265" s="57">
        <v>12.2</v>
      </c>
      <c r="S265" s="62">
        <v>7</v>
      </c>
      <c r="T265" s="57">
        <v>11.2</v>
      </c>
      <c r="U265" s="62">
        <v>6</v>
      </c>
    </row>
    <row r="266" spans="14:31" x14ac:dyDescent="0.25">
      <c r="P266" s="57">
        <v>9.5</v>
      </c>
      <c r="Q266" s="62">
        <v>9</v>
      </c>
      <c r="R266" s="57">
        <v>12.2</v>
      </c>
      <c r="S266" s="62">
        <v>7</v>
      </c>
      <c r="T266" s="57">
        <v>11.3</v>
      </c>
      <c r="U266" s="62">
        <v>8</v>
      </c>
    </row>
    <row r="267" spans="14:31" x14ac:dyDescent="0.25">
      <c r="P267" s="57">
        <v>9.6</v>
      </c>
      <c r="Q267" s="62">
        <v>6</v>
      </c>
      <c r="R267" s="57">
        <v>12.2</v>
      </c>
      <c r="S267" s="62">
        <v>6</v>
      </c>
      <c r="T267" s="57">
        <v>11.5</v>
      </c>
      <c r="U267" s="62">
        <v>10</v>
      </c>
    </row>
    <row r="268" spans="14:31" x14ac:dyDescent="0.25">
      <c r="P268" s="57">
        <v>9.75</v>
      </c>
      <c r="Q268" s="62">
        <v>5</v>
      </c>
      <c r="R268" s="57">
        <v>12.2</v>
      </c>
      <c r="S268" s="62">
        <v>6</v>
      </c>
      <c r="T268" s="57">
        <v>11.5</v>
      </c>
      <c r="U268" s="62">
        <v>8</v>
      </c>
    </row>
    <row r="269" spans="14:31" x14ac:dyDescent="0.25">
      <c r="P269" s="57">
        <v>9.75</v>
      </c>
      <c r="Q269" s="62">
        <v>6</v>
      </c>
      <c r="R269" s="57">
        <v>12.25</v>
      </c>
      <c r="S269" s="62">
        <v>10</v>
      </c>
      <c r="T269" s="57">
        <v>11.5</v>
      </c>
      <c r="U269" s="62">
        <v>7</v>
      </c>
    </row>
    <row r="270" spans="14:31" x14ac:dyDescent="0.25">
      <c r="P270" s="57">
        <v>9.75</v>
      </c>
      <c r="Q270" s="62">
        <v>9</v>
      </c>
      <c r="R270" s="57">
        <v>12.25</v>
      </c>
      <c r="S270" s="62">
        <v>7</v>
      </c>
      <c r="T270" s="57">
        <v>11.5</v>
      </c>
      <c r="U270" s="62">
        <v>10</v>
      </c>
    </row>
    <row r="271" spans="14:31" x14ac:dyDescent="0.25">
      <c r="P271" s="57">
        <v>9.8000000000000007</v>
      </c>
      <c r="Q271" s="62">
        <v>6</v>
      </c>
      <c r="R271" s="57">
        <v>12.25</v>
      </c>
      <c r="S271" s="62">
        <v>8</v>
      </c>
      <c r="T271" s="57">
        <v>11.75</v>
      </c>
      <c r="U271" s="62">
        <v>9</v>
      </c>
    </row>
    <row r="272" spans="14:31" x14ac:dyDescent="0.25">
      <c r="P272" s="10">
        <v>9.8000000000000007</v>
      </c>
      <c r="Q272" s="61">
        <v>8</v>
      </c>
      <c r="R272" s="57">
        <v>12.5</v>
      </c>
      <c r="S272" s="62">
        <v>5</v>
      </c>
      <c r="T272" s="57">
        <v>12</v>
      </c>
      <c r="U272" s="62">
        <v>6</v>
      </c>
    </row>
    <row r="273" spans="14:21" x14ac:dyDescent="0.25">
      <c r="N273" s="21"/>
      <c r="P273" s="10">
        <v>9.8000000000000007</v>
      </c>
      <c r="Q273" s="61">
        <v>10</v>
      </c>
      <c r="R273" s="57">
        <v>12.5</v>
      </c>
      <c r="S273" s="62">
        <v>5</v>
      </c>
      <c r="T273" s="57">
        <v>12</v>
      </c>
      <c r="U273" s="62">
        <v>6</v>
      </c>
    </row>
    <row r="274" spans="14:21" x14ac:dyDescent="0.25">
      <c r="P274" s="57">
        <v>9.9</v>
      </c>
      <c r="Q274" s="62">
        <v>6</v>
      </c>
      <c r="R274" s="57">
        <v>12.5</v>
      </c>
      <c r="S274" s="62">
        <v>7</v>
      </c>
      <c r="T274" s="57">
        <v>12.25</v>
      </c>
      <c r="U274" s="62">
        <v>6</v>
      </c>
    </row>
    <row r="275" spans="14:21" x14ac:dyDescent="0.25">
      <c r="P275" s="57">
        <v>9.9</v>
      </c>
      <c r="Q275" s="62">
        <v>6</v>
      </c>
      <c r="R275" s="57">
        <v>12.5</v>
      </c>
      <c r="S275" s="62">
        <v>7</v>
      </c>
      <c r="T275" s="57">
        <v>12.4</v>
      </c>
      <c r="U275" s="62">
        <v>5</v>
      </c>
    </row>
    <row r="276" spans="14:21" x14ac:dyDescent="0.25">
      <c r="P276" s="57">
        <v>9.9</v>
      </c>
      <c r="Q276" s="62">
        <v>9</v>
      </c>
      <c r="R276" s="57">
        <v>12.6</v>
      </c>
      <c r="S276" s="62">
        <v>8</v>
      </c>
      <c r="T276" s="57">
        <v>12.4</v>
      </c>
      <c r="U276" s="62">
        <v>8</v>
      </c>
    </row>
    <row r="277" spans="14:21" x14ac:dyDescent="0.25">
      <c r="P277" s="10">
        <v>10</v>
      </c>
      <c r="Q277" s="60">
        <v>6</v>
      </c>
      <c r="R277" s="57">
        <v>12.6</v>
      </c>
      <c r="S277" s="62">
        <v>4</v>
      </c>
      <c r="T277" s="57">
        <v>12.5</v>
      </c>
      <c r="U277" s="62">
        <v>8</v>
      </c>
    </row>
    <row r="278" spans="14:21" x14ac:dyDescent="0.25">
      <c r="P278" s="57">
        <v>10</v>
      </c>
      <c r="Q278" s="62">
        <v>6</v>
      </c>
      <c r="R278" s="57">
        <v>12.7</v>
      </c>
      <c r="S278" s="62">
        <v>5</v>
      </c>
      <c r="T278" s="57">
        <v>12.75</v>
      </c>
      <c r="U278" s="62">
        <v>7</v>
      </c>
    </row>
    <row r="279" spans="14:21" x14ac:dyDescent="0.25">
      <c r="P279" s="57">
        <v>10</v>
      </c>
      <c r="Q279" s="62">
        <v>6</v>
      </c>
      <c r="R279" s="57">
        <v>13</v>
      </c>
      <c r="S279" s="62">
        <v>6</v>
      </c>
      <c r="T279" s="57">
        <v>13</v>
      </c>
      <c r="U279" s="62">
        <v>6</v>
      </c>
    </row>
    <row r="280" spans="14:21" x14ac:dyDescent="0.25">
      <c r="P280" s="57">
        <v>10</v>
      </c>
      <c r="Q280" s="62">
        <v>6</v>
      </c>
      <c r="R280" s="57">
        <v>13</v>
      </c>
      <c r="S280" s="62">
        <v>7</v>
      </c>
      <c r="T280" s="57">
        <v>13</v>
      </c>
      <c r="U280" s="62">
        <v>5</v>
      </c>
    </row>
    <row r="281" spans="14:21" x14ac:dyDescent="0.25">
      <c r="P281" s="57">
        <v>10</v>
      </c>
      <c r="Q281" s="62">
        <v>6</v>
      </c>
      <c r="R281" s="57">
        <v>13</v>
      </c>
      <c r="S281" s="62">
        <v>6</v>
      </c>
      <c r="T281" s="57">
        <v>13</v>
      </c>
      <c r="U281" s="62">
        <v>6</v>
      </c>
    </row>
    <row r="282" spans="14:21" x14ac:dyDescent="0.25">
      <c r="P282" s="57">
        <v>10</v>
      </c>
      <c r="Q282" s="62">
        <v>7</v>
      </c>
      <c r="R282" s="57">
        <v>13.2</v>
      </c>
      <c r="S282" s="62">
        <v>7</v>
      </c>
      <c r="T282" s="57">
        <v>13</v>
      </c>
      <c r="U282" s="62">
        <v>6</v>
      </c>
    </row>
    <row r="283" spans="14:21" x14ac:dyDescent="0.25">
      <c r="P283" s="57">
        <v>10</v>
      </c>
      <c r="Q283" s="62">
        <v>8</v>
      </c>
      <c r="R283" s="57">
        <v>13.2</v>
      </c>
      <c r="S283" s="62">
        <v>5</v>
      </c>
      <c r="T283" s="57">
        <v>13</v>
      </c>
      <c r="U283" s="62">
        <v>8</v>
      </c>
    </row>
    <row r="284" spans="14:21" x14ac:dyDescent="0.25">
      <c r="P284" s="10">
        <v>10</v>
      </c>
      <c r="Q284" s="61">
        <v>8</v>
      </c>
      <c r="R284" s="57">
        <v>13.25</v>
      </c>
      <c r="S284" s="62">
        <v>8</v>
      </c>
      <c r="T284" s="57">
        <v>13</v>
      </c>
      <c r="U284" s="62">
        <v>6</v>
      </c>
    </row>
    <row r="285" spans="14:21" x14ac:dyDescent="0.25">
      <c r="P285" s="57">
        <v>10</v>
      </c>
      <c r="Q285" s="62">
        <v>9</v>
      </c>
      <c r="R285" s="57">
        <v>13.25</v>
      </c>
      <c r="S285" s="62">
        <v>8</v>
      </c>
      <c r="T285" s="57">
        <v>13</v>
      </c>
      <c r="U285" s="62">
        <v>9</v>
      </c>
    </row>
    <row r="286" spans="14:21" x14ac:dyDescent="0.25">
      <c r="P286" s="57">
        <v>10.1</v>
      </c>
      <c r="Q286" s="62">
        <v>6</v>
      </c>
      <c r="R286" s="57">
        <v>13.3</v>
      </c>
      <c r="S286" s="62">
        <v>5</v>
      </c>
      <c r="T286" s="57">
        <v>13.1</v>
      </c>
      <c r="U286" s="62">
        <v>6</v>
      </c>
    </row>
    <row r="287" spans="14:21" x14ac:dyDescent="0.25">
      <c r="N287" s="21"/>
      <c r="P287" s="57">
        <v>10.1</v>
      </c>
      <c r="Q287" s="62">
        <v>7</v>
      </c>
      <c r="R287" s="57">
        <v>13.4</v>
      </c>
      <c r="S287" s="62">
        <v>6</v>
      </c>
      <c r="T287" s="57">
        <v>13.2</v>
      </c>
      <c r="U287" s="62">
        <v>6</v>
      </c>
    </row>
    <row r="288" spans="14:21" x14ac:dyDescent="0.25">
      <c r="N288" s="21"/>
      <c r="P288" s="57">
        <v>10.199999999999999</v>
      </c>
      <c r="Q288" s="62">
        <v>7</v>
      </c>
      <c r="R288" s="57">
        <v>13.5</v>
      </c>
      <c r="S288" s="62">
        <v>7</v>
      </c>
      <c r="T288" s="57">
        <v>13.2</v>
      </c>
      <c r="U288" s="62">
        <v>9</v>
      </c>
    </row>
    <row r="289" spans="14:21" x14ac:dyDescent="0.25">
      <c r="P289" s="57">
        <v>10.25</v>
      </c>
      <c r="Q289" s="62">
        <v>6</v>
      </c>
      <c r="R289" s="57">
        <v>13.5</v>
      </c>
      <c r="S289" s="62">
        <v>7</v>
      </c>
      <c r="T289" s="57">
        <v>13.25</v>
      </c>
      <c r="U289" s="62">
        <v>5</v>
      </c>
    </row>
    <row r="290" spans="14:21" x14ac:dyDescent="0.25">
      <c r="P290" s="57">
        <v>10.25</v>
      </c>
      <c r="Q290" s="62">
        <v>7</v>
      </c>
      <c r="R290" s="57">
        <v>13.6</v>
      </c>
      <c r="S290" s="62">
        <v>5</v>
      </c>
      <c r="T290" s="57">
        <v>13.4</v>
      </c>
      <c r="U290" s="62">
        <v>6</v>
      </c>
    </row>
    <row r="291" spans="14:21" x14ac:dyDescent="0.25">
      <c r="P291" s="57">
        <v>10.25</v>
      </c>
      <c r="Q291" s="62">
        <v>9</v>
      </c>
      <c r="R291" s="57">
        <v>13.6</v>
      </c>
      <c r="S291" s="62">
        <v>6</v>
      </c>
      <c r="T291" s="57">
        <v>13.5</v>
      </c>
      <c r="U291" s="62">
        <v>5</v>
      </c>
    </row>
    <row r="292" spans="14:21" x14ac:dyDescent="0.25">
      <c r="P292" s="57">
        <v>10.4</v>
      </c>
      <c r="Q292" s="62">
        <v>6</v>
      </c>
      <c r="R292" s="57">
        <v>13.6</v>
      </c>
      <c r="S292" s="62">
        <v>7</v>
      </c>
      <c r="T292" s="57">
        <v>13.75</v>
      </c>
      <c r="U292" s="62">
        <v>7</v>
      </c>
    </row>
    <row r="293" spans="14:21" x14ac:dyDescent="0.25">
      <c r="P293" s="10">
        <v>10.5</v>
      </c>
      <c r="Q293" s="60">
        <v>7</v>
      </c>
      <c r="R293" s="57">
        <v>13.7</v>
      </c>
      <c r="S293" s="62">
        <v>9</v>
      </c>
      <c r="T293" s="57">
        <v>13.8</v>
      </c>
      <c r="U293" s="62">
        <v>5</v>
      </c>
    </row>
    <row r="294" spans="14:21" x14ac:dyDescent="0.25">
      <c r="P294" s="57">
        <v>10.5</v>
      </c>
      <c r="Q294" s="62">
        <v>10</v>
      </c>
      <c r="R294" s="57">
        <v>13.75</v>
      </c>
      <c r="S294" s="62">
        <v>7</v>
      </c>
      <c r="T294" s="57">
        <v>13.8</v>
      </c>
      <c r="U294" s="62">
        <v>7</v>
      </c>
    </row>
    <row r="295" spans="14:21" x14ac:dyDescent="0.25">
      <c r="P295" s="57">
        <v>10.8</v>
      </c>
      <c r="Q295" s="62">
        <v>6</v>
      </c>
      <c r="R295" s="57">
        <v>13.75</v>
      </c>
      <c r="S295" s="62">
        <v>9</v>
      </c>
      <c r="T295" s="57">
        <v>13.9</v>
      </c>
      <c r="U295" s="62">
        <v>7</v>
      </c>
    </row>
    <row r="296" spans="14:21" x14ac:dyDescent="0.25">
      <c r="P296" s="10">
        <v>11.2</v>
      </c>
      <c r="Q296" s="61">
        <v>5</v>
      </c>
      <c r="R296" s="57">
        <v>13.9</v>
      </c>
      <c r="S296" s="62">
        <v>6</v>
      </c>
      <c r="T296" s="57">
        <v>14</v>
      </c>
      <c r="U296" s="62">
        <v>5</v>
      </c>
    </row>
    <row r="297" spans="14:21" x14ac:dyDescent="0.25">
      <c r="P297" s="57">
        <v>11.2</v>
      </c>
      <c r="Q297" s="62">
        <v>9</v>
      </c>
      <c r="R297" s="57">
        <v>14.1</v>
      </c>
      <c r="S297" s="62">
        <v>7</v>
      </c>
      <c r="T297" s="57">
        <v>14</v>
      </c>
      <c r="U297" s="62">
        <v>7</v>
      </c>
    </row>
    <row r="298" spans="14:21" x14ac:dyDescent="0.25">
      <c r="P298" s="57">
        <v>11.2</v>
      </c>
      <c r="Q298" s="62">
        <v>9</v>
      </c>
      <c r="R298" s="57">
        <v>14.1</v>
      </c>
      <c r="S298" s="62">
        <v>6</v>
      </c>
      <c r="T298" s="57">
        <v>14.1</v>
      </c>
      <c r="U298" s="62">
        <v>6</v>
      </c>
    </row>
    <row r="299" spans="14:21" x14ac:dyDescent="0.25">
      <c r="P299" s="57">
        <v>11.25</v>
      </c>
      <c r="Q299" s="62">
        <v>9</v>
      </c>
      <c r="R299" s="57">
        <v>14.25</v>
      </c>
      <c r="S299" s="62">
        <v>9</v>
      </c>
      <c r="T299" s="57">
        <v>14.25</v>
      </c>
      <c r="U299" s="62">
        <v>9</v>
      </c>
    </row>
    <row r="300" spans="14:21" x14ac:dyDescent="0.25">
      <c r="N300" s="21"/>
      <c r="P300" s="57">
        <v>11.3</v>
      </c>
      <c r="Q300" s="62">
        <v>5</v>
      </c>
      <c r="R300" s="57">
        <v>14.25</v>
      </c>
      <c r="S300" s="62">
        <v>7</v>
      </c>
      <c r="T300" s="57">
        <v>14.5</v>
      </c>
      <c r="U300" s="62">
        <v>10</v>
      </c>
    </row>
    <row r="301" spans="14:21" x14ac:dyDescent="0.25">
      <c r="P301" s="57">
        <v>11.3</v>
      </c>
      <c r="Q301" s="62">
        <v>9</v>
      </c>
      <c r="R301" s="57">
        <v>14.5</v>
      </c>
      <c r="S301" s="62">
        <v>6</v>
      </c>
      <c r="T301" s="57">
        <v>14.6</v>
      </c>
      <c r="U301" s="62">
        <v>5</v>
      </c>
    </row>
    <row r="302" spans="14:21" x14ac:dyDescent="0.25">
      <c r="P302" s="10">
        <v>11.5</v>
      </c>
      <c r="Q302" s="60">
        <v>4</v>
      </c>
      <c r="R302" s="57">
        <v>14.5</v>
      </c>
      <c r="S302" s="62">
        <v>7</v>
      </c>
      <c r="T302" s="57">
        <v>14.75</v>
      </c>
      <c r="U302" s="62">
        <v>6</v>
      </c>
    </row>
    <row r="303" spans="14:21" x14ac:dyDescent="0.25">
      <c r="P303" s="10">
        <v>11.5</v>
      </c>
      <c r="Q303" s="60">
        <v>6</v>
      </c>
      <c r="R303" s="57">
        <v>14.5</v>
      </c>
      <c r="S303" s="62">
        <v>6</v>
      </c>
      <c r="T303" s="57">
        <v>14.75</v>
      </c>
      <c r="U303" s="62">
        <v>10</v>
      </c>
    </row>
    <row r="304" spans="14:21" x14ac:dyDescent="0.25">
      <c r="P304" s="57">
        <v>11.5</v>
      </c>
      <c r="Q304" s="62">
        <v>7</v>
      </c>
      <c r="R304" s="57">
        <v>14.6</v>
      </c>
      <c r="S304" s="62">
        <v>5</v>
      </c>
      <c r="T304" s="57">
        <v>14.75</v>
      </c>
      <c r="U304" s="62">
        <v>6</v>
      </c>
    </row>
    <row r="305" spans="14:21" x14ac:dyDescent="0.25">
      <c r="P305" s="10">
        <v>11.5</v>
      </c>
      <c r="Q305" s="60">
        <v>7</v>
      </c>
      <c r="R305" s="57">
        <v>14.75</v>
      </c>
      <c r="S305" s="62">
        <v>5</v>
      </c>
      <c r="T305" s="57">
        <v>14.8</v>
      </c>
      <c r="U305" s="62">
        <v>6</v>
      </c>
    </row>
    <row r="306" spans="14:21" x14ac:dyDescent="0.25">
      <c r="P306" s="10">
        <v>11.5</v>
      </c>
      <c r="Q306" s="61">
        <v>10</v>
      </c>
      <c r="R306" s="57">
        <v>14.75</v>
      </c>
      <c r="S306" s="62">
        <v>5</v>
      </c>
      <c r="T306" s="57">
        <v>14.8</v>
      </c>
      <c r="U306" s="62">
        <v>4</v>
      </c>
    </row>
    <row r="307" spans="14:21" x14ac:dyDescent="0.25">
      <c r="P307" s="57">
        <v>11.6</v>
      </c>
      <c r="Q307" s="62">
        <v>10</v>
      </c>
      <c r="R307" s="57">
        <v>14.75</v>
      </c>
      <c r="S307" s="62">
        <v>7</v>
      </c>
      <c r="T307" s="57">
        <v>15</v>
      </c>
      <c r="U307" s="62">
        <v>5</v>
      </c>
    </row>
    <row r="308" spans="14:21" x14ac:dyDescent="0.25">
      <c r="P308" s="57">
        <v>11.75</v>
      </c>
      <c r="Q308" s="62">
        <v>6</v>
      </c>
      <c r="R308" s="57">
        <v>14.8</v>
      </c>
      <c r="S308" s="62">
        <v>6</v>
      </c>
      <c r="T308" s="57">
        <v>15</v>
      </c>
      <c r="U308" s="62">
        <v>5</v>
      </c>
    </row>
    <row r="309" spans="14:21" x14ac:dyDescent="0.25">
      <c r="P309" s="57">
        <v>11.8</v>
      </c>
      <c r="Q309" s="62">
        <v>6</v>
      </c>
      <c r="R309" s="57">
        <v>14.8</v>
      </c>
      <c r="S309" s="62">
        <v>5</v>
      </c>
      <c r="T309" s="57">
        <v>15</v>
      </c>
      <c r="U309" s="62">
        <v>10</v>
      </c>
    </row>
    <row r="310" spans="14:21" x14ac:dyDescent="0.25">
      <c r="P310" s="57">
        <v>11.8</v>
      </c>
      <c r="Q310" s="62">
        <v>6</v>
      </c>
      <c r="R310" s="57">
        <v>14.8</v>
      </c>
      <c r="S310" s="62">
        <v>7</v>
      </c>
      <c r="T310" s="57">
        <v>15.4</v>
      </c>
      <c r="U310" s="62">
        <v>6</v>
      </c>
    </row>
    <row r="311" spans="14:21" x14ac:dyDescent="0.25">
      <c r="P311" s="57">
        <v>12</v>
      </c>
      <c r="Q311" s="62">
        <v>6</v>
      </c>
      <c r="R311" s="57">
        <v>14.9</v>
      </c>
      <c r="S311" s="62">
        <v>6</v>
      </c>
      <c r="T311" s="57">
        <v>15.4</v>
      </c>
      <c r="U311" s="62">
        <v>5</v>
      </c>
    </row>
    <row r="312" spans="14:21" x14ac:dyDescent="0.25">
      <c r="P312" s="57">
        <v>12</v>
      </c>
      <c r="Q312" s="62">
        <v>10</v>
      </c>
      <c r="R312" s="57">
        <v>15</v>
      </c>
      <c r="S312" s="62">
        <v>6</v>
      </c>
      <c r="T312" s="57">
        <v>15.5</v>
      </c>
      <c r="U312" s="62">
        <v>5</v>
      </c>
    </row>
    <row r="313" spans="14:21" x14ac:dyDescent="0.25">
      <c r="P313" s="57">
        <v>12.1</v>
      </c>
      <c r="Q313" s="62">
        <v>5</v>
      </c>
      <c r="R313" s="57">
        <v>15.1</v>
      </c>
      <c r="S313" s="62">
        <v>7</v>
      </c>
      <c r="T313" s="57">
        <v>15.6</v>
      </c>
      <c r="U313" s="62">
        <v>5</v>
      </c>
    </row>
    <row r="314" spans="14:21" x14ac:dyDescent="0.25">
      <c r="N314" s="21"/>
      <c r="P314" s="57">
        <v>12.25</v>
      </c>
      <c r="Q314" s="62">
        <v>10</v>
      </c>
      <c r="R314" s="57">
        <v>15.1</v>
      </c>
      <c r="S314" s="62">
        <v>5</v>
      </c>
      <c r="T314" s="57">
        <v>15.6</v>
      </c>
      <c r="U314" s="62">
        <v>7</v>
      </c>
    </row>
    <row r="315" spans="14:21" x14ac:dyDescent="0.25">
      <c r="N315" s="21"/>
      <c r="P315" s="57">
        <v>12.3</v>
      </c>
      <c r="Q315" s="62">
        <v>6</v>
      </c>
      <c r="R315" s="57">
        <v>15.2</v>
      </c>
      <c r="S315" s="62">
        <v>7</v>
      </c>
      <c r="T315" s="57">
        <v>15.8</v>
      </c>
      <c r="U315" s="62">
        <v>6</v>
      </c>
    </row>
    <row r="316" spans="14:21" x14ac:dyDescent="0.25">
      <c r="N316" s="21"/>
      <c r="P316" s="57">
        <v>12.3</v>
      </c>
      <c r="Q316" s="62">
        <v>6</v>
      </c>
      <c r="R316" s="57">
        <v>15.25</v>
      </c>
      <c r="S316" s="62">
        <v>7</v>
      </c>
      <c r="T316" s="57">
        <v>16.05</v>
      </c>
      <c r="U316" s="62">
        <v>6</v>
      </c>
    </row>
    <row r="317" spans="14:21" x14ac:dyDescent="0.25">
      <c r="N317" s="21"/>
      <c r="P317" s="57">
        <v>12.5</v>
      </c>
      <c r="Q317" s="62">
        <v>5</v>
      </c>
      <c r="R317" s="57">
        <v>15.3</v>
      </c>
      <c r="S317" s="62">
        <v>6</v>
      </c>
      <c r="T317" s="57">
        <v>16.100000000000001</v>
      </c>
      <c r="U317" s="62">
        <v>9</v>
      </c>
    </row>
    <row r="318" spans="14:21" x14ac:dyDescent="0.25">
      <c r="N318" s="21"/>
      <c r="P318" s="57">
        <v>12.5</v>
      </c>
      <c r="Q318" s="62">
        <v>7</v>
      </c>
      <c r="R318" s="57">
        <v>15.6</v>
      </c>
      <c r="S318" s="62">
        <v>6</v>
      </c>
      <c r="T318" s="57">
        <v>16.2</v>
      </c>
      <c r="U318" s="62">
        <v>10</v>
      </c>
    </row>
    <row r="319" spans="14:21" x14ac:dyDescent="0.25">
      <c r="N319" s="21"/>
      <c r="P319" s="57">
        <v>12.6</v>
      </c>
      <c r="Q319" s="62">
        <v>5</v>
      </c>
      <c r="R319" s="57">
        <v>15.75</v>
      </c>
      <c r="S319" s="62">
        <v>4</v>
      </c>
      <c r="T319" s="57">
        <v>16.25</v>
      </c>
      <c r="U319" s="62">
        <v>10</v>
      </c>
    </row>
    <row r="320" spans="14:21" x14ac:dyDescent="0.25">
      <c r="P320" s="57">
        <v>12.7</v>
      </c>
      <c r="Q320" s="62">
        <v>6</v>
      </c>
      <c r="R320" s="57">
        <v>15.8</v>
      </c>
      <c r="S320" s="62">
        <v>8</v>
      </c>
      <c r="T320" s="57">
        <v>16.25</v>
      </c>
      <c r="U320" s="62">
        <v>7</v>
      </c>
    </row>
    <row r="321" spans="14:21" x14ac:dyDescent="0.25">
      <c r="P321" s="57">
        <v>12.9</v>
      </c>
      <c r="Q321" s="62">
        <v>5</v>
      </c>
      <c r="R321" s="57">
        <v>15.9</v>
      </c>
      <c r="S321" s="62">
        <v>7</v>
      </c>
      <c r="T321" s="57">
        <v>16.5</v>
      </c>
      <c r="U321" s="62">
        <v>10</v>
      </c>
    </row>
    <row r="322" spans="14:21" x14ac:dyDescent="0.25">
      <c r="P322" s="57">
        <v>12.9</v>
      </c>
      <c r="Q322" s="62">
        <v>6</v>
      </c>
      <c r="R322" s="57">
        <v>16</v>
      </c>
      <c r="S322" s="62">
        <v>5</v>
      </c>
      <c r="T322">
        <v>16.5</v>
      </c>
      <c r="U322" s="59">
        <v>4</v>
      </c>
    </row>
    <row r="323" spans="14:21" x14ac:dyDescent="0.25">
      <c r="P323" s="57">
        <v>13</v>
      </c>
      <c r="Q323" s="62">
        <v>6</v>
      </c>
      <c r="R323" s="57">
        <v>16</v>
      </c>
      <c r="S323" s="62">
        <v>5</v>
      </c>
      <c r="T323" s="57">
        <v>17.2</v>
      </c>
      <c r="U323" s="62">
        <v>5</v>
      </c>
    </row>
    <row r="324" spans="14:21" x14ac:dyDescent="0.25">
      <c r="P324" s="57">
        <v>13.25</v>
      </c>
      <c r="Q324" s="62">
        <v>10</v>
      </c>
      <c r="R324">
        <v>16</v>
      </c>
      <c r="S324" s="61">
        <v>8</v>
      </c>
      <c r="T324" s="57">
        <v>18</v>
      </c>
      <c r="U324" s="62">
        <v>5</v>
      </c>
    </row>
    <row r="325" spans="14:21" x14ac:dyDescent="0.25">
      <c r="N325" s="21"/>
      <c r="P325" s="57">
        <v>13.25</v>
      </c>
      <c r="Q325" s="62">
        <v>10</v>
      </c>
      <c r="R325" s="57">
        <v>16.100000000000001</v>
      </c>
      <c r="S325" s="62">
        <v>6</v>
      </c>
      <c r="T325" s="57">
        <v>18</v>
      </c>
      <c r="U325" s="62">
        <v>9</v>
      </c>
    </row>
    <row r="326" spans="14:21" x14ac:dyDescent="0.25">
      <c r="N326" s="21"/>
      <c r="P326" s="57">
        <v>13.5</v>
      </c>
      <c r="Q326" s="62">
        <v>9</v>
      </c>
      <c r="R326" s="57">
        <v>16.2</v>
      </c>
      <c r="S326" s="62">
        <v>8</v>
      </c>
      <c r="T326" s="57">
        <v>18.100000000000001</v>
      </c>
      <c r="U326" s="62">
        <v>10</v>
      </c>
    </row>
    <row r="327" spans="14:21" x14ac:dyDescent="0.25">
      <c r="N327" s="21"/>
      <c r="P327" s="57">
        <v>13.75</v>
      </c>
      <c r="Q327" s="62">
        <v>10</v>
      </c>
      <c r="R327" s="57">
        <v>16.7</v>
      </c>
      <c r="S327" s="62">
        <v>10</v>
      </c>
      <c r="T327" s="57">
        <v>18.2</v>
      </c>
      <c r="U327" s="62">
        <v>8</v>
      </c>
    </row>
    <row r="328" spans="14:21" x14ac:dyDescent="0.25">
      <c r="P328" s="57">
        <v>14</v>
      </c>
      <c r="Q328" s="62">
        <v>5</v>
      </c>
      <c r="R328" s="57">
        <v>16.8</v>
      </c>
      <c r="S328" s="62">
        <v>4</v>
      </c>
      <c r="T328" s="57">
        <v>18.5</v>
      </c>
      <c r="U328" s="62">
        <v>10</v>
      </c>
    </row>
    <row r="329" spans="14:21" x14ac:dyDescent="0.25">
      <c r="P329" s="57">
        <v>14</v>
      </c>
      <c r="Q329" s="62">
        <v>9</v>
      </c>
      <c r="R329" s="57">
        <v>16.899999999999999</v>
      </c>
      <c r="S329" s="62">
        <v>5</v>
      </c>
      <c r="T329" s="57">
        <v>18.75</v>
      </c>
      <c r="U329" s="62">
        <v>10</v>
      </c>
    </row>
    <row r="330" spans="14:21" x14ac:dyDescent="0.25">
      <c r="P330" s="57">
        <v>14.3</v>
      </c>
      <c r="Q330" s="62">
        <v>6</v>
      </c>
      <c r="R330">
        <v>17</v>
      </c>
      <c r="S330" s="61">
        <v>4</v>
      </c>
      <c r="T330" s="57">
        <v>18.8</v>
      </c>
      <c r="U330" s="62">
        <v>6</v>
      </c>
    </row>
    <row r="331" spans="14:21" x14ac:dyDescent="0.25">
      <c r="P331" s="57">
        <v>14.5</v>
      </c>
      <c r="Q331" s="62">
        <v>5</v>
      </c>
      <c r="R331" s="57">
        <v>17.100000000000001</v>
      </c>
      <c r="S331" s="62">
        <v>5</v>
      </c>
      <c r="T331" s="57">
        <v>19.100000000000001</v>
      </c>
      <c r="U331" s="62">
        <v>6</v>
      </c>
    </row>
    <row r="332" spans="14:21" x14ac:dyDescent="0.25">
      <c r="P332" s="10">
        <v>14.5</v>
      </c>
      <c r="Q332" s="60">
        <v>5</v>
      </c>
      <c r="R332" s="57">
        <v>17.3</v>
      </c>
      <c r="S332" s="62">
        <v>6</v>
      </c>
      <c r="T332" s="57">
        <v>19.2</v>
      </c>
      <c r="U332" s="62">
        <v>5</v>
      </c>
    </row>
    <row r="333" spans="14:21" x14ac:dyDescent="0.25">
      <c r="P333" s="57">
        <v>14.5</v>
      </c>
      <c r="Q333" s="62">
        <v>10</v>
      </c>
      <c r="R333" s="58"/>
      <c r="S333" s="62">
        <v>6</v>
      </c>
      <c r="T333" s="57">
        <v>20.399999999999999</v>
      </c>
      <c r="U333" s="62">
        <v>4</v>
      </c>
    </row>
    <row r="334" spans="14:21" x14ac:dyDescent="0.25">
      <c r="P334" s="57">
        <v>14.65</v>
      </c>
      <c r="Q334" s="62">
        <v>5</v>
      </c>
      <c r="R334" s="58"/>
      <c r="S334" s="62">
        <v>9</v>
      </c>
      <c r="T334" s="57">
        <v>21.5</v>
      </c>
      <c r="U334" s="62">
        <v>4</v>
      </c>
    </row>
    <row r="335" spans="14:21" x14ac:dyDescent="0.25">
      <c r="N335" s="21"/>
      <c r="P335" s="57">
        <v>14.65</v>
      </c>
      <c r="Q335" s="62">
        <v>5</v>
      </c>
      <c r="R335" s="58"/>
      <c r="S335" s="62">
        <v>7</v>
      </c>
      <c r="T335" s="57">
        <v>22.5</v>
      </c>
      <c r="U335" s="62">
        <v>5</v>
      </c>
    </row>
    <row r="336" spans="14:21" x14ac:dyDescent="0.25">
      <c r="N336" s="37"/>
      <c r="P336" s="57">
        <v>14.7</v>
      </c>
      <c r="Q336" s="62">
        <v>4</v>
      </c>
      <c r="R336" s="58"/>
      <c r="S336" s="62">
        <v>7</v>
      </c>
      <c r="T336" s="57">
        <v>23.2</v>
      </c>
      <c r="U336" s="62">
        <v>4</v>
      </c>
    </row>
    <row r="337" spans="14:21" x14ac:dyDescent="0.25">
      <c r="N337" s="37"/>
      <c r="P337" s="57">
        <v>14.75</v>
      </c>
      <c r="Q337" s="62">
        <v>5</v>
      </c>
      <c r="R337" s="58"/>
      <c r="S337" s="62">
        <v>7</v>
      </c>
      <c r="T337" s="58"/>
      <c r="U337" s="62">
        <v>7</v>
      </c>
    </row>
    <row r="338" spans="14:21" x14ac:dyDescent="0.25">
      <c r="N338" s="37"/>
      <c r="P338" s="57">
        <v>14.8</v>
      </c>
      <c r="Q338" s="62">
        <v>5</v>
      </c>
      <c r="R338" s="58"/>
      <c r="S338" s="62">
        <v>6</v>
      </c>
      <c r="T338" s="58"/>
      <c r="U338" s="62">
        <v>9</v>
      </c>
    </row>
    <row r="339" spans="14:21" x14ac:dyDescent="0.25">
      <c r="P339" s="57">
        <v>14.8</v>
      </c>
      <c r="Q339" s="62">
        <v>5</v>
      </c>
      <c r="R339" s="58"/>
      <c r="S339" s="62">
        <v>5</v>
      </c>
      <c r="T339" s="58"/>
      <c r="U339" s="62">
        <v>7</v>
      </c>
    </row>
    <row r="340" spans="14:21" x14ac:dyDescent="0.25">
      <c r="P340" s="57">
        <v>15.2</v>
      </c>
      <c r="Q340" s="62">
        <v>6</v>
      </c>
      <c r="R340" s="58"/>
      <c r="S340" s="62">
        <v>6</v>
      </c>
      <c r="T340" s="58"/>
      <c r="U340" s="62">
        <v>7</v>
      </c>
    </row>
    <row r="341" spans="14:21" x14ac:dyDescent="0.25">
      <c r="P341" s="57">
        <v>15.25</v>
      </c>
      <c r="Q341" s="62">
        <v>10</v>
      </c>
      <c r="R341" s="58"/>
      <c r="S341" s="62">
        <v>7</v>
      </c>
      <c r="T341" s="58"/>
      <c r="U341" s="62">
        <v>7</v>
      </c>
    </row>
    <row r="342" spans="14:21" x14ac:dyDescent="0.25">
      <c r="P342" s="57">
        <v>15.4</v>
      </c>
      <c r="Q342" s="62">
        <v>5</v>
      </c>
      <c r="R342" s="58"/>
      <c r="S342" s="62">
        <v>5</v>
      </c>
      <c r="T342" s="58"/>
      <c r="U342" s="62">
        <v>6</v>
      </c>
    </row>
    <row r="343" spans="14:21" x14ac:dyDescent="0.25">
      <c r="P343" s="57">
        <v>15.5</v>
      </c>
      <c r="Q343" s="62">
        <v>6</v>
      </c>
      <c r="R343" s="58"/>
      <c r="S343" s="62">
        <v>7</v>
      </c>
      <c r="T343" s="58"/>
      <c r="U343" s="62">
        <v>5</v>
      </c>
    </row>
    <row r="344" spans="14:21" x14ac:dyDescent="0.25">
      <c r="P344" s="57">
        <v>15.5</v>
      </c>
      <c r="Q344" s="62">
        <v>10</v>
      </c>
      <c r="T344" s="58"/>
      <c r="U344" s="62">
        <v>5</v>
      </c>
    </row>
    <row r="345" spans="14:21" x14ac:dyDescent="0.25">
      <c r="P345" s="57">
        <v>16</v>
      </c>
      <c r="Q345" s="62">
        <v>10</v>
      </c>
      <c r="T345" s="58"/>
      <c r="U345" s="62">
        <v>7</v>
      </c>
    </row>
    <row r="346" spans="14:21" x14ac:dyDescent="0.25">
      <c r="P346" s="57">
        <v>16.100000000000001</v>
      </c>
      <c r="Q346" s="62">
        <v>5</v>
      </c>
    </row>
    <row r="347" spans="14:21" x14ac:dyDescent="0.25">
      <c r="P347" s="57">
        <v>16.2</v>
      </c>
      <c r="Q347" s="62">
        <v>5</v>
      </c>
    </row>
    <row r="348" spans="14:21" x14ac:dyDescent="0.25">
      <c r="P348" s="57">
        <v>16.8</v>
      </c>
      <c r="Q348" s="62">
        <v>6</v>
      </c>
    </row>
    <row r="349" spans="14:21" x14ac:dyDescent="0.25">
      <c r="N349" s="37"/>
      <c r="P349" s="57">
        <v>17.3</v>
      </c>
      <c r="Q349" s="62">
        <v>5</v>
      </c>
    </row>
    <row r="350" spans="14:21" x14ac:dyDescent="0.25">
      <c r="P350" s="57">
        <v>17.399999999999999</v>
      </c>
      <c r="Q350" s="62">
        <v>4</v>
      </c>
    </row>
    <row r="351" spans="14:21" x14ac:dyDescent="0.25">
      <c r="P351" s="57">
        <v>17.399999999999999</v>
      </c>
      <c r="Q351" s="62">
        <v>5</v>
      </c>
    </row>
    <row r="352" spans="14:21" x14ac:dyDescent="0.25">
      <c r="P352" s="57">
        <v>17.5</v>
      </c>
      <c r="Q352" s="62">
        <v>6</v>
      </c>
    </row>
    <row r="353" spans="14:17" x14ac:dyDescent="0.25">
      <c r="P353" s="57">
        <v>17.5</v>
      </c>
      <c r="Q353" s="62">
        <v>10</v>
      </c>
    </row>
    <row r="354" spans="14:17" x14ac:dyDescent="0.25">
      <c r="P354" s="57">
        <v>18</v>
      </c>
      <c r="Q354" s="62">
        <v>5</v>
      </c>
    </row>
    <row r="355" spans="14:17" x14ac:dyDescent="0.25">
      <c r="P355" s="57">
        <v>18.600000000000001</v>
      </c>
      <c r="Q355" s="62">
        <v>6</v>
      </c>
    </row>
    <row r="356" spans="14:17" x14ac:dyDescent="0.25">
      <c r="P356" s="57">
        <v>18.600000000000001</v>
      </c>
      <c r="Q356" s="62">
        <v>6</v>
      </c>
    </row>
    <row r="357" spans="14:17" x14ac:dyDescent="0.25">
      <c r="P357" s="57">
        <v>19</v>
      </c>
      <c r="Q357" s="62">
        <v>5</v>
      </c>
    </row>
    <row r="358" spans="14:17" x14ac:dyDescent="0.25">
      <c r="N358" s="37"/>
      <c r="P358" s="57">
        <v>19</v>
      </c>
      <c r="Q358" s="62">
        <v>5</v>
      </c>
    </row>
    <row r="359" spans="14:17" x14ac:dyDescent="0.25">
      <c r="P359" s="57">
        <v>19.8</v>
      </c>
      <c r="Q359" s="62">
        <v>4</v>
      </c>
    </row>
    <row r="360" spans="14:17" x14ac:dyDescent="0.25">
      <c r="P360" s="57">
        <v>20.2</v>
      </c>
      <c r="Q360" s="62">
        <v>6</v>
      </c>
    </row>
    <row r="361" spans="14:17" x14ac:dyDescent="0.25">
      <c r="P361" s="57">
        <v>20.2</v>
      </c>
      <c r="Q361" s="62">
        <v>6</v>
      </c>
    </row>
    <row r="362" spans="14:17" x14ac:dyDescent="0.25">
      <c r="P362" s="57">
        <v>21.25</v>
      </c>
      <c r="Q362" s="62">
        <v>5</v>
      </c>
    </row>
    <row r="363" spans="14:17" x14ac:dyDescent="0.25">
      <c r="P363" s="57">
        <v>21.5</v>
      </c>
      <c r="Q363" s="62">
        <v>5</v>
      </c>
    </row>
    <row r="364" spans="14:17" x14ac:dyDescent="0.25">
      <c r="P364" s="57">
        <v>21.5</v>
      </c>
      <c r="Q364" s="62">
        <v>5</v>
      </c>
    </row>
    <row r="365" spans="14:17" x14ac:dyDescent="0.25">
      <c r="P365" s="57">
        <v>22.25</v>
      </c>
      <c r="Q365" s="62">
        <v>5</v>
      </c>
    </row>
    <row r="366" spans="14:17" x14ac:dyDescent="0.25">
      <c r="P366" s="57">
        <v>22.25</v>
      </c>
      <c r="Q366" s="62">
        <v>5</v>
      </c>
    </row>
    <row r="367" spans="14:17" x14ac:dyDescent="0.25">
      <c r="N367" s="37"/>
      <c r="P367" s="57">
        <v>23</v>
      </c>
      <c r="Q367" s="62">
        <v>5</v>
      </c>
    </row>
    <row r="368" spans="14:17" x14ac:dyDescent="0.25">
      <c r="P368" s="57">
        <v>23.25</v>
      </c>
      <c r="Q368" s="62">
        <v>4</v>
      </c>
    </row>
    <row r="369" spans="14:17" x14ac:dyDescent="0.25">
      <c r="P369" s="58"/>
      <c r="Q369" s="62">
        <v>5</v>
      </c>
    </row>
    <row r="370" spans="14:17" x14ac:dyDescent="0.25">
      <c r="P370" s="58"/>
      <c r="Q370" s="62">
        <v>5</v>
      </c>
    </row>
    <row r="371" spans="14:17" x14ac:dyDescent="0.25">
      <c r="P371" s="58"/>
      <c r="Q371" s="62">
        <v>6</v>
      </c>
    </row>
    <row r="372" spans="14:17" x14ac:dyDescent="0.25">
      <c r="P372" s="58"/>
      <c r="Q372" s="62">
        <v>7</v>
      </c>
    </row>
    <row r="373" spans="14:17" x14ac:dyDescent="0.25">
      <c r="P373" s="58"/>
      <c r="Q373" s="62">
        <v>7</v>
      </c>
    </row>
    <row r="374" spans="14:17" x14ac:dyDescent="0.25">
      <c r="P374" s="58"/>
      <c r="Q374" s="62">
        <v>7</v>
      </c>
    </row>
    <row r="375" spans="14:17" x14ac:dyDescent="0.25">
      <c r="P375" s="58"/>
      <c r="Q375" s="62">
        <v>7</v>
      </c>
    </row>
    <row r="376" spans="14:17" x14ac:dyDescent="0.25">
      <c r="P376" s="58"/>
      <c r="Q376" s="62">
        <v>9</v>
      </c>
    </row>
    <row r="377" spans="14:17" x14ac:dyDescent="0.25">
      <c r="N377" s="37"/>
      <c r="P377" s="58"/>
      <c r="Q377" s="62">
        <v>10</v>
      </c>
    </row>
  </sheetData>
  <sortState xmlns:xlrd2="http://schemas.microsoft.com/office/spreadsheetml/2017/richdata2" ref="P2:Q379">
    <sortCondition ref="P1:P37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951B-11C5-4D30-A60D-AEEEDC79712F}">
  <dimension ref="A1:BU62"/>
  <sheetViews>
    <sheetView topLeftCell="AC1" zoomScale="80" zoomScaleNormal="80" workbookViewId="0">
      <selection activeCell="BE43" sqref="BE43"/>
    </sheetView>
  </sheetViews>
  <sheetFormatPr defaultRowHeight="15" x14ac:dyDescent="0.25"/>
  <cols>
    <col min="19" max="19" width="10.7109375" bestFit="1" customWidth="1"/>
    <col min="35" max="35" width="10.5703125" bestFit="1" customWidth="1"/>
    <col min="36" max="36" width="10.5703125" customWidth="1"/>
    <col min="38" max="38" width="10.5703125" bestFit="1" customWidth="1"/>
    <col min="39" max="39" width="10.5703125" customWidth="1"/>
    <col min="44" max="44" width="10.5703125" bestFit="1" customWidth="1"/>
    <col min="45" max="45" width="10.5703125" customWidth="1"/>
    <col min="47" max="47" width="10.5703125" bestFit="1" customWidth="1"/>
    <col min="48" max="48" width="10.5703125" customWidth="1"/>
    <col min="50" max="50" width="10.5703125" bestFit="1" customWidth="1"/>
    <col min="51" max="51" width="10.5703125" customWidth="1"/>
    <col min="53" max="53" width="10.5703125" bestFit="1" customWidth="1"/>
    <col min="54" max="54" width="10.5703125" customWidth="1"/>
    <col min="56" max="56" width="10.5703125" bestFit="1" customWidth="1"/>
    <col min="57" max="57" width="10.5703125" customWidth="1"/>
    <col min="59" max="59" width="10.5703125" bestFit="1" customWidth="1"/>
    <col min="60" max="60" width="10.5703125" customWidth="1"/>
    <col min="62" max="62" width="10.5703125" bestFit="1" customWidth="1"/>
    <col min="63" max="63" width="10.5703125" customWidth="1"/>
    <col min="65" max="65" width="10.5703125" bestFit="1" customWidth="1"/>
    <col min="66" max="66" width="10.5703125" customWidth="1"/>
    <col min="68" max="68" width="10.5703125" bestFit="1" customWidth="1"/>
    <col min="69" max="69" width="10.5703125" customWidth="1"/>
    <col min="70" max="70" width="10" bestFit="1" customWidth="1"/>
    <col min="71" max="71" width="10.85546875" bestFit="1" customWidth="1"/>
    <col min="72" max="72" width="10.85546875" customWidth="1"/>
    <col min="73" max="73" width="10.85546875" bestFit="1" customWidth="1"/>
  </cols>
  <sheetData>
    <row r="1" spans="1:73" x14ac:dyDescent="0.25">
      <c r="A1" t="s">
        <v>31</v>
      </c>
      <c r="C1" s="71">
        <v>34169</v>
      </c>
      <c r="D1" s="72"/>
      <c r="E1" s="72">
        <v>36718</v>
      </c>
      <c r="F1" s="72"/>
      <c r="G1" s="73">
        <v>37809</v>
      </c>
      <c r="H1" s="74"/>
      <c r="I1" s="73">
        <v>38923</v>
      </c>
      <c r="J1" s="74"/>
      <c r="K1" s="73">
        <v>39652</v>
      </c>
      <c r="L1" s="74"/>
      <c r="M1" s="73">
        <v>41085</v>
      </c>
      <c r="N1" s="74"/>
      <c r="O1" s="73">
        <v>42184</v>
      </c>
      <c r="P1" s="74"/>
      <c r="Q1" s="73">
        <v>43640</v>
      </c>
      <c r="R1" s="74"/>
      <c r="S1" s="7"/>
      <c r="T1" s="69">
        <v>39340</v>
      </c>
      <c r="U1" s="69"/>
      <c r="V1" s="70"/>
      <c r="W1" s="69">
        <v>40071</v>
      </c>
      <c r="X1" s="69"/>
      <c r="Y1" s="70"/>
      <c r="Z1" s="69">
        <v>40778</v>
      </c>
      <c r="AA1" s="69"/>
      <c r="AB1" s="70"/>
      <c r="AC1" s="69">
        <v>42210</v>
      </c>
      <c r="AD1" s="69"/>
      <c r="AE1" s="70"/>
      <c r="AF1" s="69">
        <v>42977</v>
      </c>
      <c r="AG1" s="69"/>
      <c r="AH1" s="70"/>
      <c r="AI1" s="69">
        <v>42989</v>
      </c>
      <c r="AJ1" s="69"/>
      <c r="AK1" s="69"/>
      <c r="AL1" s="69">
        <v>42996</v>
      </c>
      <c r="AM1" s="69"/>
      <c r="AN1" s="69"/>
      <c r="AO1" s="69">
        <v>43024</v>
      </c>
      <c r="AP1" s="69"/>
      <c r="AQ1" s="69"/>
      <c r="AR1" s="69">
        <v>43329</v>
      </c>
      <c r="AS1" s="69"/>
      <c r="AT1" s="69"/>
      <c r="AU1" s="69">
        <v>43335</v>
      </c>
      <c r="AV1" s="69"/>
      <c r="AW1" s="69"/>
      <c r="AX1" s="69">
        <v>43342</v>
      </c>
      <c r="AY1" s="69"/>
      <c r="AZ1" s="69"/>
      <c r="BA1" s="69">
        <v>43641</v>
      </c>
      <c r="BB1" s="69"/>
      <c r="BC1" s="69"/>
      <c r="BD1" s="69">
        <v>43705</v>
      </c>
      <c r="BE1" s="69"/>
      <c r="BF1" s="69"/>
      <c r="BG1" s="69">
        <v>43719</v>
      </c>
      <c r="BH1" s="69"/>
      <c r="BI1" s="69"/>
      <c r="BJ1" s="69">
        <v>44069</v>
      </c>
      <c r="BK1" s="69"/>
      <c r="BL1" s="69"/>
      <c r="BM1" s="69">
        <v>44438</v>
      </c>
      <c r="BN1" s="69"/>
      <c r="BO1" s="69"/>
      <c r="BP1" s="69">
        <v>44803</v>
      </c>
      <c r="BQ1" s="69"/>
      <c r="BR1" s="69"/>
      <c r="BS1" s="69">
        <v>45168</v>
      </c>
      <c r="BT1" s="69"/>
      <c r="BU1" s="69"/>
    </row>
    <row r="2" spans="1:73" x14ac:dyDescent="0.25">
      <c r="A2" t="s">
        <v>36</v>
      </c>
      <c r="B2" t="s">
        <v>37</v>
      </c>
      <c r="C2" t="s">
        <v>45</v>
      </c>
      <c r="D2" t="s">
        <v>30</v>
      </c>
      <c r="E2" t="s">
        <v>45</v>
      </c>
      <c r="F2" t="s">
        <v>30</v>
      </c>
      <c r="G2" s="10" t="s">
        <v>45</v>
      </c>
      <c r="H2" s="10" t="s">
        <v>30</v>
      </c>
      <c r="I2" s="10" t="s">
        <v>45</v>
      </c>
      <c r="J2" s="10" t="s">
        <v>30</v>
      </c>
      <c r="K2" s="10" t="s">
        <v>45</v>
      </c>
      <c r="L2" s="10" t="s">
        <v>30</v>
      </c>
      <c r="M2" s="10" t="s">
        <v>45</v>
      </c>
      <c r="N2" s="10" t="s">
        <v>30</v>
      </c>
      <c r="O2" s="16">
        <v>22.1</v>
      </c>
      <c r="P2" s="10" t="s">
        <v>30</v>
      </c>
      <c r="Q2" s="10" t="s">
        <v>45</v>
      </c>
      <c r="R2" s="10" t="s">
        <v>30</v>
      </c>
      <c r="S2" t="s">
        <v>37</v>
      </c>
      <c r="T2" t="s">
        <v>41</v>
      </c>
      <c r="U2" s="10" t="s">
        <v>45</v>
      </c>
      <c r="V2" t="s">
        <v>30</v>
      </c>
      <c r="W2" t="s">
        <v>41</v>
      </c>
      <c r="X2" t="s">
        <v>45</v>
      </c>
      <c r="Y2" t="s">
        <v>30</v>
      </c>
      <c r="Z2" t="s">
        <v>41</v>
      </c>
      <c r="AA2" t="s">
        <v>45</v>
      </c>
      <c r="AB2" t="s">
        <v>30</v>
      </c>
      <c r="AC2" t="s">
        <v>41</v>
      </c>
      <c r="AD2" t="s">
        <v>45</v>
      </c>
      <c r="AE2" t="s">
        <v>30</v>
      </c>
      <c r="AF2" s="10" t="s">
        <v>41</v>
      </c>
      <c r="AG2" s="10" t="s">
        <v>45</v>
      </c>
      <c r="AH2" s="10" t="s">
        <v>30</v>
      </c>
      <c r="AI2" t="s">
        <v>41</v>
      </c>
      <c r="AJ2" s="10" t="s">
        <v>45</v>
      </c>
      <c r="AK2" t="s">
        <v>30</v>
      </c>
      <c r="AL2" t="s">
        <v>41</v>
      </c>
      <c r="AM2" s="10" t="s">
        <v>45</v>
      </c>
      <c r="AN2" t="s">
        <v>30</v>
      </c>
      <c r="AO2" t="s">
        <v>41</v>
      </c>
      <c r="AP2" s="10" t="s">
        <v>45</v>
      </c>
      <c r="AQ2" t="s">
        <v>30</v>
      </c>
      <c r="AR2" s="10" t="s">
        <v>41</v>
      </c>
      <c r="AS2" s="10" t="s">
        <v>45</v>
      </c>
      <c r="AT2" s="10" t="s">
        <v>30</v>
      </c>
      <c r="AU2" s="10" t="s">
        <v>41</v>
      </c>
      <c r="AV2" s="10" t="s">
        <v>45</v>
      </c>
      <c r="AW2" s="10" t="s">
        <v>30</v>
      </c>
      <c r="AX2" s="10" t="s">
        <v>41</v>
      </c>
      <c r="AY2" s="10" t="s">
        <v>45</v>
      </c>
      <c r="AZ2" s="10" t="s">
        <v>30</v>
      </c>
      <c r="BA2" s="10" t="s">
        <v>41</v>
      </c>
      <c r="BB2" s="10" t="s">
        <v>45</v>
      </c>
      <c r="BC2" s="10" t="s">
        <v>30</v>
      </c>
      <c r="BD2" s="10" t="s">
        <v>41</v>
      </c>
      <c r="BE2" s="10" t="s">
        <v>45</v>
      </c>
      <c r="BF2" s="10" t="s">
        <v>30</v>
      </c>
      <c r="BG2" s="10" t="s">
        <v>41</v>
      </c>
      <c r="BH2" s="10" t="s">
        <v>45</v>
      </c>
      <c r="BI2" s="10" t="s">
        <v>30</v>
      </c>
      <c r="BJ2" s="10" t="s">
        <v>41</v>
      </c>
      <c r="BK2" s="10" t="s">
        <v>45</v>
      </c>
      <c r="BL2" s="10" t="s">
        <v>30</v>
      </c>
      <c r="BM2" s="10" t="s">
        <v>41</v>
      </c>
      <c r="BN2" s="10" t="s">
        <v>45</v>
      </c>
      <c r="BO2" s="10" t="s">
        <v>30</v>
      </c>
      <c r="BP2" s="10" t="s">
        <v>41</v>
      </c>
      <c r="BQ2" s="10" t="s">
        <v>45</v>
      </c>
      <c r="BR2" s="10" t="s">
        <v>30</v>
      </c>
      <c r="BS2" s="10" t="s">
        <v>41</v>
      </c>
      <c r="BT2" s="10" t="s">
        <v>45</v>
      </c>
      <c r="BU2" s="10" t="s">
        <v>30</v>
      </c>
    </row>
    <row r="3" spans="1:73" x14ac:dyDescent="0.25">
      <c r="A3">
        <v>0</v>
      </c>
      <c r="B3">
        <f t="shared" ref="B3:B31" si="0">A3/0.3048</f>
        <v>0</v>
      </c>
      <c r="C3" s="16">
        <v>25</v>
      </c>
      <c r="D3" s="16">
        <v>7.8</v>
      </c>
      <c r="E3" s="16">
        <v>24.9</v>
      </c>
      <c r="F3" s="16">
        <v>7.95</v>
      </c>
      <c r="G3" s="16">
        <v>26</v>
      </c>
      <c r="H3" s="16">
        <v>7.7</v>
      </c>
      <c r="I3" s="16">
        <v>26</v>
      </c>
      <c r="J3" s="16">
        <v>7.7</v>
      </c>
      <c r="K3" s="16">
        <v>26.62</v>
      </c>
      <c r="L3" s="16">
        <v>8.5500000000000007</v>
      </c>
      <c r="M3" s="16">
        <v>25.9</v>
      </c>
      <c r="N3" s="16">
        <v>7.71</v>
      </c>
      <c r="O3" s="16">
        <v>22.1</v>
      </c>
      <c r="P3" s="16">
        <v>10</v>
      </c>
      <c r="Q3" s="16">
        <v>22.52</v>
      </c>
      <c r="R3" s="16">
        <v>9.3800000000000008</v>
      </c>
      <c r="S3">
        <v>0</v>
      </c>
      <c r="T3">
        <v>69.900000000000006</v>
      </c>
      <c r="U3">
        <f t="shared" ref="U3:U41" si="1">(T3-32)*5/9</f>
        <v>21.055555555555557</v>
      </c>
      <c r="V3">
        <v>8.44</v>
      </c>
      <c r="W3" s="10">
        <v>74.599999999999994</v>
      </c>
      <c r="X3">
        <f t="shared" ref="X3:X28" si="2">(W3-32)*5/9</f>
        <v>23.666666666666664</v>
      </c>
      <c r="Y3" s="10">
        <v>9.73</v>
      </c>
      <c r="Z3">
        <v>76.099999999999994</v>
      </c>
      <c r="AA3">
        <f t="shared" ref="AA3:AA34" si="3">(Z3-32)*5/9</f>
        <v>24.499999999999996</v>
      </c>
      <c r="AB3">
        <v>7.83</v>
      </c>
      <c r="AC3">
        <v>80.7</v>
      </c>
      <c r="AD3">
        <f>(AC3-32)*5/9</f>
        <v>27.055555555555557</v>
      </c>
      <c r="AE3">
        <v>7.6</v>
      </c>
      <c r="AF3">
        <v>74.5</v>
      </c>
      <c r="AG3">
        <f t="shared" ref="AG3:AG47" si="4">(AF3-32)*5/9</f>
        <v>23.611111111111111</v>
      </c>
      <c r="AH3">
        <v>8.1</v>
      </c>
      <c r="AI3">
        <v>68.599999999999994</v>
      </c>
      <c r="AJ3">
        <f t="shared" ref="AJ3:AJ44" si="5">(AI3-32)*5/9</f>
        <v>20.333333333333329</v>
      </c>
      <c r="AK3">
        <v>7.8</v>
      </c>
      <c r="AL3">
        <v>72.400000000000006</v>
      </c>
      <c r="AM3">
        <f t="shared" ref="AM3:AM47" si="6">(AL3-32)*5/9</f>
        <v>22.444444444444446</v>
      </c>
      <c r="AN3">
        <v>7</v>
      </c>
      <c r="AO3">
        <v>65.099999999999994</v>
      </c>
      <c r="AP3">
        <f t="shared" ref="AP3:AP43" si="7">(AO3-32)*5/9</f>
        <v>18.388888888888886</v>
      </c>
      <c r="AQ3">
        <v>6.6</v>
      </c>
      <c r="AR3">
        <v>80.5</v>
      </c>
      <c r="AS3">
        <f t="shared" ref="AS3:AS47" si="8">(AR3-32)*5/9</f>
        <v>26.944444444444443</v>
      </c>
      <c r="AT3">
        <v>7.7</v>
      </c>
      <c r="AU3">
        <v>76.3</v>
      </c>
      <c r="AV3">
        <f t="shared" ref="AV3:AV47" si="9">(AU3-32)*5/9</f>
        <v>24.611111111111111</v>
      </c>
      <c r="AW3">
        <v>8</v>
      </c>
      <c r="AX3">
        <v>76.900000000000006</v>
      </c>
      <c r="AY3">
        <f t="shared" ref="AY3:AY47" si="10">(AX3-32)*5/9</f>
        <v>24.944444444444446</v>
      </c>
      <c r="AZ3">
        <v>7.5</v>
      </c>
      <c r="BA3">
        <v>74.099999999999994</v>
      </c>
      <c r="BB3">
        <f t="shared" ref="BB3:BB47" si="11">(BA3-32)*5/9</f>
        <v>23.388888888888886</v>
      </c>
      <c r="BC3">
        <v>6.9</v>
      </c>
      <c r="BD3">
        <v>73.3</v>
      </c>
      <c r="BE3">
        <f t="shared" ref="BE3:BE42" si="12">(BD3-32)*5/9</f>
        <v>22.944444444444443</v>
      </c>
      <c r="BF3" s="11">
        <v>8.1</v>
      </c>
      <c r="BG3">
        <v>73.400000000000006</v>
      </c>
      <c r="BH3">
        <f t="shared" ref="BH3:BH41" si="13">(BG3-32)*5/9</f>
        <v>23.000000000000004</v>
      </c>
      <c r="BI3">
        <v>9</v>
      </c>
      <c r="BJ3" s="11">
        <v>79.5</v>
      </c>
      <c r="BK3">
        <f t="shared" ref="BK3:BK30" si="14">(BJ3-32)*5/9</f>
        <v>26.388888888888889</v>
      </c>
      <c r="BL3" s="11">
        <v>8.32</v>
      </c>
      <c r="BM3" s="11">
        <v>82.2</v>
      </c>
      <c r="BN3">
        <f t="shared" ref="BN3:BN33" si="15">(BM3-32)*5/9</f>
        <v>27.888888888888889</v>
      </c>
      <c r="BO3" s="11">
        <v>9.0299999999999994</v>
      </c>
      <c r="BP3" s="11">
        <v>76</v>
      </c>
      <c r="BQ3">
        <f t="shared" ref="BQ3:BQ28" si="16">(BP3-32)*5/9</f>
        <v>24.444444444444443</v>
      </c>
      <c r="BR3" s="11">
        <v>8.2899999999999991</v>
      </c>
      <c r="BS3" s="11">
        <v>74.2</v>
      </c>
      <c r="BT3">
        <f t="shared" ref="BT3:BT28" si="17">(BS3-32)*5/9</f>
        <v>23.444444444444443</v>
      </c>
      <c r="BU3" s="11">
        <v>9.27</v>
      </c>
    </row>
    <row r="4" spans="1:73" x14ac:dyDescent="0.25">
      <c r="A4">
        <v>1</v>
      </c>
      <c r="B4">
        <f t="shared" si="0"/>
        <v>3.280839895013123</v>
      </c>
      <c r="C4" s="16">
        <v>25</v>
      </c>
      <c r="D4" s="16">
        <v>7.8</v>
      </c>
      <c r="E4" s="16">
        <v>24.9</v>
      </c>
      <c r="F4" s="16">
        <v>8.11</v>
      </c>
      <c r="G4" s="16">
        <v>26</v>
      </c>
      <c r="H4" s="16">
        <v>8.1</v>
      </c>
      <c r="I4" s="16">
        <v>26</v>
      </c>
      <c r="J4" s="16">
        <v>8.1</v>
      </c>
      <c r="K4" s="16">
        <v>26.63</v>
      </c>
      <c r="L4" s="16">
        <v>8.6999999999999993</v>
      </c>
      <c r="M4" s="16">
        <v>26.1</v>
      </c>
      <c r="N4" s="16">
        <v>7.72</v>
      </c>
      <c r="O4" s="18"/>
      <c r="P4" s="16">
        <v>9.76</v>
      </c>
      <c r="Q4" s="16">
        <v>22.61</v>
      </c>
      <c r="R4" s="16">
        <v>9.48</v>
      </c>
      <c r="S4">
        <v>2</v>
      </c>
      <c r="T4">
        <v>70</v>
      </c>
      <c r="U4">
        <f t="shared" si="1"/>
        <v>21.111111111111111</v>
      </c>
      <c r="V4">
        <v>8.59</v>
      </c>
      <c r="W4" s="10">
        <v>74</v>
      </c>
      <c r="X4">
        <f t="shared" si="2"/>
        <v>23.333333333333332</v>
      </c>
      <c r="Y4" s="10">
        <v>9.69</v>
      </c>
      <c r="Z4">
        <v>76.8</v>
      </c>
      <c r="AA4">
        <f t="shared" si="3"/>
        <v>24.888888888888889</v>
      </c>
      <c r="AB4">
        <v>7.7539999999999996</v>
      </c>
      <c r="AF4">
        <v>74.599999999999994</v>
      </c>
      <c r="AG4">
        <f t="shared" si="4"/>
        <v>23.666666666666664</v>
      </c>
      <c r="AH4">
        <v>8.3000000000000007</v>
      </c>
      <c r="AI4">
        <v>68.5</v>
      </c>
      <c r="AJ4">
        <f t="shared" si="5"/>
        <v>20.277777777777779</v>
      </c>
      <c r="AK4">
        <v>7.8</v>
      </c>
      <c r="AL4">
        <v>72.5</v>
      </c>
      <c r="AM4">
        <f t="shared" si="6"/>
        <v>22.5</v>
      </c>
      <c r="AN4">
        <v>7</v>
      </c>
      <c r="AO4">
        <v>65.099999999999994</v>
      </c>
      <c r="AP4">
        <f t="shared" si="7"/>
        <v>18.388888888888886</v>
      </c>
      <c r="AQ4">
        <v>6.6</v>
      </c>
      <c r="AR4">
        <v>80.5</v>
      </c>
      <c r="AS4">
        <f t="shared" si="8"/>
        <v>26.944444444444443</v>
      </c>
      <c r="AT4">
        <v>7.7</v>
      </c>
      <c r="AU4">
        <v>76.3</v>
      </c>
      <c r="AV4">
        <f t="shared" si="9"/>
        <v>24.611111111111111</v>
      </c>
      <c r="AW4">
        <v>8</v>
      </c>
      <c r="AX4">
        <v>77</v>
      </c>
      <c r="AY4">
        <f t="shared" si="10"/>
        <v>25</v>
      </c>
      <c r="AZ4">
        <v>7.5</v>
      </c>
      <c r="BA4">
        <v>73.900000000000006</v>
      </c>
      <c r="BB4">
        <f t="shared" si="11"/>
        <v>23.277777777777782</v>
      </c>
      <c r="BC4">
        <v>6.8</v>
      </c>
      <c r="BD4">
        <v>73.599999999999994</v>
      </c>
      <c r="BE4">
        <f t="shared" si="12"/>
        <v>23.111111111111107</v>
      </c>
      <c r="BF4" s="11">
        <v>8.02</v>
      </c>
      <c r="BG4">
        <v>73.099999999999994</v>
      </c>
      <c r="BH4">
        <f t="shared" si="13"/>
        <v>22.833333333333329</v>
      </c>
      <c r="BI4">
        <v>9</v>
      </c>
      <c r="BJ4" s="11">
        <v>79.7</v>
      </c>
      <c r="BK4">
        <f t="shared" si="14"/>
        <v>26.5</v>
      </c>
      <c r="BL4" s="11">
        <v>8.34</v>
      </c>
      <c r="BM4" s="11">
        <v>82.4</v>
      </c>
      <c r="BN4">
        <f t="shared" si="15"/>
        <v>28.000000000000004</v>
      </c>
      <c r="BO4" s="11">
        <v>9.0500000000000007</v>
      </c>
      <c r="BP4" s="11">
        <v>76.099999999999994</v>
      </c>
      <c r="BQ4">
        <f t="shared" si="16"/>
        <v>24.499999999999996</v>
      </c>
      <c r="BR4" s="11">
        <v>8.3000000000000007</v>
      </c>
      <c r="BS4" s="11">
        <v>74.400000000000006</v>
      </c>
      <c r="BT4">
        <f t="shared" si="17"/>
        <v>23.555555555555557</v>
      </c>
      <c r="BU4" s="11">
        <v>9.27</v>
      </c>
    </row>
    <row r="5" spans="1:73" x14ac:dyDescent="0.25">
      <c r="A5">
        <v>1.5</v>
      </c>
      <c r="B5">
        <f t="shared" si="0"/>
        <v>4.9212598425196852</v>
      </c>
      <c r="C5" s="16">
        <v>25</v>
      </c>
      <c r="D5" s="16">
        <v>7.8</v>
      </c>
      <c r="E5" s="16">
        <v>24.8</v>
      </c>
      <c r="F5" s="16">
        <v>7.99</v>
      </c>
      <c r="G5" s="16">
        <v>26</v>
      </c>
      <c r="H5" s="16">
        <v>7.5</v>
      </c>
      <c r="I5" s="16">
        <v>26</v>
      </c>
      <c r="J5" s="16">
        <v>7.5</v>
      </c>
      <c r="K5" s="16">
        <v>26.62</v>
      </c>
      <c r="L5" s="16">
        <v>8.69</v>
      </c>
      <c r="M5" s="17">
        <v>26.1</v>
      </c>
      <c r="N5" s="17">
        <v>7.59</v>
      </c>
      <c r="O5" s="16">
        <v>21.9</v>
      </c>
      <c r="P5" s="18"/>
      <c r="Q5" s="19"/>
      <c r="R5" s="19"/>
      <c r="S5">
        <v>4</v>
      </c>
      <c r="T5">
        <v>70</v>
      </c>
      <c r="U5">
        <f t="shared" si="1"/>
        <v>21.111111111111111</v>
      </c>
      <c r="V5">
        <v>8.6300000000000008</v>
      </c>
      <c r="W5" s="10">
        <v>73.7</v>
      </c>
      <c r="X5">
        <f t="shared" si="2"/>
        <v>23.166666666666668</v>
      </c>
      <c r="Y5" s="10">
        <v>9.7200000000000006</v>
      </c>
      <c r="Z5">
        <v>76.8</v>
      </c>
      <c r="AA5">
        <f t="shared" si="3"/>
        <v>24.888888888888889</v>
      </c>
      <c r="AB5">
        <v>7.77</v>
      </c>
      <c r="AF5">
        <v>74.3</v>
      </c>
      <c r="AG5">
        <f t="shared" si="4"/>
        <v>23.5</v>
      </c>
      <c r="AH5">
        <v>8.3000000000000007</v>
      </c>
      <c r="AI5">
        <v>68.400000000000006</v>
      </c>
      <c r="AJ5">
        <f t="shared" si="5"/>
        <v>20.222222222222225</v>
      </c>
      <c r="AK5">
        <v>7.8</v>
      </c>
      <c r="AL5">
        <v>72.599999999999994</v>
      </c>
      <c r="AM5">
        <f t="shared" si="6"/>
        <v>22.555555555555554</v>
      </c>
      <c r="AN5">
        <v>6.9</v>
      </c>
      <c r="AO5">
        <v>65.2</v>
      </c>
      <c r="AP5">
        <f t="shared" si="7"/>
        <v>18.444444444444443</v>
      </c>
      <c r="AQ5">
        <v>6.5</v>
      </c>
      <c r="AR5">
        <v>80.5</v>
      </c>
      <c r="AS5">
        <f t="shared" si="8"/>
        <v>26.944444444444443</v>
      </c>
      <c r="AT5">
        <v>7.6</v>
      </c>
      <c r="AU5">
        <v>76.3</v>
      </c>
      <c r="AV5">
        <f t="shared" si="9"/>
        <v>24.611111111111111</v>
      </c>
      <c r="AW5">
        <v>8</v>
      </c>
      <c r="AX5">
        <v>76.900000000000006</v>
      </c>
      <c r="AY5">
        <f t="shared" si="10"/>
        <v>24.944444444444446</v>
      </c>
      <c r="AZ5">
        <v>7.5</v>
      </c>
      <c r="BA5">
        <v>73.900000000000006</v>
      </c>
      <c r="BB5">
        <f t="shared" si="11"/>
        <v>23.277777777777782</v>
      </c>
      <c r="BC5">
        <v>6.8</v>
      </c>
      <c r="BD5">
        <v>73.7</v>
      </c>
      <c r="BE5">
        <f t="shared" si="12"/>
        <v>23.166666666666668</v>
      </c>
      <c r="BF5" s="11">
        <v>8</v>
      </c>
      <c r="BG5">
        <v>72.8</v>
      </c>
      <c r="BH5">
        <f t="shared" si="13"/>
        <v>22.666666666666668</v>
      </c>
      <c r="BI5">
        <v>9</v>
      </c>
      <c r="BJ5" s="11">
        <v>79.7</v>
      </c>
      <c r="BK5">
        <f t="shared" si="14"/>
        <v>26.5</v>
      </c>
      <c r="BL5" s="11">
        <v>8.35</v>
      </c>
      <c r="BM5" s="11">
        <v>82.4</v>
      </c>
      <c r="BN5">
        <f t="shared" si="15"/>
        <v>28.000000000000004</v>
      </c>
      <c r="BO5" s="11">
        <v>9.0500000000000007</v>
      </c>
      <c r="BP5" s="11">
        <v>76.099999999999994</v>
      </c>
      <c r="BQ5">
        <f t="shared" si="16"/>
        <v>24.499999999999996</v>
      </c>
      <c r="BR5" s="11">
        <v>8.31</v>
      </c>
      <c r="BS5" s="11">
        <v>74.5</v>
      </c>
      <c r="BT5">
        <f t="shared" si="17"/>
        <v>23.611111111111111</v>
      </c>
      <c r="BU5" s="11">
        <v>9.27</v>
      </c>
    </row>
    <row r="6" spans="1:73" x14ac:dyDescent="0.25">
      <c r="A6">
        <v>2</v>
      </c>
      <c r="B6">
        <f t="shared" si="0"/>
        <v>6.561679790026246</v>
      </c>
      <c r="C6" s="16">
        <v>25</v>
      </c>
      <c r="D6" s="16">
        <v>7.8</v>
      </c>
      <c r="E6" s="16">
        <v>24.7</v>
      </c>
      <c r="F6" s="16">
        <v>8.1</v>
      </c>
      <c r="G6" s="16">
        <v>26</v>
      </c>
      <c r="H6" s="16">
        <v>7.6</v>
      </c>
      <c r="I6" s="16">
        <v>26</v>
      </c>
      <c r="J6" s="16">
        <v>7.6</v>
      </c>
      <c r="K6" s="16">
        <v>26.62</v>
      </c>
      <c r="L6" s="16">
        <v>8.69</v>
      </c>
      <c r="M6" s="16">
        <v>26.1</v>
      </c>
      <c r="N6" s="16">
        <v>7.68</v>
      </c>
      <c r="O6" s="16">
        <v>21.9</v>
      </c>
      <c r="P6" s="16">
        <v>9.7100000000000009</v>
      </c>
      <c r="Q6" s="16">
        <v>22.6</v>
      </c>
      <c r="R6" s="16">
        <v>9.49</v>
      </c>
      <c r="S6">
        <v>6</v>
      </c>
      <c r="T6">
        <v>70.099999999999994</v>
      </c>
      <c r="U6">
        <f t="shared" si="1"/>
        <v>21.166666666666664</v>
      </c>
      <c r="V6">
        <v>8.68</v>
      </c>
      <c r="W6" s="10">
        <v>73.599999999999994</v>
      </c>
      <c r="X6">
        <f t="shared" si="2"/>
        <v>23.111111111111107</v>
      </c>
      <c r="Y6" s="10">
        <v>8.69</v>
      </c>
      <c r="Z6">
        <v>76.7</v>
      </c>
      <c r="AA6">
        <f t="shared" si="3"/>
        <v>24.833333333333332</v>
      </c>
      <c r="AB6">
        <v>7.88</v>
      </c>
      <c r="AF6">
        <v>74.099999999999994</v>
      </c>
      <c r="AG6">
        <f t="shared" si="4"/>
        <v>23.388888888888886</v>
      </c>
      <c r="AH6">
        <v>8.4</v>
      </c>
      <c r="AI6">
        <v>68.3</v>
      </c>
      <c r="AJ6">
        <f t="shared" si="5"/>
        <v>20.166666666666668</v>
      </c>
      <c r="AK6">
        <v>7.8</v>
      </c>
      <c r="AL6">
        <v>72.599999999999994</v>
      </c>
      <c r="AM6">
        <f t="shared" si="6"/>
        <v>22.555555555555554</v>
      </c>
      <c r="AN6">
        <v>7</v>
      </c>
      <c r="AO6">
        <v>65.2</v>
      </c>
      <c r="AP6">
        <f t="shared" si="7"/>
        <v>18.444444444444443</v>
      </c>
      <c r="AQ6">
        <v>6.5</v>
      </c>
      <c r="AR6">
        <v>80.5</v>
      </c>
      <c r="AS6">
        <f t="shared" si="8"/>
        <v>26.944444444444443</v>
      </c>
      <c r="AT6">
        <v>7.7</v>
      </c>
      <c r="AU6">
        <v>76.3</v>
      </c>
      <c r="AV6">
        <f t="shared" si="9"/>
        <v>24.611111111111111</v>
      </c>
      <c r="AW6">
        <v>8</v>
      </c>
      <c r="AX6">
        <v>76.8</v>
      </c>
      <c r="AY6">
        <f t="shared" si="10"/>
        <v>24.888888888888889</v>
      </c>
      <c r="AZ6">
        <v>7.5</v>
      </c>
      <c r="BA6">
        <v>73.900000000000006</v>
      </c>
      <c r="BB6">
        <f t="shared" si="11"/>
        <v>23.277777777777782</v>
      </c>
      <c r="BC6">
        <v>6.9</v>
      </c>
      <c r="BD6">
        <v>73.8</v>
      </c>
      <c r="BE6">
        <f t="shared" si="12"/>
        <v>23.222222222222221</v>
      </c>
      <c r="BF6" s="11">
        <v>7.97</v>
      </c>
      <c r="BG6">
        <v>72.5</v>
      </c>
      <c r="BH6">
        <f t="shared" si="13"/>
        <v>22.5</v>
      </c>
      <c r="BI6">
        <v>9</v>
      </c>
      <c r="BJ6" s="11">
        <v>79.8</v>
      </c>
      <c r="BK6">
        <f t="shared" si="14"/>
        <v>26.555555555555557</v>
      </c>
      <c r="BL6" s="11">
        <v>8.35</v>
      </c>
      <c r="BM6" s="11">
        <v>82.4</v>
      </c>
      <c r="BN6">
        <f t="shared" si="15"/>
        <v>28.000000000000004</v>
      </c>
      <c r="BO6" s="11">
        <v>9.0500000000000007</v>
      </c>
      <c r="BP6" s="11">
        <v>76.099999999999994</v>
      </c>
      <c r="BQ6">
        <f t="shared" si="16"/>
        <v>24.499999999999996</v>
      </c>
      <c r="BR6" s="11">
        <v>8.32</v>
      </c>
      <c r="BS6" s="11">
        <v>74.8</v>
      </c>
      <c r="BT6">
        <f t="shared" si="17"/>
        <v>23.777777777777779</v>
      </c>
      <c r="BU6" s="11">
        <v>9.23</v>
      </c>
    </row>
    <row r="7" spans="1:73" x14ac:dyDescent="0.25">
      <c r="A7">
        <v>3</v>
      </c>
      <c r="B7">
        <f t="shared" si="0"/>
        <v>9.8425196850393704</v>
      </c>
      <c r="C7" s="16">
        <v>25</v>
      </c>
      <c r="D7" s="16">
        <v>7.8</v>
      </c>
      <c r="E7" s="16">
        <v>24.6</v>
      </c>
      <c r="F7" s="16">
        <v>8.07</v>
      </c>
      <c r="G7" s="16">
        <v>25.7</v>
      </c>
      <c r="H7" s="16">
        <v>8.1</v>
      </c>
      <c r="I7" s="16">
        <v>25.7</v>
      </c>
      <c r="J7" s="16">
        <v>8.1</v>
      </c>
      <c r="K7" s="16">
        <v>26.59</v>
      </c>
      <c r="L7" s="16">
        <v>8.68</v>
      </c>
      <c r="M7" s="16">
        <v>26.1</v>
      </c>
      <c r="N7" s="16">
        <v>7.75</v>
      </c>
      <c r="O7" s="16">
        <v>21.8</v>
      </c>
      <c r="P7" s="16">
        <v>9.6</v>
      </c>
      <c r="Q7" s="16">
        <v>22.58</v>
      </c>
      <c r="R7" s="16">
        <v>9.48</v>
      </c>
      <c r="S7">
        <v>8</v>
      </c>
      <c r="T7">
        <v>70.099999999999994</v>
      </c>
      <c r="U7">
        <f t="shared" si="1"/>
        <v>21.166666666666664</v>
      </c>
      <c r="V7">
        <v>8.66</v>
      </c>
      <c r="W7" s="10">
        <v>73.3</v>
      </c>
      <c r="X7">
        <f t="shared" si="2"/>
        <v>22.944444444444443</v>
      </c>
      <c r="Y7" s="10">
        <v>9.44</v>
      </c>
      <c r="Z7">
        <v>76.7</v>
      </c>
      <c r="AA7">
        <f t="shared" si="3"/>
        <v>24.833333333333332</v>
      </c>
      <c r="AB7">
        <v>7.82</v>
      </c>
      <c r="AF7">
        <v>74</v>
      </c>
      <c r="AG7">
        <f t="shared" si="4"/>
        <v>23.333333333333332</v>
      </c>
      <c r="AH7">
        <v>8.4</v>
      </c>
      <c r="AI7">
        <v>68.2</v>
      </c>
      <c r="AJ7">
        <f t="shared" si="5"/>
        <v>20.111111111111111</v>
      </c>
      <c r="AK7">
        <v>7.8</v>
      </c>
      <c r="AL7">
        <v>72.599999999999994</v>
      </c>
      <c r="AM7">
        <f t="shared" si="6"/>
        <v>22.555555555555554</v>
      </c>
      <c r="AN7">
        <v>7</v>
      </c>
      <c r="AO7">
        <v>65.2</v>
      </c>
      <c r="AP7">
        <f t="shared" si="7"/>
        <v>18.444444444444443</v>
      </c>
      <c r="AQ7">
        <v>6.5</v>
      </c>
      <c r="AR7">
        <v>80.5</v>
      </c>
      <c r="AS7">
        <f t="shared" si="8"/>
        <v>26.944444444444443</v>
      </c>
      <c r="AT7">
        <v>7.6</v>
      </c>
      <c r="AU7">
        <v>76.3</v>
      </c>
      <c r="AV7">
        <f t="shared" si="9"/>
        <v>24.611111111111111</v>
      </c>
      <c r="AW7">
        <v>8</v>
      </c>
      <c r="AX7">
        <v>76.7</v>
      </c>
      <c r="AY7">
        <f t="shared" si="10"/>
        <v>24.833333333333332</v>
      </c>
      <c r="AZ7">
        <v>7.6</v>
      </c>
      <c r="BA7">
        <v>73.5</v>
      </c>
      <c r="BB7">
        <f t="shared" si="11"/>
        <v>23.055555555555557</v>
      </c>
      <c r="BC7">
        <v>6.9</v>
      </c>
      <c r="BD7">
        <v>73.8</v>
      </c>
      <c r="BE7">
        <f t="shared" si="12"/>
        <v>23.222222222222221</v>
      </c>
      <c r="BF7" s="11">
        <v>7.95</v>
      </c>
      <c r="BG7">
        <v>72.099999999999994</v>
      </c>
      <c r="BH7">
        <f t="shared" si="13"/>
        <v>22.277777777777775</v>
      </c>
      <c r="BI7">
        <v>9</v>
      </c>
      <c r="BJ7" s="11">
        <v>79.8</v>
      </c>
      <c r="BK7">
        <f t="shared" si="14"/>
        <v>26.555555555555557</v>
      </c>
      <c r="BL7" s="11">
        <v>8.35</v>
      </c>
      <c r="BM7" s="11">
        <v>82.4</v>
      </c>
      <c r="BN7">
        <f t="shared" si="15"/>
        <v>28.000000000000004</v>
      </c>
      <c r="BO7" s="11">
        <v>9.0500000000000007</v>
      </c>
      <c r="BP7" s="11">
        <v>76.099999999999994</v>
      </c>
      <c r="BQ7">
        <f t="shared" si="16"/>
        <v>24.499999999999996</v>
      </c>
      <c r="BR7" s="11">
        <v>8.32</v>
      </c>
      <c r="BS7" s="11">
        <v>74.900000000000006</v>
      </c>
      <c r="BT7">
        <f t="shared" si="17"/>
        <v>23.833333333333336</v>
      </c>
      <c r="BU7" s="11">
        <v>9.2200000000000006</v>
      </c>
    </row>
    <row r="8" spans="1:73" x14ac:dyDescent="0.25">
      <c r="A8">
        <v>4</v>
      </c>
      <c r="B8">
        <f t="shared" si="0"/>
        <v>13.123359580052492</v>
      </c>
      <c r="C8" s="16">
        <v>25</v>
      </c>
      <c r="D8" s="16">
        <v>7.7</v>
      </c>
      <c r="E8" s="16">
        <v>24.5</v>
      </c>
      <c r="F8" s="16">
        <v>7.95</v>
      </c>
      <c r="G8" s="16">
        <v>25.4</v>
      </c>
      <c r="H8" s="16">
        <v>7.8</v>
      </c>
      <c r="I8" s="16">
        <v>25.4</v>
      </c>
      <c r="J8" s="16">
        <v>7.8</v>
      </c>
      <c r="K8" s="16">
        <v>26.51</v>
      </c>
      <c r="L8" s="16">
        <v>8.74</v>
      </c>
      <c r="M8" s="16">
        <v>26.1</v>
      </c>
      <c r="N8" s="16">
        <v>7.65</v>
      </c>
      <c r="O8" s="16">
        <v>21.7</v>
      </c>
      <c r="P8" s="16">
        <v>9.5399999999999991</v>
      </c>
      <c r="Q8" s="16">
        <v>21.02</v>
      </c>
      <c r="R8" s="16">
        <v>9.42</v>
      </c>
      <c r="S8">
        <v>10</v>
      </c>
      <c r="T8">
        <v>70.2</v>
      </c>
      <c r="U8">
        <f t="shared" si="1"/>
        <v>21.222222222222221</v>
      </c>
      <c r="V8">
        <v>8.6</v>
      </c>
      <c r="W8" s="10">
        <v>72.5</v>
      </c>
      <c r="X8">
        <f t="shared" si="2"/>
        <v>22.5</v>
      </c>
      <c r="Y8" s="10">
        <v>9.6199999999999992</v>
      </c>
      <c r="Z8">
        <v>76.7</v>
      </c>
      <c r="AA8">
        <f t="shared" si="3"/>
        <v>24.833333333333332</v>
      </c>
      <c r="AB8">
        <v>7.86</v>
      </c>
      <c r="AC8">
        <v>80</v>
      </c>
      <c r="AD8">
        <f>(AC8-32)*5/9</f>
        <v>26.666666666666668</v>
      </c>
      <c r="AE8">
        <v>7.4</v>
      </c>
      <c r="AF8">
        <v>74</v>
      </c>
      <c r="AG8">
        <f t="shared" si="4"/>
        <v>23.333333333333332</v>
      </c>
      <c r="AH8">
        <v>8.3000000000000007</v>
      </c>
      <c r="AI8">
        <v>68.2</v>
      </c>
      <c r="AJ8">
        <f t="shared" si="5"/>
        <v>20.111111111111111</v>
      </c>
      <c r="AK8">
        <v>7.9</v>
      </c>
      <c r="AL8">
        <v>71.2</v>
      </c>
      <c r="AM8">
        <f t="shared" si="6"/>
        <v>21.777777777777779</v>
      </c>
      <c r="AN8">
        <v>7.3</v>
      </c>
      <c r="AO8">
        <v>65.2</v>
      </c>
      <c r="AP8">
        <f t="shared" si="7"/>
        <v>18.444444444444443</v>
      </c>
      <c r="AQ8">
        <v>6.5</v>
      </c>
      <c r="AR8">
        <v>80.5</v>
      </c>
      <c r="AS8">
        <f t="shared" si="8"/>
        <v>26.944444444444443</v>
      </c>
      <c r="AT8">
        <v>7.7</v>
      </c>
      <c r="AU8">
        <v>76.3</v>
      </c>
      <c r="AV8">
        <f t="shared" si="9"/>
        <v>24.611111111111111</v>
      </c>
      <c r="AW8">
        <v>7.9</v>
      </c>
      <c r="AX8">
        <v>76.5</v>
      </c>
      <c r="AY8">
        <f t="shared" si="10"/>
        <v>24.722222222222221</v>
      </c>
      <c r="AZ8">
        <v>7.6</v>
      </c>
      <c r="BA8">
        <v>73.3</v>
      </c>
      <c r="BB8">
        <f t="shared" si="11"/>
        <v>22.944444444444443</v>
      </c>
      <c r="BC8">
        <v>6.9</v>
      </c>
      <c r="BD8">
        <v>73.8</v>
      </c>
      <c r="BE8">
        <f t="shared" si="12"/>
        <v>23.222222222222221</v>
      </c>
      <c r="BF8" s="11">
        <v>7.96</v>
      </c>
      <c r="BG8">
        <v>71.900000000000006</v>
      </c>
      <c r="BH8">
        <f t="shared" si="13"/>
        <v>22.166666666666671</v>
      </c>
      <c r="BI8">
        <v>8.9</v>
      </c>
      <c r="BJ8" s="11">
        <v>79.8</v>
      </c>
      <c r="BK8">
        <f t="shared" si="14"/>
        <v>26.555555555555557</v>
      </c>
      <c r="BL8" s="11">
        <v>8.34</v>
      </c>
      <c r="BM8" s="11">
        <v>82.3</v>
      </c>
      <c r="BN8">
        <f t="shared" si="15"/>
        <v>27.944444444444443</v>
      </c>
      <c r="BO8" s="11">
        <v>9.1</v>
      </c>
      <c r="BP8" s="11">
        <v>76.099999999999994</v>
      </c>
      <c r="BQ8">
        <f t="shared" si="16"/>
        <v>24.499999999999996</v>
      </c>
      <c r="BR8" s="11">
        <v>8.32</v>
      </c>
      <c r="BS8" s="11">
        <v>74.900000000000006</v>
      </c>
      <c r="BT8">
        <f t="shared" si="17"/>
        <v>23.833333333333336</v>
      </c>
      <c r="BU8" s="11">
        <v>9.2100000000000009</v>
      </c>
    </row>
    <row r="9" spans="1:73" x14ac:dyDescent="0.25">
      <c r="A9">
        <v>5</v>
      </c>
      <c r="B9">
        <f t="shared" si="0"/>
        <v>16.404199475065617</v>
      </c>
      <c r="C9" s="16">
        <v>21</v>
      </c>
      <c r="D9" s="16">
        <v>6</v>
      </c>
      <c r="E9" s="16">
        <v>24.2</v>
      </c>
      <c r="F9" s="16">
        <v>7.8</v>
      </c>
      <c r="G9" s="16">
        <v>23.2</v>
      </c>
      <c r="H9" s="16">
        <v>10.1</v>
      </c>
      <c r="I9" s="16">
        <v>23.2</v>
      </c>
      <c r="J9" s="16">
        <v>10.1</v>
      </c>
      <c r="K9" s="16">
        <v>24.58</v>
      </c>
      <c r="L9" s="16">
        <v>7.69</v>
      </c>
      <c r="M9" s="16">
        <v>26.1</v>
      </c>
      <c r="N9" s="16">
        <v>7.75</v>
      </c>
      <c r="O9" s="16">
        <v>19</v>
      </c>
      <c r="P9" s="16">
        <v>9.34</v>
      </c>
      <c r="Q9" s="16">
        <v>19.940000000000001</v>
      </c>
      <c r="R9" s="16">
        <v>9.17</v>
      </c>
      <c r="S9">
        <v>12</v>
      </c>
      <c r="T9">
        <v>70.2</v>
      </c>
      <c r="U9">
        <f t="shared" si="1"/>
        <v>21.222222222222221</v>
      </c>
      <c r="V9">
        <v>8.6199999999999992</v>
      </c>
      <c r="W9" s="10">
        <v>71.900000000000006</v>
      </c>
      <c r="X9">
        <f t="shared" si="2"/>
        <v>22.166666666666671</v>
      </c>
      <c r="Y9" s="10">
        <v>8.89</v>
      </c>
      <c r="Z9">
        <v>76.7</v>
      </c>
      <c r="AA9">
        <f t="shared" si="3"/>
        <v>24.833333333333332</v>
      </c>
      <c r="AB9">
        <v>7.78</v>
      </c>
      <c r="AF9">
        <v>73.900000000000006</v>
      </c>
      <c r="AG9">
        <f t="shared" si="4"/>
        <v>23.277777777777782</v>
      </c>
      <c r="AH9">
        <v>7.9</v>
      </c>
      <c r="AI9">
        <v>68.2</v>
      </c>
      <c r="AJ9">
        <f t="shared" si="5"/>
        <v>20.111111111111111</v>
      </c>
      <c r="AK9">
        <v>7.9</v>
      </c>
      <c r="AL9">
        <v>69.3</v>
      </c>
      <c r="AM9">
        <f t="shared" si="6"/>
        <v>20.722222222222221</v>
      </c>
      <c r="AN9">
        <v>7.3</v>
      </c>
      <c r="AO9">
        <v>65.2</v>
      </c>
      <c r="AP9">
        <f t="shared" si="7"/>
        <v>18.444444444444443</v>
      </c>
      <c r="AQ9">
        <v>6.5</v>
      </c>
      <c r="AR9">
        <v>80.400000000000006</v>
      </c>
      <c r="AS9">
        <f t="shared" si="8"/>
        <v>26.888888888888893</v>
      </c>
      <c r="AT9">
        <v>7.6</v>
      </c>
      <c r="AU9">
        <v>76.2</v>
      </c>
      <c r="AV9">
        <f t="shared" si="9"/>
        <v>24.555555555555557</v>
      </c>
      <c r="AW9">
        <v>7.9</v>
      </c>
      <c r="AX9">
        <v>76.400000000000006</v>
      </c>
      <c r="AY9">
        <f t="shared" si="10"/>
        <v>24.666666666666671</v>
      </c>
      <c r="AZ9">
        <v>7.5</v>
      </c>
      <c r="BA9">
        <v>72.599999999999994</v>
      </c>
      <c r="BB9">
        <f t="shared" si="11"/>
        <v>22.555555555555554</v>
      </c>
      <c r="BC9">
        <v>6.8</v>
      </c>
      <c r="BD9">
        <v>73.900000000000006</v>
      </c>
      <c r="BE9">
        <f t="shared" si="12"/>
        <v>23.277777777777782</v>
      </c>
      <c r="BF9" s="11">
        <v>7.92</v>
      </c>
      <c r="BG9">
        <v>71.599999999999994</v>
      </c>
      <c r="BH9">
        <f t="shared" si="13"/>
        <v>21.999999999999996</v>
      </c>
      <c r="BI9">
        <v>8.9</v>
      </c>
      <c r="BJ9" s="11">
        <v>78.5</v>
      </c>
      <c r="BK9">
        <f t="shared" si="14"/>
        <v>25.833333333333332</v>
      </c>
      <c r="BL9" s="11">
        <v>8.6199999999999992</v>
      </c>
      <c r="BM9" s="11">
        <v>81.8</v>
      </c>
      <c r="BN9">
        <f t="shared" si="15"/>
        <v>27.666666666666668</v>
      </c>
      <c r="BO9" s="11">
        <v>9.2100000000000009</v>
      </c>
      <c r="BP9" s="11">
        <v>76.099999999999994</v>
      </c>
      <c r="BQ9">
        <f t="shared" si="16"/>
        <v>24.499999999999996</v>
      </c>
      <c r="BR9" s="11">
        <v>8.2100000000000009</v>
      </c>
      <c r="BS9" s="11">
        <v>74.900000000000006</v>
      </c>
      <c r="BT9">
        <f t="shared" si="17"/>
        <v>23.833333333333336</v>
      </c>
      <c r="BU9" s="11">
        <v>9.19</v>
      </c>
    </row>
    <row r="10" spans="1:73" x14ac:dyDescent="0.25">
      <c r="A10">
        <v>6</v>
      </c>
      <c r="B10">
        <f t="shared" si="0"/>
        <v>19.685039370078741</v>
      </c>
      <c r="C10" s="16">
        <v>17.8</v>
      </c>
      <c r="D10" s="16">
        <v>5.0999999999999996</v>
      </c>
      <c r="E10" s="16">
        <v>21.2</v>
      </c>
      <c r="F10" s="16">
        <v>9.5399999999999991</v>
      </c>
      <c r="G10" s="16">
        <v>19.5</v>
      </c>
      <c r="H10" s="16">
        <v>11.6</v>
      </c>
      <c r="I10" s="16">
        <v>19.5</v>
      </c>
      <c r="J10" s="16">
        <v>11.6</v>
      </c>
      <c r="K10" s="16">
        <v>21.95</v>
      </c>
      <c r="L10" s="16">
        <v>5.78</v>
      </c>
      <c r="M10" s="16">
        <v>18.600000000000001</v>
      </c>
      <c r="N10" s="16">
        <v>11.17</v>
      </c>
      <c r="O10" s="16">
        <v>14.2</v>
      </c>
      <c r="P10" s="16">
        <v>9.67</v>
      </c>
      <c r="Q10" s="16">
        <v>18.329999999999998</v>
      </c>
      <c r="R10" s="16">
        <v>8.77</v>
      </c>
      <c r="S10">
        <v>14</v>
      </c>
      <c r="T10">
        <v>70.099999999999994</v>
      </c>
      <c r="U10">
        <f t="shared" si="1"/>
        <v>21.166666666666664</v>
      </c>
      <c r="V10">
        <v>8.44</v>
      </c>
      <c r="W10" s="10">
        <v>71.400000000000006</v>
      </c>
      <c r="X10">
        <f t="shared" si="2"/>
        <v>21.888888888888893</v>
      </c>
      <c r="Y10" s="10">
        <v>8.18</v>
      </c>
      <c r="Z10">
        <v>76.5</v>
      </c>
      <c r="AA10">
        <f t="shared" si="3"/>
        <v>24.722222222222221</v>
      </c>
      <c r="AB10">
        <v>7.97</v>
      </c>
      <c r="AF10">
        <v>73.8</v>
      </c>
      <c r="AG10">
        <f t="shared" si="4"/>
        <v>23.222222222222221</v>
      </c>
      <c r="AH10">
        <v>8</v>
      </c>
      <c r="AI10">
        <v>68.099999999999994</v>
      </c>
      <c r="AJ10">
        <f t="shared" si="5"/>
        <v>20.055555555555554</v>
      </c>
      <c r="AK10">
        <v>7.9</v>
      </c>
      <c r="AL10">
        <v>69.2</v>
      </c>
      <c r="AM10">
        <f t="shared" si="6"/>
        <v>20.666666666666668</v>
      </c>
      <c r="AN10">
        <v>7.1</v>
      </c>
      <c r="AO10">
        <v>65.2</v>
      </c>
      <c r="AP10">
        <f t="shared" si="7"/>
        <v>18.444444444444443</v>
      </c>
      <c r="AQ10">
        <v>6.5</v>
      </c>
      <c r="AR10">
        <v>79.38</v>
      </c>
      <c r="AS10">
        <f t="shared" si="8"/>
        <v>26.322222222222219</v>
      </c>
      <c r="AT10">
        <v>7.9</v>
      </c>
      <c r="AU10">
        <v>76.099999999999994</v>
      </c>
      <c r="AV10">
        <f t="shared" si="9"/>
        <v>24.499999999999996</v>
      </c>
      <c r="AW10">
        <v>7.8</v>
      </c>
      <c r="AX10">
        <v>76.3</v>
      </c>
      <c r="AY10">
        <f t="shared" si="10"/>
        <v>24.611111111111111</v>
      </c>
      <c r="AZ10">
        <v>7.5</v>
      </c>
      <c r="BA10">
        <v>72</v>
      </c>
      <c r="BB10">
        <f t="shared" si="11"/>
        <v>22.222222222222221</v>
      </c>
      <c r="BC10">
        <v>6.8</v>
      </c>
      <c r="BD10">
        <v>73.900000000000006</v>
      </c>
      <c r="BE10">
        <f t="shared" si="12"/>
        <v>23.277777777777782</v>
      </c>
      <c r="BF10" s="11">
        <v>7.89</v>
      </c>
      <c r="BG10">
        <v>71.2</v>
      </c>
      <c r="BH10">
        <f t="shared" si="13"/>
        <v>21.777777777777779</v>
      </c>
      <c r="BI10">
        <v>8.9</v>
      </c>
      <c r="BJ10" s="11">
        <v>77.900000000000006</v>
      </c>
      <c r="BK10">
        <f t="shared" si="14"/>
        <v>25.500000000000004</v>
      </c>
      <c r="BL10" s="11">
        <v>8.4499999999999993</v>
      </c>
      <c r="BM10" s="11">
        <v>80.599999999999994</v>
      </c>
      <c r="BN10">
        <f t="shared" si="15"/>
        <v>26.999999999999996</v>
      </c>
      <c r="BO10" s="11">
        <v>10.63</v>
      </c>
      <c r="BP10" s="11">
        <v>76</v>
      </c>
      <c r="BQ10">
        <f t="shared" si="16"/>
        <v>24.444444444444443</v>
      </c>
      <c r="BR10" s="11">
        <v>8.19</v>
      </c>
      <c r="BS10" s="11">
        <v>74.900000000000006</v>
      </c>
      <c r="BT10">
        <f t="shared" si="17"/>
        <v>23.833333333333336</v>
      </c>
      <c r="BU10" s="11">
        <v>9.17</v>
      </c>
    </row>
    <row r="11" spans="1:73" x14ac:dyDescent="0.25">
      <c r="A11">
        <v>7</v>
      </c>
      <c r="B11">
        <f t="shared" si="0"/>
        <v>22.965879265091861</v>
      </c>
      <c r="C11" s="16">
        <v>15</v>
      </c>
      <c r="D11" s="16">
        <v>5.0999999999999996</v>
      </c>
      <c r="E11" s="16">
        <v>17.3</v>
      </c>
      <c r="F11" s="16">
        <v>10.039999999999999</v>
      </c>
      <c r="G11" s="16">
        <v>16.399999999999999</v>
      </c>
      <c r="H11" s="16">
        <v>10.7</v>
      </c>
      <c r="I11" s="16">
        <v>16.399999999999999</v>
      </c>
      <c r="J11" s="16">
        <v>10.7</v>
      </c>
      <c r="K11" s="16">
        <v>17.809999999999999</v>
      </c>
      <c r="L11" s="16">
        <v>4.38</v>
      </c>
      <c r="M11" s="16">
        <v>14.6</v>
      </c>
      <c r="N11" s="16">
        <v>9.84</v>
      </c>
      <c r="O11" s="16">
        <v>11</v>
      </c>
      <c r="P11" s="16">
        <v>11.68</v>
      </c>
      <c r="Q11" s="16">
        <v>13.91</v>
      </c>
      <c r="R11" s="16">
        <v>9.11</v>
      </c>
      <c r="S11">
        <v>16</v>
      </c>
      <c r="T11">
        <v>69.900000000000006</v>
      </c>
      <c r="U11">
        <f t="shared" si="1"/>
        <v>21.055555555555557</v>
      </c>
      <c r="V11">
        <v>8.24</v>
      </c>
      <c r="W11" s="10">
        <v>70.900000000000006</v>
      </c>
      <c r="X11">
        <f t="shared" si="2"/>
        <v>21.611111111111114</v>
      </c>
      <c r="Y11" s="10">
        <v>7.34</v>
      </c>
      <c r="Z11">
        <v>76.5</v>
      </c>
      <c r="AA11">
        <f t="shared" si="3"/>
        <v>24.722222222222221</v>
      </c>
      <c r="AB11">
        <v>7.82</v>
      </c>
      <c r="AF11">
        <v>73.7</v>
      </c>
      <c r="AG11">
        <f t="shared" si="4"/>
        <v>23.166666666666668</v>
      </c>
      <c r="AH11">
        <v>7.7</v>
      </c>
      <c r="AI11">
        <v>68</v>
      </c>
      <c r="AJ11">
        <f t="shared" si="5"/>
        <v>20</v>
      </c>
      <c r="AK11">
        <v>7.9</v>
      </c>
      <c r="AL11">
        <v>68.900000000000006</v>
      </c>
      <c r="AM11">
        <f t="shared" si="6"/>
        <v>20.500000000000004</v>
      </c>
      <c r="AN11">
        <v>7</v>
      </c>
      <c r="AO11">
        <v>65.2</v>
      </c>
      <c r="AP11">
        <f t="shared" si="7"/>
        <v>18.444444444444443</v>
      </c>
      <c r="AQ11">
        <v>6.5</v>
      </c>
      <c r="AR11">
        <v>75.7</v>
      </c>
      <c r="AS11">
        <f t="shared" si="8"/>
        <v>24.277777777777779</v>
      </c>
      <c r="AT11">
        <v>7.7</v>
      </c>
      <c r="AU11">
        <v>75.8</v>
      </c>
      <c r="AV11">
        <f t="shared" si="9"/>
        <v>24.333333333333332</v>
      </c>
      <c r="AW11">
        <v>7.7</v>
      </c>
      <c r="AX11">
        <v>75.7</v>
      </c>
      <c r="AY11">
        <f t="shared" si="10"/>
        <v>24.277777777777779</v>
      </c>
      <c r="AZ11">
        <v>7.4</v>
      </c>
      <c r="BA11">
        <v>70.599999999999994</v>
      </c>
      <c r="BB11">
        <f t="shared" si="11"/>
        <v>21.444444444444443</v>
      </c>
      <c r="BC11">
        <v>6.7</v>
      </c>
      <c r="BD11">
        <v>73.900000000000006</v>
      </c>
      <c r="BE11">
        <f t="shared" si="12"/>
        <v>23.277777777777782</v>
      </c>
      <c r="BF11" s="11">
        <v>7.88</v>
      </c>
      <c r="BG11">
        <v>70.8</v>
      </c>
      <c r="BH11">
        <f t="shared" si="13"/>
        <v>21.555555555555557</v>
      </c>
      <c r="BI11">
        <v>8.6999999999999993</v>
      </c>
      <c r="BJ11" s="11">
        <v>76.599999999999994</v>
      </c>
      <c r="BK11">
        <f t="shared" si="14"/>
        <v>24.777777777777775</v>
      </c>
      <c r="BL11" s="11">
        <v>7.69</v>
      </c>
      <c r="BM11" s="11">
        <v>77.400000000000006</v>
      </c>
      <c r="BN11">
        <f t="shared" si="15"/>
        <v>25.222222222222225</v>
      </c>
      <c r="BO11" s="11">
        <v>8.2799999999999994</v>
      </c>
      <c r="BP11" s="11">
        <v>75.900000000000006</v>
      </c>
      <c r="BQ11">
        <f t="shared" si="16"/>
        <v>24.388888888888893</v>
      </c>
      <c r="BR11" s="11">
        <v>7.93</v>
      </c>
      <c r="BS11" s="11">
        <v>74.900000000000006</v>
      </c>
      <c r="BT11">
        <f t="shared" si="17"/>
        <v>23.833333333333336</v>
      </c>
      <c r="BU11" s="11">
        <v>9.1199999999999992</v>
      </c>
    </row>
    <row r="12" spans="1:73" x14ac:dyDescent="0.25">
      <c r="A12">
        <v>8</v>
      </c>
      <c r="B12">
        <f t="shared" si="0"/>
        <v>26.246719160104984</v>
      </c>
      <c r="C12" s="16">
        <v>12.3</v>
      </c>
      <c r="D12" s="16">
        <v>4.9000000000000004</v>
      </c>
      <c r="E12" s="16">
        <v>12.6</v>
      </c>
      <c r="F12" s="16">
        <v>10.199999999999999</v>
      </c>
      <c r="G12" s="16">
        <v>14</v>
      </c>
      <c r="H12" s="16">
        <v>8.6</v>
      </c>
      <c r="I12" s="16">
        <v>14</v>
      </c>
      <c r="J12" s="16">
        <v>8.6</v>
      </c>
      <c r="K12" s="16">
        <v>13.32</v>
      </c>
      <c r="L12" s="16">
        <v>3.47</v>
      </c>
      <c r="M12" s="16">
        <v>12.3</v>
      </c>
      <c r="N12" s="16">
        <v>8.11</v>
      </c>
      <c r="O12" s="16">
        <v>9.6999999999999993</v>
      </c>
      <c r="P12" s="16">
        <v>12.04</v>
      </c>
      <c r="Q12" s="16">
        <v>11.61</v>
      </c>
      <c r="R12" s="16">
        <v>9.02</v>
      </c>
      <c r="S12">
        <v>18</v>
      </c>
      <c r="T12">
        <v>69.7</v>
      </c>
      <c r="U12">
        <f t="shared" si="1"/>
        <v>20.944444444444443</v>
      </c>
      <c r="V12">
        <v>8.1999999999999993</v>
      </c>
      <c r="W12" s="10">
        <v>70.599999999999994</v>
      </c>
      <c r="X12">
        <f t="shared" si="2"/>
        <v>21.444444444444443</v>
      </c>
      <c r="Y12" s="10">
        <v>6.81</v>
      </c>
      <c r="Z12">
        <v>74.8</v>
      </c>
      <c r="AA12">
        <f t="shared" si="3"/>
        <v>23.777777777777779</v>
      </c>
      <c r="AB12">
        <v>6.48</v>
      </c>
      <c r="AF12">
        <v>73.3</v>
      </c>
      <c r="AG12">
        <f t="shared" si="4"/>
        <v>22.944444444444443</v>
      </c>
      <c r="AH12">
        <v>7.6</v>
      </c>
      <c r="AI12">
        <v>68</v>
      </c>
      <c r="AJ12">
        <f t="shared" si="5"/>
        <v>20</v>
      </c>
      <c r="AK12">
        <v>7.7</v>
      </c>
      <c r="AL12">
        <v>68.5</v>
      </c>
      <c r="AM12">
        <f t="shared" si="6"/>
        <v>20.277777777777779</v>
      </c>
      <c r="AN12">
        <v>6.7</v>
      </c>
      <c r="AO12">
        <v>65.2</v>
      </c>
      <c r="AP12">
        <f t="shared" si="7"/>
        <v>18.444444444444443</v>
      </c>
      <c r="AQ12">
        <v>6.5</v>
      </c>
      <c r="AR12">
        <v>71.099999999999994</v>
      </c>
      <c r="AS12">
        <f t="shared" si="8"/>
        <v>21.722222222222218</v>
      </c>
      <c r="AT12">
        <v>7.1</v>
      </c>
      <c r="AU12">
        <v>74.599999999999994</v>
      </c>
      <c r="AV12">
        <f t="shared" si="9"/>
        <v>23.666666666666664</v>
      </c>
      <c r="AW12">
        <v>7.5</v>
      </c>
      <c r="AX12">
        <v>74</v>
      </c>
      <c r="AY12">
        <f t="shared" si="10"/>
        <v>23.333333333333332</v>
      </c>
      <c r="AZ12">
        <v>7.01</v>
      </c>
      <c r="BA12">
        <v>68.599999999999994</v>
      </c>
      <c r="BB12">
        <f t="shared" si="11"/>
        <v>20.333333333333329</v>
      </c>
      <c r="BC12">
        <v>6.5</v>
      </c>
      <c r="BD12">
        <v>73.599999999999994</v>
      </c>
      <c r="BE12">
        <f t="shared" si="12"/>
        <v>23.111111111111107</v>
      </c>
      <c r="BF12" s="11">
        <v>6.84</v>
      </c>
      <c r="BG12">
        <v>70.5</v>
      </c>
      <c r="BH12">
        <f t="shared" si="13"/>
        <v>21.388888888888889</v>
      </c>
      <c r="BI12">
        <v>8.4</v>
      </c>
      <c r="BJ12" s="11">
        <v>74</v>
      </c>
      <c r="BK12">
        <f t="shared" si="14"/>
        <v>23.333333333333332</v>
      </c>
      <c r="BL12" s="11">
        <v>6.41</v>
      </c>
      <c r="BM12" s="11">
        <v>75.900000000000006</v>
      </c>
      <c r="BN12">
        <f t="shared" si="15"/>
        <v>24.388888888888893</v>
      </c>
      <c r="BO12" s="11">
        <v>7.13</v>
      </c>
      <c r="BP12" s="11">
        <v>73</v>
      </c>
      <c r="BQ12">
        <f t="shared" si="16"/>
        <v>22.777777777777779</v>
      </c>
      <c r="BR12" s="11">
        <v>6</v>
      </c>
      <c r="BS12" s="11">
        <v>74.2</v>
      </c>
      <c r="BT12">
        <f t="shared" si="17"/>
        <v>23.444444444444443</v>
      </c>
      <c r="BU12" s="11">
        <v>8.6999999999999993</v>
      </c>
    </row>
    <row r="13" spans="1:73" x14ac:dyDescent="0.25">
      <c r="A13">
        <v>9</v>
      </c>
      <c r="B13">
        <f t="shared" si="0"/>
        <v>29.527559055118108</v>
      </c>
      <c r="C13" s="16">
        <v>9.5</v>
      </c>
      <c r="D13" s="16">
        <v>5.4</v>
      </c>
      <c r="E13" s="16">
        <v>10.5</v>
      </c>
      <c r="F13" s="16">
        <v>9.18</v>
      </c>
      <c r="G13" s="16">
        <v>10.8</v>
      </c>
      <c r="H13" s="16">
        <v>7</v>
      </c>
      <c r="I13" s="16">
        <v>10.8</v>
      </c>
      <c r="J13" s="16">
        <v>7</v>
      </c>
      <c r="K13" s="16">
        <v>10.67</v>
      </c>
      <c r="L13" s="16">
        <v>3.3</v>
      </c>
      <c r="M13" s="16">
        <v>11</v>
      </c>
      <c r="N13" s="16">
        <v>7.18</v>
      </c>
      <c r="O13" s="16">
        <v>9</v>
      </c>
      <c r="P13" s="16">
        <v>11.4</v>
      </c>
      <c r="Q13" s="16">
        <v>10.119999999999999</v>
      </c>
      <c r="R13" s="16">
        <v>8.7200000000000006</v>
      </c>
      <c r="S13">
        <v>20</v>
      </c>
      <c r="T13">
        <v>69.3</v>
      </c>
      <c r="U13">
        <f t="shared" si="1"/>
        <v>20.722222222222221</v>
      </c>
      <c r="V13">
        <v>8.01</v>
      </c>
      <c r="W13" s="10">
        <v>69.8</v>
      </c>
      <c r="X13">
        <f t="shared" si="2"/>
        <v>21</v>
      </c>
      <c r="Y13" s="10">
        <v>5.86</v>
      </c>
      <c r="Z13">
        <v>72.2</v>
      </c>
      <c r="AA13">
        <f t="shared" si="3"/>
        <v>22.333333333333332</v>
      </c>
      <c r="AB13">
        <v>4.99</v>
      </c>
      <c r="AC13">
        <v>66.2</v>
      </c>
      <c r="AD13">
        <f>(AC13-32)*5/9</f>
        <v>19</v>
      </c>
      <c r="AE13">
        <v>6.3</v>
      </c>
      <c r="AF13">
        <v>72.900000000000006</v>
      </c>
      <c r="AG13">
        <f t="shared" si="4"/>
        <v>22.722222222222225</v>
      </c>
      <c r="AH13">
        <v>7</v>
      </c>
      <c r="AI13">
        <v>67.900000000000006</v>
      </c>
      <c r="AJ13">
        <f t="shared" si="5"/>
        <v>19.944444444444446</v>
      </c>
      <c r="AK13">
        <v>7.6</v>
      </c>
      <c r="AL13">
        <v>68.2</v>
      </c>
      <c r="AM13">
        <f t="shared" si="6"/>
        <v>20.111111111111111</v>
      </c>
      <c r="AN13">
        <v>6.6</v>
      </c>
      <c r="AO13">
        <v>65.2</v>
      </c>
      <c r="AP13">
        <f t="shared" si="7"/>
        <v>18.444444444444443</v>
      </c>
      <c r="AQ13">
        <v>6.5</v>
      </c>
      <c r="AR13">
        <v>66.099999999999994</v>
      </c>
      <c r="AS13">
        <f t="shared" si="8"/>
        <v>18.944444444444443</v>
      </c>
      <c r="AT13">
        <v>7.2</v>
      </c>
      <c r="AU13">
        <v>65.7</v>
      </c>
      <c r="AV13">
        <f t="shared" si="9"/>
        <v>18.722222222222221</v>
      </c>
      <c r="AW13">
        <v>7.2</v>
      </c>
      <c r="AX13">
        <v>68.099999999999994</v>
      </c>
      <c r="AY13">
        <f t="shared" si="10"/>
        <v>20.055555555555554</v>
      </c>
      <c r="AZ13">
        <v>6.2</v>
      </c>
      <c r="BA13">
        <v>67</v>
      </c>
      <c r="BB13">
        <f t="shared" si="11"/>
        <v>19.444444444444443</v>
      </c>
      <c r="BC13">
        <v>6.3</v>
      </c>
      <c r="BD13">
        <v>72.5</v>
      </c>
      <c r="BE13">
        <f t="shared" si="12"/>
        <v>22.5</v>
      </c>
      <c r="BF13" s="11">
        <v>4.74</v>
      </c>
      <c r="BG13">
        <v>70</v>
      </c>
      <c r="BH13">
        <f t="shared" si="13"/>
        <v>21.111111111111111</v>
      </c>
      <c r="BI13">
        <v>7.8</v>
      </c>
      <c r="BJ13" s="11">
        <v>71.099999999999994</v>
      </c>
      <c r="BK13">
        <f t="shared" si="14"/>
        <v>21.722222222222218</v>
      </c>
      <c r="BL13" s="11">
        <v>5.14</v>
      </c>
      <c r="BM13" s="11">
        <v>73.400000000000006</v>
      </c>
      <c r="BN13">
        <f t="shared" si="15"/>
        <v>23.000000000000004</v>
      </c>
      <c r="BO13" s="11">
        <v>6.4</v>
      </c>
      <c r="BP13" s="11">
        <v>67.3</v>
      </c>
      <c r="BQ13">
        <f t="shared" si="16"/>
        <v>19.611111111111111</v>
      </c>
      <c r="BR13" s="11">
        <v>2.2599999999999998</v>
      </c>
      <c r="BS13" s="11">
        <v>68.8</v>
      </c>
      <c r="BT13">
        <f t="shared" si="17"/>
        <v>20.444444444444443</v>
      </c>
      <c r="BU13" s="11">
        <v>6.25</v>
      </c>
    </row>
    <row r="14" spans="1:73" x14ac:dyDescent="0.25">
      <c r="A14">
        <v>10</v>
      </c>
      <c r="B14">
        <f t="shared" si="0"/>
        <v>32.808398950131235</v>
      </c>
      <c r="C14" s="16">
        <v>8.1999999999999993</v>
      </c>
      <c r="D14" s="16">
        <v>5.9</v>
      </c>
      <c r="E14" s="16">
        <v>9.1</v>
      </c>
      <c r="F14" s="16">
        <v>8.1</v>
      </c>
      <c r="G14" s="16">
        <v>9.1999999999999993</v>
      </c>
      <c r="H14" s="16">
        <v>7.8</v>
      </c>
      <c r="I14" s="16">
        <v>9.1999999999999993</v>
      </c>
      <c r="J14" s="16">
        <v>7.8</v>
      </c>
      <c r="K14" s="16">
        <v>9.1</v>
      </c>
      <c r="L14" s="16">
        <v>3.73</v>
      </c>
      <c r="M14" s="16">
        <v>10.1</v>
      </c>
      <c r="N14" s="16">
        <v>6.48</v>
      </c>
      <c r="O14" s="16">
        <v>8.6</v>
      </c>
      <c r="P14" s="16">
        <v>10.65</v>
      </c>
      <c r="Q14" s="16">
        <v>9</v>
      </c>
      <c r="R14" s="16">
        <v>8.31</v>
      </c>
      <c r="S14">
        <v>22</v>
      </c>
      <c r="T14">
        <v>68.599999999999994</v>
      </c>
      <c r="U14">
        <f t="shared" si="1"/>
        <v>20.333333333333329</v>
      </c>
      <c r="V14">
        <v>7.63</v>
      </c>
      <c r="W14" s="10">
        <v>69.099999999999994</v>
      </c>
      <c r="X14">
        <f t="shared" si="2"/>
        <v>20.611111111111107</v>
      </c>
      <c r="Y14" s="10">
        <v>4.7300000000000004</v>
      </c>
      <c r="Z14">
        <v>66.8</v>
      </c>
      <c r="AA14">
        <f t="shared" si="3"/>
        <v>19.333333333333332</v>
      </c>
      <c r="AB14">
        <v>4.4400000000000004</v>
      </c>
      <c r="AF14">
        <v>71.400000000000006</v>
      </c>
      <c r="AG14">
        <f t="shared" si="4"/>
        <v>21.888888888888893</v>
      </c>
      <c r="AH14">
        <v>5.5</v>
      </c>
      <c r="AI14">
        <v>67.8</v>
      </c>
      <c r="AJ14">
        <f t="shared" si="5"/>
        <v>19.888888888888889</v>
      </c>
      <c r="AK14">
        <v>7.5</v>
      </c>
      <c r="AL14">
        <v>68</v>
      </c>
      <c r="AM14">
        <f t="shared" si="6"/>
        <v>20</v>
      </c>
      <c r="AN14">
        <v>6.3</v>
      </c>
      <c r="AO14">
        <v>65.2</v>
      </c>
      <c r="AP14">
        <f t="shared" si="7"/>
        <v>18.444444444444443</v>
      </c>
      <c r="AQ14">
        <v>6.5</v>
      </c>
      <c r="AR14">
        <v>58.5</v>
      </c>
      <c r="AS14">
        <f t="shared" si="8"/>
        <v>14.722222222222221</v>
      </c>
      <c r="AT14">
        <v>7.4</v>
      </c>
      <c r="AU14">
        <v>60.8</v>
      </c>
      <c r="AV14">
        <f t="shared" si="9"/>
        <v>16</v>
      </c>
      <c r="AW14">
        <v>7.5</v>
      </c>
      <c r="AX14">
        <v>62.1</v>
      </c>
      <c r="AY14">
        <f t="shared" si="10"/>
        <v>16.722222222222221</v>
      </c>
      <c r="AZ14">
        <v>6.3</v>
      </c>
      <c r="BA14">
        <v>63</v>
      </c>
      <c r="BB14">
        <f t="shared" si="11"/>
        <v>17.222222222222221</v>
      </c>
      <c r="BC14">
        <v>6.8</v>
      </c>
      <c r="BD14">
        <v>66</v>
      </c>
      <c r="BE14">
        <f t="shared" si="12"/>
        <v>18.888888888888889</v>
      </c>
      <c r="BF14" s="11">
        <v>0.48</v>
      </c>
      <c r="BG14">
        <v>68.3</v>
      </c>
      <c r="BH14">
        <f t="shared" si="13"/>
        <v>20.166666666666668</v>
      </c>
      <c r="BI14">
        <v>4.7</v>
      </c>
      <c r="BJ14" s="11">
        <v>63.6</v>
      </c>
      <c r="BK14">
        <f t="shared" si="14"/>
        <v>17.555555555555557</v>
      </c>
      <c r="BL14" s="11">
        <v>3.75</v>
      </c>
      <c r="BM14" s="11">
        <v>69.099999999999994</v>
      </c>
      <c r="BN14">
        <f t="shared" si="15"/>
        <v>20.611111111111107</v>
      </c>
      <c r="BO14" s="11">
        <v>6.01</v>
      </c>
      <c r="BP14" s="11">
        <v>63.6</v>
      </c>
      <c r="BQ14">
        <f t="shared" si="16"/>
        <v>17.555555555555557</v>
      </c>
      <c r="BR14" s="11">
        <v>0.56000000000000005</v>
      </c>
      <c r="BS14" s="11">
        <v>63.6</v>
      </c>
      <c r="BT14">
        <f t="shared" si="17"/>
        <v>17.555555555555557</v>
      </c>
      <c r="BU14" s="11">
        <v>4.5999999999999996</v>
      </c>
    </row>
    <row r="15" spans="1:73" x14ac:dyDescent="0.25">
      <c r="A15">
        <v>11</v>
      </c>
      <c r="B15">
        <f t="shared" si="0"/>
        <v>36.089238845144358</v>
      </c>
      <c r="C15" s="16">
        <v>7.3</v>
      </c>
      <c r="D15" s="16">
        <v>5.7</v>
      </c>
      <c r="E15" s="16">
        <v>8.6999999999999993</v>
      </c>
      <c r="F15" s="16">
        <v>7.7</v>
      </c>
      <c r="G15" s="16">
        <v>8.8000000000000007</v>
      </c>
      <c r="H15" s="16">
        <v>7.3</v>
      </c>
      <c r="I15" s="16">
        <v>8.8000000000000007</v>
      </c>
      <c r="J15" s="16">
        <v>7.3</v>
      </c>
      <c r="K15" s="16">
        <v>8.35</v>
      </c>
      <c r="L15" s="16">
        <v>4.03</v>
      </c>
      <c r="M15" s="16">
        <v>9</v>
      </c>
      <c r="N15" s="16">
        <v>6.03</v>
      </c>
      <c r="O15" s="16">
        <v>8.4</v>
      </c>
      <c r="P15" s="16">
        <v>9.7799999999999994</v>
      </c>
      <c r="Q15" s="16">
        <v>8.3800000000000008</v>
      </c>
      <c r="R15" s="16">
        <v>7.95</v>
      </c>
      <c r="S15">
        <v>24</v>
      </c>
      <c r="T15">
        <v>61.2</v>
      </c>
      <c r="U15">
        <f t="shared" si="1"/>
        <v>16.222222222222221</v>
      </c>
      <c r="V15">
        <v>5.8</v>
      </c>
      <c r="W15" s="10">
        <v>65.5</v>
      </c>
      <c r="X15">
        <f t="shared" si="2"/>
        <v>18.611111111111111</v>
      </c>
      <c r="Y15" s="10">
        <v>0.53</v>
      </c>
      <c r="Z15">
        <v>60</v>
      </c>
      <c r="AA15">
        <f t="shared" si="3"/>
        <v>15.555555555555555</v>
      </c>
      <c r="AB15">
        <v>4.3499999999999996</v>
      </c>
      <c r="AF15">
        <v>65.5</v>
      </c>
      <c r="AG15">
        <f t="shared" si="4"/>
        <v>18.611111111111111</v>
      </c>
      <c r="AH15">
        <v>2.9</v>
      </c>
      <c r="AI15">
        <v>67.5</v>
      </c>
      <c r="AJ15">
        <f t="shared" si="5"/>
        <v>19.722222222222221</v>
      </c>
      <c r="AK15">
        <v>6.6</v>
      </c>
      <c r="AL15">
        <v>66.8</v>
      </c>
      <c r="AM15">
        <f t="shared" si="6"/>
        <v>19.333333333333332</v>
      </c>
      <c r="AN15">
        <v>5.5</v>
      </c>
      <c r="AO15">
        <v>65</v>
      </c>
      <c r="AP15">
        <f t="shared" si="7"/>
        <v>18.333333333333332</v>
      </c>
      <c r="AQ15">
        <v>6.5</v>
      </c>
      <c r="AR15">
        <v>55.3</v>
      </c>
      <c r="AS15">
        <f t="shared" si="8"/>
        <v>12.944444444444443</v>
      </c>
      <c r="AT15">
        <v>6.9</v>
      </c>
      <c r="AU15">
        <v>56.3</v>
      </c>
      <c r="AV15">
        <f t="shared" si="9"/>
        <v>13.499999999999998</v>
      </c>
      <c r="AW15">
        <v>7.1</v>
      </c>
      <c r="AX15">
        <v>56.6</v>
      </c>
      <c r="AY15">
        <f t="shared" si="10"/>
        <v>13.666666666666666</v>
      </c>
      <c r="AZ15">
        <v>6.2</v>
      </c>
      <c r="BA15">
        <v>59.4</v>
      </c>
      <c r="BB15">
        <f t="shared" si="11"/>
        <v>15.222222222222221</v>
      </c>
      <c r="BC15">
        <v>6.9</v>
      </c>
      <c r="BD15">
        <v>61.2</v>
      </c>
      <c r="BE15">
        <f t="shared" si="12"/>
        <v>16.222222222222221</v>
      </c>
      <c r="BF15" s="11">
        <v>0.35</v>
      </c>
      <c r="BG15">
        <v>64.5</v>
      </c>
      <c r="BH15">
        <f t="shared" si="13"/>
        <v>18.055555555555557</v>
      </c>
      <c r="BI15">
        <v>0.7</v>
      </c>
      <c r="BJ15" s="11">
        <v>61.1</v>
      </c>
      <c r="BK15">
        <f t="shared" si="14"/>
        <v>16.166666666666668</v>
      </c>
      <c r="BL15" s="11">
        <v>2.8</v>
      </c>
      <c r="BM15" s="11">
        <v>64.599999999999994</v>
      </c>
      <c r="BN15">
        <f t="shared" si="15"/>
        <v>18.111111111111107</v>
      </c>
      <c r="BO15" s="11">
        <v>5.3</v>
      </c>
      <c r="BP15" s="11">
        <v>58.1</v>
      </c>
      <c r="BQ15">
        <f t="shared" si="16"/>
        <v>14.5</v>
      </c>
      <c r="BR15" s="11">
        <v>0.25</v>
      </c>
      <c r="BS15" s="11">
        <v>60.6</v>
      </c>
      <c r="BT15">
        <f t="shared" si="17"/>
        <v>15.888888888888889</v>
      </c>
      <c r="BU15" s="11">
        <v>3.1</v>
      </c>
    </row>
    <row r="16" spans="1:73" x14ac:dyDescent="0.25">
      <c r="A16">
        <v>12</v>
      </c>
      <c r="B16">
        <f t="shared" si="0"/>
        <v>39.370078740157481</v>
      </c>
      <c r="C16" s="16">
        <v>7</v>
      </c>
      <c r="D16" s="16">
        <v>5.7</v>
      </c>
      <c r="E16" s="16">
        <v>8.3000000000000007</v>
      </c>
      <c r="F16" s="16">
        <v>7.31</v>
      </c>
      <c r="G16" s="16">
        <v>7.7</v>
      </c>
      <c r="H16" s="16">
        <v>6.9</v>
      </c>
      <c r="I16" s="16">
        <v>7.7</v>
      </c>
      <c r="J16" s="16">
        <v>6.9</v>
      </c>
      <c r="K16" s="16">
        <v>7.58</v>
      </c>
      <c r="L16" s="16">
        <v>4.2699999999999996</v>
      </c>
      <c r="M16" s="16">
        <v>8.1999999999999993</v>
      </c>
      <c r="N16" s="16">
        <v>5.82</v>
      </c>
      <c r="O16" s="16">
        <v>8.1999999999999993</v>
      </c>
      <c r="P16" s="16">
        <v>9.1999999999999993</v>
      </c>
      <c r="Q16" s="16">
        <v>8.01</v>
      </c>
      <c r="R16" s="16">
        <v>7.75</v>
      </c>
      <c r="S16">
        <v>26</v>
      </c>
      <c r="T16">
        <v>57.9</v>
      </c>
      <c r="U16">
        <f t="shared" si="1"/>
        <v>14.388888888888889</v>
      </c>
      <c r="V16">
        <v>5.86</v>
      </c>
      <c r="W16" s="10">
        <v>62.5</v>
      </c>
      <c r="X16">
        <f t="shared" si="2"/>
        <v>16.944444444444443</v>
      </c>
      <c r="Y16" s="10">
        <v>0.17</v>
      </c>
      <c r="Z16">
        <v>56.8</v>
      </c>
      <c r="AA16">
        <f t="shared" si="3"/>
        <v>13.777777777777777</v>
      </c>
      <c r="AB16">
        <v>4.53</v>
      </c>
      <c r="AF16">
        <v>62.9</v>
      </c>
      <c r="AG16">
        <f t="shared" si="4"/>
        <v>17.166666666666668</v>
      </c>
      <c r="AH16">
        <v>2.2000000000000002</v>
      </c>
      <c r="AI16">
        <v>66.8</v>
      </c>
      <c r="AJ16">
        <f t="shared" si="5"/>
        <v>19.333333333333332</v>
      </c>
      <c r="AK16">
        <v>6.3</v>
      </c>
      <c r="AL16">
        <v>65.7</v>
      </c>
      <c r="AM16">
        <f t="shared" si="6"/>
        <v>18.722222222222221</v>
      </c>
      <c r="AN16">
        <v>4.5999999999999996</v>
      </c>
      <c r="AO16">
        <v>63</v>
      </c>
      <c r="AP16">
        <f t="shared" si="7"/>
        <v>17.222222222222221</v>
      </c>
      <c r="AQ16">
        <v>6.2</v>
      </c>
      <c r="AR16">
        <v>53</v>
      </c>
      <c r="AS16">
        <f t="shared" si="8"/>
        <v>11.666666666666666</v>
      </c>
      <c r="AT16">
        <v>6.2</v>
      </c>
      <c r="AU16">
        <v>52.7</v>
      </c>
      <c r="AV16">
        <f t="shared" si="9"/>
        <v>11.500000000000002</v>
      </c>
      <c r="AW16">
        <v>6.3</v>
      </c>
      <c r="AX16">
        <v>52.3</v>
      </c>
      <c r="AY16">
        <f t="shared" si="10"/>
        <v>11.277777777777777</v>
      </c>
      <c r="AZ16">
        <v>5.3</v>
      </c>
      <c r="BA16">
        <v>56.3</v>
      </c>
      <c r="BB16">
        <f t="shared" si="11"/>
        <v>13.499999999999998</v>
      </c>
      <c r="BC16">
        <v>6.9</v>
      </c>
      <c r="BD16">
        <v>58.1</v>
      </c>
      <c r="BE16">
        <f t="shared" si="12"/>
        <v>14.5</v>
      </c>
      <c r="BF16" s="11">
        <v>0.31</v>
      </c>
      <c r="BG16">
        <v>60.1</v>
      </c>
      <c r="BH16">
        <f t="shared" si="13"/>
        <v>15.611111111111111</v>
      </c>
      <c r="BI16">
        <v>0.4</v>
      </c>
      <c r="BJ16" s="11">
        <v>57.4</v>
      </c>
      <c r="BK16">
        <f t="shared" si="14"/>
        <v>14.111111111111111</v>
      </c>
      <c r="BL16" s="11">
        <v>2.37</v>
      </c>
      <c r="BM16" s="11">
        <v>60.9</v>
      </c>
      <c r="BN16">
        <f t="shared" si="15"/>
        <v>16.055555555555557</v>
      </c>
      <c r="BO16" s="11">
        <v>4.71</v>
      </c>
      <c r="BP16" s="11">
        <v>55</v>
      </c>
      <c r="BQ16">
        <f t="shared" si="16"/>
        <v>12.777777777777779</v>
      </c>
      <c r="BR16" s="11">
        <v>0.16</v>
      </c>
      <c r="BS16" s="11">
        <v>57.6</v>
      </c>
      <c r="BT16">
        <f t="shared" si="17"/>
        <v>14.222222222222221</v>
      </c>
      <c r="BU16" s="11">
        <v>2.66</v>
      </c>
    </row>
    <row r="17" spans="1:73" x14ac:dyDescent="0.25">
      <c r="A17">
        <v>13</v>
      </c>
      <c r="B17">
        <f t="shared" si="0"/>
        <v>42.650918635170605</v>
      </c>
      <c r="C17" s="16">
        <v>6.8</v>
      </c>
      <c r="D17" s="16">
        <v>5.4</v>
      </c>
      <c r="E17" s="16">
        <v>8.1</v>
      </c>
      <c r="F17" s="16">
        <v>6.84</v>
      </c>
      <c r="G17" s="16">
        <v>7.4</v>
      </c>
      <c r="H17" s="16">
        <v>6.6</v>
      </c>
      <c r="I17" s="16">
        <v>7.4</v>
      </c>
      <c r="J17" s="16">
        <v>6.6</v>
      </c>
      <c r="K17" s="16">
        <v>7.29</v>
      </c>
      <c r="L17" s="16">
        <v>4.2</v>
      </c>
      <c r="M17" s="16">
        <v>7.5</v>
      </c>
      <c r="N17" s="16">
        <v>5.68</v>
      </c>
      <c r="O17" s="16">
        <v>8</v>
      </c>
      <c r="P17" s="16">
        <v>8.58</v>
      </c>
      <c r="Q17" s="16">
        <v>7.75</v>
      </c>
      <c r="R17" s="16">
        <v>7.53</v>
      </c>
      <c r="S17">
        <v>28</v>
      </c>
      <c r="T17">
        <v>55.1</v>
      </c>
      <c r="U17">
        <f t="shared" si="1"/>
        <v>12.833333333333334</v>
      </c>
      <c r="V17">
        <v>5.52</v>
      </c>
      <c r="W17" s="10">
        <v>59</v>
      </c>
      <c r="X17">
        <f t="shared" si="2"/>
        <v>15</v>
      </c>
      <c r="Y17" s="10">
        <v>0.18</v>
      </c>
      <c r="Z17">
        <v>54.9</v>
      </c>
      <c r="AA17">
        <f t="shared" si="3"/>
        <v>12.722222222222221</v>
      </c>
      <c r="AB17">
        <v>4.38</v>
      </c>
      <c r="AF17">
        <v>58.4</v>
      </c>
      <c r="AG17">
        <f t="shared" si="4"/>
        <v>14.666666666666666</v>
      </c>
      <c r="AH17">
        <v>1.6</v>
      </c>
      <c r="AI17">
        <v>60.2</v>
      </c>
      <c r="AJ17">
        <f t="shared" si="5"/>
        <v>15.666666666666666</v>
      </c>
      <c r="AK17">
        <v>0.9</v>
      </c>
      <c r="AL17">
        <v>63.2</v>
      </c>
      <c r="AM17">
        <f t="shared" si="6"/>
        <v>17.333333333333332</v>
      </c>
      <c r="AN17">
        <v>2</v>
      </c>
      <c r="AO17">
        <v>62.9</v>
      </c>
      <c r="AP17">
        <f t="shared" si="7"/>
        <v>17.166666666666668</v>
      </c>
      <c r="AQ17">
        <v>3.8</v>
      </c>
      <c r="AR17">
        <v>50.7</v>
      </c>
      <c r="AS17">
        <f t="shared" si="8"/>
        <v>10.388888888888891</v>
      </c>
      <c r="AT17">
        <v>5.7</v>
      </c>
      <c r="AU17">
        <v>50.1</v>
      </c>
      <c r="AV17">
        <f t="shared" si="9"/>
        <v>10.055555555555555</v>
      </c>
      <c r="AW17">
        <v>5.8</v>
      </c>
      <c r="AX17">
        <v>50.1</v>
      </c>
      <c r="AY17">
        <f t="shared" si="10"/>
        <v>10.055555555555555</v>
      </c>
      <c r="AZ17">
        <v>5</v>
      </c>
      <c r="BA17">
        <v>52.9</v>
      </c>
      <c r="BB17">
        <f t="shared" si="11"/>
        <v>11.611111111111111</v>
      </c>
      <c r="BC17">
        <v>6.5</v>
      </c>
      <c r="BD17">
        <v>55.5</v>
      </c>
      <c r="BE17">
        <f t="shared" si="12"/>
        <v>13.055555555555555</v>
      </c>
      <c r="BF17" s="11">
        <v>0.39</v>
      </c>
      <c r="BG17">
        <v>54.7</v>
      </c>
      <c r="BH17">
        <f t="shared" si="13"/>
        <v>12.611111111111112</v>
      </c>
      <c r="BI17">
        <v>0.2</v>
      </c>
      <c r="BJ17" s="11">
        <v>54.6</v>
      </c>
      <c r="BK17">
        <f t="shared" si="14"/>
        <v>12.555555555555555</v>
      </c>
      <c r="BL17" s="11">
        <v>1.92</v>
      </c>
      <c r="BM17" s="11">
        <v>57.3</v>
      </c>
      <c r="BN17">
        <f t="shared" si="15"/>
        <v>14.055555555555554</v>
      </c>
      <c r="BO17" s="11">
        <v>3.68</v>
      </c>
      <c r="BP17" s="11">
        <v>53.5</v>
      </c>
      <c r="BQ17">
        <f t="shared" si="16"/>
        <v>11.944444444444445</v>
      </c>
      <c r="BR17" s="11">
        <v>0.12</v>
      </c>
      <c r="BS17" s="11">
        <v>54.9</v>
      </c>
      <c r="BT17">
        <f t="shared" si="17"/>
        <v>12.722222222222221</v>
      </c>
      <c r="BU17" s="11">
        <v>2.3199999999999998</v>
      </c>
    </row>
    <row r="18" spans="1:73" x14ac:dyDescent="0.25">
      <c r="A18">
        <v>14</v>
      </c>
      <c r="B18">
        <f t="shared" si="0"/>
        <v>45.931758530183721</v>
      </c>
      <c r="C18" s="16">
        <v>6.7</v>
      </c>
      <c r="D18" s="16">
        <v>5.3</v>
      </c>
      <c r="E18" s="16">
        <v>7.9</v>
      </c>
      <c r="F18" s="16">
        <v>5.81</v>
      </c>
      <c r="G18" s="16">
        <v>7</v>
      </c>
      <c r="H18" s="16">
        <v>6.5</v>
      </c>
      <c r="I18" s="16">
        <v>7</v>
      </c>
      <c r="J18" s="16">
        <v>6.5</v>
      </c>
      <c r="K18" s="16">
        <v>7.05</v>
      </c>
      <c r="L18" s="16">
        <v>3.91</v>
      </c>
      <c r="M18" s="16">
        <v>6.7</v>
      </c>
      <c r="N18" s="16">
        <v>5.85</v>
      </c>
      <c r="O18" s="16">
        <v>7.9</v>
      </c>
      <c r="P18" s="16">
        <v>8.0500000000000007</v>
      </c>
      <c r="Q18" s="16">
        <v>7.61</v>
      </c>
      <c r="R18" s="16">
        <v>7.27</v>
      </c>
      <c r="S18">
        <v>30</v>
      </c>
      <c r="T18">
        <v>52.2</v>
      </c>
      <c r="U18">
        <f t="shared" si="1"/>
        <v>11.222222222222223</v>
      </c>
      <c r="V18">
        <v>5.24</v>
      </c>
      <c r="W18" s="10">
        <v>55.5</v>
      </c>
      <c r="X18">
        <f t="shared" si="2"/>
        <v>13.055555555555555</v>
      </c>
      <c r="Y18" s="10">
        <v>0.17</v>
      </c>
      <c r="Z18">
        <v>53.7</v>
      </c>
      <c r="AA18">
        <f t="shared" si="3"/>
        <v>12.055555555555557</v>
      </c>
      <c r="AB18">
        <v>4.25</v>
      </c>
      <c r="AC18">
        <v>50.3</v>
      </c>
      <c r="AD18">
        <f>(AC18-32)*5/9</f>
        <v>10.166666666666664</v>
      </c>
      <c r="AE18">
        <v>7.1</v>
      </c>
      <c r="AF18">
        <v>55.6</v>
      </c>
      <c r="AG18">
        <f t="shared" si="4"/>
        <v>13.111111111111111</v>
      </c>
      <c r="AH18">
        <v>1.3</v>
      </c>
      <c r="AI18">
        <v>57.4</v>
      </c>
      <c r="AJ18">
        <f t="shared" si="5"/>
        <v>14.111111111111111</v>
      </c>
      <c r="AK18">
        <v>0.6</v>
      </c>
      <c r="AL18">
        <v>56.3</v>
      </c>
      <c r="AM18">
        <f t="shared" si="6"/>
        <v>13.499999999999998</v>
      </c>
      <c r="AN18">
        <v>0.3</v>
      </c>
      <c r="AO18">
        <v>62.6</v>
      </c>
      <c r="AP18">
        <f t="shared" si="7"/>
        <v>17</v>
      </c>
      <c r="AQ18">
        <v>2</v>
      </c>
      <c r="AR18">
        <v>49.4</v>
      </c>
      <c r="AS18">
        <f t="shared" si="8"/>
        <v>9.6666666666666661</v>
      </c>
      <c r="AT18">
        <v>5.3</v>
      </c>
      <c r="AU18">
        <v>48.4</v>
      </c>
      <c r="AV18">
        <f t="shared" si="9"/>
        <v>9.1111111111111107</v>
      </c>
      <c r="AW18">
        <v>5.7</v>
      </c>
      <c r="AX18">
        <v>48.6</v>
      </c>
      <c r="AY18">
        <f t="shared" si="10"/>
        <v>9.2222222222222214</v>
      </c>
      <c r="AZ18">
        <v>4.4000000000000004</v>
      </c>
      <c r="BA18">
        <v>51.7</v>
      </c>
      <c r="BB18">
        <f t="shared" si="11"/>
        <v>10.944444444444446</v>
      </c>
      <c r="BC18">
        <v>6.4</v>
      </c>
      <c r="BD18">
        <v>52.9</v>
      </c>
      <c r="BE18">
        <f t="shared" si="12"/>
        <v>11.611111111111111</v>
      </c>
      <c r="BF18" s="11">
        <v>0.46</v>
      </c>
      <c r="BG18">
        <v>52.7</v>
      </c>
      <c r="BH18">
        <f t="shared" si="13"/>
        <v>11.500000000000002</v>
      </c>
      <c r="BI18">
        <v>0.1</v>
      </c>
      <c r="BJ18" s="11">
        <v>53.2</v>
      </c>
      <c r="BK18">
        <f t="shared" si="14"/>
        <v>11.777777777777779</v>
      </c>
      <c r="BL18" s="11">
        <v>1.86</v>
      </c>
      <c r="BM18" s="11">
        <v>55.4</v>
      </c>
      <c r="BN18">
        <f t="shared" si="15"/>
        <v>13</v>
      </c>
      <c r="BO18" s="11">
        <v>3.32</v>
      </c>
      <c r="BP18" s="11">
        <v>51.9</v>
      </c>
      <c r="BQ18">
        <f t="shared" si="16"/>
        <v>11.055555555555555</v>
      </c>
      <c r="BR18" s="11">
        <v>0.1</v>
      </c>
      <c r="BS18" s="11">
        <v>52.5</v>
      </c>
      <c r="BT18">
        <f t="shared" si="17"/>
        <v>11.388888888888889</v>
      </c>
      <c r="BU18" s="11">
        <v>1.85</v>
      </c>
    </row>
    <row r="19" spans="1:73" x14ac:dyDescent="0.25">
      <c r="A19">
        <v>15</v>
      </c>
      <c r="B19">
        <f t="shared" si="0"/>
        <v>49.212598425196845</v>
      </c>
      <c r="C19" s="16">
        <v>6.5</v>
      </c>
      <c r="D19" s="16">
        <v>5.5</v>
      </c>
      <c r="E19" s="16">
        <v>7.7</v>
      </c>
      <c r="F19" s="16">
        <v>4.93</v>
      </c>
      <c r="G19" s="16">
        <v>6.9</v>
      </c>
      <c r="H19" s="16">
        <v>6.3</v>
      </c>
      <c r="I19" s="16">
        <v>6.9</v>
      </c>
      <c r="J19" s="16">
        <v>6.3</v>
      </c>
      <c r="K19" s="16">
        <v>6.86</v>
      </c>
      <c r="L19" s="16">
        <v>3.89</v>
      </c>
      <c r="M19" s="16">
        <v>6.5</v>
      </c>
      <c r="N19" s="16">
        <v>5.55</v>
      </c>
      <c r="O19" s="16">
        <v>7.8</v>
      </c>
      <c r="P19" s="16">
        <v>7.8</v>
      </c>
      <c r="Q19" s="16">
        <v>7.44</v>
      </c>
      <c r="R19" s="16">
        <v>6.88</v>
      </c>
      <c r="S19">
        <v>32</v>
      </c>
      <c r="T19">
        <v>50.5</v>
      </c>
      <c r="U19">
        <f t="shared" si="1"/>
        <v>10.277777777777779</v>
      </c>
      <c r="V19">
        <v>5.0199999999999996</v>
      </c>
      <c r="W19" s="10">
        <v>53.8</v>
      </c>
      <c r="X19">
        <f t="shared" si="2"/>
        <v>12.111111111111109</v>
      </c>
      <c r="Y19" s="10">
        <v>0.21</v>
      </c>
      <c r="Z19">
        <v>52.7</v>
      </c>
      <c r="AA19">
        <f t="shared" si="3"/>
        <v>11.500000000000002</v>
      </c>
      <c r="AB19">
        <v>4.07</v>
      </c>
      <c r="AF19">
        <v>54</v>
      </c>
      <c r="AG19">
        <f t="shared" si="4"/>
        <v>12.222222222222221</v>
      </c>
      <c r="AH19">
        <v>1.1000000000000001</v>
      </c>
      <c r="AI19">
        <v>53.7</v>
      </c>
      <c r="AJ19">
        <f t="shared" si="5"/>
        <v>12.055555555555557</v>
      </c>
      <c r="AK19">
        <v>0.3</v>
      </c>
      <c r="AL19">
        <v>54.5</v>
      </c>
      <c r="AM19">
        <f t="shared" si="6"/>
        <v>12.5</v>
      </c>
      <c r="AN19">
        <v>0.2</v>
      </c>
      <c r="AO19">
        <v>57.4</v>
      </c>
      <c r="AP19">
        <f t="shared" si="7"/>
        <v>14.111111111111111</v>
      </c>
      <c r="AQ19">
        <v>0.6</v>
      </c>
      <c r="AR19">
        <v>47.9</v>
      </c>
      <c r="AS19">
        <f t="shared" si="8"/>
        <v>8.8333333333333339</v>
      </c>
      <c r="AT19">
        <v>5.3</v>
      </c>
      <c r="AU19">
        <v>47.1</v>
      </c>
      <c r="AV19">
        <f t="shared" si="9"/>
        <v>8.3888888888888893</v>
      </c>
      <c r="AW19">
        <v>5.2</v>
      </c>
      <c r="AX19">
        <v>47</v>
      </c>
      <c r="AY19">
        <f t="shared" si="10"/>
        <v>8.3333333333333339</v>
      </c>
      <c r="AZ19">
        <v>4.3</v>
      </c>
      <c r="BA19">
        <v>50.6</v>
      </c>
      <c r="BB19">
        <f t="shared" si="11"/>
        <v>10.333333333333334</v>
      </c>
      <c r="BC19">
        <v>6.4</v>
      </c>
      <c r="BD19">
        <v>51.4</v>
      </c>
      <c r="BE19">
        <f t="shared" si="12"/>
        <v>10.777777777777779</v>
      </c>
      <c r="BF19" s="11">
        <v>0.76</v>
      </c>
      <c r="BG19">
        <v>51.3</v>
      </c>
      <c r="BH19">
        <f t="shared" si="13"/>
        <v>10.722222222222221</v>
      </c>
      <c r="BI19">
        <v>0.1</v>
      </c>
      <c r="BJ19" s="11">
        <v>51.8</v>
      </c>
      <c r="BK19">
        <f t="shared" si="14"/>
        <v>10.999999999999998</v>
      </c>
      <c r="BL19" s="11">
        <v>1.41</v>
      </c>
      <c r="BM19" s="11">
        <v>54</v>
      </c>
      <c r="BN19">
        <f t="shared" si="15"/>
        <v>12.222222222222221</v>
      </c>
      <c r="BO19" s="11">
        <v>2.62</v>
      </c>
      <c r="BP19" s="11">
        <v>50.8</v>
      </c>
      <c r="BQ19">
        <f t="shared" si="16"/>
        <v>10.444444444444443</v>
      </c>
      <c r="BR19" s="11">
        <v>0.08</v>
      </c>
      <c r="BS19" s="11">
        <v>51.1</v>
      </c>
      <c r="BT19">
        <f t="shared" si="17"/>
        <v>10.611111111111111</v>
      </c>
      <c r="BU19" s="11">
        <v>1.72</v>
      </c>
    </row>
    <row r="20" spans="1:73" x14ac:dyDescent="0.25">
      <c r="A20">
        <v>16</v>
      </c>
      <c r="B20">
        <f t="shared" si="0"/>
        <v>52.493438320209968</v>
      </c>
      <c r="C20" s="16">
        <v>6.3</v>
      </c>
      <c r="D20" s="16">
        <v>4.9000000000000004</v>
      </c>
      <c r="E20" s="16">
        <v>7.6</v>
      </c>
      <c r="F20" s="16">
        <v>4.71</v>
      </c>
      <c r="G20" s="16">
        <v>6.7</v>
      </c>
      <c r="H20" s="16">
        <v>6.1</v>
      </c>
      <c r="I20" s="16">
        <v>6.7</v>
      </c>
      <c r="J20" s="16">
        <v>6.1</v>
      </c>
      <c r="K20" s="16">
        <v>6.79</v>
      </c>
      <c r="L20" s="16">
        <v>4.1399999999999997</v>
      </c>
      <c r="M20" s="16">
        <v>6.3</v>
      </c>
      <c r="N20" s="16">
        <v>5.51</v>
      </c>
      <c r="O20" s="16">
        <v>7.6</v>
      </c>
      <c r="P20" s="16">
        <v>7.62</v>
      </c>
      <c r="Q20" s="16">
        <v>7.29</v>
      </c>
      <c r="R20" s="16">
        <v>6.5</v>
      </c>
      <c r="S20">
        <v>34</v>
      </c>
      <c r="T20">
        <v>48.6</v>
      </c>
      <c r="U20">
        <f t="shared" si="1"/>
        <v>9.2222222222222214</v>
      </c>
      <c r="V20">
        <v>4.67</v>
      </c>
      <c r="W20" s="10">
        <v>52.2</v>
      </c>
      <c r="X20">
        <f t="shared" si="2"/>
        <v>11.222222222222223</v>
      </c>
      <c r="Y20" s="10">
        <v>0.35</v>
      </c>
      <c r="Z20">
        <v>51.8</v>
      </c>
      <c r="AA20">
        <f t="shared" si="3"/>
        <v>10.999999999999998</v>
      </c>
      <c r="AB20">
        <v>4.1399999999999997</v>
      </c>
      <c r="AF20">
        <v>52.5</v>
      </c>
      <c r="AG20">
        <f t="shared" si="4"/>
        <v>11.388888888888889</v>
      </c>
      <c r="AH20">
        <v>1.2</v>
      </c>
      <c r="AI20">
        <v>52.6</v>
      </c>
      <c r="AJ20">
        <f t="shared" si="5"/>
        <v>11.444444444444445</v>
      </c>
      <c r="AK20">
        <v>0.3</v>
      </c>
      <c r="AL20">
        <v>52.8</v>
      </c>
      <c r="AM20">
        <f t="shared" si="6"/>
        <v>11.555555555555554</v>
      </c>
      <c r="AN20">
        <v>0.1</v>
      </c>
      <c r="AO20">
        <v>54.6</v>
      </c>
      <c r="AP20">
        <f t="shared" si="7"/>
        <v>12.555555555555555</v>
      </c>
      <c r="AQ20">
        <v>0.6</v>
      </c>
      <c r="AR20">
        <v>47</v>
      </c>
      <c r="AS20">
        <f t="shared" si="8"/>
        <v>8.3333333333333339</v>
      </c>
      <c r="AT20">
        <v>5.3</v>
      </c>
      <c r="AU20">
        <v>46.2</v>
      </c>
      <c r="AV20">
        <f t="shared" si="9"/>
        <v>7.8888888888888902</v>
      </c>
      <c r="AW20">
        <v>5.2</v>
      </c>
      <c r="AX20">
        <v>45.9</v>
      </c>
      <c r="AY20">
        <f t="shared" si="10"/>
        <v>7.7222222222222223</v>
      </c>
      <c r="AZ20">
        <v>4.3</v>
      </c>
      <c r="BA20">
        <v>50</v>
      </c>
      <c r="BB20">
        <f t="shared" si="11"/>
        <v>10</v>
      </c>
      <c r="BC20">
        <v>6.3</v>
      </c>
      <c r="BD20">
        <v>49.7</v>
      </c>
      <c r="BE20">
        <f t="shared" si="12"/>
        <v>9.8333333333333357</v>
      </c>
      <c r="BF20" s="11">
        <v>0.88</v>
      </c>
      <c r="BG20">
        <v>50.3</v>
      </c>
      <c r="BH20">
        <f t="shared" si="13"/>
        <v>10.166666666666664</v>
      </c>
      <c r="BI20">
        <v>0.1</v>
      </c>
      <c r="BJ20" s="11">
        <v>51</v>
      </c>
      <c r="BK20">
        <f t="shared" si="14"/>
        <v>10.555555555555555</v>
      </c>
      <c r="BL20" s="11">
        <v>1.0900000000000001</v>
      </c>
      <c r="BM20" s="11">
        <v>51.6</v>
      </c>
      <c r="BN20">
        <f t="shared" si="15"/>
        <v>10.888888888888889</v>
      </c>
      <c r="BO20" s="11">
        <v>2.4500000000000002</v>
      </c>
      <c r="BP20" s="11">
        <v>50.2</v>
      </c>
      <c r="BQ20">
        <f t="shared" si="16"/>
        <v>10.111111111111112</v>
      </c>
      <c r="BR20" s="11">
        <v>7.0000000000000007E-2</v>
      </c>
      <c r="BS20" s="11">
        <v>50</v>
      </c>
      <c r="BT20">
        <f t="shared" si="17"/>
        <v>10</v>
      </c>
      <c r="BU20" s="11">
        <v>1.45</v>
      </c>
    </row>
    <row r="21" spans="1:73" x14ac:dyDescent="0.25">
      <c r="A21">
        <v>17</v>
      </c>
      <c r="B21">
        <f t="shared" si="0"/>
        <v>55.774278215223092</v>
      </c>
      <c r="C21" s="16">
        <v>6.1</v>
      </c>
      <c r="D21" s="16">
        <v>4.7</v>
      </c>
      <c r="E21" s="16">
        <v>7.5</v>
      </c>
      <c r="F21" s="16">
        <v>4.8099999999999996</v>
      </c>
      <c r="G21" s="16">
        <v>6.5</v>
      </c>
      <c r="H21" s="16">
        <v>6</v>
      </c>
      <c r="I21" s="16">
        <v>6.5</v>
      </c>
      <c r="J21" s="16">
        <v>6</v>
      </c>
      <c r="K21" s="16">
        <v>6.6</v>
      </c>
      <c r="L21" s="16">
        <v>3.91</v>
      </c>
      <c r="M21" s="16">
        <v>6</v>
      </c>
      <c r="N21" s="16">
        <v>5.36</v>
      </c>
      <c r="O21" s="16">
        <v>7.4</v>
      </c>
      <c r="P21" s="16">
        <v>7.23</v>
      </c>
      <c r="Q21" s="16">
        <v>7.16</v>
      </c>
      <c r="R21" s="16">
        <v>6.32</v>
      </c>
      <c r="S21">
        <v>36</v>
      </c>
      <c r="T21">
        <v>47.5</v>
      </c>
      <c r="U21">
        <f t="shared" si="1"/>
        <v>8.6111111111111107</v>
      </c>
      <c r="V21">
        <v>4.1399999999999997</v>
      </c>
      <c r="W21" s="10">
        <v>50.8</v>
      </c>
      <c r="X21">
        <f t="shared" si="2"/>
        <v>10.444444444444443</v>
      </c>
      <c r="Y21" s="10">
        <v>0.49</v>
      </c>
      <c r="Z21">
        <v>51.2</v>
      </c>
      <c r="AA21">
        <f t="shared" si="3"/>
        <v>10.666666666666668</v>
      </c>
      <c r="AB21">
        <v>4.05</v>
      </c>
      <c r="AF21">
        <v>51</v>
      </c>
      <c r="AG21">
        <f t="shared" si="4"/>
        <v>10.555555555555555</v>
      </c>
      <c r="AH21">
        <v>1</v>
      </c>
      <c r="AI21">
        <v>51.3</v>
      </c>
      <c r="AJ21">
        <f t="shared" si="5"/>
        <v>10.722222222222221</v>
      </c>
      <c r="AK21">
        <v>0.2</v>
      </c>
      <c r="AL21">
        <v>51.2</v>
      </c>
      <c r="AM21">
        <f t="shared" si="6"/>
        <v>10.666666666666668</v>
      </c>
      <c r="AN21">
        <v>0.1</v>
      </c>
      <c r="AO21">
        <v>51.7</v>
      </c>
      <c r="AP21">
        <f t="shared" si="7"/>
        <v>10.944444444444446</v>
      </c>
      <c r="AQ21">
        <v>0.6</v>
      </c>
      <c r="AR21">
        <v>46.2</v>
      </c>
      <c r="AS21">
        <f t="shared" si="8"/>
        <v>7.8888888888888902</v>
      </c>
      <c r="AT21">
        <v>5</v>
      </c>
      <c r="AU21">
        <v>45.6</v>
      </c>
      <c r="AV21">
        <f t="shared" si="9"/>
        <v>7.5555555555555554</v>
      </c>
      <c r="AW21">
        <v>5.0999999999999996</v>
      </c>
      <c r="AX21">
        <v>45.4</v>
      </c>
      <c r="AY21">
        <f t="shared" si="10"/>
        <v>7.4444444444444446</v>
      </c>
      <c r="AZ21">
        <v>4.3</v>
      </c>
      <c r="BA21">
        <v>49.4</v>
      </c>
      <c r="BB21">
        <f t="shared" si="11"/>
        <v>9.6666666666666661</v>
      </c>
      <c r="BC21">
        <v>6</v>
      </c>
      <c r="BD21">
        <v>49.1</v>
      </c>
      <c r="BE21">
        <f t="shared" si="12"/>
        <v>9.5</v>
      </c>
      <c r="BF21" s="11">
        <v>0.82</v>
      </c>
      <c r="BG21">
        <v>49.4</v>
      </c>
      <c r="BH21">
        <f t="shared" si="13"/>
        <v>9.6666666666666661</v>
      </c>
      <c r="BI21">
        <v>0.3</v>
      </c>
      <c r="BJ21" s="11">
        <v>49.4</v>
      </c>
      <c r="BK21">
        <f t="shared" si="14"/>
        <v>9.6666666666666661</v>
      </c>
      <c r="BL21" s="11">
        <v>0.65</v>
      </c>
      <c r="BM21" s="11">
        <v>49.8</v>
      </c>
      <c r="BN21">
        <f t="shared" si="15"/>
        <v>9.8888888888888875</v>
      </c>
      <c r="BO21" s="11">
        <v>1.73</v>
      </c>
      <c r="BP21" s="11">
        <v>49.6</v>
      </c>
      <c r="BQ21">
        <f t="shared" si="16"/>
        <v>9.7777777777777786</v>
      </c>
      <c r="BR21" s="11">
        <v>0.06</v>
      </c>
      <c r="BS21" s="11">
        <v>49.5</v>
      </c>
      <c r="BT21">
        <f t="shared" si="17"/>
        <v>9.7222222222222214</v>
      </c>
      <c r="BU21" s="11">
        <v>1.42</v>
      </c>
    </row>
    <row r="22" spans="1:73" x14ac:dyDescent="0.25">
      <c r="A22">
        <v>18</v>
      </c>
      <c r="B22">
        <f t="shared" si="0"/>
        <v>59.055118110236215</v>
      </c>
      <c r="C22" s="16">
        <v>6.1</v>
      </c>
      <c r="D22" s="16">
        <v>4.2</v>
      </c>
      <c r="E22" s="16">
        <v>7.3</v>
      </c>
      <c r="F22" s="16">
        <v>4.83</v>
      </c>
      <c r="G22" s="16">
        <v>6.4</v>
      </c>
      <c r="H22" s="16">
        <v>5.4</v>
      </c>
      <c r="I22" s="16">
        <v>6.4</v>
      </c>
      <c r="J22" s="16">
        <v>5.4</v>
      </c>
      <c r="K22" s="16">
        <v>6.49</v>
      </c>
      <c r="L22" s="16">
        <v>3.23</v>
      </c>
      <c r="M22" s="16">
        <v>5.9</v>
      </c>
      <c r="N22" s="16">
        <v>5.03</v>
      </c>
      <c r="O22" s="16">
        <v>7.2</v>
      </c>
      <c r="P22" s="16">
        <v>6.75</v>
      </c>
      <c r="Q22" s="16">
        <v>7.04</v>
      </c>
      <c r="R22" s="16">
        <v>6.11</v>
      </c>
      <c r="S22">
        <v>38</v>
      </c>
      <c r="T22">
        <v>46.9</v>
      </c>
      <c r="U22">
        <f t="shared" si="1"/>
        <v>8.2777777777777786</v>
      </c>
      <c r="V22">
        <v>4.0599999999999996</v>
      </c>
      <c r="W22" s="10">
        <v>49.7</v>
      </c>
      <c r="X22">
        <f t="shared" si="2"/>
        <v>9.8333333333333357</v>
      </c>
      <c r="Y22" s="10">
        <v>0.7</v>
      </c>
      <c r="Z22">
        <v>50.1</v>
      </c>
      <c r="AA22">
        <f t="shared" si="3"/>
        <v>10.055555555555555</v>
      </c>
      <c r="AB22">
        <v>4.04</v>
      </c>
      <c r="AF22">
        <v>49.9</v>
      </c>
      <c r="AG22">
        <f t="shared" si="4"/>
        <v>9.9444444444444446</v>
      </c>
      <c r="AH22">
        <v>0.8</v>
      </c>
      <c r="AI22">
        <v>50.5</v>
      </c>
      <c r="AJ22">
        <f t="shared" si="5"/>
        <v>10.277777777777779</v>
      </c>
      <c r="AK22">
        <v>0.2</v>
      </c>
      <c r="AL22">
        <v>49.2</v>
      </c>
      <c r="AM22">
        <f t="shared" si="6"/>
        <v>9.5555555555555571</v>
      </c>
      <c r="AN22">
        <v>0.1</v>
      </c>
      <c r="AO22">
        <v>50.6</v>
      </c>
      <c r="AP22">
        <f t="shared" si="7"/>
        <v>10.333333333333334</v>
      </c>
      <c r="AQ22">
        <v>0.6</v>
      </c>
      <c r="AR22">
        <v>45.7</v>
      </c>
      <c r="AS22">
        <f t="shared" si="8"/>
        <v>7.6111111111111125</v>
      </c>
      <c r="AT22">
        <v>5</v>
      </c>
      <c r="AU22">
        <v>45.3</v>
      </c>
      <c r="AV22">
        <f t="shared" si="9"/>
        <v>7.3888888888888875</v>
      </c>
      <c r="AW22">
        <v>5.2</v>
      </c>
      <c r="AX22">
        <v>45.1</v>
      </c>
      <c r="AY22">
        <f t="shared" si="10"/>
        <v>7.2777777777777777</v>
      </c>
      <c r="AZ22">
        <v>4.0999999999999996</v>
      </c>
      <c r="BA22">
        <v>49.1</v>
      </c>
      <c r="BB22">
        <f t="shared" si="11"/>
        <v>9.5</v>
      </c>
      <c r="BC22">
        <v>5.9</v>
      </c>
      <c r="BD22">
        <v>48.2</v>
      </c>
      <c r="BE22">
        <f t="shared" si="12"/>
        <v>9.0000000000000018</v>
      </c>
      <c r="BF22" s="11">
        <v>1.0900000000000001</v>
      </c>
      <c r="BG22">
        <v>48.5</v>
      </c>
      <c r="BH22">
        <f t="shared" si="13"/>
        <v>9.1666666666666661</v>
      </c>
      <c r="BI22">
        <v>0.1</v>
      </c>
      <c r="BJ22" s="11">
        <v>48.9</v>
      </c>
      <c r="BK22">
        <f t="shared" si="14"/>
        <v>9.3888888888888893</v>
      </c>
      <c r="BL22" s="11">
        <v>0.41</v>
      </c>
      <c r="BM22" s="11">
        <v>49</v>
      </c>
      <c r="BN22">
        <f t="shared" si="15"/>
        <v>9.4444444444444446</v>
      </c>
      <c r="BO22" s="11">
        <v>1.63</v>
      </c>
      <c r="BP22" s="11">
        <v>48.9</v>
      </c>
      <c r="BQ22">
        <f t="shared" si="16"/>
        <v>9.3888888888888893</v>
      </c>
      <c r="BR22" s="11">
        <v>0.04</v>
      </c>
      <c r="BS22" s="11">
        <v>48.8</v>
      </c>
      <c r="BT22">
        <f t="shared" si="17"/>
        <v>9.3333333333333321</v>
      </c>
      <c r="BU22" s="11">
        <v>0.75</v>
      </c>
    </row>
    <row r="23" spans="1:73" x14ac:dyDescent="0.25">
      <c r="A23">
        <v>19</v>
      </c>
      <c r="B23">
        <f t="shared" si="0"/>
        <v>62.335958005249338</v>
      </c>
      <c r="C23" s="16">
        <v>6.1</v>
      </c>
      <c r="D23" s="16">
        <v>3.6</v>
      </c>
      <c r="E23" s="16">
        <v>7.2</v>
      </c>
      <c r="F23" s="16">
        <v>3.93</v>
      </c>
      <c r="G23" s="16">
        <v>6.3</v>
      </c>
      <c r="H23" s="16">
        <v>4.8</v>
      </c>
      <c r="I23" s="16">
        <v>6.3</v>
      </c>
      <c r="J23" s="16">
        <v>4.8</v>
      </c>
      <c r="K23" s="16">
        <v>6.39</v>
      </c>
      <c r="L23" s="16">
        <v>2.08</v>
      </c>
      <c r="M23" s="16">
        <v>5.7</v>
      </c>
      <c r="N23" s="16">
        <v>3.88</v>
      </c>
      <c r="O23" s="16">
        <v>7</v>
      </c>
      <c r="P23" s="16">
        <v>5.67</v>
      </c>
      <c r="Q23" s="16">
        <v>6.93</v>
      </c>
      <c r="R23" s="16">
        <v>5.77</v>
      </c>
      <c r="S23">
        <v>40</v>
      </c>
      <c r="T23">
        <v>46.6</v>
      </c>
      <c r="U23">
        <f t="shared" si="1"/>
        <v>8.1111111111111107</v>
      </c>
      <c r="V23">
        <v>3.8</v>
      </c>
      <c r="W23" s="10">
        <v>48.8</v>
      </c>
      <c r="X23">
        <f t="shared" si="2"/>
        <v>9.3333333333333321</v>
      </c>
      <c r="Y23" s="10">
        <v>0.77</v>
      </c>
      <c r="Z23">
        <v>49.7</v>
      </c>
      <c r="AA23">
        <f t="shared" si="3"/>
        <v>9.8333333333333357</v>
      </c>
      <c r="AB23">
        <v>3.69</v>
      </c>
      <c r="AC23">
        <v>47.9</v>
      </c>
      <c r="AD23">
        <f>(AC23-32)*5/9</f>
        <v>8.8333333333333339</v>
      </c>
      <c r="AE23">
        <v>6.1</v>
      </c>
      <c r="AF23">
        <v>49.4</v>
      </c>
      <c r="AG23">
        <f t="shared" si="4"/>
        <v>9.6666666666666661</v>
      </c>
      <c r="AH23">
        <v>0.5</v>
      </c>
      <c r="AI23">
        <v>49.6</v>
      </c>
      <c r="AJ23">
        <f t="shared" si="5"/>
        <v>9.7777777777777786</v>
      </c>
      <c r="AK23">
        <v>0.2</v>
      </c>
      <c r="AL23">
        <v>48.8</v>
      </c>
      <c r="AM23">
        <f t="shared" si="6"/>
        <v>9.3333333333333321</v>
      </c>
      <c r="AN23">
        <v>0.1</v>
      </c>
      <c r="AO23">
        <v>49.7</v>
      </c>
      <c r="AP23">
        <f t="shared" si="7"/>
        <v>9.8333333333333357</v>
      </c>
      <c r="AQ23">
        <v>0.6</v>
      </c>
      <c r="AR23">
        <v>45.4</v>
      </c>
      <c r="AS23">
        <f t="shared" si="8"/>
        <v>7.4444444444444446</v>
      </c>
      <c r="AT23">
        <v>5.0999999999999996</v>
      </c>
      <c r="AU23">
        <v>45</v>
      </c>
      <c r="AV23">
        <f t="shared" si="9"/>
        <v>7.2222222222222223</v>
      </c>
      <c r="AW23">
        <v>5.2</v>
      </c>
      <c r="AX23">
        <v>44.8</v>
      </c>
      <c r="AY23">
        <f t="shared" si="10"/>
        <v>7.1111111111111098</v>
      </c>
      <c r="AZ23">
        <v>3.9</v>
      </c>
      <c r="BA23">
        <v>48.9</v>
      </c>
      <c r="BB23">
        <f t="shared" si="11"/>
        <v>9.3888888888888893</v>
      </c>
      <c r="BC23">
        <v>5.9</v>
      </c>
      <c r="BD23">
        <v>47.8</v>
      </c>
      <c r="BE23">
        <f t="shared" si="12"/>
        <v>8.7777777777777768</v>
      </c>
      <c r="BF23" s="11">
        <v>1.1599999999999999</v>
      </c>
      <c r="BG23">
        <v>48.1</v>
      </c>
      <c r="BH23">
        <f t="shared" si="13"/>
        <v>8.9444444444444446</v>
      </c>
      <c r="BI23">
        <v>0.1</v>
      </c>
      <c r="BJ23" s="11">
        <v>48.6</v>
      </c>
      <c r="BK23">
        <f t="shared" si="14"/>
        <v>9.2222222222222214</v>
      </c>
      <c r="BL23" s="11">
        <v>0.14000000000000001</v>
      </c>
      <c r="BM23" s="11">
        <v>48.4</v>
      </c>
      <c r="BN23">
        <f t="shared" si="15"/>
        <v>9.1111111111111107</v>
      </c>
      <c r="BO23" s="11">
        <v>1.43</v>
      </c>
      <c r="BP23" s="11">
        <v>48.6</v>
      </c>
      <c r="BQ23">
        <f t="shared" si="16"/>
        <v>9.2222222222222214</v>
      </c>
      <c r="BR23" s="11">
        <v>0.04</v>
      </c>
      <c r="BS23" s="11">
        <v>48.2</v>
      </c>
      <c r="BT23">
        <f t="shared" si="17"/>
        <v>9.0000000000000018</v>
      </c>
      <c r="BU23" s="11">
        <v>0.48</v>
      </c>
    </row>
    <row r="24" spans="1:73" x14ac:dyDescent="0.25">
      <c r="A24">
        <v>20</v>
      </c>
      <c r="B24">
        <f t="shared" si="0"/>
        <v>65.616797900262469</v>
      </c>
      <c r="C24" s="16">
        <v>6.1</v>
      </c>
      <c r="D24" s="16">
        <v>2.6</v>
      </c>
      <c r="E24" s="16">
        <v>7.2</v>
      </c>
      <c r="F24" s="16">
        <v>1.52</v>
      </c>
      <c r="G24" s="16">
        <v>6.2</v>
      </c>
      <c r="H24" s="16">
        <v>4</v>
      </c>
      <c r="I24" s="16">
        <v>6.2</v>
      </c>
      <c r="J24" s="16">
        <v>4</v>
      </c>
      <c r="K24" s="16">
        <v>6.35</v>
      </c>
      <c r="L24" s="16">
        <v>1.3</v>
      </c>
      <c r="M24" s="16">
        <v>5.7</v>
      </c>
      <c r="N24" s="16">
        <v>3.04</v>
      </c>
      <c r="O24" s="16">
        <v>7</v>
      </c>
      <c r="P24" s="16">
        <v>4.22</v>
      </c>
      <c r="Q24" s="16">
        <v>6.92</v>
      </c>
      <c r="R24" s="16">
        <v>4.05</v>
      </c>
      <c r="S24">
        <v>42</v>
      </c>
      <c r="T24">
        <v>46.1</v>
      </c>
      <c r="U24">
        <f t="shared" si="1"/>
        <v>7.833333333333333</v>
      </c>
      <c r="V24">
        <v>3.78</v>
      </c>
      <c r="W24" s="10">
        <v>48.1</v>
      </c>
      <c r="X24">
        <f t="shared" si="2"/>
        <v>8.9444444444444446</v>
      </c>
      <c r="Y24" s="10">
        <v>0.68</v>
      </c>
      <c r="Z24">
        <v>49.4</v>
      </c>
      <c r="AA24">
        <f t="shared" si="3"/>
        <v>9.6666666666666661</v>
      </c>
      <c r="AB24">
        <v>3.46</v>
      </c>
      <c r="AF24">
        <v>48.9</v>
      </c>
      <c r="AG24">
        <f t="shared" si="4"/>
        <v>9.3888888888888893</v>
      </c>
      <c r="AH24">
        <v>0.5</v>
      </c>
      <c r="AI24">
        <v>49.1</v>
      </c>
      <c r="AJ24">
        <f t="shared" si="5"/>
        <v>9.5</v>
      </c>
      <c r="AK24">
        <v>0.2</v>
      </c>
      <c r="AL24">
        <v>48.5</v>
      </c>
      <c r="AM24">
        <f t="shared" si="6"/>
        <v>9.1666666666666661</v>
      </c>
      <c r="AN24">
        <v>0.1</v>
      </c>
      <c r="AO24">
        <v>49.2</v>
      </c>
      <c r="AP24">
        <f t="shared" si="7"/>
        <v>9.5555555555555571</v>
      </c>
      <c r="AQ24">
        <v>0.6</v>
      </c>
      <c r="AR24">
        <v>45.2</v>
      </c>
      <c r="AS24">
        <f t="shared" si="8"/>
        <v>7.3333333333333348</v>
      </c>
      <c r="AT24">
        <v>4.5</v>
      </c>
      <c r="AU24">
        <v>44.8</v>
      </c>
      <c r="AV24">
        <f t="shared" si="9"/>
        <v>7.1111111111111098</v>
      </c>
      <c r="AW24">
        <v>4.9000000000000004</v>
      </c>
      <c r="AX24">
        <v>44.7</v>
      </c>
      <c r="AY24">
        <f t="shared" si="10"/>
        <v>7.0555555555555571</v>
      </c>
      <c r="AZ24">
        <v>3.5</v>
      </c>
      <c r="BA24">
        <v>48.6</v>
      </c>
      <c r="BB24">
        <f t="shared" si="11"/>
        <v>9.2222222222222214</v>
      </c>
      <c r="BC24">
        <v>6</v>
      </c>
      <c r="BD24">
        <v>47.5</v>
      </c>
      <c r="BE24">
        <f t="shared" si="12"/>
        <v>8.6111111111111107</v>
      </c>
      <c r="BF24" s="11">
        <v>0.98</v>
      </c>
      <c r="BG24">
        <v>47.9</v>
      </c>
      <c r="BH24">
        <f t="shared" si="13"/>
        <v>8.8333333333333339</v>
      </c>
      <c r="BI24">
        <v>0.2</v>
      </c>
      <c r="BJ24" s="11">
        <v>48</v>
      </c>
      <c r="BK24">
        <f t="shared" si="14"/>
        <v>8.8888888888888893</v>
      </c>
      <c r="BL24" s="11">
        <v>0.1</v>
      </c>
      <c r="BM24" s="11">
        <v>48</v>
      </c>
      <c r="BN24">
        <f t="shared" si="15"/>
        <v>8.8888888888888893</v>
      </c>
      <c r="BO24" s="11">
        <v>0.94</v>
      </c>
      <c r="BP24" s="11">
        <v>48.4</v>
      </c>
      <c r="BQ24">
        <f t="shared" si="16"/>
        <v>9.1111111111111107</v>
      </c>
      <c r="BR24" s="11">
        <v>0.03</v>
      </c>
      <c r="BS24" s="11">
        <v>47.7</v>
      </c>
      <c r="BT24">
        <f t="shared" si="17"/>
        <v>8.7222222222222232</v>
      </c>
      <c r="BU24" s="11">
        <v>0.32</v>
      </c>
    </row>
    <row r="25" spans="1:73" x14ac:dyDescent="0.25">
      <c r="A25">
        <v>21</v>
      </c>
      <c r="B25">
        <f t="shared" si="0"/>
        <v>68.897637795275585</v>
      </c>
      <c r="C25" s="16">
        <v>6</v>
      </c>
      <c r="D25" s="16">
        <v>2.5</v>
      </c>
      <c r="E25" s="16">
        <v>7.2</v>
      </c>
      <c r="F25" s="16">
        <v>0.65</v>
      </c>
      <c r="G25" s="16">
        <v>6.1</v>
      </c>
      <c r="H25" s="16">
        <v>3.3</v>
      </c>
      <c r="I25" s="16">
        <v>6.1</v>
      </c>
      <c r="J25" s="16">
        <v>3.3</v>
      </c>
      <c r="K25" s="17">
        <v>6.31</v>
      </c>
      <c r="L25" s="17">
        <v>0.69</v>
      </c>
      <c r="M25" s="17"/>
      <c r="N25" s="17"/>
      <c r="O25" s="16">
        <v>6.9</v>
      </c>
      <c r="P25" s="16">
        <v>3.6</v>
      </c>
      <c r="Q25" s="16">
        <v>6.86</v>
      </c>
      <c r="R25" s="16">
        <v>4.5999999999999996</v>
      </c>
      <c r="S25">
        <v>44</v>
      </c>
      <c r="T25">
        <v>45.6</v>
      </c>
      <c r="U25">
        <f t="shared" si="1"/>
        <v>7.5555555555555554</v>
      </c>
      <c r="V25">
        <v>3.55</v>
      </c>
      <c r="W25" s="10">
        <v>47.5</v>
      </c>
      <c r="X25">
        <f t="shared" si="2"/>
        <v>8.6111111111111107</v>
      </c>
      <c r="Y25" s="10">
        <v>0.57999999999999996</v>
      </c>
      <c r="Z25">
        <v>49.2</v>
      </c>
      <c r="AA25">
        <f t="shared" si="3"/>
        <v>9.5555555555555571</v>
      </c>
      <c r="AB25">
        <v>3.52</v>
      </c>
      <c r="AF25">
        <v>48.2</v>
      </c>
      <c r="AG25">
        <f t="shared" si="4"/>
        <v>9.0000000000000018</v>
      </c>
      <c r="AH25">
        <v>0.5</v>
      </c>
      <c r="AI25">
        <v>48.5</v>
      </c>
      <c r="AJ25">
        <f t="shared" si="5"/>
        <v>9.1666666666666661</v>
      </c>
      <c r="AK25">
        <v>0.2</v>
      </c>
      <c r="AL25">
        <v>48.4</v>
      </c>
      <c r="AM25">
        <f t="shared" si="6"/>
        <v>9.1111111111111107</v>
      </c>
      <c r="AN25">
        <v>0.1</v>
      </c>
      <c r="AO25">
        <v>48.7</v>
      </c>
      <c r="AP25">
        <f t="shared" si="7"/>
        <v>9.2777777777777786</v>
      </c>
      <c r="AQ25">
        <v>0.6</v>
      </c>
      <c r="AR25">
        <v>45.1</v>
      </c>
      <c r="AS25">
        <f t="shared" si="8"/>
        <v>7.2777777777777777</v>
      </c>
      <c r="AT25">
        <v>4.5</v>
      </c>
      <c r="AU25">
        <v>44.6</v>
      </c>
      <c r="AV25">
        <f t="shared" si="9"/>
        <v>7.0000000000000009</v>
      </c>
      <c r="AW25">
        <v>4.9000000000000004</v>
      </c>
      <c r="AX25">
        <v>44.6</v>
      </c>
      <c r="AY25">
        <f t="shared" si="10"/>
        <v>7.0000000000000009</v>
      </c>
      <c r="AZ25">
        <v>3.5</v>
      </c>
      <c r="BA25">
        <v>48.2</v>
      </c>
      <c r="BB25">
        <f t="shared" si="11"/>
        <v>9.0000000000000018</v>
      </c>
      <c r="BC25">
        <v>5.8</v>
      </c>
      <c r="BD25">
        <v>47.2</v>
      </c>
      <c r="BE25">
        <f t="shared" si="12"/>
        <v>8.4444444444444464</v>
      </c>
      <c r="BF25" s="11">
        <v>1</v>
      </c>
      <c r="BG25">
        <v>47.6</v>
      </c>
      <c r="BH25">
        <f t="shared" si="13"/>
        <v>8.6666666666666661</v>
      </c>
      <c r="BI25">
        <v>0.1</v>
      </c>
      <c r="BJ25" s="11">
        <v>47.8</v>
      </c>
      <c r="BK25">
        <f t="shared" si="14"/>
        <v>8.7777777777777768</v>
      </c>
      <c r="BL25" s="11">
        <v>0.09</v>
      </c>
      <c r="BM25" s="11">
        <v>47.5</v>
      </c>
      <c r="BN25">
        <f t="shared" si="15"/>
        <v>8.6111111111111107</v>
      </c>
      <c r="BO25" s="11">
        <v>0.46</v>
      </c>
      <c r="BP25" s="11">
        <v>48.1</v>
      </c>
      <c r="BQ25">
        <f t="shared" si="16"/>
        <v>8.9444444444444446</v>
      </c>
      <c r="BR25" s="11">
        <v>0.03</v>
      </c>
      <c r="BS25" s="11">
        <v>47.2</v>
      </c>
      <c r="BT25">
        <f t="shared" si="17"/>
        <v>8.4444444444444464</v>
      </c>
      <c r="BU25" s="11">
        <v>0.13</v>
      </c>
    </row>
    <row r="26" spans="1:73" x14ac:dyDescent="0.25">
      <c r="A26">
        <v>22</v>
      </c>
      <c r="B26">
        <f t="shared" si="0"/>
        <v>72.178477690288716</v>
      </c>
      <c r="C26" s="16">
        <v>6</v>
      </c>
      <c r="D26" s="16">
        <v>2.5</v>
      </c>
      <c r="E26" s="16">
        <v>7.1</v>
      </c>
      <c r="F26" s="16">
        <v>0.56000000000000005</v>
      </c>
      <c r="G26" s="16">
        <v>6</v>
      </c>
      <c r="H26" s="16">
        <v>2.6</v>
      </c>
      <c r="I26" s="16">
        <v>6</v>
      </c>
      <c r="J26" s="16">
        <v>2.6</v>
      </c>
      <c r="K26" s="17">
        <v>6.29</v>
      </c>
      <c r="L26" s="17">
        <v>0.39</v>
      </c>
      <c r="M26" s="17"/>
      <c r="N26" s="17"/>
      <c r="O26" s="16">
        <v>6.8</v>
      </c>
      <c r="P26" s="16">
        <v>2.62</v>
      </c>
      <c r="Q26" s="16">
        <v>6.77</v>
      </c>
      <c r="R26" s="16">
        <v>4.05</v>
      </c>
      <c r="S26">
        <v>46</v>
      </c>
      <c r="T26">
        <v>45.3</v>
      </c>
      <c r="U26">
        <f t="shared" si="1"/>
        <v>7.3888888888888875</v>
      </c>
      <c r="V26">
        <v>3.1</v>
      </c>
      <c r="W26" s="10">
        <v>47</v>
      </c>
      <c r="X26">
        <f t="shared" si="2"/>
        <v>8.3333333333333339</v>
      </c>
      <c r="Y26" s="10">
        <v>0.54</v>
      </c>
      <c r="Z26">
        <v>49</v>
      </c>
      <c r="AA26">
        <f t="shared" si="3"/>
        <v>9.4444444444444446</v>
      </c>
      <c r="AB26">
        <v>3.11</v>
      </c>
      <c r="AF26">
        <v>47.7</v>
      </c>
      <c r="AG26">
        <f t="shared" si="4"/>
        <v>8.7222222222222232</v>
      </c>
      <c r="AH26">
        <v>0.7</v>
      </c>
      <c r="AI26">
        <v>48</v>
      </c>
      <c r="AJ26">
        <f t="shared" si="5"/>
        <v>8.8888888888888893</v>
      </c>
      <c r="AK26">
        <v>0.25</v>
      </c>
      <c r="AL26">
        <v>48</v>
      </c>
      <c r="AM26">
        <f t="shared" si="6"/>
        <v>8.8888888888888893</v>
      </c>
      <c r="AN26">
        <v>0.1</v>
      </c>
      <c r="AO26">
        <v>48</v>
      </c>
      <c r="AP26">
        <f t="shared" si="7"/>
        <v>8.8888888888888893</v>
      </c>
      <c r="AQ26">
        <v>0.6</v>
      </c>
      <c r="AR26">
        <v>44.9</v>
      </c>
      <c r="AS26">
        <f t="shared" si="8"/>
        <v>7.166666666666667</v>
      </c>
      <c r="AT26">
        <v>4.8</v>
      </c>
      <c r="AU26">
        <v>44.4</v>
      </c>
      <c r="AV26">
        <f t="shared" si="9"/>
        <v>6.8888888888888884</v>
      </c>
      <c r="AW26">
        <v>4.2</v>
      </c>
      <c r="AX26">
        <v>44.4</v>
      </c>
      <c r="AY26">
        <f t="shared" si="10"/>
        <v>6.8888888888888884</v>
      </c>
      <c r="AZ26">
        <v>3.5</v>
      </c>
      <c r="BA26">
        <v>47.8</v>
      </c>
      <c r="BB26">
        <f t="shared" si="11"/>
        <v>8.7777777777777768</v>
      </c>
      <c r="BC26">
        <v>5.5</v>
      </c>
      <c r="BD26">
        <v>46.9</v>
      </c>
      <c r="BE26">
        <f t="shared" si="12"/>
        <v>8.2777777777777786</v>
      </c>
      <c r="BF26" s="11">
        <v>0.61</v>
      </c>
      <c r="BG26">
        <v>47.3</v>
      </c>
      <c r="BH26">
        <f t="shared" si="13"/>
        <v>8.4999999999999982</v>
      </c>
      <c r="BI26">
        <v>0.1</v>
      </c>
      <c r="BJ26" s="11">
        <v>47.5</v>
      </c>
      <c r="BK26">
        <f t="shared" si="14"/>
        <v>8.6111111111111107</v>
      </c>
      <c r="BL26" s="11">
        <v>0.08</v>
      </c>
      <c r="BM26" s="11">
        <v>47.2</v>
      </c>
      <c r="BN26">
        <f t="shared" si="15"/>
        <v>8.4444444444444464</v>
      </c>
      <c r="BO26" s="11">
        <v>0.5</v>
      </c>
      <c r="BP26" s="11">
        <v>47.8</v>
      </c>
      <c r="BQ26">
        <f t="shared" si="16"/>
        <v>8.7777777777777768</v>
      </c>
      <c r="BR26" s="11">
        <v>0.02</v>
      </c>
      <c r="BS26" s="11">
        <v>46.8</v>
      </c>
      <c r="BT26">
        <f t="shared" si="17"/>
        <v>8.2222222222222214</v>
      </c>
      <c r="BU26" s="11">
        <v>0.08</v>
      </c>
    </row>
    <row r="27" spans="1:73" x14ac:dyDescent="0.25">
      <c r="A27">
        <v>23</v>
      </c>
      <c r="B27">
        <f t="shared" si="0"/>
        <v>75.459317585301832</v>
      </c>
      <c r="C27" s="16">
        <v>6</v>
      </c>
      <c r="D27" s="16">
        <v>1.9</v>
      </c>
      <c r="E27" s="16">
        <v>7.1</v>
      </c>
      <c r="F27" s="16">
        <v>0.55000000000000004</v>
      </c>
      <c r="G27" s="16">
        <v>6</v>
      </c>
      <c r="H27" s="16">
        <v>0.9</v>
      </c>
      <c r="I27" s="16">
        <v>6</v>
      </c>
      <c r="J27" s="16">
        <v>0.9</v>
      </c>
      <c r="K27" s="17">
        <v>6.23</v>
      </c>
      <c r="L27" s="17">
        <v>0.35</v>
      </c>
      <c r="M27" s="17"/>
      <c r="N27" s="17"/>
      <c r="O27" s="16">
        <v>6.7</v>
      </c>
      <c r="P27" s="16">
        <v>1.74</v>
      </c>
      <c r="Q27" s="16">
        <v>6.75</v>
      </c>
      <c r="R27" s="16">
        <v>3.31</v>
      </c>
      <c r="S27">
        <v>48</v>
      </c>
      <c r="T27">
        <v>45</v>
      </c>
      <c r="U27">
        <f t="shared" si="1"/>
        <v>7.2222222222222223</v>
      </c>
      <c r="V27">
        <v>3.05</v>
      </c>
      <c r="W27" s="10">
        <v>46.1</v>
      </c>
      <c r="X27">
        <f t="shared" si="2"/>
        <v>7.833333333333333</v>
      </c>
      <c r="Y27" s="10">
        <v>0.34</v>
      </c>
      <c r="Z27">
        <v>48.6</v>
      </c>
      <c r="AA27">
        <f t="shared" si="3"/>
        <v>9.2222222222222214</v>
      </c>
      <c r="AB27">
        <v>2.66</v>
      </c>
      <c r="AF27">
        <v>47.3</v>
      </c>
      <c r="AG27">
        <f t="shared" si="4"/>
        <v>8.4999999999999982</v>
      </c>
      <c r="AH27">
        <v>0.6</v>
      </c>
      <c r="AI27">
        <v>47.6</v>
      </c>
      <c r="AJ27">
        <f t="shared" si="5"/>
        <v>8.6666666666666661</v>
      </c>
      <c r="AK27">
        <v>0.25</v>
      </c>
      <c r="AL27">
        <v>47.6</v>
      </c>
      <c r="AM27">
        <f t="shared" si="6"/>
        <v>8.6666666666666661</v>
      </c>
      <c r="AN27">
        <v>0.1</v>
      </c>
      <c r="AO27">
        <v>47.7</v>
      </c>
      <c r="AP27">
        <f t="shared" si="7"/>
        <v>8.7222222222222232</v>
      </c>
      <c r="AQ27">
        <v>0.6</v>
      </c>
      <c r="AR27">
        <v>44.8</v>
      </c>
      <c r="AS27">
        <f t="shared" si="8"/>
        <v>7.1111111111111098</v>
      </c>
      <c r="AT27">
        <v>4.8</v>
      </c>
      <c r="AU27">
        <v>44.3</v>
      </c>
      <c r="AV27">
        <f t="shared" si="9"/>
        <v>6.8333333333333321</v>
      </c>
      <c r="AW27">
        <v>4.2</v>
      </c>
      <c r="AX27">
        <v>44.3</v>
      </c>
      <c r="AY27">
        <f t="shared" si="10"/>
        <v>6.8333333333333321</v>
      </c>
      <c r="AZ27">
        <v>3.5</v>
      </c>
      <c r="BA27">
        <v>47.7</v>
      </c>
      <c r="BB27">
        <f t="shared" si="11"/>
        <v>8.7222222222222232</v>
      </c>
      <c r="BC27">
        <v>5.3</v>
      </c>
      <c r="BD27">
        <v>46.8</v>
      </c>
      <c r="BE27">
        <f t="shared" si="12"/>
        <v>8.2222222222222214</v>
      </c>
      <c r="BF27" s="11">
        <v>0.67</v>
      </c>
      <c r="BG27">
        <v>47</v>
      </c>
      <c r="BH27">
        <f t="shared" si="13"/>
        <v>8.3333333333333339</v>
      </c>
      <c r="BI27">
        <v>0.1</v>
      </c>
      <c r="BJ27" s="11">
        <v>47.3</v>
      </c>
      <c r="BK27">
        <f t="shared" si="14"/>
        <v>8.4999999999999982</v>
      </c>
      <c r="BL27" s="11">
        <v>0.09</v>
      </c>
      <c r="BM27" s="11">
        <v>46.7</v>
      </c>
      <c r="BN27">
        <f t="shared" si="15"/>
        <v>8.1666666666666679</v>
      </c>
      <c r="BO27" s="11">
        <v>0.25</v>
      </c>
      <c r="BP27" s="11">
        <v>47.4</v>
      </c>
      <c r="BQ27">
        <f t="shared" si="16"/>
        <v>8.5555555555555554</v>
      </c>
      <c r="BR27" s="11">
        <v>0.02</v>
      </c>
      <c r="BS27" s="11">
        <v>46.2</v>
      </c>
      <c r="BT27">
        <f t="shared" si="17"/>
        <v>7.8888888888888902</v>
      </c>
      <c r="BU27" s="11">
        <v>0.04</v>
      </c>
    </row>
    <row r="28" spans="1:73" x14ac:dyDescent="0.25">
      <c r="A28">
        <v>24</v>
      </c>
      <c r="B28">
        <f t="shared" si="0"/>
        <v>78.740157480314963</v>
      </c>
      <c r="C28" s="16">
        <v>5.9</v>
      </c>
      <c r="D28" s="16">
        <v>1.6</v>
      </c>
      <c r="E28" s="16">
        <v>7.1</v>
      </c>
      <c r="F28" s="16">
        <v>0.55000000000000004</v>
      </c>
      <c r="G28" s="16">
        <v>5.9</v>
      </c>
      <c r="H28" s="16">
        <v>0.4</v>
      </c>
      <c r="I28" s="16">
        <v>5.9</v>
      </c>
      <c r="J28" s="16">
        <v>0.4</v>
      </c>
      <c r="K28" s="17">
        <v>6.16</v>
      </c>
      <c r="L28" s="17">
        <v>0.33</v>
      </c>
      <c r="M28" s="17"/>
      <c r="N28" s="17"/>
      <c r="O28" s="16">
        <v>6.6</v>
      </c>
      <c r="P28" s="16">
        <v>0.5</v>
      </c>
      <c r="Q28" s="16">
        <v>6.72</v>
      </c>
      <c r="R28" s="16">
        <v>2.52</v>
      </c>
      <c r="S28">
        <v>50</v>
      </c>
      <c r="T28">
        <v>44.8</v>
      </c>
      <c r="U28">
        <f t="shared" si="1"/>
        <v>7.1111111111111098</v>
      </c>
      <c r="V28">
        <v>2.68</v>
      </c>
      <c r="W28" s="10">
        <v>45.9</v>
      </c>
      <c r="X28">
        <f t="shared" si="2"/>
        <v>7.7222222222222223</v>
      </c>
      <c r="Y28" s="10">
        <v>0.35</v>
      </c>
      <c r="Z28">
        <v>48.4</v>
      </c>
      <c r="AA28">
        <f t="shared" si="3"/>
        <v>9.1111111111111107</v>
      </c>
      <c r="AB28">
        <v>2.63</v>
      </c>
      <c r="AC28">
        <v>46.38</v>
      </c>
      <c r="AD28">
        <f>(AC28-32)*5/9</f>
        <v>7.9888888888888898</v>
      </c>
      <c r="AE28">
        <v>5.5</v>
      </c>
      <c r="AF28">
        <v>47.1</v>
      </c>
      <c r="AG28">
        <f t="shared" si="4"/>
        <v>8.3888888888888893</v>
      </c>
      <c r="AH28">
        <v>0.7</v>
      </c>
      <c r="AI28">
        <v>47.4</v>
      </c>
      <c r="AJ28">
        <f t="shared" si="5"/>
        <v>8.5555555555555554</v>
      </c>
      <c r="AK28">
        <v>0.2</v>
      </c>
      <c r="AL28">
        <v>47.3</v>
      </c>
      <c r="AM28">
        <f t="shared" si="6"/>
        <v>8.4999999999999982</v>
      </c>
      <c r="AN28">
        <v>0.1</v>
      </c>
      <c r="AO28">
        <v>47.1</v>
      </c>
      <c r="AP28">
        <f t="shared" si="7"/>
        <v>8.3888888888888893</v>
      </c>
      <c r="AQ28">
        <v>0.6</v>
      </c>
      <c r="AR28">
        <v>44.6</v>
      </c>
      <c r="AS28">
        <f t="shared" si="8"/>
        <v>7.0000000000000009</v>
      </c>
      <c r="AT28">
        <v>4.7</v>
      </c>
      <c r="AU28">
        <v>44.2</v>
      </c>
      <c r="AV28">
        <f t="shared" si="9"/>
        <v>6.7777777777777795</v>
      </c>
      <c r="AW28">
        <v>3.9</v>
      </c>
      <c r="AX28">
        <v>44.1</v>
      </c>
      <c r="AY28">
        <f t="shared" si="10"/>
        <v>6.7222222222222232</v>
      </c>
      <c r="AZ28">
        <v>3.2</v>
      </c>
      <c r="BA28">
        <v>47.5</v>
      </c>
      <c r="BB28">
        <f t="shared" si="11"/>
        <v>8.6111111111111107</v>
      </c>
      <c r="BC28">
        <v>5.2</v>
      </c>
      <c r="BD28">
        <v>46.5</v>
      </c>
      <c r="BE28">
        <f t="shared" si="12"/>
        <v>8.0555555555555554</v>
      </c>
      <c r="BF28" s="11">
        <v>0.61</v>
      </c>
      <c r="BG28">
        <v>46.8</v>
      </c>
      <c r="BH28">
        <f t="shared" si="13"/>
        <v>8.2222222222222214</v>
      </c>
      <c r="BI28">
        <v>0.1</v>
      </c>
      <c r="BJ28" s="11">
        <v>46.9</v>
      </c>
      <c r="BK28">
        <f t="shared" si="14"/>
        <v>8.2777777777777786</v>
      </c>
      <c r="BL28" s="11">
        <v>0.09</v>
      </c>
      <c r="BM28" s="11">
        <v>46.4</v>
      </c>
      <c r="BN28">
        <f t="shared" si="15"/>
        <v>8</v>
      </c>
      <c r="BO28" s="11">
        <v>0.5</v>
      </c>
      <c r="BP28" s="11">
        <v>47.2</v>
      </c>
      <c r="BQ28">
        <f t="shared" si="16"/>
        <v>8.4444444444444464</v>
      </c>
      <c r="BR28" s="11">
        <v>0.01</v>
      </c>
      <c r="BS28" s="11">
        <v>46</v>
      </c>
      <c r="BT28">
        <f t="shared" si="17"/>
        <v>7.7777777777777777</v>
      </c>
      <c r="BU28" s="11">
        <v>0.03</v>
      </c>
    </row>
    <row r="29" spans="1:73" x14ac:dyDescent="0.25">
      <c r="A29">
        <v>25</v>
      </c>
      <c r="B29">
        <f t="shared" si="0"/>
        <v>82.020997375328079</v>
      </c>
      <c r="E29" s="17">
        <v>7</v>
      </c>
      <c r="F29" s="17">
        <v>0.54</v>
      </c>
      <c r="G29" s="16">
        <v>5.9</v>
      </c>
      <c r="H29" s="16">
        <v>0.2</v>
      </c>
      <c r="I29" s="16">
        <v>5.9</v>
      </c>
      <c r="J29" s="16">
        <v>0.2</v>
      </c>
      <c r="K29" s="17">
        <v>6.1</v>
      </c>
      <c r="L29" s="17">
        <v>0.3</v>
      </c>
      <c r="M29" s="17"/>
      <c r="N29" s="17"/>
      <c r="O29" s="16">
        <v>6.6</v>
      </c>
      <c r="P29" s="16">
        <v>1.44</v>
      </c>
      <c r="Q29" s="16">
        <v>6.66</v>
      </c>
      <c r="R29" s="16">
        <v>1.63</v>
      </c>
      <c r="S29">
        <v>52</v>
      </c>
      <c r="T29">
        <v>44.5</v>
      </c>
      <c r="U29">
        <f t="shared" si="1"/>
        <v>6.9444444444444446</v>
      </c>
      <c r="V29">
        <v>2.57</v>
      </c>
      <c r="Z29">
        <v>48.2</v>
      </c>
      <c r="AA29">
        <f t="shared" si="3"/>
        <v>9.0000000000000018</v>
      </c>
      <c r="AB29">
        <v>2.96</v>
      </c>
      <c r="AF29">
        <v>46.38</v>
      </c>
      <c r="AG29">
        <f t="shared" si="4"/>
        <v>7.9888888888888898</v>
      </c>
      <c r="AH29">
        <v>0.7</v>
      </c>
      <c r="AI29">
        <v>47</v>
      </c>
      <c r="AJ29">
        <f t="shared" si="5"/>
        <v>8.3333333333333339</v>
      </c>
      <c r="AK29">
        <v>0.2</v>
      </c>
      <c r="AL29">
        <v>47</v>
      </c>
      <c r="AM29">
        <f t="shared" si="6"/>
        <v>8.3333333333333339</v>
      </c>
      <c r="AN29">
        <v>0.1</v>
      </c>
      <c r="AO29">
        <v>46.8</v>
      </c>
      <c r="AP29">
        <f t="shared" si="7"/>
        <v>8.2222222222222214</v>
      </c>
      <c r="AQ29">
        <v>0.6</v>
      </c>
      <c r="AR29">
        <v>44.4</v>
      </c>
      <c r="AS29">
        <f t="shared" si="8"/>
        <v>6.8888888888888884</v>
      </c>
      <c r="AT29">
        <v>3.8</v>
      </c>
      <c r="AU29">
        <v>44.1</v>
      </c>
      <c r="AV29">
        <f t="shared" si="9"/>
        <v>6.7222222222222232</v>
      </c>
      <c r="AW29">
        <v>3.6</v>
      </c>
      <c r="AX29">
        <v>44</v>
      </c>
      <c r="AY29">
        <f t="shared" si="10"/>
        <v>6.666666666666667</v>
      </c>
      <c r="AZ29">
        <v>2.5</v>
      </c>
      <c r="BA29">
        <v>47.3</v>
      </c>
      <c r="BB29">
        <f t="shared" si="11"/>
        <v>8.4999999999999982</v>
      </c>
      <c r="BC29">
        <v>5.0999999999999996</v>
      </c>
      <c r="BD29">
        <v>46.3</v>
      </c>
      <c r="BE29">
        <f t="shared" si="12"/>
        <v>7.9444444444444429</v>
      </c>
      <c r="BF29" s="11">
        <v>0.71</v>
      </c>
      <c r="BG29">
        <v>46.5</v>
      </c>
      <c r="BH29">
        <f t="shared" si="13"/>
        <v>8.0555555555555554</v>
      </c>
      <c r="BI29">
        <v>0.1</v>
      </c>
      <c r="BJ29" s="11">
        <v>46.6</v>
      </c>
      <c r="BK29">
        <f t="shared" si="14"/>
        <v>8.1111111111111107</v>
      </c>
      <c r="BL29" s="11">
        <v>0.01</v>
      </c>
      <c r="BM29" s="11">
        <v>46.2</v>
      </c>
      <c r="BN29">
        <f t="shared" si="15"/>
        <v>7.8888888888888902</v>
      </c>
      <c r="BO29" s="11">
        <v>0.72</v>
      </c>
    </row>
    <row r="30" spans="1:73" x14ac:dyDescent="0.25">
      <c r="A30">
        <v>26</v>
      </c>
      <c r="B30">
        <f t="shared" si="0"/>
        <v>85.30183727034121</v>
      </c>
      <c r="E30" s="17">
        <v>7</v>
      </c>
      <c r="F30" s="17">
        <v>0.55000000000000004</v>
      </c>
      <c r="G30" s="16">
        <v>5.9</v>
      </c>
      <c r="H30" s="16">
        <v>0.1</v>
      </c>
      <c r="I30" s="16">
        <v>5.9</v>
      </c>
      <c r="J30" s="16">
        <v>0.1</v>
      </c>
      <c r="K30" s="17"/>
      <c r="L30" s="17"/>
      <c r="M30" s="17"/>
      <c r="N30" s="17"/>
      <c r="O30" s="17"/>
      <c r="P30" s="16">
        <v>0.41</v>
      </c>
      <c r="Q30" s="17">
        <v>6.66</v>
      </c>
      <c r="R30" s="17">
        <v>0.38</v>
      </c>
      <c r="S30">
        <v>54</v>
      </c>
      <c r="T30">
        <v>44.4</v>
      </c>
      <c r="U30">
        <f t="shared" si="1"/>
        <v>6.8888888888888884</v>
      </c>
      <c r="V30">
        <v>2.2999999999999998</v>
      </c>
      <c r="Z30">
        <v>48</v>
      </c>
      <c r="AA30">
        <f t="shared" si="3"/>
        <v>8.8888888888888893</v>
      </c>
      <c r="AB30">
        <v>2.61</v>
      </c>
      <c r="AF30">
        <v>46.6</v>
      </c>
      <c r="AG30">
        <f t="shared" si="4"/>
        <v>8.1111111111111107</v>
      </c>
      <c r="AH30">
        <v>0.2</v>
      </c>
      <c r="AI30">
        <v>46.8</v>
      </c>
      <c r="AJ30">
        <f t="shared" si="5"/>
        <v>8.2222222222222214</v>
      </c>
      <c r="AK30">
        <v>0.2</v>
      </c>
      <c r="AL30">
        <v>46.8</v>
      </c>
      <c r="AM30">
        <f t="shared" si="6"/>
        <v>8.2222222222222214</v>
      </c>
      <c r="AN30">
        <v>0.1</v>
      </c>
      <c r="AO30">
        <v>46.5</v>
      </c>
      <c r="AP30">
        <f t="shared" si="7"/>
        <v>8.0555555555555554</v>
      </c>
      <c r="AQ30">
        <v>0.6</v>
      </c>
      <c r="AR30">
        <v>44.3</v>
      </c>
      <c r="AS30">
        <f t="shared" si="8"/>
        <v>6.8333333333333321</v>
      </c>
      <c r="AT30">
        <v>3.4</v>
      </c>
      <c r="AU30">
        <v>43.9</v>
      </c>
      <c r="AV30">
        <f t="shared" si="9"/>
        <v>6.6111111111111107</v>
      </c>
      <c r="AW30">
        <v>3.4</v>
      </c>
      <c r="AX30">
        <v>43.9</v>
      </c>
      <c r="AY30">
        <f t="shared" si="10"/>
        <v>6.6111111111111107</v>
      </c>
      <c r="AZ30">
        <v>2.5</v>
      </c>
      <c r="BA30">
        <v>47.2</v>
      </c>
      <c r="BB30">
        <f t="shared" si="11"/>
        <v>8.4444444444444464</v>
      </c>
      <c r="BC30">
        <v>5</v>
      </c>
      <c r="BD30">
        <v>46.2</v>
      </c>
      <c r="BE30">
        <f t="shared" si="12"/>
        <v>7.8888888888888902</v>
      </c>
      <c r="BF30" s="11">
        <v>0.65</v>
      </c>
      <c r="BG30">
        <v>46.4</v>
      </c>
      <c r="BH30">
        <f t="shared" si="13"/>
        <v>8</v>
      </c>
      <c r="BI30">
        <v>0.03</v>
      </c>
      <c r="BJ30" s="11">
        <v>46.4</v>
      </c>
      <c r="BK30">
        <f t="shared" si="14"/>
        <v>8</v>
      </c>
      <c r="BL30" s="11">
        <v>0</v>
      </c>
      <c r="BM30" s="11">
        <v>45.9</v>
      </c>
      <c r="BN30">
        <f t="shared" si="15"/>
        <v>7.7222222222222223</v>
      </c>
      <c r="BO30" s="11">
        <v>0.77</v>
      </c>
    </row>
    <row r="31" spans="1:73" x14ac:dyDescent="0.25">
      <c r="A31">
        <v>27</v>
      </c>
      <c r="B31">
        <f t="shared" si="0"/>
        <v>88.582677165354326</v>
      </c>
      <c r="G31" s="16">
        <v>5.8</v>
      </c>
      <c r="H31" s="16">
        <v>0</v>
      </c>
      <c r="I31" s="16">
        <v>5.8</v>
      </c>
      <c r="J31" s="16">
        <v>0</v>
      </c>
      <c r="K31" s="17"/>
      <c r="L31" s="17"/>
      <c r="M31" s="17"/>
      <c r="N31" s="17"/>
      <c r="O31" s="17"/>
      <c r="P31" s="17"/>
      <c r="Q31" s="17"/>
      <c r="R31" s="17"/>
      <c r="S31">
        <v>56</v>
      </c>
      <c r="T31">
        <v>44.3</v>
      </c>
      <c r="U31">
        <f t="shared" si="1"/>
        <v>6.8333333333333321</v>
      </c>
      <c r="V31">
        <v>1.76</v>
      </c>
      <c r="Z31">
        <v>47.7</v>
      </c>
      <c r="AA31">
        <f t="shared" si="3"/>
        <v>8.7222222222222232</v>
      </c>
      <c r="AB31">
        <v>2.34</v>
      </c>
      <c r="AF31">
        <v>46.2</v>
      </c>
      <c r="AG31">
        <f t="shared" si="4"/>
        <v>7.8888888888888902</v>
      </c>
      <c r="AH31">
        <v>0.2</v>
      </c>
      <c r="AI31">
        <v>46.4</v>
      </c>
      <c r="AJ31">
        <f t="shared" si="5"/>
        <v>8</v>
      </c>
      <c r="AK31">
        <v>0.2</v>
      </c>
      <c r="AL31">
        <v>46.4</v>
      </c>
      <c r="AM31">
        <f t="shared" si="6"/>
        <v>8</v>
      </c>
      <c r="AN31">
        <v>0.1</v>
      </c>
      <c r="AO31">
        <v>46.2</v>
      </c>
      <c r="AP31">
        <f t="shared" si="7"/>
        <v>7.8888888888888902</v>
      </c>
      <c r="AQ31">
        <v>0.6</v>
      </c>
      <c r="AR31">
        <v>44.2</v>
      </c>
      <c r="AS31">
        <f t="shared" si="8"/>
        <v>6.7777777777777795</v>
      </c>
      <c r="AT31">
        <v>3</v>
      </c>
      <c r="AU31">
        <v>43.8</v>
      </c>
      <c r="AV31">
        <f t="shared" si="9"/>
        <v>6.5555555555555536</v>
      </c>
      <c r="AW31">
        <v>3.2</v>
      </c>
      <c r="AX31">
        <v>43.9</v>
      </c>
      <c r="AY31">
        <f t="shared" si="10"/>
        <v>6.6111111111111107</v>
      </c>
      <c r="AZ31">
        <v>2.4</v>
      </c>
      <c r="BA31">
        <v>46.9</v>
      </c>
      <c r="BB31">
        <f t="shared" si="11"/>
        <v>8.2777777777777786</v>
      </c>
      <c r="BC31">
        <v>4.9000000000000004</v>
      </c>
      <c r="BD31">
        <v>46.1</v>
      </c>
      <c r="BE31">
        <f t="shared" si="12"/>
        <v>7.833333333333333</v>
      </c>
      <c r="BF31" s="11">
        <v>0.6</v>
      </c>
      <c r="BG31">
        <v>46.3</v>
      </c>
      <c r="BH31">
        <f t="shared" si="13"/>
        <v>7.9444444444444429</v>
      </c>
      <c r="BI31">
        <v>0</v>
      </c>
      <c r="BM31" s="11">
        <v>45.69</v>
      </c>
      <c r="BN31">
        <f t="shared" si="15"/>
        <v>7.6055555555555543</v>
      </c>
      <c r="BO31" s="11">
        <v>0</v>
      </c>
    </row>
    <row r="32" spans="1:73" x14ac:dyDescent="0.25">
      <c r="S32">
        <v>58</v>
      </c>
      <c r="T32">
        <v>44.2</v>
      </c>
      <c r="U32">
        <f t="shared" si="1"/>
        <v>6.7777777777777795</v>
      </c>
      <c r="V32">
        <v>1.02</v>
      </c>
      <c r="Z32">
        <v>47.5</v>
      </c>
      <c r="AA32">
        <f t="shared" si="3"/>
        <v>8.6111111111111107</v>
      </c>
      <c r="AB32">
        <v>1.81</v>
      </c>
      <c r="AF32">
        <v>46</v>
      </c>
      <c r="AG32">
        <f t="shared" si="4"/>
        <v>7.7777777777777777</v>
      </c>
      <c r="AH32">
        <v>0.1</v>
      </c>
      <c r="AI32">
        <v>46.2</v>
      </c>
      <c r="AJ32">
        <f t="shared" si="5"/>
        <v>7.8888888888888902</v>
      </c>
      <c r="AK32">
        <v>0.2</v>
      </c>
      <c r="AL32">
        <v>45.9</v>
      </c>
      <c r="AM32">
        <f t="shared" si="6"/>
        <v>7.7222222222222223</v>
      </c>
      <c r="AN32">
        <v>0.1</v>
      </c>
      <c r="AO32">
        <v>46</v>
      </c>
      <c r="AP32">
        <f t="shared" si="7"/>
        <v>7.7777777777777777</v>
      </c>
      <c r="AQ32">
        <v>0.6</v>
      </c>
      <c r="AR32">
        <v>44.2</v>
      </c>
      <c r="AS32">
        <f t="shared" si="8"/>
        <v>6.7777777777777795</v>
      </c>
      <c r="AT32">
        <v>3</v>
      </c>
      <c r="AU32">
        <v>43.7</v>
      </c>
      <c r="AV32">
        <f t="shared" si="9"/>
        <v>6.5000000000000018</v>
      </c>
      <c r="AW32">
        <v>3</v>
      </c>
      <c r="AX32">
        <v>43.8</v>
      </c>
      <c r="AY32">
        <f t="shared" si="10"/>
        <v>6.5555555555555536</v>
      </c>
      <c r="AZ32">
        <v>2</v>
      </c>
      <c r="BA32">
        <v>46.7</v>
      </c>
      <c r="BB32">
        <f t="shared" si="11"/>
        <v>8.1666666666666679</v>
      </c>
      <c r="BC32">
        <v>4.7</v>
      </c>
      <c r="BD32">
        <v>45.8</v>
      </c>
      <c r="BE32">
        <f t="shared" si="12"/>
        <v>7.6666666666666652</v>
      </c>
      <c r="BF32" s="11">
        <v>0.7</v>
      </c>
      <c r="BG32">
        <v>46.3</v>
      </c>
      <c r="BH32">
        <f t="shared" si="13"/>
        <v>7.9444444444444429</v>
      </c>
      <c r="BI32">
        <v>0</v>
      </c>
      <c r="BM32" s="11">
        <v>45.4</v>
      </c>
      <c r="BN32">
        <f t="shared" si="15"/>
        <v>7.4444444444444446</v>
      </c>
      <c r="BO32" s="11">
        <v>0</v>
      </c>
    </row>
    <row r="33" spans="19:67" x14ac:dyDescent="0.25">
      <c r="S33">
        <v>60</v>
      </c>
      <c r="T33">
        <v>44</v>
      </c>
      <c r="U33">
        <f t="shared" si="1"/>
        <v>6.666666666666667</v>
      </c>
      <c r="V33">
        <v>0.86</v>
      </c>
      <c r="Z33">
        <v>47.3</v>
      </c>
      <c r="AA33">
        <f t="shared" si="3"/>
        <v>8.4999999999999982</v>
      </c>
      <c r="AB33">
        <v>1.65</v>
      </c>
      <c r="AC33">
        <v>45.6</v>
      </c>
      <c r="AD33">
        <f>(AC33-32)*5/9</f>
        <v>7.5555555555555554</v>
      </c>
      <c r="AE33">
        <v>3.3</v>
      </c>
      <c r="AF33">
        <v>45.7</v>
      </c>
      <c r="AG33">
        <f t="shared" si="4"/>
        <v>7.6111111111111125</v>
      </c>
      <c r="AH33">
        <v>0.1</v>
      </c>
      <c r="AI33">
        <v>46</v>
      </c>
      <c r="AJ33">
        <f t="shared" si="5"/>
        <v>7.7777777777777777</v>
      </c>
      <c r="AK33">
        <v>0.2</v>
      </c>
      <c r="AL33">
        <v>45.8</v>
      </c>
      <c r="AM33">
        <f t="shared" si="6"/>
        <v>7.6666666666666652</v>
      </c>
      <c r="AN33">
        <v>0.1</v>
      </c>
      <c r="AO33">
        <v>45.8</v>
      </c>
      <c r="AP33">
        <f t="shared" si="7"/>
        <v>7.6666666666666652</v>
      </c>
      <c r="AQ33">
        <v>0.6</v>
      </c>
      <c r="AR33">
        <v>44</v>
      </c>
      <c r="AS33">
        <f t="shared" si="8"/>
        <v>6.666666666666667</v>
      </c>
      <c r="AT33">
        <v>3</v>
      </c>
      <c r="AU33">
        <v>43.6</v>
      </c>
      <c r="AV33">
        <f t="shared" si="9"/>
        <v>6.4444444444444455</v>
      </c>
      <c r="AW33">
        <v>2.4</v>
      </c>
      <c r="AX33">
        <v>43.8</v>
      </c>
      <c r="AY33">
        <f t="shared" si="10"/>
        <v>6.5555555555555536</v>
      </c>
      <c r="AZ33">
        <v>1.7</v>
      </c>
      <c r="BA33">
        <v>46.5</v>
      </c>
      <c r="BB33">
        <f t="shared" si="11"/>
        <v>8.0555555555555554</v>
      </c>
      <c r="BC33">
        <v>4.4000000000000004</v>
      </c>
      <c r="BD33">
        <v>45.6</v>
      </c>
      <c r="BE33">
        <f t="shared" si="12"/>
        <v>7.5555555555555554</v>
      </c>
      <c r="BF33" s="11">
        <v>0</v>
      </c>
      <c r="BG33">
        <v>46</v>
      </c>
      <c r="BH33">
        <f t="shared" si="13"/>
        <v>7.7777777777777777</v>
      </c>
      <c r="BI33">
        <v>0</v>
      </c>
      <c r="BM33" s="11">
        <v>45.2</v>
      </c>
      <c r="BN33">
        <f t="shared" si="15"/>
        <v>7.3333333333333348</v>
      </c>
      <c r="BO33" s="11">
        <v>0</v>
      </c>
    </row>
    <row r="34" spans="19:67" x14ac:dyDescent="0.25">
      <c r="S34">
        <v>62</v>
      </c>
      <c r="T34">
        <v>43.9</v>
      </c>
      <c r="U34">
        <f t="shared" si="1"/>
        <v>6.6111111111111107</v>
      </c>
      <c r="V34">
        <v>0.24</v>
      </c>
      <c r="Z34">
        <v>47.2</v>
      </c>
      <c r="AA34">
        <f t="shared" si="3"/>
        <v>8.4444444444444464</v>
      </c>
      <c r="AB34">
        <v>1.29</v>
      </c>
      <c r="AF34">
        <v>45.6</v>
      </c>
      <c r="AG34">
        <f t="shared" si="4"/>
        <v>7.5555555555555554</v>
      </c>
      <c r="AH34">
        <v>0.1</v>
      </c>
      <c r="AI34">
        <v>45.8</v>
      </c>
      <c r="AJ34">
        <f t="shared" si="5"/>
        <v>7.6666666666666652</v>
      </c>
      <c r="AK34">
        <v>0.2</v>
      </c>
      <c r="AL34">
        <v>45.6</v>
      </c>
      <c r="AM34">
        <f t="shared" si="6"/>
        <v>7.5555555555555554</v>
      </c>
      <c r="AN34">
        <v>0.1</v>
      </c>
      <c r="AO34">
        <v>45.7</v>
      </c>
      <c r="AP34">
        <f t="shared" si="7"/>
        <v>7.6111111111111125</v>
      </c>
      <c r="AQ34">
        <v>0.6</v>
      </c>
      <c r="AR34">
        <v>44</v>
      </c>
      <c r="AS34">
        <f t="shared" si="8"/>
        <v>6.666666666666667</v>
      </c>
      <c r="AT34">
        <v>1.7</v>
      </c>
      <c r="AU34">
        <v>43.6</v>
      </c>
      <c r="AV34">
        <f t="shared" si="9"/>
        <v>6.4444444444444455</v>
      </c>
      <c r="AW34">
        <v>1.6</v>
      </c>
      <c r="AX34">
        <v>43.8</v>
      </c>
      <c r="AY34">
        <f t="shared" si="10"/>
        <v>6.5555555555555536</v>
      </c>
      <c r="AZ34">
        <v>1.4</v>
      </c>
      <c r="BA34">
        <v>46.4</v>
      </c>
      <c r="BB34">
        <f t="shared" si="11"/>
        <v>8</v>
      </c>
      <c r="BC34">
        <v>4.2</v>
      </c>
      <c r="BD34">
        <v>45.4</v>
      </c>
      <c r="BE34">
        <f t="shared" si="12"/>
        <v>7.4444444444444446</v>
      </c>
      <c r="BF34" s="11">
        <v>0</v>
      </c>
      <c r="BG34">
        <v>45.8</v>
      </c>
      <c r="BH34">
        <f t="shared" si="13"/>
        <v>7.6666666666666652</v>
      </c>
      <c r="BI34">
        <v>0</v>
      </c>
    </row>
    <row r="35" spans="19:67" x14ac:dyDescent="0.25">
      <c r="S35">
        <v>64</v>
      </c>
      <c r="T35">
        <v>43.8</v>
      </c>
      <c r="U35">
        <f t="shared" si="1"/>
        <v>6.5555555555555536</v>
      </c>
      <c r="V35">
        <v>0.09</v>
      </c>
      <c r="AF35">
        <v>45.5</v>
      </c>
      <c r="AG35">
        <f t="shared" si="4"/>
        <v>7.5</v>
      </c>
      <c r="AH35">
        <v>0.1</v>
      </c>
      <c r="AI35">
        <v>45.6</v>
      </c>
      <c r="AJ35">
        <f t="shared" si="5"/>
        <v>7.5555555555555554</v>
      </c>
      <c r="AK35">
        <v>0.2</v>
      </c>
      <c r="AL35">
        <v>45.5</v>
      </c>
      <c r="AM35">
        <f t="shared" si="6"/>
        <v>7.5</v>
      </c>
      <c r="AN35">
        <v>0.1</v>
      </c>
      <c r="AO35">
        <v>45.6</v>
      </c>
      <c r="AP35">
        <f t="shared" si="7"/>
        <v>7.5555555555555554</v>
      </c>
      <c r="AQ35">
        <v>0.6</v>
      </c>
      <c r="AR35">
        <v>43.9</v>
      </c>
      <c r="AS35">
        <f t="shared" si="8"/>
        <v>6.6111111111111107</v>
      </c>
      <c r="AT35">
        <v>0.5</v>
      </c>
      <c r="AU35">
        <v>43.6</v>
      </c>
      <c r="AV35">
        <f t="shared" si="9"/>
        <v>6.4444444444444455</v>
      </c>
      <c r="AW35">
        <v>0.8</v>
      </c>
      <c r="AX35">
        <v>43.7</v>
      </c>
      <c r="AY35">
        <f t="shared" si="10"/>
        <v>6.5000000000000018</v>
      </c>
      <c r="AZ35">
        <v>1</v>
      </c>
      <c r="BA35">
        <v>46.4</v>
      </c>
      <c r="BB35">
        <f t="shared" si="11"/>
        <v>8</v>
      </c>
      <c r="BC35">
        <v>3.8</v>
      </c>
      <c r="BD35">
        <v>45.2</v>
      </c>
      <c r="BE35">
        <f t="shared" si="12"/>
        <v>7.3333333333333348</v>
      </c>
      <c r="BF35" s="11">
        <v>0</v>
      </c>
      <c r="BG35">
        <v>45.6</v>
      </c>
      <c r="BH35">
        <f t="shared" si="13"/>
        <v>7.5555555555555554</v>
      </c>
      <c r="BI35">
        <v>0</v>
      </c>
    </row>
    <row r="36" spans="19:67" x14ac:dyDescent="0.25">
      <c r="S36">
        <v>66</v>
      </c>
      <c r="T36">
        <v>43.7</v>
      </c>
      <c r="U36">
        <f t="shared" si="1"/>
        <v>6.5000000000000018</v>
      </c>
      <c r="V36">
        <v>0.05</v>
      </c>
      <c r="AF36">
        <v>45.5</v>
      </c>
      <c r="AG36">
        <f t="shared" si="4"/>
        <v>7.5</v>
      </c>
      <c r="AH36">
        <v>0.1</v>
      </c>
      <c r="AI36">
        <v>45.5</v>
      </c>
      <c r="AJ36">
        <f t="shared" si="5"/>
        <v>7.5</v>
      </c>
      <c r="AK36">
        <v>0.2</v>
      </c>
      <c r="AL36">
        <v>45.4</v>
      </c>
      <c r="AM36">
        <f t="shared" si="6"/>
        <v>7.4444444444444446</v>
      </c>
      <c r="AN36">
        <v>0.1</v>
      </c>
      <c r="AO36">
        <v>45.5</v>
      </c>
      <c r="AP36">
        <f t="shared" si="7"/>
        <v>7.5</v>
      </c>
      <c r="AQ36">
        <v>0.6</v>
      </c>
      <c r="AR36">
        <v>43.8</v>
      </c>
      <c r="AS36">
        <f t="shared" si="8"/>
        <v>6.5555555555555536</v>
      </c>
      <c r="AT36">
        <v>0.3</v>
      </c>
      <c r="AU36">
        <v>43.5</v>
      </c>
      <c r="AV36">
        <f t="shared" si="9"/>
        <v>6.3888888888888893</v>
      </c>
      <c r="AW36">
        <v>0.7</v>
      </c>
      <c r="AX36">
        <v>43.6</v>
      </c>
      <c r="AY36">
        <f t="shared" si="10"/>
        <v>6.4444444444444455</v>
      </c>
      <c r="AZ36">
        <v>0.3</v>
      </c>
      <c r="BA36">
        <v>46.3</v>
      </c>
      <c r="BB36">
        <f t="shared" si="11"/>
        <v>7.9444444444444429</v>
      </c>
      <c r="BC36">
        <v>3.3</v>
      </c>
      <c r="BD36">
        <v>45.2</v>
      </c>
      <c r="BE36">
        <f t="shared" si="12"/>
        <v>7.3333333333333348</v>
      </c>
      <c r="BF36" s="11">
        <v>0</v>
      </c>
      <c r="BG36">
        <v>45.4</v>
      </c>
      <c r="BH36">
        <f t="shared" si="13"/>
        <v>7.4444444444444446</v>
      </c>
      <c r="BI36">
        <v>0</v>
      </c>
    </row>
    <row r="37" spans="19:67" x14ac:dyDescent="0.25">
      <c r="S37">
        <v>68</v>
      </c>
      <c r="T37">
        <v>43.7</v>
      </c>
      <c r="U37">
        <f t="shared" si="1"/>
        <v>6.5000000000000018</v>
      </c>
      <c r="V37">
        <v>0.06</v>
      </c>
      <c r="AF37">
        <v>45.4</v>
      </c>
      <c r="AG37">
        <f t="shared" si="4"/>
        <v>7.4444444444444446</v>
      </c>
      <c r="AH37">
        <v>0.1</v>
      </c>
      <c r="AI37">
        <v>45.4</v>
      </c>
      <c r="AJ37">
        <f t="shared" si="5"/>
        <v>7.4444444444444446</v>
      </c>
      <c r="AK37">
        <v>0.2</v>
      </c>
      <c r="AL37">
        <v>45.3</v>
      </c>
      <c r="AM37">
        <f t="shared" si="6"/>
        <v>7.3888888888888875</v>
      </c>
      <c r="AN37">
        <v>0.1</v>
      </c>
      <c r="AO37">
        <v>45.4</v>
      </c>
      <c r="AP37">
        <f t="shared" si="7"/>
        <v>7.4444444444444446</v>
      </c>
      <c r="AQ37">
        <v>0.6</v>
      </c>
      <c r="AR37">
        <v>43.8</v>
      </c>
      <c r="AS37">
        <f t="shared" si="8"/>
        <v>6.5555555555555536</v>
      </c>
      <c r="AT37">
        <v>0.2</v>
      </c>
      <c r="AU37">
        <v>43.5</v>
      </c>
      <c r="AV37">
        <f t="shared" si="9"/>
        <v>6.3888888888888893</v>
      </c>
      <c r="AW37">
        <v>0.7</v>
      </c>
      <c r="AX37">
        <v>43.5</v>
      </c>
      <c r="AY37">
        <f t="shared" si="10"/>
        <v>6.3888888888888893</v>
      </c>
      <c r="AZ37">
        <v>0.2</v>
      </c>
      <c r="BA37">
        <v>46.2</v>
      </c>
      <c r="BB37">
        <f t="shared" si="11"/>
        <v>7.8888888888888902</v>
      </c>
      <c r="BC37">
        <v>3.2</v>
      </c>
      <c r="BD37">
        <v>45.1</v>
      </c>
      <c r="BE37">
        <f t="shared" si="12"/>
        <v>7.2777777777777777</v>
      </c>
      <c r="BF37" s="11">
        <v>0</v>
      </c>
      <c r="BG37">
        <v>45.3</v>
      </c>
      <c r="BH37">
        <f t="shared" si="13"/>
        <v>7.3888888888888875</v>
      </c>
      <c r="BI37">
        <v>0</v>
      </c>
    </row>
    <row r="38" spans="19:67" x14ac:dyDescent="0.25">
      <c r="S38">
        <v>70</v>
      </c>
      <c r="T38">
        <v>43.6</v>
      </c>
      <c r="U38">
        <f t="shared" si="1"/>
        <v>6.4444444444444455</v>
      </c>
      <c r="V38">
        <v>0.05</v>
      </c>
      <c r="AC38">
        <v>45.3</v>
      </c>
      <c r="AD38">
        <f>(AC38-32)*5/9</f>
        <v>7.3888888888888875</v>
      </c>
      <c r="AE38">
        <v>2.4</v>
      </c>
      <c r="AF38">
        <v>45.3</v>
      </c>
      <c r="AG38">
        <f t="shared" si="4"/>
        <v>7.3888888888888875</v>
      </c>
      <c r="AH38">
        <v>0.1</v>
      </c>
      <c r="AI38">
        <v>45.4</v>
      </c>
      <c r="AJ38">
        <f t="shared" si="5"/>
        <v>7.4444444444444446</v>
      </c>
      <c r="AK38">
        <v>0.2</v>
      </c>
      <c r="AL38">
        <v>45.3</v>
      </c>
      <c r="AM38">
        <f t="shared" si="6"/>
        <v>7.3888888888888875</v>
      </c>
      <c r="AN38">
        <v>0.1</v>
      </c>
      <c r="AO38">
        <v>45.3</v>
      </c>
      <c r="AP38">
        <f t="shared" si="7"/>
        <v>7.3888888888888875</v>
      </c>
      <c r="AQ38">
        <v>0.6</v>
      </c>
      <c r="AR38">
        <v>43.7</v>
      </c>
      <c r="AS38">
        <f t="shared" si="8"/>
        <v>6.5000000000000018</v>
      </c>
      <c r="AT38">
        <v>0.2</v>
      </c>
      <c r="AU38">
        <v>43.4</v>
      </c>
      <c r="AV38">
        <f t="shared" si="9"/>
        <v>6.3333333333333321</v>
      </c>
      <c r="AW38">
        <v>0.7</v>
      </c>
      <c r="AX38">
        <v>43.5</v>
      </c>
      <c r="AY38">
        <f t="shared" si="10"/>
        <v>6.3888888888888893</v>
      </c>
      <c r="AZ38">
        <v>0.2</v>
      </c>
      <c r="BA38">
        <v>46.1</v>
      </c>
      <c r="BB38">
        <f t="shared" si="11"/>
        <v>7.833333333333333</v>
      </c>
      <c r="BC38">
        <v>2.5</v>
      </c>
      <c r="BD38">
        <v>45</v>
      </c>
      <c r="BE38">
        <f t="shared" si="12"/>
        <v>7.2222222222222223</v>
      </c>
      <c r="BF38" s="11">
        <v>0</v>
      </c>
      <c r="BG38">
        <v>45.2</v>
      </c>
      <c r="BH38">
        <f t="shared" si="13"/>
        <v>7.3333333333333348</v>
      </c>
      <c r="BI38">
        <v>0</v>
      </c>
    </row>
    <row r="39" spans="19:67" x14ac:dyDescent="0.25">
      <c r="S39">
        <v>72</v>
      </c>
      <c r="T39">
        <v>43.6</v>
      </c>
      <c r="U39">
        <f t="shared" si="1"/>
        <v>6.4444444444444455</v>
      </c>
      <c r="V39">
        <v>0.04</v>
      </c>
      <c r="AF39">
        <v>45.3</v>
      </c>
      <c r="AG39">
        <f t="shared" si="4"/>
        <v>7.3888888888888875</v>
      </c>
      <c r="AH39">
        <v>0.1</v>
      </c>
      <c r="AI39">
        <v>45.3</v>
      </c>
      <c r="AJ39">
        <f t="shared" si="5"/>
        <v>7.3888888888888875</v>
      </c>
      <c r="AK39">
        <v>0.2</v>
      </c>
      <c r="AL39">
        <v>45.2</v>
      </c>
      <c r="AM39">
        <f t="shared" si="6"/>
        <v>7.3333333333333348</v>
      </c>
      <c r="AN39">
        <v>0.1</v>
      </c>
      <c r="AO39">
        <v>45.2</v>
      </c>
      <c r="AP39">
        <f t="shared" si="7"/>
        <v>7.3333333333333348</v>
      </c>
      <c r="AQ39">
        <v>0.5</v>
      </c>
      <c r="AR39">
        <v>43.7</v>
      </c>
      <c r="AS39">
        <f t="shared" si="8"/>
        <v>6.5000000000000018</v>
      </c>
      <c r="AT39">
        <v>0.2</v>
      </c>
      <c r="AU39">
        <v>43.4</v>
      </c>
      <c r="AV39">
        <f t="shared" si="9"/>
        <v>6.3333333333333321</v>
      </c>
      <c r="AW39">
        <v>0.7</v>
      </c>
      <c r="AX39">
        <v>43.5</v>
      </c>
      <c r="AY39">
        <f t="shared" si="10"/>
        <v>6.3888888888888893</v>
      </c>
      <c r="AZ39">
        <v>0.2</v>
      </c>
      <c r="BA39">
        <v>46</v>
      </c>
      <c r="BB39">
        <f t="shared" si="11"/>
        <v>7.7777777777777777</v>
      </c>
      <c r="BC39">
        <v>2.2999999999999998</v>
      </c>
      <c r="BD39">
        <v>44.9</v>
      </c>
      <c r="BE39">
        <f t="shared" si="12"/>
        <v>7.166666666666667</v>
      </c>
      <c r="BF39" s="11">
        <v>0</v>
      </c>
      <c r="BG39">
        <v>45.1</v>
      </c>
      <c r="BH39">
        <f t="shared" si="13"/>
        <v>7.2777777777777777</v>
      </c>
      <c r="BI39">
        <v>0</v>
      </c>
    </row>
    <row r="40" spans="19:67" x14ac:dyDescent="0.25">
      <c r="S40">
        <v>74</v>
      </c>
      <c r="T40">
        <v>43.5</v>
      </c>
      <c r="U40">
        <f t="shared" si="1"/>
        <v>6.3888888888888893</v>
      </c>
      <c r="V40">
        <v>0.04</v>
      </c>
      <c r="AF40">
        <v>45.3</v>
      </c>
      <c r="AG40">
        <f t="shared" si="4"/>
        <v>7.3888888888888875</v>
      </c>
      <c r="AH40">
        <v>0.1</v>
      </c>
      <c r="AI40">
        <v>45.2</v>
      </c>
      <c r="AJ40">
        <f t="shared" si="5"/>
        <v>7.3333333333333348</v>
      </c>
      <c r="AK40">
        <v>0.2</v>
      </c>
      <c r="AL40">
        <v>45.2</v>
      </c>
      <c r="AM40">
        <f t="shared" si="6"/>
        <v>7.3333333333333348</v>
      </c>
      <c r="AN40">
        <v>0.1</v>
      </c>
      <c r="AO40">
        <v>45.2</v>
      </c>
      <c r="AP40">
        <f t="shared" si="7"/>
        <v>7.3333333333333348</v>
      </c>
      <c r="AQ40">
        <v>0.5</v>
      </c>
      <c r="AR40">
        <v>43.6</v>
      </c>
      <c r="AS40">
        <f t="shared" si="8"/>
        <v>6.4444444444444455</v>
      </c>
      <c r="AT40">
        <v>0.2</v>
      </c>
      <c r="AU40">
        <v>43.3</v>
      </c>
      <c r="AV40">
        <f t="shared" si="9"/>
        <v>6.2777777777777759</v>
      </c>
      <c r="AW40">
        <v>0.7</v>
      </c>
      <c r="AX40">
        <v>43.4</v>
      </c>
      <c r="AY40">
        <f t="shared" si="10"/>
        <v>6.3333333333333321</v>
      </c>
      <c r="AZ40">
        <v>0.2</v>
      </c>
      <c r="BA40">
        <v>46</v>
      </c>
      <c r="BB40">
        <f t="shared" si="11"/>
        <v>7.7777777777777777</v>
      </c>
      <c r="BC40">
        <v>2.1</v>
      </c>
      <c r="BD40">
        <v>44.9</v>
      </c>
      <c r="BE40">
        <f t="shared" si="12"/>
        <v>7.166666666666667</v>
      </c>
      <c r="BF40" s="11">
        <v>0</v>
      </c>
      <c r="BG40">
        <v>45.1</v>
      </c>
      <c r="BH40">
        <f t="shared" si="13"/>
        <v>7.2777777777777777</v>
      </c>
      <c r="BI40">
        <v>0</v>
      </c>
    </row>
    <row r="41" spans="19:67" x14ac:dyDescent="0.25">
      <c r="S41">
        <v>76</v>
      </c>
      <c r="T41">
        <v>43.5</v>
      </c>
      <c r="U41">
        <f t="shared" si="1"/>
        <v>6.3888888888888893</v>
      </c>
      <c r="V41">
        <v>0.04</v>
      </c>
      <c r="AF41">
        <v>45.2</v>
      </c>
      <c r="AG41">
        <f t="shared" si="4"/>
        <v>7.3333333333333348</v>
      </c>
      <c r="AH41">
        <v>0.1</v>
      </c>
      <c r="AI41">
        <v>45.2</v>
      </c>
      <c r="AJ41">
        <f t="shared" si="5"/>
        <v>7.3333333333333348</v>
      </c>
      <c r="AK41">
        <v>0.1</v>
      </c>
      <c r="AL41">
        <v>45.1</v>
      </c>
      <c r="AM41">
        <f t="shared" si="6"/>
        <v>7.2777777777777777</v>
      </c>
      <c r="AN41">
        <v>0.1</v>
      </c>
      <c r="AO41">
        <v>45.1</v>
      </c>
      <c r="AP41">
        <f t="shared" si="7"/>
        <v>7.2777777777777777</v>
      </c>
      <c r="AQ41">
        <v>0.5</v>
      </c>
      <c r="AR41">
        <v>43.6</v>
      </c>
      <c r="AS41">
        <f t="shared" si="8"/>
        <v>6.4444444444444455</v>
      </c>
      <c r="AT41">
        <v>0.2</v>
      </c>
      <c r="AU41">
        <v>43.3</v>
      </c>
      <c r="AV41">
        <f t="shared" si="9"/>
        <v>6.2777777777777759</v>
      </c>
      <c r="AW41">
        <v>0.7</v>
      </c>
      <c r="AX41">
        <v>43.4</v>
      </c>
      <c r="AY41">
        <f t="shared" si="10"/>
        <v>6.3333333333333321</v>
      </c>
      <c r="AZ41">
        <v>0.2</v>
      </c>
      <c r="BA41">
        <v>46</v>
      </c>
      <c r="BB41">
        <f t="shared" si="11"/>
        <v>7.7777777777777777</v>
      </c>
      <c r="BC41">
        <v>1.5</v>
      </c>
      <c r="BD41">
        <v>44.9</v>
      </c>
      <c r="BE41">
        <f t="shared" si="12"/>
        <v>7.166666666666667</v>
      </c>
      <c r="BF41" s="11">
        <v>0</v>
      </c>
      <c r="BG41">
        <v>45.1</v>
      </c>
      <c r="BH41">
        <f t="shared" si="13"/>
        <v>7.2777777777777777</v>
      </c>
      <c r="BI41">
        <v>0</v>
      </c>
    </row>
    <row r="42" spans="19:67" x14ac:dyDescent="0.25">
      <c r="S42">
        <v>78</v>
      </c>
      <c r="AF42">
        <v>45.1</v>
      </c>
      <c r="AG42">
        <f t="shared" si="4"/>
        <v>7.2777777777777777</v>
      </c>
      <c r="AH42">
        <v>0.1</v>
      </c>
      <c r="AI42">
        <v>45.1</v>
      </c>
      <c r="AJ42">
        <f t="shared" si="5"/>
        <v>7.2777777777777777</v>
      </c>
      <c r="AK42">
        <v>0.1</v>
      </c>
      <c r="AL42">
        <v>45.1</v>
      </c>
      <c r="AM42">
        <f t="shared" si="6"/>
        <v>7.2777777777777777</v>
      </c>
      <c r="AN42">
        <v>0.1</v>
      </c>
      <c r="AO42">
        <v>45.1</v>
      </c>
      <c r="AP42">
        <f t="shared" si="7"/>
        <v>7.2777777777777777</v>
      </c>
      <c r="AQ42">
        <v>0.5</v>
      </c>
      <c r="AR42">
        <v>43.5</v>
      </c>
      <c r="AS42">
        <f t="shared" si="8"/>
        <v>6.3888888888888893</v>
      </c>
      <c r="AT42">
        <v>0.2</v>
      </c>
      <c r="AU42">
        <v>43.3</v>
      </c>
      <c r="AV42">
        <f t="shared" si="9"/>
        <v>6.2777777777777759</v>
      </c>
      <c r="AW42">
        <v>0.7</v>
      </c>
      <c r="AX42">
        <v>43.4</v>
      </c>
      <c r="AY42">
        <f t="shared" si="10"/>
        <v>6.3333333333333321</v>
      </c>
      <c r="AZ42">
        <v>0.2</v>
      </c>
      <c r="BA42">
        <v>45.9</v>
      </c>
      <c r="BB42">
        <f t="shared" si="11"/>
        <v>7.7222222222222223</v>
      </c>
      <c r="BC42">
        <v>0.9</v>
      </c>
      <c r="BD42">
        <v>44.9</v>
      </c>
      <c r="BE42">
        <f t="shared" si="12"/>
        <v>7.166666666666667</v>
      </c>
      <c r="BF42" s="11">
        <v>0</v>
      </c>
    </row>
    <row r="43" spans="19:67" x14ac:dyDescent="0.25">
      <c r="S43">
        <v>80</v>
      </c>
      <c r="AC43">
        <v>45</v>
      </c>
      <c r="AD43">
        <f>(AC43-32)*5/9</f>
        <v>7.2222222222222223</v>
      </c>
      <c r="AE43">
        <v>2.4</v>
      </c>
      <c r="AF43">
        <v>45.1</v>
      </c>
      <c r="AG43">
        <f t="shared" si="4"/>
        <v>7.2777777777777777</v>
      </c>
      <c r="AH43">
        <v>0.1</v>
      </c>
      <c r="AI43">
        <v>45.1</v>
      </c>
      <c r="AJ43">
        <f t="shared" si="5"/>
        <v>7.2777777777777777</v>
      </c>
      <c r="AK43">
        <v>0.1</v>
      </c>
      <c r="AL43">
        <v>45</v>
      </c>
      <c r="AM43">
        <f t="shared" si="6"/>
        <v>7.2222222222222223</v>
      </c>
      <c r="AN43">
        <v>0.1</v>
      </c>
      <c r="AO43">
        <v>45</v>
      </c>
      <c r="AP43">
        <f t="shared" si="7"/>
        <v>7.2222222222222223</v>
      </c>
      <c r="AQ43">
        <v>0.5</v>
      </c>
      <c r="AR43">
        <v>43.5</v>
      </c>
      <c r="AS43">
        <f t="shared" si="8"/>
        <v>6.3888888888888893</v>
      </c>
      <c r="AT43">
        <v>0.2</v>
      </c>
      <c r="AU43">
        <v>43.2</v>
      </c>
      <c r="AV43">
        <f t="shared" si="9"/>
        <v>6.2222222222222241</v>
      </c>
      <c r="AW43">
        <v>0.7</v>
      </c>
      <c r="AX43">
        <v>43.3</v>
      </c>
      <c r="AY43">
        <f t="shared" si="10"/>
        <v>6.2777777777777759</v>
      </c>
      <c r="AZ43">
        <v>0.2</v>
      </c>
      <c r="BA43">
        <v>45.9</v>
      </c>
      <c r="BB43">
        <f t="shared" si="11"/>
        <v>7.7222222222222223</v>
      </c>
      <c r="BC43">
        <v>0.6</v>
      </c>
    </row>
    <row r="44" spans="19:67" x14ac:dyDescent="0.25">
      <c r="S44">
        <v>82</v>
      </c>
      <c r="AF44">
        <v>45</v>
      </c>
      <c r="AG44">
        <f t="shared" si="4"/>
        <v>7.2222222222222223</v>
      </c>
      <c r="AH44">
        <v>0.1</v>
      </c>
      <c r="AI44">
        <v>45.1</v>
      </c>
      <c r="AJ44">
        <f t="shared" si="5"/>
        <v>7.2777777777777777</v>
      </c>
      <c r="AK44">
        <v>0.1</v>
      </c>
      <c r="AL44">
        <v>44.9</v>
      </c>
      <c r="AM44">
        <f t="shared" si="6"/>
        <v>7.166666666666667</v>
      </c>
      <c r="AN44">
        <v>0.1</v>
      </c>
      <c r="AR44">
        <v>43.5</v>
      </c>
      <c r="AS44">
        <f t="shared" si="8"/>
        <v>6.3888888888888893</v>
      </c>
      <c r="AT44">
        <v>0.2</v>
      </c>
      <c r="AU44">
        <v>43.2</v>
      </c>
      <c r="AV44">
        <f t="shared" si="9"/>
        <v>6.2222222222222241</v>
      </c>
      <c r="AW44">
        <v>0.7</v>
      </c>
      <c r="AX44">
        <v>43.3</v>
      </c>
      <c r="AY44">
        <f t="shared" si="10"/>
        <v>6.2777777777777759</v>
      </c>
      <c r="AZ44">
        <v>0.2</v>
      </c>
      <c r="BA44">
        <v>45.8</v>
      </c>
      <c r="BB44">
        <f t="shared" si="11"/>
        <v>7.6666666666666652</v>
      </c>
      <c r="BC44">
        <v>0.5</v>
      </c>
    </row>
    <row r="45" spans="19:67" x14ac:dyDescent="0.25">
      <c r="S45">
        <v>84</v>
      </c>
      <c r="AF45">
        <v>45</v>
      </c>
      <c r="AG45">
        <f t="shared" si="4"/>
        <v>7.2222222222222223</v>
      </c>
      <c r="AH45">
        <v>0.1</v>
      </c>
      <c r="AL45">
        <v>44.9</v>
      </c>
      <c r="AM45">
        <f t="shared" si="6"/>
        <v>7.166666666666667</v>
      </c>
      <c r="AN45">
        <v>0.1</v>
      </c>
      <c r="AR45">
        <v>43.4</v>
      </c>
      <c r="AS45">
        <f t="shared" si="8"/>
        <v>6.3333333333333321</v>
      </c>
      <c r="AT45">
        <v>0.2</v>
      </c>
      <c r="AU45">
        <v>43.2</v>
      </c>
      <c r="AV45">
        <f t="shared" si="9"/>
        <v>6.2222222222222241</v>
      </c>
      <c r="AW45">
        <v>0.7</v>
      </c>
      <c r="AX45">
        <v>43.2</v>
      </c>
      <c r="AY45">
        <f t="shared" si="10"/>
        <v>6.2222222222222241</v>
      </c>
      <c r="AZ45">
        <v>0.2</v>
      </c>
      <c r="BA45">
        <v>45.8</v>
      </c>
      <c r="BB45">
        <f t="shared" si="11"/>
        <v>7.6666666666666652</v>
      </c>
      <c r="BC45">
        <v>0.4</v>
      </c>
    </row>
    <row r="46" spans="19:67" x14ac:dyDescent="0.25">
      <c r="S46">
        <v>86</v>
      </c>
      <c r="AF46">
        <v>44.9</v>
      </c>
      <c r="AG46">
        <f t="shared" si="4"/>
        <v>7.166666666666667</v>
      </c>
      <c r="AH46">
        <v>0.1</v>
      </c>
      <c r="AL46">
        <v>44.8</v>
      </c>
      <c r="AM46">
        <f t="shared" si="6"/>
        <v>7.1111111111111098</v>
      </c>
      <c r="AN46">
        <v>0.1</v>
      </c>
      <c r="AR46">
        <v>43.4</v>
      </c>
      <c r="AS46">
        <f t="shared" si="8"/>
        <v>6.3333333333333321</v>
      </c>
      <c r="AT46">
        <v>0.2</v>
      </c>
      <c r="AU46">
        <v>43.2</v>
      </c>
      <c r="AV46">
        <f t="shared" si="9"/>
        <v>6.2222222222222241</v>
      </c>
      <c r="AW46">
        <v>0.7</v>
      </c>
      <c r="AX46">
        <v>43.2</v>
      </c>
      <c r="AY46">
        <f t="shared" si="10"/>
        <v>6.2222222222222241</v>
      </c>
      <c r="AZ46">
        <v>0.1</v>
      </c>
      <c r="BA46">
        <v>45.8</v>
      </c>
      <c r="BB46">
        <f t="shared" si="11"/>
        <v>7.6666666666666652</v>
      </c>
      <c r="BC46">
        <v>0.3</v>
      </c>
    </row>
    <row r="47" spans="19:67" x14ac:dyDescent="0.25">
      <c r="S47">
        <v>88</v>
      </c>
      <c r="AF47">
        <v>44.8</v>
      </c>
      <c r="AG47">
        <f t="shared" si="4"/>
        <v>7.1111111111111098</v>
      </c>
      <c r="AH47">
        <v>0.1</v>
      </c>
      <c r="AL47">
        <v>44.8</v>
      </c>
      <c r="AM47">
        <f t="shared" si="6"/>
        <v>7.1111111111111098</v>
      </c>
      <c r="AN47">
        <v>0.1</v>
      </c>
      <c r="AR47">
        <v>43.4</v>
      </c>
      <c r="AS47">
        <f t="shared" si="8"/>
        <v>6.3333333333333321</v>
      </c>
      <c r="AT47">
        <v>0.1</v>
      </c>
      <c r="AU47">
        <v>43.1</v>
      </c>
      <c r="AV47">
        <f t="shared" si="9"/>
        <v>6.1666666666666679</v>
      </c>
      <c r="AW47">
        <v>0.6</v>
      </c>
      <c r="AX47">
        <v>43.1</v>
      </c>
      <c r="AY47">
        <f t="shared" si="10"/>
        <v>6.1666666666666679</v>
      </c>
      <c r="AZ47">
        <v>0.1</v>
      </c>
      <c r="BA47">
        <v>45.7</v>
      </c>
      <c r="BB47">
        <f t="shared" si="11"/>
        <v>7.6111111111111125</v>
      </c>
      <c r="BC47">
        <v>0.2</v>
      </c>
    </row>
    <row r="48" spans="19:67" x14ac:dyDescent="0.25">
      <c r="S48">
        <v>90</v>
      </c>
    </row>
    <row r="49" spans="19:19" x14ac:dyDescent="0.25">
      <c r="S49">
        <v>92</v>
      </c>
    </row>
    <row r="50" spans="19:19" x14ac:dyDescent="0.25">
      <c r="S50">
        <v>94</v>
      </c>
    </row>
    <row r="51" spans="19:19" x14ac:dyDescent="0.25">
      <c r="S51">
        <v>95</v>
      </c>
    </row>
    <row r="52" spans="19:19" x14ac:dyDescent="0.25">
      <c r="S52">
        <v>96</v>
      </c>
    </row>
    <row r="53" spans="19:19" x14ac:dyDescent="0.25">
      <c r="S53">
        <v>98</v>
      </c>
    </row>
    <row r="54" spans="19:19" x14ac:dyDescent="0.25">
      <c r="S54">
        <v>100</v>
      </c>
    </row>
    <row r="55" spans="19:19" x14ac:dyDescent="0.25">
      <c r="S55">
        <v>102</v>
      </c>
    </row>
    <row r="56" spans="19:19" x14ac:dyDescent="0.25">
      <c r="S56">
        <v>104</v>
      </c>
    </row>
    <row r="57" spans="19:19" x14ac:dyDescent="0.25">
      <c r="S57">
        <v>105</v>
      </c>
    </row>
    <row r="58" spans="19:19" x14ac:dyDescent="0.25">
      <c r="S58">
        <v>106</v>
      </c>
    </row>
    <row r="59" spans="19:19" x14ac:dyDescent="0.25">
      <c r="S59">
        <v>108</v>
      </c>
    </row>
    <row r="60" spans="19:19" x14ac:dyDescent="0.25">
      <c r="S60">
        <v>110</v>
      </c>
    </row>
    <row r="61" spans="19:19" x14ac:dyDescent="0.25">
      <c r="S61">
        <v>112</v>
      </c>
    </row>
    <row r="62" spans="19:19" x14ac:dyDescent="0.25">
      <c r="S62">
        <v>114</v>
      </c>
    </row>
  </sheetData>
  <mergeCells count="26">
    <mergeCell ref="C1:D1"/>
    <mergeCell ref="E1:F1"/>
    <mergeCell ref="G1:H1"/>
    <mergeCell ref="I1:J1"/>
    <mergeCell ref="AI1:AK1"/>
    <mergeCell ref="K1:L1"/>
    <mergeCell ref="M1:N1"/>
    <mergeCell ref="O1:P1"/>
    <mergeCell ref="Q1:R1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BP1:BR1"/>
    <mergeCell ref="BS1:BU1"/>
    <mergeCell ref="AX1:AZ1"/>
    <mergeCell ref="BD1:BF1"/>
    <mergeCell ref="BG1:BI1"/>
    <mergeCell ref="BJ1:BL1"/>
    <mergeCell ref="BM1:BO1"/>
    <mergeCell ref="BA1:B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6A98-7C09-43B6-A413-82FFC518E731}">
  <dimension ref="A1:AL42"/>
  <sheetViews>
    <sheetView topLeftCell="W13" workbookViewId="0">
      <selection activeCell="S14" sqref="S14"/>
    </sheetView>
  </sheetViews>
  <sheetFormatPr defaultRowHeight="15" x14ac:dyDescent="0.25"/>
  <cols>
    <col min="2" max="2" width="9.7109375" bestFit="1" customWidth="1"/>
    <col min="3" max="3" width="9.7109375" customWidth="1"/>
    <col min="5" max="5" width="9.7109375" bestFit="1" customWidth="1"/>
    <col min="6" max="6" width="9.7109375" customWidth="1"/>
    <col min="8" max="8" width="9.7109375" bestFit="1" customWidth="1"/>
    <col min="9" max="9" width="9.7109375" customWidth="1"/>
    <col min="11" max="11" width="9.7109375" bestFit="1" customWidth="1"/>
    <col min="12" max="12" width="9.7109375" customWidth="1"/>
    <col min="14" max="14" width="9.7109375" bestFit="1" customWidth="1"/>
    <col min="15" max="15" width="9.7109375" customWidth="1"/>
    <col min="17" max="17" width="9.7109375" bestFit="1" customWidth="1"/>
    <col min="18" max="18" width="9.7109375" customWidth="1"/>
    <col min="20" max="20" width="9.7109375" bestFit="1" customWidth="1"/>
    <col min="21" max="21" width="9.7109375" customWidth="1"/>
    <col min="25" max="25" width="9.7109375" bestFit="1" customWidth="1"/>
    <col min="27" max="27" width="9.7109375" bestFit="1" customWidth="1"/>
    <col min="31" max="31" width="9.7109375" bestFit="1" customWidth="1"/>
    <col min="33" max="33" width="9.7109375" bestFit="1" customWidth="1"/>
    <col min="37" max="37" width="9.7109375" bestFit="1" customWidth="1"/>
  </cols>
  <sheetData>
    <row r="1" spans="1:38" x14ac:dyDescent="0.25">
      <c r="B1" s="69">
        <v>42977</v>
      </c>
      <c r="C1" s="69"/>
      <c r="D1" s="69"/>
      <c r="E1" s="69">
        <v>43342</v>
      </c>
      <c r="F1" s="69"/>
      <c r="G1" s="69"/>
      <c r="H1" s="69">
        <v>43705</v>
      </c>
      <c r="I1" s="69"/>
      <c r="J1" s="69"/>
      <c r="K1" s="69">
        <v>44069</v>
      </c>
      <c r="L1" s="69"/>
      <c r="M1" s="69"/>
      <c r="N1" s="69">
        <v>44438</v>
      </c>
      <c r="O1" s="69"/>
      <c r="P1" s="69"/>
      <c r="Q1" s="69">
        <v>44803</v>
      </c>
      <c r="R1" s="69"/>
      <c r="S1" s="69"/>
      <c r="T1" s="69">
        <v>45168</v>
      </c>
      <c r="U1" s="69"/>
      <c r="V1" s="69"/>
      <c r="Y1" s="69">
        <v>34169</v>
      </c>
      <c r="Z1" s="69"/>
      <c r="AA1" s="69">
        <v>36718</v>
      </c>
      <c r="AB1" s="69"/>
      <c r="AC1" s="69">
        <v>37809</v>
      </c>
      <c r="AD1" s="69"/>
      <c r="AE1" s="69">
        <v>39652</v>
      </c>
      <c r="AF1" s="69"/>
      <c r="AG1" s="69">
        <v>40379</v>
      </c>
      <c r="AH1" s="69"/>
      <c r="AI1" s="69">
        <v>43682</v>
      </c>
      <c r="AJ1" s="69"/>
      <c r="AK1" s="69">
        <v>44369</v>
      </c>
      <c r="AL1" s="69"/>
    </row>
    <row r="2" spans="1:38" x14ac:dyDescent="0.25">
      <c r="A2" s="10" t="s">
        <v>51</v>
      </c>
      <c r="B2" s="30" t="s">
        <v>41</v>
      </c>
      <c r="C2" s="30" t="s">
        <v>45</v>
      </c>
      <c r="D2" s="30" t="s">
        <v>52</v>
      </c>
      <c r="E2" s="30" t="s">
        <v>41</v>
      </c>
      <c r="F2" s="30" t="s">
        <v>45</v>
      </c>
      <c r="G2" s="30" t="s">
        <v>52</v>
      </c>
      <c r="H2" s="30" t="s">
        <v>41</v>
      </c>
      <c r="I2" s="30" t="s">
        <v>45</v>
      </c>
      <c r="J2" s="30" t="s">
        <v>30</v>
      </c>
      <c r="K2" s="30" t="s">
        <v>41</v>
      </c>
      <c r="L2" s="30" t="s">
        <v>45</v>
      </c>
      <c r="M2" s="30" t="s">
        <v>52</v>
      </c>
      <c r="N2" s="30" t="s">
        <v>41</v>
      </c>
      <c r="O2" s="30" t="s">
        <v>45</v>
      </c>
      <c r="P2" s="30" t="s">
        <v>52</v>
      </c>
      <c r="Q2" s="30" t="s">
        <v>41</v>
      </c>
      <c r="R2" s="30" t="s">
        <v>45</v>
      </c>
      <c r="S2" s="30" t="s">
        <v>52</v>
      </c>
      <c r="T2" s="30" t="s">
        <v>41</v>
      </c>
      <c r="U2" s="30" t="s">
        <v>45</v>
      </c>
      <c r="V2" s="30" t="s">
        <v>52</v>
      </c>
      <c r="W2" s="30" t="s">
        <v>56</v>
      </c>
      <c r="X2" s="30" t="s">
        <v>57</v>
      </c>
      <c r="Y2" s="30" t="s">
        <v>45</v>
      </c>
      <c r="Z2" s="30" t="s">
        <v>30</v>
      </c>
      <c r="AA2" s="30" t="s">
        <v>45</v>
      </c>
      <c r="AB2" s="30" t="s">
        <v>30</v>
      </c>
      <c r="AC2" s="30" t="s">
        <v>45</v>
      </c>
      <c r="AD2" s="30" t="s">
        <v>30</v>
      </c>
      <c r="AE2" s="30" t="s">
        <v>45</v>
      </c>
      <c r="AF2" s="30" t="s">
        <v>30</v>
      </c>
      <c r="AG2" s="30" t="s">
        <v>45</v>
      </c>
      <c r="AH2" s="30" t="s">
        <v>30</v>
      </c>
      <c r="AI2" s="30" t="s">
        <v>45</v>
      </c>
      <c r="AJ2" s="30" t="s">
        <v>30</v>
      </c>
      <c r="AK2" s="30" t="s">
        <v>45</v>
      </c>
      <c r="AL2" s="30" t="s">
        <v>30</v>
      </c>
    </row>
    <row r="3" spans="1:38" x14ac:dyDescent="0.25">
      <c r="A3" s="10">
        <v>0</v>
      </c>
      <c r="B3" s="10">
        <v>74.099999999999994</v>
      </c>
      <c r="C3" s="10">
        <f>(B3-32)*5/9</f>
        <v>23.388888888888886</v>
      </c>
      <c r="D3" s="10">
        <v>8.07</v>
      </c>
      <c r="E3" s="10">
        <v>78.3</v>
      </c>
      <c r="F3" s="10">
        <f t="shared" ref="F3:F42" si="0">(E3-32)*5/9</f>
        <v>25.722222222222221</v>
      </c>
      <c r="G3" s="10">
        <v>7.72</v>
      </c>
      <c r="H3" s="10">
        <v>74.599999999999994</v>
      </c>
      <c r="I3" s="10">
        <f t="shared" ref="I3:I30" si="1">(H3-32)*5/9</f>
        <v>23.666666666666664</v>
      </c>
      <c r="J3" s="10">
        <v>8.1999999999999993</v>
      </c>
      <c r="K3" s="10">
        <v>79.900000000000006</v>
      </c>
      <c r="L3" s="10">
        <f t="shared" ref="L3:L30" si="2">(K3-32)*5/9</f>
        <v>26.611111111111114</v>
      </c>
      <c r="M3" s="10">
        <v>8.15</v>
      </c>
      <c r="N3" s="10">
        <v>83.8</v>
      </c>
      <c r="O3" s="10">
        <f t="shared" ref="O3:O35" si="3">(N3-32)*5/9</f>
        <v>28.777777777777779</v>
      </c>
      <c r="P3" s="10">
        <v>9.09</v>
      </c>
      <c r="Q3" s="10">
        <v>76.900000000000006</v>
      </c>
      <c r="R3" s="10">
        <f t="shared" ref="R3:R29" si="4">(Q3-32)*5/9</f>
        <v>24.944444444444446</v>
      </c>
      <c r="S3" s="10">
        <v>9.06</v>
      </c>
      <c r="T3" s="10">
        <v>75.400000000000006</v>
      </c>
      <c r="U3" s="10">
        <f t="shared" ref="U3:U23" si="5">(T3-32)*5/9</f>
        <v>24.111111111111114</v>
      </c>
      <c r="V3" s="10">
        <v>10.18</v>
      </c>
      <c r="W3" s="10">
        <v>0</v>
      </c>
      <c r="X3" s="10">
        <f>W3/0.3048</f>
        <v>0</v>
      </c>
      <c r="Y3" s="16">
        <v>25.2</v>
      </c>
      <c r="Z3" s="16">
        <v>7.6</v>
      </c>
      <c r="AA3" s="16">
        <v>25.2</v>
      </c>
      <c r="AB3" s="16">
        <v>8.52</v>
      </c>
      <c r="AC3" s="16">
        <v>27</v>
      </c>
      <c r="AD3" s="16">
        <v>8.1</v>
      </c>
      <c r="AE3" s="16">
        <v>27.19</v>
      </c>
      <c r="AF3" s="16">
        <v>8.35</v>
      </c>
      <c r="AG3" s="16">
        <v>28.2</v>
      </c>
      <c r="AH3" s="16">
        <v>7.9</v>
      </c>
      <c r="AI3" s="16">
        <v>28.16</v>
      </c>
      <c r="AJ3" s="16">
        <v>8.6199999999999992</v>
      </c>
      <c r="AK3" s="16">
        <v>21.92</v>
      </c>
      <c r="AL3" s="16">
        <v>7.53</v>
      </c>
    </row>
    <row r="4" spans="1:38" x14ac:dyDescent="0.25">
      <c r="A4" s="10">
        <v>2</v>
      </c>
      <c r="B4" s="10">
        <v>74.3</v>
      </c>
      <c r="C4" s="10">
        <f t="shared" ref="C4:C42" si="6">(B4-32)*5/9</f>
        <v>23.5</v>
      </c>
      <c r="D4" s="10">
        <v>8.14</v>
      </c>
      <c r="E4" s="10">
        <v>78.400000000000006</v>
      </c>
      <c r="F4" s="10">
        <f t="shared" si="0"/>
        <v>25.777777777777782</v>
      </c>
      <c r="G4" s="10">
        <v>7.72</v>
      </c>
      <c r="H4" s="10">
        <v>74.7</v>
      </c>
      <c r="I4" s="10">
        <f t="shared" si="1"/>
        <v>23.722222222222221</v>
      </c>
      <c r="J4" s="10">
        <v>8.19</v>
      </c>
      <c r="K4" s="10">
        <v>80.3</v>
      </c>
      <c r="L4" s="10">
        <f t="shared" si="2"/>
        <v>26.833333333333332</v>
      </c>
      <c r="M4" s="10">
        <v>8.2100000000000009</v>
      </c>
      <c r="N4" s="10">
        <v>83.7</v>
      </c>
      <c r="O4" s="10">
        <f t="shared" si="3"/>
        <v>28.722222222222221</v>
      </c>
      <c r="P4" s="10">
        <v>9.15</v>
      </c>
      <c r="Q4" s="10">
        <v>77</v>
      </c>
      <c r="R4" s="10">
        <f t="shared" si="4"/>
        <v>25</v>
      </c>
      <c r="S4" s="10">
        <v>9.1</v>
      </c>
      <c r="T4" s="10">
        <v>75.5</v>
      </c>
      <c r="U4" s="10">
        <f t="shared" si="5"/>
        <v>24.166666666666668</v>
      </c>
      <c r="V4" s="10">
        <v>10.18</v>
      </c>
      <c r="W4" s="10">
        <v>1</v>
      </c>
      <c r="X4" s="10">
        <f t="shared" ref="X4:X31" si="7">W4/0.3048</f>
        <v>3.280839895013123</v>
      </c>
      <c r="Y4" s="16">
        <v>25.4</v>
      </c>
      <c r="Z4" s="16">
        <v>7.5</v>
      </c>
      <c r="AA4" s="16">
        <v>25.2</v>
      </c>
      <c r="AB4" s="16">
        <v>8.82</v>
      </c>
      <c r="AC4" s="16">
        <v>26.7</v>
      </c>
      <c r="AD4" s="16">
        <v>7.3</v>
      </c>
      <c r="AE4" s="16">
        <v>27.19</v>
      </c>
      <c r="AF4" s="16">
        <v>8.33</v>
      </c>
      <c r="AG4" s="16">
        <v>28.3</v>
      </c>
      <c r="AH4" s="16">
        <v>7.8</v>
      </c>
      <c r="AI4" s="16">
        <v>28.02</v>
      </c>
      <c r="AJ4" s="16">
        <v>8.59</v>
      </c>
      <c r="AK4" s="16">
        <v>23.09</v>
      </c>
      <c r="AL4" s="16">
        <v>8.5500000000000007</v>
      </c>
    </row>
    <row r="5" spans="1:38" x14ac:dyDescent="0.25">
      <c r="A5" s="10">
        <v>4</v>
      </c>
      <c r="B5" s="10">
        <v>74.2</v>
      </c>
      <c r="C5" s="10">
        <f t="shared" si="6"/>
        <v>23.444444444444443</v>
      </c>
      <c r="D5" s="10">
        <v>8.18</v>
      </c>
      <c r="E5" s="10">
        <v>78</v>
      </c>
      <c r="F5" s="10">
        <f t="shared" si="0"/>
        <v>25.555555555555557</v>
      </c>
      <c r="G5" s="10">
        <v>7.77</v>
      </c>
      <c r="H5" s="10">
        <v>74.8</v>
      </c>
      <c r="I5" s="10">
        <f t="shared" si="1"/>
        <v>23.777777777777779</v>
      </c>
      <c r="J5" s="10">
        <v>8.18</v>
      </c>
      <c r="K5" s="10">
        <v>80.400000000000006</v>
      </c>
      <c r="L5" s="10">
        <f t="shared" si="2"/>
        <v>26.888888888888893</v>
      </c>
      <c r="M5" s="10">
        <v>8.35</v>
      </c>
      <c r="N5" s="10">
        <v>83.6</v>
      </c>
      <c r="O5" s="10">
        <f t="shared" si="3"/>
        <v>28.666666666666668</v>
      </c>
      <c r="P5" s="10">
        <v>9.25</v>
      </c>
      <c r="Q5" s="10">
        <v>77</v>
      </c>
      <c r="R5" s="10">
        <f t="shared" si="4"/>
        <v>25</v>
      </c>
      <c r="S5" s="10">
        <v>9.1300000000000008</v>
      </c>
      <c r="T5" s="10">
        <v>75.599999999999994</v>
      </c>
      <c r="U5" s="10">
        <f t="shared" si="5"/>
        <v>24.222222222222218</v>
      </c>
      <c r="V5" s="10">
        <v>10.14</v>
      </c>
      <c r="W5" s="10">
        <v>1.5</v>
      </c>
      <c r="X5" s="10">
        <f t="shared" si="7"/>
        <v>4.9212598425196852</v>
      </c>
      <c r="Y5" s="16">
        <v>25.2</v>
      </c>
      <c r="Z5" s="16">
        <v>7.6</v>
      </c>
      <c r="AA5" s="17">
        <v>25.1</v>
      </c>
      <c r="AB5" s="17">
        <v>8.7799999999999994</v>
      </c>
      <c r="AC5" s="16">
        <v>26.5</v>
      </c>
      <c r="AD5" s="16">
        <v>7.2</v>
      </c>
      <c r="AE5" s="16">
        <v>27.18</v>
      </c>
      <c r="AF5" s="16">
        <v>8.5</v>
      </c>
      <c r="AG5" s="17">
        <v>28.3</v>
      </c>
      <c r="AH5" s="17">
        <v>7.9</v>
      </c>
      <c r="AI5" s="19"/>
      <c r="AJ5" s="19"/>
      <c r="AK5" s="19"/>
      <c r="AL5" s="19"/>
    </row>
    <row r="6" spans="1:38" x14ac:dyDescent="0.25">
      <c r="A6" s="10">
        <v>6</v>
      </c>
      <c r="B6" s="10">
        <v>74.2</v>
      </c>
      <c r="C6" s="10">
        <f t="shared" si="6"/>
        <v>23.444444444444443</v>
      </c>
      <c r="D6" s="10">
        <v>8.19</v>
      </c>
      <c r="E6" s="10">
        <v>77.7</v>
      </c>
      <c r="F6" s="10">
        <f t="shared" si="0"/>
        <v>25.388888888888889</v>
      </c>
      <c r="G6" s="10">
        <v>7.82</v>
      </c>
      <c r="H6" s="10">
        <v>74.8</v>
      </c>
      <c r="I6" s="10">
        <f t="shared" si="1"/>
        <v>23.777777777777779</v>
      </c>
      <c r="J6" s="10">
        <v>8.18</v>
      </c>
      <c r="K6" s="10">
        <v>80.3</v>
      </c>
      <c r="L6" s="10">
        <f t="shared" si="2"/>
        <v>26.833333333333332</v>
      </c>
      <c r="M6" s="10">
        <v>8.41</v>
      </c>
      <c r="N6" s="10">
        <v>83.5</v>
      </c>
      <c r="O6" s="10">
        <f t="shared" si="3"/>
        <v>28.611111111111111</v>
      </c>
      <c r="P6" s="10">
        <v>9.17</v>
      </c>
      <c r="Q6" s="10">
        <v>77.099999999999994</v>
      </c>
      <c r="R6" s="10">
        <f t="shared" si="4"/>
        <v>25.055555555555554</v>
      </c>
      <c r="S6" s="10">
        <v>9.15</v>
      </c>
      <c r="T6" s="10">
        <v>75.7</v>
      </c>
      <c r="U6" s="10">
        <f t="shared" si="5"/>
        <v>24.277777777777779</v>
      </c>
      <c r="V6" s="10">
        <v>10.130000000000001</v>
      </c>
      <c r="W6" s="10">
        <v>2</v>
      </c>
      <c r="X6" s="10">
        <f t="shared" si="7"/>
        <v>6.561679790026246</v>
      </c>
      <c r="Y6" s="16">
        <v>25.2</v>
      </c>
      <c r="Z6" s="16">
        <v>7.5</v>
      </c>
      <c r="AA6" s="16">
        <v>25</v>
      </c>
      <c r="AB6" s="16">
        <v>8.61</v>
      </c>
      <c r="AC6" s="16">
        <v>26.5</v>
      </c>
      <c r="AD6" s="16">
        <v>7.7</v>
      </c>
      <c r="AE6" s="16">
        <v>27.16</v>
      </c>
      <c r="AF6" s="16">
        <v>8.48</v>
      </c>
      <c r="AG6" s="16">
        <v>28.7</v>
      </c>
      <c r="AH6" s="16">
        <v>7.8</v>
      </c>
      <c r="AI6" s="16">
        <v>27.58</v>
      </c>
      <c r="AJ6" s="16">
        <v>8.59</v>
      </c>
      <c r="AK6" s="16">
        <v>23.34</v>
      </c>
      <c r="AL6" s="16">
        <v>8.52</v>
      </c>
    </row>
    <row r="7" spans="1:38" x14ac:dyDescent="0.25">
      <c r="A7" s="10">
        <v>8</v>
      </c>
      <c r="B7" s="10">
        <v>74.099999999999994</v>
      </c>
      <c r="C7" s="10">
        <f t="shared" si="6"/>
        <v>23.388888888888886</v>
      </c>
      <c r="D7" s="10">
        <v>8.24</v>
      </c>
      <c r="E7" s="10">
        <v>77.599999999999994</v>
      </c>
      <c r="F7" s="10">
        <f t="shared" si="0"/>
        <v>25.333333333333329</v>
      </c>
      <c r="G7" s="10">
        <v>7.82</v>
      </c>
      <c r="H7" s="10">
        <v>74.7</v>
      </c>
      <c r="I7" s="10">
        <f t="shared" si="1"/>
        <v>23.722222222222221</v>
      </c>
      <c r="J7" s="10">
        <v>8.17</v>
      </c>
      <c r="K7" s="10">
        <v>80.2</v>
      </c>
      <c r="L7" s="10">
        <f t="shared" si="2"/>
        <v>26.777777777777779</v>
      </c>
      <c r="M7" s="10">
        <v>8.66</v>
      </c>
      <c r="N7" s="10">
        <v>83.3</v>
      </c>
      <c r="O7" s="10">
        <f t="shared" si="3"/>
        <v>28.5</v>
      </c>
      <c r="P7" s="10">
        <v>9.06</v>
      </c>
      <c r="Q7" s="10">
        <v>77.099999999999994</v>
      </c>
      <c r="R7" s="10">
        <f t="shared" si="4"/>
        <v>25.055555555555554</v>
      </c>
      <c r="S7" s="10">
        <v>9.15</v>
      </c>
      <c r="T7" s="10">
        <v>75.7</v>
      </c>
      <c r="U7" s="10">
        <f t="shared" si="5"/>
        <v>24.277777777777779</v>
      </c>
      <c r="V7" s="10">
        <v>10.15</v>
      </c>
      <c r="W7" s="10">
        <v>3</v>
      </c>
      <c r="X7" s="10">
        <f t="shared" si="7"/>
        <v>9.8425196850393704</v>
      </c>
      <c r="Y7" s="16">
        <v>25</v>
      </c>
      <c r="Z7" s="16">
        <v>7.4</v>
      </c>
      <c r="AA7" s="16">
        <v>24.8</v>
      </c>
      <c r="AB7" s="16">
        <v>8.5500000000000007</v>
      </c>
      <c r="AC7" s="16">
        <v>26.4</v>
      </c>
      <c r="AD7" s="16">
        <v>8</v>
      </c>
      <c r="AE7" s="16">
        <v>26.75</v>
      </c>
      <c r="AF7" s="16">
        <v>8.7100000000000009</v>
      </c>
      <c r="AG7" s="16">
        <v>28.2</v>
      </c>
      <c r="AH7" s="16">
        <v>7.8</v>
      </c>
      <c r="AI7" s="16">
        <v>27.34</v>
      </c>
      <c r="AJ7" s="16">
        <v>8.58</v>
      </c>
      <c r="AK7" s="16">
        <v>23.52</v>
      </c>
      <c r="AL7" s="16">
        <v>8.51</v>
      </c>
    </row>
    <row r="8" spans="1:38" x14ac:dyDescent="0.25">
      <c r="A8" s="10">
        <v>10</v>
      </c>
      <c r="B8" s="10">
        <v>74.099999999999994</v>
      </c>
      <c r="C8" s="10">
        <f t="shared" si="6"/>
        <v>23.388888888888886</v>
      </c>
      <c r="D8" s="10">
        <v>8.2100000000000009</v>
      </c>
      <c r="E8" s="10">
        <v>77.5</v>
      </c>
      <c r="F8" s="10">
        <f t="shared" si="0"/>
        <v>25.277777777777779</v>
      </c>
      <c r="G8" s="10">
        <v>7.85</v>
      </c>
      <c r="H8" s="10">
        <v>74.7</v>
      </c>
      <c r="I8" s="10">
        <f t="shared" si="1"/>
        <v>23.722222222222221</v>
      </c>
      <c r="J8" s="10">
        <v>8.16</v>
      </c>
      <c r="K8" s="10">
        <v>80</v>
      </c>
      <c r="L8" s="10">
        <f t="shared" si="2"/>
        <v>26.666666666666668</v>
      </c>
      <c r="M8" s="10">
        <v>8.64</v>
      </c>
      <c r="N8" s="10">
        <v>82.9</v>
      </c>
      <c r="O8" s="10">
        <f t="shared" si="3"/>
        <v>28.277777777777782</v>
      </c>
      <c r="P8" s="10">
        <v>9.6199999999999992</v>
      </c>
      <c r="Q8" s="10">
        <v>77.099999999999994</v>
      </c>
      <c r="R8" s="10">
        <f t="shared" si="4"/>
        <v>25.055555555555554</v>
      </c>
      <c r="S8" s="10">
        <v>9.14</v>
      </c>
      <c r="T8" s="10">
        <v>75.8</v>
      </c>
      <c r="U8" s="10">
        <f t="shared" si="5"/>
        <v>24.333333333333332</v>
      </c>
      <c r="V8" s="10">
        <v>10.130000000000001</v>
      </c>
      <c r="W8" s="10">
        <v>4</v>
      </c>
      <c r="X8" s="10">
        <f t="shared" si="7"/>
        <v>13.123359580052492</v>
      </c>
      <c r="Y8" s="16">
        <v>20.3</v>
      </c>
      <c r="Z8" s="16">
        <v>6.4</v>
      </c>
      <c r="AA8" s="16">
        <v>23.2</v>
      </c>
      <c r="AB8" s="16">
        <v>11.7</v>
      </c>
      <c r="AC8" s="16">
        <v>21.3</v>
      </c>
      <c r="AD8" s="16">
        <v>14.2</v>
      </c>
      <c r="AE8" s="16">
        <v>24.18</v>
      </c>
      <c r="AF8" s="16">
        <v>8.3000000000000007</v>
      </c>
      <c r="AG8" s="16">
        <v>24.2</v>
      </c>
      <c r="AH8" s="16">
        <v>9.5</v>
      </c>
      <c r="AI8" s="16">
        <v>26.28</v>
      </c>
      <c r="AJ8" s="16">
        <v>7.96</v>
      </c>
      <c r="AK8" s="16">
        <v>23.52</v>
      </c>
      <c r="AL8" s="16">
        <v>8.49</v>
      </c>
    </row>
    <row r="9" spans="1:38" x14ac:dyDescent="0.25">
      <c r="A9" s="10">
        <v>12</v>
      </c>
      <c r="B9" s="10">
        <v>74</v>
      </c>
      <c r="C9" s="10">
        <f t="shared" si="6"/>
        <v>23.333333333333332</v>
      </c>
      <c r="D9" s="10">
        <v>8.16</v>
      </c>
      <c r="E9" s="10">
        <v>76.7</v>
      </c>
      <c r="F9" s="10">
        <f t="shared" si="0"/>
        <v>24.833333333333332</v>
      </c>
      <c r="G9" s="10">
        <v>7.72</v>
      </c>
      <c r="H9" s="10">
        <v>74.7</v>
      </c>
      <c r="I9" s="10">
        <f t="shared" si="1"/>
        <v>23.722222222222221</v>
      </c>
      <c r="J9" s="10">
        <v>8.1300000000000008</v>
      </c>
      <c r="K9" s="10">
        <v>79.599999999999994</v>
      </c>
      <c r="L9" s="10">
        <f t="shared" si="2"/>
        <v>26.444444444444443</v>
      </c>
      <c r="M9" s="10">
        <v>8.33</v>
      </c>
      <c r="N9" s="10">
        <v>80.2</v>
      </c>
      <c r="O9" s="10">
        <f t="shared" si="3"/>
        <v>26.777777777777779</v>
      </c>
      <c r="P9" s="10">
        <v>10.67</v>
      </c>
      <c r="Q9" s="10">
        <v>77</v>
      </c>
      <c r="R9" s="10">
        <f t="shared" si="4"/>
        <v>25</v>
      </c>
      <c r="S9" s="10">
        <v>9.1199999999999992</v>
      </c>
      <c r="T9" s="10">
        <v>75</v>
      </c>
      <c r="U9" s="10">
        <f t="shared" si="5"/>
        <v>23.888888888888889</v>
      </c>
      <c r="V9" s="10">
        <v>11.08</v>
      </c>
      <c r="W9" s="10">
        <v>5</v>
      </c>
      <c r="X9" s="10">
        <f t="shared" si="7"/>
        <v>16.404199475065617</v>
      </c>
      <c r="Y9" s="16">
        <v>17</v>
      </c>
      <c r="Z9" s="16">
        <v>7.3</v>
      </c>
      <c r="AA9" s="16">
        <v>19</v>
      </c>
      <c r="AB9" s="16">
        <v>16.16</v>
      </c>
      <c r="AC9" s="16">
        <v>18.3</v>
      </c>
      <c r="AD9" s="16">
        <v>13.7</v>
      </c>
      <c r="AE9" s="16">
        <v>17.54</v>
      </c>
      <c r="AF9" s="16">
        <v>8.36</v>
      </c>
      <c r="AG9" s="16">
        <v>18.5</v>
      </c>
      <c r="AH9" s="16">
        <v>9.3000000000000007</v>
      </c>
      <c r="AI9" s="16">
        <v>21.16</v>
      </c>
      <c r="AJ9" s="16">
        <v>6.89</v>
      </c>
      <c r="AK9" s="16">
        <v>23.06</v>
      </c>
      <c r="AL9" s="16">
        <v>8.85</v>
      </c>
    </row>
    <row r="10" spans="1:38" x14ac:dyDescent="0.25">
      <c r="A10" s="10">
        <v>14</v>
      </c>
      <c r="B10" s="10">
        <v>73.900000000000006</v>
      </c>
      <c r="C10" s="10">
        <f t="shared" si="6"/>
        <v>23.277777777777782</v>
      </c>
      <c r="D10" s="10">
        <v>8.17</v>
      </c>
      <c r="E10" s="10">
        <v>74.900000000000006</v>
      </c>
      <c r="F10" s="10">
        <f t="shared" si="0"/>
        <v>23.833333333333336</v>
      </c>
      <c r="G10" s="10">
        <v>8.09</v>
      </c>
      <c r="H10" s="10">
        <v>74.599999999999994</v>
      </c>
      <c r="I10" s="10">
        <f t="shared" si="1"/>
        <v>23.666666666666664</v>
      </c>
      <c r="J10" s="10">
        <v>8</v>
      </c>
      <c r="K10" s="10">
        <v>77.3</v>
      </c>
      <c r="L10" s="10">
        <f t="shared" si="2"/>
        <v>25.166666666666668</v>
      </c>
      <c r="M10" s="10">
        <v>7.44</v>
      </c>
      <c r="N10" s="10">
        <v>77.099999999999994</v>
      </c>
      <c r="O10" s="10">
        <f t="shared" si="3"/>
        <v>25.055555555555554</v>
      </c>
      <c r="P10" s="10">
        <v>9.41</v>
      </c>
      <c r="Q10" s="10">
        <v>75.7</v>
      </c>
      <c r="R10" s="10">
        <f t="shared" si="4"/>
        <v>24.277777777777779</v>
      </c>
      <c r="S10" s="10">
        <v>10.3</v>
      </c>
      <c r="T10" s="10">
        <v>74.2</v>
      </c>
      <c r="U10" s="10">
        <f t="shared" si="5"/>
        <v>23.444444444444443</v>
      </c>
      <c r="V10" s="10">
        <v>10.9</v>
      </c>
      <c r="W10" s="10">
        <v>6</v>
      </c>
      <c r="X10" s="10">
        <f t="shared" si="7"/>
        <v>19.685039370078741</v>
      </c>
      <c r="Y10" s="16">
        <v>13</v>
      </c>
      <c r="Z10" s="16">
        <v>9.4</v>
      </c>
      <c r="AA10" s="16">
        <v>13.5</v>
      </c>
      <c r="AB10" s="16">
        <v>12.9</v>
      </c>
      <c r="AC10" s="16">
        <v>16.399999999999999</v>
      </c>
      <c r="AD10" s="16">
        <v>13.1</v>
      </c>
      <c r="AE10" s="16">
        <v>12.6</v>
      </c>
      <c r="AF10" s="16">
        <v>10.19</v>
      </c>
      <c r="AG10" s="16">
        <v>13.8</v>
      </c>
      <c r="AH10" s="16">
        <v>9.6999999999999993</v>
      </c>
      <c r="AI10" s="16">
        <v>15.54</v>
      </c>
      <c r="AJ10" s="16">
        <v>6.51</v>
      </c>
      <c r="AK10" s="16">
        <v>20.059999999999999</v>
      </c>
      <c r="AL10" s="16">
        <v>10.48</v>
      </c>
    </row>
    <row r="11" spans="1:38" x14ac:dyDescent="0.25">
      <c r="A11" s="10">
        <v>16</v>
      </c>
      <c r="B11" s="10">
        <v>72.099999999999994</v>
      </c>
      <c r="C11" s="10">
        <f t="shared" si="6"/>
        <v>22.277777777777775</v>
      </c>
      <c r="D11" s="10">
        <v>8.2100000000000009</v>
      </c>
      <c r="E11" s="10">
        <v>68.900000000000006</v>
      </c>
      <c r="F11" s="10">
        <f t="shared" si="0"/>
        <v>20.500000000000004</v>
      </c>
      <c r="G11" s="10">
        <v>11.04</v>
      </c>
      <c r="H11" s="10">
        <v>73.2</v>
      </c>
      <c r="I11" s="10">
        <f t="shared" si="1"/>
        <v>22.888888888888889</v>
      </c>
      <c r="J11" s="10">
        <v>7.07</v>
      </c>
      <c r="K11" s="10">
        <v>70.8</v>
      </c>
      <c r="L11" s="10">
        <f t="shared" si="2"/>
        <v>21.555555555555557</v>
      </c>
      <c r="M11" s="10">
        <v>5.4</v>
      </c>
      <c r="N11" s="10">
        <v>73.5</v>
      </c>
      <c r="O11" s="10">
        <f t="shared" si="3"/>
        <v>23.055555555555557</v>
      </c>
      <c r="P11" s="10">
        <v>9.18</v>
      </c>
      <c r="Q11" s="10">
        <v>70.2</v>
      </c>
      <c r="R11" s="10">
        <f t="shared" si="4"/>
        <v>21.222222222222221</v>
      </c>
      <c r="S11" s="10">
        <v>9.16</v>
      </c>
      <c r="T11" s="10">
        <v>71.099999999999994</v>
      </c>
      <c r="U11" s="10">
        <f t="shared" si="5"/>
        <v>21.722222222222218</v>
      </c>
      <c r="V11" s="10">
        <v>9.11</v>
      </c>
      <c r="W11" s="10">
        <v>7</v>
      </c>
      <c r="X11" s="10">
        <f t="shared" si="7"/>
        <v>22.965879265091861</v>
      </c>
      <c r="Y11" s="16">
        <v>10</v>
      </c>
      <c r="Z11" s="16">
        <v>9.6999999999999993</v>
      </c>
      <c r="AA11" s="16">
        <v>11</v>
      </c>
      <c r="AB11" s="16">
        <v>10.55</v>
      </c>
      <c r="AC11" s="16">
        <v>12.1</v>
      </c>
      <c r="AD11" s="16">
        <v>11.2</v>
      </c>
      <c r="AE11" s="16">
        <v>8.91</v>
      </c>
      <c r="AF11" s="16">
        <v>7.5</v>
      </c>
      <c r="AG11" s="16">
        <v>10.5</v>
      </c>
      <c r="AH11" s="16">
        <v>8.1999999999999993</v>
      </c>
      <c r="AI11" s="16">
        <v>12.71</v>
      </c>
      <c r="AJ11" s="16">
        <v>5.46</v>
      </c>
      <c r="AK11" s="16">
        <v>17.989999999999998</v>
      </c>
      <c r="AL11" s="16">
        <v>10.11</v>
      </c>
    </row>
    <row r="12" spans="1:38" x14ac:dyDescent="0.25">
      <c r="A12" s="10">
        <v>18</v>
      </c>
      <c r="B12" s="10">
        <v>63.7</v>
      </c>
      <c r="C12" s="10">
        <f t="shared" si="6"/>
        <v>17.611111111111111</v>
      </c>
      <c r="D12" s="10">
        <v>9.23</v>
      </c>
      <c r="E12" s="10">
        <v>62</v>
      </c>
      <c r="F12" s="10">
        <f t="shared" si="0"/>
        <v>16.666666666666668</v>
      </c>
      <c r="G12" s="10">
        <v>11.06</v>
      </c>
      <c r="H12" s="10">
        <v>65.599999999999994</v>
      </c>
      <c r="I12" s="10">
        <f t="shared" si="1"/>
        <v>18.666666666666664</v>
      </c>
      <c r="J12" s="10">
        <v>2.78</v>
      </c>
      <c r="K12" s="10">
        <v>63.6</v>
      </c>
      <c r="L12" s="10">
        <f t="shared" si="2"/>
        <v>17.555555555555557</v>
      </c>
      <c r="M12" s="10">
        <v>5.42</v>
      </c>
      <c r="N12" s="10">
        <v>68.2</v>
      </c>
      <c r="O12" s="10">
        <f t="shared" si="3"/>
        <v>20.111111111111111</v>
      </c>
      <c r="P12" s="10">
        <v>8.51</v>
      </c>
      <c r="Q12" s="10">
        <v>63.8</v>
      </c>
      <c r="R12" s="10">
        <f t="shared" si="4"/>
        <v>17.666666666666668</v>
      </c>
      <c r="S12" s="10">
        <v>9.9600000000000009</v>
      </c>
      <c r="T12" s="10">
        <v>64.8</v>
      </c>
      <c r="U12" s="10">
        <f t="shared" si="5"/>
        <v>18.222222222222221</v>
      </c>
      <c r="V12" s="10">
        <v>9.8000000000000007</v>
      </c>
      <c r="W12" s="10">
        <v>8</v>
      </c>
      <c r="X12" s="10">
        <f t="shared" si="7"/>
        <v>26.246719160104984</v>
      </c>
      <c r="Y12" s="16">
        <v>7.5</v>
      </c>
      <c r="Z12" s="16">
        <v>8.1</v>
      </c>
      <c r="AA12" s="16">
        <v>9.3000000000000007</v>
      </c>
      <c r="AB12" s="16">
        <v>8.75</v>
      </c>
      <c r="AC12" s="16">
        <v>9</v>
      </c>
      <c r="AD12" s="16">
        <v>10.1</v>
      </c>
      <c r="AE12" s="16">
        <v>6.91</v>
      </c>
      <c r="AF12" s="16">
        <v>4.51</v>
      </c>
      <c r="AG12" s="16">
        <v>7.9</v>
      </c>
      <c r="AH12" s="16">
        <v>5.0999999999999996</v>
      </c>
      <c r="AI12" s="16">
        <v>9.42</v>
      </c>
      <c r="AJ12" s="16">
        <v>5.55</v>
      </c>
      <c r="AK12" s="16">
        <v>16.239999999999998</v>
      </c>
      <c r="AL12" s="16">
        <v>9.3000000000000007</v>
      </c>
    </row>
    <row r="13" spans="1:38" x14ac:dyDescent="0.25">
      <c r="A13" s="10">
        <v>20</v>
      </c>
      <c r="B13" s="10">
        <v>58.7</v>
      </c>
      <c r="C13" s="10">
        <f t="shared" si="6"/>
        <v>14.833333333333334</v>
      </c>
      <c r="D13" s="10">
        <v>8.49</v>
      </c>
      <c r="E13" s="10">
        <v>57.2</v>
      </c>
      <c r="F13" s="10">
        <f t="shared" si="0"/>
        <v>14.000000000000002</v>
      </c>
      <c r="G13" s="10">
        <v>9.86</v>
      </c>
      <c r="H13" s="10">
        <v>60.2</v>
      </c>
      <c r="I13" s="10">
        <f t="shared" si="1"/>
        <v>15.666666666666666</v>
      </c>
      <c r="J13" s="10">
        <v>3.26</v>
      </c>
      <c r="K13" s="10">
        <v>59.7</v>
      </c>
      <c r="L13" s="10">
        <f t="shared" si="2"/>
        <v>15.388888888888889</v>
      </c>
      <c r="M13" s="10">
        <v>5.75</v>
      </c>
      <c r="N13" s="10">
        <v>61.8</v>
      </c>
      <c r="O13" s="10">
        <f t="shared" si="3"/>
        <v>16.555555555555557</v>
      </c>
      <c r="P13" s="10">
        <v>7.07</v>
      </c>
      <c r="Q13" s="10">
        <v>58.7</v>
      </c>
      <c r="R13" s="10">
        <f t="shared" si="4"/>
        <v>14.833333333333334</v>
      </c>
      <c r="S13" s="10">
        <v>10.17</v>
      </c>
      <c r="T13" s="10">
        <v>61.2</v>
      </c>
      <c r="U13" s="10">
        <f t="shared" si="5"/>
        <v>16.222222222222221</v>
      </c>
      <c r="V13" s="10">
        <v>10.56</v>
      </c>
      <c r="W13" s="10">
        <v>9</v>
      </c>
      <c r="X13" s="10">
        <f t="shared" si="7"/>
        <v>29.527559055118108</v>
      </c>
      <c r="Y13" s="16">
        <v>6.2</v>
      </c>
      <c r="Z13" s="16">
        <v>6.2</v>
      </c>
      <c r="AA13" s="16">
        <v>8.4</v>
      </c>
      <c r="AB13" s="16">
        <v>7.69</v>
      </c>
      <c r="AC13" s="16">
        <v>6.9</v>
      </c>
      <c r="AD13" s="16">
        <v>9.3000000000000007</v>
      </c>
      <c r="AE13" s="16">
        <v>6.08</v>
      </c>
      <c r="AF13" s="16">
        <v>3.8</v>
      </c>
      <c r="AG13" s="16">
        <v>6</v>
      </c>
      <c r="AH13" s="16">
        <v>2</v>
      </c>
      <c r="AI13" s="16">
        <v>8.14</v>
      </c>
      <c r="AJ13" s="16">
        <v>4.78</v>
      </c>
      <c r="AK13" s="16">
        <v>15.1</v>
      </c>
      <c r="AL13" s="16">
        <v>8.57</v>
      </c>
    </row>
    <row r="14" spans="1:38" x14ac:dyDescent="0.25">
      <c r="A14" s="10">
        <v>22</v>
      </c>
      <c r="B14" s="10">
        <v>54</v>
      </c>
      <c r="C14" s="10">
        <f t="shared" si="6"/>
        <v>12.222222222222221</v>
      </c>
      <c r="D14" s="10">
        <v>7.51</v>
      </c>
      <c r="E14" s="10">
        <v>52.4</v>
      </c>
      <c r="F14" s="10">
        <f t="shared" si="0"/>
        <v>11.333333333333334</v>
      </c>
      <c r="G14" s="10">
        <v>7.88</v>
      </c>
      <c r="H14" s="10">
        <v>55.5</v>
      </c>
      <c r="I14" s="10">
        <f t="shared" si="1"/>
        <v>13.055555555555555</v>
      </c>
      <c r="J14" s="10">
        <v>3.36</v>
      </c>
      <c r="K14" s="10">
        <v>56.6</v>
      </c>
      <c r="L14" s="10">
        <f t="shared" si="2"/>
        <v>13.666666666666666</v>
      </c>
      <c r="M14" s="10">
        <v>5.62</v>
      </c>
      <c r="N14" s="10">
        <v>58.3</v>
      </c>
      <c r="O14" s="10">
        <f t="shared" si="3"/>
        <v>14.611111111111111</v>
      </c>
      <c r="P14" s="10">
        <v>6.79</v>
      </c>
      <c r="Q14" s="10">
        <v>54.7</v>
      </c>
      <c r="R14" s="10">
        <f t="shared" si="4"/>
        <v>12.611111111111112</v>
      </c>
      <c r="S14" s="10">
        <v>7.14</v>
      </c>
      <c r="T14" s="10">
        <v>56.9</v>
      </c>
      <c r="U14" s="10">
        <f t="shared" si="5"/>
        <v>13.833333333333334</v>
      </c>
      <c r="V14" s="10">
        <v>11.03</v>
      </c>
      <c r="W14" s="10">
        <v>10</v>
      </c>
      <c r="X14" s="10">
        <f t="shared" si="7"/>
        <v>32.808398950131235</v>
      </c>
      <c r="Y14" s="16">
        <v>5.2</v>
      </c>
      <c r="Z14" s="16">
        <v>5.2</v>
      </c>
      <c r="AA14" s="16">
        <v>7.6</v>
      </c>
      <c r="AB14" s="16">
        <v>8.15</v>
      </c>
      <c r="AC14" s="16">
        <v>6</v>
      </c>
      <c r="AD14" s="16">
        <v>7.1</v>
      </c>
      <c r="AE14" s="16">
        <v>5.65</v>
      </c>
      <c r="AF14" s="16">
        <v>3.36</v>
      </c>
      <c r="AG14" s="16">
        <v>5</v>
      </c>
      <c r="AH14" s="16">
        <v>1.3</v>
      </c>
      <c r="AI14" s="16">
        <v>6.73</v>
      </c>
      <c r="AJ14" s="16">
        <v>3.98</v>
      </c>
      <c r="AK14" s="16">
        <v>12.74</v>
      </c>
      <c r="AL14" s="16">
        <v>8.18</v>
      </c>
    </row>
    <row r="15" spans="1:38" x14ac:dyDescent="0.25">
      <c r="A15" s="10">
        <v>24</v>
      </c>
      <c r="B15" s="10">
        <v>51.6</v>
      </c>
      <c r="C15" s="10">
        <f t="shared" si="6"/>
        <v>10.888888888888889</v>
      </c>
      <c r="D15" s="10">
        <v>6.9</v>
      </c>
      <c r="E15" s="10">
        <v>49.3</v>
      </c>
      <c r="F15" s="10">
        <f t="shared" si="0"/>
        <v>9.6111111111111089</v>
      </c>
      <c r="G15" s="10">
        <v>6.48</v>
      </c>
      <c r="H15" s="10">
        <v>53.1</v>
      </c>
      <c r="I15" s="10">
        <f t="shared" si="1"/>
        <v>11.722222222222221</v>
      </c>
      <c r="J15" s="10">
        <v>3.09</v>
      </c>
      <c r="K15" s="10">
        <v>53.5</v>
      </c>
      <c r="L15" s="10">
        <f t="shared" si="2"/>
        <v>11.944444444444445</v>
      </c>
      <c r="M15" s="10">
        <v>5.29</v>
      </c>
      <c r="N15" s="10">
        <v>55.1</v>
      </c>
      <c r="O15" s="10">
        <f t="shared" si="3"/>
        <v>12.833333333333334</v>
      </c>
      <c r="P15" s="10">
        <v>6.11</v>
      </c>
      <c r="Q15" s="10">
        <v>51.7</v>
      </c>
      <c r="R15" s="10">
        <f t="shared" si="4"/>
        <v>10.944444444444446</v>
      </c>
      <c r="S15" s="10">
        <v>3.92</v>
      </c>
      <c r="T15" s="10">
        <v>52.8</v>
      </c>
      <c r="U15" s="10">
        <f t="shared" si="5"/>
        <v>11.555555555555554</v>
      </c>
      <c r="V15" s="10">
        <v>10.8</v>
      </c>
      <c r="W15" s="10">
        <v>11</v>
      </c>
      <c r="X15" s="10">
        <f t="shared" si="7"/>
        <v>36.089238845144358</v>
      </c>
      <c r="Y15" s="16">
        <v>4.9000000000000004</v>
      </c>
      <c r="Z15" s="16">
        <v>4.4000000000000004</v>
      </c>
      <c r="AA15" s="16">
        <v>7.3</v>
      </c>
      <c r="AB15" s="16">
        <v>6.62</v>
      </c>
      <c r="AC15" s="16">
        <v>5.6</v>
      </c>
      <c r="AD15" s="16">
        <v>6.3</v>
      </c>
      <c r="AE15" s="16">
        <v>5.45</v>
      </c>
      <c r="AF15" s="16">
        <v>2.66</v>
      </c>
      <c r="AG15" s="16">
        <v>4.5999999999999996</v>
      </c>
      <c r="AH15" s="16">
        <v>0.2</v>
      </c>
      <c r="AI15" s="16">
        <v>6.06</v>
      </c>
      <c r="AJ15" s="16">
        <v>3.65</v>
      </c>
      <c r="AK15" s="16">
        <v>11.75</v>
      </c>
      <c r="AL15" s="16">
        <v>7.18</v>
      </c>
    </row>
    <row r="16" spans="1:38" x14ac:dyDescent="0.25">
      <c r="A16" s="10">
        <v>26</v>
      </c>
      <c r="B16" s="10">
        <v>49.2</v>
      </c>
      <c r="C16" s="10">
        <f t="shared" si="6"/>
        <v>9.5555555555555571</v>
      </c>
      <c r="D16" s="10">
        <v>3.99</v>
      </c>
      <c r="E16" s="10">
        <v>46.9</v>
      </c>
      <c r="F16" s="10">
        <f t="shared" si="0"/>
        <v>8.2777777777777786</v>
      </c>
      <c r="G16" s="10">
        <v>5.0999999999999996</v>
      </c>
      <c r="H16" s="10">
        <v>49.9</v>
      </c>
      <c r="I16" s="10">
        <f t="shared" si="1"/>
        <v>9.9444444444444446</v>
      </c>
      <c r="J16" s="10">
        <v>2.21</v>
      </c>
      <c r="K16" s="10">
        <v>51.1</v>
      </c>
      <c r="L16" s="10">
        <f t="shared" si="2"/>
        <v>10.611111111111111</v>
      </c>
      <c r="M16" s="10">
        <v>4.6100000000000003</v>
      </c>
      <c r="N16" s="10">
        <v>51.9</v>
      </c>
      <c r="O16" s="10">
        <f t="shared" si="3"/>
        <v>11.055555555555555</v>
      </c>
      <c r="P16" s="10">
        <v>4.62</v>
      </c>
      <c r="Q16" s="10">
        <v>50.1</v>
      </c>
      <c r="R16" s="10">
        <f t="shared" si="4"/>
        <v>10.055555555555555</v>
      </c>
      <c r="S16" s="10">
        <v>2.09</v>
      </c>
      <c r="T16" s="10">
        <v>49.9</v>
      </c>
      <c r="U16" s="10">
        <f t="shared" si="5"/>
        <v>9.9444444444444446</v>
      </c>
      <c r="V16" s="10">
        <v>9.98</v>
      </c>
      <c r="W16" s="10">
        <v>12</v>
      </c>
      <c r="X16" s="10">
        <f t="shared" si="7"/>
        <v>39.370078740157481</v>
      </c>
      <c r="Y16" s="16">
        <v>4.5</v>
      </c>
      <c r="Z16" s="16">
        <v>4</v>
      </c>
      <c r="AA16" s="16">
        <v>7</v>
      </c>
      <c r="AB16" s="16">
        <v>3.63</v>
      </c>
      <c r="AC16" s="16">
        <v>5.5</v>
      </c>
      <c r="AD16" s="16">
        <v>5.5</v>
      </c>
      <c r="AE16" s="16">
        <v>5.2</v>
      </c>
      <c r="AF16" s="16">
        <v>3.06</v>
      </c>
      <c r="AG16" s="16">
        <v>4.5</v>
      </c>
      <c r="AH16" s="16">
        <v>0.2</v>
      </c>
      <c r="AI16" s="16">
        <v>6.13</v>
      </c>
      <c r="AJ16" s="16">
        <v>3.45</v>
      </c>
      <c r="AK16" s="16">
        <v>9</v>
      </c>
      <c r="AL16" s="16">
        <v>5.5</v>
      </c>
    </row>
    <row r="17" spans="1:38" x14ac:dyDescent="0.25">
      <c r="A17" s="10">
        <v>28</v>
      </c>
      <c r="B17" s="10">
        <v>47.7</v>
      </c>
      <c r="C17" s="10">
        <f t="shared" si="6"/>
        <v>8.7222222222222232</v>
      </c>
      <c r="D17" s="10">
        <v>2.5</v>
      </c>
      <c r="E17" s="10">
        <v>45.6</v>
      </c>
      <c r="F17" s="10">
        <f t="shared" si="0"/>
        <v>7.5555555555555554</v>
      </c>
      <c r="G17" s="10">
        <v>3.64</v>
      </c>
      <c r="H17" s="10">
        <v>47.7</v>
      </c>
      <c r="I17" s="10">
        <f t="shared" si="1"/>
        <v>8.7222222222222232</v>
      </c>
      <c r="J17" s="10">
        <v>1.79</v>
      </c>
      <c r="K17" s="10">
        <v>49</v>
      </c>
      <c r="L17" s="10">
        <f t="shared" si="2"/>
        <v>9.4444444444444446</v>
      </c>
      <c r="M17" s="10">
        <v>3.73</v>
      </c>
      <c r="N17" s="10">
        <v>49.5</v>
      </c>
      <c r="O17" s="10">
        <f t="shared" si="3"/>
        <v>9.7222222222222214</v>
      </c>
      <c r="P17" s="10">
        <v>3.68</v>
      </c>
      <c r="Q17" s="10">
        <v>48</v>
      </c>
      <c r="R17" s="10">
        <f t="shared" si="4"/>
        <v>8.8888888888888893</v>
      </c>
      <c r="S17" s="10">
        <v>0.86</v>
      </c>
      <c r="T17" s="10">
        <v>48.1</v>
      </c>
      <c r="U17" s="10">
        <f t="shared" si="5"/>
        <v>8.9444444444444446</v>
      </c>
      <c r="V17" s="10">
        <v>7.67</v>
      </c>
      <c r="W17" s="10">
        <v>13</v>
      </c>
      <c r="X17" s="10">
        <f t="shared" si="7"/>
        <v>42.650918635170605</v>
      </c>
      <c r="Y17" s="16">
        <v>4.2</v>
      </c>
      <c r="Z17" s="16">
        <v>3.7</v>
      </c>
      <c r="AA17" s="16">
        <v>6.7</v>
      </c>
      <c r="AB17" s="16">
        <v>2.6</v>
      </c>
      <c r="AC17" s="16">
        <v>5.4</v>
      </c>
      <c r="AD17" s="16">
        <v>5.4</v>
      </c>
      <c r="AE17" s="16">
        <v>5.07</v>
      </c>
      <c r="AF17" s="16">
        <v>2.9</v>
      </c>
      <c r="AG17" s="16">
        <v>4.3</v>
      </c>
      <c r="AH17" s="16">
        <v>0.1</v>
      </c>
      <c r="AI17" s="16">
        <v>5.42</v>
      </c>
      <c r="AJ17" s="16">
        <v>3.01</v>
      </c>
      <c r="AK17" s="16">
        <v>7.86</v>
      </c>
      <c r="AL17" s="16">
        <v>4.5599999999999996</v>
      </c>
    </row>
    <row r="18" spans="1:38" x14ac:dyDescent="0.25">
      <c r="A18" s="10">
        <v>30</v>
      </c>
      <c r="B18" s="10">
        <v>46.4</v>
      </c>
      <c r="C18" s="10">
        <f t="shared" si="6"/>
        <v>8</v>
      </c>
      <c r="D18" s="10">
        <v>0.63</v>
      </c>
      <c r="E18" s="10">
        <v>44.8</v>
      </c>
      <c r="F18" s="10">
        <f t="shared" si="0"/>
        <v>7.1111111111111098</v>
      </c>
      <c r="G18" s="10">
        <v>4.08</v>
      </c>
      <c r="H18" s="10">
        <v>46.5</v>
      </c>
      <c r="I18" s="10">
        <f t="shared" si="1"/>
        <v>8.0555555555555554</v>
      </c>
      <c r="J18" s="10">
        <v>1.28</v>
      </c>
      <c r="K18" s="10">
        <v>47.4</v>
      </c>
      <c r="L18" s="10">
        <f t="shared" si="2"/>
        <v>8.5555555555555554</v>
      </c>
      <c r="M18" s="10">
        <v>2.75</v>
      </c>
      <c r="N18" s="10">
        <v>47.1</v>
      </c>
      <c r="O18" s="10">
        <f t="shared" si="3"/>
        <v>8.3888888888888893</v>
      </c>
      <c r="P18" s="10">
        <v>0.73</v>
      </c>
      <c r="Q18" s="10">
        <v>46.6</v>
      </c>
      <c r="R18" s="10">
        <f t="shared" si="4"/>
        <v>8.1111111111111107</v>
      </c>
      <c r="S18" s="10">
        <v>0.56000000000000005</v>
      </c>
      <c r="T18" s="10">
        <v>46.5</v>
      </c>
      <c r="U18" s="10">
        <f t="shared" si="5"/>
        <v>8.0555555555555554</v>
      </c>
      <c r="V18" s="10">
        <v>3.4</v>
      </c>
      <c r="W18" s="10">
        <v>14</v>
      </c>
      <c r="X18" s="10">
        <f t="shared" si="7"/>
        <v>45.931758530183721</v>
      </c>
      <c r="Y18" s="16">
        <v>4.2</v>
      </c>
      <c r="Z18" s="16">
        <v>3.1</v>
      </c>
      <c r="AA18" s="16">
        <v>6.6</v>
      </c>
      <c r="AB18" s="16">
        <v>2</v>
      </c>
      <c r="AC18" s="16">
        <v>5.3</v>
      </c>
      <c r="AD18" s="16">
        <v>5</v>
      </c>
      <c r="AE18" s="16">
        <v>5</v>
      </c>
      <c r="AF18" s="16">
        <v>2.2999999999999998</v>
      </c>
      <c r="AG18" s="16">
        <v>4.3</v>
      </c>
      <c r="AH18" s="16">
        <v>0</v>
      </c>
      <c r="AI18" s="16">
        <v>5.14</v>
      </c>
      <c r="AJ18" s="16">
        <v>2.34</v>
      </c>
      <c r="AK18" s="16">
        <v>7.98</v>
      </c>
      <c r="AL18" s="16">
        <v>4.17</v>
      </c>
    </row>
    <row r="19" spans="1:38" x14ac:dyDescent="0.25">
      <c r="A19" s="10">
        <v>32</v>
      </c>
      <c r="B19" s="10">
        <v>45.5</v>
      </c>
      <c r="C19" s="10">
        <f t="shared" si="6"/>
        <v>7.5</v>
      </c>
      <c r="D19" s="10">
        <v>1.68</v>
      </c>
      <c r="E19" s="10">
        <v>44.4</v>
      </c>
      <c r="F19" s="10">
        <f t="shared" si="0"/>
        <v>6.8888888888888884</v>
      </c>
      <c r="G19" s="10">
        <v>3.03</v>
      </c>
      <c r="H19" s="10">
        <v>45.4</v>
      </c>
      <c r="I19" s="10">
        <f t="shared" si="1"/>
        <v>7.4444444444444446</v>
      </c>
      <c r="J19" s="10">
        <v>1.18</v>
      </c>
      <c r="K19" s="10">
        <v>46</v>
      </c>
      <c r="L19" s="10">
        <f t="shared" si="2"/>
        <v>7.7777777777777777</v>
      </c>
      <c r="M19" s="10">
        <v>1.59</v>
      </c>
      <c r="N19" s="10">
        <v>45.7</v>
      </c>
      <c r="O19" s="10">
        <f t="shared" si="3"/>
        <v>7.6111111111111125</v>
      </c>
      <c r="P19" s="10">
        <v>0</v>
      </c>
      <c r="Q19" s="10">
        <v>45.6</v>
      </c>
      <c r="R19" s="10">
        <f t="shared" si="4"/>
        <v>7.5555555555555554</v>
      </c>
      <c r="S19" s="10">
        <v>0.36</v>
      </c>
      <c r="T19" s="10">
        <v>45.1</v>
      </c>
      <c r="U19" s="10">
        <f t="shared" si="5"/>
        <v>7.2777777777777777</v>
      </c>
      <c r="V19" s="10">
        <v>2.2999999999999998</v>
      </c>
      <c r="W19" s="10">
        <v>15</v>
      </c>
      <c r="X19" s="10">
        <f t="shared" si="7"/>
        <v>49.212598425196845</v>
      </c>
      <c r="Y19" s="16">
        <v>4</v>
      </c>
      <c r="Z19" s="16">
        <v>2.9</v>
      </c>
      <c r="AA19" s="16">
        <v>6.3</v>
      </c>
      <c r="AB19" s="16">
        <v>1.33</v>
      </c>
      <c r="AC19" s="16">
        <v>5.3</v>
      </c>
      <c r="AD19" s="16">
        <v>4.9000000000000004</v>
      </c>
      <c r="AE19" s="16">
        <v>4.9000000000000004</v>
      </c>
      <c r="AF19" s="16">
        <v>1.92</v>
      </c>
      <c r="AG19" s="16">
        <v>4.2</v>
      </c>
      <c r="AH19" s="16">
        <v>0</v>
      </c>
      <c r="AI19" s="16">
        <v>5.1100000000000003</v>
      </c>
      <c r="AJ19" s="16">
        <v>2.16</v>
      </c>
      <c r="AK19" s="16">
        <v>7.04</v>
      </c>
      <c r="AL19" s="16">
        <v>3.74</v>
      </c>
    </row>
    <row r="20" spans="1:38" x14ac:dyDescent="0.25">
      <c r="A20" s="10">
        <v>34</v>
      </c>
      <c r="B20" s="10">
        <v>45</v>
      </c>
      <c r="C20" s="10">
        <f t="shared" si="6"/>
        <v>7.2222222222222223</v>
      </c>
      <c r="D20" s="10">
        <v>1.66</v>
      </c>
      <c r="E20" s="10">
        <v>44.2</v>
      </c>
      <c r="F20" s="10">
        <f t="shared" si="0"/>
        <v>6.7777777777777795</v>
      </c>
      <c r="G20" s="10">
        <v>3.02</v>
      </c>
      <c r="H20" s="10">
        <v>44.7</v>
      </c>
      <c r="I20" s="10">
        <f t="shared" si="1"/>
        <v>7.0555555555555571</v>
      </c>
      <c r="J20" s="10">
        <v>1.58</v>
      </c>
      <c r="K20" s="10">
        <v>45.4</v>
      </c>
      <c r="L20" s="10">
        <f t="shared" si="2"/>
        <v>7.4444444444444446</v>
      </c>
      <c r="M20" s="10">
        <v>1.67</v>
      </c>
      <c r="N20" s="10">
        <v>44.7</v>
      </c>
      <c r="O20" s="10">
        <f t="shared" si="3"/>
        <v>7.0555555555555571</v>
      </c>
      <c r="P20" s="10">
        <v>0</v>
      </c>
      <c r="Q20" s="10">
        <v>45.1</v>
      </c>
      <c r="R20" s="10">
        <f t="shared" si="4"/>
        <v>7.2777777777777777</v>
      </c>
      <c r="S20" s="10">
        <v>0.32</v>
      </c>
      <c r="T20" s="10">
        <v>44.1</v>
      </c>
      <c r="U20" s="10">
        <f t="shared" si="5"/>
        <v>6.7222222222222232</v>
      </c>
      <c r="V20" s="10">
        <v>1.3</v>
      </c>
      <c r="W20" s="10">
        <v>16</v>
      </c>
      <c r="X20" s="10">
        <f t="shared" si="7"/>
        <v>52.493438320209968</v>
      </c>
      <c r="Y20" s="16">
        <v>4</v>
      </c>
      <c r="Z20" s="16">
        <v>2.9</v>
      </c>
      <c r="AA20" s="16">
        <v>6.1</v>
      </c>
      <c r="AB20" s="16">
        <v>1.63</v>
      </c>
      <c r="AC20" s="16">
        <v>5.2</v>
      </c>
      <c r="AD20" s="16">
        <v>4.0999999999999996</v>
      </c>
      <c r="AE20" s="16">
        <v>4.84</v>
      </c>
      <c r="AF20" s="16">
        <v>1.36</v>
      </c>
      <c r="AG20" s="16">
        <v>4.0999999999999996</v>
      </c>
      <c r="AH20" s="16">
        <v>0</v>
      </c>
      <c r="AI20" s="16">
        <v>5.0999999999999996</v>
      </c>
      <c r="AJ20" s="16">
        <v>2.04</v>
      </c>
      <c r="AK20" s="16">
        <v>6.44</v>
      </c>
      <c r="AL20" s="16">
        <v>3.41</v>
      </c>
    </row>
    <row r="21" spans="1:38" x14ac:dyDescent="0.25">
      <c r="A21" s="10">
        <v>36</v>
      </c>
      <c r="B21" s="10">
        <v>44.7</v>
      </c>
      <c r="C21" s="10">
        <f t="shared" si="6"/>
        <v>7.0555555555555571</v>
      </c>
      <c r="D21" s="10">
        <v>0.61</v>
      </c>
      <c r="E21" s="10">
        <v>44</v>
      </c>
      <c r="F21" s="10">
        <f t="shared" si="0"/>
        <v>6.666666666666667</v>
      </c>
      <c r="G21" s="10">
        <v>3.04</v>
      </c>
      <c r="H21" s="10">
        <v>43.9</v>
      </c>
      <c r="I21" s="10">
        <f t="shared" si="1"/>
        <v>6.6111111111111107</v>
      </c>
      <c r="J21" s="10">
        <v>1.05</v>
      </c>
      <c r="K21" s="10">
        <v>44.9</v>
      </c>
      <c r="L21" s="10">
        <f t="shared" si="2"/>
        <v>7.166666666666667</v>
      </c>
      <c r="M21" s="10">
        <v>1.37</v>
      </c>
      <c r="N21" s="10">
        <v>43.7</v>
      </c>
      <c r="O21" s="10">
        <f t="shared" si="3"/>
        <v>6.5000000000000018</v>
      </c>
      <c r="P21" s="10">
        <v>0</v>
      </c>
      <c r="Q21" s="10">
        <v>44.6</v>
      </c>
      <c r="R21" s="10">
        <f t="shared" si="4"/>
        <v>7.0000000000000009</v>
      </c>
      <c r="S21" s="10">
        <v>0.28000000000000003</v>
      </c>
      <c r="T21" s="10">
        <v>43.4</v>
      </c>
      <c r="U21" s="10">
        <f t="shared" si="5"/>
        <v>6.3333333333333321</v>
      </c>
      <c r="V21" s="10">
        <v>0.56999999999999995</v>
      </c>
      <c r="W21" s="10">
        <v>17</v>
      </c>
      <c r="X21" s="10">
        <f t="shared" si="7"/>
        <v>55.774278215223092</v>
      </c>
      <c r="Y21" s="16">
        <v>4</v>
      </c>
      <c r="Z21" s="16">
        <v>2.6</v>
      </c>
      <c r="AA21" s="16">
        <v>5.9</v>
      </c>
      <c r="AB21" s="16">
        <v>1.5</v>
      </c>
      <c r="AC21" s="16">
        <v>5.2</v>
      </c>
      <c r="AD21" s="16">
        <v>3.4</v>
      </c>
      <c r="AE21" s="16">
        <v>4.82</v>
      </c>
      <c r="AF21" s="16">
        <v>0.71</v>
      </c>
      <c r="AG21" s="16">
        <v>4.0999999999999996</v>
      </c>
      <c r="AH21" s="16">
        <v>0</v>
      </c>
      <c r="AI21" s="16">
        <v>4.9800000000000004</v>
      </c>
      <c r="AJ21" s="16">
        <v>1.94</v>
      </c>
      <c r="AK21" s="16">
        <v>6.28</v>
      </c>
      <c r="AL21" s="16">
        <v>2.78</v>
      </c>
    </row>
    <row r="22" spans="1:38" x14ac:dyDescent="0.25">
      <c r="A22" s="10">
        <v>38</v>
      </c>
      <c r="B22" s="10">
        <v>44.3</v>
      </c>
      <c r="C22" s="10">
        <f t="shared" si="6"/>
        <v>6.8333333333333321</v>
      </c>
      <c r="D22" s="10">
        <v>0.3</v>
      </c>
      <c r="E22" s="10">
        <v>43.7</v>
      </c>
      <c r="F22" s="10">
        <f t="shared" si="0"/>
        <v>6.5000000000000018</v>
      </c>
      <c r="G22" s="10">
        <v>2.3199999999999998</v>
      </c>
      <c r="H22" s="10">
        <v>43.5</v>
      </c>
      <c r="I22" s="10">
        <f t="shared" si="1"/>
        <v>6.3888888888888893</v>
      </c>
      <c r="J22" s="10">
        <v>0.82</v>
      </c>
      <c r="K22" s="10">
        <v>43.8</v>
      </c>
      <c r="L22" s="10">
        <f t="shared" si="2"/>
        <v>6.5555555555555536</v>
      </c>
      <c r="M22" s="10">
        <v>0.75</v>
      </c>
      <c r="N22" s="10">
        <v>43</v>
      </c>
      <c r="O22" s="10">
        <f t="shared" si="3"/>
        <v>6.1111111111111107</v>
      </c>
      <c r="P22" s="10">
        <v>0</v>
      </c>
      <c r="Q22" s="10">
        <v>44.4</v>
      </c>
      <c r="R22" s="10">
        <f t="shared" si="4"/>
        <v>6.8888888888888884</v>
      </c>
      <c r="S22" s="10">
        <v>0.27</v>
      </c>
      <c r="T22" s="10">
        <v>43</v>
      </c>
      <c r="U22" s="10">
        <f t="shared" si="5"/>
        <v>6.1111111111111107</v>
      </c>
      <c r="V22" s="10">
        <v>0.24</v>
      </c>
      <c r="W22" s="10">
        <v>18</v>
      </c>
      <c r="X22" s="10">
        <f t="shared" si="7"/>
        <v>59.055118110236215</v>
      </c>
      <c r="Y22" s="16">
        <v>4</v>
      </c>
      <c r="Z22" s="16">
        <v>1.8</v>
      </c>
      <c r="AA22" s="16">
        <v>5.9</v>
      </c>
      <c r="AB22" s="16">
        <v>1.46</v>
      </c>
      <c r="AC22" s="16">
        <v>5.2</v>
      </c>
      <c r="AD22" s="16">
        <v>3.1</v>
      </c>
      <c r="AE22" s="16">
        <v>4.7699999999999996</v>
      </c>
      <c r="AF22" s="16">
        <v>0.5</v>
      </c>
      <c r="AG22" s="16">
        <v>4.0999999999999996</v>
      </c>
      <c r="AH22" s="16">
        <v>0</v>
      </c>
      <c r="AI22" s="16">
        <v>4.9400000000000004</v>
      </c>
      <c r="AJ22" s="16">
        <v>1.6</v>
      </c>
      <c r="AK22" s="16">
        <v>5.89</v>
      </c>
      <c r="AL22" s="16">
        <v>2.4300000000000002</v>
      </c>
    </row>
    <row r="23" spans="1:38" x14ac:dyDescent="0.25">
      <c r="A23" s="10">
        <v>40</v>
      </c>
      <c r="B23" s="10">
        <v>44</v>
      </c>
      <c r="C23" s="10">
        <f t="shared" si="6"/>
        <v>6.666666666666667</v>
      </c>
      <c r="D23" s="10">
        <v>0.25</v>
      </c>
      <c r="E23" s="10">
        <v>43.7</v>
      </c>
      <c r="F23" s="10">
        <f t="shared" si="0"/>
        <v>6.5000000000000018</v>
      </c>
      <c r="G23" s="10">
        <v>1.62</v>
      </c>
      <c r="H23" s="10">
        <v>43.1</v>
      </c>
      <c r="I23" s="10">
        <f t="shared" si="1"/>
        <v>6.1666666666666679</v>
      </c>
      <c r="J23" s="10">
        <v>0.75</v>
      </c>
      <c r="K23" s="10">
        <v>43.6</v>
      </c>
      <c r="L23" s="10">
        <f t="shared" si="2"/>
        <v>6.4444444444444455</v>
      </c>
      <c r="M23" s="10">
        <v>0.53</v>
      </c>
      <c r="N23" s="10">
        <v>42.7</v>
      </c>
      <c r="O23" s="10">
        <f t="shared" si="3"/>
        <v>5.9444444444444464</v>
      </c>
      <c r="P23" s="10">
        <v>0</v>
      </c>
      <c r="Q23" s="10">
        <v>43.9</v>
      </c>
      <c r="R23" s="10">
        <f t="shared" si="4"/>
        <v>6.6111111111111107</v>
      </c>
      <c r="S23" s="10">
        <v>0.24</v>
      </c>
      <c r="T23" s="10">
        <v>42.7</v>
      </c>
      <c r="U23" s="10">
        <f t="shared" si="5"/>
        <v>5.9444444444444464</v>
      </c>
      <c r="V23" s="10">
        <v>0.17</v>
      </c>
      <c r="W23" s="10">
        <v>19</v>
      </c>
      <c r="X23" s="10">
        <f t="shared" si="7"/>
        <v>62.335958005249338</v>
      </c>
      <c r="Y23" s="16">
        <v>4</v>
      </c>
      <c r="Z23" s="16">
        <v>1.4</v>
      </c>
      <c r="AA23" s="16">
        <v>5.6</v>
      </c>
      <c r="AB23" s="16">
        <v>0.57999999999999996</v>
      </c>
      <c r="AC23" s="16">
        <v>5.0999999999999996</v>
      </c>
      <c r="AD23" s="16">
        <v>2.8</v>
      </c>
      <c r="AE23" s="16">
        <v>4.76</v>
      </c>
      <c r="AF23" s="16">
        <v>0.42</v>
      </c>
      <c r="AG23" s="16">
        <v>4.0999999999999996</v>
      </c>
      <c r="AH23" s="16">
        <v>0</v>
      </c>
      <c r="AI23" s="16">
        <v>4.93</v>
      </c>
      <c r="AJ23" s="16">
        <v>0.87</v>
      </c>
      <c r="AK23" s="16">
        <v>5.26</v>
      </c>
      <c r="AL23" s="16">
        <v>2.1800000000000002</v>
      </c>
    </row>
    <row r="24" spans="1:38" x14ac:dyDescent="0.25">
      <c r="A24" s="10">
        <v>42</v>
      </c>
      <c r="B24" s="10">
        <v>43.8</v>
      </c>
      <c r="C24" s="10">
        <f t="shared" si="6"/>
        <v>6.5555555555555536</v>
      </c>
      <c r="D24" s="10">
        <v>0.24</v>
      </c>
      <c r="E24" s="10">
        <v>43.6</v>
      </c>
      <c r="F24" s="10">
        <f t="shared" si="0"/>
        <v>6.4444444444444455</v>
      </c>
      <c r="G24" s="10">
        <v>1.08</v>
      </c>
      <c r="H24" s="10">
        <v>42.8</v>
      </c>
      <c r="I24" s="10">
        <f t="shared" si="1"/>
        <v>5.9999999999999982</v>
      </c>
      <c r="J24" s="10">
        <v>0.74</v>
      </c>
      <c r="K24" s="10">
        <v>43.4</v>
      </c>
      <c r="L24" s="10">
        <f t="shared" si="2"/>
        <v>6.3333333333333321</v>
      </c>
      <c r="M24" s="10">
        <v>0.2</v>
      </c>
      <c r="N24" s="10">
        <v>42.3</v>
      </c>
      <c r="O24" s="10">
        <f t="shared" si="3"/>
        <v>5.7222222222222205</v>
      </c>
      <c r="P24" s="10">
        <v>0</v>
      </c>
      <c r="Q24" s="10">
        <v>43.6</v>
      </c>
      <c r="R24" s="10">
        <f t="shared" si="4"/>
        <v>6.4444444444444455</v>
      </c>
      <c r="S24" s="10">
        <v>0.22</v>
      </c>
      <c r="W24" s="10">
        <v>20</v>
      </c>
      <c r="X24" s="10">
        <f t="shared" si="7"/>
        <v>65.616797900262469</v>
      </c>
      <c r="Y24" s="16">
        <v>4</v>
      </c>
      <c r="Z24" s="16">
        <v>0.7</v>
      </c>
      <c r="AA24" s="16">
        <v>5.5</v>
      </c>
      <c r="AB24" s="16">
        <v>0.53</v>
      </c>
      <c r="AC24" s="16">
        <v>5.0999999999999996</v>
      </c>
      <c r="AD24" s="16">
        <v>1.3</v>
      </c>
      <c r="AE24" s="16">
        <v>4.7300000000000004</v>
      </c>
      <c r="AF24" s="16">
        <v>0.42</v>
      </c>
      <c r="AG24" s="16">
        <v>4.0999999999999996</v>
      </c>
      <c r="AH24" s="16">
        <v>0</v>
      </c>
      <c r="AI24" s="16">
        <v>4.91</v>
      </c>
      <c r="AJ24" s="16">
        <v>0.26</v>
      </c>
      <c r="AK24" s="16">
        <v>5.01</v>
      </c>
      <c r="AL24" s="16">
        <v>2.0499999999999998</v>
      </c>
    </row>
    <row r="25" spans="1:38" x14ac:dyDescent="0.25">
      <c r="A25" s="10">
        <v>44</v>
      </c>
      <c r="B25" s="10">
        <v>43.8</v>
      </c>
      <c r="C25" s="10">
        <f t="shared" si="6"/>
        <v>6.5555555555555536</v>
      </c>
      <c r="D25" s="10">
        <v>0.22</v>
      </c>
      <c r="E25" s="10">
        <v>43.4</v>
      </c>
      <c r="F25" s="10">
        <f t="shared" si="0"/>
        <v>6.3333333333333321</v>
      </c>
      <c r="G25" s="10">
        <v>1.08</v>
      </c>
      <c r="H25" s="10">
        <v>42.6</v>
      </c>
      <c r="I25" s="10">
        <f t="shared" si="1"/>
        <v>5.8888888888888893</v>
      </c>
      <c r="J25" s="10">
        <v>0.4</v>
      </c>
      <c r="K25" s="10">
        <v>43.2</v>
      </c>
      <c r="L25" s="10">
        <f t="shared" si="2"/>
        <v>6.2222222222222241</v>
      </c>
      <c r="M25" s="10">
        <v>0.11</v>
      </c>
      <c r="N25" s="10">
        <v>42</v>
      </c>
      <c r="O25" s="10">
        <f t="shared" si="3"/>
        <v>5.5555555555555554</v>
      </c>
      <c r="P25" s="10">
        <v>0</v>
      </c>
      <c r="Q25" s="10">
        <v>43.5</v>
      </c>
      <c r="R25" s="10">
        <f t="shared" si="4"/>
        <v>6.3888888888888893</v>
      </c>
      <c r="S25" s="10">
        <v>0.2</v>
      </c>
      <c r="W25" s="10">
        <v>21</v>
      </c>
      <c r="X25" s="10">
        <f t="shared" si="7"/>
        <v>68.897637795275585</v>
      </c>
      <c r="Y25" s="17">
        <v>4</v>
      </c>
      <c r="Z25" s="17">
        <v>0.1</v>
      </c>
      <c r="AA25" s="17">
        <v>5.5</v>
      </c>
      <c r="AB25" s="17">
        <v>0.53</v>
      </c>
      <c r="AE25" s="16">
        <v>4.68</v>
      </c>
      <c r="AF25" s="16">
        <v>0.41</v>
      </c>
      <c r="AG25" s="16">
        <v>4.0999999999999996</v>
      </c>
      <c r="AH25" s="16">
        <v>0</v>
      </c>
      <c r="AK25" s="16">
        <v>4.8</v>
      </c>
      <c r="AL25" s="16">
        <v>1.81</v>
      </c>
    </row>
    <row r="26" spans="1:38" x14ac:dyDescent="0.25">
      <c r="A26" s="10">
        <v>46</v>
      </c>
      <c r="B26" s="10">
        <v>43.7</v>
      </c>
      <c r="C26" s="10">
        <f t="shared" si="6"/>
        <v>6.5000000000000018</v>
      </c>
      <c r="D26" s="10">
        <v>0.23</v>
      </c>
      <c r="E26" s="10">
        <v>43.4</v>
      </c>
      <c r="F26" s="10">
        <f t="shared" si="0"/>
        <v>6.3333333333333321</v>
      </c>
      <c r="G26" s="10">
        <v>0.45</v>
      </c>
      <c r="H26" s="10">
        <v>42.4</v>
      </c>
      <c r="I26" s="10">
        <f t="shared" si="1"/>
        <v>5.7777777777777768</v>
      </c>
      <c r="J26" s="10">
        <v>0.36</v>
      </c>
      <c r="K26" s="10">
        <v>42.9</v>
      </c>
      <c r="L26" s="10">
        <f t="shared" si="2"/>
        <v>6.0555555555555545</v>
      </c>
      <c r="M26" s="10">
        <v>0.08</v>
      </c>
      <c r="N26" s="10">
        <v>41.8</v>
      </c>
      <c r="O26" s="10">
        <f t="shared" si="3"/>
        <v>5.4444444444444429</v>
      </c>
      <c r="P26" s="10">
        <v>0</v>
      </c>
      <c r="Q26" s="10">
        <v>43.3</v>
      </c>
      <c r="R26" s="10">
        <f t="shared" si="4"/>
        <v>6.2777777777777759</v>
      </c>
      <c r="S26" s="10">
        <v>0.19</v>
      </c>
      <c r="W26" s="10">
        <v>22</v>
      </c>
      <c r="X26" s="10">
        <f t="shared" si="7"/>
        <v>72.178477690288716</v>
      </c>
      <c r="Y26" s="17">
        <v>4</v>
      </c>
      <c r="Z26" s="17">
        <v>0.1</v>
      </c>
      <c r="AA26" s="17">
        <v>5.4</v>
      </c>
      <c r="AB26" s="17">
        <v>0.53</v>
      </c>
      <c r="AE26" s="16">
        <v>5.65</v>
      </c>
      <c r="AF26" s="16">
        <v>0.38</v>
      </c>
      <c r="AG26" s="16">
        <v>4.0999999999999996</v>
      </c>
      <c r="AH26" s="16">
        <v>0</v>
      </c>
      <c r="AK26" s="16">
        <v>4.76</v>
      </c>
      <c r="AL26" s="16">
        <v>0.42</v>
      </c>
    </row>
    <row r="27" spans="1:38" x14ac:dyDescent="0.25">
      <c r="A27" s="10">
        <v>48</v>
      </c>
      <c r="B27" s="10">
        <v>43.5</v>
      </c>
      <c r="C27" s="10">
        <f t="shared" si="6"/>
        <v>6.3888888888888893</v>
      </c>
      <c r="D27" s="10">
        <v>0.22</v>
      </c>
      <c r="E27" s="10">
        <v>43.3</v>
      </c>
      <c r="F27" s="10">
        <f t="shared" si="0"/>
        <v>6.2777777777777759</v>
      </c>
      <c r="G27" s="10">
        <v>0.25</v>
      </c>
      <c r="H27" s="10">
        <v>42.3</v>
      </c>
      <c r="I27" s="10">
        <f t="shared" si="1"/>
        <v>5.7222222222222205</v>
      </c>
      <c r="J27" s="10">
        <v>0.36</v>
      </c>
      <c r="K27" s="10">
        <v>42.9</v>
      </c>
      <c r="L27" s="10">
        <f t="shared" si="2"/>
        <v>6.0555555555555545</v>
      </c>
      <c r="M27" s="10">
        <v>0.04</v>
      </c>
      <c r="N27" s="10">
        <v>41.6</v>
      </c>
      <c r="O27" s="10">
        <f t="shared" si="3"/>
        <v>5.3333333333333339</v>
      </c>
      <c r="P27" s="10">
        <v>0</v>
      </c>
      <c r="Q27" s="10">
        <v>43.1</v>
      </c>
      <c r="R27" s="10">
        <f t="shared" si="4"/>
        <v>6.1666666666666679</v>
      </c>
      <c r="S27" s="10">
        <v>0.18</v>
      </c>
      <c r="W27" s="10">
        <v>23</v>
      </c>
      <c r="X27" s="10">
        <f t="shared" si="7"/>
        <v>75.459317585301832</v>
      </c>
      <c r="Y27" s="17">
        <v>4</v>
      </c>
      <c r="Z27" s="17">
        <v>0.1</v>
      </c>
      <c r="AA27" s="17">
        <v>5.4</v>
      </c>
      <c r="AB27" s="17">
        <v>0.54</v>
      </c>
      <c r="AE27" s="16">
        <v>4.6399999999999997</v>
      </c>
      <c r="AF27" s="16">
        <v>0.39</v>
      </c>
    </row>
    <row r="28" spans="1:38" x14ac:dyDescent="0.25">
      <c r="A28" s="10">
        <v>50</v>
      </c>
      <c r="B28" s="10">
        <v>43.4</v>
      </c>
      <c r="C28" s="10">
        <f t="shared" si="6"/>
        <v>6.3333333333333321</v>
      </c>
      <c r="D28" s="10">
        <v>0.22</v>
      </c>
      <c r="E28" s="10">
        <v>43.3</v>
      </c>
      <c r="F28" s="10">
        <f t="shared" si="0"/>
        <v>6.2777777777777759</v>
      </c>
      <c r="G28" s="10">
        <v>0.22</v>
      </c>
      <c r="H28" s="10">
        <v>42.2</v>
      </c>
      <c r="I28" s="10">
        <f t="shared" si="1"/>
        <v>5.6666666666666679</v>
      </c>
      <c r="J28" s="10">
        <v>0.31</v>
      </c>
      <c r="K28" s="10">
        <v>42.8</v>
      </c>
      <c r="L28" s="10">
        <f t="shared" si="2"/>
        <v>5.9999999999999982</v>
      </c>
      <c r="M28" s="10">
        <v>0.01</v>
      </c>
      <c r="N28" s="10">
        <v>41.5</v>
      </c>
      <c r="O28" s="10">
        <f t="shared" si="3"/>
        <v>5.2777777777777777</v>
      </c>
      <c r="P28" s="10">
        <v>0</v>
      </c>
      <c r="Q28" s="10">
        <v>43</v>
      </c>
      <c r="R28" s="10">
        <f t="shared" si="4"/>
        <v>6.1111111111111107</v>
      </c>
      <c r="S28" s="10">
        <v>0.17</v>
      </c>
      <c r="W28" s="10">
        <v>24</v>
      </c>
      <c r="X28" s="10">
        <f t="shared" si="7"/>
        <v>78.740157480314963</v>
      </c>
      <c r="AA28" s="17">
        <v>5.3</v>
      </c>
      <c r="AB28" s="17">
        <v>0.53</v>
      </c>
      <c r="AE28" s="16">
        <v>4.6399999999999997</v>
      </c>
      <c r="AF28" s="16">
        <v>0.37</v>
      </c>
    </row>
    <row r="29" spans="1:38" x14ac:dyDescent="0.25">
      <c r="A29" s="10">
        <v>52</v>
      </c>
      <c r="B29" s="10">
        <v>43.3</v>
      </c>
      <c r="C29" s="10">
        <f t="shared" si="6"/>
        <v>6.2777777777777759</v>
      </c>
      <c r="D29" s="10">
        <v>0.21</v>
      </c>
      <c r="E29" s="10">
        <v>43.2</v>
      </c>
      <c r="F29" s="10">
        <f t="shared" si="0"/>
        <v>6.2222222222222241</v>
      </c>
      <c r="G29" s="10">
        <v>0.2</v>
      </c>
      <c r="H29" s="10">
        <v>42</v>
      </c>
      <c r="I29" s="10">
        <f t="shared" si="1"/>
        <v>5.5555555555555554</v>
      </c>
      <c r="J29" s="10">
        <v>0.09</v>
      </c>
      <c r="K29" s="10">
        <v>42.5</v>
      </c>
      <c r="L29" s="10">
        <f t="shared" si="2"/>
        <v>5.833333333333333</v>
      </c>
      <c r="M29" s="10">
        <v>0</v>
      </c>
      <c r="N29" s="10">
        <v>41.3</v>
      </c>
      <c r="O29" s="10">
        <f t="shared" si="3"/>
        <v>5.1666666666666652</v>
      </c>
      <c r="P29" s="10">
        <v>0</v>
      </c>
      <c r="Q29" s="10">
        <v>42.7</v>
      </c>
      <c r="R29" s="10">
        <f t="shared" si="4"/>
        <v>5.9444444444444464</v>
      </c>
      <c r="S29" s="10">
        <v>0.16</v>
      </c>
      <c r="W29" s="10">
        <v>25</v>
      </c>
      <c r="X29" s="10">
        <f t="shared" si="7"/>
        <v>82.020997375328079</v>
      </c>
    </row>
    <row r="30" spans="1:38" x14ac:dyDescent="0.25">
      <c r="A30" s="10">
        <v>54</v>
      </c>
      <c r="B30" s="10">
        <v>43.1</v>
      </c>
      <c r="C30" s="10">
        <f t="shared" si="6"/>
        <v>6.1666666666666679</v>
      </c>
      <c r="D30" s="10">
        <v>0.21</v>
      </c>
      <c r="E30" s="10">
        <v>43.1</v>
      </c>
      <c r="F30" s="10">
        <f t="shared" si="0"/>
        <v>6.1666666666666679</v>
      </c>
      <c r="G30" s="10">
        <v>0.19</v>
      </c>
      <c r="H30" s="10">
        <v>41.8</v>
      </c>
      <c r="I30" s="10">
        <f t="shared" si="1"/>
        <v>5.4444444444444429</v>
      </c>
      <c r="J30" s="10">
        <v>0</v>
      </c>
      <c r="K30" s="10">
        <v>42.4</v>
      </c>
      <c r="L30" s="10">
        <f t="shared" si="2"/>
        <v>5.7777777777777768</v>
      </c>
      <c r="M30" s="10">
        <v>0</v>
      </c>
      <c r="N30" s="10">
        <v>41.1</v>
      </c>
      <c r="O30" s="10">
        <f t="shared" si="3"/>
        <v>5.0555555555555562</v>
      </c>
      <c r="P30" s="10">
        <v>0</v>
      </c>
      <c r="W30" s="10">
        <v>26</v>
      </c>
      <c r="X30" s="10">
        <f t="shared" si="7"/>
        <v>85.30183727034121</v>
      </c>
    </row>
    <row r="31" spans="1:38" x14ac:dyDescent="0.25">
      <c r="A31" s="10">
        <v>56</v>
      </c>
      <c r="B31" s="10">
        <v>43</v>
      </c>
      <c r="C31" s="10">
        <f t="shared" si="6"/>
        <v>6.1111111111111107</v>
      </c>
      <c r="D31" s="10">
        <v>0.2</v>
      </c>
      <c r="E31" s="10">
        <v>43.1</v>
      </c>
      <c r="F31" s="10">
        <f t="shared" si="0"/>
        <v>6.1666666666666679</v>
      </c>
      <c r="G31" s="10">
        <v>0.18</v>
      </c>
      <c r="N31" s="10">
        <v>41</v>
      </c>
      <c r="O31" s="10">
        <f t="shared" si="3"/>
        <v>5</v>
      </c>
      <c r="P31" s="10">
        <v>0</v>
      </c>
      <c r="W31" s="10">
        <v>27</v>
      </c>
      <c r="X31" s="10">
        <f t="shared" si="7"/>
        <v>88.582677165354326</v>
      </c>
    </row>
    <row r="32" spans="1:38" x14ac:dyDescent="0.25">
      <c r="A32" s="10">
        <v>58</v>
      </c>
      <c r="B32" s="10">
        <v>42.9</v>
      </c>
      <c r="C32" s="10">
        <f t="shared" si="6"/>
        <v>6.0555555555555545</v>
      </c>
      <c r="D32" s="10">
        <v>0.2</v>
      </c>
      <c r="E32" s="10">
        <v>43</v>
      </c>
      <c r="F32" s="10">
        <f t="shared" si="0"/>
        <v>6.1111111111111107</v>
      </c>
      <c r="G32" s="10">
        <v>0.18</v>
      </c>
      <c r="N32" s="10">
        <v>40.799999999999997</v>
      </c>
      <c r="O32" s="10">
        <f t="shared" si="3"/>
        <v>4.8888888888888875</v>
      </c>
      <c r="P32" s="10">
        <v>0</v>
      </c>
    </row>
    <row r="33" spans="1:16" x14ac:dyDescent="0.25">
      <c r="A33" s="10">
        <v>60</v>
      </c>
      <c r="B33" s="10">
        <v>42.8</v>
      </c>
      <c r="C33" s="10">
        <f t="shared" si="6"/>
        <v>5.9999999999999982</v>
      </c>
      <c r="D33" s="10">
        <v>0.2</v>
      </c>
      <c r="E33" s="10">
        <v>43</v>
      </c>
      <c r="F33" s="10">
        <f t="shared" si="0"/>
        <v>6.1111111111111107</v>
      </c>
      <c r="G33" s="10">
        <v>0.17</v>
      </c>
      <c r="N33" s="10">
        <v>40.700000000000003</v>
      </c>
      <c r="O33" s="10">
        <f t="shared" si="3"/>
        <v>4.8333333333333348</v>
      </c>
      <c r="P33" s="10">
        <v>0</v>
      </c>
    </row>
    <row r="34" spans="1:16" x14ac:dyDescent="0.25">
      <c r="A34" s="10">
        <v>62</v>
      </c>
      <c r="B34" s="10">
        <v>42.8</v>
      </c>
      <c r="C34" s="10">
        <f t="shared" si="6"/>
        <v>5.9999999999999982</v>
      </c>
      <c r="D34" s="10">
        <v>0.2</v>
      </c>
      <c r="E34" s="10">
        <v>43</v>
      </c>
      <c r="F34" s="10">
        <f t="shared" si="0"/>
        <v>6.1111111111111107</v>
      </c>
      <c r="G34" s="10">
        <v>0.17</v>
      </c>
      <c r="N34" s="10">
        <v>40.6</v>
      </c>
      <c r="O34" s="10">
        <f t="shared" si="3"/>
        <v>4.7777777777777786</v>
      </c>
      <c r="P34" s="10">
        <v>0</v>
      </c>
    </row>
    <row r="35" spans="1:16" x14ac:dyDescent="0.25">
      <c r="A35" s="10">
        <v>64</v>
      </c>
      <c r="B35" s="10">
        <v>42.6</v>
      </c>
      <c r="C35" s="10">
        <f t="shared" si="6"/>
        <v>5.8888888888888893</v>
      </c>
      <c r="D35" s="10">
        <v>0.2</v>
      </c>
      <c r="E35" s="10">
        <v>43</v>
      </c>
      <c r="F35" s="10">
        <f t="shared" si="0"/>
        <v>6.1111111111111107</v>
      </c>
      <c r="G35" s="10">
        <v>0.16</v>
      </c>
      <c r="N35" s="10">
        <v>40.5</v>
      </c>
      <c r="O35" s="10">
        <f t="shared" si="3"/>
        <v>4.7222222222222223</v>
      </c>
      <c r="P35" s="10">
        <v>0</v>
      </c>
    </row>
    <row r="36" spans="1:16" x14ac:dyDescent="0.25">
      <c r="A36" s="10">
        <v>66</v>
      </c>
      <c r="B36" s="10">
        <v>42.6</v>
      </c>
      <c r="C36" s="10">
        <f t="shared" si="6"/>
        <v>5.8888888888888893</v>
      </c>
      <c r="D36" s="10">
        <v>0.2</v>
      </c>
      <c r="E36" s="10">
        <v>43</v>
      </c>
      <c r="F36" s="10">
        <f t="shared" si="0"/>
        <v>6.1111111111111107</v>
      </c>
      <c r="G36" s="10">
        <v>0.16</v>
      </c>
    </row>
    <row r="37" spans="1:16" x14ac:dyDescent="0.25">
      <c r="A37" s="10">
        <v>68</v>
      </c>
      <c r="B37" s="10">
        <v>42.6</v>
      </c>
      <c r="C37" s="10">
        <f t="shared" si="6"/>
        <v>5.8888888888888893</v>
      </c>
      <c r="D37" s="10">
        <v>0.2</v>
      </c>
      <c r="E37" s="10">
        <v>42.9</v>
      </c>
      <c r="F37" s="10">
        <f t="shared" si="0"/>
        <v>6.0555555555555545</v>
      </c>
      <c r="G37" s="10">
        <v>0.16</v>
      </c>
    </row>
    <row r="38" spans="1:16" x14ac:dyDescent="0.25">
      <c r="A38" s="10">
        <v>70</v>
      </c>
      <c r="B38" s="10">
        <v>42.5</v>
      </c>
      <c r="C38" s="10">
        <f t="shared" si="6"/>
        <v>5.833333333333333</v>
      </c>
      <c r="D38" s="10">
        <v>0.2</v>
      </c>
      <c r="E38" s="10">
        <v>42.9</v>
      </c>
      <c r="F38" s="10">
        <f t="shared" si="0"/>
        <v>6.0555555555555545</v>
      </c>
      <c r="G38" s="10">
        <v>0.14000000000000001</v>
      </c>
    </row>
    <row r="39" spans="1:16" x14ac:dyDescent="0.25">
      <c r="A39" s="10">
        <v>72</v>
      </c>
      <c r="B39" s="10">
        <v>42.5</v>
      </c>
      <c r="C39" s="10">
        <f t="shared" si="6"/>
        <v>5.833333333333333</v>
      </c>
      <c r="D39" s="10">
        <v>0.2</v>
      </c>
      <c r="E39" s="10">
        <v>42.9</v>
      </c>
      <c r="F39" s="10">
        <f t="shared" si="0"/>
        <v>6.0555555555555545</v>
      </c>
      <c r="G39" s="10">
        <v>0.14000000000000001</v>
      </c>
    </row>
    <row r="40" spans="1:16" x14ac:dyDescent="0.25">
      <c r="A40" s="10">
        <v>74</v>
      </c>
      <c r="B40" s="10">
        <v>42.5</v>
      </c>
      <c r="C40" s="10">
        <f t="shared" si="6"/>
        <v>5.833333333333333</v>
      </c>
      <c r="D40" s="10">
        <v>0.2</v>
      </c>
      <c r="E40" s="10">
        <v>42.8</v>
      </c>
      <c r="F40" s="10">
        <f t="shared" si="0"/>
        <v>5.9999999999999982</v>
      </c>
      <c r="G40" s="10">
        <v>0.15</v>
      </c>
    </row>
    <row r="41" spans="1:16" x14ac:dyDescent="0.25">
      <c r="A41" s="10">
        <v>76</v>
      </c>
      <c r="B41" s="10">
        <v>42.4</v>
      </c>
      <c r="C41" s="10">
        <f t="shared" si="6"/>
        <v>5.7777777777777768</v>
      </c>
      <c r="D41" s="10">
        <v>0.2</v>
      </c>
      <c r="E41" s="10">
        <v>42.8</v>
      </c>
      <c r="F41" s="10">
        <f t="shared" si="0"/>
        <v>5.9999999999999982</v>
      </c>
      <c r="G41" s="10">
        <v>0.15</v>
      </c>
    </row>
    <row r="42" spans="1:16" x14ac:dyDescent="0.25">
      <c r="A42" s="10">
        <v>78</v>
      </c>
      <c r="B42" s="10">
        <v>42.4</v>
      </c>
      <c r="C42" s="10">
        <f t="shared" si="6"/>
        <v>5.7777777777777768</v>
      </c>
      <c r="D42" s="10">
        <v>0.2</v>
      </c>
      <c r="E42" s="10">
        <v>42.7</v>
      </c>
      <c r="F42" s="10">
        <f t="shared" si="0"/>
        <v>5.9444444444444464</v>
      </c>
      <c r="G42" s="10">
        <v>0.14000000000000001</v>
      </c>
    </row>
  </sheetData>
  <mergeCells count="14">
    <mergeCell ref="AI1:AJ1"/>
    <mergeCell ref="AK1:AL1"/>
    <mergeCell ref="Y1:Z1"/>
    <mergeCell ref="AA1:AB1"/>
    <mergeCell ref="AC1:AD1"/>
    <mergeCell ref="AE1:AF1"/>
    <mergeCell ref="AG1:AH1"/>
    <mergeCell ref="T1:V1"/>
    <mergeCell ref="B1:D1"/>
    <mergeCell ref="H1:J1"/>
    <mergeCell ref="E1:G1"/>
    <mergeCell ref="K1:M1"/>
    <mergeCell ref="N1:P1"/>
    <mergeCell ref="Q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3DB2-E59F-434E-B040-551CA4BB2F2D}">
  <dimension ref="A1:AH30"/>
  <sheetViews>
    <sheetView topLeftCell="G1" workbookViewId="0">
      <selection activeCell="Z25" sqref="Z25"/>
    </sheetView>
  </sheetViews>
  <sheetFormatPr defaultRowHeight="15" x14ac:dyDescent="0.25"/>
  <cols>
    <col min="2" max="2" width="9.7109375" bestFit="1" customWidth="1"/>
    <col min="3" max="3" width="9.7109375" customWidth="1"/>
    <col min="5" max="5" width="9.7109375" bestFit="1" customWidth="1"/>
    <col min="6" max="6" width="9.7109375" customWidth="1"/>
    <col min="8" max="8" width="9.7109375" bestFit="1" customWidth="1"/>
    <col min="9" max="9" width="9.7109375" customWidth="1"/>
    <col min="11" max="11" width="9.7109375" bestFit="1" customWidth="1"/>
    <col min="12" max="12" width="9.7109375" customWidth="1"/>
    <col min="14" max="14" width="9.7109375" bestFit="1" customWidth="1"/>
    <col min="15" max="15" width="9.7109375" customWidth="1"/>
    <col min="17" max="17" width="9.7109375" bestFit="1" customWidth="1"/>
    <col min="18" max="18" width="9.7109375" customWidth="1"/>
    <col min="20" max="20" width="9.7109375" bestFit="1" customWidth="1"/>
    <col min="21" max="21" width="9.7109375" customWidth="1"/>
    <col min="25" max="25" width="9.7109375" bestFit="1" customWidth="1"/>
    <col min="29" max="29" width="9.7109375" bestFit="1" customWidth="1"/>
    <col min="31" max="31" width="9.7109375" bestFit="1" customWidth="1"/>
    <col min="33" max="33" width="9.7109375" bestFit="1" customWidth="1"/>
  </cols>
  <sheetData>
    <row r="1" spans="1:34" x14ac:dyDescent="0.25">
      <c r="B1" s="69">
        <v>42977</v>
      </c>
      <c r="C1" s="69"/>
      <c r="D1" s="69"/>
      <c r="E1" s="69">
        <v>43342</v>
      </c>
      <c r="F1" s="69"/>
      <c r="G1" s="69"/>
      <c r="H1" s="69">
        <v>43705</v>
      </c>
      <c r="I1" s="69"/>
      <c r="J1" s="69"/>
      <c r="K1" s="69">
        <v>44069</v>
      </c>
      <c r="L1" s="69"/>
      <c r="M1" s="69"/>
      <c r="N1" s="69">
        <v>44438</v>
      </c>
      <c r="O1" s="69"/>
      <c r="P1" s="69"/>
      <c r="Q1" s="69">
        <v>44803</v>
      </c>
      <c r="R1" s="69"/>
      <c r="S1" s="69"/>
      <c r="T1" s="69">
        <v>45168</v>
      </c>
      <c r="U1" s="69"/>
      <c r="V1" s="69"/>
      <c r="Y1" s="69">
        <v>36718</v>
      </c>
      <c r="Z1" s="69"/>
      <c r="AA1" s="69">
        <v>37809</v>
      </c>
      <c r="AB1" s="69"/>
      <c r="AC1" s="69">
        <v>39652</v>
      </c>
      <c r="AD1" s="69"/>
      <c r="AE1" s="69">
        <v>40735</v>
      </c>
      <c r="AF1" s="69"/>
      <c r="AG1" s="69">
        <v>42184</v>
      </c>
      <c r="AH1" s="69"/>
    </row>
    <row r="2" spans="1:34" x14ac:dyDescent="0.25">
      <c r="A2" s="10" t="s">
        <v>51</v>
      </c>
      <c r="B2" s="30" t="s">
        <v>53</v>
      </c>
      <c r="C2" s="30" t="s">
        <v>45</v>
      </c>
      <c r="D2" s="30" t="s">
        <v>52</v>
      </c>
      <c r="E2" s="30" t="s">
        <v>53</v>
      </c>
      <c r="F2" s="30" t="s">
        <v>45</v>
      </c>
      <c r="G2" s="30" t="s">
        <v>52</v>
      </c>
      <c r="H2" s="30" t="s">
        <v>53</v>
      </c>
      <c r="I2" s="30" t="s">
        <v>45</v>
      </c>
      <c r="J2" s="30" t="s">
        <v>52</v>
      </c>
      <c r="K2" s="30" t="s">
        <v>53</v>
      </c>
      <c r="L2" s="30" t="s">
        <v>45</v>
      </c>
      <c r="M2" s="30" t="s">
        <v>52</v>
      </c>
      <c r="N2" s="30" t="s">
        <v>53</v>
      </c>
      <c r="O2" s="30" t="s">
        <v>45</v>
      </c>
      <c r="P2" s="30" t="s">
        <v>52</v>
      </c>
      <c r="Q2" s="30" t="s">
        <v>53</v>
      </c>
      <c r="R2" s="30" t="s">
        <v>45</v>
      </c>
      <c r="S2" s="30" t="s">
        <v>52</v>
      </c>
      <c r="T2" s="30" t="s">
        <v>53</v>
      </c>
      <c r="U2" s="30" t="s">
        <v>45</v>
      </c>
      <c r="V2" s="30" t="s">
        <v>52</v>
      </c>
      <c r="W2" s="30" t="s">
        <v>55</v>
      </c>
      <c r="X2" s="30" t="s">
        <v>57</v>
      </c>
      <c r="Y2" s="30" t="s">
        <v>45</v>
      </c>
      <c r="Z2" s="30" t="s">
        <v>30</v>
      </c>
      <c r="AA2" s="30" t="s">
        <v>45</v>
      </c>
      <c r="AB2" s="30" t="s">
        <v>30</v>
      </c>
      <c r="AC2" s="30" t="s">
        <v>45</v>
      </c>
      <c r="AD2" s="30" t="s">
        <v>30</v>
      </c>
      <c r="AE2" s="30" t="s">
        <v>45</v>
      </c>
      <c r="AF2" s="30" t="s">
        <v>30</v>
      </c>
      <c r="AG2" s="30" t="s">
        <v>45</v>
      </c>
      <c r="AH2" s="30" t="s">
        <v>30</v>
      </c>
    </row>
    <row r="3" spans="1:34" x14ac:dyDescent="0.25">
      <c r="A3" s="10">
        <v>0</v>
      </c>
      <c r="B3" s="31">
        <v>73</v>
      </c>
      <c r="C3" s="31">
        <f>(B3-32)*5/9</f>
        <v>22.777777777777779</v>
      </c>
      <c r="D3" s="32">
        <v>9.77</v>
      </c>
      <c r="E3" s="10">
        <v>76.900000000000006</v>
      </c>
      <c r="F3" s="31">
        <f t="shared" ref="F3:F22" si="0">(E3-32)*5/9</f>
        <v>24.944444444444446</v>
      </c>
      <c r="G3" s="10">
        <v>7.69</v>
      </c>
      <c r="H3" s="10">
        <v>72.3</v>
      </c>
      <c r="I3" s="31">
        <f t="shared" ref="I3:I25" si="1">(H3-32)*5/9</f>
        <v>22.388888888888889</v>
      </c>
      <c r="J3" s="10">
        <v>11.79</v>
      </c>
      <c r="K3" s="10">
        <v>79.599999999999994</v>
      </c>
      <c r="L3" s="31">
        <f t="shared" ref="L3:L30" si="2">(K3-32)*5/9</f>
        <v>26.444444444444443</v>
      </c>
      <c r="M3" s="10">
        <v>10.4</v>
      </c>
      <c r="N3" s="10">
        <v>83.7</v>
      </c>
      <c r="O3" s="31">
        <f t="shared" ref="O3:O30" si="3">(N3-32)*5/9</f>
        <v>28.722222222222221</v>
      </c>
      <c r="P3" s="10">
        <v>9.5</v>
      </c>
      <c r="Q3" s="10">
        <v>76.900000000000006</v>
      </c>
      <c r="R3" s="31">
        <f t="shared" ref="R3:R28" si="4">(Q3-32)*5/9</f>
        <v>24.944444444444446</v>
      </c>
      <c r="S3" s="10">
        <v>11.04</v>
      </c>
      <c r="T3" s="10">
        <v>73.8</v>
      </c>
      <c r="U3" s="31">
        <f t="shared" ref="U3:U23" si="5">(T3-32)*5/9</f>
        <v>23.222222222222221</v>
      </c>
      <c r="V3" s="10">
        <v>10.65</v>
      </c>
      <c r="W3" s="10">
        <v>0</v>
      </c>
      <c r="X3" s="10">
        <f>W3/0.3048</f>
        <v>0</v>
      </c>
      <c r="Y3" s="17">
        <v>24.1</v>
      </c>
      <c r="Z3" s="17">
        <v>8.07</v>
      </c>
      <c r="AA3" s="16">
        <v>26.4</v>
      </c>
      <c r="AB3" s="16">
        <v>7.5</v>
      </c>
      <c r="AC3" s="16">
        <v>26.73</v>
      </c>
      <c r="AD3" s="16">
        <v>8.25</v>
      </c>
      <c r="AE3" s="17">
        <v>27.6</v>
      </c>
      <c r="AF3" s="17">
        <v>7</v>
      </c>
      <c r="AG3" s="16">
        <v>21.3</v>
      </c>
      <c r="AH3" s="16">
        <v>13.03</v>
      </c>
    </row>
    <row r="4" spans="1:34" x14ac:dyDescent="0.25">
      <c r="A4" s="10">
        <v>2</v>
      </c>
      <c r="B4" s="31">
        <v>73.099999999999994</v>
      </c>
      <c r="C4" s="31">
        <f>(B4-32)*5/9</f>
        <v>22.833333333333329</v>
      </c>
      <c r="D4" s="32">
        <v>9.8800000000000008</v>
      </c>
      <c r="E4" s="10">
        <v>76.7</v>
      </c>
      <c r="F4" s="31">
        <f t="shared" si="0"/>
        <v>24.833333333333332</v>
      </c>
      <c r="G4" s="10">
        <v>7.73</v>
      </c>
      <c r="H4" s="10">
        <v>72</v>
      </c>
      <c r="I4" s="31">
        <f t="shared" si="1"/>
        <v>22.222222222222221</v>
      </c>
      <c r="J4" s="10">
        <v>11.85</v>
      </c>
      <c r="K4" s="10">
        <v>79.400000000000006</v>
      </c>
      <c r="L4" s="31">
        <f t="shared" si="2"/>
        <v>26.333333333333336</v>
      </c>
      <c r="M4" s="10">
        <v>10.61</v>
      </c>
      <c r="N4" s="10">
        <v>83.1</v>
      </c>
      <c r="O4" s="31">
        <f t="shared" si="3"/>
        <v>28.388888888888886</v>
      </c>
      <c r="P4" s="10">
        <v>9.64</v>
      </c>
      <c r="Q4" s="10">
        <v>76.7</v>
      </c>
      <c r="R4" s="31">
        <f t="shared" si="4"/>
        <v>24.833333333333332</v>
      </c>
      <c r="S4" s="10">
        <v>11.06</v>
      </c>
      <c r="T4" s="10">
        <v>74</v>
      </c>
      <c r="U4" s="31">
        <f t="shared" si="5"/>
        <v>23.333333333333332</v>
      </c>
      <c r="V4" s="10">
        <v>10.73</v>
      </c>
      <c r="W4" s="10">
        <v>1</v>
      </c>
      <c r="X4" s="10">
        <f t="shared" ref="X4:X20" si="6">W4/0.3048</f>
        <v>3.280839895013123</v>
      </c>
      <c r="Y4" s="17">
        <v>24.1</v>
      </c>
      <c r="Z4" s="17">
        <v>8.23</v>
      </c>
      <c r="AA4" s="16">
        <v>26.1</v>
      </c>
      <c r="AB4" s="16">
        <v>7.5</v>
      </c>
      <c r="AC4" s="16">
        <v>26.65</v>
      </c>
      <c r="AD4" s="16">
        <v>8.33</v>
      </c>
      <c r="AE4" s="17">
        <v>27.4</v>
      </c>
      <c r="AF4" s="17">
        <v>7.3</v>
      </c>
      <c r="AG4" s="16">
        <v>21.4</v>
      </c>
      <c r="AH4" s="16">
        <v>12.64</v>
      </c>
    </row>
    <row r="5" spans="1:34" x14ac:dyDescent="0.25">
      <c r="A5" s="10">
        <v>4</v>
      </c>
      <c r="B5" s="31">
        <v>73.099999999999994</v>
      </c>
      <c r="C5" s="31">
        <f>(B5-32)*5/9</f>
        <v>22.833333333333329</v>
      </c>
      <c r="D5" s="32">
        <v>9.74</v>
      </c>
      <c r="E5" s="10">
        <v>76.599999999999994</v>
      </c>
      <c r="F5" s="31">
        <f t="shared" si="0"/>
        <v>24.777777777777775</v>
      </c>
      <c r="G5" s="10">
        <v>7.69</v>
      </c>
      <c r="H5" s="10">
        <v>71.5</v>
      </c>
      <c r="I5" s="31">
        <f t="shared" si="1"/>
        <v>21.944444444444443</v>
      </c>
      <c r="J5" s="10">
        <v>11.79</v>
      </c>
      <c r="K5" s="10">
        <v>79.3</v>
      </c>
      <c r="L5" s="31">
        <f t="shared" si="2"/>
        <v>26.277777777777779</v>
      </c>
      <c r="M5" s="10">
        <v>10.64</v>
      </c>
      <c r="N5" s="10">
        <v>82.9</v>
      </c>
      <c r="O5" s="31">
        <f t="shared" si="3"/>
        <v>28.277777777777782</v>
      </c>
      <c r="P5" s="10">
        <v>9.6300000000000008</v>
      </c>
      <c r="Q5" s="10">
        <v>76.599999999999994</v>
      </c>
      <c r="R5" s="31">
        <f t="shared" si="4"/>
        <v>24.777777777777775</v>
      </c>
      <c r="S5" s="10">
        <v>10.97</v>
      </c>
      <c r="T5" s="10">
        <v>74.099999999999994</v>
      </c>
      <c r="U5" s="31">
        <f t="shared" si="5"/>
        <v>23.388888888888886</v>
      </c>
      <c r="V5" s="10">
        <v>10.71</v>
      </c>
      <c r="W5" s="10">
        <v>1.5</v>
      </c>
      <c r="X5" s="10">
        <f t="shared" si="6"/>
        <v>4.9212598425196852</v>
      </c>
      <c r="Y5" s="17">
        <v>24.1</v>
      </c>
      <c r="Z5" s="17">
        <v>8.34</v>
      </c>
      <c r="AA5" s="16">
        <v>26</v>
      </c>
      <c r="AB5" s="16">
        <v>7.7</v>
      </c>
      <c r="AC5" s="16">
        <v>26.65</v>
      </c>
      <c r="AD5" s="16">
        <v>8.25</v>
      </c>
      <c r="AE5" s="17">
        <v>26.7</v>
      </c>
      <c r="AF5" s="17">
        <v>7.6</v>
      </c>
      <c r="AG5" s="19"/>
      <c r="AH5" s="19"/>
    </row>
    <row r="6" spans="1:34" x14ac:dyDescent="0.25">
      <c r="A6" s="10">
        <v>6</v>
      </c>
      <c r="B6" s="31">
        <v>73.099999999999994</v>
      </c>
      <c r="C6" s="31">
        <f>(B6-32)*5/9</f>
        <v>22.833333333333329</v>
      </c>
      <c r="D6" s="32">
        <v>9.86</v>
      </c>
      <c r="E6" s="10">
        <v>76.5</v>
      </c>
      <c r="F6" s="31">
        <f t="shared" si="0"/>
        <v>24.722222222222221</v>
      </c>
      <c r="G6" s="10">
        <v>7.71</v>
      </c>
      <c r="H6" s="10">
        <v>70.2</v>
      </c>
      <c r="I6" s="31">
        <f t="shared" si="1"/>
        <v>21.222222222222221</v>
      </c>
      <c r="J6" s="10">
        <v>9.4</v>
      </c>
      <c r="K6" s="10">
        <v>78.7</v>
      </c>
      <c r="L6" s="31">
        <f t="shared" si="2"/>
        <v>25.944444444444443</v>
      </c>
      <c r="M6" s="10">
        <v>11.34</v>
      </c>
      <c r="N6" s="10">
        <v>82.1</v>
      </c>
      <c r="O6" s="31">
        <f t="shared" si="3"/>
        <v>27.833333333333329</v>
      </c>
      <c r="P6" s="10">
        <v>10.36</v>
      </c>
      <c r="Q6" s="10">
        <v>76.400000000000006</v>
      </c>
      <c r="R6" s="31">
        <f t="shared" si="4"/>
        <v>24.666666666666671</v>
      </c>
      <c r="S6" s="10">
        <v>10.96</v>
      </c>
      <c r="T6" s="10">
        <v>74.099999999999994</v>
      </c>
      <c r="U6" s="31">
        <f t="shared" si="5"/>
        <v>23.388888888888886</v>
      </c>
      <c r="V6" s="10">
        <v>10.67</v>
      </c>
      <c r="W6" s="10">
        <v>2</v>
      </c>
      <c r="X6" s="10">
        <f t="shared" si="6"/>
        <v>6.561679790026246</v>
      </c>
      <c r="Y6" s="17">
        <v>24</v>
      </c>
      <c r="Z6" s="17">
        <v>9.01</v>
      </c>
      <c r="AA6" s="16">
        <v>25.7</v>
      </c>
      <c r="AB6" s="16">
        <v>7.7</v>
      </c>
      <c r="AC6" s="16">
        <v>26.13</v>
      </c>
      <c r="AD6" s="16">
        <v>8.75</v>
      </c>
      <c r="AE6" s="17">
        <v>25.1</v>
      </c>
      <c r="AF6" s="17">
        <v>8.6999999999999993</v>
      </c>
      <c r="AG6" s="16">
        <v>18.899999999999999</v>
      </c>
      <c r="AH6" s="16">
        <v>11.32</v>
      </c>
    </row>
    <row r="7" spans="1:34" x14ac:dyDescent="0.25">
      <c r="A7" s="10">
        <v>8</v>
      </c>
      <c r="B7" s="31">
        <v>73.099999999999994</v>
      </c>
      <c r="C7" s="31">
        <v>22.8</v>
      </c>
      <c r="D7" s="32">
        <v>9.8000000000000007</v>
      </c>
      <c r="E7" s="10">
        <v>74.5</v>
      </c>
      <c r="F7" s="31">
        <f t="shared" si="0"/>
        <v>23.611111111111111</v>
      </c>
      <c r="G7" s="10">
        <v>7.81</v>
      </c>
      <c r="H7" s="10">
        <v>68.099999999999994</v>
      </c>
      <c r="I7" s="31">
        <f t="shared" si="1"/>
        <v>20.055555555555554</v>
      </c>
      <c r="J7" s="10">
        <v>5.54</v>
      </c>
      <c r="K7" s="10">
        <v>77.3</v>
      </c>
      <c r="L7" s="31">
        <f t="shared" si="2"/>
        <v>25.166666666666668</v>
      </c>
      <c r="M7" s="10">
        <v>9.76</v>
      </c>
      <c r="N7" s="10">
        <v>79</v>
      </c>
      <c r="O7" s="31">
        <f t="shared" si="3"/>
        <v>26.111111111111111</v>
      </c>
      <c r="P7" s="10">
        <v>13.18</v>
      </c>
      <c r="Q7" s="10">
        <v>75.400000000000006</v>
      </c>
      <c r="R7" s="31">
        <f t="shared" si="4"/>
        <v>24.111111111111114</v>
      </c>
      <c r="S7" s="10">
        <v>11.66</v>
      </c>
      <c r="T7" s="10">
        <v>74.099999999999994</v>
      </c>
      <c r="U7" s="31">
        <f t="shared" si="5"/>
        <v>23.388888888888886</v>
      </c>
      <c r="V7" s="10">
        <v>10.63</v>
      </c>
      <c r="W7" s="10">
        <v>3</v>
      </c>
      <c r="X7" s="10">
        <f t="shared" si="6"/>
        <v>9.8425196850393704</v>
      </c>
      <c r="Y7" s="17">
        <v>21.9</v>
      </c>
      <c r="Z7" s="17">
        <v>10.35</v>
      </c>
      <c r="AA7" s="16">
        <v>21.3</v>
      </c>
      <c r="AB7" s="16">
        <v>10.7</v>
      </c>
      <c r="AC7" s="16">
        <v>23.29</v>
      </c>
      <c r="AD7" s="16">
        <v>9.83</v>
      </c>
      <c r="AE7" s="17">
        <v>20.5</v>
      </c>
      <c r="AF7" s="17">
        <v>8.8000000000000007</v>
      </c>
      <c r="AG7" s="16">
        <v>17.3</v>
      </c>
      <c r="AH7" s="16">
        <v>8.85</v>
      </c>
    </row>
    <row r="8" spans="1:34" x14ac:dyDescent="0.25">
      <c r="A8" s="10">
        <v>10</v>
      </c>
      <c r="B8" s="31">
        <v>72.400000000000006</v>
      </c>
      <c r="C8" s="31">
        <f t="shared" ref="C8:C30" si="7">(B8-32)*5/9</f>
        <v>22.444444444444446</v>
      </c>
      <c r="D8" s="32">
        <v>9.3699999999999992</v>
      </c>
      <c r="E8" s="10">
        <v>73.099999999999994</v>
      </c>
      <c r="F8" s="31">
        <f t="shared" si="0"/>
        <v>22.833333333333329</v>
      </c>
      <c r="G8" s="10">
        <v>8.15</v>
      </c>
      <c r="H8" s="10">
        <v>66.8</v>
      </c>
      <c r="I8" s="31">
        <f t="shared" si="1"/>
        <v>19.333333333333332</v>
      </c>
      <c r="J8" s="10">
        <v>3.73</v>
      </c>
      <c r="K8" s="10">
        <v>74.3</v>
      </c>
      <c r="L8" s="31">
        <f t="shared" si="2"/>
        <v>23.5</v>
      </c>
      <c r="M8" s="10">
        <v>8.77</v>
      </c>
      <c r="N8" s="10">
        <v>75.8</v>
      </c>
      <c r="O8" s="31">
        <f t="shared" si="3"/>
        <v>24.333333333333332</v>
      </c>
      <c r="P8" s="10">
        <v>12.83</v>
      </c>
      <c r="Q8" s="10">
        <v>73.2</v>
      </c>
      <c r="R8" s="31">
        <f t="shared" si="4"/>
        <v>22.888888888888889</v>
      </c>
      <c r="S8" s="10">
        <v>7.13</v>
      </c>
      <c r="T8" s="10">
        <v>73.099999999999994</v>
      </c>
      <c r="U8" s="31">
        <f t="shared" si="5"/>
        <v>22.833333333333329</v>
      </c>
      <c r="V8" s="10">
        <v>8.61</v>
      </c>
      <c r="W8" s="10">
        <v>4</v>
      </c>
      <c r="X8" s="10">
        <f t="shared" si="6"/>
        <v>13.123359580052492</v>
      </c>
      <c r="Y8" s="17">
        <v>17.7</v>
      </c>
      <c r="Z8" s="17">
        <v>13.51</v>
      </c>
      <c r="AA8" s="16">
        <v>17.2</v>
      </c>
      <c r="AB8" s="16">
        <v>12.6</v>
      </c>
      <c r="AC8" s="16">
        <v>19.100000000000001</v>
      </c>
      <c r="AD8" s="16">
        <v>9.65</v>
      </c>
      <c r="AE8" s="17">
        <v>14.6</v>
      </c>
      <c r="AF8" s="17">
        <v>8.1</v>
      </c>
      <c r="AG8" s="16">
        <v>15.5</v>
      </c>
      <c r="AH8" s="16">
        <v>11.45</v>
      </c>
    </row>
    <row r="9" spans="1:34" x14ac:dyDescent="0.25">
      <c r="A9" s="10">
        <v>12</v>
      </c>
      <c r="B9" s="31">
        <v>70.5</v>
      </c>
      <c r="C9" s="31">
        <f t="shared" si="7"/>
        <v>21.388888888888889</v>
      </c>
      <c r="D9" s="32"/>
      <c r="E9" s="10">
        <v>69.900000000000006</v>
      </c>
      <c r="F9" s="31">
        <f t="shared" si="0"/>
        <v>21.055555555555557</v>
      </c>
      <c r="G9" s="10">
        <v>8.6999999999999993</v>
      </c>
      <c r="H9" s="10">
        <v>65.2</v>
      </c>
      <c r="I9" s="31">
        <f t="shared" si="1"/>
        <v>18.444444444444443</v>
      </c>
      <c r="J9" s="10">
        <v>0.79</v>
      </c>
      <c r="K9" s="10">
        <v>69</v>
      </c>
      <c r="L9" s="31">
        <f t="shared" si="2"/>
        <v>20.555555555555557</v>
      </c>
      <c r="M9" s="10">
        <v>4.67</v>
      </c>
      <c r="N9" s="10">
        <v>71.099999999999994</v>
      </c>
      <c r="O9" s="31">
        <f t="shared" si="3"/>
        <v>21.722222222222218</v>
      </c>
      <c r="P9" s="10">
        <v>11.72</v>
      </c>
      <c r="Q9" s="10">
        <v>70.7</v>
      </c>
      <c r="R9" s="31">
        <f t="shared" si="4"/>
        <v>21.5</v>
      </c>
      <c r="S9" s="10">
        <v>1.45</v>
      </c>
      <c r="T9" s="10">
        <v>71.400000000000006</v>
      </c>
      <c r="U9" s="31">
        <f t="shared" si="5"/>
        <v>21.888888888888893</v>
      </c>
      <c r="V9" s="10">
        <v>7.16</v>
      </c>
      <c r="W9" s="10">
        <v>5</v>
      </c>
      <c r="X9" s="10">
        <f t="shared" si="6"/>
        <v>16.404199475065617</v>
      </c>
      <c r="Y9" s="17">
        <v>13.8</v>
      </c>
      <c r="Z9" s="17">
        <v>16.600000000000001</v>
      </c>
      <c r="AA9" s="16">
        <v>14</v>
      </c>
      <c r="AB9" s="16">
        <v>13.2</v>
      </c>
      <c r="AC9" s="16">
        <v>15.9</v>
      </c>
      <c r="AD9" s="16">
        <v>9.09</v>
      </c>
      <c r="AE9" s="17">
        <v>9.9</v>
      </c>
      <c r="AF9" s="17">
        <v>8.1</v>
      </c>
      <c r="AG9" s="16">
        <v>11.3</v>
      </c>
      <c r="AH9" s="16">
        <v>12.61</v>
      </c>
    </row>
    <row r="10" spans="1:34" x14ac:dyDescent="0.25">
      <c r="A10" s="10">
        <v>14</v>
      </c>
      <c r="B10" s="31">
        <v>66.400000000000006</v>
      </c>
      <c r="C10" s="31">
        <f t="shared" si="7"/>
        <v>19.111111111111114</v>
      </c>
      <c r="D10" s="32"/>
      <c r="E10" s="10">
        <v>63.6</v>
      </c>
      <c r="F10" s="31">
        <f t="shared" si="0"/>
        <v>17.555555555555557</v>
      </c>
      <c r="G10" s="10">
        <v>9.32</v>
      </c>
      <c r="H10" s="10">
        <v>61.9</v>
      </c>
      <c r="I10" s="31">
        <f t="shared" si="1"/>
        <v>16.611111111111111</v>
      </c>
      <c r="J10" s="10">
        <v>0.25</v>
      </c>
      <c r="K10" s="10">
        <v>64.5</v>
      </c>
      <c r="L10" s="31">
        <f t="shared" si="2"/>
        <v>18.055555555555557</v>
      </c>
      <c r="M10" s="10">
        <v>2.4300000000000002</v>
      </c>
      <c r="N10" s="10">
        <v>63.2</v>
      </c>
      <c r="O10" s="31">
        <f t="shared" si="3"/>
        <v>17.333333333333332</v>
      </c>
      <c r="P10" s="10">
        <v>5.85</v>
      </c>
      <c r="Q10" s="10">
        <v>66.8</v>
      </c>
      <c r="R10" s="31">
        <f t="shared" si="4"/>
        <v>19.333333333333332</v>
      </c>
      <c r="S10" s="10">
        <v>0.38</v>
      </c>
      <c r="T10" s="10">
        <v>68.7</v>
      </c>
      <c r="U10" s="31">
        <f t="shared" si="5"/>
        <v>20.388888888888889</v>
      </c>
      <c r="V10" s="10">
        <v>6.28</v>
      </c>
      <c r="W10" s="10">
        <v>6</v>
      </c>
      <c r="X10" s="10">
        <f t="shared" si="6"/>
        <v>19.685039370078741</v>
      </c>
      <c r="Y10" s="17">
        <v>10.5</v>
      </c>
      <c r="Z10" s="17">
        <v>19.53</v>
      </c>
      <c r="AA10" s="16">
        <v>11.2</v>
      </c>
      <c r="AB10" s="16">
        <v>14</v>
      </c>
      <c r="AC10" s="16">
        <v>9.74</v>
      </c>
      <c r="AD10" s="16">
        <v>7.46</v>
      </c>
      <c r="AE10" s="17">
        <v>8.1999999999999993</v>
      </c>
      <c r="AF10" s="17">
        <v>7.8</v>
      </c>
      <c r="AG10" s="16">
        <v>8.6999999999999993</v>
      </c>
      <c r="AH10" s="16">
        <v>13.21</v>
      </c>
    </row>
    <row r="11" spans="1:34" x14ac:dyDescent="0.25">
      <c r="A11" s="10">
        <v>16</v>
      </c>
      <c r="B11" s="31">
        <v>60.4</v>
      </c>
      <c r="C11" s="31">
        <f t="shared" si="7"/>
        <v>15.777777777777779</v>
      </c>
      <c r="D11" s="32"/>
      <c r="E11" s="10">
        <v>59</v>
      </c>
      <c r="F11" s="31">
        <f t="shared" si="0"/>
        <v>15</v>
      </c>
      <c r="G11" s="10">
        <v>9.32</v>
      </c>
      <c r="H11" s="10">
        <v>56.9</v>
      </c>
      <c r="I11" s="31">
        <f t="shared" si="1"/>
        <v>13.833333333333334</v>
      </c>
      <c r="J11" s="10">
        <v>0.14000000000000001</v>
      </c>
      <c r="K11" s="10">
        <v>59.7</v>
      </c>
      <c r="L11" s="31">
        <f t="shared" si="2"/>
        <v>15.388888888888889</v>
      </c>
      <c r="M11" s="10">
        <v>0.96</v>
      </c>
      <c r="N11" s="10">
        <v>60.2</v>
      </c>
      <c r="O11" s="31">
        <f t="shared" si="3"/>
        <v>15.666666666666666</v>
      </c>
      <c r="P11" s="10">
        <v>0.55000000000000004</v>
      </c>
      <c r="Q11" s="10">
        <v>64.099999999999994</v>
      </c>
      <c r="R11" s="31">
        <f t="shared" si="4"/>
        <v>17.833333333333329</v>
      </c>
      <c r="S11" s="10">
        <v>0.32</v>
      </c>
      <c r="T11" s="10">
        <v>65.099999999999994</v>
      </c>
      <c r="U11" s="31">
        <f t="shared" si="5"/>
        <v>18.388888888888886</v>
      </c>
      <c r="V11" s="10">
        <v>8.26</v>
      </c>
      <c r="W11" s="10">
        <v>7</v>
      </c>
      <c r="X11" s="10">
        <f t="shared" si="6"/>
        <v>22.965879265091861</v>
      </c>
      <c r="Y11" s="17">
        <v>8.6</v>
      </c>
      <c r="Z11" s="17">
        <v>13.35</v>
      </c>
      <c r="AA11" s="16">
        <v>8.8000000000000007</v>
      </c>
      <c r="AB11" s="16">
        <v>12.8</v>
      </c>
      <c r="AC11" s="16">
        <v>7.06</v>
      </c>
      <c r="AD11" s="16">
        <v>5.26</v>
      </c>
      <c r="AE11" s="17">
        <v>6.8</v>
      </c>
      <c r="AF11" s="17">
        <v>5.2</v>
      </c>
      <c r="AG11" s="16">
        <v>7.3</v>
      </c>
      <c r="AH11" s="16">
        <v>13.03</v>
      </c>
    </row>
    <row r="12" spans="1:34" x14ac:dyDescent="0.25">
      <c r="A12" s="10">
        <v>18</v>
      </c>
      <c r="B12" s="31">
        <v>54.5</v>
      </c>
      <c r="C12" s="31">
        <f t="shared" si="7"/>
        <v>12.5</v>
      </c>
      <c r="D12" s="32"/>
      <c r="E12" s="10">
        <v>53.4</v>
      </c>
      <c r="F12" s="31">
        <f t="shared" si="0"/>
        <v>11.888888888888889</v>
      </c>
      <c r="G12" s="10">
        <v>8.6199999999999992</v>
      </c>
      <c r="H12" s="10">
        <v>52.6</v>
      </c>
      <c r="I12" s="31">
        <f t="shared" si="1"/>
        <v>11.444444444444445</v>
      </c>
      <c r="J12" s="10">
        <v>0.09</v>
      </c>
      <c r="K12" s="10">
        <v>54.6</v>
      </c>
      <c r="L12" s="31">
        <f t="shared" si="2"/>
        <v>12.555555555555555</v>
      </c>
      <c r="M12" s="10">
        <v>1.49</v>
      </c>
      <c r="N12" s="10">
        <v>57.3</v>
      </c>
      <c r="O12" s="31">
        <f t="shared" si="3"/>
        <v>14.055555555555554</v>
      </c>
      <c r="P12" s="10">
        <v>0.03</v>
      </c>
      <c r="Q12" s="10">
        <v>61.3</v>
      </c>
      <c r="R12" s="31">
        <f t="shared" si="4"/>
        <v>16.277777777777779</v>
      </c>
      <c r="S12" s="10">
        <v>0.28000000000000003</v>
      </c>
      <c r="T12" s="10">
        <v>59.9</v>
      </c>
      <c r="U12" s="31">
        <f t="shared" si="5"/>
        <v>15.5</v>
      </c>
      <c r="V12" s="10">
        <v>12.55</v>
      </c>
      <c r="W12" s="10">
        <v>8</v>
      </c>
      <c r="X12" s="10">
        <f t="shared" si="6"/>
        <v>26.246719160104984</v>
      </c>
      <c r="Y12" s="17">
        <v>7.2</v>
      </c>
      <c r="Z12" s="17">
        <v>9.33</v>
      </c>
      <c r="AA12" s="16">
        <v>7.3</v>
      </c>
      <c r="AB12" s="16">
        <v>11</v>
      </c>
      <c r="AC12" s="16">
        <v>5.75</v>
      </c>
      <c r="AD12" s="16"/>
      <c r="AE12" s="17">
        <v>5.8</v>
      </c>
      <c r="AF12" s="17">
        <v>3</v>
      </c>
      <c r="AG12" s="16">
        <v>5</v>
      </c>
      <c r="AH12" s="16">
        <v>7.62</v>
      </c>
    </row>
    <row r="13" spans="1:34" x14ac:dyDescent="0.25">
      <c r="A13" s="10">
        <v>20</v>
      </c>
      <c r="B13" s="31">
        <v>50.7</v>
      </c>
      <c r="C13" s="31">
        <f t="shared" si="7"/>
        <v>10.388888888888891</v>
      </c>
      <c r="D13" s="32">
        <v>8.1999999999999993</v>
      </c>
      <c r="E13" s="10">
        <v>49.8</v>
      </c>
      <c r="F13" s="31">
        <f t="shared" si="0"/>
        <v>9.8888888888888875</v>
      </c>
      <c r="G13" s="10">
        <v>7.15</v>
      </c>
      <c r="H13" s="10">
        <v>49.8</v>
      </c>
      <c r="I13" s="31">
        <f t="shared" si="1"/>
        <v>9.8888888888888875</v>
      </c>
      <c r="J13" s="10">
        <v>0.04</v>
      </c>
      <c r="K13" s="10">
        <v>49.8</v>
      </c>
      <c r="L13" s="31">
        <f t="shared" si="2"/>
        <v>9.8888888888888875</v>
      </c>
      <c r="M13" s="10">
        <v>2.4900000000000002</v>
      </c>
      <c r="N13" s="10">
        <v>51.8</v>
      </c>
      <c r="O13" s="31">
        <f t="shared" si="3"/>
        <v>10.999999999999998</v>
      </c>
      <c r="P13" s="10">
        <v>0</v>
      </c>
      <c r="Q13" s="10">
        <v>56.4</v>
      </c>
      <c r="R13" s="31">
        <f t="shared" si="4"/>
        <v>13.555555555555555</v>
      </c>
      <c r="S13" s="10">
        <v>0.21</v>
      </c>
      <c r="T13" s="10">
        <v>56</v>
      </c>
      <c r="U13" s="31">
        <f t="shared" si="5"/>
        <v>13.333333333333334</v>
      </c>
      <c r="V13" s="10">
        <v>11.62</v>
      </c>
      <c r="W13" s="10">
        <v>9</v>
      </c>
      <c r="X13" s="10">
        <f t="shared" si="6"/>
        <v>29.527559055118108</v>
      </c>
      <c r="Y13" s="17">
        <v>6</v>
      </c>
      <c r="Z13" s="17">
        <v>2.78</v>
      </c>
      <c r="AA13" s="16">
        <v>6</v>
      </c>
      <c r="AB13" s="16">
        <v>10.6</v>
      </c>
      <c r="AC13" s="16">
        <v>5.08</v>
      </c>
      <c r="AD13" s="16">
        <v>0.8</v>
      </c>
      <c r="AE13" s="17">
        <v>5</v>
      </c>
      <c r="AF13" s="17">
        <v>0.9</v>
      </c>
      <c r="AG13" s="16">
        <v>4.5</v>
      </c>
      <c r="AH13" s="16">
        <v>5.18</v>
      </c>
    </row>
    <row r="14" spans="1:34" x14ac:dyDescent="0.25">
      <c r="A14" s="10">
        <v>22</v>
      </c>
      <c r="B14" s="31">
        <v>48.1</v>
      </c>
      <c r="C14" s="31">
        <f t="shared" si="7"/>
        <v>8.9444444444444446</v>
      </c>
      <c r="D14" s="32">
        <v>1.32</v>
      </c>
      <c r="E14" s="10">
        <v>47.4</v>
      </c>
      <c r="F14" s="31">
        <f t="shared" si="0"/>
        <v>8.5555555555555554</v>
      </c>
      <c r="G14" s="10">
        <v>6.2</v>
      </c>
      <c r="H14" s="10">
        <v>46.6</v>
      </c>
      <c r="I14" s="31">
        <f t="shared" si="1"/>
        <v>8.1111111111111107</v>
      </c>
      <c r="J14" s="10">
        <v>1.56</v>
      </c>
      <c r="K14" s="10">
        <v>47.4</v>
      </c>
      <c r="L14" s="31">
        <f t="shared" si="2"/>
        <v>8.5555555555555554</v>
      </c>
      <c r="M14" s="10">
        <v>2.79</v>
      </c>
      <c r="N14" s="10">
        <v>49.1</v>
      </c>
      <c r="O14" s="31">
        <f t="shared" si="3"/>
        <v>9.5</v>
      </c>
      <c r="P14" s="10">
        <v>0</v>
      </c>
      <c r="Q14" s="10">
        <v>51.5</v>
      </c>
      <c r="R14" s="31">
        <f t="shared" si="4"/>
        <v>10.833333333333334</v>
      </c>
      <c r="S14" s="10">
        <v>0.21</v>
      </c>
      <c r="T14" s="10">
        <v>51.9</v>
      </c>
      <c r="U14" s="31">
        <f t="shared" si="5"/>
        <v>11.055555555555555</v>
      </c>
      <c r="V14" s="10">
        <v>6.42</v>
      </c>
      <c r="W14" s="10">
        <v>10</v>
      </c>
      <c r="X14" s="10">
        <f t="shared" si="6"/>
        <v>32.808398950131235</v>
      </c>
      <c r="Y14" s="17">
        <v>5.6</v>
      </c>
      <c r="Z14" s="17">
        <v>0.56000000000000005</v>
      </c>
      <c r="AA14" s="16">
        <v>5</v>
      </c>
      <c r="AB14" s="16">
        <v>8</v>
      </c>
      <c r="AC14" s="16">
        <v>4.8600000000000003</v>
      </c>
      <c r="AD14" s="16">
        <v>0.69</v>
      </c>
      <c r="AE14" s="17">
        <v>4.5999999999999996</v>
      </c>
      <c r="AF14" s="17">
        <v>0</v>
      </c>
      <c r="AG14" s="16">
        <v>4.2</v>
      </c>
      <c r="AH14" s="16">
        <v>4.08</v>
      </c>
    </row>
    <row r="15" spans="1:34" x14ac:dyDescent="0.25">
      <c r="A15" s="10">
        <v>24</v>
      </c>
      <c r="B15" s="31">
        <v>46.6</v>
      </c>
      <c r="C15" s="31">
        <f t="shared" si="7"/>
        <v>8.1111111111111107</v>
      </c>
      <c r="D15" s="32">
        <v>0.62</v>
      </c>
      <c r="E15" s="10">
        <v>45.9</v>
      </c>
      <c r="F15" s="31">
        <f t="shared" si="0"/>
        <v>7.7222222222222223</v>
      </c>
      <c r="G15" s="10">
        <v>5.82</v>
      </c>
      <c r="H15" s="10">
        <v>45</v>
      </c>
      <c r="I15" s="31">
        <f t="shared" si="1"/>
        <v>7.2222222222222223</v>
      </c>
      <c r="J15" s="10">
        <v>2.56</v>
      </c>
      <c r="K15" s="10">
        <v>45.5</v>
      </c>
      <c r="L15" s="31">
        <f t="shared" si="2"/>
        <v>7.5</v>
      </c>
      <c r="M15" s="10">
        <v>2.75</v>
      </c>
      <c r="N15" s="10">
        <v>46.4</v>
      </c>
      <c r="O15" s="31">
        <f t="shared" si="3"/>
        <v>8</v>
      </c>
      <c r="P15" s="10">
        <v>0</v>
      </c>
      <c r="Q15" s="10">
        <v>49.4</v>
      </c>
      <c r="R15" s="31">
        <f t="shared" si="4"/>
        <v>9.6666666666666661</v>
      </c>
      <c r="S15" s="10">
        <v>0.41</v>
      </c>
      <c r="T15" s="10">
        <v>49</v>
      </c>
      <c r="U15" s="31">
        <f t="shared" si="5"/>
        <v>9.4444444444444446</v>
      </c>
      <c r="V15" s="10">
        <v>6.28</v>
      </c>
      <c r="W15" s="10">
        <v>11</v>
      </c>
      <c r="X15" s="10">
        <f t="shared" si="6"/>
        <v>36.089238845144358</v>
      </c>
      <c r="Y15" s="17">
        <v>5.0999999999999996</v>
      </c>
      <c r="Z15" s="17">
        <v>0.54</v>
      </c>
      <c r="AA15" s="16">
        <v>4.5</v>
      </c>
      <c r="AB15" s="16">
        <v>3.3</v>
      </c>
      <c r="AC15" s="16">
        <v>4.4000000000000004</v>
      </c>
      <c r="AD15" s="16">
        <v>0.65</v>
      </c>
      <c r="AE15" s="17">
        <v>4.4000000000000004</v>
      </c>
      <c r="AF15" s="17">
        <v>0</v>
      </c>
      <c r="AG15" s="16">
        <v>4.0999999999999996</v>
      </c>
      <c r="AH15" s="16">
        <v>1.57</v>
      </c>
    </row>
    <row r="16" spans="1:34" x14ac:dyDescent="0.25">
      <c r="A16" s="10">
        <v>26</v>
      </c>
      <c r="B16" s="31">
        <v>45.1</v>
      </c>
      <c r="C16" s="31">
        <f t="shared" si="7"/>
        <v>7.2777777777777777</v>
      </c>
      <c r="D16" s="32">
        <v>0.48</v>
      </c>
      <c r="E16" s="10">
        <v>44.8</v>
      </c>
      <c r="F16" s="31">
        <f t="shared" si="0"/>
        <v>7.1111111111111098</v>
      </c>
      <c r="G16" s="10">
        <v>4.5999999999999996</v>
      </c>
      <c r="H16" s="10">
        <v>43.9</v>
      </c>
      <c r="I16" s="31">
        <f t="shared" si="1"/>
        <v>6.6111111111111107</v>
      </c>
      <c r="J16" s="10">
        <v>3.04</v>
      </c>
      <c r="K16" s="10">
        <v>44.1</v>
      </c>
      <c r="L16" s="31">
        <f t="shared" si="2"/>
        <v>6.7222222222222232</v>
      </c>
      <c r="M16" s="10">
        <v>2.4300000000000002</v>
      </c>
      <c r="N16" s="10">
        <v>44.8</v>
      </c>
      <c r="O16" s="31">
        <f t="shared" si="3"/>
        <v>7.1111111111111098</v>
      </c>
      <c r="P16" s="10">
        <v>0</v>
      </c>
      <c r="Q16" s="10">
        <v>46.7</v>
      </c>
      <c r="R16" s="31">
        <f t="shared" si="4"/>
        <v>8.1666666666666679</v>
      </c>
      <c r="S16" s="10">
        <v>1</v>
      </c>
      <c r="T16" s="10">
        <v>46.7</v>
      </c>
      <c r="U16" s="31">
        <f t="shared" si="5"/>
        <v>8.1666666666666679</v>
      </c>
      <c r="V16" s="10">
        <v>4.7699999999999996</v>
      </c>
      <c r="W16" s="10">
        <v>12</v>
      </c>
      <c r="X16" s="10">
        <f t="shared" si="6"/>
        <v>39.370078740157481</v>
      </c>
      <c r="Y16" s="17">
        <v>4.5999999999999996</v>
      </c>
      <c r="Z16" s="17">
        <v>0.55000000000000004</v>
      </c>
      <c r="AA16" s="16">
        <v>4.3</v>
      </c>
      <c r="AB16" s="16">
        <v>0.6</v>
      </c>
      <c r="AC16" s="16">
        <v>4.2699999999999996</v>
      </c>
      <c r="AD16" s="16">
        <v>0.62</v>
      </c>
      <c r="AE16" s="17">
        <v>4.2</v>
      </c>
      <c r="AF16" s="17">
        <v>0</v>
      </c>
      <c r="AG16" s="16">
        <v>3.9</v>
      </c>
      <c r="AH16" s="16">
        <v>0.67</v>
      </c>
    </row>
    <row r="17" spans="1:34" x14ac:dyDescent="0.25">
      <c r="A17" s="10">
        <v>28</v>
      </c>
      <c r="B17" s="31">
        <v>44.3</v>
      </c>
      <c r="C17" s="31">
        <f t="shared" si="7"/>
        <v>6.8333333333333321</v>
      </c>
      <c r="D17" s="32">
        <v>1.81</v>
      </c>
      <c r="E17" s="10">
        <v>43.9</v>
      </c>
      <c r="F17" s="31">
        <f t="shared" si="0"/>
        <v>6.6111111111111107</v>
      </c>
      <c r="G17" s="10">
        <v>3.92</v>
      </c>
      <c r="H17" s="10">
        <v>42.9</v>
      </c>
      <c r="I17" s="31">
        <f t="shared" si="1"/>
        <v>6.0555555555555545</v>
      </c>
      <c r="J17" s="10">
        <v>3.04</v>
      </c>
      <c r="K17" s="10">
        <v>43.2</v>
      </c>
      <c r="L17" s="31">
        <f t="shared" si="2"/>
        <v>6.2222222222222241</v>
      </c>
      <c r="M17" s="10">
        <v>0.94</v>
      </c>
      <c r="N17" s="10">
        <v>43.5</v>
      </c>
      <c r="O17" s="31">
        <f t="shared" si="3"/>
        <v>6.3888888888888893</v>
      </c>
      <c r="P17" s="10">
        <v>0</v>
      </c>
      <c r="Q17" s="10">
        <v>45.4</v>
      </c>
      <c r="R17" s="31">
        <f t="shared" si="4"/>
        <v>7.4444444444444446</v>
      </c>
      <c r="S17" s="10">
        <v>1.01</v>
      </c>
      <c r="T17" s="10">
        <v>45.1</v>
      </c>
      <c r="U17" s="31">
        <f t="shared" si="5"/>
        <v>7.2777777777777777</v>
      </c>
      <c r="V17" s="10">
        <v>2.7</v>
      </c>
      <c r="W17" s="10">
        <v>13</v>
      </c>
      <c r="X17" s="10">
        <f t="shared" si="6"/>
        <v>42.650918635170605</v>
      </c>
      <c r="Y17" s="17">
        <v>4.4000000000000004</v>
      </c>
      <c r="Z17" s="17">
        <v>0.54</v>
      </c>
      <c r="AA17" s="16">
        <v>4.3</v>
      </c>
      <c r="AB17" s="16">
        <v>0.1</v>
      </c>
      <c r="AC17" s="16">
        <v>4.29</v>
      </c>
      <c r="AD17" s="16">
        <v>0.56000000000000005</v>
      </c>
      <c r="AE17" s="17">
        <v>4.0999999999999996</v>
      </c>
      <c r="AF17" s="17">
        <v>0</v>
      </c>
      <c r="AG17" s="16">
        <v>3.8</v>
      </c>
      <c r="AH17" s="16">
        <v>0.61</v>
      </c>
    </row>
    <row r="18" spans="1:34" x14ac:dyDescent="0.25">
      <c r="A18" s="10">
        <v>30</v>
      </c>
      <c r="B18" s="31">
        <v>43.6</v>
      </c>
      <c r="C18" s="31">
        <f t="shared" si="7"/>
        <v>6.4444444444444455</v>
      </c>
      <c r="D18" s="32">
        <v>1.77</v>
      </c>
      <c r="E18" s="10">
        <v>43.6</v>
      </c>
      <c r="F18" s="31">
        <f t="shared" si="0"/>
        <v>6.4444444444444455</v>
      </c>
      <c r="G18" s="10">
        <v>2.84</v>
      </c>
      <c r="H18" s="10">
        <v>42</v>
      </c>
      <c r="I18" s="31">
        <f t="shared" si="1"/>
        <v>5.5555555555555554</v>
      </c>
      <c r="J18" s="10">
        <v>2.7</v>
      </c>
      <c r="K18" s="10">
        <v>42.7</v>
      </c>
      <c r="L18" s="31">
        <f t="shared" si="2"/>
        <v>5.9444444444444464</v>
      </c>
      <c r="M18" s="10">
        <v>0.23</v>
      </c>
      <c r="N18" s="10">
        <v>42.6</v>
      </c>
      <c r="O18" s="31">
        <f t="shared" si="3"/>
        <v>5.8888888888888893</v>
      </c>
      <c r="P18" s="10">
        <v>0</v>
      </c>
      <c r="Q18" s="10">
        <v>43.6</v>
      </c>
      <c r="R18" s="31">
        <f t="shared" si="4"/>
        <v>6.4444444444444455</v>
      </c>
      <c r="S18" s="10">
        <v>0.85</v>
      </c>
      <c r="T18" s="10">
        <v>45.3</v>
      </c>
      <c r="U18" s="31">
        <f t="shared" si="5"/>
        <v>7.3888888888888875</v>
      </c>
      <c r="V18" s="10">
        <v>2.5299999999999998</v>
      </c>
      <c r="W18" s="10">
        <v>14</v>
      </c>
      <c r="X18" s="10">
        <f t="shared" si="6"/>
        <v>45.931758530183721</v>
      </c>
      <c r="Y18" s="17">
        <v>4.3</v>
      </c>
      <c r="Z18" s="17">
        <v>0.54</v>
      </c>
      <c r="AA18" s="16">
        <v>4</v>
      </c>
      <c r="AB18" s="16">
        <v>0</v>
      </c>
      <c r="AC18" s="16">
        <v>4.33</v>
      </c>
      <c r="AD18" s="16">
        <v>0.55000000000000004</v>
      </c>
      <c r="AE18" s="17">
        <v>4.0999999999999996</v>
      </c>
      <c r="AF18" s="17">
        <v>0</v>
      </c>
      <c r="AG18" s="16">
        <v>3.8</v>
      </c>
      <c r="AH18" s="16">
        <v>0.57999999999999996</v>
      </c>
    </row>
    <row r="19" spans="1:34" x14ac:dyDescent="0.25">
      <c r="A19" s="10">
        <v>32</v>
      </c>
      <c r="B19" s="31">
        <v>43.2</v>
      </c>
      <c r="C19" s="31">
        <f t="shared" si="7"/>
        <v>6.2222222222222241</v>
      </c>
      <c r="D19" s="32">
        <v>1.56</v>
      </c>
      <c r="E19" s="10">
        <v>43.2</v>
      </c>
      <c r="F19" s="31">
        <f t="shared" si="0"/>
        <v>6.2222222222222241</v>
      </c>
      <c r="G19" s="10">
        <v>2.1</v>
      </c>
      <c r="H19" s="10">
        <v>40.9</v>
      </c>
      <c r="I19" s="31">
        <f t="shared" si="1"/>
        <v>4.9444444444444438</v>
      </c>
      <c r="J19" s="10">
        <v>3.05</v>
      </c>
      <c r="K19" s="10">
        <v>42.3</v>
      </c>
      <c r="L19" s="31">
        <f t="shared" si="2"/>
        <v>5.7222222222222205</v>
      </c>
      <c r="M19" s="10">
        <v>0.05</v>
      </c>
      <c r="N19" s="10">
        <v>42</v>
      </c>
      <c r="O19" s="31">
        <f t="shared" si="3"/>
        <v>5.5555555555555554</v>
      </c>
      <c r="P19" s="10">
        <v>0</v>
      </c>
      <c r="Q19" s="10">
        <v>42.9</v>
      </c>
      <c r="R19" s="31">
        <f t="shared" si="4"/>
        <v>6.0555555555555545</v>
      </c>
      <c r="S19" s="10">
        <v>0.26</v>
      </c>
      <c r="T19" s="10">
        <v>43.3</v>
      </c>
      <c r="U19" s="31">
        <f t="shared" si="5"/>
        <v>6.2777777777777759</v>
      </c>
      <c r="V19" s="10">
        <v>0.6</v>
      </c>
      <c r="W19" s="10">
        <v>15</v>
      </c>
      <c r="X19" s="10">
        <f t="shared" si="6"/>
        <v>49.212598425196845</v>
      </c>
      <c r="Y19" s="17">
        <v>4.3</v>
      </c>
      <c r="Z19" s="17">
        <v>0.54</v>
      </c>
      <c r="AA19" s="17">
        <v>4</v>
      </c>
      <c r="AB19" s="17">
        <v>0</v>
      </c>
      <c r="AE19" s="17">
        <v>4.0999999999999996</v>
      </c>
      <c r="AF19" s="17">
        <v>0</v>
      </c>
      <c r="AG19" s="16">
        <v>3.9</v>
      </c>
      <c r="AH19" s="16">
        <v>0.56999999999999995</v>
      </c>
    </row>
    <row r="20" spans="1:34" x14ac:dyDescent="0.25">
      <c r="A20" s="10">
        <v>34</v>
      </c>
      <c r="B20" s="31">
        <v>42.8</v>
      </c>
      <c r="C20" s="31">
        <f t="shared" si="7"/>
        <v>5.9999999999999982</v>
      </c>
      <c r="D20" s="32">
        <v>0.49</v>
      </c>
      <c r="E20" s="10">
        <v>42.9</v>
      </c>
      <c r="F20" s="31">
        <f t="shared" si="0"/>
        <v>6.0555555555555545</v>
      </c>
      <c r="G20" s="10">
        <v>1.17</v>
      </c>
      <c r="H20" s="10">
        <v>40.5</v>
      </c>
      <c r="I20" s="31">
        <f t="shared" si="1"/>
        <v>4.7222222222222223</v>
      </c>
      <c r="J20" s="10">
        <v>2.85</v>
      </c>
      <c r="K20" s="10">
        <v>42</v>
      </c>
      <c r="L20" s="31">
        <f t="shared" si="2"/>
        <v>5.5555555555555554</v>
      </c>
      <c r="M20" s="10">
        <v>0.04</v>
      </c>
      <c r="N20" s="10">
        <v>41.3</v>
      </c>
      <c r="O20" s="31">
        <f t="shared" si="3"/>
        <v>5.1666666666666652</v>
      </c>
      <c r="P20" s="10">
        <v>0</v>
      </c>
      <c r="Q20" s="10">
        <v>41.7</v>
      </c>
      <c r="R20" s="31">
        <f t="shared" si="4"/>
        <v>5.3888888888888902</v>
      </c>
      <c r="S20" s="10">
        <v>0.18</v>
      </c>
      <c r="T20" s="10">
        <v>42.8</v>
      </c>
      <c r="U20" s="31">
        <f t="shared" si="5"/>
        <v>5.9999999999999982</v>
      </c>
      <c r="V20" s="10">
        <v>0.32</v>
      </c>
      <c r="W20" s="10">
        <v>16</v>
      </c>
      <c r="X20" s="10">
        <f t="shared" si="6"/>
        <v>52.493438320209968</v>
      </c>
      <c r="Y20" s="17">
        <v>4.3</v>
      </c>
      <c r="Z20" s="17">
        <v>0.54</v>
      </c>
      <c r="AA20" s="17">
        <v>4</v>
      </c>
      <c r="AB20" s="17">
        <v>0</v>
      </c>
      <c r="AG20" s="16">
        <v>4</v>
      </c>
      <c r="AH20" s="16">
        <v>0.54</v>
      </c>
    </row>
    <row r="21" spans="1:34" x14ac:dyDescent="0.25">
      <c r="A21" s="10">
        <v>36</v>
      </c>
      <c r="B21" s="31">
        <v>42.5</v>
      </c>
      <c r="C21" s="31">
        <f t="shared" si="7"/>
        <v>5.833333333333333</v>
      </c>
      <c r="D21" s="32">
        <v>0.44</v>
      </c>
      <c r="E21" s="10">
        <v>42.7</v>
      </c>
      <c r="F21" s="31">
        <f t="shared" si="0"/>
        <v>5.9444444444444464</v>
      </c>
      <c r="G21" s="10">
        <v>0.42</v>
      </c>
      <c r="H21" s="10">
        <v>40</v>
      </c>
      <c r="I21" s="31">
        <f t="shared" si="1"/>
        <v>4.4444444444444446</v>
      </c>
      <c r="J21" s="10">
        <v>2.1</v>
      </c>
      <c r="K21" s="10">
        <v>41.9</v>
      </c>
      <c r="L21" s="31">
        <f t="shared" si="2"/>
        <v>5.4999999999999991</v>
      </c>
      <c r="M21" s="10">
        <v>0.01</v>
      </c>
      <c r="N21" s="10">
        <v>41</v>
      </c>
      <c r="O21" s="31">
        <f t="shared" si="3"/>
        <v>5</v>
      </c>
      <c r="P21" s="10">
        <v>0</v>
      </c>
      <c r="Q21" s="10">
        <v>40.6</v>
      </c>
      <c r="R21" s="31">
        <f t="shared" si="4"/>
        <v>4.7777777777777786</v>
      </c>
      <c r="S21" s="10">
        <v>0.12</v>
      </c>
      <c r="T21" s="10">
        <v>42.3</v>
      </c>
      <c r="U21" s="31">
        <f t="shared" si="5"/>
        <v>5.7222222222222205</v>
      </c>
      <c r="V21" s="10">
        <v>0.17</v>
      </c>
    </row>
    <row r="22" spans="1:34" x14ac:dyDescent="0.25">
      <c r="A22" s="10">
        <v>38</v>
      </c>
      <c r="B22" s="31">
        <v>42.1</v>
      </c>
      <c r="C22" s="31">
        <f t="shared" si="7"/>
        <v>5.6111111111111116</v>
      </c>
      <c r="D22" s="32">
        <v>0.41</v>
      </c>
      <c r="E22" s="10">
        <v>42.5</v>
      </c>
      <c r="F22" s="31">
        <f t="shared" si="0"/>
        <v>5.833333333333333</v>
      </c>
      <c r="G22" s="10">
        <v>0.36</v>
      </c>
      <c r="H22" s="10">
        <v>39.6</v>
      </c>
      <c r="I22" s="31">
        <f t="shared" si="1"/>
        <v>4.2222222222222232</v>
      </c>
      <c r="J22" s="10">
        <v>1.07</v>
      </c>
      <c r="K22" s="10">
        <v>41.5</v>
      </c>
      <c r="L22" s="31">
        <f t="shared" si="2"/>
        <v>5.2777777777777777</v>
      </c>
      <c r="M22" s="10">
        <v>0</v>
      </c>
      <c r="N22" s="10">
        <v>40.799999999999997</v>
      </c>
      <c r="O22" s="31">
        <f t="shared" si="3"/>
        <v>4.8888888888888875</v>
      </c>
      <c r="P22" s="10">
        <v>0</v>
      </c>
      <c r="Q22" s="10">
        <v>40.299999999999997</v>
      </c>
      <c r="R22" s="31">
        <f t="shared" si="4"/>
        <v>4.6111111111111098</v>
      </c>
      <c r="S22" s="10">
        <v>0.1</v>
      </c>
      <c r="T22" s="10">
        <v>42</v>
      </c>
      <c r="U22" s="31">
        <f t="shared" si="5"/>
        <v>5.5555555555555554</v>
      </c>
      <c r="V22" s="10">
        <v>0.1</v>
      </c>
    </row>
    <row r="23" spans="1:34" x14ac:dyDescent="0.25">
      <c r="A23" s="10">
        <v>40</v>
      </c>
      <c r="B23" s="31">
        <v>42</v>
      </c>
      <c r="C23" s="31">
        <f t="shared" si="7"/>
        <v>5.5555555555555554</v>
      </c>
      <c r="D23" s="32">
        <v>0.4</v>
      </c>
      <c r="E23" s="10">
        <v>42</v>
      </c>
      <c r="F23" s="31">
        <f t="shared" ref="F23:F30" si="8">(E23-32)*5/9</f>
        <v>5.5555555555555554</v>
      </c>
      <c r="G23" s="10">
        <v>0.28000000000000003</v>
      </c>
      <c r="H23" s="10">
        <v>39.6</v>
      </c>
      <c r="I23" s="31">
        <f t="shared" si="1"/>
        <v>4.2222222222222232</v>
      </c>
      <c r="J23" s="10">
        <v>0.74</v>
      </c>
      <c r="K23" s="10">
        <v>41.1</v>
      </c>
      <c r="L23" s="31">
        <f t="shared" si="2"/>
        <v>5.0555555555555562</v>
      </c>
      <c r="M23" s="10">
        <v>0</v>
      </c>
      <c r="N23" s="10">
        <v>40.700000000000003</v>
      </c>
      <c r="O23" s="31">
        <f t="shared" si="3"/>
        <v>4.8333333333333348</v>
      </c>
      <c r="P23" s="10">
        <v>0</v>
      </c>
      <c r="Q23" s="10">
        <v>40</v>
      </c>
      <c r="R23" s="31">
        <f t="shared" si="4"/>
        <v>4.4444444444444446</v>
      </c>
      <c r="S23" s="10">
        <v>0.08</v>
      </c>
      <c r="T23" s="10">
        <v>41.5</v>
      </c>
      <c r="U23" s="31">
        <f t="shared" si="5"/>
        <v>5.2777777777777777</v>
      </c>
      <c r="V23" s="10">
        <v>7.0000000000000007E-2</v>
      </c>
    </row>
    <row r="24" spans="1:34" x14ac:dyDescent="0.25">
      <c r="A24" s="10">
        <v>42</v>
      </c>
      <c r="B24" s="31">
        <v>41.8</v>
      </c>
      <c r="C24" s="31">
        <f t="shared" si="7"/>
        <v>5.4444444444444429</v>
      </c>
      <c r="D24" s="32">
        <v>0.39</v>
      </c>
      <c r="E24" s="10">
        <v>41.7</v>
      </c>
      <c r="F24" s="31">
        <f t="shared" si="8"/>
        <v>5.3888888888888902</v>
      </c>
      <c r="G24" s="10">
        <v>0.25</v>
      </c>
      <c r="H24" s="10">
        <v>39.6</v>
      </c>
      <c r="I24" s="31">
        <f t="shared" si="1"/>
        <v>4.2222222222222232</v>
      </c>
      <c r="J24" s="10">
        <v>0.14000000000000001</v>
      </c>
      <c r="K24" s="10">
        <v>40.799999999999997</v>
      </c>
      <c r="L24" s="31">
        <f t="shared" si="2"/>
        <v>4.8888888888888875</v>
      </c>
      <c r="M24" s="10">
        <v>0</v>
      </c>
      <c r="N24" s="10">
        <v>40.6</v>
      </c>
      <c r="O24" s="31">
        <f t="shared" si="3"/>
        <v>4.7777777777777786</v>
      </c>
      <c r="P24" s="10">
        <v>0</v>
      </c>
      <c r="Q24" s="10">
        <v>39.700000000000003</v>
      </c>
      <c r="R24" s="31">
        <f t="shared" si="4"/>
        <v>4.2777777777777795</v>
      </c>
      <c r="S24" s="10">
        <v>0.06</v>
      </c>
      <c r="Z24">
        <f>20/54</f>
        <v>0.37037037037037035</v>
      </c>
    </row>
    <row r="25" spans="1:34" x14ac:dyDescent="0.25">
      <c r="A25" s="10">
        <v>44</v>
      </c>
      <c r="B25" s="31">
        <v>41.7</v>
      </c>
      <c r="C25" s="31">
        <f t="shared" si="7"/>
        <v>5.3888888888888902</v>
      </c>
      <c r="D25" s="32">
        <v>0.39</v>
      </c>
      <c r="E25" s="10">
        <v>41.3</v>
      </c>
      <c r="F25" s="31">
        <f t="shared" si="8"/>
        <v>5.1666666666666652</v>
      </c>
      <c r="G25" s="10">
        <v>0.23</v>
      </c>
      <c r="H25" s="10">
        <v>39.6</v>
      </c>
      <c r="I25" s="31">
        <f t="shared" si="1"/>
        <v>4.2222222222222232</v>
      </c>
      <c r="J25" s="10">
        <v>0</v>
      </c>
      <c r="K25" s="10">
        <v>40.6</v>
      </c>
      <c r="L25" s="31">
        <f t="shared" si="2"/>
        <v>4.7777777777777786</v>
      </c>
      <c r="M25" s="10">
        <v>0</v>
      </c>
      <c r="N25" s="10">
        <v>40.6</v>
      </c>
      <c r="O25" s="31">
        <f t="shared" si="3"/>
        <v>4.7777777777777786</v>
      </c>
      <c r="P25" s="10">
        <v>0</v>
      </c>
      <c r="Q25" s="10">
        <v>39.6</v>
      </c>
      <c r="R25" s="31">
        <f t="shared" si="4"/>
        <v>4.2222222222222232</v>
      </c>
      <c r="S25" s="10">
        <v>0.05</v>
      </c>
    </row>
    <row r="26" spans="1:34" x14ac:dyDescent="0.25">
      <c r="A26" s="10">
        <v>46</v>
      </c>
      <c r="B26" s="31">
        <v>41.5</v>
      </c>
      <c r="C26" s="31">
        <f t="shared" si="7"/>
        <v>5.2777777777777777</v>
      </c>
      <c r="D26" s="32">
        <v>0.38</v>
      </c>
      <c r="E26" s="10">
        <v>41.1</v>
      </c>
      <c r="F26" s="31">
        <f t="shared" si="8"/>
        <v>5.0555555555555562</v>
      </c>
      <c r="G26" s="10">
        <v>0.22</v>
      </c>
      <c r="K26" s="10">
        <v>40.5</v>
      </c>
      <c r="L26" s="31">
        <f t="shared" si="2"/>
        <v>4.7222222222222223</v>
      </c>
      <c r="M26" s="10">
        <v>0</v>
      </c>
      <c r="N26" s="10">
        <v>40.4</v>
      </c>
      <c r="O26" s="31">
        <f t="shared" si="3"/>
        <v>4.6666666666666661</v>
      </c>
      <c r="P26" s="10">
        <v>0</v>
      </c>
      <c r="Q26" s="10">
        <v>39.5</v>
      </c>
      <c r="R26" s="31">
        <f t="shared" si="4"/>
        <v>4.166666666666667</v>
      </c>
      <c r="S26" s="10">
        <v>0.04</v>
      </c>
    </row>
    <row r="27" spans="1:34" x14ac:dyDescent="0.25">
      <c r="A27" s="10">
        <v>48</v>
      </c>
      <c r="B27" s="31">
        <v>41.4</v>
      </c>
      <c r="C27" s="31">
        <f t="shared" si="7"/>
        <v>5.2222222222222214</v>
      </c>
      <c r="D27" s="32">
        <v>0.38</v>
      </c>
      <c r="E27" s="10">
        <v>40.9</v>
      </c>
      <c r="F27" s="31">
        <f t="shared" si="8"/>
        <v>4.9444444444444438</v>
      </c>
      <c r="G27" s="10">
        <v>0.2</v>
      </c>
      <c r="K27" s="10">
        <v>40.200000000000003</v>
      </c>
      <c r="L27" s="31">
        <f t="shared" si="2"/>
        <v>4.5555555555555571</v>
      </c>
      <c r="M27" s="10">
        <v>0</v>
      </c>
      <c r="N27" s="10">
        <v>40.200000000000003</v>
      </c>
      <c r="O27" s="31">
        <f t="shared" si="3"/>
        <v>4.5555555555555571</v>
      </c>
      <c r="P27" s="10">
        <v>0</v>
      </c>
      <c r="Q27" s="10">
        <v>39.5</v>
      </c>
      <c r="R27" s="31">
        <f t="shared" si="4"/>
        <v>4.166666666666667</v>
      </c>
      <c r="S27" s="10">
        <v>0.02</v>
      </c>
    </row>
    <row r="28" spans="1:34" x14ac:dyDescent="0.25">
      <c r="A28" s="10">
        <v>50</v>
      </c>
      <c r="B28" s="31">
        <v>41.3</v>
      </c>
      <c r="C28" s="31">
        <f t="shared" si="7"/>
        <v>5.1666666666666652</v>
      </c>
      <c r="D28" s="32">
        <v>0.37</v>
      </c>
      <c r="E28" s="10">
        <v>40.799999999999997</v>
      </c>
      <c r="F28" s="31">
        <f t="shared" si="8"/>
        <v>4.8888888888888875</v>
      </c>
      <c r="G28" s="10">
        <v>0.18</v>
      </c>
      <c r="K28" s="10">
        <v>40.1</v>
      </c>
      <c r="L28" s="31">
        <f t="shared" si="2"/>
        <v>4.5000000000000009</v>
      </c>
      <c r="M28" s="10">
        <v>0</v>
      </c>
      <c r="N28" s="10">
        <v>40.1</v>
      </c>
      <c r="O28" s="31">
        <f t="shared" si="3"/>
        <v>4.5000000000000009</v>
      </c>
      <c r="P28" s="10">
        <v>0</v>
      </c>
      <c r="Q28" s="10">
        <v>39.5</v>
      </c>
      <c r="R28" s="31">
        <f t="shared" si="4"/>
        <v>4.166666666666667</v>
      </c>
      <c r="S28" s="10">
        <v>0.03</v>
      </c>
    </row>
    <row r="29" spans="1:34" x14ac:dyDescent="0.25">
      <c r="A29" s="10">
        <v>52</v>
      </c>
      <c r="B29" s="31">
        <v>41.3</v>
      </c>
      <c r="C29" s="31">
        <f t="shared" si="7"/>
        <v>5.1666666666666652</v>
      </c>
      <c r="D29" s="32">
        <v>0.37</v>
      </c>
      <c r="E29" s="10">
        <v>40.799999999999997</v>
      </c>
      <c r="F29" s="31">
        <f t="shared" si="8"/>
        <v>4.8888888888888875</v>
      </c>
      <c r="G29" s="10">
        <v>0.18</v>
      </c>
      <c r="K29" s="10">
        <v>40.1</v>
      </c>
      <c r="L29" s="31">
        <f t="shared" si="2"/>
        <v>4.5000000000000009</v>
      </c>
      <c r="M29" s="10">
        <v>0</v>
      </c>
      <c r="N29" s="10">
        <v>40</v>
      </c>
      <c r="O29" s="31">
        <f t="shared" si="3"/>
        <v>4.4444444444444446</v>
      </c>
      <c r="P29" s="10">
        <v>0</v>
      </c>
    </row>
    <row r="30" spans="1:34" x14ac:dyDescent="0.25">
      <c r="A30" s="10">
        <v>54</v>
      </c>
      <c r="B30" s="31">
        <v>41.3</v>
      </c>
      <c r="C30" s="31">
        <f t="shared" si="7"/>
        <v>5.1666666666666652</v>
      </c>
      <c r="D30" s="32">
        <v>0.37</v>
      </c>
      <c r="E30" s="10">
        <v>40.700000000000003</v>
      </c>
      <c r="F30" s="31">
        <f t="shared" si="8"/>
        <v>4.8333333333333348</v>
      </c>
      <c r="G30" s="10">
        <v>0.18</v>
      </c>
      <c r="K30" s="10">
        <v>40</v>
      </c>
      <c r="L30" s="31">
        <f t="shared" si="2"/>
        <v>4.4444444444444446</v>
      </c>
      <c r="M30" s="10">
        <v>0</v>
      </c>
      <c r="N30" s="10">
        <v>40</v>
      </c>
      <c r="O30" s="31">
        <f t="shared" si="3"/>
        <v>4.4444444444444446</v>
      </c>
      <c r="P30" s="10">
        <v>0</v>
      </c>
    </row>
  </sheetData>
  <mergeCells count="12">
    <mergeCell ref="T1:V1"/>
    <mergeCell ref="B1:D1"/>
    <mergeCell ref="E1:G1"/>
    <mergeCell ref="H1:J1"/>
    <mergeCell ref="K1:M1"/>
    <mergeCell ref="N1:P1"/>
    <mergeCell ref="Q1:S1"/>
    <mergeCell ref="Y1:Z1"/>
    <mergeCell ref="AA1:AB1"/>
    <mergeCell ref="AC1:AD1"/>
    <mergeCell ref="AE1:AF1"/>
    <mergeCell ref="AG1:A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5141-8BD8-4D50-8A63-2BC1F9DBF2DD}">
  <dimension ref="A1"/>
  <sheetViews>
    <sheetView zoomScale="80" zoomScaleNormal="80" workbookViewId="0">
      <selection activeCell="H37" sqref="H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381A-7D9D-4FFC-9EDD-5794FAB59A3D}">
  <dimension ref="A1"/>
  <sheetViews>
    <sheetView tabSelected="1" workbookViewId="0">
      <selection activeCell="R15" sqref="R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32E9-66EF-4E93-9F92-A28AFB623A91}"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Oliver</vt:lpstr>
      <vt:lpstr>ALL Olin</vt:lpstr>
      <vt:lpstr>ALL Martin</vt:lpstr>
      <vt:lpstr>Secchi Oliver</vt:lpstr>
      <vt:lpstr>Secchi Olin</vt:lpstr>
      <vt:lpstr>Secchi Martin</vt:lpstr>
      <vt:lpstr>monthly averages secchi</vt:lpstr>
      <vt:lpstr>DO-Temp Oliver</vt:lpstr>
      <vt:lpstr>DO-Temp Olin</vt:lpstr>
      <vt:lpstr>DO-Temp Martin</vt:lpstr>
      <vt:lpstr>Graphics Oliver</vt:lpstr>
      <vt:lpstr>Graphics Olin</vt:lpstr>
      <vt:lpstr>Graphics Martin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Peel</dc:creator>
  <cp:lastModifiedBy>Sara Peel</cp:lastModifiedBy>
  <cp:lastPrinted>2023-09-03T16:53:58Z</cp:lastPrinted>
  <dcterms:created xsi:type="dcterms:W3CDTF">2021-09-27T23:31:01Z</dcterms:created>
  <dcterms:modified xsi:type="dcterms:W3CDTF">2024-11-27T18:59:15Z</dcterms:modified>
</cp:coreProperties>
</file>