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f68debfde6e80c1/Documentos/Roberto/Universidad/U Central/"/>
    </mc:Choice>
  </mc:AlternateContent>
  <xr:revisionPtr revIDLastSave="7" documentId="13_ncr:1_{69BA6884-3C3E-44CB-BD19-8518F9854E7E}" xr6:coauthVersionLast="47" xr6:coauthVersionMax="47" xr10:uidLastSave="{144BFB69-0648-4541-BF1A-A334B293D130}"/>
  <bookViews>
    <workbookView xWindow="-108" yWindow="-108" windowWidth="23256" windowHeight="12456" xr2:uid="{00000000-000D-0000-FFFF-FFFF00000000}"/>
  </bookViews>
  <sheets>
    <sheet name="Tabla de Desarrollo" sheetId="1" r:id="rId1"/>
    <sheet name="Análisis Financiero" sheetId="2" r:id="rId2"/>
  </sheets>
  <calcPr calcId="191029"/>
</workbook>
</file>

<file path=xl/calcChain.xml><?xml version="1.0" encoding="utf-8"?>
<calcChain xmlns="http://schemas.openxmlformats.org/spreadsheetml/2006/main">
  <c r="I13" i="1" l="1"/>
  <c r="F5" i="1"/>
  <c r="C6" i="1"/>
  <c r="F332" i="1" s="1"/>
  <c r="D32" i="2"/>
  <c r="D23" i="2"/>
  <c r="D24" i="2" s="1"/>
  <c r="D18" i="2"/>
  <c r="D16" i="2" s="1"/>
  <c r="D9" i="2"/>
  <c r="D10" i="2" s="1"/>
  <c r="AF25" i="1"/>
  <c r="AE25" i="1"/>
  <c r="AD25" i="1"/>
  <c r="AE27" i="1" s="1"/>
  <c r="AF29" i="1" s="1"/>
  <c r="F405" i="1" l="1"/>
  <c r="F376" i="1"/>
  <c r="F330" i="1"/>
  <c r="F252" i="1"/>
  <c r="F390" i="1"/>
  <c r="F372" i="1"/>
  <c r="F350" i="1"/>
  <c r="F326" i="1"/>
  <c r="F251" i="1"/>
  <c r="F403" i="1"/>
  <c r="F387" i="1"/>
  <c r="F369" i="1"/>
  <c r="F348" i="1"/>
  <c r="F323" i="1"/>
  <c r="F414" i="1"/>
  <c r="F400" i="1"/>
  <c r="F386" i="1"/>
  <c r="F368" i="1"/>
  <c r="F345" i="1"/>
  <c r="F321" i="1"/>
  <c r="F412" i="1"/>
  <c r="F398" i="1"/>
  <c r="F385" i="1"/>
  <c r="F366" i="1"/>
  <c r="F344" i="1"/>
  <c r="F317" i="1"/>
  <c r="F339" i="1"/>
  <c r="F253" i="1"/>
  <c r="F392" i="1"/>
  <c r="F354" i="1"/>
  <c r="F404" i="1"/>
  <c r="F410" i="1"/>
  <c r="F363" i="1"/>
  <c r="F395" i="1"/>
  <c r="F362" i="1"/>
  <c r="F336" i="1"/>
  <c r="F292" i="1"/>
  <c r="C8" i="1"/>
  <c r="F396" i="1"/>
  <c r="F381" i="1"/>
  <c r="F305" i="1"/>
  <c r="F256" i="1"/>
  <c r="F409" i="1"/>
  <c r="F380" i="1"/>
  <c r="F255" i="1"/>
  <c r="F408" i="1"/>
  <c r="F394" i="1"/>
  <c r="F378" i="1"/>
  <c r="F360" i="1"/>
  <c r="F275" i="1"/>
  <c r="F349" i="1"/>
  <c r="F331" i="1"/>
  <c r="F297" i="1"/>
  <c r="F289" i="1"/>
  <c r="F276" i="1"/>
  <c r="F355" i="1"/>
  <c r="F337" i="1"/>
  <c r="F318" i="1"/>
  <c r="F291" i="1"/>
  <c r="F312" i="1"/>
  <c r="F284" i="1"/>
  <c r="F307" i="1"/>
  <c r="F278" i="1"/>
  <c r="F413" i="1"/>
  <c r="F401" i="1"/>
  <c r="F389" i="1"/>
  <c r="F373" i="1"/>
  <c r="F357" i="1"/>
  <c r="F341" i="1"/>
  <c r="F325" i="1"/>
  <c r="F302" i="1"/>
  <c r="F267" i="1"/>
  <c r="F377" i="1"/>
  <c r="F364" i="1"/>
  <c r="F353" i="1"/>
  <c r="F340" i="1"/>
  <c r="F328" i="1"/>
  <c r="F316" i="1"/>
  <c r="F301" i="1"/>
  <c r="F286" i="1"/>
  <c r="F273" i="1"/>
  <c r="F313" i="1"/>
  <c r="F300" i="1"/>
  <c r="F285" i="1"/>
  <c r="F270" i="1"/>
  <c r="F269" i="1"/>
  <c r="F310" i="1"/>
  <c r="F296" i="1"/>
  <c r="F281" i="1"/>
  <c r="F268" i="1"/>
  <c r="F382" i="1"/>
  <c r="F371" i="1"/>
  <c r="F358" i="1"/>
  <c r="F346" i="1"/>
  <c r="F334" i="1"/>
  <c r="F322" i="1"/>
  <c r="F308" i="1"/>
  <c r="F294" i="1"/>
  <c r="F280" i="1"/>
  <c r="F254" i="1"/>
  <c r="F411" i="1"/>
  <c r="F402" i="1"/>
  <c r="F393" i="1"/>
  <c r="F384" i="1"/>
  <c r="F374" i="1"/>
  <c r="F365" i="1"/>
  <c r="F356" i="1"/>
  <c r="F347" i="1"/>
  <c r="F338" i="1"/>
  <c r="F329" i="1"/>
  <c r="F320" i="1"/>
  <c r="F309" i="1"/>
  <c r="F299" i="1"/>
  <c r="F288" i="1"/>
  <c r="F277" i="1"/>
  <c r="F265" i="1"/>
  <c r="F264" i="1"/>
  <c r="F261" i="1"/>
  <c r="F260" i="1"/>
  <c r="F416" i="1"/>
  <c r="F406" i="1"/>
  <c r="F397" i="1"/>
  <c r="F388" i="1"/>
  <c r="F379" i="1"/>
  <c r="F370" i="1"/>
  <c r="F361" i="1"/>
  <c r="F352" i="1"/>
  <c r="F342" i="1"/>
  <c r="F333" i="1"/>
  <c r="F324" i="1"/>
  <c r="F315" i="1"/>
  <c r="F304" i="1"/>
  <c r="F293" i="1"/>
  <c r="F283" i="1"/>
  <c r="F272" i="1"/>
  <c r="F262" i="1"/>
  <c r="F257" i="1"/>
  <c r="F415" i="1"/>
  <c r="F407" i="1"/>
  <c r="F399" i="1"/>
  <c r="F391" i="1"/>
  <c r="F383" i="1"/>
  <c r="F375" i="1"/>
  <c r="F367" i="1"/>
  <c r="F359" i="1"/>
  <c r="F351" i="1"/>
  <c r="F343" i="1"/>
  <c r="F335" i="1"/>
  <c r="F327" i="1"/>
  <c r="F319" i="1"/>
  <c r="F311" i="1"/>
  <c r="F303" i="1"/>
  <c r="F295" i="1"/>
  <c r="F287" i="1"/>
  <c r="F279" i="1"/>
  <c r="F271" i="1"/>
  <c r="F263" i="1"/>
  <c r="F259" i="1"/>
  <c r="F258" i="1"/>
  <c r="F314" i="1"/>
  <c r="F306" i="1"/>
  <c r="F298" i="1"/>
  <c r="F290" i="1"/>
  <c r="F282" i="1"/>
  <c r="F274" i="1"/>
  <c r="F266" i="1"/>
  <c r="D11" i="2"/>
  <c r="F85" i="1"/>
  <c r="F205" i="1"/>
  <c r="F141" i="1"/>
  <c r="F77" i="1"/>
  <c r="F197" i="1"/>
  <c r="F133" i="1"/>
  <c r="F69" i="1"/>
  <c r="F189" i="1"/>
  <c r="F125" i="1"/>
  <c r="F61" i="1"/>
  <c r="F245" i="1"/>
  <c r="F181" i="1"/>
  <c r="F117" i="1"/>
  <c r="F14" i="1"/>
  <c r="F237" i="1"/>
  <c r="F173" i="1"/>
  <c r="F109" i="1"/>
  <c r="F229" i="1"/>
  <c r="F157" i="1"/>
  <c r="F93" i="1"/>
  <c r="F165" i="1"/>
  <c r="F101" i="1"/>
  <c r="F221" i="1"/>
  <c r="F213" i="1"/>
  <c r="F149" i="1"/>
  <c r="F19" i="1"/>
  <c r="F53" i="1"/>
  <c r="F37" i="1"/>
  <c r="F29" i="1"/>
  <c r="F220" i="1"/>
  <c r="F196" i="1"/>
  <c r="F172" i="1"/>
  <c r="F148" i="1"/>
  <c r="F124" i="1"/>
  <c r="F100" i="1"/>
  <c r="F92" i="1"/>
  <c r="F68" i="1"/>
  <c r="F60" i="1"/>
  <c r="F52" i="1"/>
  <c r="F44" i="1"/>
  <c r="F20" i="1"/>
  <c r="F219" i="1"/>
  <c r="F203" i="1"/>
  <c r="F187" i="1"/>
  <c r="F163" i="1"/>
  <c r="F139" i="1"/>
  <c r="F123" i="1"/>
  <c r="F107" i="1"/>
  <c r="F83" i="1"/>
  <c r="F67" i="1"/>
  <c r="F43" i="1"/>
  <c r="F242" i="1"/>
  <c r="F226" i="1"/>
  <c r="F210" i="1"/>
  <c r="F194" i="1"/>
  <c r="F178" i="1"/>
  <c r="F162" i="1"/>
  <c r="F146" i="1"/>
  <c r="F130" i="1"/>
  <c r="F114" i="1"/>
  <c r="F98" i="1"/>
  <c r="F82" i="1"/>
  <c r="F66" i="1"/>
  <c r="F50" i="1"/>
  <c r="F34" i="1"/>
  <c r="F18" i="1"/>
  <c r="F235" i="1"/>
  <c r="F211" i="1"/>
  <c r="F195" i="1"/>
  <c r="F179" i="1"/>
  <c r="F147" i="1"/>
  <c r="F131" i="1"/>
  <c r="F115" i="1"/>
  <c r="F99" i="1"/>
  <c r="F91" i="1"/>
  <c r="F75" i="1"/>
  <c r="F59" i="1"/>
  <c r="F51" i="1"/>
  <c r="F250" i="1"/>
  <c r="F234" i="1"/>
  <c r="F218" i="1"/>
  <c r="F202" i="1"/>
  <c r="F186" i="1"/>
  <c r="F170" i="1"/>
  <c r="F154" i="1"/>
  <c r="F138" i="1"/>
  <c r="F122" i="1"/>
  <c r="F106" i="1"/>
  <c r="F90" i="1"/>
  <c r="F74" i="1"/>
  <c r="F58" i="1"/>
  <c r="F42" i="1"/>
  <c r="F26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F105" i="1"/>
  <c r="F97" i="1"/>
  <c r="F89" i="1"/>
  <c r="F81" i="1"/>
  <c r="F73" i="1"/>
  <c r="F65" i="1"/>
  <c r="F57" i="1"/>
  <c r="F49" i="1"/>
  <c r="F41" i="1"/>
  <c r="F33" i="1"/>
  <c r="F25" i="1"/>
  <c r="F17" i="1"/>
  <c r="F16" i="1"/>
  <c r="C12" i="1"/>
  <c r="D13" i="1" s="1"/>
  <c r="F244" i="1"/>
  <c r="F228" i="1"/>
  <c r="F212" i="1"/>
  <c r="F188" i="1"/>
  <c r="F164" i="1"/>
  <c r="F140" i="1"/>
  <c r="F108" i="1"/>
  <c r="F76" i="1"/>
  <c r="F36" i="1"/>
  <c r="F243" i="1"/>
  <c r="F171" i="1"/>
  <c r="F35" i="1"/>
  <c r="F240" i="1"/>
  <c r="F224" i="1"/>
  <c r="F200" i="1"/>
  <c r="F184" i="1"/>
  <c r="F168" i="1"/>
  <c r="F152" i="1"/>
  <c r="F136" i="1"/>
  <c r="F120" i="1"/>
  <c r="F96" i="1"/>
  <c r="F80" i="1"/>
  <c r="F56" i="1"/>
  <c r="F32" i="1"/>
  <c r="F247" i="1"/>
  <c r="F239" i="1"/>
  <c r="F231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111" i="1"/>
  <c r="F103" i="1"/>
  <c r="F95" i="1"/>
  <c r="F87" i="1"/>
  <c r="F79" i="1"/>
  <c r="F71" i="1"/>
  <c r="F63" i="1"/>
  <c r="F55" i="1"/>
  <c r="F47" i="1"/>
  <c r="F39" i="1"/>
  <c r="F31" i="1"/>
  <c r="F23" i="1"/>
  <c r="F15" i="1"/>
  <c r="F45" i="1"/>
  <c r="F21" i="1"/>
  <c r="F236" i="1"/>
  <c r="F204" i="1"/>
  <c r="F180" i="1"/>
  <c r="F156" i="1"/>
  <c r="F132" i="1"/>
  <c r="F116" i="1"/>
  <c r="F84" i="1"/>
  <c r="F28" i="1"/>
  <c r="F227" i="1"/>
  <c r="F155" i="1"/>
  <c r="F27" i="1"/>
  <c r="F248" i="1"/>
  <c r="F232" i="1"/>
  <c r="F216" i="1"/>
  <c r="F208" i="1"/>
  <c r="F192" i="1"/>
  <c r="F176" i="1"/>
  <c r="F160" i="1"/>
  <c r="F144" i="1"/>
  <c r="F128" i="1"/>
  <c r="F112" i="1"/>
  <c r="F104" i="1"/>
  <c r="F88" i="1"/>
  <c r="F72" i="1"/>
  <c r="F64" i="1"/>
  <c r="F48" i="1"/>
  <c r="F40" i="1"/>
  <c r="F24" i="1"/>
  <c r="F13" i="1"/>
  <c r="I14" i="1" s="1"/>
  <c r="F246" i="1"/>
  <c r="F238" i="1"/>
  <c r="F230" i="1"/>
  <c r="F222" i="1"/>
  <c r="F214" i="1"/>
  <c r="F206" i="1"/>
  <c r="F198" i="1"/>
  <c r="F190" i="1"/>
  <c r="F182" i="1"/>
  <c r="F174" i="1"/>
  <c r="F166" i="1"/>
  <c r="F158" i="1"/>
  <c r="F150" i="1"/>
  <c r="F142" i="1"/>
  <c r="F134" i="1"/>
  <c r="F126" i="1"/>
  <c r="F118" i="1"/>
  <c r="F110" i="1"/>
  <c r="F102" i="1"/>
  <c r="F94" i="1"/>
  <c r="F86" i="1"/>
  <c r="F78" i="1"/>
  <c r="F70" i="1"/>
  <c r="F62" i="1"/>
  <c r="F54" i="1"/>
  <c r="F46" i="1"/>
  <c r="F38" i="1"/>
  <c r="F30" i="1"/>
  <c r="F22" i="1"/>
  <c r="AE21" i="1"/>
  <c r="AE28" i="1"/>
  <c r="AE29" i="1" s="1"/>
  <c r="AF30" i="1" s="1"/>
  <c r="E13" i="1" l="1"/>
  <c r="C13" i="1" s="1"/>
  <c r="D14" i="1" s="1"/>
  <c r="E14" i="1" l="1"/>
  <c r="C14" i="1" l="1"/>
  <c r="D15" i="1" s="1"/>
  <c r="E15" i="1" l="1"/>
  <c r="C15" i="1" l="1"/>
  <c r="D16" i="1" s="1"/>
  <c r="E16" i="1" l="1"/>
  <c r="C16" i="1" l="1"/>
  <c r="D17" i="1" s="1"/>
  <c r="E17" i="1" l="1"/>
  <c r="C17" i="1" l="1"/>
  <c r="D18" i="1" s="1"/>
  <c r="E18" i="1" l="1"/>
  <c r="C18" i="1" l="1"/>
  <c r="D19" i="1" s="1"/>
  <c r="E19" i="1" l="1"/>
  <c r="C19" i="1" l="1"/>
  <c r="D20" i="1" s="1"/>
  <c r="E20" i="1" l="1"/>
  <c r="C20" i="1" l="1"/>
  <c r="D21" i="1" s="1"/>
  <c r="E21" i="1" l="1"/>
  <c r="C21" i="1" l="1"/>
  <c r="D22" i="1" s="1"/>
  <c r="G36" i="1" l="1"/>
  <c r="E22" i="1" l="1"/>
  <c r="C22" i="1" l="1"/>
  <c r="D23" i="1" s="1"/>
  <c r="G24" i="1" l="1"/>
  <c r="E23" i="1" l="1"/>
  <c r="C23" i="1" l="1"/>
  <c r="D24" i="1" s="1"/>
  <c r="E24" i="1" l="1"/>
  <c r="C24" i="1" s="1"/>
  <c r="D25" i="1" s="1"/>
  <c r="E25" i="1" l="1"/>
  <c r="C25" i="1" l="1"/>
  <c r="D26" i="1" s="1"/>
  <c r="E26" i="1" l="1"/>
  <c r="C26" i="1" l="1"/>
  <c r="D27" i="1" s="1"/>
  <c r="G48" i="1"/>
  <c r="E27" i="1" l="1"/>
  <c r="C27" i="1" l="1"/>
  <c r="D28" i="1" s="1"/>
  <c r="E28" i="1" l="1"/>
  <c r="C28" i="1" l="1"/>
  <c r="D29" i="1" s="1"/>
  <c r="E29" i="1" l="1"/>
  <c r="C29" i="1" l="1"/>
  <c r="D30" i="1" s="1"/>
  <c r="E30" i="1" l="1"/>
  <c r="C30" i="1" l="1"/>
  <c r="D31" i="1" s="1"/>
  <c r="E31" i="1" l="1"/>
  <c r="C31" i="1" l="1"/>
  <c r="D32" i="1" s="1"/>
  <c r="E32" i="1" l="1"/>
  <c r="C32" i="1" s="1"/>
  <c r="D33" i="1" s="1"/>
  <c r="G60" i="1"/>
  <c r="E33" i="1" l="1"/>
  <c r="C33" i="1" l="1"/>
  <c r="D34" i="1" s="1"/>
  <c r="E34" i="1" l="1"/>
  <c r="C34" i="1" l="1"/>
  <c r="D35" i="1" s="1"/>
  <c r="E35" i="1" l="1"/>
  <c r="C35" i="1" s="1"/>
  <c r="D36" i="1" s="1"/>
  <c r="J36" i="1" s="1"/>
  <c r="J38" i="1" s="1"/>
  <c r="J40" i="1" s="1"/>
  <c r="E36" i="1" l="1"/>
  <c r="C36" i="1" l="1"/>
  <c r="D37" i="1" s="1"/>
  <c r="E37" i="1" l="1"/>
  <c r="C37" i="1" l="1"/>
  <c r="D38" i="1" s="1"/>
  <c r="E38" i="1" l="1"/>
  <c r="C38" i="1" l="1"/>
  <c r="D39" i="1" s="1"/>
  <c r="G72" i="1"/>
  <c r="E39" i="1" l="1"/>
  <c r="C39" i="1" l="1"/>
  <c r="D40" i="1" s="1"/>
  <c r="E40" i="1" l="1"/>
  <c r="C40" i="1" l="1"/>
  <c r="D41" i="1" s="1"/>
  <c r="E41" i="1" l="1"/>
  <c r="C41" i="1" l="1"/>
  <c r="D42" i="1" s="1"/>
  <c r="E42" i="1" l="1"/>
  <c r="C42" i="1" l="1"/>
  <c r="D43" i="1" s="1"/>
  <c r="E43" i="1" l="1"/>
  <c r="C43" i="1" s="1"/>
  <c r="D44" i="1" s="1"/>
  <c r="E44" i="1" l="1"/>
  <c r="C44" i="1" s="1"/>
  <c r="D45" i="1" s="1"/>
  <c r="G84" i="1"/>
  <c r="E45" i="1" l="1"/>
  <c r="C45" i="1" l="1"/>
  <c r="D46" i="1" s="1"/>
  <c r="E46" i="1" l="1"/>
  <c r="C46" i="1" l="1"/>
  <c r="D47" i="1" s="1"/>
  <c r="E47" i="1" l="1"/>
  <c r="C47" i="1" l="1"/>
  <c r="D48" i="1" s="1"/>
  <c r="E48" i="1" l="1"/>
  <c r="C48" i="1" l="1"/>
  <c r="D49" i="1" s="1"/>
  <c r="E49" i="1" l="1"/>
  <c r="C49" i="1" l="1"/>
  <c r="D50" i="1" s="1"/>
  <c r="E50" i="1" l="1"/>
  <c r="C50" i="1" l="1"/>
  <c r="D51" i="1" s="1"/>
  <c r="G96" i="1"/>
  <c r="E51" i="1" l="1"/>
  <c r="C51" i="1" l="1"/>
  <c r="D52" i="1" s="1"/>
  <c r="E52" i="1" l="1"/>
  <c r="C52" i="1" l="1"/>
  <c r="D53" i="1" s="1"/>
  <c r="E53" i="1" l="1"/>
  <c r="C53" i="1" l="1"/>
  <c r="D54" i="1" s="1"/>
  <c r="E54" i="1" l="1"/>
  <c r="C54" i="1" l="1"/>
  <c r="D55" i="1" s="1"/>
  <c r="E55" i="1" l="1"/>
  <c r="C55" i="1" l="1"/>
  <c r="D56" i="1" s="1"/>
  <c r="G108" i="1"/>
  <c r="E56" i="1" l="1"/>
  <c r="C56" i="1" l="1"/>
  <c r="D57" i="1" s="1"/>
  <c r="E57" i="1" l="1"/>
  <c r="C57" i="1" l="1"/>
  <c r="D58" i="1" s="1"/>
  <c r="E58" i="1" l="1"/>
  <c r="C58" i="1" l="1"/>
  <c r="D59" i="1" s="1"/>
  <c r="E59" i="1" l="1"/>
  <c r="C59" i="1" l="1"/>
  <c r="D60" i="1" s="1"/>
  <c r="E60" i="1" l="1"/>
  <c r="C60" i="1" l="1"/>
  <c r="D61" i="1" s="1"/>
  <c r="E61" i="1" l="1"/>
  <c r="C61" i="1" l="1"/>
  <c r="D62" i="1" s="1"/>
  <c r="G120" i="1"/>
  <c r="E62" i="1" l="1"/>
  <c r="C62" i="1" l="1"/>
  <c r="D63" i="1" s="1"/>
  <c r="E63" i="1" l="1"/>
  <c r="C63" i="1" l="1"/>
  <c r="D64" i="1" s="1"/>
  <c r="E64" i="1" l="1"/>
  <c r="C64" i="1" l="1"/>
  <c r="D65" i="1" s="1"/>
  <c r="E65" i="1" l="1"/>
  <c r="C65" i="1" l="1"/>
  <c r="D66" i="1" s="1"/>
  <c r="E66" i="1" l="1"/>
  <c r="C66" i="1" l="1"/>
  <c r="D67" i="1" s="1"/>
  <c r="E67" i="1" l="1"/>
  <c r="C67" i="1" l="1"/>
  <c r="D68" i="1" s="1"/>
  <c r="E68" i="1" l="1"/>
  <c r="C68" i="1" l="1"/>
  <c r="D69" i="1" s="1"/>
  <c r="E69" i="1" l="1"/>
  <c r="C69" i="1" l="1"/>
  <c r="D70" i="1" s="1"/>
  <c r="E70" i="1" l="1"/>
  <c r="C70" i="1" l="1"/>
  <c r="D71" i="1" s="1"/>
  <c r="E71" i="1" l="1"/>
  <c r="C71" i="1" l="1"/>
  <c r="D72" i="1" s="1"/>
  <c r="E72" i="1" l="1"/>
  <c r="C72" i="1" l="1"/>
  <c r="D73" i="1" s="1"/>
  <c r="E73" i="1" l="1"/>
  <c r="C73" i="1" l="1"/>
  <c r="D74" i="1" s="1"/>
  <c r="E74" i="1" l="1"/>
  <c r="C74" i="1" l="1"/>
  <c r="D75" i="1" s="1"/>
  <c r="E75" i="1" l="1"/>
  <c r="C75" i="1" l="1"/>
  <c r="D76" i="1" s="1"/>
  <c r="E76" i="1" l="1"/>
  <c r="C76" i="1" l="1"/>
  <c r="D77" i="1" s="1"/>
  <c r="E77" i="1" l="1"/>
  <c r="C77" i="1" l="1"/>
  <c r="D78" i="1" s="1"/>
  <c r="E78" i="1" l="1"/>
  <c r="C78" i="1" l="1"/>
  <c r="D79" i="1" s="1"/>
  <c r="E79" i="1" l="1"/>
  <c r="C79" i="1" l="1"/>
  <c r="D80" i="1" s="1"/>
  <c r="E80" i="1" l="1"/>
  <c r="C80" i="1" l="1"/>
  <c r="D81" i="1" s="1"/>
  <c r="E81" i="1" l="1"/>
  <c r="C81" i="1" l="1"/>
  <c r="D82" i="1" s="1"/>
  <c r="E82" i="1" l="1"/>
  <c r="C82" i="1" s="1"/>
  <c r="D83" i="1" s="1"/>
  <c r="E83" i="1" l="1"/>
  <c r="C83" i="1" l="1"/>
  <c r="D84" i="1" s="1"/>
  <c r="E84" i="1" l="1"/>
  <c r="C84" i="1" l="1"/>
  <c r="D85" i="1" s="1"/>
  <c r="E85" i="1" l="1"/>
  <c r="C85" i="1" l="1"/>
  <c r="D86" i="1" s="1"/>
  <c r="E86" i="1" l="1"/>
  <c r="C86" i="1" l="1"/>
  <c r="D87" i="1" s="1"/>
  <c r="E87" i="1" l="1"/>
  <c r="C87" i="1" l="1"/>
  <c r="D88" i="1" s="1"/>
  <c r="E88" i="1" l="1"/>
  <c r="C88" i="1" l="1"/>
  <c r="D89" i="1" s="1"/>
  <c r="E89" i="1" l="1"/>
  <c r="C89" i="1" s="1"/>
  <c r="D90" i="1" s="1"/>
  <c r="E90" i="1" l="1"/>
  <c r="C90" i="1" l="1"/>
  <c r="D91" i="1" s="1"/>
  <c r="E91" i="1" l="1"/>
  <c r="C91" i="1" l="1"/>
  <c r="D92" i="1" s="1"/>
  <c r="E92" i="1" l="1"/>
  <c r="C92" i="1" l="1"/>
  <c r="D93" i="1" s="1"/>
  <c r="E93" i="1" l="1"/>
  <c r="C93" i="1" s="1"/>
  <c r="D94" i="1" s="1"/>
  <c r="E94" i="1" l="1"/>
  <c r="C94" i="1" l="1"/>
  <c r="D95" i="1" s="1"/>
  <c r="E95" i="1" l="1"/>
  <c r="C95" i="1" l="1"/>
  <c r="D96" i="1" s="1"/>
  <c r="E96" i="1" l="1"/>
  <c r="C96" i="1" l="1"/>
  <c r="D97" i="1" s="1"/>
  <c r="E97" i="1" l="1"/>
  <c r="C97" i="1" l="1"/>
  <c r="D98" i="1" s="1"/>
  <c r="E98" i="1" l="1"/>
  <c r="C98" i="1" l="1"/>
  <c r="D99" i="1" s="1"/>
  <c r="E99" i="1" l="1"/>
  <c r="C99" i="1" s="1"/>
  <c r="D100" i="1" s="1"/>
  <c r="E100" i="1" l="1"/>
  <c r="C100" i="1" l="1"/>
  <c r="D101" i="1" s="1"/>
  <c r="E101" i="1" l="1"/>
  <c r="C101" i="1" l="1"/>
  <c r="D102" i="1" s="1"/>
  <c r="E102" i="1" l="1"/>
  <c r="C102" i="1" l="1"/>
  <c r="D103" i="1" s="1"/>
  <c r="E103" i="1" l="1"/>
  <c r="C103" i="1" l="1"/>
  <c r="D104" i="1" s="1"/>
  <c r="E104" i="1" l="1"/>
  <c r="C104" i="1" l="1"/>
  <c r="D105" i="1" s="1"/>
  <c r="E105" i="1" l="1"/>
  <c r="C105" i="1" l="1"/>
  <c r="D106" i="1" s="1"/>
  <c r="E106" i="1" l="1"/>
  <c r="C106" i="1" l="1"/>
  <c r="D107" i="1" s="1"/>
  <c r="E107" i="1" l="1"/>
  <c r="C107" i="1" l="1"/>
  <c r="D108" i="1" s="1"/>
  <c r="E108" i="1" l="1"/>
  <c r="C108" i="1" l="1"/>
  <c r="D109" i="1" s="1"/>
  <c r="E109" i="1" l="1"/>
  <c r="C109" i="1" l="1"/>
  <c r="D110" i="1" s="1"/>
  <c r="E110" i="1" l="1"/>
  <c r="C110" i="1" l="1"/>
  <c r="D111" i="1" s="1"/>
  <c r="E111" i="1" l="1"/>
  <c r="C111" i="1" l="1"/>
  <c r="D112" i="1" s="1"/>
  <c r="E112" i="1" l="1"/>
  <c r="C112" i="1" l="1"/>
  <c r="D113" i="1" s="1"/>
  <c r="E113" i="1" l="1"/>
  <c r="C113" i="1" l="1"/>
  <c r="D114" i="1" s="1"/>
  <c r="E114" i="1" l="1"/>
  <c r="C114" i="1" l="1"/>
  <c r="D115" i="1" s="1"/>
  <c r="E115" i="1" l="1"/>
  <c r="C115" i="1" l="1"/>
  <c r="D116" i="1" s="1"/>
  <c r="E116" i="1" l="1"/>
  <c r="C116" i="1" l="1"/>
  <c r="D117" i="1" s="1"/>
  <c r="E117" i="1" l="1"/>
  <c r="C117" i="1" l="1"/>
  <c r="D118" i="1" s="1"/>
  <c r="E118" i="1" l="1"/>
  <c r="C118" i="1" l="1"/>
  <c r="D119" i="1" s="1"/>
  <c r="E119" i="1" l="1"/>
  <c r="C119" i="1" l="1"/>
  <c r="D120" i="1" s="1"/>
  <c r="E120" i="1" l="1"/>
  <c r="C120" i="1" l="1"/>
  <c r="D121" i="1" s="1"/>
  <c r="E121" i="1" l="1"/>
  <c r="C121" i="1" l="1"/>
  <c r="D122" i="1" s="1"/>
  <c r="E122" i="1" l="1"/>
  <c r="C122" i="1" l="1"/>
  <c r="D123" i="1" s="1"/>
  <c r="E123" i="1" l="1"/>
  <c r="C123" i="1" l="1"/>
  <c r="D124" i="1" s="1"/>
  <c r="E124" i="1" l="1"/>
  <c r="C124" i="1" l="1"/>
  <c r="D125" i="1" s="1"/>
  <c r="E125" i="1" l="1"/>
  <c r="C125" i="1" l="1"/>
  <c r="D126" i="1" s="1"/>
  <c r="E126" i="1" l="1"/>
  <c r="C126" i="1" l="1"/>
  <c r="D127" i="1" s="1"/>
  <c r="E127" i="1" l="1"/>
  <c r="C127" i="1" l="1"/>
  <c r="D128" i="1" s="1"/>
  <c r="E128" i="1" l="1"/>
  <c r="C128" i="1" l="1"/>
  <c r="D129" i="1" s="1"/>
  <c r="E129" i="1" l="1"/>
  <c r="C129" i="1" l="1"/>
  <c r="D130" i="1" s="1"/>
  <c r="E130" i="1" l="1"/>
  <c r="C130" i="1" l="1"/>
  <c r="D131" i="1" s="1"/>
  <c r="E131" i="1" l="1"/>
  <c r="C131" i="1" s="1"/>
  <c r="D132" i="1" s="1"/>
  <c r="E132" i="1" l="1"/>
  <c r="C132" i="1" l="1"/>
  <c r="D133" i="1" s="1"/>
  <c r="E133" i="1" l="1"/>
  <c r="C133" i="1" l="1"/>
  <c r="D134" i="1" s="1"/>
  <c r="E134" i="1" l="1"/>
  <c r="G132" i="1"/>
  <c r="C134" i="1" l="1"/>
  <c r="D135" i="1" s="1"/>
  <c r="E135" i="1" l="1"/>
  <c r="C135" i="1" l="1"/>
  <c r="D136" i="1" s="1"/>
  <c r="E136" i="1" l="1"/>
  <c r="C136" i="1" l="1"/>
  <c r="D137" i="1" s="1"/>
  <c r="E137" i="1" l="1"/>
  <c r="C137" i="1" l="1"/>
  <c r="D138" i="1" s="1"/>
  <c r="E138" i="1" l="1"/>
  <c r="C138" i="1" l="1"/>
  <c r="D139" i="1" s="1"/>
  <c r="E139" i="1" l="1"/>
  <c r="C139" i="1" l="1"/>
  <c r="D140" i="1" s="1"/>
  <c r="E140" i="1" l="1"/>
  <c r="C140" i="1" l="1"/>
  <c r="D141" i="1" s="1"/>
  <c r="E141" i="1" l="1"/>
  <c r="C141" i="1" l="1"/>
  <c r="D142" i="1" s="1"/>
  <c r="E142" i="1" l="1"/>
  <c r="C142" i="1" l="1"/>
  <c r="D143" i="1" s="1"/>
  <c r="E143" i="1" l="1"/>
  <c r="C143" i="1" l="1"/>
  <c r="D144" i="1" s="1"/>
  <c r="E144" i="1" l="1"/>
  <c r="C144" i="1" s="1"/>
  <c r="D145" i="1" s="1"/>
  <c r="E145" i="1" l="1"/>
  <c r="C145" i="1" l="1"/>
  <c r="D146" i="1" s="1"/>
  <c r="E146" i="1" l="1"/>
  <c r="C146" i="1" l="1"/>
  <c r="D147" i="1" s="1"/>
  <c r="E147" i="1" l="1"/>
  <c r="C147" i="1" l="1"/>
  <c r="D148" i="1" s="1"/>
  <c r="E148" i="1" l="1"/>
  <c r="C148" i="1" l="1"/>
  <c r="D149" i="1" s="1"/>
  <c r="E149" i="1" l="1"/>
  <c r="C149" i="1" l="1"/>
  <c r="D150" i="1" s="1"/>
  <c r="E150" i="1" l="1"/>
  <c r="C150" i="1" l="1"/>
  <c r="D151" i="1" s="1"/>
  <c r="E151" i="1" l="1"/>
  <c r="C151" i="1" l="1"/>
  <c r="D152" i="1" s="1"/>
  <c r="E152" i="1" l="1"/>
  <c r="C152" i="1" l="1"/>
  <c r="D153" i="1" s="1"/>
  <c r="E153" i="1" l="1"/>
  <c r="C153" i="1" l="1"/>
  <c r="D154" i="1" s="1"/>
  <c r="E154" i="1" l="1"/>
  <c r="C154" i="1" l="1"/>
  <c r="D155" i="1" s="1"/>
  <c r="E155" i="1" l="1"/>
  <c r="C155" i="1" l="1"/>
  <c r="D156" i="1" s="1"/>
  <c r="E156" i="1" l="1"/>
  <c r="C156" i="1" l="1"/>
  <c r="D157" i="1" s="1"/>
  <c r="E157" i="1" l="1"/>
  <c r="C157" i="1" l="1"/>
  <c r="D158" i="1" s="1"/>
  <c r="E158" i="1" l="1"/>
  <c r="C158" i="1" l="1"/>
  <c r="D159" i="1" s="1"/>
  <c r="E159" i="1" l="1"/>
  <c r="C159" i="1" l="1"/>
  <c r="D160" i="1" s="1"/>
  <c r="E160" i="1" l="1"/>
  <c r="C160" i="1" l="1"/>
  <c r="D161" i="1" s="1"/>
  <c r="E161" i="1" l="1"/>
  <c r="C161" i="1" l="1"/>
  <c r="D162" i="1" s="1"/>
  <c r="E162" i="1" l="1"/>
  <c r="C162" i="1" l="1"/>
  <c r="D163" i="1" s="1"/>
  <c r="E163" i="1" l="1"/>
  <c r="C163" i="1" l="1"/>
  <c r="D164" i="1" s="1"/>
  <c r="E164" i="1" l="1"/>
  <c r="C164" i="1" l="1"/>
  <c r="D165" i="1" s="1"/>
  <c r="E165" i="1" l="1"/>
  <c r="C165" i="1" l="1"/>
  <c r="D166" i="1" s="1"/>
  <c r="E166" i="1" l="1"/>
  <c r="C166" i="1" l="1"/>
  <c r="D167" i="1" s="1"/>
  <c r="E167" i="1" l="1"/>
  <c r="C167" i="1" l="1"/>
  <c r="D168" i="1" s="1"/>
  <c r="E168" i="1" l="1"/>
  <c r="C168" i="1" l="1"/>
  <c r="D169" i="1" s="1"/>
  <c r="E169" i="1" l="1"/>
  <c r="C169" i="1" l="1"/>
  <c r="D170" i="1" s="1"/>
  <c r="E170" i="1" l="1"/>
  <c r="C170" i="1" l="1"/>
  <c r="D171" i="1" s="1"/>
  <c r="E171" i="1" l="1"/>
  <c r="C171" i="1" l="1"/>
  <c r="D172" i="1" s="1"/>
  <c r="E172" i="1" l="1"/>
  <c r="C172" i="1" l="1"/>
  <c r="D173" i="1" s="1"/>
  <c r="E173" i="1" l="1"/>
  <c r="C173" i="1" l="1"/>
  <c r="D174" i="1" s="1"/>
  <c r="E174" i="1" l="1"/>
  <c r="C174" i="1" l="1"/>
  <c r="D175" i="1" s="1"/>
  <c r="E175" i="1" l="1"/>
  <c r="C175" i="1" l="1"/>
  <c r="D176" i="1" s="1"/>
  <c r="E176" i="1" l="1"/>
  <c r="C176" i="1" l="1"/>
  <c r="D177" i="1" s="1"/>
  <c r="E177" i="1" l="1"/>
  <c r="C177" i="1" l="1"/>
  <c r="D178" i="1" s="1"/>
  <c r="E178" i="1" l="1"/>
  <c r="C178" i="1" l="1"/>
  <c r="D179" i="1" s="1"/>
  <c r="E179" i="1" l="1"/>
  <c r="C179" i="1" l="1"/>
  <c r="D180" i="1" s="1"/>
  <c r="E180" i="1" l="1"/>
  <c r="C180" i="1" l="1"/>
  <c r="D181" i="1" s="1"/>
  <c r="E181" i="1" l="1"/>
  <c r="C181" i="1" l="1"/>
  <c r="D182" i="1" s="1"/>
  <c r="E182" i="1" l="1"/>
  <c r="C182" i="1" l="1"/>
  <c r="D183" i="1" s="1"/>
  <c r="E183" i="1" l="1"/>
  <c r="C183" i="1" l="1"/>
  <c r="D184" i="1" s="1"/>
  <c r="E184" i="1" l="1"/>
  <c r="C184" i="1" l="1"/>
  <c r="D185" i="1" s="1"/>
  <c r="E185" i="1" l="1"/>
  <c r="C185" i="1" l="1"/>
  <c r="D186" i="1" s="1"/>
  <c r="E186" i="1" l="1"/>
  <c r="C186" i="1" l="1"/>
  <c r="D187" i="1" s="1"/>
  <c r="E187" i="1" l="1"/>
  <c r="C187" i="1" l="1"/>
  <c r="D188" i="1" s="1"/>
  <c r="E188" i="1" l="1"/>
  <c r="C188" i="1" l="1"/>
  <c r="D189" i="1" s="1"/>
  <c r="E189" i="1" l="1"/>
  <c r="C189" i="1" l="1"/>
  <c r="D190" i="1" s="1"/>
  <c r="E190" i="1" l="1"/>
  <c r="C190" i="1" l="1"/>
  <c r="D191" i="1" s="1"/>
  <c r="E191" i="1" l="1"/>
  <c r="C191" i="1" l="1"/>
  <c r="D192" i="1" s="1"/>
  <c r="E192" i="1" l="1"/>
  <c r="C192" i="1" l="1"/>
  <c r="D193" i="1" s="1"/>
  <c r="E193" i="1" l="1"/>
  <c r="C193" i="1" l="1"/>
  <c r="D194" i="1" s="1"/>
  <c r="E194" i="1" l="1"/>
  <c r="C194" i="1" l="1"/>
  <c r="D195" i="1" s="1"/>
  <c r="E195" i="1" l="1"/>
  <c r="C195" i="1" l="1"/>
  <c r="D196" i="1" s="1"/>
  <c r="E196" i="1" l="1"/>
  <c r="C196" i="1" l="1"/>
  <c r="D197" i="1" s="1"/>
  <c r="E197" i="1" l="1"/>
  <c r="C197" i="1" l="1"/>
  <c r="D198" i="1" s="1"/>
  <c r="E198" i="1" l="1"/>
  <c r="C198" i="1" l="1"/>
  <c r="D199" i="1" s="1"/>
  <c r="E199" i="1" l="1"/>
  <c r="C199" i="1" l="1"/>
  <c r="D200" i="1" s="1"/>
  <c r="E200" i="1" l="1"/>
  <c r="C200" i="1" l="1"/>
  <c r="D201" i="1" s="1"/>
  <c r="E201" i="1" l="1"/>
  <c r="C201" i="1" l="1"/>
  <c r="D202" i="1" s="1"/>
  <c r="E202" i="1" l="1"/>
  <c r="C202" i="1" l="1"/>
  <c r="D203" i="1" s="1"/>
  <c r="E203" i="1" l="1"/>
  <c r="C203" i="1" l="1"/>
  <c r="D204" i="1" s="1"/>
  <c r="E204" i="1" l="1"/>
  <c r="C204" i="1" l="1"/>
  <c r="D205" i="1" s="1"/>
  <c r="E205" i="1" l="1"/>
  <c r="C205" i="1" l="1"/>
  <c r="D206" i="1" s="1"/>
  <c r="E206" i="1" l="1"/>
  <c r="C206" i="1" l="1"/>
  <c r="D207" i="1" s="1"/>
  <c r="E207" i="1" l="1"/>
  <c r="C207" i="1" l="1"/>
  <c r="D208" i="1" s="1"/>
  <c r="E208" i="1" l="1"/>
  <c r="C208" i="1" l="1"/>
  <c r="D209" i="1" s="1"/>
  <c r="E209" i="1" l="1"/>
  <c r="C209" i="1" l="1"/>
  <c r="D210" i="1" s="1"/>
  <c r="E210" i="1" l="1"/>
  <c r="C210" i="1" l="1"/>
  <c r="D211" i="1" s="1"/>
  <c r="E211" i="1" l="1"/>
  <c r="C211" i="1" l="1"/>
  <c r="D212" i="1" s="1"/>
  <c r="E212" i="1" l="1"/>
  <c r="C212" i="1" l="1"/>
  <c r="D213" i="1" s="1"/>
  <c r="E213" i="1" l="1"/>
  <c r="C213" i="1" l="1"/>
  <c r="D214" i="1" s="1"/>
  <c r="E214" i="1" l="1"/>
  <c r="C214" i="1" l="1"/>
  <c r="D215" i="1" s="1"/>
  <c r="E215" i="1" l="1"/>
  <c r="C215" i="1" l="1"/>
  <c r="D216" i="1" s="1"/>
  <c r="E216" i="1" l="1"/>
  <c r="C216" i="1" l="1"/>
  <c r="D217" i="1" s="1"/>
  <c r="E217" i="1" l="1"/>
  <c r="C217" i="1" l="1"/>
  <c r="D218" i="1" s="1"/>
  <c r="E218" i="1" l="1"/>
  <c r="C218" i="1" l="1"/>
  <c r="D219" i="1" s="1"/>
  <c r="E219" i="1" l="1"/>
  <c r="C219" i="1" l="1"/>
  <c r="D220" i="1" s="1"/>
  <c r="E220" i="1" l="1"/>
  <c r="C220" i="1" l="1"/>
  <c r="D221" i="1" s="1"/>
  <c r="E221" i="1" l="1"/>
  <c r="C221" i="1" l="1"/>
  <c r="D222" i="1" s="1"/>
  <c r="E222" i="1" l="1"/>
  <c r="C222" i="1" l="1"/>
  <c r="D223" i="1" s="1"/>
  <c r="E223" i="1" l="1"/>
  <c r="C223" i="1" l="1"/>
  <c r="D224" i="1" s="1"/>
  <c r="E224" i="1" l="1"/>
  <c r="C224" i="1" l="1"/>
  <c r="D225" i="1" s="1"/>
  <c r="E225" i="1" l="1"/>
  <c r="C225" i="1" l="1"/>
  <c r="D226" i="1" s="1"/>
  <c r="E226" i="1" l="1"/>
  <c r="C226" i="1" l="1"/>
  <c r="D227" i="1" s="1"/>
  <c r="E227" i="1" l="1"/>
  <c r="C227" i="1" l="1"/>
  <c r="D228" i="1" s="1"/>
  <c r="E228" i="1" l="1"/>
  <c r="C228" i="1" l="1"/>
  <c r="D229" i="1" s="1"/>
  <c r="E229" i="1" l="1"/>
  <c r="C229" i="1" l="1"/>
  <c r="D230" i="1" s="1"/>
  <c r="E230" i="1" l="1"/>
  <c r="C230" i="1" l="1"/>
  <c r="D231" i="1" s="1"/>
  <c r="E231" i="1" l="1"/>
  <c r="C231" i="1" l="1"/>
  <c r="D232" i="1" s="1"/>
  <c r="E232" i="1" l="1"/>
  <c r="C232" i="1" l="1"/>
  <c r="D233" i="1" s="1"/>
  <c r="E233" i="1" l="1"/>
  <c r="C233" i="1" l="1"/>
  <c r="D234" i="1" s="1"/>
  <c r="E234" i="1" l="1"/>
  <c r="C234" i="1" l="1"/>
  <c r="D235" i="1" s="1"/>
  <c r="E235" i="1" l="1"/>
  <c r="C235" i="1" l="1"/>
  <c r="D236" i="1" s="1"/>
  <c r="E236" i="1" l="1"/>
  <c r="C236" i="1" l="1"/>
  <c r="D237" i="1" s="1"/>
  <c r="E237" i="1" l="1"/>
  <c r="C237" i="1" l="1"/>
  <c r="D238" i="1" s="1"/>
  <c r="E238" i="1" l="1"/>
  <c r="C238" i="1" l="1"/>
  <c r="D239" i="1" s="1"/>
  <c r="E239" i="1" l="1"/>
  <c r="C239" i="1" l="1"/>
  <c r="D240" i="1" s="1"/>
  <c r="E240" i="1" l="1"/>
  <c r="C240" i="1" l="1"/>
  <c r="D241" i="1" s="1"/>
  <c r="E241" i="1" l="1"/>
  <c r="C241" i="1" l="1"/>
  <c r="D242" i="1" s="1"/>
  <c r="E242" i="1" l="1"/>
  <c r="C242" i="1" l="1"/>
  <c r="D243" i="1" s="1"/>
  <c r="E243" i="1" l="1"/>
  <c r="C243" i="1" l="1"/>
  <c r="D244" i="1" s="1"/>
  <c r="E244" i="1" l="1"/>
  <c r="C244" i="1" l="1"/>
  <c r="D245" i="1" s="1"/>
  <c r="E245" i="1" l="1"/>
  <c r="C245" i="1" l="1"/>
  <c r="D246" i="1" s="1"/>
  <c r="E246" i="1" l="1"/>
  <c r="C246" i="1" l="1"/>
  <c r="D247" i="1" s="1"/>
  <c r="E247" i="1" l="1"/>
  <c r="C247" i="1" l="1"/>
  <c r="D248" i="1" s="1"/>
  <c r="E248" i="1" l="1"/>
  <c r="C248" i="1" s="1"/>
  <c r="D249" i="1" s="1"/>
  <c r="E249" i="1" l="1"/>
  <c r="C249" i="1" s="1"/>
  <c r="D250" i="1" s="1"/>
  <c r="E250" i="1" l="1"/>
  <c r="C250" i="1" s="1"/>
  <c r="D251" i="1" s="1"/>
  <c r="E251" i="1" s="1"/>
  <c r="C251" i="1" s="1"/>
  <c r="D252" i="1" l="1"/>
  <c r="E252" i="1" s="1"/>
  <c r="C252" i="1" s="1"/>
  <c r="D253" i="1" s="1"/>
  <c r="E253" i="1" s="1"/>
  <c r="C253" i="1" s="1"/>
  <c r="D254" i="1" s="1"/>
  <c r="E254" i="1" s="1"/>
  <c r="C254" i="1" s="1"/>
  <c r="D255" i="1" s="1"/>
  <c r="E255" i="1" s="1"/>
  <c r="C255" i="1" s="1"/>
  <c r="D256" i="1" s="1"/>
  <c r="E256" i="1" s="1"/>
  <c r="C256" i="1" s="1"/>
  <c r="D257" i="1" s="1"/>
  <c r="E257" i="1" s="1"/>
  <c r="C257" i="1" s="1"/>
  <c r="D258" i="1" s="1"/>
  <c r="E258" i="1" s="1"/>
  <c r="C258" i="1" s="1"/>
  <c r="D259" i="1" s="1"/>
  <c r="E259" i="1" s="1"/>
  <c r="C259" i="1" s="1"/>
  <c r="D260" i="1" s="1"/>
  <c r="E260" i="1" s="1"/>
  <c r="C260" i="1" s="1"/>
  <c r="D261" i="1" s="1"/>
  <c r="E261" i="1" s="1"/>
  <c r="C261" i="1" s="1"/>
  <c r="D262" i="1" s="1"/>
  <c r="E262" i="1" s="1"/>
  <c r="C262" i="1" s="1"/>
  <c r="D263" i="1" l="1"/>
  <c r="E263" i="1" s="1"/>
  <c r="C263" i="1" s="1"/>
  <c r="D264" i="1" s="1"/>
  <c r="E264" i="1" s="1"/>
  <c r="C264" i="1" s="1"/>
  <c r="D265" i="1" s="1"/>
  <c r="E265" i="1" s="1"/>
  <c r="C265" i="1" s="1"/>
  <c r="D266" i="1" l="1"/>
  <c r="E266" i="1" s="1"/>
  <c r="C266" i="1" s="1"/>
  <c r="D267" i="1" l="1"/>
  <c r="E267" i="1" s="1"/>
  <c r="C267" i="1" s="1"/>
  <c r="D268" i="1" s="1"/>
  <c r="E268" i="1" s="1"/>
  <c r="C268" i="1" s="1"/>
  <c r="D269" i="1" s="1"/>
  <c r="E269" i="1" s="1"/>
  <c r="C269" i="1" s="1"/>
  <c r="D270" i="1" s="1"/>
  <c r="E270" i="1" s="1"/>
  <c r="C270" i="1" s="1"/>
  <c r="D271" i="1" s="1"/>
  <c r="E271" i="1" s="1"/>
  <c r="C271" i="1" s="1"/>
  <c r="D272" i="1" l="1"/>
  <c r="E272" i="1" s="1"/>
  <c r="C272" i="1" s="1"/>
  <c r="D273" i="1" s="1"/>
  <c r="E273" i="1" s="1"/>
  <c r="C273" i="1" s="1"/>
  <c r="D274" i="1" l="1"/>
  <c r="E274" i="1" s="1"/>
  <c r="C274" i="1" s="1"/>
  <c r="D275" i="1" s="1"/>
  <c r="E275" i="1" s="1"/>
  <c r="C275" i="1" s="1"/>
  <c r="D276" i="1" s="1"/>
  <c r="E276" i="1" s="1"/>
  <c r="C276" i="1" s="1"/>
  <c r="D277" i="1" s="1"/>
  <c r="E277" i="1" s="1"/>
  <c r="C277" i="1" s="1"/>
  <c r="D278" i="1" s="1"/>
  <c r="E278" i="1" s="1"/>
  <c r="C278" i="1" s="1"/>
  <c r="D279" i="1" s="1"/>
  <c r="E279" i="1" s="1"/>
  <c r="C279" i="1" s="1"/>
  <c r="D280" i="1" s="1"/>
  <c r="E280" i="1" s="1"/>
  <c r="C280" i="1" s="1"/>
  <c r="D281" i="1" s="1"/>
  <c r="E281" i="1" s="1"/>
  <c r="C281" i="1" s="1"/>
  <c r="D282" i="1" s="1"/>
  <c r="E282" i="1" s="1"/>
  <c r="C282" i="1" s="1"/>
  <c r="D283" i="1" s="1"/>
  <c r="E283" i="1" s="1"/>
  <c r="C283" i="1" s="1"/>
  <c r="D284" i="1" s="1"/>
  <c r="E284" i="1" s="1"/>
  <c r="C284" i="1" s="1"/>
  <c r="D285" i="1" s="1"/>
  <c r="E285" i="1" s="1"/>
  <c r="C285" i="1" s="1"/>
  <c r="D286" i="1" s="1"/>
  <c r="E286" i="1" s="1"/>
  <c r="C286" i="1" s="1"/>
  <c r="D287" i="1" s="1"/>
  <c r="E287" i="1" s="1"/>
  <c r="C287" i="1" s="1"/>
  <c r="D288" i="1" s="1"/>
  <c r="E288" i="1" s="1"/>
  <c r="C288" i="1" s="1"/>
  <c r="D289" i="1" s="1"/>
  <c r="E289" i="1" s="1"/>
  <c r="C289" i="1" s="1"/>
  <c r="D290" i="1" s="1"/>
  <c r="E290" i="1" s="1"/>
  <c r="C290" i="1" s="1"/>
  <c r="D291" i="1" s="1"/>
  <c r="E291" i="1" s="1"/>
  <c r="C291" i="1" s="1"/>
  <c r="D292" i="1" s="1"/>
  <c r="E292" i="1" s="1"/>
  <c r="C292" i="1" s="1"/>
  <c r="D293" i="1" s="1"/>
  <c r="E293" i="1" s="1"/>
  <c r="C293" i="1" s="1"/>
  <c r="D294" i="1" s="1"/>
  <c r="E294" i="1" s="1"/>
  <c r="C294" i="1" s="1"/>
  <c r="D295" i="1" s="1"/>
  <c r="E295" i="1" s="1"/>
  <c r="C295" i="1" s="1"/>
  <c r="D296" i="1" s="1"/>
  <c r="E296" i="1" s="1"/>
  <c r="C296" i="1" s="1"/>
  <c r="D297" i="1" s="1"/>
  <c r="E297" i="1" s="1"/>
  <c r="C297" i="1" s="1"/>
  <c r="D298" i="1" l="1"/>
  <c r="E298" i="1" s="1"/>
  <c r="C298" i="1" s="1"/>
  <c r="D299" i="1" s="1"/>
  <c r="E299" i="1" s="1"/>
  <c r="C299" i="1" s="1"/>
  <c r="D300" i="1" s="1"/>
  <c r="E300" i="1" s="1"/>
  <c r="C300" i="1" s="1"/>
  <c r="D301" i="1" s="1"/>
  <c r="E301" i="1" s="1"/>
  <c r="C301" i="1" s="1"/>
  <c r="D302" i="1" s="1"/>
  <c r="E302" i="1" s="1"/>
  <c r="C302" i="1" s="1"/>
  <c r="D303" i="1" s="1"/>
  <c r="E303" i="1" s="1"/>
  <c r="C303" i="1" s="1"/>
  <c r="D304" i="1" l="1"/>
  <c r="E304" i="1" s="1"/>
  <c r="C304" i="1" s="1"/>
  <c r="D305" i="1" s="1"/>
  <c r="E305" i="1" s="1"/>
  <c r="C305" i="1" s="1"/>
  <c r="D306" i="1" s="1"/>
  <c r="E306" i="1" s="1"/>
  <c r="C306" i="1" s="1"/>
  <c r="D307" i="1" s="1"/>
  <c r="E307" i="1" s="1"/>
  <c r="C307" i="1" s="1"/>
  <c r="D308" i="1" l="1"/>
  <c r="E308" i="1" s="1"/>
  <c r="C308" i="1" s="1"/>
  <c r="D309" i="1" s="1"/>
  <c r="E309" i="1" s="1"/>
  <c r="C309" i="1" s="1"/>
  <c r="D310" i="1" s="1"/>
  <c r="E310" i="1" s="1"/>
  <c r="C310" i="1" s="1"/>
  <c r="D311" i="1" s="1"/>
  <c r="E311" i="1" s="1"/>
  <c r="C311" i="1" s="1"/>
  <c r="D312" i="1" s="1"/>
  <c r="E312" i="1" s="1"/>
  <c r="C312" i="1" s="1"/>
  <c r="D313" i="1" s="1"/>
  <c r="E313" i="1" s="1"/>
  <c r="C313" i="1" s="1"/>
  <c r="D314" i="1" s="1"/>
  <c r="E314" i="1" s="1"/>
  <c r="C314" i="1" s="1"/>
  <c r="D315" i="1" s="1"/>
  <c r="E315" i="1" s="1"/>
  <c r="C315" i="1" s="1"/>
  <c r="D316" i="1" s="1"/>
  <c r="E316" i="1" s="1"/>
  <c r="C316" i="1" s="1"/>
  <c r="D317" i="1" s="1"/>
  <c r="E317" i="1" s="1"/>
  <c r="C317" i="1" s="1"/>
  <c r="D318" i="1" s="1"/>
  <c r="E318" i="1" s="1"/>
  <c r="C318" i="1" s="1"/>
  <c r="D319" i="1" s="1"/>
  <c r="E319" i="1" s="1"/>
  <c r="C319" i="1" s="1"/>
  <c r="D320" i="1" s="1"/>
  <c r="E320" i="1" s="1"/>
  <c r="C320" i="1" s="1"/>
  <c r="D321" i="1" s="1"/>
  <c r="E321" i="1" s="1"/>
  <c r="C321" i="1" s="1"/>
  <c r="D322" i="1" s="1"/>
  <c r="E322" i="1" s="1"/>
  <c r="C322" i="1" s="1"/>
  <c r="D323" i="1" s="1"/>
  <c r="E323" i="1" s="1"/>
  <c r="C323" i="1" s="1"/>
  <c r="D324" i="1" l="1"/>
  <c r="E324" i="1" s="1"/>
  <c r="C324" i="1" s="1"/>
  <c r="D325" i="1" s="1"/>
  <c r="E325" i="1" s="1"/>
  <c r="C325" i="1" s="1"/>
  <c r="D326" i="1" s="1"/>
  <c r="E326" i="1" s="1"/>
  <c r="C326" i="1" s="1"/>
  <c r="D327" i="1" s="1"/>
  <c r="E327" i="1" s="1"/>
  <c r="C327" i="1" s="1"/>
  <c r="D328" i="1" s="1"/>
  <c r="E328" i="1" s="1"/>
  <c r="C328" i="1" s="1"/>
  <c r="D329" i="1" s="1"/>
  <c r="E329" i="1" s="1"/>
  <c r="C329" i="1" s="1"/>
  <c r="D330" i="1" s="1"/>
  <c r="E330" i="1" s="1"/>
  <c r="C330" i="1" s="1"/>
  <c r="D331" i="1" l="1"/>
  <c r="E331" i="1" s="1"/>
  <c r="C331" i="1" s="1"/>
  <c r="D332" i="1" s="1"/>
  <c r="E332" i="1" s="1"/>
  <c r="C332" i="1" s="1"/>
  <c r="D333" i="1" s="1"/>
  <c r="E333" i="1" s="1"/>
  <c r="C333" i="1" s="1"/>
  <c r="D334" i="1" s="1"/>
  <c r="E334" i="1" s="1"/>
  <c r="C334" i="1" s="1"/>
  <c r="D335" i="1" s="1"/>
  <c r="E335" i="1" s="1"/>
  <c r="C335" i="1" s="1"/>
  <c r="D336" i="1" s="1"/>
  <c r="E336" i="1" s="1"/>
  <c r="C336" i="1" s="1"/>
  <c r="D337" i="1" s="1"/>
  <c r="E337" i="1" s="1"/>
  <c r="C337" i="1" s="1"/>
  <c r="D338" i="1" s="1"/>
  <c r="E338" i="1" s="1"/>
  <c r="C338" i="1" s="1"/>
  <c r="D339" i="1" s="1"/>
  <c r="E339" i="1" s="1"/>
  <c r="C339" i="1" s="1"/>
  <c r="D340" i="1" s="1"/>
  <c r="E340" i="1" s="1"/>
  <c r="C340" i="1" s="1"/>
  <c r="D341" i="1" s="1"/>
  <c r="E341" i="1" s="1"/>
  <c r="C341" i="1" s="1"/>
  <c r="D342" i="1" s="1"/>
  <c r="E342" i="1" s="1"/>
  <c r="C342" i="1" s="1"/>
  <c r="D343" i="1" s="1"/>
  <c r="E343" i="1" s="1"/>
  <c r="C343" i="1" s="1"/>
  <c r="D344" i="1" s="1"/>
  <c r="E344" i="1" s="1"/>
  <c r="C344" i="1" s="1"/>
  <c r="D345" i="1" s="1"/>
  <c r="E345" i="1" s="1"/>
  <c r="C345" i="1" s="1"/>
  <c r="D346" i="1" s="1"/>
  <c r="E346" i="1" s="1"/>
  <c r="C346" i="1" s="1"/>
  <c r="D347" i="1" s="1"/>
  <c r="E347" i="1" s="1"/>
  <c r="C347" i="1" s="1"/>
  <c r="D348" i="1" s="1"/>
  <c r="E348" i="1" s="1"/>
  <c r="C348" i="1" s="1"/>
  <c r="D349" i="1" s="1"/>
  <c r="E349" i="1" s="1"/>
  <c r="C349" i="1" s="1"/>
  <c r="D350" i="1" s="1"/>
  <c r="E350" i="1" s="1"/>
  <c r="C350" i="1" s="1"/>
  <c r="D351" i="1" s="1"/>
  <c r="E351" i="1" s="1"/>
  <c r="C351" i="1" s="1"/>
  <c r="D352" i="1" s="1"/>
  <c r="E352" i="1" s="1"/>
  <c r="C352" i="1" s="1"/>
  <c r="D353" i="1" s="1"/>
  <c r="E353" i="1" s="1"/>
  <c r="C353" i="1" s="1"/>
  <c r="D354" i="1" s="1"/>
  <c r="E354" i="1" s="1"/>
  <c r="C354" i="1" s="1"/>
  <c r="D355" i="1" s="1"/>
  <c r="E355" i="1" s="1"/>
  <c r="C355" i="1" s="1"/>
  <c r="D356" i="1" s="1"/>
  <c r="E356" i="1" s="1"/>
  <c r="C356" i="1" s="1"/>
  <c r="D357" i="1" s="1"/>
  <c r="E357" i="1" s="1"/>
  <c r="C357" i="1" s="1"/>
  <c r="D358" i="1" s="1"/>
  <c r="E358" i="1" s="1"/>
  <c r="C358" i="1" s="1"/>
  <c r="D359" i="1" s="1"/>
  <c r="E359" i="1" s="1"/>
  <c r="C359" i="1" s="1"/>
  <c r="D360" i="1" s="1"/>
  <c r="E360" i="1" s="1"/>
  <c r="C360" i="1" s="1"/>
  <c r="D361" i="1" s="1"/>
  <c r="E361" i="1" s="1"/>
  <c r="C361" i="1" s="1"/>
  <c r="D362" i="1" s="1"/>
  <c r="E362" i="1" s="1"/>
  <c r="C362" i="1" s="1"/>
  <c r="D363" i="1" s="1"/>
  <c r="E363" i="1" s="1"/>
  <c r="C363" i="1" s="1"/>
  <c r="D364" i="1" s="1"/>
  <c r="E364" i="1" s="1"/>
  <c r="C364" i="1" s="1"/>
  <c r="D365" i="1" s="1"/>
  <c r="E365" i="1" s="1"/>
  <c r="C365" i="1" s="1"/>
  <c r="D366" i="1" s="1"/>
  <c r="E366" i="1" s="1"/>
  <c r="C366" i="1" s="1"/>
  <c r="D367" i="1" s="1"/>
  <c r="E367" i="1" s="1"/>
  <c r="C367" i="1" s="1"/>
  <c r="D368" i="1" s="1"/>
  <c r="E368" i="1" s="1"/>
  <c r="C368" i="1" s="1"/>
  <c r="D369" i="1" s="1"/>
  <c r="E369" i="1" s="1"/>
  <c r="C369" i="1" s="1"/>
  <c r="D370" i="1" s="1"/>
  <c r="E370" i="1" s="1"/>
  <c r="C370" i="1" s="1"/>
  <c r="D371" i="1" s="1"/>
  <c r="E371" i="1" s="1"/>
  <c r="C371" i="1" s="1"/>
  <c r="D372" i="1" s="1"/>
  <c r="E372" i="1" s="1"/>
  <c r="C372" i="1" s="1"/>
  <c r="D373" i="1" s="1"/>
  <c r="E373" i="1" s="1"/>
  <c r="C373" i="1" s="1"/>
  <c r="D374" i="1" s="1"/>
  <c r="E374" i="1" s="1"/>
  <c r="C374" i="1" s="1"/>
  <c r="D375" i="1" s="1"/>
  <c r="E375" i="1" s="1"/>
  <c r="C375" i="1" s="1"/>
  <c r="D376" i="1" s="1"/>
  <c r="E376" i="1" s="1"/>
  <c r="C376" i="1" s="1"/>
  <c r="D377" i="1" s="1"/>
  <c r="E377" i="1" s="1"/>
  <c r="C377" i="1" s="1"/>
  <c r="D378" i="1" s="1"/>
  <c r="E378" i="1" s="1"/>
  <c r="C378" i="1" s="1"/>
  <c r="D379" i="1" s="1"/>
  <c r="E379" i="1" s="1"/>
  <c r="C379" i="1" s="1"/>
  <c r="D380" i="1" s="1"/>
  <c r="E380" i="1" s="1"/>
  <c r="C380" i="1" s="1"/>
  <c r="D381" i="1" s="1"/>
  <c r="E381" i="1" s="1"/>
  <c r="C381" i="1" s="1"/>
  <c r="D382" i="1" s="1"/>
  <c r="E382" i="1" s="1"/>
  <c r="C382" i="1" s="1"/>
  <c r="D383" i="1" s="1"/>
  <c r="E383" i="1" s="1"/>
  <c r="C383" i="1" s="1"/>
  <c r="D384" i="1" s="1"/>
  <c r="E384" i="1" s="1"/>
  <c r="C384" i="1" s="1"/>
  <c r="D385" i="1" s="1"/>
  <c r="E385" i="1" s="1"/>
  <c r="C385" i="1" s="1"/>
  <c r="D386" i="1" s="1"/>
  <c r="E386" i="1" s="1"/>
  <c r="C386" i="1" s="1"/>
  <c r="D387" i="1" s="1"/>
  <c r="E387" i="1" s="1"/>
  <c r="C387" i="1" s="1"/>
  <c r="D388" i="1" s="1"/>
  <c r="E388" i="1" s="1"/>
  <c r="C388" i="1" s="1"/>
  <c r="D389" i="1" l="1"/>
  <c r="E389" i="1" s="1"/>
  <c r="C389" i="1" s="1"/>
  <c r="D390" i="1" s="1"/>
  <c r="E390" i="1" s="1"/>
  <c r="C390" i="1" s="1"/>
  <c r="D391" i="1" s="1"/>
  <c r="E391" i="1" s="1"/>
  <c r="C391" i="1" s="1"/>
  <c r="D392" i="1" s="1"/>
  <c r="E392" i="1" s="1"/>
  <c r="C392" i="1" s="1"/>
  <c r="D393" i="1" s="1"/>
  <c r="E393" i="1" s="1"/>
  <c r="C393" i="1" s="1"/>
  <c r="D394" i="1" s="1"/>
  <c r="E394" i="1" s="1"/>
  <c r="C394" i="1" s="1"/>
  <c r="D395" i="1" s="1"/>
  <c r="E395" i="1" s="1"/>
  <c r="C395" i="1" s="1"/>
  <c r="D396" i="1" s="1"/>
  <c r="E396" i="1" s="1"/>
  <c r="C396" i="1" s="1"/>
  <c r="D397" i="1" s="1"/>
  <c r="E397" i="1" s="1"/>
  <c r="C397" i="1" s="1"/>
  <c r="D398" i="1" s="1"/>
  <c r="E398" i="1" s="1"/>
  <c r="C398" i="1" s="1"/>
  <c r="D399" i="1" s="1"/>
  <c r="E399" i="1" s="1"/>
  <c r="C399" i="1" s="1"/>
  <c r="D400" i="1" s="1"/>
  <c r="E400" i="1" s="1"/>
  <c r="C400" i="1" s="1"/>
  <c r="D401" i="1" s="1"/>
  <c r="E401" i="1" s="1"/>
  <c r="C401" i="1" s="1"/>
  <c r="D402" i="1" s="1"/>
  <c r="E402" i="1" s="1"/>
  <c r="C402" i="1" s="1"/>
  <c r="D403" i="1" s="1"/>
  <c r="E403" i="1" s="1"/>
  <c r="C403" i="1" s="1"/>
  <c r="D404" i="1" s="1"/>
  <c r="E404" i="1" s="1"/>
  <c r="C404" i="1" s="1"/>
  <c r="D405" i="1" s="1"/>
  <c r="E405" i="1" s="1"/>
  <c r="C405" i="1" s="1"/>
  <c r="D406" i="1" s="1"/>
  <c r="E406" i="1" s="1"/>
  <c r="C406" i="1" s="1"/>
  <c r="D407" i="1" s="1"/>
  <c r="E407" i="1" s="1"/>
  <c r="C407" i="1" s="1"/>
  <c r="D408" i="1" s="1"/>
  <c r="E408" i="1" s="1"/>
  <c r="C408" i="1" s="1"/>
  <c r="D409" i="1" s="1"/>
  <c r="E409" i="1" s="1"/>
  <c r="C409" i="1" s="1"/>
  <c r="D410" i="1" s="1"/>
  <c r="E410" i="1" s="1"/>
  <c r="C410" i="1" s="1"/>
  <c r="D411" i="1" s="1"/>
  <c r="E411" i="1" s="1"/>
  <c r="C411" i="1" s="1"/>
  <c r="D412" i="1" s="1"/>
  <c r="E412" i="1" s="1"/>
  <c r="C412" i="1" s="1"/>
  <c r="D413" i="1" s="1"/>
  <c r="E413" i="1" s="1"/>
  <c r="C413" i="1" s="1"/>
  <c r="D414" i="1" s="1"/>
  <c r="E414" i="1" s="1"/>
  <c r="C414" i="1" s="1"/>
  <c r="D415" i="1" s="1"/>
  <c r="E415" i="1" s="1"/>
  <c r="C415" i="1" s="1"/>
  <c r="D416" i="1" s="1"/>
  <c r="E416" i="1" s="1"/>
  <c r="C416" i="1" s="1"/>
</calcChain>
</file>

<file path=xl/sharedStrings.xml><?xml version="1.0" encoding="utf-8"?>
<sst xmlns="http://schemas.openxmlformats.org/spreadsheetml/2006/main" count="93" uniqueCount="73">
  <si>
    <t>Tabla de Desarrollo</t>
  </si>
  <si>
    <t>Meses</t>
  </si>
  <si>
    <t>Saldo</t>
  </si>
  <si>
    <t>Interés</t>
  </si>
  <si>
    <t>Capital</t>
  </si>
  <si>
    <t>Cuota</t>
  </si>
  <si>
    <t>Totales</t>
  </si>
  <si>
    <t>UF</t>
  </si>
  <si>
    <t>UF crédito</t>
  </si>
  <si>
    <t>tasa ( i )</t>
  </si>
  <si>
    <t>Cuota UF</t>
  </si>
  <si>
    <t xml:space="preserve"> AÑOS</t>
  </si>
  <si>
    <t>I</t>
  </si>
  <si>
    <t>K</t>
  </si>
  <si>
    <t>Total</t>
  </si>
  <si>
    <t>ANALISIS FINANCIERO</t>
  </si>
  <si>
    <t xml:space="preserve">Para obtener el equilibrio financiero en el tiempo Ud. debe: Primero saber que </t>
  </si>
  <si>
    <t>Equivalencias monetarias en el tiempo</t>
  </si>
  <si>
    <r>
      <t xml:space="preserve">busca, si es el </t>
    </r>
    <r>
      <rPr>
        <b/>
        <sz val="10"/>
        <rFont val="Arial"/>
        <family val="2"/>
      </rPr>
      <t>valor presente</t>
    </r>
    <r>
      <rPr>
        <sz val="11"/>
        <color theme="1"/>
        <rFont val="Calibri"/>
        <family val="2"/>
        <scheme val="minor"/>
      </rPr>
      <t xml:space="preserve">, la </t>
    </r>
    <r>
      <rPr>
        <b/>
        <sz val="10"/>
        <rFont val="Arial"/>
        <family val="2"/>
      </rPr>
      <t>anualidad</t>
    </r>
    <r>
      <rPr>
        <sz val="11"/>
        <color theme="1"/>
        <rFont val="Calibri"/>
        <family val="2"/>
        <scheme val="minor"/>
      </rPr>
      <t xml:space="preserve"> o el </t>
    </r>
    <r>
      <rPr>
        <b/>
        <sz val="10"/>
        <rFont val="Arial"/>
        <family val="2"/>
      </rPr>
      <t>valor futuro</t>
    </r>
    <r>
      <rPr>
        <sz val="11"/>
        <color theme="1"/>
        <rFont val="Calibri"/>
        <family val="2"/>
        <scheme val="minor"/>
      </rPr>
      <t>. Segundo</t>
    </r>
  </si>
  <si>
    <t>debe agregar en la celda correspondiente el número del período o años</t>
  </si>
  <si>
    <r>
      <t>de financiamiento y la tasa de interés que es anual y Tercero presione "</t>
    </r>
    <r>
      <rPr>
        <b/>
        <sz val="10"/>
        <rFont val="Arial"/>
        <family val="2"/>
      </rPr>
      <t>Enter"</t>
    </r>
    <r>
      <rPr>
        <sz val="10"/>
        <rFont val="Arial"/>
        <family val="2"/>
      </rPr>
      <t>.</t>
    </r>
  </si>
  <si>
    <t>1.-</t>
  </si>
  <si>
    <t>Cual es el valor Futuro (F) dado el Presente (P)</t>
  </si>
  <si>
    <t>n =</t>
  </si>
  <si>
    <t>Número de años</t>
  </si>
  <si>
    <t>i =</t>
  </si>
  <si>
    <t>Tasa de interés anual (%)</t>
  </si>
  <si>
    <t>P =</t>
  </si>
  <si>
    <t>Valor Presente ($)</t>
  </si>
  <si>
    <t>Escriba aquí el valor presente</t>
  </si>
  <si>
    <t>A =</t>
  </si>
  <si>
    <t>Anualidad ($)</t>
  </si>
  <si>
    <t>F =</t>
  </si>
  <si>
    <t>Valor Futuro ($)</t>
  </si>
  <si>
    <t>Monto Solicitado: 535 U.F.</t>
  </si>
  <si>
    <t>2.-</t>
  </si>
  <si>
    <t>Cual es el valor Futuro (F) dada la Anualidad (A)</t>
  </si>
  <si>
    <t>Plazo Total        : 4 años</t>
  </si>
  <si>
    <t>Tasa Aplicada    : 7,90%</t>
  </si>
  <si>
    <t xml:space="preserve">i = </t>
  </si>
  <si>
    <t>P. de Gracia      : 12 meses</t>
  </si>
  <si>
    <t>N° de Cuotas     : 36</t>
  </si>
  <si>
    <t>Escriba aquí la anualidad</t>
  </si>
  <si>
    <t>1° vencimiento   : 05-2008</t>
  </si>
  <si>
    <t>U.F. Cuota        : 18,4 aprox.</t>
  </si>
  <si>
    <t>3.-</t>
  </si>
  <si>
    <t>Cual es el valor Presente (P) dado el Futuro (F)</t>
  </si>
  <si>
    <t>Escriba aquí el valor futuro</t>
  </si>
  <si>
    <t xml:space="preserve">4.- </t>
  </si>
  <si>
    <t>Transformación U.F. en peso ($ Chileno)</t>
  </si>
  <si>
    <t>Unidad de Fomento (U.F.)</t>
  </si>
  <si>
    <t>U.F.</t>
  </si>
  <si>
    <t xml:space="preserve">Pesos ($)                       </t>
  </si>
  <si>
    <t>Escriba aquí la cantidad de U.F.</t>
  </si>
  <si>
    <t>Nota: Actualice la celda D31 con el valor de la Unidad de Fomento</t>
  </si>
  <si>
    <t xml:space="preserve">Diseñado por </t>
  </si>
  <si>
    <t>Roberto Coppelli Ortiz</t>
  </si>
  <si>
    <t>Préstamo</t>
  </si>
  <si>
    <t>Plazo</t>
  </si>
  <si>
    <t>Tasa Mensual</t>
  </si>
  <si>
    <t>SIMULADOR DE CRÉDITOS</t>
  </si>
  <si>
    <t>Banco</t>
  </si>
  <si>
    <t>Tumisma</t>
  </si>
  <si>
    <t>Ahorro</t>
  </si>
  <si>
    <t>Intereses</t>
  </si>
  <si>
    <t>Tasa</t>
  </si>
  <si>
    <t>Pie</t>
  </si>
  <si>
    <t>11 cuotas</t>
  </si>
  <si>
    <t>Tasa Anual</t>
  </si>
  <si>
    <t>Prescrito</t>
  </si>
  <si>
    <t>Honorarios</t>
  </si>
  <si>
    <t>50% inicial 50% 30 días</t>
  </si>
  <si>
    <t>Desarrollado por Roberto Coppelli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</si>
</sst>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_-* #,##0_-;\-* #,##0_-;_-* &quot;-&quot;??_-;_-@_-"/>
    <numFmt numFmtId="168" formatCode="_-* #,##0.00000_-;\-* #,##0.00000_-;_-* &quot;-&quot;??_-;_-@_-"/>
    <numFmt numFmtId="169" formatCode="0.0%"/>
    <numFmt numFmtId="170" formatCode="#,##0.00000_ ;[Red]\-#,##0.00000\ "/>
    <numFmt numFmtId="171" formatCode="#,##0.0000_ ;[Red]\-#,##0.0000\ "/>
    <numFmt numFmtId="172" formatCode="#,##0.000000_ ;[Red]\-#,##0.000000\ "/>
    <numFmt numFmtId="173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0"/>
      <name val="Haettenschweiler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12"/>
      <color theme="1"/>
      <name val="Arial"/>
      <family val="2"/>
    </font>
    <font>
      <b/>
      <sz val="1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167" fontId="1" fillId="0" borderId="0" xfId="1" applyNumberFormat="1" applyFont="1"/>
    <xf numFmtId="166" fontId="1" fillId="0" borderId="0" xfId="1" applyNumberFormat="1" applyFont="1"/>
    <xf numFmtId="3" fontId="1" fillId="0" borderId="0" xfId="0" applyNumberFormat="1" applyFont="1"/>
    <xf numFmtId="9" fontId="1" fillId="0" borderId="0" xfId="2" applyFont="1"/>
    <xf numFmtId="166" fontId="4" fillId="0" borderId="0" xfId="1" applyNumberFormat="1" applyFont="1"/>
    <xf numFmtId="168" fontId="1" fillId="0" borderId="0" xfId="1" applyNumberFormat="1" applyFont="1"/>
    <xf numFmtId="10" fontId="5" fillId="0" borderId="0" xfId="2" applyNumberFormat="1" applyFont="1" applyFill="1" applyBorder="1"/>
    <xf numFmtId="167" fontId="5" fillId="0" borderId="0" xfId="1" applyNumberFormat="1" applyFont="1" applyBorder="1" applyAlignment="1">
      <alignment horizontal="center"/>
    </xf>
    <xf numFmtId="167" fontId="5" fillId="0" borderId="1" xfId="1" applyNumberFormat="1" applyFont="1" applyBorder="1" applyAlignment="1">
      <alignment horizontal="center"/>
    </xf>
    <xf numFmtId="167" fontId="1" fillId="0" borderId="1" xfId="1" applyNumberFormat="1" applyFont="1" applyBorder="1"/>
    <xf numFmtId="167" fontId="1" fillId="0" borderId="0" xfId="1" applyNumberFormat="1" applyFont="1" applyBorder="1"/>
    <xf numFmtId="166" fontId="4" fillId="0" borderId="0" xfId="1" applyNumberFormat="1" applyFont="1" applyBorder="1" applyAlignment="1">
      <alignment horizontal="center"/>
    </xf>
    <xf numFmtId="166" fontId="4" fillId="0" borderId="0" xfId="1" applyNumberFormat="1" applyFont="1" applyBorder="1"/>
    <xf numFmtId="166" fontId="4" fillId="0" borderId="0" xfId="1" applyNumberFormat="1" applyFont="1" applyAlignment="1">
      <alignment horizontal="center"/>
    </xf>
    <xf numFmtId="166" fontId="2" fillId="0" borderId="0" xfId="1" applyNumberFormat="1" applyFont="1"/>
    <xf numFmtId="166" fontId="2" fillId="0" borderId="0" xfId="1" applyNumberFormat="1" applyFont="1" applyAlignment="1">
      <alignment horizontal="center"/>
    </xf>
    <xf numFmtId="167" fontId="1" fillId="2" borderId="1" xfId="1" applyNumberFormat="1" applyFont="1" applyFill="1" applyBorder="1"/>
    <xf numFmtId="167" fontId="1" fillId="2" borderId="0" xfId="1" applyNumberFormat="1" applyFont="1" applyFill="1"/>
    <xf numFmtId="166" fontId="1" fillId="2" borderId="0" xfId="1" applyNumberFormat="1" applyFont="1" applyFill="1"/>
    <xf numFmtId="3" fontId="1" fillId="2" borderId="0" xfId="0" applyNumberFormat="1" applyFont="1" applyFill="1"/>
    <xf numFmtId="166" fontId="3" fillId="0" borderId="0" xfId="1" applyNumberFormat="1" applyFont="1"/>
    <xf numFmtId="166" fontId="7" fillId="0" borderId="0" xfId="1" applyNumberFormat="1" applyFont="1"/>
    <xf numFmtId="172" fontId="3" fillId="0" borderId="0" xfId="1" applyNumberFormat="1" applyFont="1"/>
    <xf numFmtId="166" fontId="3" fillId="0" borderId="0" xfId="1" applyNumberFormat="1" applyFont="1" applyBorder="1"/>
    <xf numFmtId="170" fontId="3" fillId="0" borderId="0" xfId="1" applyNumberFormat="1" applyFont="1" applyBorder="1"/>
    <xf numFmtId="167" fontId="3" fillId="0" borderId="0" xfId="1" applyNumberFormat="1" applyFont="1"/>
    <xf numFmtId="169" fontId="3" fillId="0" borderId="0" xfId="2" applyNumberFormat="1" applyFont="1"/>
    <xf numFmtId="171" fontId="3" fillId="0" borderId="0" xfId="1" applyNumberFormat="1" applyFont="1"/>
    <xf numFmtId="166" fontId="6" fillId="0" borderId="0" xfId="1" applyNumberFormat="1" applyFont="1"/>
    <xf numFmtId="167" fontId="6" fillId="0" borderId="0" xfId="1" applyNumberFormat="1" applyFont="1" applyBorder="1"/>
    <xf numFmtId="0" fontId="8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9" fontId="0" fillId="0" borderId="8" xfId="2" applyNumberFormat="1" applyFont="1" applyBorder="1"/>
    <xf numFmtId="164" fontId="11" fillId="0" borderId="8" xfId="0" applyNumberFormat="1" applyFont="1" applyBorder="1"/>
    <xf numFmtId="164" fontId="0" fillId="0" borderId="8" xfId="0" applyNumberFormat="1" applyBorder="1"/>
    <xf numFmtId="0" fontId="12" fillId="0" borderId="0" xfId="0" applyFont="1" applyAlignment="1">
      <alignment horizontal="right"/>
    </xf>
    <xf numFmtId="0" fontId="12" fillId="0" borderId="12" xfId="0" applyFont="1" applyBorder="1"/>
    <xf numFmtId="164" fontId="0" fillId="0" borderId="13" xfId="0" applyNumberFormat="1" applyBorder="1"/>
    <xf numFmtId="164" fontId="0" fillId="0" borderId="0" xfId="0" applyNumberFormat="1"/>
    <xf numFmtId="0" fontId="13" fillId="0" borderId="0" xfId="0" applyFont="1"/>
    <xf numFmtId="0" fontId="9" fillId="0" borderId="7" xfId="0" applyFont="1" applyBorder="1"/>
    <xf numFmtId="0" fontId="12" fillId="0" borderId="0" xfId="0" applyFont="1"/>
    <xf numFmtId="0" fontId="12" fillId="0" borderId="7" xfId="0" applyFont="1" applyBorder="1"/>
    <xf numFmtId="0" fontId="0" fillId="0" borderId="12" xfId="0" applyBorder="1"/>
    <xf numFmtId="164" fontId="11" fillId="0" borderId="13" xfId="0" applyNumberFormat="1" applyFont="1" applyBorder="1"/>
    <xf numFmtId="0" fontId="10" fillId="0" borderId="0" xfId="0" applyFont="1"/>
    <xf numFmtId="164" fontId="0" fillId="0" borderId="6" xfId="0" applyNumberFormat="1" applyBorder="1"/>
    <xf numFmtId="0" fontId="14" fillId="0" borderId="0" xfId="0" applyFont="1"/>
    <xf numFmtId="167" fontId="0" fillId="0" borderId="0" xfId="1" applyNumberFormat="1" applyFont="1"/>
    <xf numFmtId="167" fontId="15" fillId="0" borderId="0" xfId="1" applyNumberFormat="1" applyFont="1"/>
    <xf numFmtId="165" fontId="1" fillId="0" borderId="0" xfId="1" applyFont="1" applyBorder="1"/>
    <xf numFmtId="166" fontId="0" fillId="0" borderId="0" xfId="1" applyNumberFormat="1" applyFont="1"/>
    <xf numFmtId="166" fontId="1" fillId="2" borderId="1" xfId="1" applyNumberFormat="1" applyFont="1" applyFill="1" applyBorder="1"/>
    <xf numFmtId="0" fontId="17" fillId="0" borderId="0" xfId="0" applyFont="1" applyAlignment="1">
      <alignment horizontal="left" vertical="center" indent="8"/>
    </xf>
    <xf numFmtId="3" fontId="18" fillId="0" borderId="0" xfId="0" applyNumberFormat="1" applyFont="1"/>
    <xf numFmtId="167" fontId="16" fillId="0" borderId="0" xfId="1" applyNumberFormat="1" applyFont="1" applyBorder="1"/>
    <xf numFmtId="169" fontId="1" fillId="0" borderId="0" xfId="2" applyNumberFormat="1" applyFont="1"/>
    <xf numFmtId="10" fontId="1" fillId="0" borderId="0" xfId="2" applyNumberFormat="1" applyFont="1"/>
    <xf numFmtId="169" fontId="1" fillId="0" borderId="0" xfId="2" applyNumberFormat="1" applyFont="1" applyBorder="1"/>
    <xf numFmtId="173" fontId="1" fillId="2" borderId="1" xfId="2" applyNumberFormat="1" applyFont="1" applyFill="1" applyBorder="1"/>
    <xf numFmtId="167" fontId="19" fillId="0" borderId="2" xfId="1" applyNumberFormat="1" applyFont="1" applyBorder="1" applyAlignment="1">
      <alignment horizontal="center"/>
    </xf>
    <xf numFmtId="167" fontId="19" fillId="0" borderId="3" xfId="1" applyNumberFormat="1" applyFont="1" applyBorder="1" applyAlignment="1">
      <alignment horizontal="center"/>
    </xf>
    <xf numFmtId="167" fontId="19" fillId="0" borderId="4" xfId="1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7" fontId="20" fillId="0" borderId="0" xfId="1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8</xdr:row>
      <xdr:rowOff>85725</xdr:rowOff>
    </xdr:from>
    <xdr:to>
      <xdr:col>4</xdr:col>
      <xdr:colOff>733425</xdr:colOff>
      <xdr:row>8</xdr:row>
      <xdr:rowOff>85725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3886200" y="1438275"/>
          <a:ext cx="5143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arrow" w="med" len="med"/>
          <a:tailEnd/>
        </a:ln>
      </xdr:spPr>
    </xdr:sp>
    <xdr:clientData/>
  </xdr:twoCellAnchor>
  <xdr:twoCellAnchor>
    <xdr:from>
      <xdr:col>4</xdr:col>
      <xdr:colOff>219075</xdr:colOff>
      <xdr:row>24</xdr:row>
      <xdr:rowOff>85725</xdr:rowOff>
    </xdr:from>
    <xdr:to>
      <xdr:col>4</xdr:col>
      <xdr:colOff>733425</xdr:colOff>
      <xdr:row>24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3886200" y="4181475"/>
          <a:ext cx="5143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arrow" w="med" len="med"/>
          <a:tailEnd/>
        </a:ln>
      </xdr:spPr>
    </xdr:sp>
    <xdr:clientData/>
  </xdr:twoCellAnchor>
  <xdr:twoCellAnchor>
    <xdr:from>
      <xdr:col>15</xdr:col>
      <xdr:colOff>38100</xdr:colOff>
      <xdr:row>22</xdr:row>
      <xdr:rowOff>66675</xdr:rowOff>
    </xdr:from>
    <xdr:to>
      <xdr:col>15</xdr:col>
      <xdr:colOff>552450</xdr:colOff>
      <xdr:row>22</xdr:row>
      <xdr:rowOff>66675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087225" y="3829050"/>
          <a:ext cx="5143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arrow" w="med" len="med"/>
          <a:tailEnd/>
        </a:ln>
      </xdr:spPr>
    </xdr:sp>
    <xdr:clientData/>
  </xdr:twoCellAnchor>
  <xdr:twoCellAnchor>
    <xdr:from>
      <xdr:col>4</xdr:col>
      <xdr:colOff>219075</xdr:colOff>
      <xdr:row>16</xdr:row>
      <xdr:rowOff>85725</xdr:rowOff>
    </xdr:from>
    <xdr:to>
      <xdr:col>4</xdr:col>
      <xdr:colOff>733425</xdr:colOff>
      <xdr:row>16</xdr:row>
      <xdr:rowOff>85725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3886200" y="2809875"/>
          <a:ext cx="5143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arrow" w="med" len="med"/>
          <a:tailEnd/>
        </a:ln>
      </xdr:spPr>
    </xdr:sp>
    <xdr:clientData/>
  </xdr:twoCellAnchor>
  <xdr:twoCellAnchor>
    <xdr:from>
      <xdr:col>6</xdr:col>
      <xdr:colOff>209550</xdr:colOff>
      <xdr:row>31</xdr:row>
      <xdr:rowOff>95250</xdr:rowOff>
    </xdr:from>
    <xdr:to>
      <xdr:col>6</xdr:col>
      <xdr:colOff>723900</xdr:colOff>
      <xdr:row>31</xdr:row>
      <xdr:rowOff>95250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5400675" y="5391150"/>
          <a:ext cx="5143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arrow" w="med" len="med"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416"/>
  <sheetViews>
    <sheetView tabSelected="1" workbookViewId="0"/>
  </sheetViews>
  <sheetFormatPr baseColWidth="10" defaultColWidth="11.5546875" defaultRowHeight="14.4" x14ac:dyDescent="0.3"/>
  <cols>
    <col min="1" max="1" width="11.44140625" style="2"/>
    <col min="2" max="2" width="13.88671875" style="1" bestFit="1" customWidth="1"/>
    <col min="3" max="3" width="15.109375" style="2" customWidth="1"/>
    <col min="4" max="4" width="14.5546875" style="2" customWidth="1"/>
    <col min="5" max="5" width="14.88671875" style="2" customWidth="1"/>
    <col min="6" max="6" width="14.44140625" style="2" customWidth="1"/>
    <col min="7" max="7" width="15.109375" style="1" bestFit="1" customWidth="1"/>
    <col min="8" max="14" width="13.44140625" style="1" customWidth="1"/>
    <col min="15" max="15" width="13" style="1" customWidth="1"/>
    <col min="16" max="24" width="11.44140625" style="3"/>
    <col min="25" max="25" width="13" style="1" customWidth="1"/>
    <col min="26" max="26" width="12.33203125" style="1" bestFit="1" customWidth="1"/>
    <col min="27" max="27" width="13.88671875" style="1" bestFit="1" customWidth="1"/>
    <col min="28" max="272" width="11.44140625" style="2"/>
    <col min="273" max="273" width="3" style="2" customWidth="1"/>
    <col min="274" max="274" width="15.109375" style="2" customWidth="1"/>
    <col min="275" max="275" width="14.5546875" style="2" customWidth="1"/>
    <col min="276" max="276" width="14.88671875" style="2" customWidth="1"/>
    <col min="277" max="277" width="14.44140625" style="2" customWidth="1"/>
    <col min="278" max="278" width="13.88671875" style="2" bestFit="1" customWidth="1"/>
    <col min="279" max="279" width="13.44140625" style="2" customWidth="1"/>
    <col min="280" max="281" width="13" style="2" customWidth="1"/>
    <col min="282" max="282" width="12.33203125" style="2" bestFit="1" customWidth="1"/>
    <col min="283" max="283" width="13.88671875" style="2" bestFit="1" customWidth="1"/>
    <col min="284" max="528" width="11.44140625" style="2"/>
    <col min="529" max="529" width="3" style="2" customWidth="1"/>
    <col min="530" max="530" width="15.109375" style="2" customWidth="1"/>
    <col min="531" max="531" width="14.5546875" style="2" customWidth="1"/>
    <col min="532" max="532" width="14.88671875" style="2" customWidth="1"/>
    <col min="533" max="533" width="14.44140625" style="2" customWidth="1"/>
    <col min="534" max="534" width="13.88671875" style="2" bestFit="1" customWidth="1"/>
    <col min="535" max="535" width="13.44140625" style="2" customWidth="1"/>
    <col min="536" max="537" width="13" style="2" customWidth="1"/>
    <col min="538" max="538" width="12.33203125" style="2" bestFit="1" customWidth="1"/>
    <col min="539" max="539" width="13.88671875" style="2" bestFit="1" customWidth="1"/>
    <col min="540" max="784" width="11.44140625" style="2"/>
    <col min="785" max="785" width="3" style="2" customWidth="1"/>
    <col min="786" max="786" width="15.109375" style="2" customWidth="1"/>
    <col min="787" max="787" width="14.5546875" style="2" customWidth="1"/>
    <col min="788" max="788" width="14.88671875" style="2" customWidth="1"/>
    <col min="789" max="789" width="14.44140625" style="2" customWidth="1"/>
    <col min="790" max="790" width="13.88671875" style="2" bestFit="1" customWidth="1"/>
    <col min="791" max="791" width="13.44140625" style="2" customWidth="1"/>
    <col min="792" max="793" width="13" style="2" customWidth="1"/>
    <col min="794" max="794" width="12.33203125" style="2" bestFit="1" customWidth="1"/>
    <col min="795" max="795" width="13.88671875" style="2" bestFit="1" customWidth="1"/>
    <col min="796" max="1040" width="11.44140625" style="2"/>
    <col min="1041" max="1041" width="3" style="2" customWidth="1"/>
    <col min="1042" max="1042" width="15.109375" style="2" customWidth="1"/>
    <col min="1043" max="1043" width="14.5546875" style="2" customWidth="1"/>
    <col min="1044" max="1044" width="14.88671875" style="2" customWidth="1"/>
    <col min="1045" max="1045" width="14.44140625" style="2" customWidth="1"/>
    <col min="1046" max="1046" width="13.88671875" style="2" bestFit="1" customWidth="1"/>
    <col min="1047" max="1047" width="13.44140625" style="2" customWidth="1"/>
    <col min="1048" max="1049" width="13" style="2" customWidth="1"/>
    <col min="1050" max="1050" width="12.33203125" style="2" bestFit="1" customWidth="1"/>
    <col min="1051" max="1051" width="13.88671875" style="2" bestFit="1" customWidth="1"/>
    <col min="1052" max="1296" width="11.44140625" style="2"/>
    <col min="1297" max="1297" width="3" style="2" customWidth="1"/>
    <col min="1298" max="1298" width="15.109375" style="2" customWidth="1"/>
    <col min="1299" max="1299" width="14.5546875" style="2" customWidth="1"/>
    <col min="1300" max="1300" width="14.88671875" style="2" customWidth="1"/>
    <col min="1301" max="1301" width="14.44140625" style="2" customWidth="1"/>
    <col min="1302" max="1302" width="13.88671875" style="2" bestFit="1" customWidth="1"/>
    <col min="1303" max="1303" width="13.44140625" style="2" customWidth="1"/>
    <col min="1304" max="1305" width="13" style="2" customWidth="1"/>
    <col min="1306" max="1306" width="12.33203125" style="2" bestFit="1" customWidth="1"/>
    <col min="1307" max="1307" width="13.88671875" style="2" bestFit="1" customWidth="1"/>
    <col min="1308" max="1552" width="11.44140625" style="2"/>
    <col min="1553" max="1553" width="3" style="2" customWidth="1"/>
    <col min="1554" max="1554" width="15.109375" style="2" customWidth="1"/>
    <col min="1555" max="1555" width="14.5546875" style="2" customWidth="1"/>
    <col min="1556" max="1556" width="14.88671875" style="2" customWidth="1"/>
    <col min="1557" max="1557" width="14.44140625" style="2" customWidth="1"/>
    <col min="1558" max="1558" width="13.88671875" style="2" bestFit="1" customWidth="1"/>
    <col min="1559" max="1559" width="13.44140625" style="2" customWidth="1"/>
    <col min="1560" max="1561" width="13" style="2" customWidth="1"/>
    <col min="1562" max="1562" width="12.33203125" style="2" bestFit="1" customWidth="1"/>
    <col min="1563" max="1563" width="13.88671875" style="2" bestFit="1" customWidth="1"/>
    <col min="1564" max="1808" width="11.44140625" style="2"/>
    <col min="1809" max="1809" width="3" style="2" customWidth="1"/>
    <col min="1810" max="1810" width="15.109375" style="2" customWidth="1"/>
    <col min="1811" max="1811" width="14.5546875" style="2" customWidth="1"/>
    <col min="1812" max="1812" width="14.88671875" style="2" customWidth="1"/>
    <col min="1813" max="1813" width="14.44140625" style="2" customWidth="1"/>
    <col min="1814" max="1814" width="13.88671875" style="2" bestFit="1" customWidth="1"/>
    <col min="1815" max="1815" width="13.44140625" style="2" customWidth="1"/>
    <col min="1816" max="1817" width="13" style="2" customWidth="1"/>
    <col min="1818" max="1818" width="12.33203125" style="2" bestFit="1" customWidth="1"/>
    <col min="1819" max="1819" width="13.88671875" style="2" bestFit="1" customWidth="1"/>
    <col min="1820" max="2064" width="11.44140625" style="2"/>
    <col min="2065" max="2065" width="3" style="2" customWidth="1"/>
    <col min="2066" max="2066" width="15.109375" style="2" customWidth="1"/>
    <col min="2067" max="2067" width="14.5546875" style="2" customWidth="1"/>
    <col min="2068" max="2068" width="14.88671875" style="2" customWidth="1"/>
    <col min="2069" max="2069" width="14.44140625" style="2" customWidth="1"/>
    <col min="2070" max="2070" width="13.88671875" style="2" bestFit="1" customWidth="1"/>
    <col min="2071" max="2071" width="13.44140625" style="2" customWidth="1"/>
    <col min="2072" max="2073" width="13" style="2" customWidth="1"/>
    <col min="2074" max="2074" width="12.33203125" style="2" bestFit="1" customWidth="1"/>
    <col min="2075" max="2075" width="13.88671875" style="2" bestFit="1" customWidth="1"/>
    <col min="2076" max="2320" width="11.44140625" style="2"/>
    <col min="2321" max="2321" width="3" style="2" customWidth="1"/>
    <col min="2322" max="2322" width="15.109375" style="2" customWidth="1"/>
    <col min="2323" max="2323" width="14.5546875" style="2" customWidth="1"/>
    <col min="2324" max="2324" width="14.88671875" style="2" customWidth="1"/>
    <col min="2325" max="2325" width="14.44140625" style="2" customWidth="1"/>
    <col min="2326" max="2326" width="13.88671875" style="2" bestFit="1" customWidth="1"/>
    <col min="2327" max="2327" width="13.44140625" style="2" customWidth="1"/>
    <col min="2328" max="2329" width="13" style="2" customWidth="1"/>
    <col min="2330" max="2330" width="12.33203125" style="2" bestFit="1" customWidth="1"/>
    <col min="2331" max="2331" width="13.88671875" style="2" bestFit="1" customWidth="1"/>
    <col min="2332" max="2576" width="11.44140625" style="2"/>
    <col min="2577" max="2577" width="3" style="2" customWidth="1"/>
    <col min="2578" max="2578" width="15.109375" style="2" customWidth="1"/>
    <col min="2579" max="2579" width="14.5546875" style="2" customWidth="1"/>
    <col min="2580" max="2580" width="14.88671875" style="2" customWidth="1"/>
    <col min="2581" max="2581" width="14.44140625" style="2" customWidth="1"/>
    <col min="2582" max="2582" width="13.88671875" style="2" bestFit="1" customWidth="1"/>
    <col min="2583" max="2583" width="13.44140625" style="2" customWidth="1"/>
    <col min="2584" max="2585" width="13" style="2" customWidth="1"/>
    <col min="2586" max="2586" width="12.33203125" style="2" bestFit="1" customWidth="1"/>
    <col min="2587" max="2587" width="13.88671875" style="2" bestFit="1" customWidth="1"/>
    <col min="2588" max="2832" width="11.44140625" style="2"/>
    <col min="2833" max="2833" width="3" style="2" customWidth="1"/>
    <col min="2834" max="2834" width="15.109375" style="2" customWidth="1"/>
    <col min="2835" max="2835" width="14.5546875" style="2" customWidth="1"/>
    <col min="2836" max="2836" width="14.88671875" style="2" customWidth="1"/>
    <col min="2837" max="2837" width="14.44140625" style="2" customWidth="1"/>
    <col min="2838" max="2838" width="13.88671875" style="2" bestFit="1" customWidth="1"/>
    <col min="2839" max="2839" width="13.44140625" style="2" customWidth="1"/>
    <col min="2840" max="2841" width="13" style="2" customWidth="1"/>
    <col min="2842" max="2842" width="12.33203125" style="2" bestFit="1" customWidth="1"/>
    <col min="2843" max="2843" width="13.88671875" style="2" bestFit="1" customWidth="1"/>
    <col min="2844" max="3088" width="11.44140625" style="2"/>
    <col min="3089" max="3089" width="3" style="2" customWidth="1"/>
    <col min="3090" max="3090" width="15.109375" style="2" customWidth="1"/>
    <col min="3091" max="3091" width="14.5546875" style="2" customWidth="1"/>
    <col min="3092" max="3092" width="14.88671875" style="2" customWidth="1"/>
    <col min="3093" max="3093" width="14.44140625" style="2" customWidth="1"/>
    <col min="3094" max="3094" width="13.88671875" style="2" bestFit="1" customWidth="1"/>
    <col min="3095" max="3095" width="13.44140625" style="2" customWidth="1"/>
    <col min="3096" max="3097" width="13" style="2" customWidth="1"/>
    <col min="3098" max="3098" width="12.33203125" style="2" bestFit="1" customWidth="1"/>
    <col min="3099" max="3099" width="13.88671875" style="2" bestFit="1" customWidth="1"/>
    <col min="3100" max="3344" width="11.44140625" style="2"/>
    <col min="3345" max="3345" width="3" style="2" customWidth="1"/>
    <col min="3346" max="3346" width="15.109375" style="2" customWidth="1"/>
    <col min="3347" max="3347" width="14.5546875" style="2" customWidth="1"/>
    <col min="3348" max="3348" width="14.88671875" style="2" customWidth="1"/>
    <col min="3349" max="3349" width="14.44140625" style="2" customWidth="1"/>
    <col min="3350" max="3350" width="13.88671875" style="2" bestFit="1" customWidth="1"/>
    <col min="3351" max="3351" width="13.44140625" style="2" customWidth="1"/>
    <col min="3352" max="3353" width="13" style="2" customWidth="1"/>
    <col min="3354" max="3354" width="12.33203125" style="2" bestFit="1" customWidth="1"/>
    <col min="3355" max="3355" width="13.88671875" style="2" bestFit="1" customWidth="1"/>
    <col min="3356" max="3600" width="11.44140625" style="2"/>
    <col min="3601" max="3601" width="3" style="2" customWidth="1"/>
    <col min="3602" max="3602" width="15.109375" style="2" customWidth="1"/>
    <col min="3603" max="3603" width="14.5546875" style="2" customWidth="1"/>
    <col min="3604" max="3604" width="14.88671875" style="2" customWidth="1"/>
    <col min="3605" max="3605" width="14.44140625" style="2" customWidth="1"/>
    <col min="3606" max="3606" width="13.88671875" style="2" bestFit="1" customWidth="1"/>
    <col min="3607" max="3607" width="13.44140625" style="2" customWidth="1"/>
    <col min="3608" max="3609" width="13" style="2" customWidth="1"/>
    <col min="3610" max="3610" width="12.33203125" style="2" bestFit="1" customWidth="1"/>
    <col min="3611" max="3611" width="13.88671875" style="2" bestFit="1" customWidth="1"/>
    <col min="3612" max="3856" width="11.44140625" style="2"/>
    <col min="3857" max="3857" width="3" style="2" customWidth="1"/>
    <col min="3858" max="3858" width="15.109375" style="2" customWidth="1"/>
    <col min="3859" max="3859" width="14.5546875" style="2" customWidth="1"/>
    <col min="3860" max="3860" width="14.88671875" style="2" customWidth="1"/>
    <col min="3861" max="3861" width="14.44140625" style="2" customWidth="1"/>
    <col min="3862" max="3862" width="13.88671875" style="2" bestFit="1" customWidth="1"/>
    <col min="3863" max="3863" width="13.44140625" style="2" customWidth="1"/>
    <col min="3864" max="3865" width="13" style="2" customWidth="1"/>
    <col min="3866" max="3866" width="12.33203125" style="2" bestFit="1" customWidth="1"/>
    <col min="3867" max="3867" width="13.88671875" style="2" bestFit="1" customWidth="1"/>
    <col min="3868" max="4112" width="11.44140625" style="2"/>
    <col min="4113" max="4113" width="3" style="2" customWidth="1"/>
    <col min="4114" max="4114" width="15.109375" style="2" customWidth="1"/>
    <col min="4115" max="4115" width="14.5546875" style="2" customWidth="1"/>
    <col min="4116" max="4116" width="14.88671875" style="2" customWidth="1"/>
    <col min="4117" max="4117" width="14.44140625" style="2" customWidth="1"/>
    <col min="4118" max="4118" width="13.88671875" style="2" bestFit="1" customWidth="1"/>
    <col min="4119" max="4119" width="13.44140625" style="2" customWidth="1"/>
    <col min="4120" max="4121" width="13" style="2" customWidth="1"/>
    <col min="4122" max="4122" width="12.33203125" style="2" bestFit="1" customWidth="1"/>
    <col min="4123" max="4123" width="13.88671875" style="2" bestFit="1" customWidth="1"/>
    <col min="4124" max="4368" width="11.44140625" style="2"/>
    <col min="4369" max="4369" width="3" style="2" customWidth="1"/>
    <col min="4370" max="4370" width="15.109375" style="2" customWidth="1"/>
    <col min="4371" max="4371" width="14.5546875" style="2" customWidth="1"/>
    <col min="4372" max="4372" width="14.88671875" style="2" customWidth="1"/>
    <col min="4373" max="4373" width="14.44140625" style="2" customWidth="1"/>
    <col min="4374" max="4374" width="13.88671875" style="2" bestFit="1" customWidth="1"/>
    <col min="4375" max="4375" width="13.44140625" style="2" customWidth="1"/>
    <col min="4376" max="4377" width="13" style="2" customWidth="1"/>
    <col min="4378" max="4378" width="12.33203125" style="2" bestFit="1" customWidth="1"/>
    <col min="4379" max="4379" width="13.88671875" style="2" bestFit="1" customWidth="1"/>
    <col min="4380" max="4624" width="11.44140625" style="2"/>
    <col min="4625" max="4625" width="3" style="2" customWidth="1"/>
    <col min="4626" max="4626" width="15.109375" style="2" customWidth="1"/>
    <col min="4627" max="4627" width="14.5546875" style="2" customWidth="1"/>
    <col min="4628" max="4628" width="14.88671875" style="2" customWidth="1"/>
    <col min="4629" max="4629" width="14.44140625" style="2" customWidth="1"/>
    <col min="4630" max="4630" width="13.88671875" style="2" bestFit="1" customWidth="1"/>
    <col min="4631" max="4631" width="13.44140625" style="2" customWidth="1"/>
    <col min="4632" max="4633" width="13" style="2" customWidth="1"/>
    <col min="4634" max="4634" width="12.33203125" style="2" bestFit="1" customWidth="1"/>
    <col min="4635" max="4635" width="13.88671875" style="2" bestFit="1" customWidth="1"/>
    <col min="4636" max="4880" width="11.44140625" style="2"/>
    <col min="4881" max="4881" width="3" style="2" customWidth="1"/>
    <col min="4882" max="4882" width="15.109375" style="2" customWidth="1"/>
    <col min="4883" max="4883" width="14.5546875" style="2" customWidth="1"/>
    <col min="4884" max="4884" width="14.88671875" style="2" customWidth="1"/>
    <col min="4885" max="4885" width="14.44140625" style="2" customWidth="1"/>
    <col min="4886" max="4886" width="13.88671875" style="2" bestFit="1" customWidth="1"/>
    <col min="4887" max="4887" width="13.44140625" style="2" customWidth="1"/>
    <col min="4888" max="4889" width="13" style="2" customWidth="1"/>
    <col min="4890" max="4890" width="12.33203125" style="2" bestFit="1" customWidth="1"/>
    <col min="4891" max="4891" width="13.88671875" style="2" bestFit="1" customWidth="1"/>
    <col min="4892" max="5136" width="11.44140625" style="2"/>
    <col min="5137" max="5137" width="3" style="2" customWidth="1"/>
    <col min="5138" max="5138" width="15.109375" style="2" customWidth="1"/>
    <col min="5139" max="5139" width="14.5546875" style="2" customWidth="1"/>
    <col min="5140" max="5140" width="14.88671875" style="2" customWidth="1"/>
    <col min="5141" max="5141" width="14.44140625" style="2" customWidth="1"/>
    <col min="5142" max="5142" width="13.88671875" style="2" bestFit="1" customWidth="1"/>
    <col min="5143" max="5143" width="13.44140625" style="2" customWidth="1"/>
    <col min="5144" max="5145" width="13" style="2" customWidth="1"/>
    <col min="5146" max="5146" width="12.33203125" style="2" bestFit="1" customWidth="1"/>
    <col min="5147" max="5147" width="13.88671875" style="2" bestFit="1" customWidth="1"/>
    <col min="5148" max="5392" width="11.44140625" style="2"/>
    <col min="5393" max="5393" width="3" style="2" customWidth="1"/>
    <col min="5394" max="5394" width="15.109375" style="2" customWidth="1"/>
    <col min="5395" max="5395" width="14.5546875" style="2" customWidth="1"/>
    <col min="5396" max="5396" width="14.88671875" style="2" customWidth="1"/>
    <col min="5397" max="5397" width="14.44140625" style="2" customWidth="1"/>
    <col min="5398" max="5398" width="13.88671875" style="2" bestFit="1" customWidth="1"/>
    <col min="5399" max="5399" width="13.44140625" style="2" customWidth="1"/>
    <col min="5400" max="5401" width="13" style="2" customWidth="1"/>
    <col min="5402" max="5402" width="12.33203125" style="2" bestFit="1" customWidth="1"/>
    <col min="5403" max="5403" width="13.88671875" style="2" bestFit="1" customWidth="1"/>
    <col min="5404" max="5648" width="11.44140625" style="2"/>
    <col min="5649" max="5649" width="3" style="2" customWidth="1"/>
    <col min="5650" max="5650" width="15.109375" style="2" customWidth="1"/>
    <col min="5651" max="5651" width="14.5546875" style="2" customWidth="1"/>
    <col min="5652" max="5652" width="14.88671875" style="2" customWidth="1"/>
    <col min="5653" max="5653" width="14.44140625" style="2" customWidth="1"/>
    <col min="5654" max="5654" width="13.88671875" style="2" bestFit="1" customWidth="1"/>
    <col min="5655" max="5655" width="13.44140625" style="2" customWidth="1"/>
    <col min="5656" max="5657" width="13" style="2" customWidth="1"/>
    <col min="5658" max="5658" width="12.33203125" style="2" bestFit="1" customWidth="1"/>
    <col min="5659" max="5659" width="13.88671875" style="2" bestFit="1" customWidth="1"/>
    <col min="5660" max="5904" width="11.44140625" style="2"/>
    <col min="5905" max="5905" width="3" style="2" customWidth="1"/>
    <col min="5906" max="5906" width="15.109375" style="2" customWidth="1"/>
    <col min="5907" max="5907" width="14.5546875" style="2" customWidth="1"/>
    <col min="5908" max="5908" width="14.88671875" style="2" customWidth="1"/>
    <col min="5909" max="5909" width="14.44140625" style="2" customWidth="1"/>
    <col min="5910" max="5910" width="13.88671875" style="2" bestFit="1" customWidth="1"/>
    <col min="5911" max="5911" width="13.44140625" style="2" customWidth="1"/>
    <col min="5912" max="5913" width="13" style="2" customWidth="1"/>
    <col min="5914" max="5914" width="12.33203125" style="2" bestFit="1" customWidth="1"/>
    <col min="5915" max="5915" width="13.88671875" style="2" bestFit="1" customWidth="1"/>
    <col min="5916" max="6160" width="11.44140625" style="2"/>
    <col min="6161" max="6161" width="3" style="2" customWidth="1"/>
    <col min="6162" max="6162" width="15.109375" style="2" customWidth="1"/>
    <col min="6163" max="6163" width="14.5546875" style="2" customWidth="1"/>
    <col min="6164" max="6164" width="14.88671875" style="2" customWidth="1"/>
    <col min="6165" max="6165" width="14.44140625" style="2" customWidth="1"/>
    <col min="6166" max="6166" width="13.88671875" style="2" bestFit="1" customWidth="1"/>
    <col min="6167" max="6167" width="13.44140625" style="2" customWidth="1"/>
    <col min="6168" max="6169" width="13" style="2" customWidth="1"/>
    <col min="6170" max="6170" width="12.33203125" style="2" bestFit="1" customWidth="1"/>
    <col min="6171" max="6171" width="13.88671875" style="2" bestFit="1" customWidth="1"/>
    <col min="6172" max="6416" width="11.44140625" style="2"/>
    <col min="6417" max="6417" width="3" style="2" customWidth="1"/>
    <col min="6418" max="6418" width="15.109375" style="2" customWidth="1"/>
    <col min="6419" max="6419" width="14.5546875" style="2" customWidth="1"/>
    <col min="6420" max="6420" width="14.88671875" style="2" customWidth="1"/>
    <col min="6421" max="6421" width="14.44140625" style="2" customWidth="1"/>
    <col min="6422" max="6422" width="13.88671875" style="2" bestFit="1" customWidth="1"/>
    <col min="6423" max="6423" width="13.44140625" style="2" customWidth="1"/>
    <col min="6424" max="6425" width="13" style="2" customWidth="1"/>
    <col min="6426" max="6426" width="12.33203125" style="2" bestFit="1" customWidth="1"/>
    <col min="6427" max="6427" width="13.88671875" style="2" bestFit="1" customWidth="1"/>
    <col min="6428" max="6672" width="11.44140625" style="2"/>
    <col min="6673" max="6673" width="3" style="2" customWidth="1"/>
    <col min="6674" max="6674" width="15.109375" style="2" customWidth="1"/>
    <col min="6675" max="6675" width="14.5546875" style="2" customWidth="1"/>
    <col min="6676" max="6676" width="14.88671875" style="2" customWidth="1"/>
    <col min="6677" max="6677" width="14.44140625" style="2" customWidth="1"/>
    <col min="6678" max="6678" width="13.88671875" style="2" bestFit="1" customWidth="1"/>
    <col min="6679" max="6679" width="13.44140625" style="2" customWidth="1"/>
    <col min="6680" max="6681" width="13" style="2" customWidth="1"/>
    <col min="6682" max="6682" width="12.33203125" style="2" bestFit="1" customWidth="1"/>
    <col min="6683" max="6683" width="13.88671875" style="2" bestFit="1" customWidth="1"/>
    <col min="6684" max="6928" width="11.44140625" style="2"/>
    <col min="6929" max="6929" width="3" style="2" customWidth="1"/>
    <col min="6930" max="6930" width="15.109375" style="2" customWidth="1"/>
    <col min="6931" max="6931" width="14.5546875" style="2" customWidth="1"/>
    <col min="6932" max="6932" width="14.88671875" style="2" customWidth="1"/>
    <col min="6933" max="6933" width="14.44140625" style="2" customWidth="1"/>
    <col min="6934" max="6934" width="13.88671875" style="2" bestFit="1" customWidth="1"/>
    <col min="6935" max="6935" width="13.44140625" style="2" customWidth="1"/>
    <col min="6936" max="6937" width="13" style="2" customWidth="1"/>
    <col min="6938" max="6938" width="12.33203125" style="2" bestFit="1" customWidth="1"/>
    <col min="6939" max="6939" width="13.88671875" style="2" bestFit="1" customWidth="1"/>
    <col min="6940" max="7184" width="11.44140625" style="2"/>
    <col min="7185" max="7185" width="3" style="2" customWidth="1"/>
    <col min="7186" max="7186" width="15.109375" style="2" customWidth="1"/>
    <col min="7187" max="7187" width="14.5546875" style="2" customWidth="1"/>
    <col min="7188" max="7188" width="14.88671875" style="2" customWidth="1"/>
    <col min="7189" max="7189" width="14.44140625" style="2" customWidth="1"/>
    <col min="7190" max="7190" width="13.88671875" style="2" bestFit="1" customWidth="1"/>
    <col min="7191" max="7191" width="13.44140625" style="2" customWidth="1"/>
    <col min="7192" max="7193" width="13" style="2" customWidth="1"/>
    <col min="7194" max="7194" width="12.33203125" style="2" bestFit="1" customWidth="1"/>
    <col min="7195" max="7195" width="13.88671875" style="2" bestFit="1" customWidth="1"/>
    <col min="7196" max="7440" width="11.44140625" style="2"/>
    <col min="7441" max="7441" width="3" style="2" customWidth="1"/>
    <col min="7442" max="7442" width="15.109375" style="2" customWidth="1"/>
    <col min="7443" max="7443" width="14.5546875" style="2" customWidth="1"/>
    <col min="7444" max="7444" width="14.88671875" style="2" customWidth="1"/>
    <col min="7445" max="7445" width="14.44140625" style="2" customWidth="1"/>
    <col min="7446" max="7446" width="13.88671875" style="2" bestFit="1" customWidth="1"/>
    <col min="7447" max="7447" width="13.44140625" style="2" customWidth="1"/>
    <col min="7448" max="7449" width="13" style="2" customWidth="1"/>
    <col min="7450" max="7450" width="12.33203125" style="2" bestFit="1" customWidth="1"/>
    <col min="7451" max="7451" width="13.88671875" style="2" bestFit="1" customWidth="1"/>
    <col min="7452" max="7696" width="11.44140625" style="2"/>
    <col min="7697" max="7697" width="3" style="2" customWidth="1"/>
    <col min="7698" max="7698" width="15.109375" style="2" customWidth="1"/>
    <col min="7699" max="7699" width="14.5546875" style="2" customWidth="1"/>
    <col min="7700" max="7700" width="14.88671875" style="2" customWidth="1"/>
    <col min="7701" max="7701" width="14.44140625" style="2" customWidth="1"/>
    <col min="7702" max="7702" width="13.88671875" style="2" bestFit="1" customWidth="1"/>
    <col min="7703" max="7703" width="13.44140625" style="2" customWidth="1"/>
    <col min="7704" max="7705" width="13" style="2" customWidth="1"/>
    <col min="7706" max="7706" width="12.33203125" style="2" bestFit="1" customWidth="1"/>
    <col min="7707" max="7707" width="13.88671875" style="2" bestFit="1" customWidth="1"/>
    <col min="7708" max="7952" width="11.44140625" style="2"/>
    <col min="7953" max="7953" width="3" style="2" customWidth="1"/>
    <col min="7954" max="7954" width="15.109375" style="2" customWidth="1"/>
    <col min="7955" max="7955" width="14.5546875" style="2" customWidth="1"/>
    <col min="7956" max="7956" width="14.88671875" style="2" customWidth="1"/>
    <col min="7957" max="7957" width="14.44140625" style="2" customWidth="1"/>
    <col min="7958" max="7958" width="13.88671875" style="2" bestFit="1" customWidth="1"/>
    <col min="7959" max="7959" width="13.44140625" style="2" customWidth="1"/>
    <col min="7960" max="7961" width="13" style="2" customWidth="1"/>
    <col min="7962" max="7962" width="12.33203125" style="2" bestFit="1" customWidth="1"/>
    <col min="7963" max="7963" width="13.88671875" style="2" bestFit="1" customWidth="1"/>
    <col min="7964" max="8208" width="11.44140625" style="2"/>
    <col min="8209" max="8209" width="3" style="2" customWidth="1"/>
    <col min="8210" max="8210" width="15.109375" style="2" customWidth="1"/>
    <col min="8211" max="8211" width="14.5546875" style="2" customWidth="1"/>
    <col min="8212" max="8212" width="14.88671875" style="2" customWidth="1"/>
    <col min="8213" max="8213" width="14.44140625" style="2" customWidth="1"/>
    <col min="8214" max="8214" width="13.88671875" style="2" bestFit="1" customWidth="1"/>
    <col min="8215" max="8215" width="13.44140625" style="2" customWidth="1"/>
    <col min="8216" max="8217" width="13" style="2" customWidth="1"/>
    <col min="8218" max="8218" width="12.33203125" style="2" bestFit="1" customWidth="1"/>
    <col min="8219" max="8219" width="13.88671875" style="2" bestFit="1" customWidth="1"/>
    <col min="8220" max="8464" width="11.44140625" style="2"/>
    <col min="8465" max="8465" width="3" style="2" customWidth="1"/>
    <col min="8466" max="8466" width="15.109375" style="2" customWidth="1"/>
    <col min="8467" max="8467" width="14.5546875" style="2" customWidth="1"/>
    <col min="8468" max="8468" width="14.88671875" style="2" customWidth="1"/>
    <col min="8469" max="8469" width="14.44140625" style="2" customWidth="1"/>
    <col min="8470" max="8470" width="13.88671875" style="2" bestFit="1" customWidth="1"/>
    <col min="8471" max="8471" width="13.44140625" style="2" customWidth="1"/>
    <col min="8472" max="8473" width="13" style="2" customWidth="1"/>
    <col min="8474" max="8474" width="12.33203125" style="2" bestFit="1" customWidth="1"/>
    <col min="8475" max="8475" width="13.88671875" style="2" bestFit="1" customWidth="1"/>
    <col min="8476" max="8720" width="11.44140625" style="2"/>
    <col min="8721" max="8721" width="3" style="2" customWidth="1"/>
    <col min="8722" max="8722" width="15.109375" style="2" customWidth="1"/>
    <col min="8723" max="8723" width="14.5546875" style="2" customWidth="1"/>
    <col min="8724" max="8724" width="14.88671875" style="2" customWidth="1"/>
    <col min="8725" max="8725" width="14.44140625" style="2" customWidth="1"/>
    <col min="8726" max="8726" width="13.88671875" style="2" bestFit="1" customWidth="1"/>
    <col min="8727" max="8727" width="13.44140625" style="2" customWidth="1"/>
    <col min="8728" max="8729" width="13" style="2" customWidth="1"/>
    <col min="8730" max="8730" width="12.33203125" style="2" bestFit="1" customWidth="1"/>
    <col min="8731" max="8731" width="13.88671875" style="2" bestFit="1" customWidth="1"/>
    <col min="8732" max="8976" width="11.44140625" style="2"/>
    <col min="8977" max="8977" width="3" style="2" customWidth="1"/>
    <col min="8978" max="8978" width="15.109375" style="2" customWidth="1"/>
    <col min="8979" max="8979" width="14.5546875" style="2" customWidth="1"/>
    <col min="8980" max="8980" width="14.88671875" style="2" customWidth="1"/>
    <col min="8981" max="8981" width="14.44140625" style="2" customWidth="1"/>
    <col min="8982" max="8982" width="13.88671875" style="2" bestFit="1" customWidth="1"/>
    <col min="8983" max="8983" width="13.44140625" style="2" customWidth="1"/>
    <col min="8984" max="8985" width="13" style="2" customWidth="1"/>
    <col min="8986" max="8986" width="12.33203125" style="2" bestFit="1" customWidth="1"/>
    <col min="8987" max="8987" width="13.88671875" style="2" bestFit="1" customWidth="1"/>
    <col min="8988" max="9232" width="11.44140625" style="2"/>
    <col min="9233" max="9233" width="3" style="2" customWidth="1"/>
    <col min="9234" max="9234" width="15.109375" style="2" customWidth="1"/>
    <col min="9235" max="9235" width="14.5546875" style="2" customWidth="1"/>
    <col min="9236" max="9236" width="14.88671875" style="2" customWidth="1"/>
    <col min="9237" max="9237" width="14.44140625" style="2" customWidth="1"/>
    <col min="9238" max="9238" width="13.88671875" style="2" bestFit="1" customWidth="1"/>
    <col min="9239" max="9239" width="13.44140625" style="2" customWidth="1"/>
    <col min="9240" max="9241" width="13" style="2" customWidth="1"/>
    <col min="9242" max="9242" width="12.33203125" style="2" bestFit="1" customWidth="1"/>
    <col min="9243" max="9243" width="13.88671875" style="2" bestFit="1" customWidth="1"/>
    <col min="9244" max="9488" width="11.44140625" style="2"/>
    <col min="9489" max="9489" width="3" style="2" customWidth="1"/>
    <col min="9490" max="9490" width="15.109375" style="2" customWidth="1"/>
    <col min="9491" max="9491" width="14.5546875" style="2" customWidth="1"/>
    <col min="9492" max="9492" width="14.88671875" style="2" customWidth="1"/>
    <col min="9493" max="9493" width="14.44140625" style="2" customWidth="1"/>
    <col min="9494" max="9494" width="13.88671875" style="2" bestFit="1" customWidth="1"/>
    <col min="9495" max="9495" width="13.44140625" style="2" customWidth="1"/>
    <col min="9496" max="9497" width="13" style="2" customWidth="1"/>
    <col min="9498" max="9498" width="12.33203125" style="2" bestFit="1" customWidth="1"/>
    <col min="9499" max="9499" width="13.88671875" style="2" bestFit="1" customWidth="1"/>
    <col min="9500" max="9744" width="11.44140625" style="2"/>
    <col min="9745" max="9745" width="3" style="2" customWidth="1"/>
    <col min="9746" max="9746" width="15.109375" style="2" customWidth="1"/>
    <col min="9747" max="9747" width="14.5546875" style="2" customWidth="1"/>
    <col min="9748" max="9748" width="14.88671875" style="2" customWidth="1"/>
    <col min="9749" max="9749" width="14.44140625" style="2" customWidth="1"/>
    <col min="9750" max="9750" width="13.88671875" style="2" bestFit="1" customWidth="1"/>
    <col min="9751" max="9751" width="13.44140625" style="2" customWidth="1"/>
    <col min="9752" max="9753" width="13" style="2" customWidth="1"/>
    <col min="9754" max="9754" width="12.33203125" style="2" bestFit="1" customWidth="1"/>
    <col min="9755" max="9755" width="13.88671875" style="2" bestFit="1" customWidth="1"/>
    <col min="9756" max="10000" width="11.44140625" style="2"/>
    <col min="10001" max="10001" width="3" style="2" customWidth="1"/>
    <col min="10002" max="10002" width="15.109375" style="2" customWidth="1"/>
    <col min="10003" max="10003" width="14.5546875" style="2" customWidth="1"/>
    <col min="10004" max="10004" width="14.88671875" style="2" customWidth="1"/>
    <col min="10005" max="10005" width="14.44140625" style="2" customWidth="1"/>
    <col min="10006" max="10006" width="13.88671875" style="2" bestFit="1" customWidth="1"/>
    <col min="10007" max="10007" width="13.44140625" style="2" customWidth="1"/>
    <col min="10008" max="10009" width="13" style="2" customWidth="1"/>
    <col min="10010" max="10010" width="12.33203125" style="2" bestFit="1" customWidth="1"/>
    <col min="10011" max="10011" width="13.88671875" style="2" bestFit="1" customWidth="1"/>
    <col min="10012" max="10256" width="11.44140625" style="2"/>
    <col min="10257" max="10257" width="3" style="2" customWidth="1"/>
    <col min="10258" max="10258" width="15.109375" style="2" customWidth="1"/>
    <col min="10259" max="10259" width="14.5546875" style="2" customWidth="1"/>
    <col min="10260" max="10260" width="14.88671875" style="2" customWidth="1"/>
    <col min="10261" max="10261" width="14.44140625" style="2" customWidth="1"/>
    <col min="10262" max="10262" width="13.88671875" style="2" bestFit="1" customWidth="1"/>
    <col min="10263" max="10263" width="13.44140625" style="2" customWidth="1"/>
    <col min="10264" max="10265" width="13" style="2" customWidth="1"/>
    <col min="10266" max="10266" width="12.33203125" style="2" bestFit="1" customWidth="1"/>
    <col min="10267" max="10267" width="13.88671875" style="2" bestFit="1" customWidth="1"/>
    <col min="10268" max="10512" width="11.44140625" style="2"/>
    <col min="10513" max="10513" width="3" style="2" customWidth="1"/>
    <col min="10514" max="10514" width="15.109375" style="2" customWidth="1"/>
    <col min="10515" max="10515" width="14.5546875" style="2" customWidth="1"/>
    <col min="10516" max="10516" width="14.88671875" style="2" customWidth="1"/>
    <col min="10517" max="10517" width="14.44140625" style="2" customWidth="1"/>
    <col min="10518" max="10518" width="13.88671875" style="2" bestFit="1" customWidth="1"/>
    <col min="10519" max="10519" width="13.44140625" style="2" customWidth="1"/>
    <col min="10520" max="10521" width="13" style="2" customWidth="1"/>
    <col min="10522" max="10522" width="12.33203125" style="2" bestFit="1" customWidth="1"/>
    <col min="10523" max="10523" width="13.88671875" style="2" bestFit="1" customWidth="1"/>
    <col min="10524" max="10768" width="11.44140625" style="2"/>
    <col min="10769" max="10769" width="3" style="2" customWidth="1"/>
    <col min="10770" max="10770" width="15.109375" style="2" customWidth="1"/>
    <col min="10771" max="10771" width="14.5546875" style="2" customWidth="1"/>
    <col min="10772" max="10772" width="14.88671875" style="2" customWidth="1"/>
    <col min="10773" max="10773" width="14.44140625" style="2" customWidth="1"/>
    <col min="10774" max="10774" width="13.88671875" style="2" bestFit="1" customWidth="1"/>
    <col min="10775" max="10775" width="13.44140625" style="2" customWidth="1"/>
    <col min="10776" max="10777" width="13" style="2" customWidth="1"/>
    <col min="10778" max="10778" width="12.33203125" style="2" bestFit="1" customWidth="1"/>
    <col min="10779" max="10779" width="13.88671875" style="2" bestFit="1" customWidth="1"/>
    <col min="10780" max="11024" width="11.44140625" style="2"/>
    <col min="11025" max="11025" width="3" style="2" customWidth="1"/>
    <col min="11026" max="11026" width="15.109375" style="2" customWidth="1"/>
    <col min="11027" max="11027" width="14.5546875" style="2" customWidth="1"/>
    <col min="11028" max="11028" width="14.88671875" style="2" customWidth="1"/>
    <col min="11029" max="11029" width="14.44140625" style="2" customWidth="1"/>
    <col min="11030" max="11030" width="13.88671875" style="2" bestFit="1" customWidth="1"/>
    <col min="11031" max="11031" width="13.44140625" style="2" customWidth="1"/>
    <col min="11032" max="11033" width="13" style="2" customWidth="1"/>
    <col min="11034" max="11034" width="12.33203125" style="2" bestFit="1" customWidth="1"/>
    <col min="11035" max="11035" width="13.88671875" style="2" bestFit="1" customWidth="1"/>
    <col min="11036" max="11280" width="11.44140625" style="2"/>
    <col min="11281" max="11281" width="3" style="2" customWidth="1"/>
    <col min="11282" max="11282" width="15.109375" style="2" customWidth="1"/>
    <col min="11283" max="11283" width="14.5546875" style="2" customWidth="1"/>
    <col min="11284" max="11284" width="14.88671875" style="2" customWidth="1"/>
    <col min="11285" max="11285" width="14.44140625" style="2" customWidth="1"/>
    <col min="11286" max="11286" width="13.88671875" style="2" bestFit="1" customWidth="1"/>
    <col min="11287" max="11287" width="13.44140625" style="2" customWidth="1"/>
    <col min="11288" max="11289" width="13" style="2" customWidth="1"/>
    <col min="11290" max="11290" width="12.33203125" style="2" bestFit="1" customWidth="1"/>
    <col min="11291" max="11291" width="13.88671875" style="2" bestFit="1" customWidth="1"/>
    <col min="11292" max="11536" width="11.44140625" style="2"/>
    <col min="11537" max="11537" width="3" style="2" customWidth="1"/>
    <col min="11538" max="11538" width="15.109375" style="2" customWidth="1"/>
    <col min="11539" max="11539" width="14.5546875" style="2" customWidth="1"/>
    <col min="11540" max="11540" width="14.88671875" style="2" customWidth="1"/>
    <col min="11541" max="11541" width="14.44140625" style="2" customWidth="1"/>
    <col min="11542" max="11542" width="13.88671875" style="2" bestFit="1" customWidth="1"/>
    <col min="11543" max="11543" width="13.44140625" style="2" customWidth="1"/>
    <col min="11544" max="11545" width="13" style="2" customWidth="1"/>
    <col min="11546" max="11546" width="12.33203125" style="2" bestFit="1" customWidth="1"/>
    <col min="11547" max="11547" width="13.88671875" style="2" bestFit="1" customWidth="1"/>
    <col min="11548" max="11792" width="11.44140625" style="2"/>
    <col min="11793" max="11793" width="3" style="2" customWidth="1"/>
    <col min="11794" max="11794" width="15.109375" style="2" customWidth="1"/>
    <col min="11795" max="11795" width="14.5546875" style="2" customWidth="1"/>
    <col min="11796" max="11796" width="14.88671875" style="2" customWidth="1"/>
    <col min="11797" max="11797" width="14.44140625" style="2" customWidth="1"/>
    <col min="11798" max="11798" width="13.88671875" style="2" bestFit="1" customWidth="1"/>
    <col min="11799" max="11799" width="13.44140625" style="2" customWidth="1"/>
    <col min="11800" max="11801" width="13" style="2" customWidth="1"/>
    <col min="11802" max="11802" width="12.33203125" style="2" bestFit="1" customWidth="1"/>
    <col min="11803" max="11803" width="13.88671875" style="2" bestFit="1" customWidth="1"/>
    <col min="11804" max="12048" width="11.44140625" style="2"/>
    <col min="12049" max="12049" width="3" style="2" customWidth="1"/>
    <col min="12050" max="12050" width="15.109375" style="2" customWidth="1"/>
    <col min="12051" max="12051" width="14.5546875" style="2" customWidth="1"/>
    <col min="12052" max="12052" width="14.88671875" style="2" customWidth="1"/>
    <col min="12053" max="12053" width="14.44140625" style="2" customWidth="1"/>
    <col min="12054" max="12054" width="13.88671875" style="2" bestFit="1" customWidth="1"/>
    <col min="12055" max="12055" width="13.44140625" style="2" customWidth="1"/>
    <col min="12056" max="12057" width="13" style="2" customWidth="1"/>
    <col min="12058" max="12058" width="12.33203125" style="2" bestFit="1" customWidth="1"/>
    <col min="12059" max="12059" width="13.88671875" style="2" bestFit="1" customWidth="1"/>
    <col min="12060" max="12304" width="11.44140625" style="2"/>
    <col min="12305" max="12305" width="3" style="2" customWidth="1"/>
    <col min="12306" max="12306" width="15.109375" style="2" customWidth="1"/>
    <col min="12307" max="12307" width="14.5546875" style="2" customWidth="1"/>
    <col min="12308" max="12308" width="14.88671875" style="2" customWidth="1"/>
    <col min="12309" max="12309" width="14.44140625" style="2" customWidth="1"/>
    <col min="12310" max="12310" width="13.88671875" style="2" bestFit="1" customWidth="1"/>
    <col min="12311" max="12311" width="13.44140625" style="2" customWidth="1"/>
    <col min="12312" max="12313" width="13" style="2" customWidth="1"/>
    <col min="12314" max="12314" width="12.33203125" style="2" bestFit="1" customWidth="1"/>
    <col min="12315" max="12315" width="13.88671875" style="2" bestFit="1" customWidth="1"/>
    <col min="12316" max="12560" width="11.44140625" style="2"/>
    <col min="12561" max="12561" width="3" style="2" customWidth="1"/>
    <col min="12562" max="12562" width="15.109375" style="2" customWidth="1"/>
    <col min="12563" max="12563" width="14.5546875" style="2" customWidth="1"/>
    <col min="12564" max="12564" width="14.88671875" style="2" customWidth="1"/>
    <col min="12565" max="12565" width="14.44140625" style="2" customWidth="1"/>
    <col min="12566" max="12566" width="13.88671875" style="2" bestFit="1" customWidth="1"/>
    <col min="12567" max="12567" width="13.44140625" style="2" customWidth="1"/>
    <col min="12568" max="12569" width="13" style="2" customWidth="1"/>
    <col min="12570" max="12570" width="12.33203125" style="2" bestFit="1" customWidth="1"/>
    <col min="12571" max="12571" width="13.88671875" style="2" bestFit="1" customWidth="1"/>
    <col min="12572" max="12816" width="11.44140625" style="2"/>
    <col min="12817" max="12817" width="3" style="2" customWidth="1"/>
    <col min="12818" max="12818" width="15.109375" style="2" customWidth="1"/>
    <col min="12819" max="12819" width="14.5546875" style="2" customWidth="1"/>
    <col min="12820" max="12820" width="14.88671875" style="2" customWidth="1"/>
    <col min="12821" max="12821" width="14.44140625" style="2" customWidth="1"/>
    <col min="12822" max="12822" width="13.88671875" style="2" bestFit="1" customWidth="1"/>
    <col min="12823" max="12823" width="13.44140625" style="2" customWidth="1"/>
    <col min="12824" max="12825" width="13" style="2" customWidth="1"/>
    <col min="12826" max="12826" width="12.33203125" style="2" bestFit="1" customWidth="1"/>
    <col min="12827" max="12827" width="13.88671875" style="2" bestFit="1" customWidth="1"/>
    <col min="12828" max="13072" width="11.44140625" style="2"/>
    <col min="13073" max="13073" width="3" style="2" customWidth="1"/>
    <col min="13074" max="13074" width="15.109375" style="2" customWidth="1"/>
    <col min="13075" max="13075" width="14.5546875" style="2" customWidth="1"/>
    <col min="13076" max="13076" width="14.88671875" style="2" customWidth="1"/>
    <col min="13077" max="13077" width="14.44140625" style="2" customWidth="1"/>
    <col min="13078" max="13078" width="13.88671875" style="2" bestFit="1" customWidth="1"/>
    <col min="13079" max="13079" width="13.44140625" style="2" customWidth="1"/>
    <col min="13080" max="13081" width="13" style="2" customWidth="1"/>
    <col min="13082" max="13082" width="12.33203125" style="2" bestFit="1" customWidth="1"/>
    <col min="13083" max="13083" width="13.88671875" style="2" bestFit="1" customWidth="1"/>
    <col min="13084" max="13328" width="11.44140625" style="2"/>
    <col min="13329" max="13329" width="3" style="2" customWidth="1"/>
    <col min="13330" max="13330" width="15.109375" style="2" customWidth="1"/>
    <col min="13331" max="13331" width="14.5546875" style="2" customWidth="1"/>
    <col min="13332" max="13332" width="14.88671875" style="2" customWidth="1"/>
    <col min="13333" max="13333" width="14.44140625" style="2" customWidth="1"/>
    <col min="13334" max="13334" width="13.88671875" style="2" bestFit="1" customWidth="1"/>
    <col min="13335" max="13335" width="13.44140625" style="2" customWidth="1"/>
    <col min="13336" max="13337" width="13" style="2" customWidth="1"/>
    <col min="13338" max="13338" width="12.33203125" style="2" bestFit="1" customWidth="1"/>
    <col min="13339" max="13339" width="13.88671875" style="2" bestFit="1" customWidth="1"/>
    <col min="13340" max="13584" width="11.44140625" style="2"/>
    <col min="13585" max="13585" width="3" style="2" customWidth="1"/>
    <col min="13586" max="13586" width="15.109375" style="2" customWidth="1"/>
    <col min="13587" max="13587" width="14.5546875" style="2" customWidth="1"/>
    <col min="13588" max="13588" width="14.88671875" style="2" customWidth="1"/>
    <col min="13589" max="13589" width="14.44140625" style="2" customWidth="1"/>
    <col min="13590" max="13590" width="13.88671875" style="2" bestFit="1" customWidth="1"/>
    <col min="13591" max="13591" width="13.44140625" style="2" customWidth="1"/>
    <col min="13592" max="13593" width="13" style="2" customWidth="1"/>
    <col min="13594" max="13594" width="12.33203125" style="2" bestFit="1" customWidth="1"/>
    <col min="13595" max="13595" width="13.88671875" style="2" bestFit="1" customWidth="1"/>
    <col min="13596" max="13840" width="11.44140625" style="2"/>
    <col min="13841" max="13841" width="3" style="2" customWidth="1"/>
    <col min="13842" max="13842" width="15.109375" style="2" customWidth="1"/>
    <col min="13843" max="13843" width="14.5546875" style="2" customWidth="1"/>
    <col min="13844" max="13844" width="14.88671875" style="2" customWidth="1"/>
    <col min="13845" max="13845" width="14.44140625" style="2" customWidth="1"/>
    <col min="13846" max="13846" width="13.88671875" style="2" bestFit="1" customWidth="1"/>
    <col min="13847" max="13847" width="13.44140625" style="2" customWidth="1"/>
    <col min="13848" max="13849" width="13" style="2" customWidth="1"/>
    <col min="13850" max="13850" width="12.33203125" style="2" bestFit="1" customWidth="1"/>
    <col min="13851" max="13851" width="13.88671875" style="2" bestFit="1" customWidth="1"/>
    <col min="13852" max="14096" width="11.44140625" style="2"/>
    <col min="14097" max="14097" width="3" style="2" customWidth="1"/>
    <col min="14098" max="14098" width="15.109375" style="2" customWidth="1"/>
    <col min="14099" max="14099" width="14.5546875" style="2" customWidth="1"/>
    <col min="14100" max="14100" width="14.88671875" style="2" customWidth="1"/>
    <col min="14101" max="14101" width="14.44140625" style="2" customWidth="1"/>
    <col min="14102" max="14102" width="13.88671875" style="2" bestFit="1" customWidth="1"/>
    <col min="14103" max="14103" width="13.44140625" style="2" customWidth="1"/>
    <col min="14104" max="14105" width="13" style="2" customWidth="1"/>
    <col min="14106" max="14106" width="12.33203125" style="2" bestFit="1" customWidth="1"/>
    <col min="14107" max="14107" width="13.88671875" style="2" bestFit="1" customWidth="1"/>
    <col min="14108" max="14352" width="11.44140625" style="2"/>
    <col min="14353" max="14353" width="3" style="2" customWidth="1"/>
    <col min="14354" max="14354" width="15.109375" style="2" customWidth="1"/>
    <col min="14355" max="14355" width="14.5546875" style="2" customWidth="1"/>
    <col min="14356" max="14356" width="14.88671875" style="2" customWidth="1"/>
    <col min="14357" max="14357" width="14.44140625" style="2" customWidth="1"/>
    <col min="14358" max="14358" width="13.88671875" style="2" bestFit="1" customWidth="1"/>
    <col min="14359" max="14359" width="13.44140625" style="2" customWidth="1"/>
    <col min="14360" max="14361" width="13" style="2" customWidth="1"/>
    <col min="14362" max="14362" width="12.33203125" style="2" bestFit="1" customWidth="1"/>
    <col min="14363" max="14363" width="13.88671875" style="2" bestFit="1" customWidth="1"/>
    <col min="14364" max="14608" width="11.44140625" style="2"/>
    <col min="14609" max="14609" width="3" style="2" customWidth="1"/>
    <col min="14610" max="14610" width="15.109375" style="2" customWidth="1"/>
    <col min="14611" max="14611" width="14.5546875" style="2" customWidth="1"/>
    <col min="14612" max="14612" width="14.88671875" style="2" customWidth="1"/>
    <col min="14613" max="14613" width="14.44140625" style="2" customWidth="1"/>
    <col min="14614" max="14614" width="13.88671875" style="2" bestFit="1" customWidth="1"/>
    <col min="14615" max="14615" width="13.44140625" style="2" customWidth="1"/>
    <col min="14616" max="14617" width="13" style="2" customWidth="1"/>
    <col min="14618" max="14618" width="12.33203125" style="2" bestFit="1" customWidth="1"/>
    <col min="14619" max="14619" width="13.88671875" style="2" bestFit="1" customWidth="1"/>
    <col min="14620" max="14864" width="11.44140625" style="2"/>
    <col min="14865" max="14865" width="3" style="2" customWidth="1"/>
    <col min="14866" max="14866" width="15.109375" style="2" customWidth="1"/>
    <col min="14867" max="14867" width="14.5546875" style="2" customWidth="1"/>
    <col min="14868" max="14868" width="14.88671875" style="2" customWidth="1"/>
    <col min="14869" max="14869" width="14.44140625" style="2" customWidth="1"/>
    <col min="14870" max="14870" width="13.88671875" style="2" bestFit="1" customWidth="1"/>
    <col min="14871" max="14871" width="13.44140625" style="2" customWidth="1"/>
    <col min="14872" max="14873" width="13" style="2" customWidth="1"/>
    <col min="14874" max="14874" width="12.33203125" style="2" bestFit="1" customWidth="1"/>
    <col min="14875" max="14875" width="13.88671875" style="2" bestFit="1" customWidth="1"/>
    <col min="14876" max="15120" width="11.44140625" style="2"/>
    <col min="15121" max="15121" width="3" style="2" customWidth="1"/>
    <col min="15122" max="15122" width="15.109375" style="2" customWidth="1"/>
    <col min="15123" max="15123" width="14.5546875" style="2" customWidth="1"/>
    <col min="15124" max="15124" width="14.88671875" style="2" customWidth="1"/>
    <col min="15125" max="15125" width="14.44140625" style="2" customWidth="1"/>
    <col min="15126" max="15126" width="13.88671875" style="2" bestFit="1" customWidth="1"/>
    <col min="15127" max="15127" width="13.44140625" style="2" customWidth="1"/>
    <col min="15128" max="15129" width="13" style="2" customWidth="1"/>
    <col min="15130" max="15130" width="12.33203125" style="2" bestFit="1" customWidth="1"/>
    <col min="15131" max="15131" width="13.88671875" style="2" bestFit="1" customWidth="1"/>
    <col min="15132" max="15376" width="11.44140625" style="2"/>
    <col min="15377" max="15377" width="3" style="2" customWidth="1"/>
    <col min="15378" max="15378" width="15.109375" style="2" customWidth="1"/>
    <col min="15379" max="15379" width="14.5546875" style="2" customWidth="1"/>
    <col min="15380" max="15380" width="14.88671875" style="2" customWidth="1"/>
    <col min="15381" max="15381" width="14.44140625" style="2" customWidth="1"/>
    <col min="15382" max="15382" width="13.88671875" style="2" bestFit="1" customWidth="1"/>
    <col min="15383" max="15383" width="13.44140625" style="2" customWidth="1"/>
    <col min="15384" max="15385" width="13" style="2" customWidth="1"/>
    <col min="15386" max="15386" width="12.33203125" style="2" bestFit="1" customWidth="1"/>
    <col min="15387" max="15387" width="13.88671875" style="2" bestFit="1" customWidth="1"/>
    <col min="15388" max="15632" width="11.44140625" style="2"/>
    <col min="15633" max="15633" width="3" style="2" customWidth="1"/>
    <col min="15634" max="15634" width="15.109375" style="2" customWidth="1"/>
    <col min="15635" max="15635" width="14.5546875" style="2" customWidth="1"/>
    <col min="15636" max="15636" width="14.88671875" style="2" customWidth="1"/>
    <col min="15637" max="15637" width="14.44140625" style="2" customWidth="1"/>
    <col min="15638" max="15638" width="13.88671875" style="2" bestFit="1" customWidth="1"/>
    <col min="15639" max="15639" width="13.44140625" style="2" customWidth="1"/>
    <col min="15640" max="15641" width="13" style="2" customWidth="1"/>
    <col min="15642" max="15642" width="12.33203125" style="2" bestFit="1" customWidth="1"/>
    <col min="15643" max="15643" width="13.88671875" style="2" bestFit="1" customWidth="1"/>
    <col min="15644" max="15888" width="11.44140625" style="2"/>
    <col min="15889" max="15889" width="3" style="2" customWidth="1"/>
    <col min="15890" max="15890" width="15.109375" style="2" customWidth="1"/>
    <col min="15891" max="15891" width="14.5546875" style="2" customWidth="1"/>
    <col min="15892" max="15892" width="14.88671875" style="2" customWidth="1"/>
    <col min="15893" max="15893" width="14.44140625" style="2" customWidth="1"/>
    <col min="15894" max="15894" width="13.88671875" style="2" bestFit="1" customWidth="1"/>
    <col min="15895" max="15895" width="13.44140625" style="2" customWidth="1"/>
    <col min="15896" max="15897" width="13" style="2" customWidth="1"/>
    <col min="15898" max="15898" width="12.33203125" style="2" bestFit="1" customWidth="1"/>
    <col min="15899" max="15899" width="13.88671875" style="2" bestFit="1" customWidth="1"/>
    <col min="15900" max="16144" width="11.44140625" style="2"/>
    <col min="16145" max="16145" width="3" style="2" customWidth="1"/>
    <col min="16146" max="16146" width="15.109375" style="2" customWidth="1"/>
    <col min="16147" max="16147" width="14.5546875" style="2" customWidth="1"/>
    <col min="16148" max="16148" width="14.88671875" style="2" customWidth="1"/>
    <col min="16149" max="16149" width="14.44140625" style="2" customWidth="1"/>
    <col min="16150" max="16150" width="13.88671875" style="2" bestFit="1" customWidth="1"/>
    <col min="16151" max="16151" width="13.44140625" style="2" customWidth="1"/>
    <col min="16152" max="16153" width="13" style="2" customWidth="1"/>
    <col min="16154" max="16154" width="12.33203125" style="2" bestFit="1" customWidth="1"/>
    <col min="16155" max="16155" width="13.88671875" style="2" bestFit="1" customWidth="1"/>
    <col min="16156" max="16384" width="11.44140625" style="2"/>
  </cols>
  <sheetData>
    <row r="1" spans="2:33" ht="15" customHeight="1" x14ac:dyDescent="0.3"/>
    <row r="2" spans="2:33" ht="18" x14ac:dyDescent="0.35">
      <c r="B2" s="54" t="s">
        <v>60</v>
      </c>
      <c r="H2" s="73" t="s">
        <v>72</v>
      </c>
      <c r="I2" s="53"/>
      <c r="L2" s="58"/>
    </row>
    <row r="3" spans="2:33" x14ac:dyDescent="0.3">
      <c r="E3" s="2" t="s">
        <v>69</v>
      </c>
      <c r="F3" s="2">
        <v>1800000</v>
      </c>
    </row>
    <row r="4" spans="2:33" x14ac:dyDescent="0.3">
      <c r="B4" s="2"/>
      <c r="E4" s="2" t="s">
        <v>70</v>
      </c>
      <c r="F4" s="1">
        <v>300000</v>
      </c>
      <c r="G4" s="2" t="s">
        <v>71</v>
      </c>
      <c r="H4" s="2"/>
      <c r="I4"/>
      <c r="J4" s="2"/>
      <c r="K4" s="2"/>
      <c r="L4" s="2"/>
      <c r="M4" s="2"/>
      <c r="N4" s="2"/>
      <c r="O4" s="2"/>
      <c r="Y4" s="2"/>
      <c r="Z4" s="2"/>
      <c r="AA4" s="2"/>
    </row>
    <row r="5" spans="2:33" x14ac:dyDescent="0.3">
      <c r="B5" s="56" t="s">
        <v>58</v>
      </c>
      <c r="C5" s="57">
        <v>11</v>
      </c>
      <c r="D5" s="56"/>
      <c r="E5" s="2" t="s">
        <v>63</v>
      </c>
      <c r="F5" s="2">
        <f>+F3-F4</f>
        <v>1500000</v>
      </c>
      <c r="G5" s="2"/>
      <c r="H5" s="2"/>
      <c r="I5" s="29"/>
      <c r="J5" s="2"/>
      <c r="K5" s="2"/>
      <c r="L5" s="2"/>
      <c r="M5" s="2"/>
      <c r="N5" s="2"/>
      <c r="O5" s="2"/>
      <c r="Y5" s="2"/>
      <c r="Z5" s="2"/>
      <c r="AA5" s="2"/>
    </row>
    <row r="6" spans="2:33" x14ac:dyDescent="0.3">
      <c r="B6" s="56" t="s">
        <v>57</v>
      </c>
      <c r="C6" s="57">
        <f>6236833-F6-F3</f>
        <v>3387224</v>
      </c>
      <c r="D6" s="56"/>
      <c r="E6" s="2" t="s">
        <v>66</v>
      </c>
      <c r="F6" s="2">
        <v>1049609</v>
      </c>
      <c r="G6" s="2"/>
      <c r="H6" s="2"/>
      <c r="I6"/>
      <c r="J6" s="2"/>
      <c r="K6" s="2"/>
      <c r="L6" s="2"/>
      <c r="M6" s="2"/>
      <c r="N6" s="2"/>
      <c r="O6" s="2"/>
      <c r="Y6" s="2"/>
      <c r="Z6" s="2"/>
      <c r="AA6" s="2"/>
    </row>
    <row r="7" spans="2:33" x14ac:dyDescent="0.3">
      <c r="B7" s="56" t="s">
        <v>59</v>
      </c>
      <c r="C7" s="64">
        <v>2.1132240212443547E-3</v>
      </c>
      <c r="D7" s="56"/>
      <c r="E7" s="2" t="s">
        <v>67</v>
      </c>
      <c r="F7" s="2">
        <v>477566</v>
      </c>
      <c r="G7" s="61"/>
      <c r="H7" s="2"/>
      <c r="I7" s="58"/>
      <c r="J7" s="2"/>
      <c r="K7" s="2"/>
      <c r="L7" s="2"/>
      <c r="M7" s="2"/>
      <c r="N7" s="2"/>
      <c r="O7" s="2"/>
      <c r="Y7" s="2"/>
      <c r="Z7" s="2"/>
      <c r="AA7" s="2"/>
    </row>
    <row r="8" spans="2:33" x14ac:dyDescent="0.3">
      <c r="B8" s="56" t="s">
        <v>68</v>
      </c>
      <c r="C8" s="62">
        <f>+C7*12</f>
        <v>2.5358688254932257E-2</v>
      </c>
      <c r="D8" s="4"/>
      <c r="G8" s="2"/>
      <c r="H8" s="2"/>
      <c r="I8" s="2"/>
      <c r="J8" s="2"/>
      <c r="K8" s="2"/>
      <c r="L8" s="2"/>
      <c r="M8" s="2"/>
      <c r="N8" s="2"/>
      <c r="O8" s="2"/>
      <c r="Y8" s="2"/>
      <c r="Z8" s="2"/>
      <c r="AA8" s="2"/>
    </row>
    <row r="9" spans="2:33" ht="15.6" x14ac:dyDescent="0.3">
      <c r="B9" s="6"/>
      <c r="C9" s="1"/>
      <c r="D9" s="1"/>
      <c r="E9" s="7"/>
      <c r="F9" s="7"/>
      <c r="J9" s="59"/>
      <c r="O9" s="2"/>
      <c r="Y9" s="2"/>
      <c r="Z9" s="2"/>
      <c r="AA9" s="2"/>
      <c r="AB9" s="5"/>
      <c r="AC9" s="5"/>
      <c r="AD9" s="5"/>
      <c r="AE9" s="5"/>
      <c r="AF9" s="5"/>
    </row>
    <row r="10" spans="2:33" ht="23.4" x14ac:dyDescent="0.45">
      <c r="B10" s="65" t="s">
        <v>0</v>
      </c>
      <c r="C10" s="66"/>
      <c r="D10" s="66"/>
      <c r="E10" s="66"/>
      <c r="F10" s="66"/>
      <c r="G10" s="67"/>
      <c r="H10" s="8"/>
      <c r="I10" s="29"/>
      <c r="J10" s="8"/>
      <c r="K10" s="8"/>
      <c r="L10" s="8"/>
      <c r="M10" s="8"/>
      <c r="N10" s="8"/>
      <c r="O10" s="2"/>
      <c r="Y10" s="2"/>
      <c r="Z10" s="2"/>
      <c r="AA10" s="2"/>
      <c r="AB10" s="5"/>
      <c r="AC10" s="5"/>
      <c r="AD10" s="5"/>
      <c r="AE10" s="5"/>
      <c r="AF10" s="5"/>
    </row>
    <row r="11" spans="2:33" x14ac:dyDescent="0.3"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8"/>
      <c r="I11" s="29"/>
      <c r="J11" s="29"/>
      <c r="K11" s="8"/>
      <c r="L11" s="8"/>
      <c r="M11" s="8"/>
      <c r="N11" s="8"/>
      <c r="O11" s="2"/>
      <c r="Y11" s="2"/>
      <c r="Z11" s="2"/>
      <c r="AA11" s="2"/>
      <c r="AB11" s="5"/>
      <c r="AC11" s="5"/>
      <c r="AD11" s="5"/>
      <c r="AE11" s="5"/>
      <c r="AF11" s="5"/>
    </row>
    <row r="12" spans="2:33" x14ac:dyDescent="0.3">
      <c r="B12" s="10">
        <v>0</v>
      </c>
      <c r="C12" s="10">
        <f>+C6</f>
        <v>3387224</v>
      </c>
      <c r="D12" s="10"/>
      <c r="E12" s="10"/>
      <c r="F12" s="10"/>
      <c r="G12" s="10"/>
      <c r="H12" s="11"/>
      <c r="I12" s="30"/>
      <c r="J12" s="30"/>
      <c r="K12" s="11"/>
      <c r="L12" s="55"/>
      <c r="M12" s="11"/>
      <c r="N12" s="11"/>
      <c r="O12" s="2"/>
      <c r="Y12" s="2"/>
      <c r="Z12" s="2"/>
      <c r="AA12" s="2"/>
      <c r="AB12" s="5"/>
      <c r="AC12" s="12"/>
      <c r="AD12" s="13"/>
      <c r="AE12" s="13"/>
      <c r="AF12" s="13"/>
    </row>
    <row r="13" spans="2:33" x14ac:dyDescent="0.3">
      <c r="B13" s="10">
        <v>1</v>
      </c>
      <c r="C13" s="10">
        <f>+C12-E13</f>
        <v>3082534.4284350947</v>
      </c>
      <c r="D13" s="10">
        <f>+C12*$C$7</f>
        <v>7157.9631221353884</v>
      </c>
      <c r="E13" s="10">
        <f t="shared" ref="E13:E77" si="0">+F13-D13</f>
        <v>304689.57156490546</v>
      </c>
      <c r="F13" s="10">
        <f>+-PMT($C$7,$C$5,$C$6)</f>
        <v>311847.53468704084</v>
      </c>
      <c r="G13" s="10"/>
      <c r="H13" s="11"/>
      <c r="I13" s="11">
        <f>+F7-F13</f>
        <v>165718.46531295916</v>
      </c>
      <c r="J13" s="11"/>
      <c r="K13" s="11"/>
      <c r="L13" s="11"/>
      <c r="M13" s="11"/>
      <c r="N13" s="11"/>
      <c r="O13" s="2"/>
      <c r="Y13" s="2"/>
      <c r="Z13" s="2"/>
      <c r="AA13" s="2"/>
      <c r="AB13" s="5"/>
      <c r="AC13" s="12"/>
      <c r="AD13" s="13"/>
      <c r="AE13" s="13"/>
      <c r="AF13" s="13"/>
    </row>
    <row r="14" spans="2:33" x14ac:dyDescent="0.3">
      <c r="B14" s="10">
        <v>2</v>
      </c>
      <c r="C14" s="10">
        <f t="shared" ref="C14:C77" si="1">+C13-E14</f>
        <v>2777200.9795485358</v>
      </c>
      <c r="D14" s="10">
        <f>+C13*$C$7</f>
        <v>6514.0858004817792</v>
      </c>
      <c r="E14" s="10">
        <f t="shared" si="0"/>
        <v>305333.44888655905</v>
      </c>
      <c r="F14" s="10">
        <f t="shared" ref="F14:F77" si="2">+-PMT($C$7,$C$5,$C$6)</f>
        <v>311847.53468704084</v>
      </c>
      <c r="G14" s="10"/>
      <c r="H14" s="11"/>
      <c r="I14" s="11">
        <f>+I13*11</f>
        <v>1822903.1184425508</v>
      </c>
      <c r="J14" s="11"/>
      <c r="K14" s="11"/>
      <c r="L14" s="11"/>
      <c r="M14" s="11"/>
      <c r="N14" s="11"/>
      <c r="O14" s="2"/>
      <c r="Y14" s="2"/>
      <c r="Z14" s="2"/>
      <c r="AA14" s="2"/>
      <c r="AB14" s="5"/>
      <c r="AC14" s="12"/>
      <c r="AD14" s="24"/>
      <c r="AE14" s="24"/>
      <c r="AF14" s="24"/>
      <c r="AG14" s="21"/>
    </row>
    <row r="15" spans="2:33" x14ac:dyDescent="0.3">
      <c r="B15" s="10">
        <v>3</v>
      </c>
      <c r="C15" s="10">
        <f t="shared" si="1"/>
        <v>2471222.2926833001</v>
      </c>
      <c r="D15" s="10">
        <f t="shared" ref="D15:D77" si="3">+C14*$C$7</f>
        <v>5868.8478218053178</v>
      </c>
      <c r="E15" s="10">
        <f t="shared" si="0"/>
        <v>305978.6868652355</v>
      </c>
      <c r="F15" s="10">
        <f t="shared" si="2"/>
        <v>311847.53468704084</v>
      </c>
      <c r="G15" s="10"/>
      <c r="H15" s="11"/>
      <c r="I15" s="11"/>
      <c r="J15" s="11"/>
      <c r="K15" s="11"/>
      <c r="L15" s="11"/>
      <c r="M15" s="11"/>
      <c r="N15" s="11"/>
      <c r="O15" s="2"/>
      <c r="Y15" s="2"/>
      <c r="Z15" s="2"/>
      <c r="AA15" s="2"/>
      <c r="AB15" s="5"/>
      <c r="AC15" s="12"/>
      <c r="AD15" s="24"/>
      <c r="AE15" s="25"/>
      <c r="AF15" s="24"/>
      <c r="AG15" s="21"/>
    </row>
    <row r="16" spans="2:33" x14ac:dyDescent="0.3">
      <c r="B16" s="10">
        <v>4</v>
      </c>
      <c r="C16" s="10">
        <f t="shared" si="1"/>
        <v>2164597.0043069921</v>
      </c>
      <c r="D16" s="10">
        <f t="shared" si="3"/>
        <v>5222.2463107328967</v>
      </c>
      <c r="E16" s="10">
        <f t="shared" si="0"/>
        <v>306625.28837630793</v>
      </c>
      <c r="F16" s="10">
        <f t="shared" si="2"/>
        <v>311847.53468704084</v>
      </c>
      <c r="G16" s="10"/>
      <c r="H16" s="11"/>
      <c r="I16" s="11"/>
      <c r="J16" s="60"/>
      <c r="K16" s="11"/>
      <c r="L16" s="11"/>
      <c r="M16" s="11"/>
      <c r="N16" s="11"/>
      <c r="O16" s="2"/>
      <c r="Y16" s="2"/>
      <c r="Z16" s="2"/>
      <c r="AA16" s="2"/>
      <c r="AB16" s="5"/>
      <c r="AC16" s="14"/>
      <c r="AD16" s="21"/>
      <c r="AE16" s="21"/>
      <c r="AF16" s="21"/>
      <c r="AG16" s="21"/>
    </row>
    <row r="17" spans="2:33" x14ac:dyDescent="0.3">
      <c r="B17" s="10">
        <v>5</v>
      </c>
      <c r="C17" s="10">
        <f t="shared" si="1"/>
        <v>1857323.7480057664</v>
      </c>
      <c r="D17" s="10">
        <f t="shared" si="3"/>
        <v>4574.2783858151051</v>
      </c>
      <c r="E17" s="10">
        <f t="shared" si="0"/>
        <v>307273.25630122575</v>
      </c>
      <c r="F17" s="10">
        <f t="shared" si="2"/>
        <v>311847.53468704084</v>
      </c>
      <c r="G17" s="10"/>
      <c r="H17" s="11"/>
      <c r="I17" s="11"/>
      <c r="J17" s="11"/>
      <c r="K17" s="11"/>
      <c r="L17" s="11"/>
      <c r="M17" s="11"/>
      <c r="N17" s="11"/>
      <c r="O17" s="2"/>
      <c r="Y17" s="2"/>
      <c r="Z17" s="2"/>
      <c r="AA17" s="2"/>
      <c r="AB17" s="5"/>
      <c r="AC17" s="5"/>
      <c r="AD17" s="21" t="s">
        <v>7</v>
      </c>
      <c r="AE17" s="21">
        <v>21068</v>
      </c>
      <c r="AF17" s="21"/>
      <c r="AG17" s="21"/>
    </row>
    <row r="18" spans="2:33" x14ac:dyDescent="0.3">
      <c r="B18" s="10">
        <v>6</v>
      </c>
      <c r="C18" s="10">
        <f t="shared" si="1"/>
        <v>1549401.1544782389</v>
      </c>
      <c r="D18" s="10">
        <f t="shared" si="3"/>
        <v>3924.9411595133824</v>
      </c>
      <c r="E18" s="10">
        <f t="shared" si="0"/>
        <v>307922.59352752747</v>
      </c>
      <c r="F18" s="10">
        <f t="shared" si="2"/>
        <v>311847.53468704084</v>
      </c>
      <c r="G18" s="10"/>
      <c r="H18" s="11"/>
      <c r="I18" s="11"/>
      <c r="J18" s="11"/>
      <c r="K18" s="11"/>
      <c r="L18" s="11"/>
      <c r="M18" s="11"/>
      <c r="N18" s="11"/>
      <c r="O18" s="2"/>
      <c r="Y18" s="2"/>
      <c r="Z18" s="2"/>
      <c r="AA18" s="2"/>
      <c r="AB18" s="5"/>
      <c r="AC18" s="5"/>
      <c r="AD18" s="21" t="s">
        <v>8</v>
      </c>
      <c r="AE18" s="26">
        <v>2500</v>
      </c>
      <c r="AF18" s="21"/>
      <c r="AG18" s="21"/>
    </row>
    <row r="19" spans="2:33" x14ac:dyDescent="0.3">
      <c r="B19" s="10">
        <v>7</v>
      </c>
      <c r="C19" s="10">
        <f t="shared" si="1"/>
        <v>1240827.8515293852</v>
      </c>
      <c r="D19" s="10">
        <f t="shared" si="3"/>
        <v>3274.2317381871499</v>
      </c>
      <c r="E19" s="10">
        <f t="shared" si="0"/>
        <v>308573.3029488537</v>
      </c>
      <c r="F19" s="10">
        <f t="shared" si="2"/>
        <v>311847.53468704084</v>
      </c>
      <c r="G19" s="10"/>
      <c r="H19" s="11"/>
      <c r="I19" s="11"/>
      <c r="J19" s="11"/>
      <c r="K19" s="11"/>
      <c r="L19" s="11"/>
      <c r="M19" s="11"/>
      <c r="N19" s="11"/>
      <c r="O19" s="2"/>
      <c r="Y19" s="2"/>
      <c r="Z19" s="2"/>
      <c r="AA19" s="2"/>
      <c r="AB19" s="5"/>
      <c r="AC19" s="5"/>
      <c r="AD19" s="21" t="s">
        <v>9</v>
      </c>
      <c r="AE19" s="27">
        <v>0.05</v>
      </c>
      <c r="AF19" s="21"/>
      <c r="AG19" s="21"/>
    </row>
    <row r="20" spans="2:33" x14ac:dyDescent="0.3">
      <c r="B20" s="10">
        <v>8</v>
      </c>
      <c r="C20" s="10">
        <f t="shared" si="1"/>
        <v>931602.46406442532</v>
      </c>
      <c r="D20" s="10">
        <f t="shared" si="3"/>
        <v>2622.1472220809205</v>
      </c>
      <c r="E20" s="10">
        <f t="shared" si="0"/>
        <v>309225.38746495993</v>
      </c>
      <c r="F20" s="10">
        <f t="shared" si="2"/>
        <v>311847.53468704084</v>
      </c>
      <c r="G20" s="10"/>
      <c r="H20" s="11"/>
      <c r="I20" s="11"/>
      <c r="J20" s="11"/>
      <c r="K20" s="11"/>
      <c r="L20" s="11"/>
      <c r="M20" s="11"/>
      <c r="N20" s="11"/>
      <c r="O20" s="2"/>
      <c r="Y20" s="2"/>
      <c r="Z20" s="2"/>
      <c r="AA20" s="2"/>
      <c r="AB20" s="5"/>
      <c r="AC20" s="5"/>
      <c r="AF20" s="21"/>
      <c r="AG20" s="21"/>
    </row>
    <row r="21" spans="2:33" x14ac:dyDescent="0.3">
      <c r="B21" s="10">
        <v>9</v>
      </c>
      <c r="C21" s="10">
        <f t="shared" si="1"/>
        <v>621723.61408269592</v>
      </c>
      <c r="D21" s="10">
        <f t="shared" si="3"/>
        <v>1968.6847053113743</v>
      </c>
      <c r="E21" s="10">
        <f t="shared" si="0"/>
        <v>309878.84998172947</v>
      </c>
      <c r="F21" s="10">
        <f t="shared" si="2"/>
        <v>311847.53468704084</v>
      </c>
      <c r="G21" s="10"/>
      <c r="H21" s="11"/>
      <c r="I21" s="11"/>
      <c r="J21" s="11"/>
      <c r="K21" s="11"/>
      <c r="L21" s="11"/>
      <c r="M21" s="11"/>
      <c r="N21" s="11"/>
      <c r="O21" s="2"/>
      <c r="Y21" s="2"/>
      <c r="Z21" s="2"/>
      <c r="AA21" s="2"/>
      <c r="AB21" s="5"/>
      <c r="AC21" s="5"/>
      <c r="AD21" s="21" t="s">
        <v>10</v>
      </c>
      <c r="AE21" s="28">
        <f>+J11/AE17</f>
        <v>0</v>
      </c>
      <c r="AF21" s="21"/>
      <c r="AG21" s="21"/>
    </row>
    <row r="22" spans="2:33" x14ac:dyDescent="0.3">
      <c r="B22" s="10">
        <v>10</v>
      </c>
      <c r="C22" s="10">
        <f t="shared" si="1"/>
        <v>311189.92067150946</v>
      </c>
      <c r="D22" s="10">
        <f t="shared" si="3"/>
        <v>1313.841275854408</v>
      </c>
      <c r="E22" s="10">
        <f t="shared" si="0"/>
        <v>310533.69341118645</v>
      </c>
      <c r="F22" s="10">
        <f t="shared" si="2"/>
        <v>311847.53468704084</v>
      </c>
      <c r="G22" s="10"/>
      <c r="H22" s="11"/>
      <c r="I22" s="11"/>
      <c r="J22" s="11"/>
      <c r="K22" s="11"/>
      <c r="L22" s="11"/>
      <c r="M22" s="11"/>
      <c r="N22" s="11"/>
      <c r="O22" s="2"/>
      <c r="Y22" s="2"/>
      <c r="Z22" s="2"/>
      <c r="AA22" s="2"/>
      <c r="AB22" s="5"/>
      <c r="AC22" s="5"/>
      <c r="AD22" s="21"/>
      <c r="AE22" s="21"/>
      <c r="AF22" s="21"/>
      <c r="AG22" s="21"/>
    </row>
    <row r="23" spans="2:33" x14ac:dyDescent="0.3">
      <c r="B23" s="10">
        <v>11</v>
      </c>
      <c r="C23" s="10">
        <f t="shared" si="1"/>
        <v>7.5669959187507629E-10</v>
      </c>
      <c r="D23" s="10">
        <f t="shared" si="3"/>
        <v>657.61401553215899</v>
      </c>
      <c r="E23" s="10">
        <f t="shared" si="0"/>
        <v>311189.92067150871</v>
      </c>
      <c r="F23" s="10">
        <f t="shared" si="2"/>
        <v>311847.53468704084</v>
      </c>
      <c r="G23" s="10"/>
      <c r="H23" s="11"/>
      <c r="I23" s="11"/>
      <c r="J23" s="11"/>
      <c r="K23" s="11"/>
      <c r="L23" s="11"/>
      <c r="M23" s="11"/>
      <c r="N23" s="11"/>
      <c r="O23" s="2"/>
      <c r="Y23" s="2"/>
      <c r="Z23" s="2"/>
      <c r="AA23" s="2"/>
      <c r="AB23" s="5"/>
      <c r="AC23" s="15" t="s">
        <v>11</v>
      </c>
      <c r="AD23" s="21"/>
      <c r="AE23" s="21"/>
      <c r="AF23" s="21"/>
      <c r="AG23" s="21"/>
    </row>
    <row r="24" spans="2:33" x14ac:dyDescent="0.3">
      <c r="B24" s="10">
        <v>12</v>
      </c>
      <c r="C24" s="10">
        <f t="shared" si="1"/>
        <v>-311847.53468704008</v>
      </c>
      <c r="D24" s="10">
        <f t="shared" si="3"/>
        <v>1.5990757544162107E-12</v>
      </c>
      <c r="E24" s="10">
        <f t="shared" si="0"/>
        <v>311847.53468704084</v>
      </c>
      <c r="F24" s="10">
        <f t="shared" si="2"/>
        <v>311847.53468704084</v>
      </c>
      <c r="G24" s="10">
        <f>+SUM(D13:D23)</f>
        <v>43098.881557449873</v>
      </c>
      <c r="H24" s="11"/>
      <c r="I24" s="11"/>
      <c r="J24" s="11"/>
      <c r="K24" s="11"/>
      <c r="L24" s="11"/>
      <c r="M24" s="11"/>
      <c r="N24" s="11"/>
      <c r="O24" s="2"/>
      <c r="Y24" s="2"/>
      <c r="Z24" s="2"/>
      <c r="AA24" s="2"/>
      <c r="AB24" s="5"/>
      <c r="AC24" s="16">
        <v>30</v>
      </c>
      <c r="AD24" s="22" t="s">
        <v>12</v>
      </c>
      <c r="AE24" s="22" t="s">
        <v>13</v>
      </c>
      <c r="AF24" s="22" t="s">
        <v>14</v>
      </c>
      <c r="AG24" s="21"/>
    </row>
    <row r="25" spans="2:33" x14ac:dyDescent="0.3">
      <c r="B25" s="10">
        <v>13</v>
      </c>
      <c r="C25" s="10">
        <f t="shared" si="1"/>
        <v>-624354.07307534735</v>
      </c>
      <c r="D25" s="10">
        <f t="shared" si="3"/>
        <v>-659.00370126648522</v>
      </c>
      <c r="E25" s="10">
        <f t="shared" si="0"/>
        <v>312506.53838830732</v>
      </c>
      <c r="F25" s="10">
        <f t="shared" si="2"/>
        <v>311847.53468704084</v>
      </c>
      <c r="G25" s="10"/>
      <c r="H25" s="11"/>
      <c r="I25" s="11"/>
      <c r="J25" s="11"/>
      <c r="K25" s="11"/>
      <c r="L25" s="11"/>
      <c r="M25" s="11"/>
      <c r="N25" s="11"/>
      <c r="O25" s="2"/>
      <c r="Y25" s="2"/>
      <c r="Z25" s="2"/>
      <c r="AA25" s="2"/>
      <c r="AB25" s="5"/>
      <c r="AC25" s="5"/>
      <c r="AD25" s="21" t="e">
        <f>+#REF!</f>
        <v>#REF!</v>
      </c>
      <c r="AE25" s="21" t="e">
        <f>+#REF!</f>
        <v>#REF!</v>
      </c>
      <c r="AF25" s="21" t="e">
        <f>+#REF!</f>
        <v>#REF!</v>
      </c>
      <c r="AG25" s="21"/>
    </row>
    <row r="26" spans="2:33" x14ac:dyDescent="0.3">
      <c r="B26" s="10">
        <v>14</v>
      </c>
      <c r="C26" s="10">
        <f t="shared" si="1"/>
        <v>-937521.00778737268</v>
      </c>
      <c r="D26" s="10">
        <f t="shared" si="3"/>
        <v>-1319.4000249845772</v>
      </c>
      <c r="E26" s="10">
        <f t="shared" si="0"/>
        <v>313166.9347120254</v>
      </c>
      <c r="F26" s="10">
        <f t="shared" si="2"/>
        <v>311847.53468704084</v>
      </c>
      <c r="G26" s="10"/>
      <c r="H26" s="11"/>
      <c r="I26" s="11"/>
      <c r="J26" s="11"/>
      <c r="K26" s="11"/>
      <c r="L26" s="11"/>
      <c r="M26" s="11"/>
      <c r="N26" s="11"/>
      <c r="O26" s="2"/>
      <c r="Y26" s="2"/>
      <c r="Z26" s="2"/>
      <c r="AA26" s="2"/>
      <c r="AB26" s="5"/>
      <c r="AC26" s="5"/>
      <c r="AD26" s="21"/>
      <c r="AE26" s="21"/>
      <c r="AF26" s="21"/>
      <c r="AG26" s="21"/>
    </row>
    <row r="27" spans="2:33" x14ac:dyDescent="0.3">
      <c r="B27" s="10">
        <v>15</v>
      </c>
      <c r="C27" s="10">
        <f t="shared" si="1"/>
        <v>-1251349.7343884911</v>
      </c>
      <c r="D27" s="10">
        <f t="shared" si="3"/>
        <v>-1981.1919140774917</v>
      </c>
      <c r="E27" s="10">
        <f t="shared" si="0"/>
        <v>313828.72660111834</v>
      </c>
      <c r="F27" s="10">
        <f t="shared" si="2"/>
        <v>311847.53468704084</v>
      </c>
      <c r="G27" s="10"/>
      <c r="H27" s="11"/>
      <c r="I27" s="11"/>
      <c r="J27" s="11"/>
      <c r="K27" s="11"/>
      <c r="L27" s="11"/>
      <c r="M27" s="11"/>
      <c r="N27" s="11"/>
      <c r="O27" s="2"/>
      <c r="Y27" s="2"/>
      <c r="Z27" s="2"/>
      <c r="AA27" s="2"/>
      <c r="AB27" s="5"/>
      <c r="AC27" s="5"/>
      <c r="AD27" s="21">
        <v>36067956.475721084</v>
      </c>
      <c r="AE27" s="21" t="e">
        <f>+AD25-AD27</f>
        <v>#REF!</v>
      </c>
      <c r="AF27" s="21"/>
    </row>
    <row r="28" spans="2:33" x14ac:dyDescent="0.3">
      <c r="B28" s="10">
        <v>16</v>
      </c>
      <c r="C28" s="10">
        <f t="shared" si="1"/>
        <v>-1565841.6513932194</v>
      </c>
      <c r="D28" s="10">
        <f t="shared" si="3"/>
        <v>-2644.3823176875026</v>
      </c>
      <c r="E28" s="10">
        <f t="shared" si="0"/>
        <v>314491.91700472834</v>
      </c>
      <c r="F28" s="10">
        <f t="shared" si="2"/>
        <v>311847.53468704084</v>
      </c>
      <c r="G28" s="10"/>
      <c r="H28" s="11"/>
      <c r="I28" s="11"/>
      <c r="J28" s="11"/>
      <c r="K28" s="11"/>
      <c r="L28" s="11"/>
      <c r="M28" s="11"/>
      <c r="N28" s="11"/>
      <c r="O28" s="2"/>
      <c r="Y28" s="2"/>
      <c r="Z28" s="2"/>
      <c r="AA28" s="2"/>
      <c r="AB28" s="5"/>
      <c r="AC28" s="5"/>
      <c r="AD28" s="21">
        <v>229462.89344338924</v>
      </c>
      <c r="AE28" s="21">
        <f>+AD28-J11</f>
        <v>229462.89344338924</v>
      </c>
      <c r="AF28" s="21"/>
    </row>
    <row r="29" spans="2:33" x14ac:dyDescent="0.3">
      <c r="B29" s="10">
        <v>17</v>
      </c>
      <c r="C29" s="10">
        <f t="shared" si="1"/>
        <v>-1880998.1602714492</v>
      </c>
      <c r="D29" s="10">
        <f t="shared" si="3"/>
        <v>-3308.9741911890801</v>
      </c>
      <c r="E29" s="10">
        <f t="shared" si="0"/>
        <v>315156.50887822994</v>
      </c>
      <c r="F29" s="10">
        <f t="shared" si="2"/>
        <v>311847.53468704084</v>
      </c>
      <c r="G29" s="10"/>
      <c r="H29" s="11"/>
      <c r="I29" s="11"/>
      <c r="J29" s="11"/>
      <c r="K29" s="11"/>
      <c r="L29" s="11"/>
      <c r="M29" s="11"/>
      <c r="N29" s="11"/>
      <c r="O29" s="2"/>
      <c r="Y29" s="2"/>
      <c r="Z29" s="2"/>
      <c r="AA29" s="2"/>
      <c r="AB29" s="5"/>
      <c r="AC29" s="5"/>
      <c r="AD29" s="21"/>
      <c r="AE29" s="21">
        <f>+AE28*6</f>
        <v>1376777.3606603355</v>
      </c>
      <c r="AF29" s="21" t="e">
        <f>+AE27/(1+AE19)^AC24</f>
        <v>#REF!</v>
      </c>
    </row>
    <row r="30" spans="2:33" x14ac:dyDescent="0.3">
      <c r="B30" s="10">
        <v>18</v>
      </c>
      <c r="C30" s="10">
        <f t="shared" si="1"/>
        <v>-2196820.6654546922</v>
      </c>
      <c r="D30" s="10">
        <f t="shared" si="3"/>
        <v>-3974.9704962020651</v>
      </c>
      <c r="E30" s="10">
        <f t="shared" si="0"/>
        <v>315822.5051832429</v>
      </c>
      <c r="F30" s="10">
        <f t="shared" si="2"/>
        <v>311847.53468704084</v>
      </c>
      <c r="G30" s="10"/>
      <c r="H30" s="11"/>
      <c r="I30" s="11"/>
      <c r="J30" s="11"/>
      <c r="K30" s="11"/>
      <c r="L30" s="11"/>
      <c r="M30" s="11"/>
      <c r="N30" s="11"/>
      <c r="O30" s="2"/>
      <c r="Y30" s="2"/>
      <c r="Z30" s="2"/>
      <c r="AA30" s="2"/>
      <c r="AB30" s="5"/>
      <c r="AC30" s="5"/>
      <c r="AD30" s="21"/>
      <c r="AE30" s="21"/>
      <c r="AF30" s="23" t="e">
        <f>+AF29/AE29</f>
        <v>#REF!</v>
      </c>
    </row>
    <row r="31" spans="2:33" x14ac:dyDescent="0.3">
      <c r="B31" s="10">
        <v>19</v>
      </c>
      <c r="C31" s="10">
        <f t="shared" si="1"/>
        <v>-2513310.5743423379</v>
      </c>
      <c r="D31" s="10">
        <f t="shared" si="3"/>
        <v>-4642.3742006048642</v>
      </c>
      <c r="E31" s="10">
        <f t="shared" si="0"/>
        <v>316489.9088876457</v>
      </c>
      <c r="F31" s="10">
        <f t="shared" si="2"/>
        <v>311847.53468704084</v>
      </c>
      <c r="G31" s="10"/>
      <c r="H31" s="11"/>
      <c r="I31" s="11"/>
      <c r="J31" s="11"/>
      <c r="K31" s="11"/>
      <c r="L31" s="11"/>
      <c r="M31" s="11"/>
      <c r="N31" s="11"/>
      <c r="O31" s="2"/>
      <c r="Y31" s="2"/>
      <c r="Z31" s="2"/>
      <c r="AA31" s="2"/>
      <c r="AB31" s="5"/>
      <c r="AC31" s="15"/>
      <c r="AD31" s="22"/>
      <c r="AE31" s="22"/>
      <c r="AF31" s="22"/>
    </row>
    <row r="32" spans="2:33" x14ac:dyDescent="0.3">
      <c r="B32" s="10">
        <v>20</v>
      </c>
      <c r="C32" s="10">
        <f t="shared" si="1"/>
        <v>-2830469.2973079262</v>
      </c>
      <c r="D32" s="10">
        <f t="shared" si="3"/>
        <v>-5311.1882785476737</v>
      </c>
      <c r="E32" s="10">
        <f t="shared" si="0"/>
        <v>317158.7229655885</v>
      </c>
      <c r="F32" s="10">
        <f t="shared" si="2"/>
        <v>311847.53468704084</v>
      </c>
      <c r="G32" s="10"/>
      <c r="H32" s="11"/>
      <c r="I32" s="11"/>
      <c r="J32" s="11"/>
      <c r="K32" s="11"/>
      <c r="L32" s="11"/>
      <c r="M32" s="11"/>
      <c r="N32" s="11"/>
      <c r="O32" s="2"/>
      <c r="Y32" s="2"/>
      <c r="Z32" s="2"/>
      <c r="AA32" s="2"/>
      <c r="AB32" s="5"/>
      <c r="AC32" s="5"/>
      <c r="AD32" s="21"/>
      <c r="AE32" s="21"/>
      <c r="AF32" s="21"/>
    </row>
    <row r="33" spans="2:27" x14ac:dyDescent="0.3">
      <c r="B33" s="10">
        <v>21</v>
      </c>
      <c r="C33" s="10">
        <f t="shared" si="1"/>
        <v>-3148298.2477054326</v>
      </c>
      <c r="D33" s="10">
        <f t="shared" si="3"/>
        <v>-5981.4157104657388</v>
      </c>
      <c r="E33" s="10">
        <f t="shared" si="0"/>
        <v>317828.95039750659</v>
      </c>
      <c r="F33" s="10">
        <f t="shared" si="2"/>
        <v>311847.53468704084</v>
      </c>
      <c r="G33" s="10"/>
      <c r="H33" s="11"/>
      <c r="I33" s="11"/>
      <c r="J33" s="11"/>
      <c r="K33" s="11"/>
      <c r="L33" s="11"/>
      <c r="M33" s="11"/>
      <c r="N33" s="11"/>
      <c r="O33" s="2"/>
      <c r="Y33" s="2"/>
      <c r="Z33" s="2"/>
      <c r="AA33" s="2"/>
    </row>
    <row r="34" spans="2:27" x14ac:dyDescent="0.3">
      <c r="B34" s="10">
        <v>22</v>
      </c>
      <c r="C34" s="10">
        <f t="shared" si="1"/>
        <v>-3466798.8418755662</v>
      </c>
      <c r="D34" s="10">
        <f t="shared" si="3"/>
        <v>-6653.0594830926302</v>
      </c>
      <c r="E34" s="10">
        <f t="shared" si="0"/>
        <v>318500.59417013347</v>
      </c>
      <c r="F34" s="10">
        <f t="shared" si="2"/>
        <v>311847.53468704084</v>
      </c>
      <c r="G34" s="10"/>
      <c r="H34" s="11"/>
      <c r="I34" s="11"/>
      <c r="J34" s="11"/>
      <c r="K34" s="11"/>
      <c r="L34" s="11"/>
      <c r="M34" s="11"/>
      <c r="N34" s="11"/>
      <c r="O34" s="2"/>
      <c r="Y34" s="2"/>
      <c r="Z34" s="2"/>
      <c r="AA34" s="2"/>
    </row>
    <row r="35" spans="2:27" x14ac:dyDescent="0.3">
      <c r="B35" s="10">
        <v>23</v>
      </c>
      <c r="C35" s="10">
        <f t="shared" si="1"/>
        <v>-3785972.4991520806</v>
      </c>
      <c r="D35" s="10">
        <f t="shared" si="3"/>
        <v>-7326.1225894735562</v>
      </c>
      <c r="E35" s="10">
        <f t="shared" si="0"/>
        <v>319173.65727651439</v>
      </c>
      <c r="F35" s="10">
        <f t="shared" si="2"/>
        <v>311847.53468704084</v>
      </c>
      <c r="G35" s="10"/>
      <c r="H35" s="11"/>
      <c r="I35" s="11"/>
      <c r="J35" s="60" t="s">
        <v>64</v>
      </c>
      <c r="K35" s="60" t="s">
        <v>65</v>
      </c>
      <c r="L35" s="11"/>
      <c r="M35" s="11"/>
      <c r="N35" s="11"/>
      <c r="O35" s="2"/>
      <c r="Y35" s="2"/>
      <c r="Z35" s="2"/>
      <c r="AA35" s="2"/>
    </row>
    <row r="36" spans="2:27" x14ac:dyDescent="0.3">
      <c r="B36" s="10">
        <v>24</v>
      </c>
      <c r="C36" s="10">
        <f t="shared" si="1"/>
        <v>-4105820.6418681</v>
      </c>
      <c r="D36" s="10">
        <f t="shared" si="3"/>
        <v>-8000.6080289786987</v>
      </c>
      <c r="E36" s="10">
        <f t="shared" si="0"/>
        <v>319848.14271601953</v>
      </c>
      <c r="F36" s="10">
        <f t="shared" si="2"/>
        <v>311847.53468704084</v>
      </c>
      <c r="G36" s="10">
        <f>+SUM(F13:F36)</f>
        <v>7484340.8324889764</v>
      </c>
      <c r="H36" s="11"/>
      <c r="I36" s="11" t="s">
        <v>61</v>
      </c>
      <c r="J36" s="11">
        <f>SUM(D13:D36)</f>
        <v>-8703.8093791204883</v>
      </c>
      <c r="K36" s="61">
        <v>0.18</v>
      </c>
      <c r="L36" s="11"/>
      <c r="M36" s="11"/>
      <c r="N36" s="11"/>
      <c r="O36" s="2"/>
      <c r="Y36" s="2"/>
      <c r="Z36" s="2"/>
      <c r="AA36" s="2"/>
    </row>
    <row r="37" spans="2:27" x14ac:dyDescent="0.3">
      <c r="B37" s="10">
        <v>25</v>
      </c>
      <c r="C37" s="10">
        <f t="shared" si="1"/>
        <v>-4426344.6953624571</v>
      </c>
      <c r="D37" s="10">
        <f t="shared" si="3"/>
        <v>-8676.5188073165846</v>
      </c>
      <c r="E37" s="10">
        <f t="shared" si="0"/>
        <v>320524.05349435745</v>
      </c>
      <c r="F37" s="10">
        <f t="shared" si="2"/>
        <v>311847.53468704084</v>
      </c>
      <c r="G37" s="10"/>
      <c r="H37" s="11"/>
      <c r="I37" s="11" t="s">
        <v>62</v>
      </c>
      <c r="J37" s="11">
        <v>829320.41285116633</v>
      </c>
      <c r="K37" s="63">
        <v>6.5000000000000002E-2</v>
      </c>
      <c r="L37" s="11"/>
      <c r="M37" s="11"/>
      <c r="N37" s="11"/>
      <c r="O37" s="2"/>
      <c r="Y37" s="2"/>
      <c r="Z37" s="2"/>
      <c r="AA37" s="2"/>
    </row>
    <row r="38" spans="2:27" x14ac:dyDescent="0.3">
      <c r="B38" s="10">
        <v>26</v>
      </c>
      <c r="C38" s="10">
        <f t="shared" si="1"/>
        <v>-4747546.0879860455</v>
      </c>
      <c r="D38" s="10">
        <f t="shared" si="3"/>
        <v>-9353.8579365474707</v>
      </c>
      <c r="E38" s="10">
        <f t="shared" si="0"/>
        <v>321201.39262358833</v>
      </c>
      <c r="F38" s="10">
        <f t="shared" si="2"/>
        <v>311847.53468704084</v>
      </c>
      <c r="G38" s="10"/>
      <c r="H38" s="11"/>
      <c r="I38" s="11" t="s">
        <v>63</v>
      </c>
      <c r="J38" s="11">
        <f>+J36-J37</f>
        <v>-838024.2222302868</v>
      </c>
      <c r="K38" s="11"/>
      <c r="L38" s="11"/>
      <c r="M38" s="11"/>
      <c r="N38" s="11"/>
      <c r="O38" s="2"/>
      <c r="Y38" s="2"/>
      <c r="Z38" s="2"/>
      <c r="AA38" s="2"/>
    </row>
    <row r="39" spans="2:27" x14ac:dyDescent="0.3">
      <c r="B39" s="10">
        <v>27</v>
      </c>
      <c r="C39" s="10">
        <f t="shared" si="1"/>
        <v>-5069426.2511081835</v>
      </c>
      <c r="D39" s="10">
        <f t="shared" si="3"/>
        <v>-10032.628435096776</v>
      </c>
      <c r="E39" s="10">
        <f t="shared" si="0"/>
        <v>321880.1631221376</v>
      </c>
      <c r="F39" s="10">
        <f t="shared" si="2"/>
        <v>311847.53468704084</v>
      </c>
      <c r="G39" s="10"/>
      <c r="H39" s="11"/>
      <c r="I39" s="11"/>
      <c r="J39" s="11"/>
      <c r="K39" s="11"/>
      <c r="L39" s="11"/>
      <c r="M39" s="11"/>
      <c r="N39" s="11"/>
      <c r="O39" s="2"/>
      <c r="Y39" s="2"/>
      <c r="Z39" s="2"/>
      <c r="AA39" s="2"/>
    </row>
    <row r="40" spans="2:27" x14ac:dyDescent="0.3">
      <c r="B40" s="10">
        <v>28</v>
      </c>
      <c r="C40" s="10">
        <f t="shared" si="1"/>
        <v>-5391986.6191229932</v>
      </c>
      <c r="D40" s="10">
        <f t="shared" si="3"/>
        <v>-10712.833327768529</v>
      </c>
      <c r="E40" s="10">
        <f t="shared" si="0"/>
        <v>322560.36801480938</v>
      </c>
      <c r="F40" s="10">
        <f t="shared" si="2"/>
        <v>311847.53468704084</v>
      </c>
      <c r="G40" s="10"/>
      <c r="H40" s="11"/>
      <c r="I40" s="11"/>
      <c r="J40" s="11">
        <f>+J38/24</f>
        <v>-34917.675926261953</v>
      </c>
      <c r="K40" s="11"/>
      <c r="L40" s="11"/>
      <c r="M40" s="11"/>
      <c r="N40" s="11"/>
      <c r="O40" s="2"/>
      <c r="Y40" s="2"/>
      <c r="Z40" s="2"/>
      <c r="AA40" s="2"/>
    </row>
    <row r="41" spans="2:27" x14ac:dyDescent="0.3">
      <c r="B41" s="10">
        <v>29</v>
      </c>
      <c r="C41" s="10">
        <f t="shared" si="1"/>
        <v>-5715228.6294557927</v>
      </c>
      <c r="D41" s="10">
        <f t="shared" si="3"/>
        <v>-11394.475645758845</v>
      </c>
      <c r="E41" s="10">
        <f t="shared" si="0"/>
        <v>323242.01033279969</v>
      </c>
      <c r="F41" s="10">
        <f t="shared" si="2"/>
        <v>311847.53468704084</v>
      </c>
      <c r="G41" s="10"/>
      <c r="H41" s="11"/>
      <c r="I41" s="11"/>
      <c r="J41" s="11"/>
      <c r="K41" s="11"/>
      <c r="L41" s="11"/>
      <c r="M41" s="11"/>
      <c r="N41" s="11"/>
      <c r="O41" s="2"/>
      <c r="Y41" s="2"/>
      <c r="Z41" s="2"/>
      <c r="AA41" s="2"/>
    </row>
    <row r="42" spans="2:27" x14ac:dyDescent="0.3">
      <c r="B42" s="10">
        <v>30</v>
      </c>
      <c r="C42" s="10">
        <f t="shared" si="1"/>
        <v>-6039153.7225695029</v>
      </c>
      <c r="D42" s="10">
        <f t="shared" si="3"/>
        <v>-12077.558426669433</v>
      </c>
      <c r="E42" s="10">
        <f t="shared" si="0"/>
        <v>323925.09311371029</v>
      </c>
      <c r="F42" s="10">
        <f t="shared" si="2"/>
        <v>311847.53468704084</v>
      </c>
      <c r="G42" s="10"/>
      <c r="H42" s="11"/>
      <c r="I42" s="11"/>
      <c r="J42" s="11"/>
      <c r="K42" s="11"/>
      <c r="L42" s="11"/>
      <c r="M42" s="11"/>
      <c r="N42" s="11"/>
      <c r="O42" s="2"/>
      <c r="Y42" s="2"/>
      <c r="Z42" s="2"/>
      <c r="AA42" s="2"/>
    </row>
    <row r="43" spans="2:27" x14ac:dyDescent="0.3">
      <c r="B43" s="10">
        <v>31</v>
      </c>
      <c r="C43" s="10">
        <f t="shared" si="1"/>
        <v>-6363763.3419710649</v>
      </c>
      <c r="D43" s="10">
        <f t="shared" si="3"/>
        <v>-12762.084714521139</v>
      </c>
      <c r="E43" s="10">
        <f t="shared" si="0"/>
        <v>324609.61940156197</v>
      </c>
      <c r="F43" s="10">
        <f t="shared" si="2"/>
        <v>311847.53468704084</v>
      </c>
      <c r="G43" s="10"/>
      <c r="H43" s="11"/>
      <c r="I43" s="11"/>
      <c r="J43" s="11"/>
      <c r="K43" s="11"/>
      <c r="L43" s="11"/>
      <c r="M43" s="11"/>
      <c r="N43" s="11"/>
      <c r="O43" s="2"/>
      <c r="Y43" s="2"/>
      <c r="Z43" s="2"/>
      <c r="AA43" s="2"/>
    </row>
    <row r="44" spans="2:27" x14ac:dyDescent="0.3">
      <c r="B44" s="10">
        <v>32</v>
      </c>
      <c r="C44" s="10">
        <f t="shared" si="1"/>
        <v>-6689058.934217873</v>
      </c>
      <c r="D44" s="10">
        <f t="shared" si="3"/>
        <v>-13448.057559767507</v>
      </c>
      <c r="E44" s="10">
        <f t="shared" si="0"/>
        <v>325295.59224680834</v>
      </c>
      <c r="F44" s="10">
        <f t="shared" si="2"/>
        <v>311847.53468704084</v>
      </c>
      <c r="G44" s="10"/>
      <c r="H44" s="11"/>
      <c r="I44" s="11"/>
      <c r="J44" s="11"/>
      <c r="K44" s="11"/>
      <c r="L44" s="11"/>
      <c r="M44" s="11"/>
      <c r="N44" s="11"/>
      <c r="O44" s="2"/>
      <c r="Y44" s="2"/>
      <c r="Z44" s="2"/>
      <c r="AA44" s="2"/>
    </row>
    <row r="45" spans="2:27" x14ac:dyDescent="0.3">
      <c r="B45" s="10">
        <v>33</v>
      </c>
      <c r="C45" s="10">
        <f t="shared" si="1"/>
        <v>-7015041.948924222</v>
      </c>
      <c r="D45" s="10">
        <f t="shared" si="3"/>
        <v>-14135.480019308372</v>
      </c>
      <c r="E45" s="10">
        <f t="shared" si="0"/>
        <v>325983.01470634923</v>
      </c>
      <c r="F45" s="10">
        <f t="shared" si="2"/>
        <v>311847.53468704084</v>
      </c>
      <c r="G45" s="10"/>
      <c r="H45" s="11"/>
      <c r="I45" s="11"/>
      <c r="J45" s="11"/>
      <c r="K45" s="11"/>
      <c r="L45" s="11"/>
      <c r="M45" s="11"/>
      <c r="N45" s="11"/>
      <c r="O45" s="2"/>
      <c r="Y45" s="2"/>
      <c r="Z45" s="2"/>
      <c r="AA45" s="2"/>
    </row>
    <row r="46" spans="2:27" x14ac:dyDescent="0.3">
      <c r="B46" s="10">
        <v>34</v>
      </c>
      <c r="C46" s="10">
        <f t="shared" si="1"/>
        <v>-7341713.838767766</v>
      </c>
      <c r="D46" s="10">
        <f t="shared" si="3"/>
        <v>-14824.35515650348</v>
      </c>
      <c r="E46" s="10">
        <f t="shared" si="0"/>
        <v>326671.88984354434</v>
      </c>
      <c r="F46" s="10">
        <f t="shared" si="2"/>
        <v>311847.53468704084</v>
      </c>
      <c r="G46" s="10"/>
      <c r="H46" s="11"/>
      <c r="I46" s="11"/>
      <c r="J46" s="11"/>
      <c r="K46" s="11"/>
      <c r="L46" s="11"/>
      <c r="M46" s="11"/>
      <c r="N46" s="11"/>
      <c r="O46" s="2"/>
      <c r="Y46" s="2"/>
      <c r="Z46" s="2"/>
      <c r="AA46" s="2"/>
    </row>
    <row r="47" spans="2:27" x14ac:dyDescent="0.3">
      <c r="B47" s="10">
        <v>35</v>
      </c>
      <c r="C47" s="10">
        <f t="shared" si="1"/>
        <v>-7669076.059495993</v>
      </c>
      <c r="D47" s="10">
        <f t="shared" si="3"/>
        <v>-15514.686041186147</v>
      </c>
      <c r="E47" s="10">
        <f t="shared" si="0"/>
        <v>327362.220728227</v>
      </c>
      <c r="F47" s="10">
        <f t="shared" si="2"/>
        <v>311847.53468704084</v>
      </c>
      <c r="G47" s="10"/>
      <c r="H47" s="11"/>
      <c r="I47" s="11"/>
      <c r="J47" s="11"/>
      <c r="K47" s="11"/>
      <c r="L47" s="11"/>
      <c r="M47" s="11"/>
      <c r="N47" s="11"/>
      <c r="O47" s="2"/>
      <c r="Y47" s="2"/>
      <c r="Z47" s="2"/>
      <c r="AA47" s="2"/>
    </row>
    <row r="48" spans="2:27" x14ac:dyDescent="0.3">
      <c r="B48" s="10">
        <v>36</v>
      </c>
      <c r="C48" s="10">
        <f t="shared" si="1"/>
        <v>-7997130.0699327104</v>
      </c>
      <c r="D48" s="10">
        <f t="shared" si="3"/>
        <v>-16206.475749676933</v>
      </c>
      <c r="E48" s="10">
        <f t="shared" si="0"/>
        <v>328054.01043671777</v>
      </c>
      <c r="F48" s="10">
        <f t="shared" si="2"/>
        <v>311847.53468704084</v>
      </c>
      <c r="G48" s="10">
        <f>+SUM(F13:F48)</f>
        <v>11226511.248733461</v>
      </c>
      <c r="H48" s="11"/>
      <c r="I48" s="11"/>
      <c r="J48" s="11"/>
      <c r="K48" s="11"/>
      <c r="L48" s="11"/>
      <c r="M48" s="11"/>
      <c r="N48" s="11"/>
      <c r="O48" s="2"/>
      <c r="Y48" s="2"/>
      <c r="Z48" s="2"/>
      <c r="AA48" s="2"/>
    </row>
    <row r="49" spans="2:27" x14ac:dyDescent="0.3">
      <c r="B49" s="10">
        <v>37</v>
      </c>
      <c r="C49" s="10">
        <f t="shared" si="1"/>
        <v>-8325877.3319845488</v>
      </c>
      <c r="D49" s="10">
        <f t="shared" si="3"/>
        <v>-16899.727364797349</v>
      </c>
      <c r="E49" s="10">
        <f t="shared" si="0"/>
        <v>328747.26205183822</v>
      </c>
      <c r="F49" s="10">
        <f t="shared" si="2"/>
        <v>311847.53468704084</v>
      </c>
      <c r="G49" s="10"/>
      <c r="H49" s="11"/>
      <c r="I49" s="11"/>
      <c r="J49" s="11"/>
      <c r="K49" s="11"/>
      <c r="L49" s="11"/>
      <c r="M49" s="11"/>
      <c r="N49" s="11"/>
      <c r="O49" s="2"/>
      <c r="Y49" s="2"/>
      <c r="Z49" s="2"/>
      <c r="AA49" s="2"/>
    </row>
    <row r="50" spans="2:27" x14ac:dyDescent="0.3">
      <c r="B50" s="10">
        <v>38</v>
      </c>
      <c r="C50" s="10">
        <f t="shared" si="1"/>
        <v>-8655319.3106474727</v>
      </c>
      <c r="D50" s="10">
        <f t="shared" si="3"/>
        <v>-17594.443975883609</v>
      </c>
      <c r="E50" s="10">
        <f t="shared" si="0"/>
        <v>329441.97866292443</v>
      </c>
      <c r="F50" s="10">
        <f t="shared" si="2"/>
        <v>311847.53468704084</v>
      </c>
      <c r="G50" s="10"/>
      <c r="H50" s="11"/>
      <c r="I50" s="11"/>
      <c r="J50" s="11"/>
      <c r="K50" s="11"/>
      <c r="L50" s="11"/>
      <c r="M50" s="11"/>
      <c r="N50" s="11"/>
      <c r="O50" s="2"/>
      <c r="Y50" s="2"/>
      <c r="Z50" s="2"/>
      <c r="AA50" s="2"/>
    </row>
    <row r="51" spans="2:27" x14ac:dyDescent="0.3">
      <c r="B51" s="10">
        <v>39</v>
      </c>
      <c r="C51" s="10">
        <f t="shared" si="1"/>
        <v>-8985457.4740133137</v>
      </c>
      <c r="D51" s="10">
        <f t="shared" si="3"/>
        <v>-18290.628678800367</v>
      </c>
      <c r="E51" s="10">
        <f t="shared" si="0"/>
        <v>330138.1633658412</v>
      </c>
      <c r="F51" s="10">
        <f t="shared" si="2"/>
        <v>311847.53468704084</v>
      </c>
      <c r="G51" s="10"/>
      <c r="H51" s="11"/>
      <c r="I51" s="11"/>
      <c r="J51" s="11"/>
      <c r="K51" s="11"/>
      <c r="L51" s="11"/>
      <c r="M51" s="11"/>
      <c r="N51" s="11"/>
      <c r="O51" s="2"/>
      <c r="Y51" s="2"/>
      <c r="Z51" s="2"/>
      <c r="AA51" s="2"/>
    </row>
    <row r="52" spans="2:27" x14ac:dyDescent="0.3">
      <c r="B52" s="10">
        <v>40</v>
      </c>
      <c r="C52" s="10">
        <f t="shared" si="1"/>
        <v>-9316293.29327631</v>
      </c>
      <c r="D52" s="10">
        <f t="shared" si="3"/>
        <v>-18988.284575954556</v>
      </c>
      <c r="E52" s="10">
        <f t="shared" si="0"/>
        <v>330835.81926299538</v>
      </c>
      <c r="F52" s="10">
        <f t="shared" si="2"/>
        <v>311847.53468704084</v>
      </c>
      <c r="G52" s="10"/>
      <c r="H52" s="11"/>
      <c r="I52" s="11"/>
      <c r="J52" s="11"/>
      <c r="K52" s="11"/>
      <c r="L52" s="11"/>
      <c r="M52" s="11"/>
      <c r="N52" s="11"/>
      <c r="O52" s="2"/>
      <c r="Y52" s="2"/>
      <c r="Z52" s="2"/>
      <c r="AA52" s="2"/>
    </row>
    <row r="53" spans="2:27" x14ac:dyDescent="0.3">
      <c r="B53" s="10">
        <v>41</v>
      </c>
      <c r="C53" s="10">
        <f t="shared" si="1"/>
        <v>-9647828.2427396607</v>
      </c>
      <c r="D53" s="10">
        <f t="shared" si="3"/>
        <v>-19687.414776309175</v>
      </c>
      <c r="E53" s="10">
        <f t="shared" si="0"/>
        <v>331534.94946335</v>
      </c>
      <c r="F53" s="10">
        <f t="shared" si="2"/>
        <v>311847.53468704084</v>
      </c>
      <c r="G53" s="10"/>
      <c r="H53" s="11"/>
      <c r="I53" s="11"/>
      <c r="J53" s="11"/>
      <c r="K53" s="11"/>
      <c r="L53" s="11"/>
      <c r="M53" s="11"/>
      <c r="N53" s="11"/>
      <c r="O53" s="2"/>
      <c r="Y53" s="2"/>
      <c r="Z53" s="2"/>
      <c r="AA53" s="2"/>
    </row>
    <row r="54" spans="2:27" x14ac:dyDescent="0.3">
      <c r="B54" s="10">
        <v>42</v>
      </c>
      <c r="C54" s="10">
        <f t="shared" si="1"/>
        <v>-9980063.7998220995</v>
      </c>
      <c r="D54" s="10">
        <f t="shared" si="3"/>
        <v>-20388.022395397162</v>
      </c>
      <c r="E54" s="10">
        <f t="shared" si="0"/>
        <v>332235.55708243803</v>
      </c>
      <c r="F54" s="10">
        <f t="shared" si="2"/>
        <v>311847.53468704084</v>
      </c>
      <c r="G54" s="10"/>
      <c r="H54" s="11"/>
      <c r="I54" s="11"/>
      <c r="J54" s="11"/>
      <c r="K54" s="11"/>
      <c r="L54" s="11"/>
      <c r="M54" s="11"/>
      <c r="N54" s="11"/>
      <c r="O54" s="2"/>
      <c r="Y54" s="2"/>
      <c r="Z54" s="2"/>
      <c r="AA54" s="2"/>
    </row>
    <row r="55" spans="2:27" x14ac:dyDescent="0.3">
      <c r="B55" s="10">
        <v>43</v>
      </c>
      <c r="C55" s="10">
        <f t="shared" si="1"/>
        <v>-10313001.445064476</v>
      </c>
      <c r="D55" s="10">
        <f t="shared" si="3"/>
        <v>-21090.110555335272</v>
      </c>
      <c r="E55" s="10">
        <f t="shared" si="0"/>
        <v>332937.64524237614</v>
      </c>
      <c r="F55" s="10">
        <f t="shared" si="2"/>
        <v>311847.53468704084</v>
      </c>
      <c r="G55" s="10"/>
      <c r="H55" s="11"/>
      <c r="I55" s="11"/>
      <c r="J55" s="11"/>
      <c r="K55" s="11"/>
      <c r="L55" s="11"/>
      <c r="M55" s="11"/>
      <c r="N55" s="11"/>
      <c r="O55" s="2"/>
      <c r="Y55" s="2"/>
      <c r="Z55" s="2"/>
      <c r="AA55" s="2"/>
    </row>
    <row r="56" spans="2:27" x14ac:dyDescent="0.3">
      <c r="B56" s="10">
        <v>44</v>
      </c>
      <c r="C56" s="10">
        <f t="shared" si="1"/>
        <v>-10646642.662136355</v>
      </c>
      <c r="D56" s="10">
        <f t="shared" si="3"/>
        <v>-21793.682384837994</v>
      </c>
      <c r="E56" s="10">
        <f t="shared" si="0"/>
        <v>333641.21707187884</v>
      </c>
      <c r="F56" s="10">
        <f t="shared" si="2"/>
        <v>311847.53468704084</v>
      </c>
      <c r="G56" s="10"/>
      <c r="H56" s="11"/>
      <c r="I56" s="11"/>
      <c r="J56" s="11"/>
      <c r="K56" s="11"/>
      <c r="L56" s="11"/>
      <c r="M56" s="11"/>
      <c r="N56" s="11"/>
      <c r="O56" s="2"/>
      <c r="Y56" s="2"/>
      <c r="Z56" s="2"/>
      <c r="AA56" s="2"/>
    </row>
    <row r="57" spans="2:27" x14ac:dyDescent="0.3">
      <c r="B57" s="10">
        <v>45</v>
      </c>
      <c r="C57" s="10">
        <f t="shared" si="1"/>
        <v>-10980988.937842628</v>
      </c>
      <c r="D57" s="10">
        <f t="shared" si="3"/>
        <v>-22498.741019231489</v>
      </c>
      <c r="E57" s="10">
        <f t="shared" si="0"/>
        <v>334346.27570627234</v>
      </c>
      <c r="F57" s="10">
        <f t="shared" si="2"/>
        <v>311847.53468704084</v>
      </c>
      <c r="G57" s="10"/>
      <c r="H57" s="11"/>
      <c r="I57" s="11"/>
      <c r="J57" s="11"/>
      <c r="K57" s="11"/>
      <c r="L57" s="11"/>
      <c r="M57" s="11"/>
      <c r="N57" s="11"/>
      <c r="O57" s="2"/>
      <c r="Y57" s="2"/>
      <c r="Z57" s="2"/>
      <c r="AA57" s="2"/>
    </row>
    <row r="58" spans="2:27" x14ac:dyDescent="0.3">
      <c r="B58" s="10">
        <v>46</v>
      </c>
      <c r="C58" s="10">
        <f t="shared" si="1"/>
        <v>-11316041.762130136</v>
      </c>
      <c r="D58" s="10">
        <f t="shared" si="3"/>
        <v>-23205.289600467575</v>
      </c>
      <c r="E58" s="10">
        <f t="shared" si="0"/>
        <v>335052.82428750844</v>
      </c>
      <c r="F58" s="10">
        <f t="shared" si="2"/>
        <v>311847.53468704084</v>
      </c>
      <c r="G58" s="10"/>
      <c r="H58" s="11"/>
      <c r="I58" s="11"/>
      <c r="J58" s="11"/>
      <c r="K58" s="11"/>
      <c r="L58" s="11"/>
      <c r="M58" s="11"/>
      <c r="N58" s="11"/>
      <c r="O58" s="2"/>
      <c r="Y58" s="2"/>
      <c r="Z58" s="2"/>
      <c r="AA58" s="2"/>
    </row>
    <row r="59" spans="2:27" x14ac:dyDescent="0.3">
      <c r="B59" s="10">
        <v>47</v>
      </c>
      <c r="C59" s="10">
        <f t="shared" si="1"/>
        <v>-11651802.628094314</v>
      </c>
      <c r="D59" s="10">
        <f t="shared" si="3"/>
        <v>-23913.331277137699</v>
      </c>
      <c r="E59" s="10">
        <f t="shared" si="0"/>
        <v>335760.86596417852</v>
      </c>
      <c r="F59" s="10">
        <f t="shared" si="2"/>
        <v>311847.53468704084</v>
      </c>
      <c r="G59" s="10"/>
      <c r="H59" s="11"/>
      <c r="I59" s="11"/>
      <c r="J59" s="11"/>
      <c r="K59" s="11"/>
      <c r="L59" s="11"/>
      <c r="M59" s="11"/>
      <c r="N59" s="11"/>
      <c r="O59" s="2"/>
      <c r="Y59" s="2"/>
      <c r="Z59" s="2"/>
      <c r="AA59" s="2"/>
    </row>
    <row r="60" spans="2:27" x14ac:dyDescent="0.3">
      <c r="B60" s="10">
        <v>48</v>
      </c>
      <c r="C60" s="10">
        <f t="shared" si="1"/>
        <v>-11988273.031985842</v>
      </c>
      <c r="D60" s="10">
        <f t="shared" si="3"/>
        <v>-24622.869204487008</v>
      </c>
      <c r="E60" s="10">
        <f t="shared" si="0"/>
        <v>336470.40389152785</v>
      </c>
      <c r="F60" s="10">
        <f t="shared" si="2"/>
        <v>311847.53468704084</v>
      </c>
      <c r="G60" s="10">
        <f>+SUM(F13:F60)</f>
        <v>14968681.664977945</v>
      </c>
      <c r="H60" s="11"/>
      <c r="I60" s="11"/>
      <c r="J60" s="11"/>
      <c r="K60" s="11"/>
      <c r="L60" s="11"/>
      <c r="M60" s="11"/>
      <c r="N60" s="11"/>
      <c r="O60" s="2"/>
      <c r="Y60" s="2"/>
      <c r="Z60" s="2"/>
      <c r="AA60" s="2"/>
    </row>
    <row r="61" spans="2:27" x14ac:dyDescent="0.3">
      <c r="B61" s="10">
        <v>49</v>
      </c>
      <c r="C61" s="10">
        <f t="shared" si="1"/>
        <v>-12325454.47321731</v>
      </c>
      <c r="D61" s="10">
        <f t="shared" si="3"/>
        <v>-25333.906544428373</v>
      </c>
      <c r="E61" s="10">
        <f t="shared" si="0"/>
        <v>337181.44123146922</v>
      </c>
      <c r="F61" s="10">
        <f t="shared" si="2"/>
        <v>311847.53468704084</v>
      </c>
      <c r="G61" s="10"/>
      <c r="H61" s="11"/>
      <c r="I61" s="11"/>
      <c r="J61" s="11"/>
      <c r="K61" s="11"/>
      <c r="L61" s="11"/>
      <c r="M61" s="11"/>
      <c r="N61" s="11"/>
      <c r="O61" s="2"/>
      <c r="Y61" s="2"/>
      <c r="Z61" s="2"/>
      <c r="AA61" s="2"/>
    </row>
    <row r="62" spans="2:27" x14ac:dyDescent="0.3">
      <c r="B62" s="10">
        <v>50</v>
      </c>
      <c r="C62" s="10">
        <f t="shared" si="1"/>
        <v>-12663348.454369908</v>
      </c>
      <c r="D62" s="10">
        <f t="shared" si="3"/>
        <v>-26046.446465556506</v>
      </c>
      <c r="E62" s="10">
        <f t="shared" si="0"/>
        <v>337893.98115259735</v>
      </c>
      <c r="F62" s="10">
        <f t="shared" si="2"/>
        <v>311847.53468704084</v>
      </c>
      <c r="G62" s="10"/>
      <c r="H62" s="11"/>
      <c r="I62" s="11"/>
      <c r="J62" s="11"/>
      <c r="K62" s="11"/>
      <c r="L62" s="11"/>
      <c r="M62" s="11"/>
      <c r="N62" s="11"/>
      <c r="O62" s="2"/>
      <c r="Y62" s="2"/>
      <c r="Z62" s="2"/>
      <c r="AA62" s="2"/>
    </row>
    <row r="63" spans="2:27" x14ac:dyDescent="0.3">
      <c r="B63" s="10">
        <v>51</v>
      </c>
      <c r="C63" s="10">
        <f t="shared" si="1"/>
        <v>-13001956.48120011</v>
      </c>
      <c r="D63" s="10">
        <f t="shared" si="3"/>
        <v>-26760.492143162061</v>
      </c>
      <c r="E63" s="10">
        <f t="shared" si="0"/>
        <v>338608.0268302029</v>
      </c>
      <c r="F63" s="10">
        <f t="shared" si="2"/>
        <v>311847.53468704084</v>
      </c>
      <c r="G63" s="10"/>
      <c r="H63" s="11"/>
      <c r="I63" s="11"/>
      <c r="J63" s="11"/>
      <c r="K63" s="11"/>
      <c r="L63" s="11"/>
      <c r="M63" s="11"/>
      <c r="N63" s="11"/>
      <c r="O63" s="2"/>
      <c r="Y63" s="2"/>
      <c r="Z63" s="2"/>
      <c r="AA63" s="2"/>
    </row>
    <row r="64" spans="2:27" x14ac:dyDescent="0.3">
      <c r="B64" s="10">
        <v>52</v>
      </c>
      <c r="C64" s="10">
        <f t="shared" si="1"/>
        <v>-13341280.062646396</v>
      </c>
      <c r="D64" s="10">
        <f t="shared" si="3"/>
        <v>-27476.046759245797</v>
      </c>
      <c r="E64" s="10">
        <f t="shared" si="0"/>
        <v>339323.58144628664</v>
      </c>
      <c r="F64" s="10">
        <f t="shared" si="2"/>
        <v>311847.53468704084</v>
      </c>
      <c r="G64" s="10"/>
      <c r="H64" s="11"/>
      <c r="I64" s="11"/>
      <c r="J64" s="11"/>
      <c r="K64" s="11"/>
      <c r="L64" s="11"/>
      <c r="M64" s="11"/>
      <c r="N64" s="11"/>
      <c r="O64" s="2"/>
      <c r="Y64" s="2"/>
      <c r="Z64" s="2"/>
      <c r="AA64" s="2"/>
    </row>
    <row r="65" spans="2:27" x14ac:dyDescent="0.3">
      <c r="B65" s="10">
        <v>53</v>
      </c>
      <c r="C65" s="10">
        <f t="shared" si="1"/>
        <v>-13681320.710835971</v>
      </c>
      <c r="D65" s="10">
        <f t="shared" si="3"/>
        <v>-28193.113502532753</v>
      </c>
      <c r="E65" s="10">
        <f t="shared" si="0"/>
        <v>340040.64818957361</v>
      </c>
      <c r="F65" s="10">
        <f t="shared" si="2"/>
        <v>311847.53468704084</v>
      </c>
      <c r="G65" s="10"/>
      <c r="H65" s="11"/>
      <c r="I65" s="11"/>
      <c r="J65" s="11"/>
      <c r="K65" s="11"/>
      <c r="L65" s="11"/>
      <c r="M65" s="11"/>
      <c r="N65" s="11"/>
      <c r="O65" s="2"/>
      <c r="Y65" s="2"/>
      <c r="Z65" s="2"/>
      <c r="AA65" s="2"/>
    </row>
    <row r="66" spans="2:27" x14ac:dyDescent="0.3">
      <c r="B66" s="10">
        <v>54</v>
      </c>
      <c r="C66" s="10">
        <f t="shared" si="1"/>
        <v>-14022079.941091498</v>
      </c>
      <c r="D66" s="10">
        <f t="shared" si="3"/>
        <v>-28911.695568486462</v>
      </c>
      <c r="E66" s="10">
        <f t="shared" si="0"/>
        <v>340759.23025552731</v>
      </c>
      <c r="F66" s="10">
        <f t="shared" si="2"/>
        <v>311847.53468704084</v>
      </c>
      <c r="G66" s="10"/>
      <c r="H66" s="11"/>
      <c r="I66" s="11"/>
      <c r="J66" s="11"/>
      <c r="K66" s="11"/>
      <c r="L66" s="11"/>
      <c r="M66" s="11"/>
      <c r="N66" s="11"/>
      <c r="O66" s="2"/>
      <c r="Y66" s="2"/>
      <c r="Z66" s="2"/>
      <c r="AA66" s="2"/>
    </row>
    <row r="67" spans="2:27" x14ac:dyDescent="0.3">
      <c r="B67" s="10">
        <v>55</v>
      </c>
      <c r="C67" s="10">
        <f t="shared" si="1"/>
        <v>-14363559.271937862</v>
      </c>
      <c r="D67" s="10">
        <f t="shared" si="3"/>
        <v>-29631.796159323181</v>
      </c>
      <c r="E67" s="10">
        <f t="shared" si="0"/>
        <v>341479.33084636403</v>
      </c>
      <c r="F67" s="10">
        <f t="shared" si="2"/>
        <v>311847.53468704084</v>
      </c>
      <c r="G67" s="10"/>
      <c r="H67" s="11"/>
      <c r="I67" s="11"/>
      <c r="J67" s="11"/>
      <c r="K67" s="11"/>
      <c r="L67" s="11"/>
      <c r="M67" s="11"/>
      <c r="N67" s="11"/>
      <c r="O67" s="2"/>
      <c r="Y67" s="2"/>
      <c r="Z67" s="2"/>
      <c r="AA67" s="2"/>
    </row>
    <row r="68" spans="2:27" x14ac:dyDescent="0.3">
      <c r="B68" s="10">
        <v>56</v>
      </c>
      <c r="C68" s="10">
        <f t="shared" si="1"/>
        <v>-14705760.225108929</v>
      </c>
      <c r="D68" s="10">
        <f t="shared" si="3"/>
        <v>-30353.418484026166</v>
      </c>
      <c r="E68" s="10">
        <f t="shared" si="0"/>
        <v>342200.953171067</v>
      </c>
      <c r="F68" s="10">
        <f t="shared" si="2"/>
        <v>311847.53468704084</v>
      </c>
      <c r="G68" s="10"/>
      <c r="H68" s="11"/>
      <c r="I68" s="11"/>
      <c r="J68" s="11"/>
      <c r="K68" s="11"/>
      <c r="L68" s="11"/>
      <c r="M68" s="11"/>
      <c r="N68" s="11"/>
      <c r="O68" s="2"/>
      <c r="Y68" s="2"/>
      <c r="Z68" s="2"/>
      <c r="AA68" s="2"/>
    </row>
    <row r="69" spans="2:27" x14ac:dyDescent="0.3">
      <c r="B69" s="10">
        <v>57</v>
      </c>
      <c r="C69" s="10">
        <f t="shared" si="1"/>
        <v>-15048684.32555433</v>
      </c>
      <c r="D69" s="10">
        <f t="shared" si="3"/>
        <v>-31076.565758359979</v>
      </c>
      <c r="E69" s="10">
        <f t="shared" si="0"/>
        <v>342924.10044540081</v>
      </c>
      <c r="F69" s="10">
        <f t="shared" si="2"/>
        <v>311847.53468704084</v>
      </c>
      <c r="G69" s="10"/>
      <c r="H69" s="11"/>
      <c r="I69" s="11"/>
      <c r="J69" s="11"/>
      <c r="K69" s="11"/>
      <c r="L69" s="11"/>
      <c r="M69" s="11"/>
      <c r="N69" s="11"/>
      <c r="O69" s="2"/>
      <c r="Y69" s="2"/>
      <c r="Z69" s="2"/>
      <c r="AA69" s="2"/>
    </row>
    <row r="70" spans="2:27" x14ac:dyDescent="0.3">
      <c r="B70" s="10">
        <v>58</v>
      </c>
      <c r="C70" s="10">
        <f t="shared" si="1"/>
        <v>-15392333.101446256</v>
      </c>
      <c r="D70" s="10">
        <f t="shared" si="3"/>
        <v>-31801.241204884813</v>
      </c>
      <c r="E70" s="10">
        <f t="shared" si="0"/>
        <v>343648.77589192567</v>
      </c>
      <c r="F70" s="10">
        <f t="shared" si="2"/>
        <v>311847.53468704084</v>
      </c>
      <c r="G70" s="10"/>
      <c r="H70" s="11"/>
      <c r="I70" s="11"/>
      <c r="J70" s="11"/>
      <c r="K70" s="11"/>
      <c r="L70" s="11"/>
      <c r="M70" s="11"/>
      <c r="N70" s="11"/>
      <c r="O70" s="2"/>
      <c r="Y70" s="2"/>
      <c r="Z70" s="2"/>
      <c r="AA70" s="2"/>
    </row>
    <row r="71" spans="2:27" x14ac:dyDescent="0.3">
      <c r="B71" s="10">
        <v>59</v>
      </c>
      <c r="C71" s="10">
        <f t="shared" si="1"/>
        <v>-15736708.084186267</v>
      </c>
      <c r="D71" s="10">
        <f t="shared" si="3"/>
        <v>-32527.448052970849</v>
      </c>
      <c r="E71" s="10">
        <f t="shared" si="0"/>
        <v>344374.98274001171</v>
      </c>
      <c r="F71" s="10">
        <f t="shared" si="2"/>
        <v>311847.53468704084</v>
      </c>
      <c r="G71" s="10"/>
      <c r="H71" s="11"/>
      <c r="I71" s="11"/>
      <c r="J71" s="11"/>
      <c r="K71" s="11"/>
      <c r="L71" s="11"/>
      <c r="M71" s="11"/>
      <c r="N71" s="11"/>
      <c r="O71" s="2"/>
      <c r="Y71" s="2"/>
      <c r="Z71" s="2"/>
      <c r="AA71" s="2"/>
    </row>
    <row r="72" spans="2:27" x14ac:dyDescent="0.3">
      <c r="B72" s="10">
        <v>60</v>
      </c>
      <c r="C72" s="10">
        <f t="shared" si="1"/>
        <v>-16081810.80841212</v>
      </c>
      <c r="D72" s="10">
        <f t="shared" si="3"/>
        <v>-33255.18953881265</v>
      </c>
      <c r="E72" s="10">
        <f t="shared" si="0"/>
        <v>345102.72422585351</v>
      </c>
      <c r="F72" s="10">
        <f t="shared" si="2"/>
        <v>311847.53468704084</v>
      </c>
      <c r="G72" s="10">
        <f>+SUM(F13:F72)</f>
        <v>18710852.081222441</v>
      </c>
      <c r="H72" s="11"/>
      <c r="I72" s="11"/>
      <c r="J72" s="11"/>
      <c r="K72" s="11"/>
      <c r="L72" s="11"/>
      <c r="M72" s="11"/>
      <c r="N72" s="11"/>
      <c r="O72" s="2"/>
      <c r="Y72" s="2"/>
      <c r="Z72" s="2"/>
      <c r="AA72" s="2"/>
    </row>
    <row r="73" spans="2:27" x14ac:dyDescent="0.3">
      <c r="B73" s="10">
        <v>61</v>
      </c>
      <c r="C73" s="10">
        <f t="shared" si="1"/>
        <v>-16427642.812004603</v>
      </c>
      <c r="D73" s="10">
        <f t="shared" si="3"/>
        <v>-33984.468905443588</v>
      </c>
      <c r="E73" s="10">
        <f t="shared" si="0"/>
        <v>345832.0035924844</v>
      </c>
      <c r="F73" s="10">
        <f t="shared" si="2"/>
        <v>311847.53468704084</v>
      </c>
      <c r="G73" s="10"/>
      <c r="H73" s="11"/>
      <c r="I73" s="11"/>
      <c r="J73" s="11"/>
      <c r="K73" s="11"/>
      <c r="L73" s="11"/>
      <c r="M73" s="11"/>
      <c r="N73" s="11"/>
      <c r="O73" s="2"/>
      <c r="Y73" s="2"/>
      <c r="Z73" s="2"/>
      <c r="AA73" s="2"/>
    </row>
    <row r="74" spans="2:27" x14ac:dyDescent="0.3">
      <c r="B74" s="10">
        <v>62</v>
      </c>
      <c r="C74" s="10">
        <f t="shared" si="1"/>
        <v>-16774205.636094395</v>
      </c>
      <c r="D74" s="10">
        <f t="shared" si="3"/>
        <v>-34715.289402750284</v>
      </c>
      <c r="E74" s="10">
        <f t="shared" si="0"/>
        <v>346562.8240897911</v>
      </c>
      <c r="F74" s="10">
        <f t="shared" si="2"/>
        <v>311847.53468704084</v>
      </c>
      <c r="G74" s="10"/>
      <c r="H74" s="11"/>
      <c r="I74" s="11"/>
      <c r="J74" s="11"/>
      <c r="K74" s="11"/>
      <c r="L74" s="11"/>
      <c r="M74" s="11"/>
      <c r="N74" s="11"/>
      <c r="O74" s="2"/>
      <c r="Y74" s="2"/>
      <c r="Z74" s="2"/>
      <c r="AA74" s="2"/>
    </row>
    <row r="75" spans="2:27" x14ac:dyDescent="0.3">
      <c r="B75" s="10">
        <v>63</v>
      </c>
      <c r="C75" s="10">
        <f t="shared" si="1"/>
        <v>-17121500.825068925</v>
      </c>
      <c r="D75" s="10">
        <f t="shared" si="3"/>
        <v>-35447.654287487116</v>
      </c>
      <c r="E75" s="10">
        <f t="shared" si="0"/>
        <v>347295.18897452793</v>
      </c>
      <c r="F75" s="10">
        <f t="shared" si="2"/>
        <v>311847.53468704084</v>
      </c>
      <c r="G75" s="10"/>
      <c r="H75" s="11"/>
      <c r="I75" s="11"/>
      <c r="J75" s="11"/>
      <c r="K75" s="11"/>
      <c r="L75" s="11"/>
      <c r="M75" s="11"/>
      <c r="N75" s="11"/>
      <c r="O75" s="2"/>
      <c r="Y75" s="2"/>
      <c r="Z75" s="2"/>
      <c r="AA75" s="2"/>
    </row>
    <row r="76" spans="2:27" x14ac:dyDescent="0.3">
      <c r="B76" s="10">
        <v>64</v>
      </c>
      <c r="C76" s="10">
        <f t="shared" si="1"/>
        <v>-17469529.926579256</v>
      </c>
      <c r="D76" s="10">
        <f t="shared" si="3"/>
        <v>-36181.56682329069</v>
      </c>
      <c r="E76" s="10">
        <f t="shared" si="0"/>
        <v>348029.1015103315</v>
      </c>
      <c r="F76" s="10">
        <f t="shared" si="2"/>
        <v>311847.53468704084</v>
      </c>
      <c r="G76" s="10"/>
      <c r="H76" s="11"/>
      <c r="I76" s="11"/>
      <c r="J76" s="11"/>
      <c r="K76" s="11"/>
      <c r="L76" s="11"/>
      <c r="M76" s="11"/>
      <c r="N76" s="11"/>
      <c r="O76" s="2"/>
      <c r="Y76" s="2"/>
      <c r="Z76" s="2"/>
      <c r="AA76" s="2"/>
    </row>
    <row r="77" spans="2:27" x14ac:dyDescent="0.3">
      <c r="B77" s="10">
        <v>65</v>
      </c>
      <c r="C77" s="10">
        <f t="shared" si="1"/>
        <v>-17818294.491546992</v>
      </c>
      <c r="D77" s="10">
        <f t="shared" si="3"/>
        <v>-36917.030280694409</v>
      </c>
      <c r="E77" s="10">
        <f t="shared" si="0"/>
        <v>348764.56496773526</v>
      </c>
      <c r="F77" s="10">
        <f t="shared" si="2"/>
        <v>311847.53468704084</v>
      </c>
      <c r="G77" s="10"/>
      <c r="H77" s="11"/>
      <c r="I77" s="11"/>
      <c r="J77" s="11"/>
      <c r="K77" s="11"/>
      <c r="L77" s="11"/>
      <c r="M77" s="11"/>
      <c r="N77" s="11"/>
      <c r="O77" s="2"/>
      <c r="Y77" s="2"/>
      <c r="Z77" s="2"/>
      <c r="AA77" s="2"/>
    </row>
    <row r="78" spans="2:27" x14ac:dyDescent="0.3">
      <c r="B78" s="10">
        <v>66</v>
      </c>
      <c r="C78" s="10">
        <f t="shared" ref="C78:C141" si="4">+C77-E78</f>
        <v>-18167796.074171174</v>
      </c>
      <c r="D78" s="10">
        <f t="shared" ref="D78:D141" si="5">+C77*$C$7</f>
        <v>-37654.04793714307</v>
      </c>
      <c r="E78" s="10">
        <f t="shared" ref="E78:E141" si="6">+F78-D78</f>
        <v>349501.58262418391</v>
      </c>
      <c r="F78" s="10">
        <f t="shared" ref="F78:F141" si="7">+-PMT($C$7,$C$5,$C$6)</f>
        <v>311847.53468704084</v>
      </c>
      <c r="G78" s="10"/>
      <c r="H78" s="11"/>
      <c r="I78" s="11"/>
      <c r="J78" s="11"/>
      <c r="K78" s="11"/>
      <c r="L78" s="11"/>
      <c r="M78" s="11"/>
      <c r="N78" s="11"/>
      <c r="O78" s="2"/>
      <c r="Y78" s="2"/>
      <c r="Z78" s="2"/>
      <c r="AA78" s="2"/>
    </row>
    <row r="79" spans="2:27" x14ac:dyDescent="0.3">
      <c r="B79" s="10">
        <v>67</v>
      </c>
      <c r="C79" s="10">
        <f t="shared" si="4"/>
        <v>-18518036.231935222</v>
      </c>
      <c r="D79" s="10">
        <f t="shared" si="5"/>
        <v>-38392.623077007411</v>
      </c>
      <c r="E79" s="10">
        <f t="shared" si="6"/>
        <v>350240.15776404826</v>
      </c>
      <c r="F79" s="10">
        <f t="shared" si="7"/>
        <v>311847.53468704084</v>
      </c>
      <c r="G79" s="10"/>
      <c r="H79" s="11"/>
      <c r="I79" s="11"/>
      <c r="J79" s="11"/>
      <c r="K79" s="11"/>
      <c r="L79" s="11"/>
      <c r="M79" s="11"/>
      <c r="N79" s="11"/>
      <c r="O79" s="2"/>
      <c r="Y79" s="2"/>
      <c r="Z79" s="2"/>
      <c r="AA79" s="2"/>
    </row>
    <row r="80" spans="2:27" x14ac:dyDescent="0.3">
      <c r="B80" s="10">
        <v>68</v>
      </c>
      <c r="C80" s="10">
        <f t="shared" si="4"/>
        <v>-18869016.525613863</v>
      </c>
      <c r="D80" s="10">
        <f t="shared" si="5"/>
        <v>-39132.758991598806</v>
      </c>
      <c r="E80" s="10">
        <f t="shared" si="6"/>
        <v>350980.29367863963</v>
      </c>
      <c r="F80" s="10">
        <f t="shared" si="7"/>
        <v>311847.53468704084</v>
      </c>
      <c r="G80" s="10"/>
      <c r="H80" s="11"/>
      <c r="I80" s="11"/>
      <c r="J80" s="11"/>
      <c r="K80" s="11"/>
      <c r="L80" s="11"/>
      <c r="M80" s="11"/>
      <c r="N80" s="11"/>
      <c r="O80" s="2"/>
      <c r="Y80" s="2"/>
      <c r="Z80" s="2"/>
      <c r="AA80" s="2"/>
    </row>
    <row r="81" spans="2:27" x14ac:dyDescent="0.3">
      <c r="B81" s="10">
        <v>69</v>
      </c>
      <c r="C81" s="10">
        <f t="shared" si="4"/>
        <v>-19220738.519280087</v>
      </c>
      <c r="D81" s="10">
        <f t="shared" si="5"/>
        <v>-39874.45897918391</v>
      </c>
      <c r="E81" s="10">
        <f t="shared" si="6"/>
        <v>351721.99366622476</v>
      </c>
      <c r="F81" s="10">
        <f t="shared" si="7"/>
        <v>311847.53468704084</v>
      </c>
      <c r="G81" s="10"/>
      <c r="H81" s="11"/>
      <c r="I81" s="11"/>
      <c r="J81" s="11"/>
      <c r="K81" s="11"/>
      <c r="L81" s="11"/>
      <c r="M81" s="11"/>
      <c r="N81" s="11"/>
      <c r="O81" s="2"/>
      <c r="Y81" s="2"/>
      <c r="Z81" s="2"/>
      <c r="AA81" s="2"/>
    </row>
    <row r="82" spans="2:27" x14ac:dyDescent="0.3">
      <c r="B82" s="10">
        <v>70</v>
      </c>
      <c r="C82" s="10">
        <f t="shared" si="4"/>
        <v>-19573203.780312128</v>
      </c>
      <c r="D82" s="10">
        <f t="shared" si="5"/>
        <v>-40617.726344999333</v>
      </c>
      <c r="E82" s="10">
        <f t="shared" si="6"/>
        <v>352465.26103204017</v>
      </c>
      <c r="F82" s="10">
        <f t="shared" si="7"/>
        <v>311847.53468704084</v>
      </c>
      <c r="G82" s="10"/>
      <c r="H82" s="11"/>
      <c r="I82" s="11"/>
      <c r="J82" s="11"/>
      <c r="K82" s="11"/>
      <c r="L82" s="11"/>
      <c r="M82" s="11"/>
      <c r="N82" s="11"/>
      <c r="O82" s="2"/>
      <c r="Y82" s="2"/>
      <c r="Z82" s="2"/>
      <c r="AA82" s="2"/>
    </row>
    <row r="83" spans="2:27" x14ac:dyDescent="0.3">
      <c r="B83" s="10">
        <v>71</v>
      </c>
      <c r="C83" s="10">
        <f t="shared" si="4"/>
        <v>-19926413.879400436</v>
      </c>
      <c r="D83" s="10">
        <f t="shared" si="5"/>
        <v>-41362.564401266398</v>
      </c>
      <c r="E83" s="10">
        <f t="shared" si="6"/>
        <v>353210.09908830724</v>
      </c>
      <c r="F83" s="10">
        <f t="shared" si="7"/>
        <v>311847.53468704084</v>
      </c>
      <c r="G83" s="10"/>
      <c r="H83" s="11"/>
      <c r="I83" s="11"/>
      <c r="J83" s="11"/>
      <c r="K83" s="11"/>
      <c r="L83" s="11"/>
      <c r="M83" s="11"/>
      <c r="N83" s="11"/>
      <c r="O83" s="2"/>
      <c r="Y83" s="2"/>
      <c r="Z83" s="2"/>
      <c r="AA83" s="2"/>
    </row>
    <row r="84" spans="2:27" x14ac:dyDescent="0.3">
      <c r="B84" s="10">
        <v>72</v>
      </c>
      <c r="C84" s="10">
        <f t="shared" si="4"/>
        <v>-20280370.390554681</v>
      </c>
      <c r="D84" s="10">
        <f t="shared" si="5"/>
        <v>-42108.97646720591</v>
      </c>
      <c r="E84" s="10">
        <f t="shared" si="6"/>
        <v>353956.51115424675</v>
      </c>
      <c r="F84" s="10">
        <f t="shared" si="7"/>
        <v>311847.53468704084</v>
      </c>
      <c r="G84" s="10">
        <f>+SUM(F13:F84)</f>
        <v>22453022.497466948</v>
      </c>
      <c r="H84" s="11"/>
      <c r="I84" s="11"/>
      <c r="J84" s="11"/>
      <c r="K84" s="11"/>
      <c r="L84" s="11"/>
      <c r="M84" s="11"/>
      <c r="N84" s="11"/>
      <c r="O84" s="2"/>
      <c r="Y84" s="2"/>
      <c r="Z84" s="2"/>
      <c r="AA84" s="2"/>
    </row>
    <row r="85" spans="2:27" x14ac:dyDescent="0.3">
      <c r="B85" s="10">
        <v>73</v>
      </c>
      <c r="C85" s="10">
        <f t="shared" si="4"/>
        <v>-20635074.891110774</v>
      </c>
      <c r="D85" s="10">
        <f t="shared" si="5"/>
        <v>-42856.96586905291</v>
      </c>
      <c r="E85" s="10">
        <f t="shared" si="6"/>
        <v>354704.50055609376</v>
      </c>
      <c r="F85" s="10">
        <f t="shared" si="7"/>
        <v>311847.53468704084</v>
      </c>
      <c r="G85" s="10"/>
      <c r="H85" s="11"/>
      <c r="I85" s="11"/>
      <c r="J85" s="11"/>
      <c r="K85" s="11"/>
      <c r="L85" s="11"/>
      <c r="M85" s="11"/>
      <c r="N85" s="11"/>
      <c r="O85" s="2"/>
      <c r="Y85" s="2"/>
      <c r="Z85" s="2"/>
      <c r="AA85" s="2"/>
    </row>
    <row r="86" spans="2:27" x14ac:dyDescent="0.3">
      <c r="B86" s="10">
        <v>74</v>
      </c>
      <c r="C86" s="10">
        <f t="shared" si="4"/>
        <v>-20990528.961737886</v>
      </c>
      <c r="D86" s="10">
        <f t="shared" si="5"/>
        <v>-43606.535940071524</v>
      </c>
      <c r="E86" s="10">
        <f t="shared" si="6"/>
        <v>355454.07062711235</v>
      </c>
      <c r="F86" s="10">
        <f t="shared" si="7"/>
        <v>311847.53468704084</v>
      </c>
      <c r="G86" s="10"/>
      <c r="H86" s="11"/>
      <c r="I86" s="11"/>
      <c r="J86" s="11"/>
      <c r="K86" s="11"/>
      <c r="L86" s="11"/>
      <c r="M86" s="11"/>
      <c r="N86" s="11"/>
      <c r="O86" s="2"/>
      <c r="Y86" s="2"/>
      <c r="Z86" s="2"/>
      <c r="AA86" s="2"/>
    </row>
    <row r="87" spans="2:27" x14ac:dyDescent="0.3">
      <c r="B87" s="10">
        <v>75</v>
      </c>
      <c r="C87" s="10">
        <f t="shared" si="4"/>
        <v>-21346734.186445497</v>
      </c>
      <c r="D87" s="10">
        <f t="shared" si="5"/>
        <v>-44357.690020569826</v>
      </c>
      <c r="E87" s="10">
        <f t="shared" si="6"/>
        <v>356205.22470761067</v>
      </c>
      <c r="F87" s="10">
        <f t="shared" si="7"/>
        <v>311847.53468704084</v>
      </c>
      <c r="G87" s="10"/>
      <c r="H87" s="11"/>
      <c r="I87" s="11"/>
      <c r="J87" s="11"/>
      <c r="K87" s="11"/>
      <c r="L87" s="11"/>
      <c r="M87" s="11"/>
      <c r="N87" s="11"/>
      <c r="O87" s="2"/>
      <c r="Y87" s="2"/>
      <c r="Z87" s="2"/>
      <c r="AA87" s="2"/>
    </row>
    <row r="88" spans="2:27" x14ac:dyDescent="0.3">
      <c r="B88" s="10">
        <v>76</v>
      </c>
      <c r="C88" s="10">
        <f t="shared" si="4"/>
        <v>-21703692.152590454</v>
      </c>
      <c r="D88" s="10">
        <f t="shared" si="5"/>
        <v>-45110.431457914689</v>
      </c>
      <c r="E88" s="10">
        <f t="shared" si="6"/>
        <v>356957.96614495554</v>
      </c>
      <c r="F88" s="10">
        <f t="shared" si="7"/>
        <v>311847.53468704084</v>
      </c>
      <c r="G88" s="10"/>
      <c r="H88" s="11"/>
      <c r="I88" s="11"/>
      <c r="J88" s="11"/>
      <c r="K88" s="11"/>
      <c r="L88" s="11"/>
      <c r="M88" s="11"/>
      <c r="N88" s="11"/>
      <c r="O88" s="2"/>
      <c r="Y88" s="2"/>
      <c r="Z88" s="2"/>
      <c r="AA88" s="2"/>
    </row>
    <row r="89" spans="2:27" x14ac:dyDescent="0.3">
      <c r="B89" s="10">
        <v>77</v>
      </c>
      <c r="C89" s="10">
        <f t="shared" si="4"/>
        <v>-22061404.45088404</v>
      </c>
      <c r="D89" s="10">
        <f t="shared" si="5"/>
        <v>-45864.763606546745</v>
      </c>
      <c r="E89" s="10">
        <f t="shared" si="6"/>
        <v>357712.29829358758</v>
      </c>
      <c r="F89" s="10">
        <f t="shared" si="7"/>
        <v>311847.53468704084</v>
      </c>
      <c r="G89" s="10"/>
      <c r="H89" s="11"/>
      <c r="I89" s="11"/>
      <c r="J89" s="11"/>
      <c r="K89" s="11"/>
      <c r="L89" s="11"/>
      <c r="M89" s="11"/>
      <c r="N89" s="11"/>
      <c r="O89" s="2"/>
      <c r="Y89" s="2"/>
      <c r="Z89" s="2"/>
      <c r="AA89" s="2"/>
    </row>
    <row r="90" spans="2:27" x14ac:dyDescent="0.3">
      <c r="B90" s="10">
        <v>78</v>
      </c>
      <c r="C90" s="10">
        <f t="shared" si="4"/>
        <v>-22419872.675399076</v>
      </c>
      <c r="D90" s="10">
        <f t="shared" si="5"/>
        <v>-46620.68982799528</v>
      </c>
      <c r="E90" s="10">
        <f t="shared" si="6"/>
        <v>358468.2245150361</v>
      </c>
      <c r="F90" s="10">
        <f t="shared" si="7"/>
        <v>311847.53468704084</v>
      </c>
      <c r="G90" s="10"/>
      <c r="H90" s="11"/>
      <c r="I90" s="11"/>
      <c r="J90" s="11"/>
      <c r="K90" s="11"/>
      <c r="L90" s="11"/>
      <c r="M90" s="11"/>
      <c r="N90" s="11"/>
      <c r="O90" s="2"/>
      <c r="Y90" s="2"/>
      <c r="Z90" s="2"/>
      <c r="AA90" s="2"/>
    </row>
    <row r="91" spans="2:27" x14ac:dyDescent="0.3">
      <c r="B91" s="10">
        <v>79</v>
      </c>
      <c r="C91" s="10">
        <f t="shared" si="4"/>
        <v>-22779098.423577011</v>
      </c>
      <c r="D91" s="10">
        <f t="shared" si="5"/>
        <v>-47378.213490893264</v>
      </c>
      <c r="E91" s="10">
        <f t="shared" si="6"/>
        <v>359225.74817793409</v>
      </c>
      <c r="F91" s="10">
        <f t="shared" si="7"/>
        <v>311847.53468704084</v>
      </c>
      <c r="G91" s="10"/>
      <c r="H91" s="11"/>
      <c r="I91" s="11"/>
      <c r="J91" s="11"/>
      <c r="K91" s="11"/>
      <c r="L91" s="11"/>
      <c r="M91" s="11"/>
      <c r="N91" s="11"/>
      <c r="O91" s="2"/>
      <c r="Y91" s="2"/>
      <c r="Z91" s="2"/>
      <c r="AA91" s="2"/>
    </row>
    <row r="92" spans="2:27" x14ac:dyDescent="0.3">
      <c r="B92" s="10">
        <v>80</v>
      </c>
      <c r="C92" s="10">
        <f t="shared" si="4"/>
        <v>-23139083.296235044</v>
      </c>
      <c r="D92" s="10">
        <f t="shared" si="5"/>
        <v>-48137.337970992354</v>
      </c>
      <c r="E92" s="10">
        <f t="shared" si="6"/>
        <v>359984.87265803321</v>
      </c>
      <c r="F92" s="10">
        <f t="shared" si="7"/>
        <v>311847.53468704084</v>
      </c>
      <c r="G92" s="10"/>
      <c r="H92" s="11"/>
      <c r="I92" s="11"/>
      <c r="J92" s="11"/>
      <c r="K92" s="11"/>
      <c r="L92" s="11"/>
      <c r="M92" s="11"/>
      <c r="N92" s="11"/>
      <c r="O92" s="2"/>
      <c r="Y92" s="2"/>
      <c r="Z92" s="2"/>
      <c r="AA92" s="2"/>
    </row>
    <row r="93" spans="2:27" x14ac:dyDescent="0.3">
      <c r="B93" s="10">
        <v>81</v>
      </c>
      <c r="C93" s="10">
        <f t="shared" si="4"/>
        <v>-23499828.897573262</v>
      </c>
      <c r="D93" s="10">
        <f t="shared" si="5"/>
        <v>-48898.066651177898</v>
      </c>
      <c r="E93" s="10">
        <f t="shared" si="6"/>
        <v>360745.60133821872</v>
      </c>
      <c r="F93" s="10">
        <f t="shared" si="7"/>
        <v>311847.53468704084</v>
      </c>
      <c r="G93" s="10"/>
      <c r="H93" s="11"/>
      <c r="I93" s="11"/>
      <c r="J93" s="11"/>
      <c r="K93" s="11"/>
      <c r="L93" s="11"/>
      <c r="M93" s="11"/>
      <c r="N93" s="11"/>
      <c r="O93" s="2"/>
      <c r="Y93" s="2"/>
      <c r="Z93" s="2"/>
      <c r="AA93" s="2"/>
    </row>
    <row r="94" spans="2:27" x14ac:dyDescent="0.3">
      <c r="B94" s="10">
        <v>82</v>
      </c>
      <c r="C94" s="10">
        <f t="shared" si="4"/>
        <v>-23861336.835181788</v>
      </c>
      <c r="D94" s="10">
        <f t="shared" si="5"/>
        <v>-49660.402921484063</v>
      </c>
      <c r="E94" s="10">
        <f t="shared" si="6"/>
        <v>361507.93760852492</v>
      </c>
      <c r="F94" s="10">
        <f t="shared" si="7"/>
        <v>311847.53468704084</v>
      </c>
      <c r="G94" s="10"/>
      <c r="H94" s="11"/>
      <c r="I94" s="11"/>
      <c r="J94" s="11"/>
      <c r="K94" s="11"/>
      <c r="L94" s="11"/>
      <c r="M94" s="11"/>
      <c r="N94" s="11"/>
      <c r="O94" s="2"/>
      <c r="Y94" s="2"/>
      <c r="Z94" s="2"/>
      <c r="AA94" s="2"/>
    </row>
    <row r="95" spans="2:27" x14ac:dyDescent="0.3">
      <c r="B95" s="10">
        <v>83</v>
      </c>
      <c r="C95" s="10">
        <f t="shared" si="4"/>
        <v>-24223608.720047936</v>
      </c>
      <c r="D95" s="10">
        <f t="shared" si="5"/>
        <v>-50424.3501791089</v>
      </c>
      <c r="E95" s="10">
        <f t="shared" si="6"/>
        <v>362271.88486614975</v>
      </c>
      <c r="F95" s="10">
        <f t="shared" si="7"/>
        <v>311847.53468704084</v>
      </c>
      <c r="G95" s="10"/>
      <c r="H95" s="11"/>
      <c r="I95" s="11"/>
      <c r="J95" s="11"/>
      <c r="K95" s="11"/>
      <c r="L95" s="11"/>
      <c r="M95" s="11"/>
      <c r="N95" s="11"/>
      <c r="O95" s="2"/>
      <c r="Y95" s="2"/>
      <c r="Z95" s="2"/>
      <c r="AA95" s="2"/>
    </row>
    <row r="96" spans="2:27" x14ac:dyDescent="0.3">
      <c r="B96" s="10">
        <v>84</v>
      </c>
      <c r="C96" s="10">
        <f t="shared" si="4"/>
        <v>-24586646.166563407</v>
      </c>
      <c r="D96" s="10">
        <f t="shared" si="5"/>
        <v>-51189.911828429518</v>
      </c>
      <c r="E96" s="10">
        <f t="shared" si="6"/>
        <v>363037.44651547034</v>
      </c>
      <c r="F96" s="10">
        <f t="shared" si="7"/>
        <v>311847.53468704084</v>
      </c>
      <c r="G96" s="10">
        <f>+SUM(F13:F96)</f>
        <v>26195192.913711455</v>
      </c>
      <c r="H96" s="11"/>
      <c r="I96" s="11"/>
      <c r="J96" s="11"/>
      <c r="K96" s="11"/>
      <c r="L96" s="11"/>
      <c r="M96" s="11"/>
      <c r="N96" s="11"/>
      <c r="O96" s="2"/>
      <c r="Y96" s="2"/>
      <c r="Z96" s="2"/>
      <c r="AA96" s="2"/>
    </row>
    <row r="97" spans="2:27" x14ac:dyDescent="0.3">
      <c r="B97" s="10">
        <v>85</v>
      </c>
      <c r="C97" s="10">
        <f t="shared" si="4"/>
        <v>-24950450.792531464</v>
      </c>
      <c r="D97" s="10">
        <f t="shared" si="5"/>
        <v>-51957.091281017223</v>
      </c>
      <c r="E97" s="10">
        <f t="shared" si="6"/>
        <v>363804.62596805807</v>
      </c>
      <c r="F97" s="10">
        <f t="shared" si="7"/>
        <v>311847.53468704084</v>
      </c>
      <c r="G97" s="10"/>
      <c r="H97" s="11"/>
      <c r="I97" s="11"/>
      <c r="J97" s="11"/>
      <c r="K97" s="11"/>
      <c r="L97" s="11"/>
      <c r="M97" s="11"/>
      <c r="N97" s="11"/>
      <c r="O97" s="2"/>
      <c r="Y97" s="2"/>
      <c r="Z97" s="2"/>
      <c r="AA97" s="2"/>
    </row>
    <row r="98" spans="2:27" x14ac:dyDescent="0.3">
      <c r="B98" s="10">
        <v>86</v>
      </c>
      <c r="C98" s="10">
        <f t="shared" si="4"/>
        <v>-25315024.219174158</v>
      </c>
      <c r="D98" s="10">
        <f t="shared" si="5"/>
        <v>-52725.89195565274</v>
      </c>
      <c r="E98" s="10">
        <f t="shared" si="6"/>
        <v>364573.42664269358</v>
      </c>
      <c r="F98" s="10">
        <f t="shared" si="7"/>
        <v>311847.53468704084</v>
      </c>
      <c r="G98" s="10"/>
      <c r="H98" s="11"/>
      <c r="I98" s="11"/>
      <c r="J98" s="11"/>
      <c r="K98" s="11"/>
      <c r="L98" s="11"/>
      <c r="M98" s="11"/>
      <c r="N98" s="11"/>
      <c r="O98" s="2"/>
      <c r="Y98" s="2"/>
      <c r="Z98" s="2"/>
      <c r="AA98" s="2"/>
    </row>
    <row r="99" spans="2:27" x14ac:dyDescent="0.3">
      <c r="B99" s="10">
        <v>87</v>
      </c>
      <c r="C99" s="10">
        <f t="shared" si="4"/>
        <v>-25680368.071139541</v>
      </c>
      <c r="D99" s="10">
        <f t="shared" si="5"/>
        <v>-53496.317278341441</v>
      </c>
      <c r="E99" s="10">
        <f t="shared" si="6"/>
        <v>365343.85196538229</v>
      </c>
      <c r="F99" s="10">
        <f t="shared" si="7"/>
        <v>311847.53468704084</v>
      </c>
      <c r="G99" s="10"/>
      <c r="H99" s="11"/>
      <c r="I99" s="11"/>
      <c r="J99" s="11"/>
      <c r="K99" s="11"/>
      <c r="L99" s="11"/>
      <c r="M99" s="11"/>
      <c r="N99" s="11"/>
      <c r="O99" s="2"/>
      <c r="Y99" s="2"/>
      <c r="Z99" s="2"/>
      <c r="AA99" s="2"/>
    </row>
    <row r="100" spans="2:27" x14ac:dyDescent="0.3">
      <c r="B100" s="10">
        <v>88</v>
      </c>
      <c r="C100" s="10">
        <f t="shared" si="4"/>
        <v>-26046483.976508912</v>
      </c>
      <c r="D100" s="10">
        <f t="shared" si="5"/>
        <v>-54268.370682328634</v>
      </c>
      <c r="E100" s="10">
        <f t="shared" si="6"/>
        <v>366115.90536936949</v>
      </c>
      <c r="F100" s="10">
        <f t="shared" si="7"/>
        <v>311847.53468704084</v>
      </c>
      <c r="G100" s="10"/>
      <c r="H100" s="11"/>
      <c r="I100" s="11"/>
      <c r="J100" s="11"/>
      <c r="K100" s="11"/>
      <c r="L100" s="11"/>
      <c r="M100" s="11"/>
      <c r="N100" s="11"/>
      <c r="O100" s="2"/>
      <c r="Y100" s="2"/>
      <c r="Z100" s="2"/>
      <c r="AA100" s="2"/>
    </row>
    <row r="101" spans="2:27" x14ac:dyDescent="0.3">
      <c r="B101" s="10">
        <v>89</v>
      </c>
      <c r="C101" s="10">
        <f t="shared" si="4"/>
        <v>-26413373.566804066</v>
      </c>
      <c r="D101" s="10">
        <f t="shared" si="5"/>
        <v>-55042.05560811481</v>
      </c>
      <c r="E101" s="10">
        <f t="shared" si="6"/>
        <v>366889.59029515565</v>
      </c>
      <c r="F101" s="10">
        <f t="shared" si="7"/>
        <v>311847.53468704084</v>
      </c>
      <c r="G101" s="10"/>
      <c r="H101" s="11"/>
      <c r="I101" s="11"/>
      <c r="J101" s="11"/>
      <c r="K101" s="11"/>
      <c r="L101" s="11"/>
      <c r="M101" s="11"/>
      <c r="N101" s="11"/>
      <c r="O101" s="2"/>
      <c r="Y101" s="2"/>
      <c r="Z101" s="2"/>
      <c r="AA101" s="2"/>
    </row>
    <row r="102" spans="2:27" x14ac:dyDescent="0.3">
      <c r="B102" s="10">
        <v>90</v>
      </c>
      <c r="C102" s="10">
        <f t="shared" si="4"/>
        <v>-26781038.476994578</v>
      </c>
      <c r="D102" s="10">
        <f t="shared" si="5"/>
        <v>-55817.375503471034</v>
      </c>
      <c r="E102" s="10">
        <f t="shared" si="6"/>
        <v>367664.91019051184</v>
      </c>
      <c r="F102" s="10">
        <f t="shared" si="7"/>
        <v>311847.53468704084</v>
      </c>
      <c r="G102" s="10"/>
      <c r="H102" s="11"/>
      <c r="I102" s="11"/>
      <c r="J102" s="11"/>
      <c r="K102" s="11"/>
      <c r="L102" s="11"/>
      <c r="M102" s="11"/>
      <c r="N102" s="11"/>
      <c r="O102" s="2"/>
      <c r="Y102" s="2"/>
      <c r="Z102" s="2"/>
      <c r="AA102" s="2"/>
    </row>
    <row r="103" spans="2:27" x14ac:dyDescent="0.3">
      <c r="B103" s="10">
        <v>91</v>
      </c>
      <c r="C103" s="10">
        <f t="shared" si="4"/>
        <v>-27149480.345505074</v>
      </c>
      <c r="D103" s="10">
        <f t="shared" si="5"/>
        <v>-56594.333823454268</v>
      </c>
      <c r="E103" s="10">
        <f t="shared" si="6"/>
        <v>368441.86851049511</v>
      </c>
      <c r="F103" s="10">
        <f t="shared" si="7"/>
        <v>311847.53468704084</v>
      </c>
      <c r="G103" s="10"/>
      <c r="H103" s="11"/>
      <c r="I103" s="11"/>
      <c r="J103" s="11"/>
      <c r="K103" s="11"/>
      <c r="L103" s="11"/>
      <c r="M103" s="11"/>
      <c r="N103" s="11"/>
      <c r="O103" s="2"/>
      <c r="Y103" s="2"/>
      <c r="Z103" s="2"/>
      <c r="AA103" s="2"/>
    </row>
    <row r="104" spans="2:27" x14ac:dyDescent="0.3">
      <c r="B104" s="10">
        <v>92</v>
      </c>
      <c r="C104" s="10">
        <f t="shared" si="4"/>
        <v>-27518700.814222537</v>
      </c>
      <c r="D104" s="10">
        <f t="shared" si="5"/>
        <v>-57372.934030422803</v>
      </c>
      <c r="E104" s="10">
        <f t="shared" si="6"/>
        <v>369220.46871746366</v>
      </c>
      <c r="F104" s="10">
        <f t="shared" si="7"/>
        <v>311847.53468704084</v>
      </c>
      <c r="G104" s="10"/>
      <c r="H104" s="11"/>
      <c r="I104" s="11"/>
      <c r="J104" s="11"/>
      <c r="K104" s="11"/>
      <c r="L104" s="11"/>
      <c r="M104" s="11"/>
      <c r="N104" s="11"/>
      <c r="O104" s="2"/>
      <c r="Y104" s="2"/>
      <c r="Z104" s="2"/>
      <c r="AA104" s="2"/>
    </row>
    <row r="105" spans="2:27" x14ac:dyDescent="0.3">
      <c r="B105" s="10">
        <v>93</v>
      </c>
      <c r="C105" s="10">
        <f t="shared" si="4"/>
        <v>-27888701.52850363</v>
      </c>
      <c r="D105" s="10">
        <f t="shared" si="5"/>
        <v>-58153.179594051646</v>
      </c>
      <c r="E105" s="10">
        <f t="shared" si="6"/>
        <v>370000.71428109251</v>
      </c>
      <c r="F105" s="10">
        <f t="shared" si="7"/>
        <v>311847.53468704084</v>
      </c>
      <c r="G105" s="10"/>
      <c r="H105" s="11"/>
      <c r="I105" s="11"/>
      <c r="J105" s="11"/>
      <c r="K105" s="11"/>
      <c r="L105" s="11"/>
      <c r="M105" s="11"/>
      <c r="N105" s="11"/>
      <c r="O105" s="2"/>
      <c r="Y105" s="2"/>
      <c r="Z105" s="2"/>
      <c r="AA105" s="2"/>
    </row>
    <row r="106" spans="2:27" x14ac:dyDescent="0.3">
      <c r="B106" s="10">
        <v>94</v>
      </c>
      <c r="C106" s="10">
        <f t="shared" si="4"/>
        <v>-28259484.13718202</v>
      </c>
      <c r="D106" s="10">
        <f t="shared" si="5"/>
        <v>-58935.073991348021</v>
      </c>
      <c r="E106" s="10">
        <f t="shared" si="6"/>
        <v>370782.60867838887</v>
      </c>
      <c r="F106" s="10">
        <f t="shared" si="7"/>
        <v>311847.53468704084</v>
      </c>
      <c r="G106" s="10"/>
      <c r="H106" s="11"/>
      <c r="I106" s="11"/>
      <c r="J106" s="11"/>
      <c r="K106" s="11"/>
      <c r="L106" s="11"/>
      <c r="M106" s="11"/>
      <c r="N106" s="11"/>
      <c r="O106" s="2"/>
      <c r="Y106" s="2"/>
      <c r="Z106" s="2"/>
      <c r="AA106" s="2"/>
    </row>
    <row r="107" spans="2:27" x14ac:dyDescent="0.3">
      <c r="B107" s="10">
        <v>95</v>
      </c>
      <c r="C107" s="10">
        <f t="shared" si="4"/>
        <v>-28631050.292575728</v>
      </c>
      <c r="D107" s="10">
        <f t="shared" si="5"/>
        <v>-59718.620706666843</v>
      </c>
      <c r="E107" s="10">
        <f t="shared" si="6"/>
        <v>371566.15539370768</v>
      </c>
      <c r="F107" s="10">
        <f t="shared" si="7"/>
        <v>311847.53468704084</v>
      </c>
      <c r="G107" s="10"/>
      <c r="H107" s="11"/>
      <c r="I107" s="11"/>
      <c r="J107" s="11"/>
      <c r="K107" s="11"/>
      <c r="L107" s="11"/>
      <c r="M107" s="11"/>
      <c r="N107" s="11"/>
      <c r="O107" s="2"/>
      <c r="Y107" s="2"/>
      <c r="Z107" s="2"/>
      <c r="AA107" s="2"/>
    </row>
    <row r="108" spans="2:27" x14ac:dyDescent="0.3">
      <c r="B108" s="10">
        <v>96</v>
      </c>
      <c r="C108" s="10">
        <f t="shared" si="4"/>
        <v>-29003401.650494494</v>
      </c>
      <c r="D108" s="10">
        <f t="shared" si="5"/>
        <v>-60503.823231726237</v>
      </c>
      <c r="E108" s="10">
        <f t="shared" si="6"/>
        <v>372351.35791876708</v>
      </c>
      <c r="F108" s="10">
        <f t="shared" si="7"/>
        <v>311847.53468704084</v>
      </c>
      <c r="G108" s="10">
        <f>+SUM(F13:F108)</f>
        <v>29937363.329955962</v>
      </c>
      <c r="H108" s="11"/>
      <c r="I108" s="11"/>
      <c r="J108" s="11"/>
      <c r="K108" s="11"/>
      <c r="L108" s="11"/>
      <c r="M108" s="11"/>
      <c r="N108" s="11"/>
      <c r="O108" s="2"/>
      <c r="Y108" s="2"/>
      <c r="Z108" s="2"/>
      <c r="AA108" s="2"/>
    </row>
    <row r="109" spans="2:27" x14ac:dyDescent="0.3">
      <c r="B109" s="10">
        <v>97</v>
      </c>
      <c r="C109" s="10">
        <f t="shared" si="4"/>
        <v>-29376539.870247159</v>
      </c>
      <c r="D109" s="10">
        <f t="shared" si="5"/>
        <v>-61290.685065623125</v>
      </c>
      <c r="E109" s="10">
        <f t="shared" si="6"/>
        <v>373138.21975266398</v>
      </c>
      <c r="F109" s="10">
        <f t="shared" si="7"/>
        <v>311847.53468704084</v>
      </c>
      <c r="G109" s="10"/>
      <c r="H109" s="11"/>
      <c r="I109" s="11"/>
      <c r="J109" s="11"/>
      <c r="K109" s="11"/>
      <c r="L109" s="11"/>
      <c r="M109" s="11"/>
      <c r="N109" s="11"/>
      <c r="O109" s="2"/>
      <c r="Y109" s="2"/>
      <c r="Z109" s="2"/>
      <c r="AA109" s="2"/>
    </row>
    <row r="110" spans="2:27" x14ac:dyDescent="0.3">
      <c r="B110" s="10">
        <v>98</v>
      </c>
      <c r="C110" s="10">
        <f t="shared" si="4"/>
        <v>-29750466.61464905</v>
      </c>
      <c r="D110" s="10">
        <f t="shared" si="5"/>
        <v>-62079.209714848817</v>
      </c>
      <c r="E110" s="10">
        <f t="shared" si="6"/>
        <v>373926.74440188968</v>
      </c>
      <c r="F110" s="10">
        <f t="shared" si="7"/>
        <v>311847.53468704084</v>
      </c>
      <c r="G110" s="10"/>
      <c r="H110" s="11"/>
      <c r="I110" s="11"/>
      <c r="J110" s="11"/>
      <c r="K110" s="11"/>
      <c r="L110" s="11"/>
      <c r="M110" s="11"/>
      <c r="N110" s="11"/>
      <c r="O110" s="2"/>
      <c r="Y110" s="2"/>
      <c r="Z110" s="2"/>
      <c r="AA110" s="2"/>
    </row>
    <row r="111" spans="2:27" x14ac:dyDescent="0.3">
      <c r="B111" s="10">
        <v>99</v>
      </c>
      <c r="C111" s="10">
        <f t="shared" si="4"/>
        <v>-30125183.550029397</v>
      </c>
      <c r="D111" s="10">
        <f t="shared" si="5"/>
        <v>-62869.400693304589</v>
      </c>
      <c r="E111" s="10">
        <f t="shared" si="6"/>
        <v>374716.93538034544</v>
      </c>
      <c r="F111" s="10">
        <f t="shared" si="7"/>
        <v>311847.53468704084</v>
      </c>
      <c r="G111" s="10"/>
      <c r="H111" s="11"/>
      <c r="I111" s="11"/>
      <c r="J111" s="11"/>
      <c r="K111" s="11"/>
      <c r="L111" s="11"/>
      <c r="M111" s="11"/>
      <c r="N111" s="11"/>
      <c r="O111" s="2"/>
      <c r="Y111" s="2"/>
      <c r="Z111" s="2"/>
      <c r="AA111" s="2"/>
    </row>
    <row r="112" spans="2:27" x14ac:dyDescent="0.3">
      <c r="B112" s="10">
        <v>100</v>
      </c>
      <c r="C112" s="10">
        <f t="shared" si="4"/>
        <v>-30500692.346238755</v>
      </c>
      <c r="D112" s="10">
        <f t="shared" si="5"/>
        <v>-63661.261522317407</v>
      </c>
      <c r="E112" s="10">
        <f t="shared" si="6"/>
        <v>375508.79620935826</v>
      </c>
      <c r="F112" s="10">
        <f t="shared" si="7"/>
        <v>311847.53468704084</v>
      </c>
      <c r="G112" s="10"/>
      <c r="H112" s="11"/>
      <c r="I112" s="11"/>
      <c r="J112" s="11"/>
      <c r="K112" s="11"/>
      <c r="L112" s="11"/>
      <c r="M112" s="11"/>
      <c r="N112" s="11"/>
      <c r="O112" s="2"/>
      <c r="Y112" s="2"/>
      <c r="Z112" s="2"/>
      <c r="AA112" s="2"/>
    </row>
    <row r="113" spans="2:27" x14ac:dyDescent="0.3">
      <c r="B113" s="10">
        <v>101</v>
      </c>
      <c r="C113" s="10">
        <f t="shared" si="4"/>
        <v>-30876994.676656451</v>
      </c>
      <c r="D113" s="10">
        <f t="shared" si="5"/>
        <v>-64454.795730655576</v>
      </c>
      <c r="E113" s="10">
        <f t="shared" si="6"/>
        <v>376302.33041769639</v>
      </c>
      <c r="F113" s="10">
        <f t="shared" si="7"/>
        <v>311847.53468704084</v>
      </c>
      <c r="G113" s="10"/>
      <c r="H113" s="11"/>
      <c r="I113" s="11"/>
      <c r="J113" s="11"/>
      <c r="K113" s="11"/>
      <c r="L113" s="11"/>
      <c r="M113" s="11"/>
      <c r="N113" s="11"/>
      <c r="O113" s="2"/>
      <c r="Y113" s="2"/>
      <c r="Z113" s="2"/>
      <c r="AA113" s="2"/>
    </row>
    <row r="114" spans="2:27" x14ac:dyDescent="0.3">
      <c r="B114" s="10">
        <v>102</v>
      </c>
      <c r="C114" s="10">
        <f t="shared" si="4"/>
        <v>-31254092.218198035</v>
      </c>
      <c r="D114" s="10">
        <f t="shared" si="5"/>
        <v>-65250.006854544481</v>
      </c>
      <c r="E114" s="10">
        <f t="shared" si="6"/>
        <v>377097.54154158535</v>
      </c>
      <c r="F114" s="10">
        <f t="shared" si="7"/>
        <v>311847.53468704084</v>
      </c>
      <c r="G114" s="10"/>
      <c r="H114" s="11"/>
      <c r="I114" s="11"/>
      <c r="J114" s="11"/>
      <c r="K114" s="11"/>
      <c r="L114" s="11"/>
      <c r="M114" s="11"/>
      <c r="N114" s="11"/>
      <c r="O114" s="2"/>
      <c r="Y114" s="2"/>
      <c r="Z114" s="2"/>
      <c r="AA114" s="2"/>
    </row>
    <row r="115" spans="2:27" x14ac:dyDescent="0.3">
      <c r="B115" s="10">
        <v>103</v>
      </c>
      <c r="C115" s="10">
        <f t="shared" si="4"/>
        <v>-31631986.65132276</v>
      </c>
      <c r="D115" s="10">
        <f t="shared" si="5"/>
        <v>-66046.89843768235</v>
      </c>
      <c r="E115" s="10">
        <f t="shared" si="6"/>
        <v>377894.4331247232</v>
      </c>
      <c r="F115" s="10">
        <f t="shared" si="7"/>
        <v>311847.53468704084</v>
      </c>
      <c r="G115" s="10"/>
      <c r="H115" s="11"/>
      <c r="I115" s="11"/>
      <c r="J115" s="11"/>
      <c r="K115" s="11"/>
      <c r="L115" s="11"/>
      <c r="M115" s="11"/>
      <c r="N115" s="11"/>
      <c r="O115" s="2"/>
      <c r="Y115" s="2"/>
      <c r="Z115" s="2"/>
      <c r="AA115" s="2"/>
    </row>
    <row r="116" spans="2:27" x14ac:dyDescent="0.3">
      <c r="B116" s="10">
        <v>104</v>
      </c>
      <c r="C116" s="10">
        <f t="shared" si="4"/>
        <v>-32010679.660041057</v>
      </c>
      <c r="D116" s="10">
        <f t="shared" si="5"/>
        <v>-66845.474031256032</v>
      </c>
      <c r="E116" s="10">
        <f t="shared" si="6"/>
        <v>378693.00871829689</v>
      </c>
      <c r="F116" s="10">
        <f t="shared" si="7"/>
        <v>311847.53468704084</v>
      </c>
      <c r="G116" s="10"/>
      <c r="H116" s="11"/>
      <c r="I116" s="11"/>
      <c r="J116" s="11"/>
      <c r="K116" s="11"/>
      <c r="L116" s="11"/>
      <c r="M116" s="11"/>
      <c r="N116" s="11"/>
      <c r="O116" s="2"/>
      <c r="Y116" s="2"/>
      <c r="Z116" s="2"/>
      <c r="AA116" s="2"/>
    </row>
    <row r="117" spans="2:27" x14ac:dyDescent="0.3">
      <c r="B117" s="10">
        <v>105</v>
      </c>
      <c r="C117" s="10">
        <f t="shared" si="4"/>
        <v>-32390172.931922056</v>
      </c>
      <c r="D117" s="10">
        <f t="shared" si="5"/>
        <v>-67645.73719395684</v>
      </c>
      <c r="E117" s="10">
        <f t="shared" si="6"/>
        <v>379493.27188099769</v>
      </c>
      <c r="F117" s="10">
        <f t="shared" si="7"/>
        <v>311847.53468704084</v>
      </c>
      <c r="G117" s="10"/>
      <c r="H117" s="11"/>
      <c r="I117" s="11"/>
      <c r="J117" s="11"/>
      <c r="K117" s="11"/>
      <c r="L117" s="11"/>
      <c r="M117" s="11"/>
      <c r="N117" s="11"/>
      <c r="O117" s="2"/>
      <c r="Y117" s="2"/>
      <c r="Z117" s="2"/>
      <c r="AA117" s="2"/>
    </row>
    <row r="118" spans="2:27" x14ac:dyDescent="0.3">
      <c r="B118" s="10">
        <v>106</v>
      </c>
      <c r="C118" s="10">
        <f t="shared" si="4"/>
        <v>-32770468.158101093</v>
      </c>
      <c r="D118" s="10">
        <f t="shared" si="5"/>
        <v>-68447.691491996375</v>
      </c>
      <c r="E118" s="10">
        <f t="shared" si="6"/>
        <v>380295.22617903724</v>
      </c>
      <c r="F118" s="10">
        <f t="shared" si="7"/>
        <v>311847.53468704084</v>
      </c>
      <c r="G118" s="10"/>
      <c r="H118" s="11"/>
      <c r="I118" s="11"/>
      <c r="J118" s="11"/>
      <c r="K118" s="11"/>
      <c r="L118" s="11"/>
      <c r="M118" s="11"/>
      <c r="N118" s="11"/>
      <c r="O118" s="2"/>
      <c r="Y118" s="2"/>
      <c r="Z118" s="2"/>
      <c r="AA118" s="2"/>
    </row>
    <row r="119" spans="2:27" x14ac:dyDescent="0.3">
      <c r="B119" s="10">
        <v>107</v>
      </c>
      <c r="C119" s="10">
        <f t="shared" si="4"/>
        <v>-33151567.033287257</v>
      </c>
      <c r="D119" s="10">
        <f t="shared" si="5"/>
        <v>-69251.340499122467</v>
      </c>
      <c r="E119" s="10">
        <f t="shared" si="6"/>
        <v>381098.87518616329</v>
      </c>
      <c r="F119" s="10">
        <f t="shared" si="7"/>
        <v>311847.53468704084</v>
      </c>
      <c r="G119" s="10"/>
      <c r="H119" s="11"/>
      <c r="I119" s="11"/>
      <c r="J119" s="11"/>
      <c r="K119" s="11"/>
      <c r="L119" s="11"/>
      <c r="M119" s="11"/>
      <c r="N119" s="11"/>
      <c r="O119" s="2"/>
      <c r="Y119" s="2"/>
      <c r="Z119" s="2"/>
      <c r="AA119" s="2"/>
    </row>
    <row r="120" spans="2:27" x14ac:dyDescent="0.3">
      <c r="B120" s="10">
        <v>108</v>
      </c>
      <c r="C120" s="10">
        <f t="shared" si="4"/>
        <v>-33533471.255770933</v>
      </c>
      <c r="D120" s="10">
        <f t="shared" si="5"/>
        <v>-70056.687796635073</v>
      </c>
      <c r="E120" s="10">
        <f t="shared" si="6"/>
        <v>381904.22248367593</v>
      </c>
      <c r="F120" s="10">
        <f t="shared" si="7"/>
        <v>311847.53468704084</v>
      </c>
      <c r="G120" s="10">
        <f>+SUM(F13:F120)</f>
        <v>33679533.746200465</v>
      </c>
      <c r="H120" s="11"/>
      <c r="I120" s="11"/>
      <c r="J120" s="11"/>
      <c r="K120" s="11"/>
      <c r="L120" s="11"/>
      <c r="M120" s="11"/>
      <c r="N120" s="11"/>
      <c r="O120" s="2"/>
      <c r="Y120" s="2"/>
      <c r="Z120" s="2"/>
      <c r="AA120" s="2"/>
    </row>
    <row r="121" spans="2:27" x14ac:dyDescent="0.3">
      <c r="B121" s="10">
        <v>109</v>
      </c>
      <c r="C121" s="10">
        <f t="shared" si="4"/>
        <v>-33916182.527431376</v>
      </c>
      <c r="D121" s="10">
        <f t="shared" si="5"/>
        <v>-70863.736973402236</v>
      </c>
      <c r="E121" s="10">
        <f t="shared" si="6"/>
        <v>382711.27166044305</v>
      </c>
      <c r="F121" s="10">
        <f t="shared" si="7"/>
        <v>311847.53468704084</v>
      </c>
      <c r="G121" s="10"/>
      <c r="H121" s="11"/>
      <c r="I121" s="11"/>
      <c r="J121" s="11"/>
      <c r="K121" s="11"/>
      <c r="L121" s="11"/>
      <c r="M121" s="11"/>
      <c r="N121" s="11"/>
      <c r="O121" s="2"/>
      <c r="Y121" s="2"/>
      <c r="Z121" s="2"/>
      <c r="AA121" s="2"/>
    </row>
    <row r="122" spans="2:27" x14ac:dyDescent="0.3">
      <c r="B122" s="10">
        <v>110</v>
      </c>
      <c r="C122" s="10">
        <f t="shared" si="4"/>
        <v>-34299702.553744294</v>
      </c>
      <c r="D122" s="10">
        <f t="shared" si="5"/>
        <v>-71672.49162587605</v>
      </c>
      <c r="E122" s="10">
        <f t="shared" si="6"/>
        <v>383520.02631291689</v>
      </c>
      <c r="F122" s="10">
        <f t="shared" si="7"/>
        <v>311847.53468704084</v>
      </c>
      <c r="G122" s="10"/>
      <c r="H122" s="11"/>
      <c r="I122" s="11"/>
      <c r="J122" s="11"/>
      <c r="K122" s="11"/>
      <c r="L122" s="11"/>
      <c r="M122" s="11"/>
      <c r="N122" s="11"/>
      <c r="O122" s="2"/>
      <c r="Y122" s="2"/>
      <c r="Z122" s="2"/>
      <c r="AA122" s="2"/>
    </row>
    <row r="123" spans="2:27" x14ac:dyDescent="0.3">
      <c r="B123" s="10">
        <v>111</v>
      </c>
      <c r="C123" s="10">
        <f t="shared" si="4"/>
        <v>-34684033.043789446</v>
      </c>
      <c r="D123" s="10">
        <f t="shared" si="5"/>
        <v>-72482.955358108782</v>
      </c>
      <c r="E123" s="10">
        <f t="shared" si="6"/>
        <v>384330.49004514964</v>
      </c>
      <c r="F123" s="10">
        <f t="shared" si="7"/>
        <v>311847.53468704084</v>
      </c>
      <c r="G123" s="10"/>
      <c r="H123" s="11"/>
      <c r="I123" s="11"/>
      <c r="J123" s="11"/>
      <c r="K123" s="11"/>
      <c r="L123" s="11"/>
      <c r="M123" s="11"/>
      <c r="N123" s="11"/>
      <c r="O123" s="2"/>
      <c r="Y123" s="2"/>
      <c r="Z123" s="2"/>
      <c r="AA123" s="2"/>
    </row>
    <row r="124" spans="2:27" x14ac:dyDescent="0.3">
      <c r="B124" s="10">
        <v>112</v>
      </c>
      <c r="C124" s="10">
        <f t="shared" si="4"/>
        <v>-35069175.710258253</v>
      </c>
      <c r="D124" s="10">
        <f t="shared" si="5"/>
        <v>-73295.13178176881</v>
      </c>
      <c r="E124" s="10">
        <f t="shared" si="6"/>
        <v>385142.66646880965</v>
      </c>
      <c r="F124" s="10">
        <f t="shared" si="7"/>
        <v>311847.53468704084</v>
      </c>
      <c r="G124" s="10"/>
      <c r="H124" s="11"/>
      <c r="I124" s="11"/>
      <c r="J124" s="11"/>
      <c r="K124" s="11"/>
      <c r="L124" s="11"/>
      <c r="M124" s="11"/>
      <c r="N124" s="11"/>
      <c r="O124" s="2"/>
      <c r="Y124" s="2"/>
      <c r="Z124" s="2"/>
      <c r="AA124" s="2"/>
    </row>
    <row r="125" spans="2:27" x14ac:dyDescent="0.3">
      <c r="B125" s="10">
        <v>113</v>
      </c>
      <c r="C125" s="10">
        <f t="shared" si="4"/>
        <v>-35455132.269461453</v>
      </c>
      <c r="D125" s="10">
        <f t="shared" si="5"/>
        <v>-74109.024516156802</v>
      </c>
      <c r="E125" s="10">
        <f t="shared" si="6"/>
        <v>385956.55920319766</v>
      </c>
      <c r="F125" s="10">
        <f t="shared" si="7"/>
        <v>311847.53468704084</v>
      </c>
      <c r="G125" s="10"/>
      <c r="H125" s="11"/>
      <c r="I125" s="11"/>
      <c r="J125" s="11"/>
      <c r="K125" s="11"/>
      <c r="L125" s="11"/>
      <c r="M125" s="11"/>
      <c r="N125" s="11"/>
      <c r="O125" s="2"/>
      <c r="Y125" s="2"/>
      <c r="Z125" s="2"/>
      <c r="AA125" s="2"/>
    </row>
    <row r="126" spans="2:27" x14ac:dyDescent="0.3">
      <c r="B126" s="10">
        <v>114</v>
      </c>
      <c r="C126" s="10">
        <f t="shared" si="4"/>
        <v>-35841904.441336714</v>
      </c>
      <c r="D126" s="10">
        <f t="shared" si="5"/>
        <v>-74924.637188221823</v>
      </c>
      <c r="E126" s="10">
        <f t="shared" si="6"/>
        <v>386772.17187526263</v>
      </c>
      <c r="F126" s="10">
        <f t="shared" si="7"/>
        <v>311847.53468704084</v>
      </c>
      <c r="G126" s="10"/>
      <c r="H126" s="11"/>
      <c r="I126" s="11"/>
      <c r="J126" s="11"/>
      <c r="K126" s="11"/>
      <c r="L126" s="11"/>
      <c r="M126" s="11"/>
      <c r="N126" s="11"/>
      <c r="O126" s="2"/>
      <c r="Y126" s="2"/>
      <c r="Z126" s="2"/>
      <c r="AA126" s="2"/>
    </row>
    <row r="127" spans="2:27" x14ac:dyDescent="0.3">
      <c r="B127" s="10">
        <v>115</v>
      </c>
      <c r="C127" s="10">
        <f t="shared" si="4"/>
        <v>-36229493.949456334</v>
      </c>
      <c r="D127" s="10">
        <f t="shared" si="5"/>
        <v>-75741.973432577463</v>
      </c>
      <c r="E127" s="10">
        <f t="shared" si="6"/>
        <v>387589.50811961829</v>
      </c>
      <c r="F127" s="10">
        <f t="shared" si="7"/>
        <v>311847.53468704084</v>
      </c>
      <c r="G127" s="10"/>
      <c r="H127" s="11"/>
      <c r="I127" s="11"/>
      <c r="J127" s="11"/>
      <c r="K127" s="11"/>
      <c r="L127" s="11"/>
      <c r="M127" s="11"/>
      <c r="N127" s="11"/>
      <c r="O127" s="2"/>
      <c r="Y127" s="2"/>
      <c r="Z127" s="2"/>
      <c r="AA127" s="2"/>
    </row>
    <row r="128" spans="2:27" x14ac:dyDescent="0.3">
      <c r="B128" s="10">
        <v>116</v>
      </c>
      <c r="C128" s="10">
        <f t="shared" si="4"/>
        <v>-36617902.521034896</v>
      </c>
      <c r="D128" s="10">
        <f t="shared" si="5"/>
        <v>-76561.036891518132</v>
      </c>
      <c r="E128" s="10">
        <f t="shared" si="6"/>
        <v>388408.571578559</v>
      </c>
      <c r="F128" s="10">
        <f t="shared" si="7"/>
        <v>311847.53468704084</v>
      </c>
      <c r="G128" s="10"/>
      <c r="H128" s="11"/>
      <c r="I128" s="11"/>
      <c r="J128" s="11"/>
      <c r="K128" s="11"/>
      <c r="L128" s="11"/>
      <c r="M128" s="11"/>
      <c r="N128" s="11"/>
      <c r="O128" s="2"/>
      <c r="Y128" s="2"/>
      <c r="Z128" s="2"/>
      <c r="AA128" s="2"/>
    </row>
    <row r="129" spans="2:27" x14ac:dyDescent="0.3">
      <c r="B129" s="10">
        <v>117</v>
      </c>
      <c r="C129" s="10">
        <f t="shared" si="4"/>
        <v>-37007131.88693697</v>
      </c>
      <c r="D129" s="10">
        <f t="shared" si="5"/>
        <v>-77381.831215035156</v>
      </c>
      <c r="E129" s="10">
        <f t="shared" si="6"/>
        <v>389229.36590207601</v>
      </c>
      <c r="F129" s="10">
        <f t="shared" si="7"/>
        <v>311847.53468704084</v>
      </c>
      <c r="G129" s="10"/>
      <c r="H129" s="11"/>
      <c r="I129" s="11"/>
      <c r="J129" s="11"/>
      <c r="K129" s="11"/>
      <c r="L129" s="11"/>
      <c r="M129" s="11"/>
      <c r="N129" s="11"/>
      <c r="O129" s="2"/>
      <c r="Y129" s="2"/>
      <c r="Z129" s="2"/>
      <c r="AA129" s="2"/>
    </row>
    <row r="130" spans="2:27" x14ac:dyDescent="0.3">
      <c r="B130" s="10">
        <v>118</v>
      </c>
      <c r="C130" s="10">
        <f t="shared" si="4"/>
        <v>-37397183.781684846</v>
      </c>
      <c r="D130" s="10">
        <f t="shared" si="5"/>
        <v>-78204.360060833133</v>
      </c>
      <c r="E130" s="10">
        <f t="shared" si="6"/>
        <v>390051.894747874</v>
      </c>
      <c r="F130" s="10">
        <f t="shared" si="7"/>
        <v>311847.53468704084</v>
      </c>
      <c r="G130" s="10"/>
      <c r="H130" s="11"/>
      <c r="I130" s="11"/>
      <c r="J130" s="11"/>
      <c r="K130" s="11"/>
      <c r="L130" s="11"/>
      <c r="M130" s="11"/>
      <c r="N130" s="11"/>
      <c r="O130" s="2"/>
      <c r="Y130" s="2"/>
      <c r="Z130" s="2"/>
      <c r="AA130" s="2"/>
    </row>
    <row r="131" spans="2:27" x14ac:dyDescent="0.3">
      <c r="B131" s="10">
        <v>119</v>
      </c>
      <c r="C131" s="10">
        <f t="shared" si="4"/>
        <v>-37788059.943466231</v>
      </c>
      <c r="D131" s="10">
        <f t="shared" si="5"/>
        <v>-79028.627094346215</v>
      </c>
      <c r="E131" s="10">
        <f t="shared" si="6"/>
        <v>390876.16178138705</v>
      </c>
      <c r="F131" s="10">
        <f t="shared" si="7"/>
        <v>311847.53468704084</v>
      </c>
      <c r="G131" s="10"/>
      <c r="H131" s="11"/>
      <c r="I131" s="11"/>
      <c r="J131" s="11"/>
      <c r="K131" s="11"/>
      <c r="L131" s="11"/>
      <c r="M131" s="11"/>
      <c r="N131" s="11"/>
      <c r="O131" s="2"/>
      <c r="Y131" s="2"/>
      <c r="Z131" s="2"/>
      <c r="AA131" s="2"/>
    </row>
    <row r="132" spans="2:27" x14ac:dyDescent="0.3">
      <c r="B132" s="10">
        <v>120</v>
      </c>
      <c r="C132" s="10">
        <f t="shared" si="4"/>
        <v>-38179762.114142023</v>
      </c>
      <c r="D132" s="10">
        <f t="shared" si="5"/>
        <v>-79854.635988754439</v>
      </c>
      <c r="E132" s="10">
        <f t="shared" si="6"/>
        <v>391702.17067579529</v>
      </c>
      <c r="F132" s="10">
        <f t="shared" si="7"/>
        <v>311847.53468704084</v>
      </c>
      <c r="G132" s="10">
        <f>+F134</f>
        <v>311847.53468704084</v>
      </c>
      <c r="H132" s="11"/>
      <c r="I132" s="11"/>
      <c r="J132" s="11"/>
      <c r="K132" s="11"/>
      <c r="L132" s="11"/>
      <c r="M132" s="11"/>
      <c r="N132" s="11"/>
      <c r="O132" s="2"/>
      <c r="Y132" s="2"/>
      <c r="Z132" s="2"/>
      <c r="AA132" s="2"/>
    </row>
    <row r="133" spans="2:27" x14ac:dyDescent="0.3">
      <c r="B133" s="10">
        <v>121</v>
      </c>
      <c r="C133" s="10">
        <f t="shared" si="4"/>
        <v>-38572292.039254062</v>
      </c>
      <c r="D133" s="10">
        <f t="shared" si="5"/>
        <v>-80682.390425000078</v>
      </c>
      <c r="E133" s="10">
        <f t="shared" si="6"/>
        <v>392529.92511204095</v>
      </c>
      <c r="F133" s="10">
        <f t="shared" si="7"/>
        <v>311847.53468704084</v>
      </c>
      <c r="G133" s="10"/>
      <c r="H133" s="11"/>
      <c r="I133" s="11"/>
      <c r="J133" s="11"/>
      <c r="K133" s="11"/>
      <c r="L133" s="11"/>
      <c r="M133" s="11"/>
      <c r="N133" s="11"/>
      <c r="O133" s="2"/>
      <c r="Y133" s="2"/>
      <c r="Z133" s="2"/>
      <c r="AA133" s="2"/>
    </row>
    <row r="134" spans="2:27" x14ac:dyDescent="0.3">
      <c r="B134" s="10">
        <v>122</v>
      </c>
      <c r="C134" s="10">
        <f t="shared" si="4"/>
        <v>-38965651.468032904</v>
      </c>
      <c r="D134" s="10">
        <f t="shared" si="5"/>
        <v>-81511.894091804075</v>
      </c>
      <c r="E134" s="10">
        <f t="shared" si="6"/>
        <v>393359.42877884489</v>
      </c>
      <c r="F134" s="10">
        <f t="shared" si="7"/>
        <v>311847.53468704084</v>
      </c>
      <c r="G134" s="10"/>
      <c r="H134" s="11"/>
      <c r="I134" s="11"/>
      <c r="J134" s="11"/>
      <c r="K134" s="11"/>
      <c r="L134" s="11"/>
      <c r="M134" s="11"/>
      <c r="N134" s="11"/>
      <c r="O134" s="2"/>
      <c r="Y134" s="2"/>
      <c r="Z134" s="2"/>
      <c r="AA134" s="2"/>
    </row>
    <row r="135" spans="2:27" x14ac:dyDescent="0.3">
      <c r="B135" s="10">
        <v>123</v>
      </c>
      <c r="C135" s="10">
        <f t="shared" si="4"/>
        <v>-39359842.153405629</v>
      </c>
      <c r="D135" s="10">
        <f t="shared" si="5"/>
        <v>-82343.150685682485</v>
      </c>
      <c r="E135" s="10">
        <f t="shared" si="6"/>
        <v>394190.68537272332</v>
      </c>
      <c r="F135" s="10">
        <f t="shared" si="7"/>
        <v>311847.53468704084</v>
      </c>
      <c r="G135" s="10"/>
      <c r="H135" s="11"/>
      <c r="I135" s="11"/>
      <c r="J135" s="11"/>
      <c r="K135" s="11"/>
      <c r="L135" s="11"/>
      <c r="M135" s="11"/>
      <c r="N135" s="11"/>
      <c r="O135" s="2"/>
      <c r="Y135" s="2"/>
      <c r="Z135" s="2"/>
      <c r="AA135" s="2"/>
    </row>
    <row r="136" spans="2:27" x14ac:dyDescent="0.3">
      <c r="B136" s="10">
        <v>124</v>
      </c>
      <c r="C136" s="10">
        <f t="shared" si="4"/>
        <v>-39754865.852003634</v>
      </c>
      <c r="D136" s="10">
        <f t="shared" si="5"/>
        <v>-83176.163910962903</v>
      </c>
      <c r="E136" s="10">
        <f t="shared" si="6"/>
        <v>395023.69859800371</v>
      </c>
      <c r="F136" s="10">
        <f t="shared" si="7"/>
        <v>311847.53468704084</v>
      </c>
      <c r="G136" s="10"/>
      <c r="H136" s="11"/>
      <c r="I136" s="11"/>
      <c r="J136" s="11"/>
      <c r="K136" s="11"/>
      <c r="L136" s="11"/>
      <c r="M136" s="11"/>
      <c r="N136" s="11"/>
      <c r="O136" s="2"/>
      <c r="Y136" s="2"/>
      <c r="Z136" s="2"/>
      <c r="AA136" s="2"/>
    </row>
    <row r="137" spans="2:27" x14ac:dyDescent="0.3">
      <c r="B137" s="10">
        <v>125</v>
      </c>
      <c r="C137" s="10">
        <f t="shared" si="4"/>
        <v>-40150724.324170478</v>
      </c>
      <c r="D137" s="10">
        <f t="shared" si="5"/>
        <v>-84010.937479800996</v>
      </c>
      <c r="E137" s="10">
        <f t="shared" si="6"/>
        <v>395858.47216684185</v>
      </c>
      <c r="F137" s="10">
        <f t="shared" si="7"/>
        <v>311847.53468704084</v>
      </c>
      <c r="O137" s="2"/>
      <c r="Y137" s="2"/>
      <c r="Z137" s="2"/>
      <c r="AA137" s="2"/>
    </row>
    <row r="138" spans="2:27" x14ac:dyDescent="0.3">
      <c r="B138" s="10">
        <v>126</v>
      </c>
      <c r="C138" s="10">
        <f t="shared" si="4"/>
        <v>-40547419.333969712</v>
      </c>
      <c r="D138" s="10">
        <f t="shared" si="5"/>
        <v>-84847.475112197062</v>
      </c>
      <c r="E138" s="10">
        <f t="shared" si="6"/>
        <v>396695.00979923789</v>
      </c>
      <c r="F138" s="10">
        <f t="shared" si="7"/>
        <v>311847.53468704084</v>
      </c>
      <c r="O138" s="2"/>
      <c r="Y138" s="2"/>
      <c r="Z138" s="2"/>
      <c r="AA138" s="2"/>
    </row>
    <row r="139" spans="2:27" x14ac:dyDescent="0.3">
      <c r="B139" s="10">
        <v>127</v>
      </c>
      <c r="C139" s="10">
        <f t="shared" si="4"/>
        <v>-40944952.649192765</v>
      </c>
      <c r="D139" s="10">
        <f t="shared" si="5"/>
        <v>-85685.780536012564</v>
      </c>
      <c r="E139" s="10">
        <f t="shared" si="6"/>
        <v>397533.31522305339</v>
      </c>
      <c r="F139" s="10">
        <f t="shared" si="7"/>
        <v>311847.53468704084</v>
      </c>
      <c r="O139" s="2"/>
      <c r="Y139" s="2"/>
      <c r="Z139" s="2"/>
      <c r="AA139" s="2"/>
    </row>
    <row r="140" spans="2:27" x14ac:dyDescent="0.3">
      <c r="B140" s="10">
        <v>128</v>
      </c>
      <c r="C140" s="10">
        <f t="shared" si="4"/>
        <v>-41343326.041366793</v>
      </c>
      <c r="D140" s="10">
        <f t="shared" si="5"/>
        <v>-86525.857486986832</v>
      </c>
      <c r="E140" s="10">
        <f t="shared" si="6"/>
        <v>398373.39217402769</v>
      </c>
      <c r="F140" s="10">
        <f t="shared" si="7"/>
        <v>311847.53468704084</v>
      </c>
      <c r="O140" s="2"/>
      <c r="Y140" s="2"/>
      <c r="Z140" s="2"/>
      <c r="AA140" s="2"/>
    </row>
    <row r="141" spans="2:27" x14ac:dyDescent="0.3">
      <c r="B141" s="10">
        <v>129</v>
      </c>
      <c r="C141" s="10">
        <f t="shared" si="4"/>
        <v>-41742541.285762586</v>
      </c>
      <c r="D141" s="10">
        <f t="shared" si="5"/>
        <v>-87367.70970875358</v>
      </c>
      <c r="E141" s="10">
        <f t="shared" si="6"/>
        <v>399215.24439579441</v>
      </c>
      <c r="F141" s="10">
        <f t="shared" si="7"/>
        <v>311847.53468704084</v>
      </c>
      <c r="O141" s="2"/>
      <c r="Y141" s="2"/>
      <c r="Z141" s="2"/>
      <c r="AA141" s="2"/>
    </row>
    <row r="142" spans="2:27" x14ac:dyDescent="0.3">
      <c r="B142" s="10">
        <v>130</v>
      </c>
      <c r="C142" s="10">
        <f t="shared" ref="C142:C205" si="8">+C141-E142</f>
        <v>-42142600.161402486</v>
      </c>
      <c r="D142" s="10">
        <f t="shared" ref="D142:D205" si="9">+C141*$C$7</f>
        <v>-88211.340952857703</v>
      </c>
      <c r="E142" s="10">
        <f t="shared" ref="E142:E205" si="10">+F142-D142</f>
        <v>400058.87563989853</v>
      </c>
      <c r="F142" s="10">
        <f t="shared" ref="F142:F205" si="11">+-PMT($C$7,$C$5,$C$6)</f>
        <v>311847.53468704084</v>
      </c>
      <c r="O142" s="2"/>
      <c r="Y142" s="2"/>
      <c r="Z142" s="2"/>
      <c r="AA142" s="2"/>
    </row>
    <row r="143" spans="2:27" x14ac:dyDescent="0.3">
      <c r="B143" s="10">
        <v>131</v>
      </c>
      <c r="C143" s="10">
        <f t="shared" si="8"/>
        <v>-42543504.451068297</v>
      </c>
      <c r="D143" s="10">
        <f t="shared" si="9"/>
        <v>-89056.754978771947</v>
      </c>
      <c r="E143" s="10">
        <f t="shared" si="10"/>
        <v>400904.2896658128</v>
      </c>
      <c r="F143" s="10">
        <f t="shared" si="11"/>
        <v>311847.53468704084</v>
      </c>
      <c r="O143" s="2"/>
      <c r="Y143" s="2"/>
      <c r="Z143" s="2"/>
      <c r="AA143" s="2"/>
    </row>
    <row r="144" spans="2:27" x14ac:dyDescent="0.3">
      <c r="B144" s="10">
        <v>132</v>
      </c>
      <c r="C144" s="10">
        <f t="shared" si="8"/>
        <v>-42945255.941309251</v>
      </c>
      <c r="D144" s="10">
        <f t="shared" si="9"/>
        <v>-89903.955553913649</v>
      </c>
      <c r="E144" s="10">
        <f t="shared" si="10"/>
        <v>401751.4902409545</v>
      </c>
      <c r="F144" s="10">
        <f t="shared" si="11"/>
        <v>311847.53468704084</v>
      </c>
      <c r="O144" s="2"/>
      <c r="Y144" s="2"/>
      <c r="Z144" s="2"/>
      <c r="AA144" s="2"/>
    </row>
    <row r="145" spans="2:27" x14ac:dyDescent="0.3">
      <c r="B145" s="10">
        <v>133</v>
      </c>
      <c r="C145" s="10">
        <f t="shared" si="8"/>
        <v>-43347856.422449954</v>
      </c>
      <c r="D145" s="10">
        <f t="shared" si="9"/>
        <v>-90752.946453661556</v>
      </c>
      <c r="E145" s="10">
        <f t="shared" si="10"/>
        <v>402600.48114070238</v>
      </c>
      <c r="F145" s="10">
        <f t="shared" si="11"/>
        <v>311847.53468704084</v>
      </c>
      <c r="O145" s="2"/>
      <c r="Y145" s="2"/>
      <c r="Z145" s="2"/>
      <c r="AA145" s="2"/>
    </row>
    <row r="146" spans="2:27" x14ac:dyDescent="0.3">
      <c r="B146" s="10">
        <v>134</v>
      </c>
      <c r="C146" s="10">
        <f t="shared" si="8"/>
        <v>-43751307.688598365</v>
      </c>
      <c r="D146" s="10">
        <f t="shared" si="9"/>
        <v>-91603.731461372619</v>
      </c>
      <c r="E146" s="10">
        <f t="shared" si="10"/>
        <v>403451.26614841347</v>
      </c>
      <c r="F146" s="10">
        <f t="shared" si="11"/>
        <v>311847.53468704084</v>
      </c>
      <c r="O146" s="2"/>
      <c r="Y146" s="2"/>
      <c r="Z146" s="2"/>
      <c r="AA146" s="2"/>
    </row>
    <row r="147" spans="2:27" x14ac:dyDescent="0.3">
      <c r="B147" s="10">
        <v>135</v>
      </c>
      <c r="C147" s="10">
        <f t="shared" si="8"/>
        <v>-44155611.537653804</v>
      </c>
      <c r="D147" s="10">
        <f t="shared" si="9"/>
        <v>-92456.314368398889</v>
      </c>
      <c r="E147" s="10">
        <f t="shared" si="10"/>
        <v>404303.8490554397</v>
      </c>
      <c r="F147" s="10">
        <f t="shared" si="11"/>
        <v>311847.53468704084</v>
      </c>
      <c r="O147" s="2"/>
      <c r="Y147" s="2"/>
      <c r="Z147" s="2"/>
      <c r="AA147" s="2"/>
    </row>
    <row r="148" spans="2:27" x14ac:dyDescent="0.3">
      <c r="B148" s="10">
        <v>136</v>
      </c>
      <c r="C148" s="10">
        <f t="shared" si="8"/>
        <v>-44560769.771314949</v>
      </c>
      <c r="D148" s="10">
        <f t="shared" si="9"/>
        <v>-93310.698974104394</v>
      </c>
      <c r="E148" s="10">
        <f t="shared" si="10"/>
        <v>405158.2336611452</v>
      </c>
      <c r="F148" s="10">
        <f t="shared" si="11"/>
        <v>311847.53468704084</v>
      </c>
      <c r="O148" s="2"/>
      <c r="Y148" s="2"/>
      <c r="Z148" s="2"/>
      <c r="AA148" s="2"/>
    </row>
    <row r="149" spans="2:27" x14ac:dyDescent="0.3">
      <c r="B149" s="10">
        <v>137</v>
      </c>
      <c r="C149" s="10">
        <f t="shared" si="8"/>
        <v>-44966784.195087872</v>
      </c>
      <c r="D149" s="10">
        <f t="shared" si="9"/>
        <v>-94166.889085882067</v>
      </c>
      <c r="E149" s="10">
        <f t="shared" si="10"/>
        <v>406014.42377292289</v>
      </c>
      <c r="F149" s="10">
        <f t="shared" si="11"/>
        <v>311847.53468704084</v>
      </c>
      <c r="O149" s="2"/>
      <c r="Y149" s="2"/>
      <c r="Z149" s="2"/>
      <c r="AA149" s="2"/>
    </row>
    <row r="150" spans="2:27" x14ac:dyDescent="0.3">
      <c r="B150" s="10">
        <v>138</v>
      </c>
      <c r="C150" s="10">
        <f t="shared" si="8"/>
        <v>-45373656.618294083</v>
      </c>
      <c r="D150" s="10">
        <f t="shared" si="9"/>
        <v>-95024.888519170694</v>
      </c>
      <c r="E150" s="10">
        <f t="shared" si="10"/>
        <v>406872.42320621153</v>
      </c>
      <c r="F150" s="10">
        <f t="shared" si="11"/>
        <v>311847.53468704084</v>
      </c>
      <c r="O150" s="2"/>
      <c r="Y150" s="2"/>
      <c r="Z150" s="2"/>
      <c r="AA150" s="2"/>
    </row>
    <row r="151" spans="2:27" x14ac:dyDescent="0.3">
      <c r="B151" s="10">
        <v>139</v>
      </c>
      <c r="C151" s="10">
        <f t="shared" si="8"/>
        <v>-45781388.854078598</v>
      </c>
      <c r="D151" s="10">
        <f t="shared" si="9"/>
        <v>-95884.701097471945</v>
      </c>
      <c r="E151" s="10">
        <f t="shared" si="10"/>
        <v>407732.23578451277</v>
      </c>
      <c r="F151" s="10">
        <f t="shared" si="11"/>
        <v>311847.53468704084</v>
      </c>
      <c r="O151" s="2"/>
      <c r="Y151" s="2"/>
      <c r="Z151" s="2"/>
      <c r="AA151" s="2"/>
    </row>
    <row r="152" spans="2:27" x14ac:dyDescent="0.3">
      <c r="B152" s="10">
        <v>140</v>
      </c>
      <c r="C152" s="10">
        <f t="shared" si="8"/>
        <v>-46189982.719418004</v>
      </c>
      <c r="D152" s="10">
        <f t="shared" si="9"/>
        <v>-96746.330652367455</v>
      </c>
      <c r="E152" s="10">
        <f t="shared" si="10"/>
        <v>408593.86533940828</v>
      </c>
      <c r="F152" s="10">
        <f t="shared" si="11"/>
        <v>311847.53468704084</v>
      </c>
      <c r="O152" s="2"/>
      <c r="Y152" s="2"/>
      <c r="Z152" s="2"/>
      <c r="AA152" s="2"/>
    </row>
    <row r="153" spans="2:27" x14ac:dyDescent="0.3">
      <c r="B153" s="10">
        <v>141</v>
      </c>
      <c r="C153" s="10">
        <f t="shared" si="8"/>
        <v>-46599440.035128579</v>
      </c>
      <c r="D153" s="10">
        <f t="shared" si="9"/>
        <v>-97609.781023535776</v>
      </c>
      <c r="E153" s="10">
        <f t="shared" si="10"/>
        <v>409457.3157105766</v>
      </c>
      <c r="F153" s="10">
        <f t="shared" si="11"/>
        <v>311847.53468704084</v>
      </c>
      <c r="O153" s="2"/>
      <c r="Y153" s="2"/>
      <c r="Z153" s="2"/>
      <c r="AA153" s="2"/>
    </row>
    <row r="154" spans="2:27" x14ac:dyDescent="0.3">
      <c r="B154" s="10">
        <v>142</v>
      </c>
      <c r="C154" s="10">
        <f t="shared" si="8"/>
        <v>-47009762.625874385</v>
      </c>
      <c r="D154" s="10">
        <f t="shared" si="9"/>
        <v>-98475.056058769595</v>
      </c>
      <c r="E154" s="10">
        <f t="shared" si="10"/>
        <v>410322.59074581042</v>
      </c>
      <c r="F154" s="10">
        <f t="shared" si="11"/>
        <v>311847.53468704084</v>
      </c>
      <c r="O154" s="2"/>
      <c r="Y154" s="2"/>
      <c r="Z154" s="2"/>
      <c r="AA154" s="2"/>
    </row>
    <row r="155" spans="2:27" x14ac:dyDescent="0.3">
      <c r="B155" s="10">
        <v>143</v>
      </c>
      <c r="C155" s="10">
        <f t="shared" si="8"/>
        <v>-47420952.320175417</v>
      </c>
      <c r="D155" s="10">
        <f t="shared" si="9"/>
        <v>-99342.159613992844</v>
      </c>
      <c r="E155" s="10">
        <f t="shared" si="10"/>
        <v>411189.69430103368</v>
      </c>
      <c r="F155" s="10">
        <f t="shared" si="11"/>
        <v>311847.53468704084</v>
      </c>
      <c r="O155" s="2"/>
      <c r="Y155" s="2"/>
      <c r="Z155" s="2"/>
      <c r="AA155" s="2"/>
    </row>
    <row r="156" spans="2:27" x14ac:dyDescent="0.3">
      <c r="B156" s="10">
        <v>144</v>
      </c>
      <c r="C156" s="10">
        <f t="shared" si="8"/>
        <v>-47833010.950415738</v>
      </c>
      <c r="D156" s="10">
        <f t="shared" si="9"/>
        <v>-100211.0955532779</v>
      </c>
      <c r="E156" s="10">
        <f t="shared" si="10"/>
        <v>412058.63024031871</v>
      </c>
      <c r="F156" s="10">
        <f t="shared" si="11"/>
        <v>311847.53468704084</v>
      </c>
      <c r="O156" s="2"/>
      <c r="Y156" s="2"/>
      <c r="Z156" s="2"/>
      <c r="AA156" s="2"/>
    </row>
    <row r="157" spans="2:27" x14ac:dyDescent="0.3">
      <c r="B157" s="10">
        <v>145</v>
      </c>
      <c r="C157" s="10">
        <f t="shared" si="8"/>
        <v>-48245940.352851644</v>
      </c>
      <c r="D157" s="10">
        <f t="shared" si="9"/>
        <v>-101081.8677488628</v>
      </c>
      <c r="E157" s="10">
        <f t="shared" si="10"/>
        <v>412929.40243590367</v>
      </c>
      <c r="F157" s="10">
        <f t="shared" si="11"/>
        <v>311847.53468704084</v>
      </c>
      <c r="O157" s="2"/>
      <c r="Y157" s="2"/>
      <c r="Z157" s="2"/>
      <c r="AA157" s="2"/>
    </row>
    <row r="158" spans="2:27" x14ac:dyDescent="0.3">
      <c r="B158" s="10">
        <v>146</v>
      </c>
      <c r="C158" s="10">
        <f t="shared" si="8"/>
        <v>-48659742.367619857</v>
      </c>
      <c r="D158" s="10">
        <f t="shared" si="9"/>
        <v>-101954.48008116844</v>
      </c>
      <c r="E158" s="10">
        <f t="shared" si="10"/>
        <v>413802.01476820931</v>
      </c>
      <c r="F158" s="10">
        <f t="shared" si="11"/>
        <v>311847.53468704084</v>
      </c>
      <c r="O158" s="2"/>
      <c r="Y158" s="2"/>
      <c r="Z158" s="2"/>
      <c r="AA158" s="2"/>
    </row>
    <row r="159" spans="2:27" x14ac:dyDescent="0.3">
      <c r="B159" s="10">
        <v>147</v>
      </c>
      <c r="C159" s="10">
        <f t="shared" si="8"/>
        <v>-49074418.838745713</v>
      </c>
      <c r="D159" s="10">
        <f t="shared" si="9"/>
        <v>-102828.93643881593</v>
      </c>
      <c r="E159" s="10">
        <f t="shared" si="10"/>
        <v>414676.47112585674</v>
      </c>
      <c r="F159" s="10">
        <f t="shared" si="11"/>
        <v>311847.53468704084</v>
      </c>
      <c r="O159" s="2"/>
      <c r="Y159" s="2"/>
      <c r="Z159" s="2"/>
      <c r="AA159" s="2"/>
    </row>
    <row r="160" spans="2:27" x14ac:dyDescent="0.3">
      <c r="B160" s="10">
        <v>148</v>
      </c>
      <c r="C160" s="10">
        <f t="shared" si="8"/>
        <v>-49489971.614151396</v>
      </c>
      <c r="D160" s="10">
        <f t="shared" si="9"/>
        <v>-103705.24071864394</v>
      </c>
      <c r="E160" s="10">
        <f t="shared" si="10"/>
        <v>415552.77540568478</v>
      </c>
      <c r="F160" s="10">
        <f t="shared" si="11"/>
        <v>311847.53468704084</v>
      </c>
      <c r="O160" s="2"/>
      <c r="Y160" s="2"/>
      <c r="Z160" s="2"/>
      <c r="AA160" s="2"/>
    </row>
    <row r="161" spans="2:27" x14ac:dyDescent="0.3">
      <c r="B161" s="10">
        <v>149</v>
      </c>
      <c r="C161" s="10">
        <f t="shared" si="8"/>
        <v>-49906402.545664161</v>
      </c>
      <c r="D161" s="10">
        <f t="shared" si="9"/>
        <v>-104583.39682572598</v>
      </c>
      <c r="E161" s="10">
        <f t="shared" si="10"/>
        <v>416430.93151276681</v>
      </c>
      <c r="F161" s="10">
        <f t="shared" si="11"/>
        <v>311847.53468704084</v>
      </c>
      <c r="O161" s="2"/>
      <c r="Y161" s="2"/>
      <c r="Z161" s="2"/>
      <c r="AA161" s="2"/>
    </row>
    <row r="162" spans="2:27" x14ac:dyDescent="0.3">
      <c r="B162" s="10">
        <v>150</v>
      </c>
      <c r="C162" s="10">
        <f t="shared" si="8"/>
        <v>-50323713.489024587</v>
      </c>
      <c r="D162" s="10">
        <f t="shared" si="9"/>
        <v>-105463.40867338792</v>
      </c>
      <c r="E162" s="10">
        <f t="shared" si="10"/>
        <v>417310.94336042879</v>
      </c>
      <c r="F162" s="10">
        <f t="shared" si="11"/>
        <v>311847.53468704084</v>
      </c>
      <c r="O162" s="2"/>
      <c r="Y162" s="2"/>
      <c r="Z162" s="2"/>
      <c r="AA162" s="2"/>
    </row>
    <row r="163" spans="2:27" x14ac:dyDescent="0.3">
      <c r="B163" s="10">
        <v>151</v>
      </c>
      <c r="C163" s="10">
        <f t="shared" si="8"/>
        <v>-50741906.303894855</v>
      </c>
      <c r="D163" s="10">
        <f t="shared" si="9"/>
        <v>-106345.28018322532</v>
      </c>
      <c r="E163" s="10">
        <f t="shared" si="10"/>
        <v>418192.81487026613</v>
      </c>
      <c r="F163" s="10">
        <f t="shared" si="11"/>
        <v>311847.53468704084</v>
      </c>
      <c r="O163" s="2"/>
      <c r="Y163" s="2"/>
      <c r="Z163" s="2"/>
      <c r="AA163" s="2"/>
    </row>
    <row r="164" spans="2:27" x14ac:dyDescent="0.3">
      <c r="B164" s="10">
        <v>152</v>
      </c>
      <c r="C164" s="10">
        <f t="shared" si="8"/>
        <v>-51160982.853867017</v>
      </c>
      <c r="D164" s="10">
        <f t="shared" si="9"/>
        <v>-107229.01528512096</v>
      </c>
      <c r="E164" s="10">
        <f t="shared" si="10"/>
        <v>419076.54997216177</v>
      </c>
      <c r="F164" s="10">
        <f t="shared" si="11"/>
        <v>311847.53468704084</v>
      </c>
      <c r="O164" s="2"/>
      <c r="Y164" s="2"/>
      <c r="Z164" s="2"/>
      <c r="AA164" s="2"/>
    </row>
    <row r="165" spans="2:27" x14ac:dyDescent="0.3">
      <c r="B165" s="10">
        <v>153</v>
      </c>
      <c r="C165" s="10">
        <f t="shared" si="8"/>
        <v>-51580945.006471321</v>
      </c>
      <c r="D165" s="10">
        <f t="shared" si="9"/>
        <v>-108114.61791726234</v>
      </c>
      <c r="E165" s="10">
        <f t="shared" si="10"/>
        <v>419962.15260430321</v>
      </c>
      <c r="F165" s="10">
        <f t="shared" si="11"/>
        <v>311847.53468704084</v>
      </c>
      <c r="O165" s="2"/>
      <c r="Y165" s="2"/>
      <c r="Z165" s="2"/>
      <c r="AA165" s="2"/>
    </row>
    <row r="166" spans="2:27" x14ac:dyDescent="0.3">
      <c r="B166" s="10">
        <v>154</v>
      </c>
      <c r="C166" s="10">
        <f t="shared" si="8"/>
        <v>-52001794.633184522</v>
      </c>
      <c r="D166" s="10">
        <f t="shared" si="9"/>
        <v>-109002.09202615924</v>
      </c>
      <c r="E166" s="10">
        <f t="shared" si="10"/>
        <v>420849.62671320006</v>
      </c>
      <c r="F166" s="10">
        <f t="shared" si="11"/>
        <v>311847.53468704084</v>
      </c>
      <c r="O166" s="2"/>
      <c r="Y166" s="2"/>
      <c r="Z166" s="2"/>
      <c r="AA166" s="2"/>
    </row>
    <row r="167" spans="2:27" x14ac:dyDescent="0.3">
      <c r="B167" s="10">
        <v>155</v>
      </c>
      <c r="C167" s="10">
        <f t="shared" si="8"/>
        <v>-52423533.609438226</v>
      </c>
      <c r="D167" s="10">
        <f t="shared" si="9"/>
        <v>-109891.44156666131</v>
      </c>
      <c r="E167" s="10">
        <f t="shared" si="10"/>
        <v>421738.97625370213</v>
      </c>
      <c r="F167" s="10">
        <f t="shared" si="11"/>
        <v>311847.53468704084</v>
      </c>
      <c r="O167" s="2"/>
      <c r="Y167" s="2"/>
      <c r="Z167" s="2"/>
      <c r="AA167" s="2"/>
    </row>
    <row r="168" spans="2:27" x14ac:dyDescent="0.3">
      <c r="B168" s="10">
        <v>156</v>
      </c>
      <c r="C168" s="10">
        <f t="shared" si="8"/>
        <v>-52846163.814627245</v>
      </c>
      <c r="D168" s="10">
        <f t="shared" si="9"/>
        <v>-110782.67050197563</v>
      </c>
      <c r="E168" s="10">
        <f t="shared" si="10"/>
        <v>422630.20518901647</v>
      </c>
      <c r="F168" s="10">
        <f t="shared" si="11"/>
        <v>311847.53468704084</v>
      </c>
      <c r="O168" s="2"/>
      <c r="Y168" s="2"/>
      <c r="Z168" s="2"/>
      <c r="AA168" s="2"/>
    </row>
    <row r="169" spans="2:27" x14ac:dyDescent="0.3">
      <c r="B169" s="10">
        <v>157</v>
      </c>
      <c r="C169" s="10">
        <f t="shared" si="8"/>
        <v>-53269687.132117972</v>
      </c>
      <c r="D169" s="10">
        <f t="shared" si="9"/>
        <v>-111675.7828036845</v>
      </c>
      <c r="E169" s="10">
        <f t="shared" si="10"/>
        <v>423523.31749072531</v>
      </c>
      <c r="F169" s="10">
        <f t="shared" si="11"/>
        <v>311847.53468704084</v>
      </c>
      <c r="O169" s="2"/>
      <c r="Y169" s="2"/>
      <c r="Z169" s="2"/>
      <c r="AA169" s="2"/>
    </row>
    <row r="170" spans="2:27" x14ac:dyDescent="0.3">
      <c r="B170" s="10">
        <v>158</v>
      </c>
      <c r="C170" s="10">
        <f t="shared" si="8"/>
        <v>-53694105.449256778</v>
      </c>
      <c r="D170" s="10">
        <f t="shared" si="9"/>
        <v>-112570.78245176299</v>
      </c>
      <c r="E170" s="10">
        <f t="shared" si="10"/>
        <v>424418.31713880383</v>
      </c>
      <c r="F170" s="10">
        <f t="shared" si="11"/>
        <v>311847.53468704084</v>
      </c>
      <c r="O170" s="2"/>
      <c r="Y170" s="2"/>
      <c r="Z170" s="2"/>
      <c r="AA170" s="2"/>
    </row>
    <row r="171" spans="2:27" x14ac:dyDescent="0.3">
      <c r="B171" s="10">
        <v>159</v>
      </c>
      <c r="C171" s="10">
        <f t="shared" si="8"/>
        <v>-54119420.657378413</v>
      </c>
      <c r="D171" s="10">
        <f t="shared" si="9"/>
        <v>-113467.67343459683</v>
      </c>
      <c r="E171" s="10">
        <f t="shared" si="10"/>
        <v>425315.2081216377</v>
      </c>
      <c r="F171" s="10">
        <f t="shared" si="11"/>
        <v>311847.53468704084</v>
      </c>
      <c r="O171" s="2"/>
      <c r="Y171" s="2"/>
      <c r="Z171" s="2"/>
      <c r="AA171" s="2"/>
    </row>
    <row r="172" spans="2:27" x14ac:dyDescent="0.3">
      <c r="B172" s="10">
        <v>160</v>
      </c>
      <c r="C172" s="10">
        <f t="shared" si="8"/>
        <v>-54545634.651814453</v>
      </c>
      <c r="D172" s="10">
        <f t="shared" si="9"/>
        <v>-114366.459749</v>
      </c>
      <c r="E172" s="10">
        <f t="shared" si="10"/>
        <v>426213.99443604087</v>
      </c>
      <c r="F172" s="10">
        <f t="shared" si="11"/>
        <v>311847.53468704084</v>
      </c>
      <c r="O172" s="2"/>
      <c r="Y172" s="2"/>
      <c r="Z172" s="2"/>
      <c r="AA172" s="2"/>
    </row>
    <row r="173" spans="2:27" x14ac:dyDescent="0.3">
      <c r="B173" s="10">
        <v>161</v>
      </c>
      <c r="C173" s="10">
        <f t="shared" si="8"/>
        <v>-54972749.331901729</v>
      </c>
      <c r="D173" s="10">
        <f t="shared" si="9"/>
        <v>-115267.14540023275</v>
      </c>
      <c r="E173" s="10">
        <f t="shared" si="10"/>
        <v>427114.68008727359</v>
      </c>
      <c r="F173" s="10">
        <f t="shared" si="11"/>
        <v>311847.53468704084</v>
      </c>
      <c r="O173" s="2"/>
      <c r="Y173" s="2"/>
      <c r="Z173" s="2"/>
      <c r="AA173" s="2"/>
    </row>
    <row r="174" spans="2:27" x14ac:dyDescent="0.3">
      <c r="B174" s="10">
        <v>162</v>
      </c>
      <c r="C174" s="10">
        <f t="shared" si="8"/>
        <v>-55400766.600990787</v>
      </c>
      <c r="D174" s="10">
        <f t="shared" si="9"/>
        <v>-116169.73440201928</v>
      </c>
      <c r="E174" s="10">
        <f t="shared" si="10"/>
        <v>428017.26908906014</v>
      </c>
      <c r="F174" s="10">
        <f t="shared" si="11"/>
        <v>311847.53468704084</v>
      </c>
      <c r="O174" s="2"/>
      <c r="Y174" s="2"/>
      <c r="Z174" s="2"/>
      <c r="AA174" s="2"/>
    </row>
    <row r="175" spans="2:27" x14ac:dyDescent="0.3">
      <c r="B175" s="10">
        <v>163</v>
      </c>
      <c r="C175" s="10">
        <f t="shared" si="8"/>
        <v>-55829688.366454393</v>
      </c>
      <c r="D175" s="10">
        <f t="shared" si="9"/>
        <v>-117074.23077656569</v>
      </c>
      <c r="E175" s="10">
        <f t="shared" si="10"/>
        <v>428921.76546360651</v>
      </c>
      <c r="F175" s="10">
        <f t="shared" si="11"/>
        <v>311847.53468704084</v>
      </c>
      <c r="O175" s="2"/>
      <c r="Y175" s="2"/>
      <c r="Z175" s="2"/>
      <c r="AA175" s="2"/>
    </row>
    <row r="176" spans="2:27" x14ac:dyDescent="0.3">
      <c r="B176" s="10">
        <v>164</v>
      </c>
      <c r="C176" s="10">
        <f t="shared" si="8"/>
        <v>-56259516.539696008</v>
      </c>
      <c r="D176" s="10">
        <f t="shared" si="9"/>
        <v>-117980.63855457792</v>
      </c>
      <c r="E176" s="10">
        <f t="shared" si="10"/>
        <v>429828.17324161879</v>
      </c>
      <c r="F176" s="10">
        <f t="shared" si="11"/>
        <v>311847.53468704084</v>
      </c>
      <c r="O176" s="2"/>
      <c r="Y176" s="2"/>
      <c r="Z176" s="2"/>
      <c r="AA176" s="2"/>
    </row>
    <row r="177" spans="2:27" x14ac:dyDescent="0.3">
      <c r="B177" s="10">
        <v>165</v>
      </c>
      <c r="C177" s="10">
        <f t="shared" si="8"/>
        <v>-56690253.036158331</v>
      </c>
      <c r="D177" s="10">
        <f t="shared" si="9"/>
        <v>-118888.96177527968</v>
      </c>
      <c r="E177" s="10">
        <f t="shared" si="10"/>
        <v>430736.4964623205</v>
      </c>
      <c r="F177" s="10">
        <f t="shared" si="11"/>
        <v>311847.53468704084</v>
      </c>
      <c r="O177" s="2"/>
      <c r="Y177" s="2"/>
      <c r="Z177" s="2"/>
      <c r="AA177" s="2"/>
    </row>
    <row r="178" spans="2:27" x14ac:dyDescent="0.3">
      <c r="B178" s="10">
        <v>166</v>
      </c>
      <c r="C178" s="10">
        <f t="shared" si="8"/>
        <v>-57121899.775331803</v>
      </c>
      <c r="D178" s="10">
        <f t="shared" si="9"/>
        <v>-119799.20448643049</v>
      </c>
      <c r="E178" s="10">
        <f t="shared" si="10"/>
        <v>431646.73917347135</v>
      </c>
      <c r="F178" s="10">
        <f t="shared" si="11"/>
        <v>311847.53468704084</v>
      </c>
      <c r="O178" s="2"/>
      <c r="Y178" s="2"/>
      <c r="Z178" s="2"/>
      <c r="AA178" s="2"/>
    </row>
    <row r="179" spans="2:27" x14ac:dyDescent="0.3">
      <c r="B179" s="10">
        <v>167</v>
      </c>
      <c r="C179" s="10">
        <f t="shared" si="8"/>
        <v>-57554458.680763185</v>
      </c>
      <c r="D179" s="10">
        <f t="shared" si="9"/>
        <v>-120711.37074434367</v>
      </c>
      <c r="E179" s="10">
        <f t="shared" si="10"/>
        <v>432558.90543138451</v>
      </c>
      <c r="F179" s="10">
        <f t="shared" si="11"/>
        <v>311847.53468704084</v>
      </c>
      <c r="O179" s="2"/>
      <c r="Y179" s="2"/>
      <c r="Z179" s="2"/>
      <c r="AA179" s="2"/>
    </row>
    <row r="180" spans="2:27" x14ac:dyDescent="0.3">
      <c r="B180" s="10">
        <v>168</v>
      </c>
      <c r="C180" s="10">
        <f t="shared" si="8"/>
        <v>-57987931.680064127</v>
      </c>
      <c r="D180" s="10">
        <f t="shared" si="9"/>
        <v>-121625.46461390443</v>
      </c>
      <c r="E180" s="10">
        <f t="shared" si="10"/>
        <v>433472.99930094526</v>
      </c>
      <c r="F180" s="10">
        <f t="shared" si="11"/>
        <v>311847.53468704084</v>
      </c>
      <c r="O180" s="2"/>
      <c r="Y180" s="2"/>
      <c r="Z180" s="2"/>
      <c r="AA180" s="2"/>
    </row>
    <row r="181" spans="2:27" x14ac:dyDescent="0.3">
      <c r="B181" s="10">
        <v>169</v>
      </c>
      <c r="C181" s="10">
        <f t="shared" si="8"/>
        <v>-58422320.704919755</v>
      </c>
      <c r="D181" s="10">
        <f t="shared" si="9"/>
        <v>-122541.49016858802</v>
      </c>
      <c r="E181" s="10">
        <f t="shared" si="10"/>
        <v>434389.02485562884</v>
      </c>
      <c r="F181" s="10">
        <f t="shared" si="11"/>
        <v>311847.53468704084</v>
      </c>
      <c r="O181" s="2"/>
      <c r="Y181" s="2"/>
      <c r="Z181" s="2"/>
      <c r="AA181" s="2"/>
    </row>
    <row r="182" spans="2:27" x14ac:dyDescent="0.3">
      <c r="B182" s="10">
        <v>170</v>
      </c>
      <c r="C182" s="10">
        <f t="shared" si="8"/>
        <v>-58857627.691097274</v>
      </c>
      <c r="D182" s="10">
        <f t="shared" si="9"/>
        <v>-123459.45149047785</v>
      </c>
      <c r="E182" s="10">
        <f t="shared" si="10"/>
        <v>435306.98617751867</v>
      </c>
      <c r="F182" s="10">
        <f t="shared" si="11"/>
        <v>311847.53468704084</v>
      </c>
      <c r="O182" s="2"/>
      <c r="Y182" s="2"/>
      <c r="Z182" s="2"/>
      <c r="AA182" s="2"/>
    </row>
    <row r="183" spans="2:27" x14ac:dyDescent="0.3">
      <c r="B183" s="10">
        <v>171</v>
      </c>
      <c r="C183" s="10">
        <f t="shared" si="8"/>
        <v>-59293854.578454599</v>
      </c>
      <c r="D183" s="10">
        <f t="shared" si="9"/>
        <v>-124379.35267028367</v>
      </c>
      <c r="E183" s="10">
        <f t="shared" si="10"/>
        <v>436226.88735732448</v>
      </c>
      <c r="F183" s="10">
        <f t="shared" si="11"/>
        <v>311847.53468704084</v>
      </c>
      <c r="O183" s="2"/>
      <c r="Y183" s="2"/>
      <c r="Z183" s="2"/>
      <c r="AA183" s="2"/>
    </row>
    <row r="184" spans="2:27" x14ac:dyDescent="0.3">
      <c r="B184" s="10">
        <v>172</v>
      </c>
      <c r="C184" s="10">
        <f t="shared" si="8"/>
        <v>-59731003.310948998</v>
      </c>
      <c r="D184" s="10">
        <f t="shared" si="9"/>
        <v>-125301.19780735981</v>
      </c>
      <c r="E184" s="10">
        <f t="shared" si="10"/>
        <v>437148.73249440064</v>
      </c>
      <c r="F184" s="10">
        <f t="shared" si="11"/>
        <v>311847.53468704084</v>
      </c>
      <c r="O184" s="2"/>
      <c r="Y184" s="2"/>
      <c r="Z184" s="2"/>
      <c r="AA184" s="2"/>
    </row>
    <row r="185" spans="2:27" x14ac:dyDescent="0.3">
      <c r="B185" s="10">
        <v>173</v>
      </c>
      <c r="C185" s="10">
        <f t="shared" si="8"/>
        <v>-60169075.83664576</v>
      </c>
      <c r="D185" s="10">
        <f t="shared" si="9"/>
        <v>-126224.99100972351</v>
      </c>
      <c r="E185" s="10">
        <f t="shared" si="10"/>
        <v>438072.52569676435</v>
      </c>
      <c r="F185" s="10">
        <f t="shared" si="11"/>
        <v>311847.53468704084</v>
      </c>
      <c r="O185" s="2"/>
      <c r="Y185" s="2"/>
      <c r="Z185" s="2"/>
      <c r="AA185" s="2"/>
    </row>
    <row r="186" spans="2:27" x14ac:dyDescent="0.3">
      <c r="B186" s="10">
        <v>174</v>
      </c>
      <c r="C186" s="10">
        <f t="shared" si="8"/>
        <v>-60608074.107726872</v>
      </c>
      <c r="D186" s="10">
        <f t="shared" si="9"/>
        <v>-127150.73639407309</v>
      </c>
      <c r="E186" s="10">
        <f t="shared" si="10"/>
        <v>438998.27108111396</v>
      </c>
      <c r="F186" s="10">
        <f t="shared" si="11"/>
        <v>311847.53468704084</v>
      </c>
      <c r="O186" s="2"/>
      <c r="Y186" s="2"/>
      <c r="Z186" s="2"/>
      <c r="AA186" s="2"/>
    </row>
    <row r="187" spans="2:27" x14ac:dyDescent="0.3">
      <c r="B187" s="10">
        <v>175</v>
      </c>
      <c r="C187" s="10">
        <f t="shared" si="8"/>
        <v>-61048000.080499716</v>
      </c>
      <c r="D187" s="10">
        <f t="shared" si="9"/>
        <v>-128078.43808580644</v>
      </c>
      <c r="E187" s="10">
        <f t="shared" si="10"/>
        <v>439925.97277284728</v>
      </c>
      <c r="F187" s="10">
        <f t="shared" si="11"/>
        <v>311847.53468704084</v>
      </c>
      <c r="O187" s="2"/>
      <c r="Y187" s="2"/>
      <c r="Z187" s="2"/>
      <c r="AA187" s="2"/>
    </row>
    <row r="188" spans="2:27" x14ac:dyDescent="0.3">
      <c r="B188" s="10">
        <v>176</v>
      </c>
      <c r="C188" s="10">
        <f t="shared" si="8"/>
        <v>-61488855.715405799</v>
      </c>
      <c r="D188" s="10">
        <f t="shared" si="9"/>
        <v>-129008.1002190393</v>
      </c>
      <c r="E188" s="10">
        <f t="shared" si="10"/>
        <v>440855.63490608014</v>
      </c>
      <c r="F188" s="10">
        <f t="shared" si="11"/>
        <v>311847.53468704084</v>
      </c>
      <c r="O188" s="2"/>
      <c r="Y188" s="2"/>
      <c r="Z188" s="2"/>
      <c r="AA188" s="2"/>
    </row>
    <row r="189" spans="2:27" x14ac:dyDescent="0.3">
      <c r="B189" s="10">
        <v>177</v>
      </c>
      <c r="C189" s="10">
        <f t="shared" si="8"/>
        <v>-61930642.977029465</v>
      </c>
      <c r="D189" s="10">
        <f t="shared" si="9"/>
        <v>-129939.72693662377</v>
      </c>
      <c r="E189" s="10">
        <f t="shared" si="10"/>
        <v>441787.26162366464</v>
      </c>
      <c r="F189" s="10">
        <f t="shared" si="11"/>
        <v>311847.53468704084</v>
      </c>
      <c r="O189" s="2"/>
      <c r="Y189" s="2"/>
      <c r="Z189" s="2"/>
      <c r="AA189" s="2"/>
    </row>
    <row r="190" spans="2:27" x14ac:dyDescent="0.3">
      <c r="B190" s="10">
        <v>178</v>
      </c>
      <c r="C190" s="10">
        <f t="shared" si="8"/>
        <v>-62373363.834106676</v>
      </c>
      <c r="D190" s="10">
        <f t="shared" si="9"/>
        <v>-130873.32239016666</v>
      </c>
      <c r="E190" s="10">
        <f t="shared" si="10"/>
        <v>442720.85707720753</v>
      </c>
      <c r="F190" s="10">
        <f t="shared" si="11"/>
        <v>311847.53468704084</v>
      </c>
      <c r="O190" s="2"/>
      <c r="Y190" s="2"/>
      <c r="Z190" s="2"/>
      <c r="AA190" s="2"/>
    </row>
    <row r="191" spans="2:27" x14ac:dyDescent="0.3">
      <c r="B191" s="10">
        <v>179</v>
      </c>
      <c r="C191" s="10">
        <f t="shared" si="8"/>
        <v>-62817020.259533763</v>
      </c>
      <c r="D191" s="10">
        <f t="shared" si="9"/>
        <v>-131808.89074004811</v>
      </c>
      <c r="E191" s="10">
        <f t="shared" si="10"/>
        <v>443656.42542708898</v>
      </c>
      <c r="F191" s="10">
        <f t="shared" si="11"/>
        <v>311847.53468704084</v>
      </c>
      <c r="O191" s="2"/>
      <c r="Y191" s="2"/>
      <c r="Z191" s="2"/>
      <c r="AA191" s="2"/>
    </row>
    <row r="192" spans="2:27" s="19" customFormat="1" x14ac:dyDescent="0.3">
      <c r="B192" s="17">
        <v>180</v>
      </c>
      <c r="C192" s="17">
        <f t="shared" si="8"/>
        <v>-63261614.230376244</v>
      </c>
      <c r="D192" s="10">
        <f t="shared" si="9"/>
        <v>-132746.43615544002</v>
      </c>
      <c r="E192" s="17">
        <f t="shared" si="10"/>
        <v>444593.97084248089</v>
      </c>
      <c r="F192" s="10">
        <f t="shared" si="11"/>
        <v>311847.53468704084</v>
      </c>
      <c r="G192" s="18"/>
      <c r="H192" s="18"/>
      <c r="I192" s="18"/>
      <c r="J192" s="18"/>
      <c r="K192" s="18"/>
      <c r="L192" s="18"/>
      <c r="M192" s="18"/>
      <c r="N192" s="18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2:27" x14ac:dyDescent="0.3">
      <c r="B193" s="10">
        <v>181</v>
      </c>
      <c r="C193" s="10">
        <f t="shared" si="8"/>
        <v>-63707147.727877609</v>
      </c>
      <c r="D193" s="10">
        <f t="shared" si="9"/>
        <v>-133685.96281432477</v>
      </c>
      <c r="E193" s="10">
        <f t="shared" si="10"/>
        <v>445533.49750136561</v>
      </c>
      <c r="F193" s="10">
        <f t="shared" si="11"/>
        <v>311847.53468704084</v>
      </c>
      <c r="O193" s="2"/>
      <c r="Y193" s="2"/>
      <c r="Z193" s="2"/>
      <c r="AA193" s="2"/>
    </row>
    <row r="194" spans="2:27" x14ac:dyDescent="0.3">
      <c r="B194" s="10">
        <v>182</v>
      </c>
      <c r="C194" s="10">
        <f t="shared" si="8"/>
        <v>-64153622.737468161</v>
      </c>
      <c r="D194" s="10">
        <f t="shared" si="9"/>
        <v>-134627.47490351368</v>
      </c>
      <c r="E194" s="10">
        <f t="shared" si="10"/>
        <v>446475.00959055452</v>
      </c>
      <c r="F194" s="10">
        <f t="shared" si="11"/>
        <v>311847.53468704084</v>
      </c>
      <c r="O194" s="2"/>
      <c r="Y194" s="2"/>
      <c r="Z194" s="2"/>
      <c r="AA194" s="2"/>
    </row>
    <row r="195" spans="2:27" x14ac:dyDescent="0.3">
      <c r="B195" s="10">
        <v>183</v>
      </c>
      <c r="C195" s="10">
        <f t="shared" si="8"/>
        <v>-64601041.248773865</v>
      </c>
      <c r="D195" s="10">
        <f t="shared" si="9"/>
        <v>-135570.97661866574</v>
      </c>
      <c r="E195" s="10">
        <f t="shared" si="10"/>
        <v>447418.51130570658</v>
      </c>
      <c r="F195" s="10">
        <f t="shared" si="11"/>
        <v>311847.53468704084</v>
      </c>
      <c r="O195" s="2"/>
      <c r="Y195" s="2"/>
      <c r="Z195" s="2"/>
      <c r="AA195" s="2"/>
    </row>
    <row r="196" spans="2:27" x14ac:dyDescent="0.3">
      <c r="B196" s="10">
        <v>184</v>
      </c>
      <c r="C196" s="10">
        <f t="shared" si="8"/>
        <v>-65049405.255625211</v>
      </c>
      <c r="D196" s="10">
        <f t="shared" si="9"/>
        <v>-136516.47216430632</v>
      </c>
      <c r="E196" s="10">
        <f t="shared" si="10"/>
        <v>448364.00685134716</v>
      </c>
      <c r="F196" s="10">
        <f t="shared" si="11"/>
        <v>311847.53468704084</v>
      </c>
      <c r="O196" s="2"/>
      <c r="Y196" s="2"/>
      <c r="Z196" s="2"/>
      <c r="AA196" s="2"/>
    </row>
    <row r="197" spans="2:27" x14ac:dyDescent="0.3">
      <c r="B197" s="10">
        <v>185</v>
      </c>
      <c r="C197" s="10">
        <f t="shared" si="8"/>
        <v>-65498716.756066099</v>
      </c>
      <c r="D197" s="10">
        <f t="shared" si="9"/>
        <v>-137463.96575384596</v>
      </c>
      <c r="E197" s="10">
        <f t="shared" si="10"/>
        <v>449311.50044088683</v>
      </c>
      <c r="F197" s="10">
        <f t="shared" si="11"/>
        <v>311847.53468704084</v>
      </c>
      <c r="O197" s="2"/>
      <c r="Y197" s="2"/>
      <c r="Z197" s="2"/>
      <c r="AA197" s="2"/>
    </row>
    <row r="198" spans="2:27" x14ac:dyDescent="0.3">
      <c r="B198" s="10">
        <v>186</v>
      </c>
      <c r="C198" s="10">
        <f t="shared" si="8"/>
        <v>-65948977.752362736</v>
      </c>
      <c r="D198" s="10">
        <f t="shared" si="9"/>
        <v>-138413.46160959901</v>
      </c>
      <c r="E198" s="10">
        <f t="shared" si="10"/>
        <v>450260.99629663985</v>
      </c>
      <c r="F198" s="10">
        <f t="shared" si="11"/>
        <v>311847.53468704084</v>
      </c>
      <c r="O198" s="2"/>
      <c r="Y198" s="2"/>
      <c r="Z198" s="2"/>
      <c r="AA198" s="2"/>
    </row>
    <row r="199" spans="2:27" x14ac:dyDescent="0.3">
      <c r="B199" s="10">
        <v>187</v>
      </c>
      <c r="C199" s="10">
        <f t="shared" si="8"/>
        <v>-66400190.251012579</v>
      </c>
      <c r="D199" s="10">
        <f t="shared" si="9"/>
        <v>-139364.96396280246</v>
      </c>
      <c r="E199" s="10">
        <f t="shared" si="10"/>
        <v>451212.49864984327</v>
      </c>
      <c r="F199" s="10">
        <f t="shared" si="11"/>
        <v>311847.53468704084</v>
      </c>
      <c r="O199" s="2"/>
      <c r="Y199" s="2"/>
      <c r="Z199" s="2"/>
      <c r="AA199" s="2"/>
    </row>
    <row r="200" spans="2:27" x14ac:dyDescent="0.3">
      <c r="B200" s="10">
        <v>188</v>
      </c>
      <c r="C200" s="10">
        <f t="shared" si="8"/>
        <v>-66852356.262753256</v>
      </c>
      <c r="D200" s="10">
        <f t="shared" si="9"/>
        <v>-140318.477053635</v>
      </c>
      <c r="E200" s="10">
        <f t="shared" si="10"/>
        <v>452166.01174067584</v>
      </c>
      <c r="F200" s="10">
        <f t="shared" si="11"/>
        <v>311847.53468704084</v>
      </c>
      <c r="O200" s="2"/>
      <c r="Y200" s="2"/>
      <c r="Z200" s="2"/>
      <c r="AA200" s="2"/>
    </row>
    <row r="201" spans="2:27" x14ac:dyDescent="0.3">
      <c r="B201" s="10">
        <v>189</v>
      </c>
      <c r="C201" s="10">
        <f t="shared" si="8"/>
        <v>-67305477.802571535</v>
      </c>
      <c r="D201" s="10">
        <f t="shared" si="9"/>
        <v>-141274.00513123567</v>
      </c>
      <c r="E201" s="10">
        <f t="shared" si="10"/>
        <v>453121.53981827653</v>
      </c>
      <c r="F201" s="10">
        <f t="shared" si="11"/>
        <v>311847.53468704084</v>
      </c>
      <c r="O201" s="2"/>
      <c r="Y201" s="2"/>
      <c r="Z201" s="2"/>
      <c r="AA201" s="2"/>
    </row>
    <row r="202" spans="2:27" x14ac:dyDescent="0.3">
      <c r="B202" s="10">
        <v>190</v>
      </c>
      <c r="C202" s="10">
        <f t="shared" si="8"/>
        <v>-67759556.889712304</v>
      </c>
      <c r="D202" s="10">
        <f t="shared" si="9"/>
        <v>-142231.55245372286</v>
      </c>
      <c r="E202" s="10">
        <f t="shared" si="10"/>
        <v>454079.0871407637</v>
      </c>
      <c r="F202" s="10">
        <f t="shared" si="11"/>
        <v>311847.53468704084</v>
      </c>
      <c r="O202" s="2"/>
      <c r="Y202" s="2"/>
      <c r="Z202" s="2"/>
      <c r="AA202" s="2"/>
    </row>
    <row r="203" spans="2:27" x14ac:dyDescent="0.3">
      <c r="B203" s="10">
        <v>191</v>
      </c>
      <c r="C203" s="10">
        <f t="shared" si="8"/>
        <v>-68214595.54768756</v>
      </c>
      <c r="D203" s="10">
        <f t="shared" si="9"/>
        <v>-143191.12328821345</v>
      </c>
      <c r="E203" s="10">
        <f t="shared" si="10"/>
        <v>455038.65797525429</v>
      </c>
      <c r="F203" s="10">
        <f t="shared" si="11"/>
        <v>311847.53468704084</v>
      </c>
      <c r="O203" s="2"/>
      <c r="Y203" s="2"/>
      <c r="Z203" s="2"/>
      <c r="AA203" s="2"/>
    </row>
    <row r="204" spans="2:27" x14ac:dyDescent="0.3">
      <c r="B204" s="10">
        <v>192</v>
      </c>
      <c r="C204" s="10">
        <f t="shared" si="8"/>
        <v>-68670595.804285437</v>
      </c>
      <c r="D204" s="10">
        <f t="shared" si="9"/>
        <v>-144152.72191084156</v>
      </c>
      <c r="E204" s="10">
        <f t="shared" si="10"/>
        <v>456000.25659788237</v>
      </c>
      <c r="F204" s="10">
        <f t="shared" si="11"/>
        <v>311847.53468704084</v>
      </c>
      <c r="O204" s="2"/>
      <c r="Y204" s="2"/>
      <c r="Z204" s="2"/>
      <c r="AA204" s="2"/>
    </row>
    <row r="205" spans="2:27" x14ac:dyDescent="0.3">
      <c r="B205" s="10">
        <v>193</v>
      </c>
      <c r="C205" s="10">
        <f t="shared" si="8"/>
        <v>-69127559.691579252</v>
      </c>
      <c r="D205" s="10">
        <f t="shared" si="9"/>
        <v>-145116.35260677777</v>
      </c>
      <c r="E205" s="10">
        <f t="shared" si="10"/>
        <v>456963.88729381864</v>
      </c>
      <c r="F205" s="10">
        <f t="shared" si="11"/>
        <v>311847.53468704084</v>
      </c>
      <c r="O205" s="2"/>
      <c r="Y205" s="2"/>
      <c r="Z205" s="2"/>
      <c r="AA205" s="2"/>
    </row>
    <row r="206" spans="2:27" x14ac:dyDescent="0.3">
      <c r="B206" s="10">
        <v>194</v>
      </c>
      <c r="C206" s="10">
        <f t="shared" ref="C206:C250" si="12">+C205-E206</f>
        <v>-69585489.245936543</v>
      </c>
      <c r="D206" s="10">
        <f t="shared" ref="D206:D250" si="13">+C205*$C$7</f>
        <v>-146082.01967024826</v>
      </c>
      <c r="E206" s="10">
        <f t="shared" ref="E206:E250" si="14">+F206-D206</f>
        <v>457929.5543572891</v>
      </c>
      <c r="F206" s="10">
        <f t="shared" ref="F206:F269" si="15">+-PMT($C$7,$C$5,$C$6)</f>
        <v>311847.53468704084</v>
      </c>
      <c r="O206" s="2"/>
      <c r="Y206" s="2"/>
      <c r="Z206" s="2"/>
      <c r="AA206" s="2"/>
    </row>
    <row r="207" spans="2:27" x14ac:dyDescent="0.3">
      <c r="B207" s="10">
        <v>195</v>
      </c>
      <c r="C207" s="10">
        <f t="shared" si="12"/>
        <v>-70044386.508028135</v>
      </c>
      <c r="D207" s="10">
        <f t="shared" si="13"/>
        <v>-147049.72740455382</v>
      </c>
      <c r="E207" s="10">
        <f t="shared" si="14"/>
        <v>458897.26209159463</v>
      </c>
      <c r="F207" s="10">
        <f t="shared" si="15"/>
        <v>311847.53468704084</v>
      </c>
      <c r="O207" s="2"/>
      <c r="Y207" s="2"/>
      <c r="Z207" s="2"/>
      <c r="AA207" s="2"/>
    </row>
    <row r="208" spans="2:27" x14ac:dyDescent="0.3">
      <c r="B208" s="10">
        <v>196</v>
      </c>
      <c r="C208" s="10">
        <f t="shared" si="12"/>
        <v>-70504253.522837266</v>
      </c>
      <c r="D208" s="10">
        <f t="shared" si="13"/>
        <v>-148019.48012208904</v>
      </c>
      <c r="E208" s="10">
        <f t="shared" si="14"/>
        <v>459867.01480912988</v>
      </c>
      <c r="F208" s="10">
        <f t="shared" si="15"/>
        <v>311847.53468704084</v>
      </c>
      <c r="O208" s="2"/>
      <c r="Y208" s="2"/>
      <c r="Z208" s="2"/>
      <c r="AA208" s="2"/>
    </row>
    <row r="209" spans="2:27" x14ac:dyDescent="0.3">
      <c r="B209" s="10">
        <v>197</v>
      </c>
      <c r="C209" s="10">
        <f t="shared" si="12"/>
        <v>-70965092.339668661</v>
      </c>
      <c r="D209" s="10">
        <f t="shared" si="13"/>
        <v>-148991.28214436164</v>
      </c>
      <c r="E209" s="10">
        <f t="shared" si="14"/>
        <v>460838.81683140248</v>
      </c>
      <c r="F209" s="10">
        <f t="shared" si="15"/>
        <v>311847.53468704084</v>
      </c>
      <c r="O209" s="2"/>
      <c r="Y209" s="2"/>
      <c r="Z209" s="2"/>
      <c r="AA209" s="2"/>
    </row>
    <row r="210" spans="2:27" x14ac:dyDescent="0.3">
      <c r="B210" s="10">
        <v>198</v>
      </c>
      <c r="C210" s="10">
        <f t="shared" si="12"/>
        <v>-71426905.012157708</v>
      </c>
      <c r="D210" s="10">
        <f t="shared" si="13"/>
        <v>-149965.13780201157</v>
      </c>
      <c r="E210" s="10">
        <f t="shared" si="14"/>
        <v>461812.67248905241</v>
      </c>
      <c r="F210" s="10">
        <f t="shared" si="15"/>
        <v>311847.53468704084</v>
      </c>
      <c r="O210" s="2"/>
      <c r="Y210" s="2"/>
      <c r="Z210" s="2"/>
      <c r="AA210" s="2"/>
    </row>
    <row r="211" spans="2:27" x14ac:dyDescent="0.3">
      <c r="B211" s="10">
        <v>199</v>
      </c>
      <c r="C211" s="10">
        <f t="shared" si="12"/>
        <v>-71889693.59827958</v>
      </c>
      <c r="D211" s="10">
        <f t="shared" si="13"/>
        <v>-150941.05143483047</v>
      </c>
      <c r="E211" s="10">
        <f t="shared" si="14"/>
        <v>462788.58612187131</v>
      </c>
      <c r="F211" s="10">
        <f t="shared" si="15"/>
        <v>311847.53468704084</v>
      </c>
      <c r="O211" s="2"/>
      <c r="Y211" s="2"/>
      <c r="Z211" s="2"/>
      <c r="AA211" s="2"/>
    </row>
    <row r="212" spans="2:27" x14ac:dyDescent="0.3">
      <c r="B212" s="10">
        <v>200</v>
      </c>
      <c r="C212" s="10">
        <f t="shared" si="12"/>
        <v>-72353460.160358399</v>
      </c>
      <c r="D212" s="10">
        <f t="shared" si="13"/>
        <v>-151919.02739178092</v>
      </c>
      <c r="E212" s="10">
        <f t="shared" si="14"/>
        <v>463766.56207882176</v>
      </c>
      <c r="F212" s="10">
        <f t="shared" si="15"/>
        <v>311847.53468704084</v>
      </c>
      <c r="O212" s="2"/>
      <c r="Y212" s="2"/>
      <c r="Z212" s="2"/>
      <c r="AA212" s="2"/>
    </row>
    <row r="213" spans="2:27" x14ac:dyDescent="0.3">
      <c r="B213" s="10">
        <v>201</v>
      </c>
      <c r="C213" s="10">
        <f t="shared" si="12"/>
        <v>-72818206.765076458</v>
      </c>
      <c r="D213" s="10">
        <f t="shared" si="13"/>
        <v>-152899.07003101578</v>
      </c>
      <c r="E213" s="10">
        <f t="shared" si="14"/>
        <v>464746.60471805662</v>
      </c>
      <c r="F213" s="10">
        <f t="shared" si="15"/>
        <v>311847.53468704084</v>
      </c>
      <c r="O213" s="2"/>
      <c r="Y213" s="2"/>
      <c r="Z213" s="2"/>
      <c r="AA213" s="2"/>
    </row>
    <row r="214" spans="2:27" x14ac:dyDescent="0.3">
      <c r="B214" s="10">
        <v>202</v>
      </c>
      <c r="C214" s="10">
        <f t="shared" si="12"/>
        <v>-73283935.483483404</v>
      </c>
      <c r="D214" s="10">
        <f t="shared" si="13"/>
        <v>-153881.18371989776</v>
      </c>
      <c r="E214" s="10">
        <f t="shared" si="14"/>
        <v>465728.7184069386</v>
      </c>
      <c r="F214" s="10">
        <f t="shared" si="15"/>
        <v>311847.53468704084</v>
      </c>
      <c r="O214" s="2"/>
      <c r="Y214" s="2"/>
      <c r="Z214" s="2"/>
      <c r="AA214" s="2"/>
    </row>
    <row r="215" spans="2:27" x14ac:dyDescent="0.3">
      <c r="B215" s="10">
        <v>203</v>
      </c>
      <c r="C215" s="10">
        <f t="shared" si="12"/>
        <v>-73750648.391005456</v>
      </c>
      <c r="D215" s="10">
        <f t="shared" si="13"/>
        <v>-154865.37283501864</v>
      </c>
      <c r="E215" s="10">
        <f t="shared" si="14"/>
        <v>466712.90752205951</v>
      </c>
      <c r="F215" s="10">
        <f t="shared" si="15"/>
        <v>311847.53468704084</v>
      </c>
      <c r="O215" s="2"/>
      <c r="Y215" s="2"/>
      <c r="Z215" s="2"/>
      <c r="AA215" s="2"/>
    </row>
    <row r="216" spans="2:27" x14ac:dyDescent="0.3">
      <c r="B216" s="10">
        <v>204</v>
      </c>
      <c r="C216" s="10">
        <f t="shared" si="12"/>
        <v>-74218347.567454711</v>
      </c>
      <c r="D216" s="10">
        <f t="shared" si="13"/>
        <v>-155851.64176221905</v>
      </c>
      <c r="E216" s="10">
        <f t="shared" si="14"/>
        <v>467699.17644925986</v>
      </c>
      <c r="F216" s="10">
        <f t="shared" si="15"/>
        <v>311847.53468704084</v>
      </c>
      <c r="O216" s="2"/>
      <c r="Y216" s="2"/>
      <c r="Z216" s="2"/>
      <c r="AA216" s="2"/>
    </row>
    <row r="217" spans="2:27" x14ac:dyDescent="0.3">
      <c r="B217" s="10">
        <v>205</v>
      </c>
      <c r="C217" s="10">
        <f t="shared" si="12"/>
        <v>-74687035.097038358</v>
      </c>
      <c r="D217" s="10">
        <f t="shared" si="13"/>
        <v>-156839.99489660782</v>
      </c>
      <c r="E217" s="10">
        <f t="shared" si="14"/>
        <v>468687.52958364866</v>
      </c>
      <c r="F217" s="10">
        <f t="shared" si="15"/>
        <v>311847.53468704084</v>
      </c>
      <c r="O217" s="2"/>
      <c r="Y217" s="2"/>
      <c r="Z217" s="2"/>
      <c r="AA217" s="2"/>
    </row>
    <row r="218" spans="2:27" x14ac:dyDescent="0.3">
      <c r="B218" s="10">
        <v>206</v>
      </c>
      <c r="C218" s="10">
        <f t="shared" si="12"/>
        <v>-75156713.068367988</v>
      </c>
      <c r="D218" s="10">
        <f t="shared" si="13"/>
        <v>-157830.43664258166</v>
      </c>
      <c r="E218" s="10">
        <f t="shared" si="14"/>
        <v>469677.97132962249</v>
      </c>
      <c r="F218" s="10">
        <f t="shared" si="15"/>
        <v>311847.53468704084</v>
      </c>
      <c r="O218" s="2"/>
      <c r="Y218" s="2"/>
      <c r="Z218" s="2"/>
      <c r="AA218" s="2"/>
    </row>
    <row r="219" spans="2:27" x14ac:dyDescent="0.3">
      <c r="B219" s="10">
        <v>207</v>
      </c>
      <c r="C219" s="10">
        <f t="shared" si="12"/>
        <v>-75627383.574468881</v>
      </c>
      <c r="D219" s="10">
        <f t="shared" si="13"/>
        <v>-158822.97141384473</v>
      </c>
      <c r="E219" s="10">
        <f t="shared" si="14"/>
        <v>470670.50610088557</v>
      </c>
      <c r="F219" s="10">
        <f t="shared" si="15"/>
        <v>311847.53468704084</v>
      </c>
      <c r="O219" s="2"/>
      <c r="Y219" s="2"/>
      <c r="Z219" s="2"/>
      <c r="AA219" s="2"/>
    </row>
    <row r="220" spans="2:27" x14ac:dyDescent="0.3">
      <c r="B220" s="10">
        <v>208</v>
      </c>
      <c r="C220" s="10">
        <f t="shared" si="12"/>
        <v>-76099048.712789357</v>
      </c>
      <c r="D220" s="10">
        <f t="shared" si="13"/>
        <v>-159817.6036334284</v>
      </c>
      <c r="E220" s="10">
        <f t="shared" si="14"/>
        <v>471665.13832046924</v>
      </c>
      <c r="F220" s="10">
        <f t="shared" si="15"/>
        <v>311847.53468704084</v>
      </c>
      <c r="O220" s="2"/>
      <c r="Y220" s="2"/>
      <c r="Z220" s="2"/>
      <c r="AA220" s="2"/>
    </row>
    <row r="221" spans="2:27" x14ac:dyDescent="0.3">
      <c r="B221" s="10">
        <v>209</v>
      </c>
      <c r="C221" s="10">
        <f t="shared" si="12"/>
        <v>-76571710.585210115</v>
      </c>
      <c r="D221" s="10">
        <f t="shared" si="13"/>
        <v>-160814.33773371077</v>
      </c>
      <c r="E221" s="10">
        <f t="shared" si="14"/>
        <v>472661.87242075161</v>
      </c>
      <c r="F221" s="10">
        <f t="shared" si="15"/>
        <v>311847.53468704084</v>
      </c>
      <c r="O221" s="2"/>
      <c r="Y221" s="2"/>
      <c r="Z221" s="2"/>
      <c r="AA221" s="2"/>
    </row>
    <row r="222" spans="2:27" x14ac:dyDescent="0.3">
      <c r="B222" s="10">
        <v>210</v>
      </c>
      <c r="C222" s="10">
        <f t="shared" si="12"/>
        <v>-77045371.298053592</v>
      </c>
      <c r="D222" s="10">
        <f t="shared" si="13"/>
        <v>-161813.17815643665</v>
      </c>
      <c r="E222" s="10">
        <f t="shared" si="14"/>
        <v>473660.71284347749</v>
      </c>
      <c r="F222" s="10">
        <f t="shared" si="15"/>
        <v>311847.53468704084</v>
      </c>
      <c r="O222" s="2"/>
      <c r="Y222" s="2"/>
      <c r="Z222" s="2"/>
      <c r="AA222" s="2"/>
    </row>
    <row r="223" spans="2:27" x14ac:dyDescent="0.3">
      <c r="B223" s="10">
        <v>211</v>
      </c>
      <c r="C223" s="10">
        <f t="shared" si="12"/>
        <v>-77520032.962093368</v>
      </c>
      <c r="D223" s="10">
        <f t="shared" si="13"/>
        <v>-162814.12935273719</v>
      </c>
      <c r="E223" s="10">
        <f t="shared" si="14"/>
        <v>474661.66403977806</v>
      </c>
      <c r="F223" s="10">
        <f t="shared" si="15"/>
        <v>311847.53468704084</v>
      </c>
      <c r="O223" s="2"/>
      <c r="Y223" s="2"/>
      <c r="Z223" s="2"/>
      <c r="AA223" s="2"/>
    </row>
    <row r="224" spans="2:27" x14ac:dyDescent="0.3">
      <c r="B224" s="10">
        <v>212</v>
      </c>
      <c r="C224" s="10">
        <f t="shared" si="12"/>
        <v>-77995697.692563564</v>
      </c>
      <c r="D224" s="10">
        <f t="shared" si="13"/>
        <v>-163817.19578314989</v>
      </c>
      <c r="E224" s="10">
        <f t="shared" si="14"/>
        <v>475664.73047019076</v>
      </c>
      <c r="F224" s="10">
        <f t="shared" si="15"/>
        <v>311847.53468704084</v>
      </c>
      <c r="O224" s="2"/>
      <c r="Y224" s="2"/>
      <c r="Z224" s="2"/>
      <c r="AA224" s="2"/>
    </row>
    <row r="225" spans="2:27" x14ac:dyDescent="0.3">
      <c r="B225" s="10">
        <v>213</v>
      </c>
      <c r="C225" s="10">
        <f t="shared" si="12"/>
        <v>-78472367.609168246</v>
      </c>
      <c r="D225" s="10">
        <f t="shared" si="13"/>
        <v>-164822.38191763821</v>
      </c>
      <c r="E225" s="10">
        <f t="shared" si="14"/>
        <v>476669.91660467908</v>
      </c>
      <c r="F225" s="10">
        <f t="shared" si="15"/>
        <v>311847.53468704084</v>
      </c>
      <c r="O225" s="2"/>
      <c r="Y225" s="2"/>
      <c r="Z225" s="2"/>
      <c r="AA225" s="2"/>
    </row>
    <row r="226" spans="2:27" x14ac:dyDescent="0.3">
      <c r="B226" s="10">
        <v>214</v>
      </c>
      <c r="C226" s="10">
        <f t="shared" si="12"/>
        <v>-78950044.836090893</v>
      </c>
      <c r="D226" s="10">
        <f t="shared" si="13"/>
        <v>-165829.69223561176</v>
      </c>
      <c r="E226" s="10">
        <f t="shared" si="14"/>
        <v>477677.22692265257</v>
      </c>
      <c r="F226" s="10">
        <f t="shared" si="15"/>
        <v>311847.53468704084</v>
      </c>
      <c r="O226" s="2"/>
      <c r="Y226" s="2"/>
      <c r="Z226" s="2"/>
      <c r="AA226" s="2"/>
    </row>
    <row r="227" spans="2:27" x14ac:dyDescent="0.3">
      <c r="B227" s="10">
        <v>215</v>
      </c>
      <c r="C227" s="10">
        <f t="shared" si="12"/>
        <v>-79428731.502003878</v>
      </c>
      <c r="D227" s="10">
        <f t="shared" si="13"/>
        <v>-166839.1312259461</v>
      </c>
      <c r="E227" s="10">
        <f t="shared" si="14"/>
        <v>478686.66591298697</v>
      </c>
      <c r="F227" s="10">
        <f t="shared" si="15"/>
        <v>311847.53468704084</v>
      </c>
      <c r="O227" s="2"/>
      <c r="Y227" s="2"/>
      <c r="Z227" s="2"/>
      <c r="AA227" s="2"/>
    </row>
    <row r="228" spans="2:27" x14ac:dyDescent="0.3">
      <c r="B228" s="10">
        <v>216</v>
      </c>
      <c r="C228" s="10">
        <f t="shared" si="12"/>
        <v>-79908429.740077928</v>
      </c>
      <c r="D228" s="10">
        <f t="shared" si="13"/>
        <v>-167850.70338700278</v>
      </c>
      <c r="E228" s="10">
        <f t="shared" si="14"/>
        <v>479698.23807404365</v>
      </c>
      <c r="F228" s="10">
        <f t="shared" si="15"/>
        <v>311847.53468704084</v>
      </c>
      <c r="O228" s="2"/>
      <c r="Y228" s="2"/>
      <c r="Z228" s="2"/>
      <c r="AA228" s="2"/>
    </row>
    <row r="229" spans="2:27" x14ac:dyDescent="0.3">
      <c r="B229" s="10">
        <v>217</v>
      </c>
      <c r="C229" s="10">
        <f t="shared" si="12"/>
        <v>-80389141.687991619</v>
      </c>
      <c r="D229" s="10">
        <f t="shared" si="13"/>
        <v>-168864.41322664946</v>
      </c>
      <c r="E229" s="10">
        <f t="shared" si="14"/>
        <v>480711.9479136903</v>
      </c>
      <c r="F229" s="10">
        <f t="shared" si="15"/>
        <v>311847.53468704084</v>
      </c>
      <c r="O229" s="2"/>
      <c r="Y229" s="2"/>
      <c r="Z229" s="2"/>
      <c r="AA229" s="2"/>
    </row>
    <row r="230" spans="2:27" x14ac:dyDescent="0.3">
      <c r="B230" s="10">
        <v>218</v>
      </c>
      <c r="C230" s="10">
        <f t="shared" si="12"/>
        <v>-80870869.487940937</v>
      </c>
      <c r="D230" s="10">
        <f t="shared" si="13"/>
        <v>-169880.26526227983</v>
      </c>
      <c r="E230" s="10">
        <f t="shared" si="14"/>
        <v>481727.79994932067</v>
      </c>
      <c r="F230" s="10">
        <f t="shared" si="15"/>
        <v>311847.53468704084</v>
      </c>
      <c r="O230" s="2"/>
      <c r="Y230" s="2"/>
      <c r="Z230" s="2"/>
      <c r="AA230" s="2"/>
    </row>
    <row r="231" spans="2:27" x14ac:dyDescent="0.3">
      <c r="B231" s="10">
        <v>219</v>
      </c>
      <c r="C231" s="10">
        <f t="shared" si="12"/>
        <v>-81353615.28664881</v>
      </c>
      <c r="D231" s="10">
        <f t="shared" si="13"/>
        <v>-170898.26402083394</v>
      </c>
      <c r="E231" s="10">
        <f t="shared" si="14"/>
        <v>482745.79870787478</v>
      </c>
      <c r="F231" s="10">
        <f t="shared" si="15"/>
        <v>311847.53468704084</v>
      </c>
      <c r="O231" s="2"/>
      <c r="Y231" s="2"/>
      <c r="Z231" s="2"/>
      <c r="AA231" s="2"/>
    </row>
    <row r="232" spans="2:27" x14ac:dyDescent="0.3">
      <c r="B232" s="10">
        <v>220</v>
      </c>
      <c r="C232" s="10">
        <f t="shared" si="12"/>
        <v>-81837381.235374674</v>
      </c>
      <c r="D232" s="10">
        <f t="shared" si="13"/>
        <v>-171918.41403881821</v>
      </c>
      <c r="E232" s="10">
        <f t="shared" si="14"/>
        <v>483765.94872585905</v>
      </c>
      <c r="F232" s="10">
        <f t="shared" si="15"/>
        <v>311847.53468704084</v>
      </c>
      <c r="O232" s="2"/>
      <c r="Y232" s="2"/>
      <c r="Z232" s="2"/>
      <c r="AA232" s="2"/>
    </row>
    <row r="233" spans="2:27" x14ac:dyDescent="0.3">
      <c r="B233" s="10">
        <v>221</v>
      </c>
      <c r="C233" s="10">
        <f t="shared" si="12"/>
        <v>-82322169.489924043</v>
      </c>
      <c r="D233" s="10">
        <f t="shared" si="13"/>
        <v>-172940.71986232576</v>
      </c>
      <c r="E233" s="10">
        <f t="shared" si="14"/>
        <v>484788.2545493666</v>
      </c>
      <c r="F233" s="10">
        <f t="shared" si="15"/>
        <v>311847.53468704084</v>
      </c>
      <c r="O233" s="2"/>
      <c r="Y233" s="2"/>
      <c r="Z233" s="2"/>
      <c r="AA233" s="2"/>
    </row>
    <row r="234" spans="2:27" x14ac:dyDescent="0.3">
      <c r="B234" s="10">
        <v>222</v>
      </c>
      <c r="C234" s="10">
        <f t="shared" si="12"/>
        <v>-82807982.210658148</v>
      </c>
      <c r="D234" s="10">
        <f t="shared" si="13"/>
        <v>-173965.1860470566</v>
      </c>
      <c r="E234" s="10">
        <f t="shared" si="14"/>
        <v>485812.72073409741</v>
      </c>
      <c r="F234" s="10">
        <f t="shared" si="15"/>
        <v>311847.53468704084</v>
      </c>
      <c r="O234" s="2"/>
      <c r="Y234" s="2"/>
      <c r="Z234" s="2"/>
      <c r="AA234" s="2"/>
    </row>
    <row r="235" spans="2:27" x14ac:dyDescent="0.3">
      <c r="B235" s="10">
        <v>223</v>
      </c>
      <c r="C235" s="10">
        <f t="shared" si="12"/>
        <v>-83294821.562503532</v>
      </c>
      <c r="D235" s="10">
        <f t="shared" si="13"/>
        <v>-174991.817158338</v>
      </c>
      <c r="E235" s="10">
        <f t="shared" si="14"/>
        <v>486839.35184537887</v>
      </c>
      <c r="F235" s="10">
        <f t="shared" si="15"/>
        <v>311847.53468704084</v>
      </c>
      <c r="O235" s="2"/>
      <c r="Y235" s="2"/>
      <c r="Z235" s="2"/>
      <c r="AA235" s="2"/>
    </row>
    <row r="236" spans="2:27" x14ac:dyDescent="0.3">
      <c r="B236" s="10">
        <v>224</v>
      </c>
      <c r="C236" s="10">
        <f t="shared" si="12"/>
        <v>-83782689.714961722</v>
      </c>
      <c r="D236" s="10">
        <f t="shared" si="13"/>
        <v>-176020.61777114469</v>
      </c>
      <c r="E236" s="10">
        <f t="shared" si="14"/>
        <v>487868.15245818556</v>
      </c>
      <c r="F236" s="10">
        <f t="shared" si="15"/>
        <v>311847.53468704084</v>
      </c>
      <c r="O236" s="2"/>
      <c r="Y236" s="2"/>
      <c r="Z236" s="2"/>
      <c r="AA236" s="2"/>
    </row>
    <row r="237" spans="2:27" x14ac:dyDescent="0.3">
      <c r="B237" s="10">
        <v>225</v>
      </c>
      <c r="C237" s="10">
        <f t="shared" si="12"/>
        <v>-84271588.842118889</v>
      </c>
      <c r="D237" s="10">
        <f t="shared" si="13"/>
        <v>-177051.59247011945</v>
      </c>
      <c r="E237" s="10">
        <f t="shared" si="14"/>
        <v>488899.12715716031</v>
      </c>
      <c r="F237" s="10">
        <f t="shared" si="15"/>
        <v>311847.53468704084</v>
      </c>
      <c r="O237" s="2"/>
      <c r="Y237" s="2"/>
      <c r="Z237" s="2"/>
      <c r="AA237" s="2"/>
    </row>
    <row r="238" spans="2:27" x14ac:dyDescent="0.3">
      <c r="B238" s="10">
        <v>226</v>
      </c>
      <c r="C238" s="10">
        <f t="shared" si="12"/>
        <v>-84761521.122655526</v>
      </c>
      <c r="D238" s="10">
        <f t="shared" si="13"/>
        <v>-178084.74584959337</v>
      </c>
      <c r="E238" s="10">
        <f t="shared" si="14"/>
        <v>489932.28053663421</v>
      </c>
      <c r="F238" s="10">
        <f t="shared" si="15"/>
        <v>311847.53468704084</v>
      </c>
      <c r="O238" s="2"/>
      <c r="Y238" s="2"/>
      <c r="Z238" s="2"/>
      <c r="AA238" s="2"/>
    </row>
    <row r="239" spans="2:27" x14ac:dyDescent="0.3">
      <c r="B239" s="10">
        <v>227</v>
      </c>
      <c r="C239" s="10">
        <f t="shared" si="12"/>
        <v>-85252488.739856169</v>
      </c>
      <c r="D239" s="10">
        <f t="shared" si="13"/>
        <v>-179120.08251360641</v>
      </c>
      <c r="E239" s="10">
        <f t="shared" si="14"/>
        <v>490967.61720064725</v>
      </c>
      <c r="F239" s="10">
        <f t="shared" si="15"/>
        <v>311847.53468704084</v>
      </c>
      <c r="O239" s="2"/>
      <c r="Y239" s="2"/>
      <c r="Z239" s="2"/>
      <c r="AA239" s="2"/>
    </row>
    <row r="240" spans="2:27" x14ac:dyDescent="0.3">
      <c r="B240" s="10">
        <v>228</v>
      </c>
      <c r="C240" s="10">
        <f t="shared" si="12"/>
        <v>-85744493.881619141</v>
      </c>
      <c r="D240" s="10">
        <f t="shared" si="13"/>
        <v>-180157.60707592792</v>
      </c>
      <c r="E240" s="10">
        <f t="shared" si="14"/>
        <v>492005.14176296873</v>
      </c>
      <c r="F240" s="10">
        <f t="shared" si="15"/>
        <v>311847.53468704084</v>
      </c>
      <c r="O240" s="2"/>
      <c r="Y240" s="2"/>
      <c r="Z240" s="2"/>
      <c r="AA240" s="2"/>
    </row>
    <row r="241" spans="2:27" x14ac:dyDescent="0.3">
      <c r="B241" s="10">
        <v>229</v>
      </c>
      <c r="C241" s="10">
        <f t="shared" si="12"/>
        <v>-86237538.740466252</v>
      </c>
      <c r="D241" s="10">
        <f t="shared" si="13"/>
        <v>-181197.32416007717</v>
      </c>
      <c r="E241" s="10">
        <f t="shared" si="14"/>
        <v>493044.85884711798</v>
      </c>
      <c r="F241" s="10">
        <f t="shared" si="15"/>
        <v>311847.53468704084</v>
      </c>
      <c r="O241" s="2"/>
      <c r="Y241" s="2"/>
      <c r="Z241" s="2"/>
      <c r="AA241" s="2"/>
    </row>
    <row r="242" spans="2:27" x14ac:dyDescent="0.3">
      <c r="B242" s="10">
        <v>230</v>
      </c>
      <c r="C242" s="10">
        <f t="shared" si="12"/>
        <v>-86731625.513552636</v>
      </c>
      <c r="D242" s="10">
        <f t="shared" si="13"/>
        <v>-182239.23839934391</v>
      </c>
      <c r="E242" s="10">
        <f t="shared" si="14"/>
        <v>494086.77308638475</v>
      </c>
      <c r="F242" s="10">
        <f t="shared" si="15"/>
        <v>311847.53468704084</v>
      </c>
      <c r="O242" s="2"/>
      <c r="Y242" s="2"/>
      <c r="Z242" s="2"/>
      <c r="AA242" s="2"/>
    </row>
    <row r="243" spans="2:27" x14ac:dyDescent="0.3">
      <c r="B243" s="10">
        <v>231</v>
      </c>
      <c r="C243" s="10">
        <f t="shared" si="12"/>
        <v>-87226756.402676493</v>
      </c>
      <c r="D243" s="10">
        <f t="shared" si="13"/>
        <v>-183283.35443680917</v>
      </c>
      <c r="E243" s="10">
        <f t="shared" si="14"/>
        <v>495130.88912385004</v>
      </c>
      <c r="F243" s="10">
        <f t="shared" si="15"/>
        <v>311847.53468704084</v>
      </c>
      <c r="O243" s="2"/>
      <c r="Y243" s="2"/>
      <c r="Z243" s="2"/>
      <c r="AA243" s="2"/>
    </row>
    <row r="244" spans="2:27" x14ac:dyDescent="0.3">
      <c r="B244" s="10">
        <v>232</v>
      </c>
      <c r="C244" s="10">
        <f t="shared" si="12"/>
        <v>-87722933.614288896</v>
      </c>
      <c r="D244" s="10">
        <f t="shared" si="13"/>
        <v>-184329.67692536578</v>
      </c>
      <c r="E244" s="10">
        <f t="shared" si="14"/>
        <v>496177.21161240665</v>
      </c>
      <c r="F244" s="10">
        <f t="shared" si="15"/>
        <v>311847.53468704084</v>
      </c>
      <c r="O244" s="2"/>
      <c r="Y244" s="2"/>
      <c r="Z244" s="2"/>
      <c r="AA244" s="2"/>
    </row>
    <row r="245" spans="2:27" x14ac:dyDescent="0.3">
      <c r="B245" s="10">
        <v>233</v>
      </c>
      <c r="C245" s="10">
        <f t="shared" si="12"/>
        <v>-88220159.359503672</v>
      </c>
      <c r="D245" s="10">
        <f t="shared" si="13"/>
        <v>-185378.21052773917</v>
      </c>
      <c r="E245" s="10">
        <f t="shared" si="14"/>
        <v>497225.74521477998</v>
      </c>
      <c r="F245" s="10">
        <f t="shared" si="15"/>
        <v>311847.53468704084</v>
      </c>
      <c r="O245" s="2"/>
      <c r="Y245" s="2"/>
      <c r="Z245" s="2"/>
      <c r="AA245" s="2"/>
    </row>
    <row r="246" spans="2:27" x14ac:dyDescent="0.3">
      <c r="B246" s="10">
        <v>234</v>
      </c>
      <c r="C246" s="10">
        <f t="shared" si="12"/>
        <v>-88718435.854107216</v>
      </c>
      <c r="D246" s="10">
        <f t="shared" si="13"/>
        <v>-186428.95991650815</v>
      </c>
      <c r="E246" s="10">
        <f t="shared" si="14"/>
        <v>498276.49460354901</v>
      </c>
      <c r="F246" s="10">
        <f t="shared" si="15"/>
        <v>311847.53468704084</v>
      </c>
      <c r="O246" s="2"/>
      <c r="Y246" s="2"/>
      <c r="Z246" s="2"/>
      <c r="AA246" s="2"/>
    </row>
    <row r="247" spans="2:27" x14ac:dyDescent="0.3">
      <c r="B247" s="10">
        <v>235</v>
      </c>
      <c r="C247" s="10">
        <f t="shared" si="12"/>
        <v>-89217765.318568379</v>
      </c>
      <c r="D247" s="10">
        <f t="shared" si="13"/>
        <v>-187481.92977412578</v>
      </c>
      <c r="E247" s="10">
        <f t="shared" si="14"/>
        <v>499329.46446116664</v>
      </c>
      <c r="F247" s="10">
        <f t="shared" si="15"/>
        <v>311847.53468704084</v>
      </c>
      <c r="O247" s="2"/>
      <c r="Y247" s="2"/>
      <c r="Z247" s="2"/>
      <c r="AA247" s="2"/>
    </row>
    <row r="248" spans="2:27" x14ac:dyDescent="0.3">
      <c r="B248" s="10">
        <v>236</v>
      </c>
      <c r="C248" s="10">
        <f t="shared" si="12"/>
        <v>-89718149.978048354</v>
      </c>
      <c r="D248" s="10">
        <f t="shared" si="13"/>
        <v>-188537.12479294019</v>
      </c>
      <c r="E248" s="10">
        <f t="shared" si="14"/>
        <v>500384.65947998106</v>
      </c>
      <c r="F248" s="10">
        <f t="shared" si="15"/>
        <v>311847.53468704084</v>
      </c>
      <c r="O248" s="2"/>
      <c r="Y248" s="2"/>
      <c r="Z248" s="2"/>
      <c r="AA248" s="2"/>
    </row>
    <row r="249" spans="2:27" x14ac:dyDescent="0.3">
      <c r="B249" s="10">
        <v>237</v>
      </c>
      <c r="C249" s="10">
        <f t="shared" si="12"/>
        <v>-90219592.062410608</v>
      </c>
      <c r="D249" s="10">
        <f t="shared" si="13"/>
        <v>-189594.54967521547</v>
      </c>
      <c r="E249" s="10">
        <f t="shared" si="14"/>
        <v>501442.08436225634</v>
      </c>
      <c r="F249" s="10">
        <f t="shared" si="15"/>
        <v>311847.53468704084</v>
      </c>
      <c r="O249" s="2"/>
      <c r="Y249" s="2"/>
      <c r="Z249" s="2"/>
      <c r="AA249" s="2"/>
    </row>
    <row r="250" spans="2:27" x14ac:dyDescent="0.3">
      <c r="B250" s="10">
        <v>238</v>
      </c>
      <c r="C250" s="10">
        <f t="shared" si="12"/>
        <v>-90722093.806230798</v>
      </c>
      <c r="D250" s="10">
        <f t="shared" si="13"/>
        <v>-190654.20913315262</v>
      </c>
      <c r="E250" s="10">
        <f t="shared" si="14"/>
        <v>502501.74382019346</v>
      </c>
      <c r="F250" s="10">
        <f t="shared" si="15"/>
        <v>311847.53468704084</v>
      </c>
      <c r="O250" s="2"/>
      <c r="Y250" s="2"/>
      <c r="Z250" s="2"/>
      <c r="AA250" s="2"/>
    </row>
    <row r="251" spans="2:27" x14ac:dyDescent="0.3">
      <c r="B251" s="10">
        <v>239</v>
      </c>
      <c r="C251" s="10">
        <f t="shared" ref="C251:C275" si="16">+C250-E251</f>
        <v>-91225657.448806748</v>
      </c>
      <c r="D251" s="10">
        <f t="shared" ref="D251:D275" si="17">+C250*$C$7</f>
        <v>-191716.10788891063</v>
      </c>
      <c r="E251" s="10">
        <f t="shared" ref="E251:E275" si="18">+F251-D251</f>
        <v>503563.64257595147</v>
      </c>
      <c r="F251" s="10">
        <f t="shared" si="15"/>
        <v>311847.53468704084</v>
      </c>
      <c r="O251" s="2"/>
      <c r="Y251" s="2"/>
      <c r="Z251" s="2"/>
      <c r="AA251" s="2"/>
    </row>
    <row r="252" spans="2:27" x14ac:dyDescent="0.3">
      <c r="B252" s="10">
        <v>240</v>
      </c>
      <c r="C252" s="10">
        <f t="shared" si="16"/>
        <v>-91730285.23416841</v>
      </c>
      <c r="D252" s="10">
        <f t="shared" si="17"/>
        <v>-192780.25067462743</v>
      </c>
      <c r="E252" s="10">
        <f t="shared" si="18"/>
        <v>504627.78536166827</v>
      </c>
      <c r="F252" s="10">
        <f t="shared" si="15"/>
        <v>311847.53468704084</v>
      </c>
      <c r="O252" s="2"/>
      <c r="Y252" s="2"/>
      <c r="Z252" s="2"/>
      <c r="AA252" s="2"/>
    </row>
    <row r="253" spans="2:27" x14ac:dyDescent="0.3">
      <c r="B253" s="10">
        <v>241</v>
      </c>
      <c r="C253" s="10">
        <f t="shared" si="16"/>
        <v>-92235979.411087885</v>
      </c>
      <c r="D253" s="10">
        <f t="shared" si="17"/>
        <v>-193846.64223244102</v>
      </c>
      <c r="E253" s="10">
        <f t="shared" si="18"/>
        <v>505694.17691948183</v>
      </c>
      <c r="F253" s="10">
        <f t="shared" si="15"/>
        <v>311847.53468704084</v>
      </c>
    </row>
    <row r="254" spans="2:27" x14ac:dyDescent="0.3">
      <c r="B254" s="10">
        <v>242</v>
      </c>
      <c r="C254" s="10">
        <f t="shared" si="16"/>
        <v>-92742742.233089432</v>
      </c>
      <c r="D254" s="10">
        <f t="shared" si="17"/>
        <v>-194915.28731451064</v>
      </c>
      <c r="E254" s="10">
        <f t="shared" si="18"/>
        <v>506762.82200155151</v>
      </c>
      <c r="F254" s="10">
        <f t="shared" si="15"/>
        <v>311847.53468704084</v>
      </c>
    </row>
    <row r="255" spans="2:27" x14ac:dyDescent="0.3">
      <c r="B255" s="10">
        <v>243</v>
      </c>
      <c r="C255" s="10">
        <f t="shared" si="16"/>
        <v>-93250575.958459511</v>
      </c>
      <c r="D255" s="10">
        <f t="shared" si="17"/>
        <v>-195986.19068303789</v>
      </c>
      <c r="E255" s="10">
        <f t="shared" si="18"/>
        <v>507833.7253700787</v>
      </c>
      <c r="F255" s="10">
        <f t="shared" si="15"/>
        <v>311847.53468704084</v>
      </c>
    </row>
    <row r="256" spans="2:27" x14ac:dyDescent="0.3">
      <c r="B256" s="10">
        <v>244</v>
      </c>
      <c r="C256" s="10">
        <f t="shared" si="16"/>
        <v>-93759482.850256845</v>
      </c>
      <c r="D256" s="10">
        <f t="shared" si="17"/>
        <v>-197059.35711028797</v>
      </c>
      <c r="E256" s="10">
        <f t="shared" si="18"/>
        <v>508906.89179732883</v>
      </c>
      <c r="F256" s="10">
        <f t="shared" si="15"/>
        <v>311847.53468704084</v>
      </c>
    </row>
    <row r="257" spans="2:6" x14ac:dyDescent="0.3">
      <c r="B257" s="10">
        <v>245</v>
      </c>
      <c r="C257" s="10">
        <f t="shared" si="16"/>
        <v>-94269465.17632249</v>
      </c>
      <c r="D257" s="10">
        <f t="shared" si="17"/>
        <v>-198134.79137861088</v>
      </c>
      <c r="E257" s="10">
        <f t="shared" si="18"/>
        <v>509982.32606565172</v>
      </c>
      <c r="F257" s="10">
        <f t="shared" si="15"/>
        <v>311847.53468704084</v>
      </c>
    </row>
    <row r="258" spans="2:6" x14ac:dyDescent="0.3">
      <c r="B258" s="10">
        <v>246</v>
      </c>
      <c r="C258" s="10">
        <f t="shared" si="16"/>
        <v>-94780525.209289998</v>
      </c>
      <c r="D258" s="10">
        <f t="shared" si="17"/>
        <v>-199212.49828046287</v>
      </c>
      <c r="E258" s="10">
        <f t="shared" si="18"/>
        <v>511060.03296750371</v>
      </c>
      <c r="F258" s="10">
        <f t="shared" si="15"/>
        <v>311847.53468704084</v>
      </c>
    </row>
    <row r="259" spans="2:6" x14ac:dyDescent="0.3">
      <c r="B259" s="10">
        <v>247</v>
      </c>
      <c r="C259" s="10">
        <f t="shared" si="16"/>
        <v>-95292665.226595461</v>
      </c>
      <c r="D259" s="10">
        <f t="shared" si="17"/>
        <v>-200292.48261842775</v>
      </c>
      <c r="E259" s="10">
        <f t="shared" si="18"/>
        <v>512140.01730546856</v>
      </c>
      <c r="F259" s="10">
        <f t="shared" si="15"/>
        <v>311847.53468704084</v>
      </c>
    </row>
    <row r="260" spans="2:6" x14ac:dyDescent="0.3">
      <c r="B260" s="10">
        <v>248</v>
      </c>
      <c r="C260" s="10">
        <f t="shared" si="16"/>
        <v>-95805887.510487735</v>
      </c>
      <c r="D260" s="10">
        <f t="shared" si="17"/>
        <v>-201374.74920523816</v>
      </c>
      <c r="E260" s="10">
        <f t="shared" si="18"/>
        <v>513222.28389227903</v>
      </c>
      <c r="F260" s="10">
        <f t="shared" si="15"/>
        <v>311847.53468704084</v>
      </c>
    </row>
    <row r="261" spans="2:6" x14ac:dyDescent="0.3">
      <c r="B261" s="10">
        <v>249</v>
      </c>
      <c r="C261" s="10">
        <f t="shared" si="16"/>
        <v>-96320194.348038569</v>
      </c>
      <c r="D261" s="10">
        <f t="shared" si="17"/>
        <v>-202459.3028637972</v>
      </c>
      <c r="E261" s="10">
        <f t="shared" si="18"/>
        <v>514306.83755083801</v>
      </c>
      <c r="F261" s="10">
        <f t="shared" si="15"/>
        <v>311847.53468704084</v>
      </c>
    </row>
    <row r="262" spans="2:6" x14ac:dyDescent="0.3">
      <c r="B262" s="10">
        <v>250</v>
      </c>
      <c r="C262" s="10">
        <f t="shared" si="16"/>
        <v>-96835588.031152815</v>
      </c>
      <c r="D262" s="10">
        <f t="shared" si="17"/>
        <v>-203546.14842719983</v>
      </c>
      <c r="E262" s="10">
        <f t="shared" si="18"/>
        <v>515393.68311424064</v>
      </c>
      <c r="F262" s="10">
        <f t="shared" si="15"/>
        <v>311847.53468704084</v>
      </c>
    </row>
    <row r="263" spans="2:6" x14ac:dyDescent="0.3">
      <c r="B263" s="10">
        <v>251</v>
      </c>
      <c r="C263" s="10">
        <f t="shared" si="16"/>
        <v>-97352070.856578603</v>
      </c>
      <c r="D263" s="10">
        <f t="shared" si="17"/>
        <v>-204635.29073875447</v>
      </c>
      <c r="E263" s="10">
        <f t="shared" si="18"/>
        <v>516482.82542579528</v>
      </c>
      <c r="F263" s="10">
        <f t="shared" si="15"/>
        <v>311847.53468704084</v>
      </c>
    </row>
    <row r="264" spans="2:6" x14ac:dyDescent="0.3">
      <c r="B264" s="10">
        <v>252</v>
      </c>
      <c r="C264" s="10">
        <f t="shared" si="16"/>
        <v>-97869645.125917643</v>
      </c>
      <c r="D264" s="10">
        <f t="shared" si="17"/>
        <v>-205726.73465200438</v>
      </c>
      <c r="E264" s="10">
        <f t="shared" si="18"/>
        <v>517574.26933904522</v>
      </c>
      <c r="F264" s="10">
        <f t="shared" si="15"/>
        <v>311847.53468704084</v>
      </c>
    </row>
    <row r="265" spans="2:6" x14ac:dyDescent="0.3">
      <c r="B265" s="10">
        <v>253</v>
      </c>
      <c r="C265" s="10">
        <f t="shared" si="16"/>
        <v>-98388313.145635441</v>
      </c>
      <c r="D265" s="10">
        <f t="shared" si="17"/>
        <v>-206820.48503074964</v>
      </c>
      <c r="E265" s="10">
        <f t="shared" si="18"/>
        <v>518668.01971779048</v>
      </c>
      <c r="F265" s="10">
        <f t="shared" si="15"/>
        <v>311847.53468704084</v>
      </c>
    </row>
    <row r="266" spans="2:6" x14ac:dyDescent="0.3">
      <c r="B266" s="10">
        <v>254</v>
      </c>
      <c r="C266" s="10">
        <f t="shared" si="16"/>
        <v>-98908077.227071553</v>
      </c>
      <c r="D266" s="10">
        <f t="shared" si="17"/>
        <v>-207916.54674906854</v>
      </c>
      <c r="E266" s="10">
        <f t="shared" si="18"/>
        <v>519764.08143610938</v>
      </c>
      <c r="F266" s="10">
        <f t="shared" si="15"/>
        <v>311847.53468704084</v>
      </c>
    </row>
    <row r="267" spans="2:6" x14ac:dyDescent="0.3">
      <c r="B267" s="10">
        <v>255</v>
      </c>
      <c r="C267" s="10">
        <f t="shared" si="16"/>
        <v>-99428939.68644993</v>
      </c>
      <c r="D267" s="10">
        <f t="shared" si="17"/>
        <v>-209014.92469133934</v>
      </c>
      <c r="E267" s="10">
        <f t="shared" si="18"/>
        <v>520862.45937838021</v>
      </c>
      <c r="F267" s="10">
        <f t="shared" si="15"/>
        <v>311847.53468704084</v>
      </c>
    </row>
    <row r="268" spans="2:6" x14ac:dyDescent="0.3">
      <c r="B268" s="10">
        <v>256</v>
      </c>
      <c r="C268" s="10">
        <f t="shared" si="16"/>
        <v>-99950902.844889238</v>
      </c>
      <c r="D268" s="10">
        <f t="shared" si="17"/>
        <v>-210115.62375226212</v>
      </c>
      <c r="E268" s="10">
        <f t="shared" si="18"/>
        <v>521963.15843930293</v>
      </c>
      <c r="F268" s="10">
        <f t="shared" si="15"/>
        <v>311847.53468704084</v>
      </c>
    </row>
    <row r="269" spans="2:6" x14ac:dyDescent="0.3">
      <c r="B269" s="10">
        <v>257</v>
      </c>
      <c r="C269" s="10">
        <f t="shared" si="16"/>
        <v>-100473969.02841316</v>
      </c>
      <c r="D269" s="10">
        <f t="shared" si="17"/>
        <v>-211218.64883688066</v>
      </c>
      <c r="E269" s="10">
        <f t="shared" si="18"/>
        <v>523066.18352392153</v>
      </c>
      <c r="F269" s="10">
        <f t="shared" si="15"/>
        <v>311847.53468704084</v>
      </c>
    </row>
    <row r="270" spans="2:6" x14ac:dyDescent="0.3">
      <c r="B270" s="10">
        <v>258</v>
      </c>
      <c r="C270" s="10">
        <f t="shared" si="16"/>
        <v>-100998140.56796081</v>
      </c>
      <c r="D270" s="10">
        <f t="shared" si="17"/>
        <v>-212324.00486060401</v>
      </c>
      <c r="E270" s="10">
        <f t="shared" si="18"/>
        <v>524171.53954764485</v>
      </c>
      <c r="F270" s="10">
        <f t="shared" ref="F270:F333" si="19">+-PMT($C$7,$C$5,$C$6)</f>
        <v>311847.53468704084</v>
      </c>
    </row>
    <row r="271" spans="2:6" x14ac:dyDescent="0.3">
      <c r="B271" s="10">
        <v>259</v>
      </c>
      <c r="C271" s="10">
        <f t="shared" si="16"/>
        <v>-101523419.79939708</v>
      </c>
      <c r="D271" s="10">
        <f t="shared" si="17"/>
        <v>-213431.69674922875</v>
      </c>
      <c r="E271" s="10">
        <f t="shared" si="18"/>
        <v>525279.23143626959</v>
      </c>
      <c r="F271" s="10">
        <f t="shared" si="19"/>
        <v>311847.53468704084</v>
      </c>
    </row>
    <row r="272" spans="2:6" x14ac:dyDescent="0.3">
      <c r="B272" s="10">
        <v>260</v>
      </c>
      <c r="C272" s="10">
        <f t="shared" si="16"/>
        <v>-102049809.06352308</v>
      </c>
      <c r="D272" s="10">
        <f t="shared" si="17"/>
        <v>-214541.72943896064</v>
      </c>
      <c r="E272" s="10">
        <f t="shared" si="18"/>
        <v>526389.26412600151</v>
      </c>
      <c r="F272" s="10">
        <f t="shared" si="19"/>
        <v>311847.53468704084</v>
      </c>
    </row>
    <row r="273" spans="2:6" x14ac:dyDescent="0.3">
      <c r="B273" s="10">
        <v>261</v>
      </c>
      <c r="C273" s="10">
        <f t="shared" si="16"/>
        <v>-102577310.70608656</v>
      </c>
      <c r="D273" s="10">
        <f t="shared" si="17"/>
        <v>-215654.10787643684</v>
      </c>
      <c r="E273" s="10">
        <f t="shared" si="18"/>
        <v>527501.64256347762</v>
      </c>
      <c r="F273" s="10">
        <f t="shared" si="19"/>
        <v>311847.53468704084</v>
      </c>
    </row>
    <row r="274" spans="2:6" x14ac:dyDescent="0.3">
      <c r="B274" s="10">
        <v>262</v>
      </c>
      <c r="C274" s="10">
        <f t="shared" si="16"/>
        <v>-103105927.07779235</v>
      </c>
      <c r="D274" s="10">
        <f t="shared" si="17"/>
        <v>-216768.83701874784</v>
      </c>
      <c r="E274" s="10">
        <f t="shared" si="18"/>
        <v>528616.37170578865</v>
      </c>
      <c r="F274" s="10">
        <f t="shared" si="19"/>
        <v>311847.53468704084</v>
      </c>
    </row>
    <row r="275" spans="2:6" x14ac:dyDescent="0.3">
      <c r="B275" s="10">
        <v>263</v>
      </c>
      <c r="C275" s="10">
        <f t="shared" si="16"/>
        <v>-103635660.53431284</v>
      </c>
      <c r="D275" s="10">
        <f t="shared" si="17"/>
        <v>-217885.92183345955</v>
      </c>
      <c r="E275" s="10">
        <f t="shared" si="18"/>
        <v>529733.45652050036</v>
      </c>
      <c r="F275" s="10">
        <f t="shared" si="19"/>
        <v>311847.53468704084</v>
      </c>
    </row>
    <row r="276" spans="2:6" x14ac:dyDescent="0.3">
      <c r="B276" s="10">
        <v>264</v>
      </c>
      <c r="C276" s="10">
        <f t="shared" ref="C276:C339" si="20">+C275-E276</f>
        <v>-104166513.43629852</v>
      </c>
      <c r="D276" s="10">
        <f t="shared" ref="D276:D339" si="21">+C275*$C$7</f>
        <v>-219005.36729863545</v>
      </c>
      <c r="E276" s="10">
        <f t="shared" ref="E276:E339" si="22">+F276-D276</f>
        <v>530852.90198567626</v>
      </c>
      <c r="F276" s="10">
        <f t="shared" si="19"/>
        <v>311847.53468704084</v>
      </c>
    </row>
    <row r="277" spans="2:6" x14ac:dyDescent="0.3">
      <c r="B277" s="10">
        <v>265</v>
      </c>
      <c r="C277" s="10">
        <f t="shared" si="20"/>
        <v>-104698488.14938842</v>
      </c>
      <c r="D277" s="10">
        <f t="shared" si="21"/>
        <v>-220127.17840285887</v>
      </c>
      <c r="E277" s="10">
        <f t="shared" si="22"/>
        <v>531974.71308989974</v>
      </c>
      <c r="F277" s="10">
        <f t="shared" si="19"/>
        <v>311847.53468704084</v>
      </c>
    </row>
    <row r="278" spans="2:6" x14ac:dyDescent="0.3">
      <c r="B278" s="10">
        <v>266</v>
      </c>
      <c r="C278" s="10">
        <f t="shared" si="20"/>
        <v>-105231587.04422072</v>
      </c>
      <c r="D278" s="10">
        <f t="shared" si="21"/>
        <v>-221251.36014525502</v>
      </c>
      <c r="E278" s="10">
        <f t="shared" si="22"/>
        <v>533098.89483229583</v>
      </c>
      <c r="F278" s="10">
        <f t="shared" si="19"/>
        <v>311847.53468704084</v>
      </c>
    </row>
    <row r="279" spans="2:6" x14ac:dyDescent="0.3">
      <c r="B279" s="10">
        <v>267</v>
      </c>
      <c r="C279" s="10">
        <f t="shared" si="20"/>
        <v>-105765812.49644327</v>
      </c>
      <c r="D279" s="10">
        <f t="shared" si="21"/>
        <v>-222377.91753551344</v>
      </c>
      <c r="E279" s="10">
        <f t="shared" si="22"/>
        <v>534225.45222255425</v>
      </c>
      <c r="F279" s="10">
        <f t="shared" si="19"/>
        <v>311847.53468704084</v>
      </c>
    </row>
    <row r="280" spans="2:6" x14ac:dyDescent="0.3">
      <c r="B280" s="10">
        <v>268</v>
      </c>
      <c r="C280" s="10">
        <f t="shared" si="20"/>
        <v>-106301166.88672422</v>
      </c>
      <c r="D280" s="10">
        <f t="shared" si="21"/>
        <v>-223506.85559391027</v>
      </c>
      <c r="E280" s="10">
        <f t="shared" si="22"/>
        <v>535354.39028095105</v>
      </c>
      <c r="F280" s="10">
        <f t="shared" si="19"/>
        <v>311847.53468704084</v>
      </c>
    </row>
    <row r="281" spans="2:6" x14ac:dyDescent="0.3">
      <c r="B281" s="10">
        <v>269</v>
      </c>
      <c r="C281" s="10">
        <f t="shared" si="20"/>
        <v>-106837652.60076259</v>
      </c>
      <c r="D281" s="10">
        <f t="shared" si="21"/>
        <v>-224638.17935133059</v>
      </c>
      <c r="E281" s="10">
        <f t="shared" si="22"/>
        <v>536485.71403837146</v>
      </c>
      <c r="F281" s="10">
        <f t="shared" si="19"/>
        <v>311847.53468704084</v>
      </c>
    </row>
    <row r="282" spans="2:6" x14ac:dyDescent="0.3">
      <c r="B282" s="10">
        <v>270</v>
      </c>
      <c r="C282" s="10">
        <f t="shared" si="20"/>
        <v>-107375272.02929892</v>
      </c>
      <c r="D282" s="10">
        <f t="shared" si="21"/>
        <v>-225771.89384929091</v>
      </c>
      <c r="E282" s="10">
        <f t="shared" si="22"/>
        <v>537619.42853633175</v>
      </c>
      <c r="F282" s="10">
        <f t="shared" si="19"/>
        <v>311847.53468704084</v>
      </c>
    </row>
    <row r="283" spans="2:6" x14ac:dyDescent="0.3">
      <c r="B283" s="10">
        <v>271</v>
      </c>
      <c r="C283" s="10">
        <f t="shared" si="20"/>
        <v>-107914027.56812592</v>
      </c>
      <c r="D283" s="10">
        <f t="shared" si="21"/>
        <v>-226908.00413996153</v>
      </c>
      <c r="E283" s="10">
        <f t="shared" si="22"/>
        <v>538755.5388270024</v>
      </c>
      <c r="F283" s="10">
        <f t="shared" si="19"/>
        <v>311847.53468704084</v>
      </c>
    </row>
    <row r="284" spans="2:6" x14ac:dyDescent="0.3">
      <c r="B284" s="10">
        <v>272</v>
      </c>
      <c r="C284" s="10">
        <f t="shared" si="20"/>
        <v>-108453921.61809915</v>
      </c>
      <c r="D284" s="10">
        <f t="shared" si="21"/>
        <v>-228046.51528618921</v>
      </c>
      <c r="E284" s="10">
        <f t="shared" si="22"/>
        <v>539894.04997323011</v>
      </c>
      <c r="F284" s="10">
        <f t="shared" si="19"/>
        <v>311847.53468704084</v>
      </c>
    </row>
    <row r="285" spans="2:6" x14ac:dyDescent="0.3">
      <c r="B285" s="10">
        <v>273</v>
      </c>
      <c r="C285" s="10">
        <f t="shared" si="20"/>
        <v>-108994956.58514771</v>
      </c>
      <c r="D285" s="10">
        <f t="shared" si="21"/>
        <v>-229187.43236151955</v>
      </c>
      <c r="E285" s="10">
        <f t="shared" si="22"/>
        <v>541034.96704856039</v>
      </c>
      <c r="F285" s="10">
        <f t="shared" si="19"/>
        <v>311847.53468704084</v>
      </c>
    </row>
    <row r="286" spans="2:6" x14ac:dyDescent="0.3">
      <c r="B286" s="10">
        <v>274</v>
      </c>
      <c r="C286" s="10">
        <f t="shared" si="20"/>
        <v>-109537134.88028497</v>
      </c>
      <c r="D286" s="10">
        <f t="shared" si="21"/>
        <v>-230330.76045021971</v>
      </c>
      <c r="E286" s="10">
        <f t="shared" si="22"/>
        <v>542178.29513726057</v>
      </c>
      <c r="F286" s="10">
        <f t="shared" si="19"/>
        <v>311847.53468704084</v>
      </c>
    </row>
    <row r="287" spans="2:6" x14ac:dyDescent="0.3">
      <c r="B287" s="10">
        <v>275</v>
      </c>
      <c r="C287" s="10">
        <f t="shared" si="20"/>
        <v>-110080458.91961931</v>
      </c>
      <c r="D287" s="10">
        <f t="shared" si="21"/>
        <v>-231476.50464730107</v>
      </c>
      <c r="E287" s="10">
        <f t="shared" si="22"/>
        <v>543324.03933434188</v>
      </c>
      <c r="F287" s="10">
        <f t="shared" si="19"/>
        <v>311847.53468704084</v>
      </c>
    </row>
    <row r="288" spans="2:6" x14ac:dyDescent="0.3">
      <c r="B288" s="10">
        <v>276</v>
      </c>
      <c r="C288" s="10">
        <f t="shared" si="20"/>
        <v>-110624931.12436488</v>
      </c>
      <c r="D288" s="10">
        <f t="shared" si="21"/>
        <v>-232624.6700585419</v>
      </c>
      <c r="E288" s="10">
        <f t="shared" si="22"/>
        <v>544472.20474558277</v>
      </c>
      <c r="F288" s="10">
        <f t="shared" si="19"/>
        <v>311847.53468704084</v>
      </c>
    </row>
    <row r="289" spans="2:6" x14ac:dyDescent="0.3">
      <c r="B289" s="10">
        <v>277</v>
      </c>
      <c r="C289" s="10">
        <f t="shared" si="20"/>
        <v>-111170553.92085244</v>
      </c>
      <c r="D289" s="10">
        <f t="shared" si="21"/>
        <v>-233775.26180051014</v>
      </c>
      <c r="E289" s="10">
        <f t="shared" si="22"/>
        <v>545622.79648755095</v>
      </c>
      <c r="F289" s="10">
        <f t="shared" si="19"/>
        <v>311847.53468704084</v>
      </c>
    </row>
    <row r="290" spans="2:6" x14ac:dyDescent="0.3">
      <c r="B290" s="10">
        <v>278</v>
      </c>
      <c r="C290" s="10">
        <f t="shared" si="20"/>
        <v>-111717329.74054006</v>
      </c>
      <c r="D290" s="10">
        <f t="shared" si="21"/>
        <v>-234928.28500058615</v>
      </c>
      <c r="E290" s="10">
        <f t="shared" si="22"/>
        <v>546775.81968762702</v>
      </c>
      <c r="F290" s="10">
        <f t="shared" si="19"/>
        <v>311847.53468704084</v>
      </c>
    </row>
    <row r="291" spans="2:6" x14ac:dyDescent="0.3">
      <c r="B291" s="10">
        <v>279</v>
      </c>
      <c r="C291" s="10">
        <f t="shared" si="20"/>
        <v>-112265261.02002409</v>
      </c>
      <c r="D291" s="10">
        <f t="shared" si="21"/>
        <v>-236083.74479698561</v>
      </c>
      <c r="E291" s="10">
        <f t="shared" si="22"/>
        <v>547931.27948402648</v>
      </c>
      <c r="F291" s="10">
        <f t="shared" si="19"/>
        <v>311847.53468704084</v>
      </c>
    </row>
    <row r="292" spans="2:6" x14ac:dyDescent="0.3">
      <c r="B292" s="10">
        <v>280</v>
      </c>
      <c r="C292" s="10">
        <f t="shared" si="20"/>
        <v>-112814350.20104991</v>
      </c>
      <c r="D292" s="10">
        <f t="shared" si="21"/>
        <v>-237241.64633878242</v>
      </c>
      <c r="E292" s="10">
        <f t="shared" si="22"/>
        <v>549089.18102582323</v>
      </c>
      <c r="F292" s="10">
        <f t="shared" si="19"/>
        <v>311847.53468704084</v>
      </c>
    </row>
    <row r="293" spans="2:6" x14ac:dyDescent="0.3">
      <c r="B293" s="10">
        <v>281</v>
      </c>
      <c r="C293" s="10">
        <f t="shared" si="20"/>
        <v>-113364599.73052289</v>
      </c>
      <c r="D293" s="10">
        <f t="shared" si="21"/>
        <v>-238401.99478593157</v>
      </c>
      <c r="E293" s="10">
        <f t="shared" si="22"/>
        <v>550249.52947297238</v>
      </c>
      <c r="F293" s="10">
        <f t="shared" si="19"/>
        <v>311847.53468704084</v>
      </c>
    </row>
    <row r="294" spans="2:6" x14ac:dyDescent="0.3">
      <c r="B294" s="10">
        <v>282</v>
      </c>
      <c r="C294" s="10">
        <f t="shared" si="20"/>
        <v>-113916012.06051922</v>
      </c>
      <c r="D294" s="10">
        <f t="shared" si="21"/>
        <v>-239564.79530929227</v>
      </c>
      <c r="E294" s="10">
        <f t="shared" si="22"/>
        <v>551412.32999633311</v>
      </c>
      <c r="F294" s="10">
        <f t="shared" si="19"/>
        <v>311847.53468704084</v>
      </c>
    </row>
    <row r="295" spans="2:6" x14ac:dyDescent="0.3">
      <c r="B295" s="10">
        <v>283</v>
      </c>
      <c r="C295" s="10">
        <f t="shared" si="20"/>
        <v>-114468589.64829691</v>
      </c>
      <c r="D295" s="10">
        <f t="shared" si="21"/>
        <v>-240730.05309065082</v>
      </c>
      <c r="E295" s="10">
        <f t="shared" si="22"/>
        <v>552577.58777769166</v>
      </c>
      <c r="F295" s="10">
        <f t="shared" si="19"/>
        <v>311847.53468704084</v>
      </c>
    </row>
    <row r="296" spans="2:6" x14ac:dyDescent="0.3">
      <c r="B296" s="10">
        <v>284</v>
      </c>
      <c r="C296" s="10">
        <f t="shared" si="20"/>
        <v>-115022334.9563067</v>
      </c>
      <c r="D296" s="10">
        <f t="shared" si="21"/>
        <v>-241897.77332274392</v>
      </c>
      <c r="E296" s="10">
        <f t="shared" si="22"/>
        <v>553745.30800978479</v>
      </c>
      <c r="F296" s="10">
        <f t="shared" si="19"/>
        <v>311847.53468704084</v>
      </c>
    </row>
    <row r="297" spans="2:6" x14ac:dyDescent="0.3">
      <c r="B297" s="10">
        <v>285</v>
      </c>
      <c r="C297" s="10">
        <f t="shared" si="20"/>
        <v>-115577250.45220302</v>
      </c>
      <c r="D297" s="10">
        <f t="shared" si="21"/>
        <v>-243067.96120928155</v>
      </c>
      <c r="E297" s="10">
        <f t="shared" si="22"/>
        <v>554915.49589632242</v>
      </c>
      <c r="F297" s="10">
        <f t="shared" si="19"/>
        <v>311847.53468704084</v>
      </c>
    </row>
    <row r="298" spans="2:6" x14ac:dyDescent="0.3">
      <c r="B298" s="10">
        <v>286</v>
      </c>
      <c r="C298" s="10">
        <f t="shared" si="20"/>
        <v>-116133338.60885504</v>
      </c>
      <c r="D298" s="10">
        <f t="shared" si="21"/>
        <v>-244240.62196497037</v>
      </c>
      <c r="E298" s="10">
        <f t="shared" si="22"/>
        <v>556088.15665201121</v>
      </c>
      <c r="F298" s="10">
        <f t="shared" si="19"/>
        <v>311847.53468704084</v>
      </c>
    </row>
    <row r="299" spans="2:6" x14ac:dyDescent="0.3">
      <c r="B299" s="10">
        <v>287</v>
      </c>
      <c r="C299" s="10">
        <f t="shared" si="20"/>
        <v>-116690601.90435761</v>
      </c>
      <c r="D299" s="10">
        <f t="shared" si="21"/>
        <v>-245415.76081553692</v>
      </c>
      <c r="E299" s="10">
        <f t="shared" si="22"/>
        <v>557263.29550257779</v>
      </c>
      <c r="F299" s="10">
        <f t="shared" si="19"/>
        <v>311847.53468704084</v>
      </c>
    </row>
    <row r="300" spans="2:6" x14ac:dyDescent="0.3">
      <c r="B300" s="10">
        <v>288</v>
      </c>
      <c r="C300" s="10">
        <f t="shared" si="20"/>
        <v>-117249042.82204241</v>
      </c>
      <c r="D300" s="10">
        <f t="shared" si="21"/>
        <v>-246593.38299775074</v>
      </c>
      <c r="E300" s="10">
        <f t="shared" si="22"/>
        <v>558440.91768479161</v>
      </c>
      <c r="F300" s="10">
        <f t="shared" si="19"/>
        <v>311847.53468704084</v>
      </c>
    </row>
    <row r="301" spans="2:6" x14ac:dyDescent="0.3">
      <c r="B301" s="10">
        <v>289</v>
      </c>
      <c r="C301" s="10">
        <f t="shared" si="20"/>
        <v>-117808663.8504889</v>
      </c>
      <c r="D301" s="10">
        <f t="shared" si="21"/>
        <v>-247773.493759448</v>
      </c>
      <c r="E301" s="10">
        <f t="shared" si="22"/>
        <v>559621.02844648878</v>
      </c>
      <c r="F301" s="10">
        <f t="shared" si="19"/>
        <v>311847.53468704084</v>
      </c>
    </row>
    <row r="302" spans="2:6" x14ac:dyDescent="0.3">
      <c r="B302" s="10">
        <v>290</v>
      </c>
      <c r="C302" s="10">
        <f t="shared" si="20"/>
        <v>-118369467.4835355</v>
      </c>
      <c r="D302" s="10">
        <f t="shared" si="21"/>
        <v>-248956.0983595546</v>
      </c>
      <c r="E302" s="10">
        <f t="shared" si="22"/>
        <v>560803.63304659538</v>
      </c>
      <c r="F302" s="10">
        <f t="shared" si="19"/>
        <v>311847.53468704084</v>
      </c>
    </row>
    <row r="303" spans="2:6" x14ac:dyDescent="0.3">
      <c r="B303" s="10">
        <v>291</v>
      </c>
      <c r="C303" s="10">
        <f t="shared" si="20"/>
        <v>-118931456.22029065</v>
      </c>
      <c r="D303" s="10">
        <f t="shared" si="21"/>
        <v>-250141.20206810976</v>
      </c>
      <c r="E303" s="10">
        <f t="shared" si="22"/>
        <v>561988.7367551506</v>
      </c>
      <c r="F303" s="10">
        <f t="shared" si="19"/>
        <v>311847.53468704084</v>
      </c>
    </row>
    <row r="304" spans="2:6" x14ac:dyDescent="0.3">
      <c r="B304" s="10">
        <v>292</v>
      </c>
      <c r="C304" s="10">
        <f t="shared" si="20"/>
        <v>-119494632.56514397</v>
      </c>
      <c r="D304" s="10">
        <f t="shared" si="21"/>
        <v>-251328.81016628954</v>
      </c>
      <c r="E304" s="10">
        <f t="shared" si="22"/>
        <v>563176.3448533304</v>
      </c>
      <c r="F304" s="10">
        <f t="shared" si="19"/>
        <v>311847.53468704084</v>
      </c>
    </row>
    <row r="305" spans="2:6" x14ac:dyDescent="0.3">
      <c r="B305" s="10">
        <v>293</v>
      </c>
      <c r="C305" s="10">
        <f t="shared" si="20"/>
        <v>-120058999.02777745</v>
      </c>
      <c r="D305" s="10">
        <f t="shared" si="21"/>
        <v>-252518.92794643017</v>
      </c>
      <c r="E305" s="10">
        <f t="shared" si="22"/>
        <v>564366.462633471</v>
      </c>
      <c r="F305" s="10">
        <f t="shared" si="19"/>
        <v>311847.53468704084</v>
      </c>
    </row>
    <row r="306" spans="2:6" x14ac:dyDescent="0.3">
      <c r="B306" s="10">
        <v>294</v>
      </c>
      <c r="C306" s="10">
        <f t="shared" si="20"/>
        <v>-120624558.12317654</v>
      </c>
      <c r="D306" s="10">
        <f t="shared" si="21"/>
        <v>-253711.56071205193</v>
      </c>
      <c r="E306" s="10">
        <f t="shared" si="22"/>
        <v>565559.09539909277</v>
      </c>
      <c r="F306" s="10">
        <f t="shared" si="19"/>
        <v>311847.53468704084</v>
      </c>
    </row>
    <row r="307" spans="2:6" x14ac:dyDescent="0.3">
      <c r="B307" s="10">
        <v>295</v>
      </c>
      <c r="C307" s="10">
        <f t="shared" si="20"/>
        <v>-121191312.37164147</v>
      </c>
      <c r="D307" s="10">
        <f t="shared" si="21"/>
        <v>-254906.71377788254</v>
      </c>
      <c r="E307" s="10">
        <f t="shared" si="22"/>
        <v>566754.24846492335</v>
      </c>
      <c r="F307" s="10">
        <f t="shared" si="19"/>
        <v>311847.53468704084</v>
      </c>
    </row>
    <row r="308" spans="2:6" x14ac:dyDescent="0.3">
      <c r="B308" s="10">
        <v>296</v>
      </c>
      <c r="C308" s="10">
        <f t="shared" si="20"/>
        <v>-121759264.2987984</v>
      </c>
      <c r="D308" s="10">
        <f t="shared" si="21"/>
        <v>-256104.3924698809</v>
      </c>
      <c r="E308" s="10">
        <f t="shared" si="22"/>
        <v>567951.92715692171</v>
      </c>
      <c r="F308" s="10">
        <f t="shared" si="19"/>
        <v>311847.53468704084</v>
      </c>
    </row>
    <row r="309" spans="2:6" x14ac:dyDescent="0.3">
      <c r="B309" s="10">
        <v>297</v>
      </c>
      <c r="C309" s="10">
        <f t="shared" si="20"/>
        <v>-122328416.4356107</v>
      </c>
      <c r="D309" s="10">
        <f t="shared" si="21"/>
        <v>-257304.60212526095</v>
      </c>
      <c r="E309" s="10">
        <f t="shared" si="22"/>
        <v>569152.13681230182</v>
      </c>
      <c r="F309" s="10">
        <f t="shared" si="19"/>
        <v>311847.53468704084</v>
      </c>
    </row>
    <row r="310" spans="2:6" x14ac:dyDescent="0.3">
      <c r="B310" s="10">
        <v>298</v>
      </c>
      <c r="C310" s="10">
        <f t="shared" si="20"/>
        <v>-122898771.31839025</v>
      </c>
      <c r="D310" s="10">
        <f t="shared" si="21"/>
        <v>-258507.34809251525</v>
      </c>
      <c r="E310" s="10">
        <f t="shared" si="22"/>
        <v>570354.88277955609</v>
      </c>
      <c r="F310" s="10">
        <f t="shared" si="19"/>
        <v>311847.53468704084</v>
      </c>
    </row>
    <row r="311" spans="2:6" x14ac:dyDescent="0.3">
      <c r="B311" s="10">
        <v>299</v>
      </c>
      <c r="C311" s="10">
        <f t="shared" si="20"/>
        <v>-123470331.48880874</v>
      </c>
      <c r="D311" s="10">
        <f t="shared" si="21"/>
        <v>-259712.63573143902</v>
      </c>
      <c r="E311" s="10">
        <f t="shared" si="22"/>
        <v>571560.17041847983</v>
      </c>
      <c r="F311" s="10">
        <f t="shared" si="19"/>
        <v>311847.53468704084</v>
      </c>
    </row>
    <row r="312" spans="2:6" x14ac:dyDescent="0.3">
      <c r="B312" s="10">
        <v>300</v>
      </c>
      <c r="C312" s="10">
        <f t="shared" si="20"/>
        <v>-124043099.49390893</v>
      </c>
      <c r="D312" s="10">
        <f t="shared" si="21"/>
        <v>-260920.47041315387</v>
      </c>
      <c r="E312" s="10">
        <f t="shared" si="22"/>
        <v>572768.00510019471</v>
      </c>
      <c r="F312" s="10">
        <f t="shared" si="19"/>
        <v>311847.53468704084</v>
      </c>
    </row>
    <row r="313" spans="2:6" x14ac:dyDescent="0.3">
      <c r="B313" s="10">
        <v>301</v>
      </c>
      <c r="C313" s="10">
        <f t="shared" si="20"/>
        <v>-124617077.8861161</v>
      </c>
      <c r="D313" s="10">
        <f t="shared" si="21"/>
        <v>-262130.8575201318</v>
      </c>
      <c r="E313" s="10">
        <f t="shared" si="22"/>
        <v>573978.3922071727</v>
      </c>
      <c r="F313" s="10">
        <f t="shared" si="19"/>
        <v>311847.53468704084</v>
      </c>
    </row>
    <row r="314" spans="2:6" x14ac:dyDescent="0.3">
      <c r="B314" s="10">
        <v>302</v>
      </c>
      <c r="C314" s="10">
        <f t="shared" si="20"/>
        <v>-125192269.22324936</v>
      </c>
      <c r="D314" s="10">
        <f t="shared" si="21"/>
        <v>-263343.8024462192</v>
      </c>
      <c r="E314" s="10">
        <f t="shared" si="22"/>
        <v>575191.33713325998</v>
      </c>
      <c r="F314" s="10">
        <f t="shared" si="19"/>
        <v>311847.53468704084</v>
      </c>
    </row>
    <row r="315" spans="2:6" x14ac:dyDescent="0.3">
      <c r="B315" s="10">
        <v>303</v>
      </c>
      <c r="C315" s="10">
        <f t="shared" si="20"/>
        <v>-125768676.06853306</v>
      </c>
      <c r="D315" s="10">
        <f t="shared" si="21"/>
        <v>-264559.31059666089</v>
      </c>
      <c r="E315" s="10">
        <f t="shared" si="22"/>
        <v>576406.84528370178</v>
      </c>
      <c r="F315" s="10">
        <f t="shared" si="19"/>
        <v>311847.53468704084</v>
      </c>
    </row>
    <row r="316" spans="2:6" x14ac:dyDescent="0.3">
      <c r="B316" s="10">
        <v>304</v>
      </c>
      <c r="C316" s="10">
        <f t="shared" si="20"/>
        <v>-126346300.99060823</v>
      </c>
      <c r="D316" s="10">
        <f t="shared" si="21"/>
        <v>-265777.38738812407</v>
      </c>
      <c r="E316" s="10">
        <f t="shared" si="22"/>
        <v>577624.92207516497</v>
      </c>
      <c r="F316" s="10">
        <f t="shared" si="19"/>
        <v>311847.53468704084</v>
      </c>
    </row>
    <row r="317" spans="2:6" x14ac:dyDescent="0.3">
      <c r="B317" s="10">
        <v>305</v>
      </c>
      <c r="C317" s="10">
        <f t="shared" si="20"/>
        <v>-126925146.56354399</v>
      </c>
      <c r="D317" s="10">
        <f t="shared" si="21"/>
        <v>-266998.03824872273</v>
      </c>
      <c r="E317" s="10">
        <f t="shared" si="22"/>
        <v>578845.57293576351</v>
      </c>
      <c r="F317" s="10">
        <f t="shared" si="19"/>
        <v>311847.53468704084</v>
      </c>
    </row>
    <row r="318" spans="2:6" x14ac:dyDescent="0.3">
      <c r="B318" s="10">
        <v>306</v>
      </c>
      <c r="C318" s="10">
        <f t="shared" si="20"/>
        <v>-127505215.36684908</v>
      </c>
      <c r="D318" s="10">
        <f t="shared" si="21"/>
        <v>-268221.26861804153</v>
      </c>
      <c r="E318" s="10">
        <f t="shared" si="22"/>
        <v>580068.80330508237</v>
      </c>
      <c r="F318" s="10">
        <f t="shared" si="19"/>
        <v>311847.53468704084</v>
      </c>
    </row>
    <row r="319" spans="2:6" x14ac:dyDescent="0.3">
      <c r="B319" s="10">
        <v>307</v>
      </c>
      <c r="C319" s="10">
        <f t="shared" si="20"/>
        <v>-128086509.98548327</v>
      </c>
      <c r="D319" s="10">
        <f t="shared" si="21"/>
        <v>-269447.08394716028</v>
      </c>
      <c r="E319" s="10">
        <f t="shared" si="22"/>
        <v>581294.61863420112</v>
      </c>
      <c r="F319" s="10">
        <f t="shared" si="19"/>
        <v>311847.53468704084</v>
      </c>
    </row>
    <row r="320" spans="2:6" x14ac:dyDescent="0.3">
      <c r="B320" s="10">
        <v>308</v>
      </c>
      <c r="C320" s="10">
        <f t="shared" si="20"/>
        <v>-128669033.00986899</v>
      </c>
      <c r="D320" s="10">
        <f t="shared" si="21"/>
        <v>-270675.48969867814</v>
      </c>
      <c r="E320" s="10">
        <f t="shared" si="22"/>
        <v>582523.02438571898</v>
      </c>
      <c r="F320" s="10">
        <f t="shared" si="19"/>
        <v>311847.53468704084</v>
      </c>
    </row>
    <row r="321" spans="2:6" x14ac:dyDescent="0.3">
      <c r="B321" s="10">
        <v>309</v>
      </c>
      <c r="C321" s="10">
        <f t="shared" si="20"/>
        <v>-129252787.03590277</v>
      </c>
      <c r="D321" s="10">
        <f t="shared" si="21"/>
        <v>-271906.49134673795</v>
      </c>
      <c r="E321" s="10">
        <f t="shared" si="22"/>
        <v>583754.02603377879</v>
      </c>
      <c r="F321" s="10">
        <f t="shared" si="19"/>
        <v>311847.53468704084</v>
      </c>
    </row>
    <row r="322" spans="2:6" x14ac:dyDescent="0.3">
      <c r="B322" s="10">
        <v>310</v>
      </c>
      <c r="C322" s="10">
        <f t="shared" si="20"/>
        <v>-129837774.66496687</v>
      </c>
      <c r="D322" s="10">
        <f t="shared" si="21"/>
        <v>-273140.09437705064</v>
      </c>
      <c r="E322" s="10">
        <f t="shared" si="22"/>
        <v>584987.62906409148</v>
      </c>
      <c r="F322" s="10">
        <f t="shared" si="19"/>
        <v>311847.53468704084</v>
      </c>
    </row>
    <row r="323" spans="2:6" x14ac:dyDescent="0.3">
      <c r="B323" s="10">
        <v>311</v>
      </c>
      <c r="C323" s="10">
        <f t="shared" si="20"/>
        <v>-130423998.50394082</v>
      </c>
      <c r="D323" s="10">
        <f t="shared" si="21"/>
        <v>-274376.30428691971</v>
      </c>
      <c r="E323" s="10">
        <f t="shared" si="22"/>
        <v>586223.83897396061</v>
      </c>
      <c r="F323" s="10">
        <f t="shared" si="19"/>
        <v>311847.53468704084</v>
      </c>
    </row>
    <row r="324" spans="2:6" x14ac:dyDescent="0.3">
      <c r="B324" s="10">
        <v>312</v>
      </c>
      <c r="C324" s="10">
        <f t="shared" si="20"/>
        <v>-131011461.16521312</v>
      </c>
      <c r="D324" s="10">
        <f t="shared" si="21"/>
        <v>-275615.12658526551</v>
      </c>
      <c r="E324" s="10">
        <f t="shared" si="22"/>
        <v>587462.66127230634</v>
      </c>
      <c r="F324" s="10">
        <f t="shared" si="19"/>
        <v>311847.53468704084</v>
      </c>
    </row>
    <row r="325" spans="2:6" x14ac:dyDescent="0.3">
      <c r="B325" s="10">
        <v>313</v>
      </c>
      <c r="C325" s="10">
        <f t="shared" si="20"/>
        <v>-131600165.26669282</v>
      </c>
      <c r="D325" s="10">
        <f t="shared" si="21"/>
        <v>-276856.56679265026</v>
      </c>
      <c r="E325" s="10">
        <f t="shared" si="22"/>
        <v>588704.1014796911</v>
      </c>
      <c r="F325" s="10">
        <f t="shared" si="19"/>
        <v>311847.53468704084</v>
      </c>
    </row>
    <row r="326" spans="2:6" x14ac:dyDescent="0.3">
      <c r="B326" s="10">
        <v>314</v>
      </c>
      <c r="C326" s="10">
        <f t="shared" si="20"/>
        <v>-132190113.43182117</v>
      </c>
      <c r="D326" s="10">
        <f t="shared" si="21"/>
        <v>-278100.63044130226</v>
      </c>
      <c r="E326" s="10">
        <f t="shared" si="22"/>
        <v>589948.16512834304</v>
      </c>
      <c r="F326" s="10">
        <f t="shared" si="19"/>
        <v>311847.53468704084</v>
      </c>
    </row>
    <row r="327" spans="2:6" x14ac:dyDescent="0.3">
      <c r="B327" s="10">
        <v>315</v>
      </c>
      <c r="C327" s="10">
        <f t="shared" si="20"/>
        <v>-132781308.28958336</v>
      </c>
      <c r="D327" s="10">
        <f t="shared" si="21"/>
        <v>-279347.32307514054</v>
      </c>
      <c r="E327" s="10">
        <f t="shared" si="22"/>
        <v>591194.85776218143</v>
      </c>
      <c r="F327" s="10">
        <f t="shared" si="19"/>
        <v>311847.53468704084</v>
      </c>
    </row>
    <row r="328" spans="2:6" x14ac:dyDescent="0.3">
      <c r="B328" s="10">
        <v>316</v>
      </c>
      <c r="C328" s="10">
        <f t="shared" si="20"/>
        <v>-133373752.47452019</v>
      </c>
      <c r="D328" s="10">
        <f t="shared" si="21"/>
        <v>-280596.65024979971</v>
      </c>
      <c r="E328" s="10">
        <f t="shared" si="22"/>
        <v>592444.18493684055</v>
      </c>
      <c r="F328" s="10">
        <f t="shared" si="19"/>
        <v>311847.53468704084</v>
      </c>
    </row>
    <row r="329" spans="2:6" x14ac:dyDescent="0.3">
      <c r="B329" s="10">
        <v>317</v>
      </c>
      <c r="C329" s="10">
        <f t="shared" si="20"/>
        <v>-133967448.62673989</v>
      </c>
      <c r="D329" s="10">
        <f t="shared" si="21"/>
        <v>-281848.61753265478</v>
      </c>
      <c r="E329" s="10">
        <f t="shared" si="22"/>
        <v>593696.15221969562</v>
      </c>
      <c r="F329" s="10">
        <f t="shared" si="19"/>
        <v>311847.53468704084</v>
      </c>
    </row>
    <row r="330" spans="2:6" x14ac:dyDescent="0.3">
      <c r="B330" s="10">
        <v>318</v>
      </c>
      <c r="C330" s="10">
        <f t="shared" si="20"/>
        <v>-134562399.39192978</v>
      </c>
      <c r="D330" s="10">
        <f t="shared" si="21"/>
        <v>-283103.23050284578</v>
      </c>
      <c r="E330" s="10">
        <f t="shared" si="22"/>
        <v>594950.76518988656</v>
      </c>
      <c r="F330" s="10">
        <f t="shared" si="19"/>
        <v>311847.53468704084</v>
      </c>
    </row>
    <row r="331" spans="2:6" x14ac:dyDescent="0.3">
      <c r="B331" s="10">
        <v>319</v>
      </c>
      <c r="C331" s="10">
        <f t="shared" si="20"/>
        <v>-135158607.42136812</v>
      </c>
      <c r="D331" s="10">
        <f t="shared" si="21"/>
        <v>-284360.49475130276</v>
      </c>
      <c r="E331" s="10">
        <f t="shared" si="22"/>
        <v>596208.0294383436</v>
      </c>
      <c r="F331" s="10">
        <f t="shared" si="19"/>
        <v>311847.53468704084</v>
      </c>
    </row>
    <row r="332" spans="2:6" x14ac:dyDescent="0.3">
      <c r="B332" s="10">
        <v>320</v>
      </c>
      <c r="C332" s="10">
        <f t="shared" si="20"/>
        <v>-135756075.37193593</v>
      </c>
      <c r="D332" s="10">
        <f t="shared" si="21"/>
        <v>-285620.41588077066</v>
      </c>
      <c r="E332" s="10">
        <f t="shared" si="22"/>
        <v>597467.95056781149</v>
      </c>
      <c r="F332" s="10">
        <f t="shared" si="19"/>
        <v>311847.53468704084</v>
      </c>
    </row>
    <row r="333" spans="2:6" x14ac:dyDescent="0.3">
      <c r="B333" s="10">
        <v>321</v>
      </c>
      <c r="C333" s="10">
        <f t="shared" si="20"/>
        <v>-136354805.90612882</v>
      </c>
      <c r="D333" s="10">
        <f t="shared" si="21"/>
        <v>-286882.99950583419</v>
      </c>
      <c r="E333" s="10">
        <f t="shared" si="22"/>
        <v>598730.53419287503</v>
      </c>
      <c r="F333" s="10">
        <f t="shared" si="19"/>
        <v>311847.53468704084</v>
      </c>
    </row>
    <row r="334" spans="2:6" x14ac:dyDescent="0.3">
      <c r="B334" s="10">
        <v>322</v>
      </c>
      <c r="C334" s="10">
        <f t="shared" si="20"/>
        <v>-136954801.69206882</v>
      </c>
      <c r="D334" s="10">
        <f t="shared" si="21"/>
        <v>-288148.25125294307</v>
      </c>
      <c r="E334" s="10">
        <f t="shared" si="22"/>
        <v>599995.78593998391</v>
      </c>
      <c r="F334" s="10">
        <f t="shared" ref="F334:F397" si="23">+-PMT($C$7,$C$5,$C$6)</f>
        <v>311847.53468704084</v>
      </c>
    </row>
    <row r="335" spans="2:6" x14ac:dyDescent="0.3">
      <c r="B335" s="10">
        <v>323</v>
      </c>
      <c r="C335" s="10">
        <f t="shared" si="20"/>
        <v>-137556065.40351629</v>
      </c>
      <c r="D335" s="10">
        <f t="shared" si="21"/>
        <v>-289416.17676043679</v>
      </c>
      <c r="E335" s="10">
        <f t="shared" si="22"/>
        <v>601263.71144747757</v>
      </c>
      <c r="F335" s="10">
        <f t="shared" si="23"/>
        <v>311847.53468704084</v>
      </c>
    </row>
    <row r="336" spans="2:6" x14ac:dyDescent="0.3">
      <c r="B336" s="10">
        <v>324</v>
      </c>
      <c r="C336" s="10">
        <f t="shared" si="20"/>
        <v>-138158599.71988189</v>
      </c>
      <c r="D336" s="10">
        <f t="shared" si="21"/>
        <v>-290686.78167857014</v>
      </c>
      <c r="E336" s="10">
        <f t="shared" si="22"/>
        <v>602534.31636561104</v>
      </c>
      <c r="F336" s="10">
        <f t="shared" si="23"/>
        <v>311847.53468704084</v>
      </c>
    </row>
    <row r="337" spans="2:6" x14ac:dyDescent="0.3">
      <c r="B337" s="10">
        <v>325</v>
      </c>
      <c r="C337" s="10">
        <f t="shared" si="20"/>
        <v>-138762407.32623848</v>
      </c>
      <c r="D337" s="10">
        <f t="shared" si="21"/>
        <v>-291960.07166953798</v>
      </c>
      <c r="E337" s="10">
        <f t="shared" si="22"/>
        <v>603807.60635657888</v>
      </c>
      <c r="F337" s="10">
        <f t="shared" si="23"/>
        <v>311847.53468704084</v>
      </c>
    </row>
    <row r="338" spans="2:6" x14ac:dyDescent="0.3">
      <c r="B338" s="10">
        <v>326</v>
      </c>
      <c r="C338" s="10">
        <f t="shared" si="20"/>
        <v>-139367490.91333303</v>
      </c>
      <c r="D338" s="10">
        <f t="shared" si="21"/>
        <v>-293236.0524075008</v>
      </c>
      <c r="E338" s="10">
        <f t="shared" si="22"/>
        <v>605083.58709454164</v>
      </c>
      <c r="F338" s="10">
        <f t="shared" si="23"/>
        <v>311847.53468704084</v>
      </c>
    </row>
    <row r="339" spans="2:6" x14ac:dyDescent="0.3">
      <c r="B339" s="10">
        <v>327</v>
      </c>
      <c r="C339" s="10">
        <f t="shared" si="20"/>
        <v>-139973853.17759869</v>
      </c>
      <c r="D339" s="10">
        <f t="shared" si="21"/>
        <v>-294514.72957860969</v>
      </c>
      <c r="E339" s="10">
        <f t="shared" si="22"/>
        <v>606362.26426565053</v>
      </c>
      <c r="F339" s="10">
        <f t="shared" si="23"/>
        <v>311847.53468704084</v>
      </c>
    </row>
    <row r="340" spans="2:6" x14ac:dyDescent="0.3">
      <c r="B340" s="10">
        <v>328</v>
      </c>
      <c r="C340" s="10">
        <f t="shared" ref="C340:C403" si="24">+C339-E340</f>
        <v>-140581496.82116675</v>
      </c>
      <c r="D340" s="10">
        <f t="shared" ref="D340:D403" si="25">+C339*$C$7</f>
        <v>-295796.10888103198</v>
      </c>
      <c r="E340" s="10">
        <f t="shared" ref="E340:E403" si="26">+F340-D340</f>
        <v>607643.64356807282</v>
      </c>
      <c r="F340" s="10">
        <f t="shared" si="23"/>
        <v>311847.53468704084</v>
      </c>
    </row>
    <row r="341" spans="2:6" x14ac:dyDescent="0.3">
      <c r="B341" s="10">
        <v>329</v>
      </c>
      <c r="C341" s="10">
        <f t="shared" si="24"/>
        <v>-141190424.55187878</v>
      </c>
      <c r="D341" s="10">
        <f t="shared" si="25"/>
        <v>-297080.1960249765</v>
      </c>
      <c r="E341" s="10">
        <f t="shared" si="26"/>
        <v>608927.73071201728</v>
      </c>
      <c r="F341" s="10">
        <f t="shared" si="23"/>
        <v>311847.53468704084</v>
      </c>
    </row>
    <row r="342" spans="2:6" x14ac:dyDescent="0.3">
      <c r="B342" s="10">
        <v>330</v>
      </c>
      <c r="C342" s="10">
        <f t="shared" si="24"/>
        <v>-141800639.08329853</v>
      </c>
      <c r="D342" s="10">
        <f t="shared" si="25"/>
        <v>-298366.99673271895</v>
      </c>
      <c r="E342" s="10">
        <f t="shared" si="26"/>
        <v>610214.53141975985</v>
      </c>
      <c r="F342" s="10">
        <f t="shared" si="23"/>
        <v>311847.53468704084</v>
      </c>
    </row>
    <row r="343" spans="2:6" x14ac:dyDescent="0.3">
      <c r="B343" s="10">
        <v>331</v>
      </c>
      <c r="C343" s="10">
        <f t="shared" si="24"/>
        <v>-142412143.1347242</v>
      </c>
      <c r="D343" s="10">
        <f t="shared" si="25"/>
        <v>-299656.51673862751</v>
      </c>
      <c r="E343" s="10">
        <f t="shared" si="26"/>
        <v>611504.05142566841</v>
      </c>
      <c r="F343" s="10">
        <f t="shared" si="23"/>
        <v>311847.53468704084</v>
      </c>
    </row>
    <row r="344" spans="2:6" x14ac:dyDescent="0.3">
      <c r="B344" s="10">
        <v>332</v>
      </c>
      <c r="C344" s="10">
        <f t="shared" si="24"/>
        <v>-143024939.43120041</v>
      </c>
      <c r="D344" s="10">
        <f t="shared" si="25"/>
        <v>-300948.76178918849</v>
      </c>
      <c r="E344" s="10">
        <f t="shared" si="26"/>
        <v>612796.29647622933</v>
      </c>
      <c r="F344" s="10">
        <f t="shared" si="23"/>
        <v>311847.53468704084</v>
      </c>
    </row>
    <row r="345" spans="2:6" x14ac:dyDescent="0.3">
      <c r="B345" s="10">
        <v>333</v>
      </c>
      <c r="C345" s="10">
        <f t="shared" si="24"/>
        <v>-143639030.70353049</v>
      </c>
      <c r="D345" s="10">
        <f t="shared" si="25"/>
        <v>-302243.73764303164</v>
      </c>
      <c r="E345" s="10">
        <f t="shared" si="26"/>
        <v>614091.27233007248</v>
      </c>
      <c r="F345" s="10">
        <f t="shared" si="23"/>
        <v>311847.53468704084</v>
      </c>
    </row>
    <row r="346" spans="2:6" x14ac:dyDescent="0.3">
      <c r="B346" s="10">
        <v>334</v>
      </c>
      <c r="C346" s="10">
        <f t="shared" si="24"/>
        <v>-144254419.68828848</v>
      </c>
      <c r="D346" s="10">
        <f t="shared" si="25"/>
        <v>-303541.45007095602</v>
      </c>
      <c r="E346" s="10">
        <f t="shared" si="26"/>
        <v>615388.98475799686</v>
      </c>
      <c r="F346" s="10">
        <f t="shared" si="23"/>
        <v>311847.53468704084</v>
      </c>
    </row>
    <row r="347" spans="2:6" x14ac:dyDescent="0.3">
      <c r="B347" s="10">
        <v>335</v>
      </c>
      <c r="C347" s="10">
        <f t="shared" si="24"/>
        <v>-144871109.12783149</v>
      </c>
      <c r="D347" s="10">
        <f t="shared" si="25"/>
        <v>-304841.9048559558</v>
      </c>
      <c r="E347" s="10">
        <f t="shared" si="26"/>
        <v>616689.4395429967</v>
      </c>
      <c r="F347" s="10">
        <f t="shared" si="23"/>
        <v>311847.53468704084</v>
      </c>
    </row>
    <row r="348" spans="2:6" x14ac:dyDescent="0.3">
      <c r="B348" s="10">
        <v>336</v>
      </c>
      <c r="C348" s="10">
        <f t="shared" si="24"/>
        <v>-145489101.77031177</v>
      </c>
      <c r="D348" s="10">
        <f t="shared" si="25"/>
        <v>-306145.10779324581</v>
      </c>
      <c r="E348" s="10">
        <f t="shared" si="26"/>
        <v>617992.64248028665</v>
      </c>
      <c r="F348" s="10">
        <f t="shared" si="23"/>
        <v>311847.53468704084</v>
      </c>
    </row>
    <row r="349" spans="2:6" x14ac:dyDescent="0.3">
      <c r="B349" s="10">
        <v>337</v>
      </c>
      <c r="C349" s="10">
        <f t="shared" si="24"/>
        <v>-146108400.36968911</v>
      </c>
      <c r="D349" s="10">
        <f t="shared" si="25"/>
        <v>-307451.0646902874</v>
      </c>
      <c r="E349" s="10">
        <f t="shared" si="26"/>
        <v>619298.5993773283</v>
      </c>
      <c r="F349" s="10">
        <f t="shared" si="23"/>
        <v>311847.53468704084</v>
      </c>
    </row>
    <row r="350" spans="2:6" x14ac:dyDescent="0.3">
      <c r="B350" s="10">
        <v>338</v>
      </c>
      <c r="C350" s="10">
        <f t="shared" si="24"/>
        <v>-146729007.68574297</v>
      </c>
      <c r="D350" s="10">
        <f t="shared" si="25"/>
        <v>-308759.78136681457</v>
      </c>
      <c r="E350" s="10">
        <f t="shared" si="26"/>
        <v>620607.31605385547</v>
      </c>
      <c r="F350" s="10">
        <f t="shared" si="23"/>
        <v>311847.53468704084</v>
      </c>
    </row>
    <row r="351" spans="2:6" x14ac:dyDescent="0.3">
      <c r="B351" s="10">
        <v>339</v>
      </c>
      <c r="C351" s="10">
        <f t="shared" si="24"/>
        <v>-147350926.48408487</v>
      </c>
      <c r="D351" s="10">
        <f t="shared" si="25"/>
        <v>-310071.26365485962</v>
      </c>
      <c r="E351" s="10">
        <f t="shared" si="26"/>
        <v>621918.79834190046</v>
      </c>
      <c r="F351" s="10">
        <f t="shared" si="23"/>
        <v>311847.53468704084</v>
      </c>
    </row>
    <row r="352" spans="2:6" x14ac:dyDescent="0.3">
      <c r="B352" s="10">
        <v>340</v>
      </c>
      <c r="C352" s="10">
        <f t="shared" si="24"/>
        <v>-147974159.53617069</v>
      </c>
      <c r="D352" s="10">
        <f t="shared" si="25"/>
        <v>-311385.51739877911</v>
      </c>
      <c r="E352" s="10">
        <f t="shared" si="26"/>
        <v>623233.05208581989</v>
      </c>
      <c r="F352" s="10">
        <f t="shared" si="23"/>
        <v>311847.53468704084</v>
      </c>
    </row>
    <row r="353" spans="2:6" x14ac:dyDescent="0.3">
      <c r="B353" s="10">
        <v>341</v>
      </c>
      <c r="C353" s="10">
        <f t="shared" si="24"/>
        <v>-148598709.619313</v>
      </c>
      <c r="D353" s="10">
        <f t="shared" si="25"/>
        <v>-312702.54845528031</v>
      </c>
      <c r="E353" s="10">
        <f t="shared" si="26"/>
        <v>624550.08314232109</v>
      </c>
      <c r="F353" s="10">
        <f t="shared" si="23"/>
        <v>311847.53468704084</v>
      </c>
    </row>
    <row r="354" spans="2:6" x14ac:dyDescent="0.3">
      <c r="B354" s="10">
        <v>342</v>
      </c>
      <c r="C354" s="10">
        <f t="shared" si="24"/>
        <v>-149224579.5166935</v>
      </c>
      <c r="D354" s="10">
        <f t="shared" si="25"/>
        <v>-314022.3626934468</v>
      </c>
      <c r="E354" s="10">
        <f t="shared" si="26"/>
        <v>625869.89738048764</v>
      </c>
      <c r="F354" s="10">
        <f t="shared" si="23"/>
        <v>311847.53468704084</v>
      </c>
    </row>
    <row r="355" spans="2:6" x14ac:dyDescent="0.3">
      <c r="B355" s="10">
        <v>343</v>
      </c>
      <c r="C355" s="10">
        <f t="shared" si="24"/>
        <v>-149851772.01737532</v>
      </c>
      <c r="D355" s="10">
        <f t="shared" si="25"/>
        <v>-315344.96599476499</v>
      </c>
      <c r="E355" s="10">
        <f t="shared" si="26"/>
        <v>627192.50068180589</v>
      </c>
      <c r="F355" s="10">
        <f t="shared" si="23"/>
        <v>311847.53468704084</v>
      </c>
    </row>
    <row r="356" spans="2:6" x14ac:dyDescent="0.3">
      <c r="B356" s="10">
        <v>344</v>
      </c>
      <c r="C356" s="10">
        <f t="shared" si="24"/>
        <v>-150480289.91631553</v>
      </c>
      <c r="D356" s="10">
        <f t="shared" si="25"/>
        <v>-316670.36425315012</v>
      </c>
      <c r="E356" s="10">
        <f t="shared" si="26"/>
        <v>628517.89894019091</v>
      </c>
      <c r="F356" s="10">
        <f t="shared" si="23"/>
        <v>311847.53468704084</v>
      </c>
    </row>
    <row r="357" spans="2:6" x14ac:dyDescent="0.3">
      <c r="B357" s="10">
        <v>345</v>
      </c>
      <c r="C357" s="10">
        <f t="shared" si="24"/>
        <v>-151110136.01437753</v>
      </c>
      <c r="D357" s="10">
        <f t="shared" si="25"/>
        <v>-317998.56337497261</v>
      </c>
      <c r="E357" s="10">
        <f t="shared" si="26"/>
        <v>629846.09806201351</v>
      </c>
      <c r="F357" s="10">
        <f t="shared" si="23"/>
        <v>311847.53468704084</v>
      </c>
    </row>
    <row r="358" spans="2:6" x14ac:dyDescent="0.3">
      <c r="B358" s="10">
        <v>346</v>
      </c>
      <c r="C358" s="10">
        <f t="shared" si="24"/>
        <v>-151741313.11834365</v>
      </c>
      <c r="D358" s="10">
        <f t="shared" si="25"/>
        <v>-319329.56927908427</v>
      </c>
      <c r="E358" s="10">
        <f t="shared" si="26"/>
        <v>631177.10396612505</v>
      </c>
      <c r="F358" s="10">
        <f t="shared" si="23"/>
        <v>311847.53468704084</v>
      </c>
    </row>
    <row r="359" spans="2:6" x14ac:dyDescent="0.3">
      <c r="B359" s="10">
        <v>347</v>
      </c>
      <c r="C359" s="10">
        <f t="shared" si="24"/>
        <v>-152373824.04092753</v>
      </c>
      <c r="D359" s="10">
        <f t="shared" si="25"/>
        <v>-320663.38789684494</v>
      </c>
      <c r="E359" s="10">
        <f t="shared" si="26"/>
        <v>632510.92258388572</v>
      </c>
      <c r="F359" s="10">
        <f t="shared" si="23"/>
        <v>311847.53468704084</v>
      </c>
    </row>
    <row r="360" spans="2:6" x14ac:dyDescent="0.3">
      <c r="B360" s="10">
        <v>348</v>
      </c>
      <c r="C360" s="10">
        <f t="shared" si="24"/>
        <v>-153007671.60078672</v>
      </c>
      <c r="D360" s="10">
        <f t="shared" si="25"/>
        <v>-322000.0251721486</v>
      </c>
      <c r="E360" s="10">
        <f t="shared" si="26"/>
        <v>633847.55985918944</v>
      </c>
      <c r="F360" s="10">
        <f t="shared" si="23"/>
        <v>311847.53468704084</v>
      </c>
    </row>
    <row r="361" spans="2:6" x14ac:dyDescent="0.3">
      <c r="B361" s="10">
        <v>349</v>
      </c>
      <c r="C361" s="10">
        <f t="shared" si="24"/>
        <v>-153642858.6225352</v>
      </c>
      <c r="D361" s="10">
        <f t="shared" si="25"/>
        <v>-323339.48706145014</v>
      </c>
      <c r="E361" s="10">
        <f t="shared" si="26"/>
        <v>635187.02174849098</v>
      </c>
      <c r="F361" s="10">
        <f t="shared" si="23"/>
        <v>311847.53468704084</v>
      </c>
    </row>
    <row r="362" spans="2:6" x14ac:dyDescent="0.3">
      <c r="B362" s="10">
        <v>350</v>
      </c>
      <c r="C362" s="10">
        <f t="shared" si="24"/>
        <v>-154279387.93675604</v>
      </c>
      <c r="D362" s="10">
        <f t="shared" si="25"/>
        <v>-324681.77953379171</v>
      </c>
      <c r="E362" s="10">
        <f t="shared" si="26"/>
        <v>636529.31422083254</v>
      </c>
      <c r="F362" s="10">
        <f t="shared" si="23"/>
        <v>311847.53468704084</v>
      </c>
    </row>
    <row r="363" spans="2:6" x14ac:dyDescent="0.3">
      <c r="B363" s="10">
        <v>351</v>
      </c>
      <c r="C363" s="10">
        <f t="shared" si="24"/>
        <v>-154917262.38001391</v>
      </c>
      <c r="D363" s="10">
        <f t="shared" si="25"/>
        <v>-326026.90857082937</v>
      </c>
      <c r="E363" s="10">
        <f t="shared" si="26"/>
        <v>637874.44325787015</v>
      </c>
      <c r="F363" s="10">
        <f t="shared" si="23"/>
        <v>311847.53468704084</v>
      </c>
    </row>
    <row r="364" spans="2:6" x14ac:dyDescent="0.3">
      <c r="B364" s="10">
        <v>352</v>
      </c>
      <c r="C364" s="10">
        <f t="shared" si="24"/>
        <v>-155556484.79486781</v>
      </c>
      <c r="D364" s="10">
        <f t="shared" si="25"/>
        <v>-327374.88016685977</v>
      </c>
      <c r="E364" s="10">
        <f t="shared" si="26"/>
        <v>639222.41485390067</v>
      </c>
      <c r="F364" s="10">
        <f t="shared" si="23"/>
        <v>311847.53468704084</v>
      </c>
    </row>
    <row r="365" spans="2:6" x14ac:dyDescent="0.3">
      <c r="B365" s="10">
        <v>353</v>
      </c>
      <c r="C365" s="10">
        <f t="shared" si="24"/>
        <v>-156197058.02988371</v>
      </c>
      <c r="D365" s="10">
        <f t="shared" si="25"/>
        <v>-328725.70032884687</v>
      </c>
      <c r="E365" s="10">
        <f t="shared" si="26"/>
        <v>640573.23501588777</v>
      </c>
      <c r="F365" s="10">
        <f t="shared" si="23"/>
        <v>311847.53468704084</v>
      </c>
    </row>
    <row r="366" spans="2:6" x14ac:dyDescent="0.3">
      <c r="B366" s="10">
        <v>354</v>
      </c>
      <c r="C366" s="10">
        <f t="shared" si="24"/>
        <v>-156838984.9396472</v>
      </c>
      <c r="D366" s="10">
        <f t="shared" si="25"/>
        <v>-330079.37507644866</v>
      </c>
      <c r="E366" s="10">
        <f t="shared" si="26"/>
        <v>641926.9097634895</v>
      </c>
      <c r="F366" s="10">
        <f t="shared" si="23"/>
        <v>311847.53468704084</v>
      </c>
    </row>
    <row r="367" spans="2:6" x14ac:dyDescent="0.3">
      <c r="B367" s="10">
        <v>355</v>
      </c>
      <c r="C367" s="10">
        <f t="shared" si="24"/>
        <v>-157482268.38477629</v>
      </c>
      <c r="D367" s="10">
        <f t="shared" si="25"/>
        <v>-331435.91044204403</v>
      </c>
      <c r="E367" s="10">
        <f t="shared" si="26"/>
        <v>643283.44512908487</v>
      </c>
      <c r="F367" s="10">
        <f t="shared" si="23"/>
        <v>311847.53468704084</v>
      </c>
    </row>
    <row r="368" spans="2:6" x14ac:dyDescent="0.3">
      <c r="B368" s="10">
        <v>356</v>
      </c>
      <c r="C368" s="10">
        <f t="shared" si="24"/>
        <v>-158126911.2319341</v>
      </c>
      <c r="D368" s="10">
        <f t="shared" si="25"/>
        <v>-332795.31247075967</v>
      </c>
      <c r="E368" s="10">
        <f t="shared" si="26"/>
        <v>644642.84715780057</v>
      </c>
      <c r="F368" s="10">
        <f t="shared" si="23"/>
        <v>311847.53468704084</v>
      </c>
    </row>
    <row r="369" spans="2:6" x14ac:dyDescent="0.3">
      <c r="B369" s="10">
        <v>357</v>
      </c>
      <c r="C369" s="10">
        <f t="shared" si="24"/>
        <v>-158772916.35384163</v>
      </c>
      <c r="D369" s="10">
        <f t="shared" si="25"/>
        <v>-334157.58722049691</v>
      </c>
      <c r="E369" s="10">
        <f t="shared" si="26"/>
        <v>646005.1219075378</v>
      </c>
      <c r="F369" s="10">
        <f t="shared" si="23"/>
        <v>311847.53468704084</v>
      </c>
    </row>
    <row r="370" spans="2:6" x14ac:dyDescent="0.3">
      <c r="B370" s="10">
        <v>358</v>
      </c>
      <c r="C370" s="10">
        <f t="shared" si="24"/>
        <v>-159420286.62929064</v>
      </c>
      <c r="D370" s="10">
        <f t="shared" si="25"/>
        <v>-335522.74076195876</v>
      </c>
      <c r="E370" s="10">
        <f t="shared" si="26"/>
        <v>647370.2754489996</v>
      </c>
      <c r="F370" s="10">
        <f t="shared" si="23"/>
        <v>311847.53468704084</v>
      </c>
    </row>
    <row r="371" spans="2:6" x14ac:dyDescent="0.3">
      <c r="B371" s="10">
        <v>359</v>
      </c>
      <c r="C371" s="10">
        <f t="shared" si="24"/>
        <v>-160069024.94315636</v>
      </c>
      <c r="D371" s="10">
        <f t="shared" si="25"/>
        <v>-336890.77917867718</v>
      </c>
      <c r="E371" s="10">
        <f t="shared" si="26"/>
        <v>648738.31386571797</v>
      </c>
      <c r="F371" s="10">
        <f t="shared" si="23"/>
        <v>311847.53468704084</v>
      </c>
    </row>
    <row r="372" spans="2:6" x14ac:dyDescent="0.3">
      <c r="B372" s="10">
        <v>360</v>
      </c>
      <c r="C372" s="10">
        <f t="shared" si="24"/>
        <v>-160719134.18641046</v>
      </c>
      <c r="D372" s="10">
        <f t="shared" si="25"/>
        <v>-338261.70856703981</v>
      </c>
      <c r="E372" s="10">
        <f t="shared" si="26"/>
        <v>650109.24325408065</v>
      </c>
      <c r="F372" s="10">
        <f t="shared" si="23"/>
        <v>311847.53468704084</v>
      </c>
    </row>
    <row r="373" spans="2:6" x14ac:dyDescent="0.3">
      <c r="B373" s="10">
        <v>361</v>
      </c>
      <c r="C373" s="10">
        <f t="shared" si="24"/>
        <v>-161370617.25613382</v>
      </c>
      <c r="D373" s="10">
        <f t="shared" si="25"/>
        <v>-339635.53503631736</v>
      </c>
      <c r="E373" s="10">
        <f t="shared" si="26"/>
        <v>651483.06972335814</v>
      </c>
      <c r="F373" s="10">
        <f t="shared" si="23"/>
        <v>311847.53468704084</v>
      </c>
    </row>
    <row r="374" spans="2:6" x14ac:dyDescent="0.3">
      <c r="B374" s="10">
        <v>362</v>
      </c>
      <c r="C374" s="10">
        <f t="shared" si="24"/>
        <v>-162023477.05552956</v>
      </c>
      <c r="D374" s="10">
        <f t="shared" si="25"/>
        <v>-341012.26470869075</v>
      </c>
      <c r="E374" s="10">
        <f t="shared" si="26"/>
        <v>652859.79939573165</v>
      </c>
      <c r="F374" s="10">
        <f t="shared" si="23"/>
        <v>311847.53468704084</v>
      </c>
    </row>
    <row r="375" spans="2:6" x14ac:dyDescent="0.3">
      <c r="B375" s="10">
        <v>363</v>
      </c>
      <c r="C375" s="10">
        <f t="shared" si="24"/>
        <v>-162677716.49393588</v>
      </c>
      <c r="D375" s="10">
        <f t="shared" si="25"/>
        <v>-342391.90371927863</v>
      </c>
      <c r="E375" s="10">
        <f t="shared" si="26"/>
        <v>654239.43840631947</v>
      </c>
      <c r="F375" s="10">
        <f t="shared" si="23"/>
        <v>311847.53468704084</v>
      </c>
    </row>
    <row r="376" spans="2:6" x14ac:dyDescent="0.3">
      <c r="B376" s="10">
        <v>364</v>
      </c>
      <c r="C376" s="10">
        <f t="shared" si="24"/>
        <v>-163333338.48683909</v>
      </c>
      <c r="D376" s="10">
        <f t="shared" si="25"/>
        <v>-343774.45821616426</v>
      </c>
      <c r="E376" s="10">
        <f t="shared" si="26"/>
        <v>655621.9929032051</v>
      </c>
      <c r="F376" s="10">
        <f t="shared" si="23"/>
        <v>311847.53468704084</v>
      </c>
    </row>
    <row r="377" spans="2:6" x14ac:dyDescent="0.3">
      <c r="B377" s="10">
        <v>365</v>
      </c>
      <c r="C377" s="10">
        <f t="shared" si="24"/>
        <v>-163990345.95588654</v>
      </c>
      <c r="D377" s="10">
        <f t="shared" si="25"/>
        <v>-345159.93436042342</v>
      </c>
      <c r="E377" s="10">
        <f t="shared" si="26"/>
        <v>657007.4690474642</v>
      </c>
      <c r="F377" s="10">
        <f t="shared" si="23"/>
        <v>311847.53468704084</v>
      </c>
    </row>
    <row r="378" spans="2:6" x14ac:dyDescent="0.3">
      <c r="B378" s="10">
        <v>366</v>
      </c>
      <c r="C378" s="10">
        <f t="shared" si="24"/>
        <v>-164648741.82889974</v>
      </c>
      <c r="D378" s="10">
        <f t="shared" si="25"/>
        <v>-346548.33832615148</v>
      </c>
      <c r="E378" s="10">
        <f t="shared" si="26"/>
        <v>658395.87301319232</v>
      </c>
      <c r="F378" s="10">
        <f t="shared" si="23"/>
        <v>311847.53468704084</v>
      </c>
    </row>
    <row r="379" spans="2:6" x14ac:dyDescent="0.3">
      <c r="B379" s="10">
        <v>367</v>
      </c>
      <c r="C379" s="10">
        <f t="shared" si="24"/>
        <v>-165308529.03988728</v>
      </c>
      <c r="D379" s="10">
        <f t="shared" si="25"/>
        <v>-347939.67630049109</v>
      </c>
      <c r="E379" s="10">
        <f t="shared" si="26"/>
        <v>659787.21098753193</v>
      </c>
      <c r="F379" s="10">
        <f t="shared" si="23"/>
        <v>311847.53468704084</v>
      </c>
    </row>
    <row r="380" spans="2:6" x14ac:dyDescent="0.3">
      <c r="B380" s="10">
        <v>368</v>
      </c>
      <c r="C380" s="10">
        <f t="shared" si="24"/>
        <v>-165969710.52905798</v>
      </c>
      <c r="D380" s="10">
        <f t="shared" si="25"/>
        <v>-349333.95448365976</v>
      </c>
      <c r="E380" s="10">
        <f t="shared" si="26"/>
        <v>661181.48917070054</v>
      </c>
      <c r="F380" s="10">
        <f t="shared" si="23"/>
        <v>311847.53468704084</v>
      </c>
    </row>
    <row r="381" spans="2:6" x14ac:dyDescent="0.3">
      <c r="B381" s="10">
        <v>369</v>
      </c>
      <c r="C381" s="10">
        <f t="shared" si="24"/>
        <v>-166632289.242834</v>
      </c>
      <c r="D381" s="10">
        <f t="shared" si="25"/>
        <v>-350731.1790889774</v>
      </c>
      <c r="E381" s="10">
        <f t="shared" si="26"/>
        <v>662578.71377601824</v>
      </c>
      <c r="F381" s="10">
        <f t="shared" si="23"/>
        <v>311847.53468704084</v>
      </c>
    </row>
    <row r="382" spans="2:6" x14ac:dyDescent="0.3">
      <c r="B382" s="10">
        <v>370</v>
      </c>
      <c r="C382" s="10">
        <f t="shared" si="24"/>
        <v>-167296268.13386393</v>
      </c>
      <c r="D382" s="10">
        <f t="shared" si="25"/>
        <v>-352131.35634289408</v>
      </c>
      <c r="E382" s="10">
        <f t="shared" si="26"/>
        <v>663978.89102993486</v>
      </c>
      <c r="F382" s="10">
        <f t="shared" si="23"/>
        <v>311847.53468704084</v>
      </c>
    </row>
    <row r="383" spans="2:6" x14ac:dyDescent="0.3">
      <c r="B383" s="10">
        <v>371</v>
      </c>
      <c r="C383" s="10">
        <f t="shared" si="24"/>
        <v>-167961650.16103598</v>
      </c>
      <c r="D383" s="10">
        <f t="shared" si="25"/>
        <v>-353534.49248501775</v>
      </c>
      <c r="E383" s="10">
        <f t="shared" si="26"/>
        <v>665382.02717205859</v>
      </c>
      <c r="F383" s="10">
        <f t="shared" si="23"/>
        <v>311847.53468704084</v>
      </c>
    </row>
    <row r="384" spans="2:6" x14ac:dyDescent="0.3">
      <c r="B384" s="10">
        <v>372</v>
      </c>
      <c r="C384" s="10">
        <f t="shared" si="24"/>
        <v>-168628438.28949118</v>
      </c>
      <c r="D384" s="10">
        <f t="shared" si="25"/>
        <v>-354940.59376814199</v>
      </c>
      <c r="E384" s="10">
        <f t="shared" si="26"/>
        <v>666788.12845518277</v>
      </c>
      <c r="F384" s="10">
        <f t="shared" si="23"/>
        <v>311847.53468704084</v>
      </c>
    </row>
    <row r="385" spans="2:6" x14ac:dyDescent="0.3">
      <c r="B385" s="10">
        <v>373</v>
      </c>
      <c r="C385" s="10">
        <f t="shared" si="24"/>
        <v>-169296635.4906365</v>
      </c>
      <c r="D385" s="10">
        <f t="shared" si="25"/>
        <v>-356349.66645827406</v>
      </c>
      <c r="E385" s="10">
        <f t="shared" si="26"/>
        <v>668197.20114531484</v>
      </c>
      <c r="F385" s="10">
        <f t="shared" si="23"/>
        <v>311847.53468704084</v>
      </c>
    </row>
    <row r="386" spans="2:6" x14ac:dyDescent="0.3">
      <c r="B386" s="10">
        <v>374</v>
      </c>
      <c r="C386" s="10">
        <f t="shared" si="24"/>
        <v>-169966244.7421582</v>
      </c>
      <c r="D386" s="10">
        <f t="shared" si="25"/>
        <v>-357761.7168346626</v>
      </c>
      <c r="E386" s="10">
        <f t="shared" si="26"/>
        <v>669609.25152170344</v>
      </c>
      <c r="F386" s="10">
        <f t="shared" si="23"/>
        <v>311847.53468704084</v>
      </c>
    </row>
    <row r="387" spans="2:6" x14ac:dyDescent="0.3">
      <c r="B387" s="10">
        <v>375</v>
      </c>
      <c r="C387" s="10">
        <f t="shared" si="24"/>
        <v>-170637269.02803507</v>
      </c>
      <c r="D387" s="10">
        <f t="shared" si="25"/>
        <v>-359176.75118982571</v>
      </c>
      <c r="E387" s="10">
        <f t="shared" si="26"/>
        <v>671024.28587686655</v>
      </c>
      <c r="F387" s="10">
        <f t="shared" si="23"/>
        <v>311847.53468704084</v>
      </c>
    </row>
    <row r="388" spans="2:6" x14ac:dyDescent="0.3">
      <c r="B388" s="10">
        <v>376</v>
      </c>
      <c r="C388" s="10">
        <f t="shared" si="24"/>
        <v>-171309711.3385517</v>
      </c>
      <c r="D388" s="10">
        <f t="shared" si="25"/>
        <v>-360594.77582957904</v>
      </c>
      <c r="E388" s="10">
        <f t="shared" si="26"/>
        <v>672442.31051661982</v>
      </c>
      <c r="F388" s="10">
        <f t="shared" si="23"/>
        <v>311847.53468704084</v>
      </c>
    </row>
    <row r="389" spans="2:6" x14ac:dyDescent="0.3">
      <c r="B389" s="10">
        <v>377</v>
      </c>
      <c r="C389" s="10">
        <f t="shared" si="24"/>
        <v>-171983574.67031181</v>
      </c>
      <c r="D389" s="10">
        <f t="shared" si="25"/>
        <v>-362015.79707306385</v>
      </c>
      <c r="E389" s="10">
        <f t="shared" si="26"/>
        <v>673863.33176010475</v>
      </c>
      <c r="F389" s="10">
        <f t="shared" si="23"/>
        <v>311847.53468704084</v>
      </c>
    </row>
    <row r="390" spans="2:6" x14ac:dyDescent="0.3">
      <c r="B390" s="10">
        <v>378</v>
      </c>
      <c r="C390" s="10">
        <f t="shared" si="24"/>
        <v>-172658862.02625161</v>
      </c>
      <c r="D390" s="10">
        <f t="shared" si="25"/>
        <v>-363439.82125277509</v>
      </c>
      <c r="E390" s="10">
        <f t="shared" si="26"/>
        <v>675287.35593981599</v>
      </c>
      <c r="F390" s="10">
        <f t="shared" si="23"/>
        <v>311847.53468704084</v>
      </c>
    </row>
    <row r="391" spans="2:6" x14ac:dyDescent="0.3">
      <c r="B391" s="10">
        <v>379</v>
      </c>
      <c r="C391" s="10">
        <f t="shared" si="24"/>
        <v>-173335576.41565326</v>
      </c>
      <c r="D391" s="10">
        <f t="shared" si="25"/>
        <v>-364866.85471458966</v>
      </c>
      <c r="E391" s="10">
        <f t="shared" si="26"/>
        <v>676714.3894016305</v>
      </c>
      <c r="F391" s="10">
        <f t="shared" si="23"/>
        <v>311847.53468704084</v>
      </c>
    </row>
    <row r="392" spans="2:6" x14ac:dyDescent="0.3">
      <c r="B392" s="10">
        <v>380</v>
      </c>
      <c r="C392" s="10">
        <f t="shared" si="24"/>
        <v>-174013720.8541581</v>
      </c>
      <c r="D392" s="10">
        <f t="shared" si="25"/>
        <v>-366296.90381779493</v>
      </c>
      <c r="E392" s="10">
        <f t="shared" si="26"/>
        <v>678144.43850483582</v>
      </c>
      <c r="F392" s="10">
        <f t="shared" si="23"/>
        <v>311847.53468704084</v>
      </c>
    </row>
    <row r="393" spans="2:6" x14ac:dyDescent="0.3">
      <c r="B393" s="10">
        <v>381</v>
      </c>
      <c r="C393" s="10">
        <f t="shared" si="24"/>
        <v>-174693298.36378026</v>
      </c>
      <c r="D393" s="10">
        <f t="shared" si="25"/>
        <v>-367729.9749351166</v>
      </c>
      <c r="E393" s="10">
        <f t="shared" si="26"/>
        <v>679577.50962215743</v>
      </c>
      <c r="F393" s="10">
        <f t="shared" si="23"/>
        <v>311847.53468704084</v>
      </c>
    </row>
    <row r="394" spans="2:6" x14ac:dyDescent="0.3">
      <c r="B394" s="10">
        <v>382</v>
      </c>
      <c r="C394" s="10">
        <f t="shared" si="24"/>
        <v>-175374311.97292006</v>
      </c>
      <c r="D394" s="10">
        <f t="shared" si="25"/>
        <v>-369166.07445274759</v>
      </c>
      <c r="E394" s="10">
        <f t="shared" si="26"/>
        <v>681013.60913978843</v>
      </c>
      <c r="F394" s="10">
        <f t="shared" si="23"/>
        <v>311847.53468704084</v>
      </c>
    </row>
    <row r="395" spans="2:6" x14ac:dyDescent="0.3">
      <c r="B395" s="10">
        <v>383</v>
      </c>
      <c r="C395" s="10">
        <f t="shared" si="24"/>
        <v>-176056764.71637747</v>
      </c>
      <c r="D395" s="10">
        <f t="shared" si="25"/>
        <v>-370605.20877037611</v>
      </c>
      <c r="E395" s="10">
        <f t="shared" si="26"/>
        <v>682452.743457417</v>
      </c>
      <c r="F395" s="10">
        <f t="shared" si="23"/>
        <v>311847.53468704084</v>
      </c>
    </row>
    <row r="396" spans="2:6" x14ac:dyDescent="0.3">
      <c r="B396" s="10">
        <v>384</v>
      </c>
      <c r="C396" s="10">
        <f t="shared" si="24"/>
        <v>-176740659.63536572</v>
      </c>
      <c r="D396" s="10">
        <f t="shared" si="25"/>
        <v>-372047.38430121442</v>
      </c>
      <c r="E396" s="10">
        <f t="shared" si="26"/>
        <v>683894.91898825532</v>
      </c>
      <c r="F396" s="10">
        <f t="shared" si="23"/>
        <v>311847.53468704084</v>
      </c>
    </row>
    <row r="397" spans="2:6" x14ac:dyDescent="0.3">
      <c r="B397" s="10">
        <v>385</v>
      </c>
      <c r="C397" s="10">
        <f t="shared" si="24"/>
        <v>-177425999.7775248</v>
      </c>
      <c r="D397" s="10">
        <f t="shared" si="25"/>
        <v>-373492.60747202736</v>
      </c>
      <c r="E397" s="10">
        <f t="shared" si="26"/>
        <v>685340.14215906826</v>
      </c>
      <c r="F397" s="10">
        <f t="shared" si="23"/>
        <v>311847.53468704084</v>
      </c>
    </row>
    <row r="398" spans="2:6" x14ac:dyDescent="0.3">
      <c r="B398" s="10">
        <v>386</v>
      </c>
      <c r="C398" s="10">
        <f t="shared" si="24"/>
        <v>-178112788.196935</v>
      </c>
      <c r="D398" s="10">
        <f t="shared" si="25"/>
        <v>-374940.88472316094</v>
      </c>
      <c r="E398" s="10">
        <f t="shared" si="26"/>
        <v>686788.41941020172</v>
      </c>
      <c r="F398" s="10">
        <f t="shared" ref="F398:F416" si="27">+-PMT($C$7,$C$5,$C$6)</f>
        <v>311847.53468704084</v>
      </c>
    </row>
    <row r="399" spans="2:6" x14ac:dyDescent="0.3">
      <c r="B399" s="10">
        <v>387</v>
      </c>
      <c r="C399" s="10">
        <f t="shared" si="24"/>
        <v>-178801027.95413062</v>
      </c>
      <c r="D399" s="10">
        <f t="shared" si="25"/>
        <v>-376392.22250857099</v>
      </c>
      <c r="E399" s="10">
        <f t="shared" si="26"/>
        <v>688239.75719561183</v>
      </c>
      <c r="F399" s="10">
        <f t="shared" si="27"/>
        <v>311847.53468704084</v>
      </c>
    </row>
    <row r="400" spans="2:6" x14ac:dyDescent="0.3">
      <c r="B400" s="10">
        <v>388</v>
      </c>
      <c r="C400" s="10">
        <f t="shared" si="24"/>
        <v>-179490722.11611351</v>
      </c>
      <c r="D400" s="10">
        <f t="shared" si="25"/>
        <v>-377846.62729585217</v>
      </c>
      <c r="E400" s="10">
        <f t="shared" si="26"/>
        <v>689694.16198289301</v>
      </c>
      <c r="F400" s="10">
        <f t="shared" si="27"/>
        <v>311847.53468704084</v>
      </c>
    </row>
    <row r="401" spans="2:6" x14ac:dyDescent="0.3">
      <c r="B401" s="10">
        <v>389</v>
      </c>
      <c r="C401" s="10">
        <f t="shared" si="24"/>
        <v>-180181873.75636682</v>
      </c>
      <c r="D401" s="10">
        <f t="shared" si="25"/>
        <v>-379304.10556626646</v>
      </c>
      <c r="E401" s="10">
        <f t="shared" si="26"/>
        <v>691151.6402533073</v>
      </c>
      <c r="F401" s="10">
        <f t="shared" si="27"/>
        <v>311847.53468704084</v>
      </c>
    </row>
    <row r="402" spans="2:6" x14ac:dyDescent="0.3">
      <c r="B402" s="10">
        <v>390</v>
      </c>
      <c r="C402" s="10">
        <f t="shared" si="24"/>
        <v>-180874485.95486864</v>
      </c>
      <c r="D402" s="10">
        <f t="shared" si="25"/>
        <v>-380764.66381477215</v>
      </c>
      <c r="E402" s="10">
        <f t="shared" si="26"/>
        <v>692612.19850181299</v>
      </c>
      <c r="F402" s="10">
        <f t="shared" si="27"/>
        <v>311847.53468704084</v>
      </c>
    </row>
    <row r="403" spans="2:6" x14ac:dyDescent="0.3">
      <c r="B403" s="10">
        <v>391</v>
      </c>
      <c r="C403" s="10">
        <f t="shared" si="24"/>
        <v>-181568561.79810575</v>
      </c>
      <c r="D403" s="10">
        <f t="shared" si="25"/>
        <v>-382228.3085500531</v>
      </c>
      <c r="E403" s="10">
        <f t="shared" si="26"/>
        <v>694075.84323709388</v>
      </c>
      <c r="F403" s="10">
        <f t="shared" si="27"/>
        <v>311847.53468704084</v>
      </c>
    </row>
    <row r="404" spans="2:6" x14ac:dyDescent="0.3">
      <c r="B404" s="10">
        <v>392</v>
      </c>
      <c r="C404" s="10">
        <f t="shared" ref="C404:C416" si="28">+C403-E404</f>
        <v>-182264104.37908733</v>
      </c>
      <c r="D404" s="10">
        <f t="shared" ref="D404:D416" si="29">+C403*$C$7</f>
        <v>-383695.04629454715</v>
      </c>
      <c r="E404" s="10">
        <f t="shared" ref="E404:E416" si="30">+F404-D404</f>
        <v>695542.58098158799</v>
      </c>
      <c r="F404" s="10">
        <f t="shared" si="27"/>
        <v>311847.53468704084</v>
      </c>
    </row>
    <row r="405" spans="2:6" x14ac:dyDescent="0.3">
      <c r="B405" s="10">
        <v>393</v>
      </c>
      <c r="C405" s="10">
        <f t="shared" si="28"/>
        <v>-182961116.79735884</v>
      </c>
      <c r="D405" s="10">
        <f t="shared" si="29"/>
        <v>-385164.88358447573</v>
      </c>
      <c r="E405" s="10">
        <f t="shared" si="30"/>
        <v>697012.41827151657</v>
      </c>
      <c r="F405" s="10">
        <f t="shared" si="27"/>
        <v>311847.53468704084</v>
      </c>
    </row>
    <row r="406" spans="2:6" x14ac:dyDescent="0.3">
      <c r="B406" s="10">
        <v>394</v>
      </c>
      <c r="C406" s="10">
        <f t="shared" si="28"/>
        <v>-183659602.15901574</v>
      </c>
      <c r="D406" s="10">
        <f t="shared" si="29"/>
        <v>-386637.82696987269</v>
      </c>
      <c r="E406" s="10">
        <f t="shared" si="30"/>
        <v>698485.36165691353</v>
      </c>
      <c r="F406" s="10">
        <f t="shared" si="27"/>
        <v>311847.53468704084</v>
      </c>
    </row>
    <row r="407" spans="2:6" x14ac:dyDescent="0.3">
      <c r="B407" s="10">
        <v>395</v>
      </c>
      <c r="C407" s="10">
        <f t="shared" si="28"/>
        <v>-184359563.57671741</v>
      </c>
      <c r="D407" s="10">
        <f t="shared" si="29"/>
        <v>-388113.88301461365</v>
      </c>
      <c r="E407" s="10">
        <f t="shared" si="30"/>
        <v>699961.41770165449</v>
      </c>
      <c r="F407" s="10">
        <f t="shared" si="27"/>
        <v>311847.53468704084</v>
      </c>
    </row>
    <row r="408" spans="2:6" x14ac:dyDescent="0.3">
      <c r="B408" s="10">
        <v>396</v>
      </c>
      <c r="C408" s="10">
        <f t="shared" si="28"/>
        <v>-185061004.16970089</v>
      </c>
      <c r="D408" s="10">
        <f t="shared" si="29"/>
        <v>-389593.058296445</v>
      </c>
      <c r="E408" s="10">
        <f t="shared" si="30"/>
        <v>701440.5929834859</v>
      </c>
      <c r="F408" s="10">
        <f t="shared" si="27"/>
        <v>311847.53468704084</v>
      </c>
    </row>
    <row r="409" spans="2:6" x14ac:dyDescent="0.3">
      <c r="B409" s="10">
        <v>397</v>
      </c>
      <c r="C409" s="10">
        <f t="shared" si="28"/>
        <v>-185763927.06379494</v>
      </c>
      <c r="D409" s="10">
        <f t="shared" si="29"/>
        <v>-391075.35940701363</v>
      </c>
      <c r="E409" s="10">
        <f t="shared" si="30"/>
        <v>702922.89409405447</v>
      </c>
      <c r="F409" s="10">
        <f t="shared" si="27"/>
        <v>311847.53468704084</v>
      </c>
    </row>
    <row r="410" spans="2:6" x14ac:dyDescent="0.3">
      <c r="B410" s="10">
        <v>398</v>
      </c>
      <c r="C410" s="10">
        <f t="shared" si="28"/>
        <v>-186468335.39143386</v>
      </c>
      <c r="D410" s="10">
        <f t="shared" si="29"/>
        <v>-392560.79295189574</v>
      </c>
      <c r="E410" s="10">
        <f t="shared" si="30"/>
        <v>704408.32763893658</v>
      </c>
      <c r="F410" s="10">
        <f t="shared" si="27"/>
        <v>311847.53468704084</v>
      </c>
    </row>
    <row r="411" spans="2:6" x14ac:dyDescent="0.3">
      <c r="B411" s="10">
        <v>399</v>
      </c>
      <c r="C411" s="10">
        <f t="shared" si="28"/>
        <v>-187174232.29167154</v>
      </c>
      <c r="D411" s="10">
        <f t="shared" si="29"/>
        <v>-394049.36555062688</v>
      </c>
      <c r="E411" s="10">
        <f t="shared" si="30"/>
        <v>705896.90023766772</v>
      </c>
      <c r="F411" s="10">
        <f t="shared" si="27"/>
        <v>311847.53468704084</v>
      </c>
    </row>
    <row r="412" spans="2:6" x14ac:dyDescent="0.3">
      <c r="B412" s="10">
        <v>400</v>
      </c>
      <c r="C412" s="10">
        <f t="shared" si="28"/>
        <v>-187881620.91019532</v>
      </c>
      <c r="D412" s="10">
        <f t="shared" si="29"/>
        <v>-395541.08383673109</v>
      </c>
      <c r="E412" s="10">
        <f t="shared" si="30"/>
        <v>707388.61852377187</v>
      </c>
      <c r="F412" s="10">
        <f t="shared" si="27"/>
        <v>311847.53468704084</v>
      </c>
    </row>
    <row r="413" spans="2:6" x14ac:dyDescent="0.3">
      <c r="B413" s="10">
        <v>401</v>
      </c>
      <c r="C413" s="10">
        <f t="shared" si="28"/>
        <v>-188590504.39934012</v>
      </c>
      <c r="D413" s="10">
        <f t="shared" si="29"/>
        <v>-397035.95445775037</v>
      </c>
      <c r="E413" s="10">
        <f t="shared" si="30"/>
        <v>708883.48914479115</v>
      </c>
      <c r="F413" s="10">
        <f t="shared" si="27"/>
        <v>311847.53468704084</v>
      </c>
    </row>
    <row r="414" spans="2:6" x14ac:dyDescent="0.3">
      <c r="B414" s="10">
        <v>402</v>
      </c>
      <c r="C414" s="10">
        <f t="shared" si="28"/>
        <v>-189300885.91810244</v>
      </c>
      <c r="D414" s="10">
        <f t="shared" si="29"/>
        <v>-398533.98407527473</v>
      </c>
      <c r="E414" s="10">
        <f t="shared" si="30"/>
        <v>710381.51876231562</v>
      </c>
      <c r="F414" s="10">
        <f t="shared" si="27"/>
        <v>311847.53468704084</v>
      </c>
    </row>
    <row r="415" spans="2:6" x14ac:dyDescent="0.3">
      <c r="B415" s="10">
        <v>403</v>
      </c>
      <c r="C415" s="10">
        <f t="shared" si="28"/>
        <v>-190012768.63215446</v>
      </c>
      <c r="D415" s="10">
        <f t="shared" si="29"/>
        <v>-400035.17936497129</v>
      </c>
      <c r="E415" s="10">
        <f t="shared" si="30"/>
        <v>711882.71405201219</v>
      </c>
      <c r="F415" s="10">
        <f t="shared" si="27"/>
        <v>311847.53468704084</v>
      </c>
    </row>
    <row r="416" spans="2:6" x14ac:dyDescent="0.3">
      <c r="B416" s="10">
        <v>404</v>
      </c>
      <c r="C416" s="10">
        <f t="shared" si="28"/>
        <v>-190726155.71385813</v>
      </c>
      <c r="D416" s="10">
        <f t="shared" si="29"/>
        <v>-401539.54701661464</v>
      </c>
      <c r="E416" s="10">
        <f t="shared" si="30"/>
        <v>713387.08170365542</v>
      </c>
      <c r="F416" s="10">
        <f t="shared" si="27"/>
        <v>311847.53468704084</v>
      </c>
    </row>
  </sheetData>
  <mergeCells count="1">
    <mergeCell ref="B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8"/>
  <sheetViews>
    <sheetView workbookViewId="0">
      <selection sqref="A1:A2"/>
    </sheetView>
  </sheetViews>
  <sheetFormatPr baseColWidth="10" defaultColWidth="11.5546875" defaultRowHeight="14.4" x14ac:dyDescent="0.3"/>
  <cols>
    <col min="1" max="1" width="2.88671875" customWidth="1"/>
    <col min="3" max="3" width="23.109375" customWidth="1"/>
    <col min="4" max="4" width="17.5546875" bestFit="1" customWidth="1"/>
    <col min="257" max="257" width="2.88671875" customWidth="1"/>
    <col min="259" max="259" width="23.109375" customWidth="1"/>
    <col min="260" max="260" width="17.5546875" bestFit="1" customWidth="1"/>
    <col min="513" max="513" width="2.88671875" customWidth="1"/>
    <col min="515" max="515" width="23.109375" customWidth="1"/>
    <col min="516" max="516" width="17.5546875" bestFit="1" customWidth="1"/>
    <col min="769" max="769" width="2.88671875" customWidth="1"/>
    <col min="771" max="771" width="23.109375" customWidth="1"/>
    <col min="772" max="772" width="17.5546875" bestFit="1" customWidth="1"/>
    <col min="1025" max="1025" width="2.88671875" customWidth="1"/>
    <col min="1027" max="1027" width="23.109375" customWidth="1"/>
    <col min="1028" max="1028" width="17.5546875" bestFit="1" customWidth="1"/>
    <col min="1281" max="1281" width="2.88671875" customWidth="1"/>
    <col min="1283" max="1283" width="23.109375" customWidth="1"/>
    <col min="1284" max="1284" width="17.5546875" bestFit="1" customWidth="1"/>
    <col min="1537" max="1537" width="2.88671875" customWidth="1"/>
    <col min="1539" max="1539" width="23.109375" customWidth="1"/>
    <col min="1540" max="1540" width="17.5546875" bestFit="1" customWidth="1"/>
    <col min="1793" max="1793" width="2.88671875" customWidth="1"/>
    <col min="1795" max="1795" width="23.109375" customWidth="1"/>
    <col min="1796" max="1796" width="17.5546875" bestFit="1" customWidth="1"/>
    <col min="2049" max="2049" width="2.88671875" customWidth="1"/>
    <col min="2051" max="2051" width="23.109375" customWidth="1"/>
    <col min="2052" max="2052" width="17.5546875" bestFit="1" customWidth="1"/>
    <col min="2305" max="2305" width="2.88671875" customWidth="1"/>
    <col min="2307" max="2307" width="23.109375" customWidth="1"/>
    <col min="2308" max="2308" width="17.5546875" bestFit="1" customWidth="1"/>
    <col min="2561" max="2561" width="2.88671875" customWidth="1"/>
    <col min="2563" max="2563" width="23.109375" customWidth="1"/>
    <col min="2564" max="2564" width="17.5546875" bestFit="1" customWidth="1"/>
    <col min="2817" max="2817" width="2.88671875" customWidth="1"/>
    <col min="2819" max="2819" width="23.109375" customWidth="1"/>
    <col min="2820" max="2820" width="17.5546875" bestFit="1" customWidth="1"/>
    <col min="3073" max="3073" width="2.88671875" customWidth="1"/>
    <col min="3075" max="3075" width="23.109375" customWidth="1"/>
    <col min="3076" max="3076" width="17.5546875" bestFit="1" customWidth="1"/>
    <col min="3329" max="3329" width="2.88671875" customWidth="1"/>
    <col min="3331" max="3331" width="23.109375" customWidth="1"/>
    <col min="3332" max="3332" width="17.5546875" bestFit="1" customWidth="1"/>
    <col min="3585" max="3585" width="2.88671875" customWidth="1"/>
    <col min="3587" max="3587" width="23.109375" customWidth="1"/>
    <col min="3588" max="3588" width="17.5546875" bestFit="1" customWidth="1"/>
    <col min="3841" max="3841" width="2.88671875" customWidth="1"/>
    <col min="3843" max="3843" width="23.109375" customWidth="1"/>
    <col min="3844" max="3844" width="17.5546875" bestFit="1" customWidth="1"/>
    <col min="4097" max="4097" width="2.88671875" customWidth="1"/>
    <col min="4099" max="4099" width="23.109375" customWidth="1"/>
    <col min="4100" max="4100" width="17.5546875" bestFit="1" customWidth="1"/>
    <col min="4353" max="4353" width="2.88671875" customWidth="1"/>
    <col min="4355" max="4355" width="23.109375" customWidth="1"/>
    <col min="4356" max="4356" width="17.5546875" bestFit="1" customWidth="1"/>
    <col min="4609" max="4609" width="2.88671875" customWidth="1"/>
    <col min="4611" max="4611" width="23.109375" customWidth="1"/>
    <col min="4612" max="4612" width="17.5546875" bestFit="1" customWidth="1"/>
    <col min="4865" max="4865" width="2.88671875" customWidth="1"/>
    <col min="4867" max="4867" width="23.109375" customWidth="1"/>
    <col min="4868" max="4868" width="17.5546875" bestFit="1" customWidth="1"/>
    <col min="5121" max="5121" width="2.88671875" customWidth="1"/>
    <col min="5123" max="5123" width="23.109375" customWidth="1"/>
    <col min="5124" max="5124" width="17.5546875" bestFit="1" customWidth="1"/>
    <col min="5377" max="5377" width="2.88671875" customWidth="1"/>
    <col min="5379" max="5379" width="23.109375" customWidth="1"/>
    <col min="5380" max="5380" width="17.5546875" bestFit="1" customWidth="1"/>
    <col min="5633" max="5633" width="2.88671875" customWidth="1"/>
    <col min="5635" max="5635" width="23.109375" customWidth="1"/>
    <col min="5636" max="5636" width="17.5546875" bestFit="1" customWidth="1"/>
    <col min="5889" max="5889" width="2.88671875" customWidth="1"/>
    <col min="5891" max="5891" width="23.109375" customWidth="1"/>
    <col min="5892" max="5892" width="17.5546875" bestFit="1" customWidth="1"/>
    <col min="6145" max="6145" width="2.88671875" customWidth="1"/>
    <col min="6147" max="6147" width="23.109375" customWidth="1"/>
    <col min="6148" max="6148" width="17.5546875" bestFit="1" customWidth="1"/>
    <col min="6401" max="6401" width="2.88671875" customWidth="1"/>
    <col min="6403" max="6403" width="23.109375" customWidth="1"/>
    <col min="6404" max="6404" width="17.5546875" bestFit="1" customWidth="1"/>
    <col min="6657" max="6657" width="2.88671875" customWidth="1"/>
    <col min="6659" max="6659" width="23.109375" customWidth="1"/>
    <col min="6660" max="6660" width="17.5546875" bestFit="1" customWidth="1"/>
    <col min="6913" max="6913" width="2.88671875" customWidth="1"/>
    <col min="6915" max="6915" width="23.109375" customWidth="1"/>
    <col min="6916" max="6916" width="17.5546875" bestFit="1" customWidth="1"/>
    <col min="7169" max="7169" width="2.88671875" customWidth="1"/>
    <col min="7171" max="7171" width="23.109375" customWidth="1"/>
    <col min="7172" max="7172" width="17.5546875" bestFit="1" customWidth="1"/>
    <col min="7425" max="7425" width="2.88671875" customWidth="1"/>
    <col min="7427" max="7427" width="23.109375" customWidth="1"/>
    <col min="7428" max="7428" width="17.5546875" bestFit="1" customWidth="1"/>
    <col min="7681" max="7681" width="2.88671875" customWidth="1"/>
    <col min="7683" max="7683" width="23.109375" customWidth="1"/>
    <col min="7684" max="7684" width="17.5546875" bestFit="1" customWidth="1"/>
    <col min="7937" max="7937" width="2.88671875" customWidth="1"/>
    <col min="7939" max="7939" width="23.109375" customWidth="1"/>
    <col min="7940" max="7940" width="17.5546875" bestFit="1" customWidth="1"/>
    <col min="8193" max="8193" width="2.88671875" customWidth="1"/>
    <col min="8195" max="8195" width="23.109375" customWidth="1"/>
    <col min="8196" max="8196" width="17.5546875" bestFit="1" customWidth="1"/>
    <col min="8449" max="8449" width="2.88671875" customWidth="1"/>
    <col min="8451" max="8451" width="23.109375" customWidth="1"/>
    <col min="8452" max="8452" width="17.5546875" bestFit="1" customWidth="1"/>
    <col min="8705" max="8705" width="2.88671875" customWidth="1"/>
    <col min="8707" max="8707" width="23.109375" customWidth="1"/>
    <col min="8708" max="8708" width="17.5546875" bestFit="1" customWidth="1"/>
    <col min="8961" max="8961" width="2.88671875" customWidth="1"/>
    <col min="8963" max="8963" width="23.109375" customWidth="1"/>
    <col min="8964" max="8964" width="17.5546875" bestFit="1" customWidth="1"/>
    <col min="9217" max="9217" width="2.88671875" customWidth="1"/>
    <col min="9219" max="9219" width="23.109375" customWidth="1"/>
    <col min="9220" max="9220" width="17.5546875" bestFit="1" customWidth="1"/>
    <col min="9473" max="9473" width="2.88671875" customWidth="1"/>
    <col min="9475" max="9475" width="23.109375" customWidth="1"/>
    <col min="9476" max="9476" width="17.5546875" bestFit="1" customWidth="1"/>
    <col min="9729" max="9729" width="2.88671875" customWidth="1"/>
    <col min="9731" max="9731" width="23.109375" customWidth="1"/>
    <col min="9732" max="9732" width="17.5546875" bestFit="1" customWidth="1"/>
    <col min="9985" max="9985" width="2.88671875" customWidth="1"/>
    <col min="9987" max="9987" width="23.109375" customWidth="1"/>
    <col min="9988" max="9988" width="17.5546875" bestFit="1" customWidth="1"/>
    <col min="10241" max="10241" width="2.88671875" customWidth="1"/>
    <col min="10243" max="10243" width="23.109375" customWidth="1"/>
    <col min="10244" max="10244" width="17.5546875" bestFit="1" customWidth="1"/>
    <col min="10497" max="10497" width="2.88671875" customWidth="1"/>
    <col min="10499" max="10499" width="23.109375" customWidth="1"/>
    <col min="10500" max="10500" width="17.5546875" bestFit="1" customWidth="1"/>
    <col min="10753" max="10753" width="2.88671875" customWidth="1"/>
    <col min="10755" max="10755" width="23.109375" customWidth="1"/>
    <col min="10756" max="10756" width="17.5546875" bestFit="1" customWidth="1"/>
    <col min="11009" max="11009" width="2.88671875" customWidth="1"/>
    <col min="11011" max="11011" width="23.109375" customWidth="1"/>
    <col min="11012" max="11012" width="17.5546875" bestFit="1" customWidth="1"/>
    <col min="11265" max="11265" width="2.88671875" customWidth="1"/>
    <col min="11267" max="11267" width="23.109375" customWidth="1"/>
    <col min="11268" max="11268" width="17.5546875" bestFit="1" customWidth="1"/>
    <col min="11521" max="11521" width="2.88671875" customWidth="1"/>
    <col min="11523" max="11523" width="23.109375" customWidth="1"/>
    <col min="11524" max="11524" width="17.5546875" bestFit="1" customWidth="1"/>
    <col min="11777" max="11777" width="2.88671875" customWidth="1"/>
    <col min="11779" max="11779" width="23.109375" customWidth="1"/>
    <col min="11780" max="11780" width="17.5546875" bestFit="1" customWidth="1"/>
    <col min="12033" max="12033" width="2.88671875" customWidth="1"/>
    <col min="12035" max="12035" width="23.109375" customWidth="1"/>
    <col min="12036" max="12036" width="17.5546875" bestFit="1" customWidth="1"/>
    <col min="12289" max="12289" width="2.88671875" customWidth="1"/>
    <col min="12291" max="12291" width="23.109375" customWidth="1"/>
    <col min="12292" max="12292" width="17.5546875" bestFit="1" customWidth="1"/>
    <col min="12545" max="12545" width="2.88671875" customWidth="1"/>
    <col min="12547" max="12547" width="23.109375" customWidth="1"/>
    <col min="12548" max="12548" width="17.5546875" bestFit="1" customWidth="1"/>
    <col min="12801" max="12801" width="2.88671875" customWidth="1"/>
    <col min="12803" max="12803" width="23.109375" customWidth="1"/>
    <col min="12804" max="12804" width="17.5546875" bestFit="1" customWidth="1"/>
    <col min="13057" max="13057" width="2.88671875" customWidth="1"/>
    <col min="13059" max="13059" width="23.109375" customWidth="1"/>
    <col min="13060" max="13060" width="17.5546875" bestFit="1" customWidth="1"/>
    <col min="13313" max="13313" width="2.88671875" customWidth="1"/>
    <col min="13315" max="13315" width="23.109375" customWidth="1"/>
    <col min="13316" max="13316" width="17.5546875" bestFit="1" customWidth="1"/>
    <col min="13569" max="13569" width="2.88671875" customWidth="1"/>
    <col min="13571" max="13571" width="23.109375" customWidth="1"/>
    <col min="13572" max="13572" width="17.5546875" bestFit="1" customWidth="1"/>
    <col min="13825" max="13825" width="2.88671875" customWidth="1"/>
    <col min="13827" max="13827" width="23.109375" customWidth="1"/>
    <col min="13828" max="13828" width="17.5546875" bestFit="1" customWidth="1"/>
    <col min="14081" max="14081" width="2.88671875" customWidth="1"/>
    <col min="14083" max="14083" width="23.109375" customWidth="1"/>
    <col min="14084" max="14084" width="17.5546875" bestFit="1" customWidth="1"/>
    <col min="14337" max="14337" width="2.88671875" customWidth="1"/>
    <col min="14339" max="14339" width="23.109375" customWidth="1"/>
    <col min="14340" max="14340" width="17.5546875" bestFit="1" customWidth="1"/>
    <col min="14593" max="14593" width="2.88671875" customWidth="1"/>
    <col min="14595" max="14595" width="23.109375" customWidth="1"/>
    <col min="14596" max="14596" width="17.5546875" bestFit="1" customWidth="1"/>
    <col min="14849" max="14849" width="2.88671875" customWidth="1"/>
    <col min="14851" max="14851" width="23.109375" customWidth="1"/>
    <col min="14852" max="14852" width="17.5546875" bestFit="1" customWidth="1"/>
    <col min="15105" max="15105" width="2.88671875" customWidth="1"/>
    <col min="15107" max="15107" width="23.109375" customWidth="1"/>
    <col min="15108" max="15108" width="17.5546875" bestFit="1" customWidth="1"/>
    <col min="15361" max="15361" width="2.88671875" customWidth="1"/>
    <col min="15363" max="15363" width="23.109375" customWidth="1"/>
    <col min="15364" max="15364" width="17.5546875" bestFit="1" customWidth="1"/>
    <col min="15617" max="15617" width="2.88671875" customWidth="1"/>
    <col min="15619" max="15619" width="23.109375" customWidth="1"/>
    <col min="15620" max="15620" width="17.5546875" bestFit="1" customWidth="1"/>
    <col min="15873" max="15873" width="2.88671875" customWidth="1"/>
    <col min="15875" max="15875" width="23.109375" customWidth="1"/>
    <col min="15876" max="15876" width="17.5546875" bestFit="1" customWidth="1"/>
    <col min="16129" max="16129" width="2.88671875" customWidth="1"/>
    <col min="16131" max="16131" width="23.109375" customWidth="1"/>
    <col min="16132" max="16132" width="17.5546875" bestFit="1" customWidth="1"/>
  </cols>
  <sheetData>
    <row r="2" spans="2:10" x14ac:dyDescent="0.3">
      <c r="C2" s="31" t="s">
        <v>15</v>
      </c>
      <c r="F2" t="s">
        <v>16</v>
      </c>
    </row>
    <row r="3" spans="2:10" x14ac:dyDescent="0.3">
      <c r="C3" t="s">
        <v>17</v>
      </c>
      <c r="F3" t="s">
        <v>18</v>
      </c>
    </row>
    <row r="4" spans="2:10" x14ac:dyDescent="0.3">
      <c r="F4" t="s">
        <v>19</v>
      </c>
    </row>
    <row r="5" spans="2:10" x14ac:dyDescent="0.3">
      <c r="F5" t="s">
        <v>20</v>
      </c>
    </row>
    <row r="6" spans="2:10" ht="16.2" thickBot="1" x14ac:dyDescent="0.35">
      <c r="B6" s="32" t="s">
        <v>21</v>
      </c>
      <c r="C6" s="31" t="s">
        <v>22</v>
      </c>
    </row>
    <row r="7" spans="2:10" x14ac:dyDescent="0.3">
      <c r="B7" s="33" t="s">
        <v>23</v>
      </c>
      <c r="C7" s="34" t="s">
        <v>24</v>
      </c>
      <c r="D7" s="35">
        <v>4</v>
      </c>
    </row>
    <row r="8" spans="2:10" ht="15" thickBot="1" x14ac:dyDescent="0.35">
      <c r="B8" s="33" t="s">
        <v>25</v>
      </c>
      <c r="C8" s="36" t="s">
        <v>26</v>
      </c>
      <c r="D8" s="37">
        <v>7.9000000000000001E-2</v>
      </c>
    </row>
    <row r="9" spans="2:10" ht="15" thickBot="1" x14ac:dyDescent="0.35">
      <c r="B9" s="33" t="s">
        <v>27</v>
      </c>
      <c r="C9" s="36" t="s">
        <v>28</v>
      </c>
      <c r="D9" s="38">
        <f>535*18450</f>
        <v>9870750</v>
      </c>
      <c r="F9" s="68" t="s">
        <v>29</v>
      </c>
      <c r="G9" s="69"/>
      <c r="H9" s="70"/>
    </row>
    <row r="10" spans="2:10" x14ac:dyDescent="0.3">
      <c r="B10" s="33" t="s">
        <v>30</v>
      </c>
      <c r="C10" s="36" t="s">
        <v>31</v>
      </c>
      <c r="D10" s="39">
        <f>D9*((((1+D8)^D7)*D8)/(((1+D8)^D7)-1))</f>
        <v>2973553.9452606025</v>
      </c>
    </row>
    <row r="11" spans="2:10" ht="15" thickBot="1" x14ac:dyDescent="0.35">
      <c r="B11" s="40" t="s">
        <v>32</v>
      </c>
      <c r="C11" s="41" t="s">
        <v>33</v>
      </c>
      <c r="D11" s="42">
        <f>D9*((1+D8)^D7)</f>
        <v>13379378.229849027</v>
      </c>
    </row>
    <row r="12" spans="2:10" x14ac:dyDescent="0.3">
      <c r="D12" s="43"/>
      <c r="J12" s="44" t="s">
        <v>34</v>
      </c>
    </row>
    <row r="13" spans="2:10" ht="16.2" thickBot="1" x14ac:dyDescent="0.35">
      <c r="B13" s="32" t="s">
        <v>35</v>
      </c>
      <c r="C13" s="31" t="s">
        <v>36</v>
      </c>
      <c r="J13" s="44" t="s">
        <v>37</v>
      </c>
    </row>
    <row r="14" spans="2:10" x14ac:dyDescent="0.3">
      <c r="B14" s="33" t="s">
        <v>23</v>
      </c>
      <c r="C14" s="34" t="s">
        <v>24</v>
      </c>
      <c r="D14" s="35">
        <v>10</v>
      </c>
      <c r="J14" s="44" t="s">
        <v>38</v>
      </c>
    </row>
    <row r="15" spans="2:10" x14ac:dyDescent="0.3">
      <c r="B15" s="33" t="s">
        <v>39</v>
      </c>
      <c r="C15" s="36" t="s">
        <v>26</v>
      </c>
      <c r="D15" s="37">
        <v>3.5000000000000003E-2</v>
      </c>
      <c r="J15" s="44" t="s">
        <v>40</v>
      </c>
    </row>
    <row r="16" spans="2:10" ht="15" thickBot="1" x14ac:dyDescent="0.35">
      <c r="B16" s="33" t="s">
        <v>27</v>
      </c>
      <c r="C16" s="36" t="s">
        <v>28</v>
      </c>
      <c r="D16" s="39">
        <f>(D18/(1+D15)^D14)</f>
        <v>3999996.078973698</v>
      </c>
      <c r="J16" s="44" t="s">
        <v>41</v>
      </c>
    </row>
    <row r="17" spans="2:10" ht="15" thickBot="1" x14ac:dyDescent="0.35">
      <c r="B17" s="33" t="s">
        <v>30</v>
      </c>
      <c r="C17" s="45" t="s">
        <v>31</v>
      </c>
      <c r="D17" s="38">
        <v>480965</v>
      </c>
      <c r="F17" s="68" t="s">
        <v>42</v>
      </c>
      <c r="G17" s="69"/>
      <c r="H17" s="70"/>
      <c r="J17" s="44" t="s">
        <v>43</v>
      </c>
    </row>
    <row r="18" spans="2:10" ht="15" thickBot="1" x14ac:dyDescent="0.35">
      <c r="B18" s="40" t="s">
        <v>32</v>
      </c>
      <c r="C18" s="41" t="s">
        <v>33</v>
      </c>
      <c r="D18" s="42">
        <f>D17*((((1+D15)^D14)-1)/D15)</f>
        <v>5642389.5114896419</v>
      </c>
      <c r="J18" s="44" t="s">
        <v>44</v>
      </c>
    </row>
    <row r="19" spans="2:10" x14ac:dyDescent="0.3">
      <c r="B19" s="40"/>
      <c r="C19" s="46"/>
      <c r="D19" s="43"/>
    </row>
    <row r="20" spans="2:10" ht="16.2" thickBot="1" x14ac:dyDescent="0.35">
      <c r="B20" s="32" t="s">
        <v>45</v>
      </c>
      <c r="C20" s="31" t="s">
        <v>46</v>
      </c>
    </row>
    <row r="21" spans="2:10" x14ac:dyDescent="0.3">
      <c r="B21" s="33" t="s">
        <v>23</v>
      </c>
      <c r="C21" s="34" t="s">
        <v>24</v>
      </c>
      <c r="D21" s="35">
        <v>10</v>
      </c>
    </row>
    <row r="22" spans="2:10" x14ac:dyDescent="0.3">
      <c r="B22" s="33" t="s">
        <v>39</v>
      </c>
      <c r="C22" s="36" t="s">
        <v>26</v>
      </c>
      <c r="D22" s="37">
        <v>3.5000000000000003E-2</v>
      </c>
    </row>
    <row r="23" spans="2:10" x14ac:dyDescent="0.3">
      <c r="B23" s="40" t="s">
        <v>27</v>
      </c>
      <c r="C23" s="47" t="s">
        <v>28</v>
      </c>
      <c r="D23" s="39">
        <f>(D25/(1+D22)^D21)</f>
        <v>3999999.9698819499</v>
      </c>
    </row>
    <row r="24" spans="2:10" ht="15" thickBot="1" x14ac:dyDescent="0.35">
      <c r="B24" s="33" t="s">
        <v>30</v>
      </c>
      <c r="C24" s="36" t="s">
        <v>31</v>
      </c>
      <c r="D24" s="39">
        <f>D23*((((1+D22)^D21)*D22)/(((1+D22)^D21)-1))</f>
        <v>480965.4678481305</v>
      </c>
    </row>
    <row r="25" spans="2:10" ht="15" thickBot="1" x14ac:dyDescent="0.35">
      <c r="B25" s="33" t="s">
        <v>32</v>
      </c>
      <c r="C25" s="48" t="s">
        <v>33</v>
      </c>
      <c r="D25" s="49">
        <v>5642395</v>
      </c>
      <c r="F25" s="68" t="s">
        <v>47</v>
      </c>
      <c r="G25" s="69"/>
      <c r="H25" s="70"/>
    </row>
    <row r="29" spans="2:10" ht="15.6" x14ac:dyDescent="0.3">
      <c r="B29" s="50" t="s">
        <v>48</v>
      </c>
      <c r="C29" s="31" t="s">
        <v>49</v>
      </c>
    </row>
    <row r="30" spans="2:10" ht="15" thickBot="1" x14ac:dyDescent="0.35"/>
    <row r="31" spans="2:10" ht="15" thickBot="1" x14ac:dyDescent="0.35">
      <c r="C31" s="34" t="s">
        <v>50</v>
      </c>
      <c r="D31" s="51">
        <v>23985</v>
      </c>
      <c r="F31" s="71">
        <v>535</v>
      </c>
      <c r="G31" t="s">
        <v>51</v>
      </c>
    </row>
    <row r="32" spans="2:10" ht="15" thickBot="1" x14ac:dyDescent="0.35">
      <c r="C32" s="48" t="s">
        <v>52</v>
      </c>
      <c r="D32" s="42">
        <f>+D31*F31</f>
        <v>12831975</v>
      </c>
      <c r="F32" s="72"/>
      <c r="H32" s="68" t="s">
        <v>53</v>
      </c>
      <c r="I32" s="69"/>
      <c r="J32" s="70"/>
    </row>
    <row r="35" spans="3:8" x14ac:dyDescent="0.3">
      <c r="C35" s="31" t="s">
        <v>54</v>
      </c>
    </row>
    <row r="37" spans="3:8" x14ac:dyDescent="0.3">
      <c r="H37" s="52" t="s">
        <v>55</v>
      </c>
    </row>
    <row r="38" spans="3:8" x14ac:dyDescent="0.3">
      <c r="H38" t="s">
        <v>56</v>
      </c>
    </row>
  </sheetData>
  <mergeCells count="5">
    <mergeCell ref="F9:H9"/>
    <mergeCell ref="F17:H17"/>
    <mergeCell ref="F25:H25"/>
    <mergeCell ref="F31:F32"/>
    <mergeCell ref="H32:J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Desarrollo</vt:lpstr>
      <vt:lpstr>Análisis Financiero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Roberto Coppelli</cp:lastModifiedBy>
  <dcterms:created xsi:type="dcterms:W3CDTF">2014-06-19T03:06:39Z</dcterms:created>
  <dcterms:modified xsi:type="dcterms:W3CDTF">2026-06-18T19:41:53Z</dcterms:modified>
</cp:coreProperties>
</file>